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/>
  <mc:AlternateContent xmlns:mc="http://schemas.openxmlformats.org/markup-compatibility/2006">
    <mc:Choice Requires="x15">
      <x15ac:absPath xmlns:x15ac="http://schemas.microsoft.com/office/spreadsheetml/2010/11/ac" url="C:\Users\Asus\Dropbox\AQUATEN\Nueva carpeta\"/>
    </mc:Choice>
  </mc:AlternateContent>
  <xr:revisionPtr revIDLastSave="0" documentId="13_ncr:1_{170D1A09-9E71-4877-B950-BDC818C2239A}" xr6:coauthVersionLast="47" xr6:coauthVersionMax="47" xr10:uidLastSave="{00000000-0000-0000-0000-000000000000}"/>
  <bookViews>
    <workbookView xWindow="-120" yWindow="-120" windowWidth="29040" windowHeight="15720" firstSheet="5" activeTab="9" xr2:uid="{00000000-000D-0000-FFFF-FFFF00000000}"/>
  </bookViews>
  <sheets>
    <sheet name="MENU" sheetId="2" r:id="rId1"/>
    <sheet name="BD MARCA M." sheetId="8" r:id="rId2"/>
    <sheet name="ATLETAS" sheetId="4" r:id="rId3"/>
    <sheet name="BD ATLETAS TIEMPOS" sheetId="1" r:id="rId4"/>
    <sheet name="BUSCADOR DE RECORD" sheetId="5" r:id="rId5"/>
    <sheet name="CHEQUEO D.F" sheetId="6" r:id="rId6"/>
    <sheet name="CHEQUEO D.M" sheetId="9" r:id="rId7"/>
    <sheet name="PROYECCION 2025" sheetId="12" r:id="rId8"/>
    <sheet name="F. PROYECCION 2025" sheetId="15" r:id="rId9"/>
    <sheet name="M. PROYECCION 2025" sheetId="16" r:id="rId10"/>
    <sheet name="FPROYECCION 2025T" sheetId="17" r:id="rId11"/>
  </sheets>
  <definedNames>
    <definedName name="_xlnm._FilterDatabase" localSheetId="2">ATLETAS!$A$1:$E$364</definedName>
    <definedName name="_xlnm._FilterDatabase" localSheetId="1">'BD MARCA M.'!$B$1:$E$324</definedName>
    <definedName name="_xlnm._FilterDatabase" localSheetId="5">'CHEQUEO D.F'!$A$2:$S$106</definedName>
    <definedName name="_xlnm._FilterDatabase" localSheetId="6">'CHEQUEO D.M'!$A$2:$T$474</definedName>
    <definedName name="_xlnm._FilterDatabase" localSheetId="8" hidden="1">'F. PROYECCION 2025'!$O$1:$T$75</definedName>
    <definedName name="_xlnm._FilterDatabase" localSheetId="10" hidden="1">'FPROYECCION 2025T'!$O$1:$T$75</definedName>
    <definedName name="_xlnm._FilterDatabase" localSheetId="9" hidden="1">'M. PROYECCION 2025'!$O$1:$Z$286</definedName>
    <definedName name="_xlnm._FilterDatabase" localSheetId="7" hidden="1">'PROYECCION 2025'!$A$4:$M$431</definedName>
    <definedName name="Tab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7" l="1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C371" i="16"/>
  <c r="C372" i="16"/>
  <c r="C373" i="16"/>
  <c r="C374" i="16"/>
  <c r="C375" i="16"/>
  <c r="C376" i="16"/>
  <c r="C377" i="16"/>
  <c r="C378" i="16"/>
  <c r="C379" i="16"/>
  <c r="C380" i="16"/>
  <c r="C381" i="16"/>
  <c r="C382" i="16"/>
  <c r="C383" i="16"/>
  <c r="C384" i="16"/>
  <c r="C385" i="16"/>
  <c r="C386" i="16"/>
  <c r="C387" i="16"/>
  <c r="C388" i="16"/>
  <c r="C389" i="16"/>
  <c r="C390" i="16"/>
  <c r="C391" i="16"/>
  <c r="C392" i="16"/>
  <c r="C393" i="16"/>
  <c r="C394" i="16"/>
  <c r="C395" i="16"/>
  <c r="C396" i="16"/>
  <c r="C397" i="16"/>
  <c r="C398" i="16"/>
  <c r="C399" i="16"/>
  <c r="C400" i="16"/>
  <c r="C401" i="16"/>
  <c r="C402" i="16"/>
  <c r="C403" i="16"/>
  <c r="C404" i="16"/>
  <c r="C405" i="16"/>
  <c r="C406" i="16"/>
  <c r="C407" i="16"/>
  <c r="C408" i="16"/>
  <c r="C409" i="16"/>
  <c r="C410" i="16"/>
  <c r="C411" i="16"/>
  <c r="C412" i="16"/>
  <c r="C413" i="16"/>
  <c r="C414" i="16"/>
  <c r="C415" i="16"/>
  <c r="C416" i="16"/>
  <c r="C417" i="16"/>
  <c r="C418" i="16"/>
  <c r="C419" i="16"/>
  <c r="C420" i="16"/>
  <c r="C421" i="16"/>
  <c r="C422" i="16"/>
  <c r="C423" i="16"/>
  <c r="C424" i="16"/>
  <c r="C425" i="16"/>
  <c r="C426" i="16"/>
  <c r="C427" i="16"/>
  <c r="C428" i="16"/>
  <c r="C2" i="16"/>
  <c r="O1" i="15" a="1"/>
  <c r="O1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2" i="15"/>
  <c r="S5" i="12" a="1"/>
  <c r="O5" i="12" a="1"/>
  <c r="O5" i="12" s="1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B175" i="9"/>
  <c r="C175" i="9"/>
  <c r="B176" i="9"/>
  <c r="C176" i="9"/>
  <c r="B177" i="9"/>
  <c r="C177" i="9"/>
  <c r="B178" i="9"/>
  <c r="C178" i="9"/>
  <c r="B179" i="9"/>
  <c r="C179" i="9"/>
  <c r="B180" i="9"/>
  <c r="C180" i="9"/>
  <c r="B181" i="9"/>
  <c r="C181" i="9"/>
  <c r="B182" i="9"/>
  <c r="C182" i="9"/>
  <c r="B183" i="9"/>
  <c r="C183" i="9"/>
  <c r="B184" i="9"/>
  <c r="C184" i="9"/>
  <c r="B185" i="9"/>
  <c r="C185" i="9"/>
  <c r="B186" i="9"/>
  <c r="C186" i="9"/>
  <c r="B187" i="9"/>
  <c r="C187" i="9"/>
  <c r="B188" i="9"/>
  <c r="C188" i="9"/>
  <c r="B189" i="9"/>
  <c r="C189" i="9"/>
  <c r="B190" i="9"/>
  <c r="C190" i="9"/>
  <c r="B191" i="9"/>
  <c r="C191" i="9"/>
  <c r="B192" i="9"/>
  <c r="C192" i="9"/>
  <c r="B193" i="9"/>
  <c r="C193" i="9"/>
  <c r="B194" i="9"/>
  <c r="C194" i="9"/>
  <c r="B195" i="9"/>
  <c r="C195" i="9"/>
  <c r="B196" i="9"/>
  <c r="C196" i="9"/>
  <c r="B197" i="9"/>
  <c r="C197" i="9"/>
  <c r="B198" i="9"/>
  <c r="C198" i="9"/>
  <c r="B199" i="9"/>
  <c r="C199" i="9"/>
  <c r="B200" i="9"/>
  <c r="C200" i="9"/>
  <c r="B201" i="9"/>
  <c r="C201" i="9"/>
  <c r="B202" i="9"/>
  <c r="C202" i="9"/>
  <c r="B203" i="9"/>
  <c r="C203" i="9"/>
  <c r="B204" i="9"/>
  <c r="C204" i="9"/>
  <c r="B205" i="9"/>
  <c r="C205" i="9"/>
  <c r="B206" i="9"/>
  <c r="C206" i="9"/>
  <c r="B207" i="9"/>
  <c r="C207" i="9"/>
  <c r="B208" i="9"/>
  <c r="C208" i="9"/>
  <c r="B209" i="9"/>
  <c r="C209" i="9"/>
  <c r="B210" i="9"/>
  <c r="C210" i="9"/>
  <c r="B211" i="9"/>
  <c r="C211" i="9"/>
  <c r="B212" i="9"/>
  <c r="C212" i="9"/>
  <c r="B213" i="9"/>
  <c r="C213" i="9"/>
  <c r="B214" i="9"/>
  <c r="C214" i="9"/>
  <c r="B215" i="9"/>
  <c r="C215" i="9"/>
  <c r="B216" i="9"/>
  <c r="C216" i="9"/>
  <c r="B217" i="9"/>
  <c r="C217" i="9"/>
  <c r="B218" i="9"/>
  <c r="C218" i="9"/>
  <c r="B219" i="9"/>
  <c r="C219" i="9"/>
  <c r="B220" i="9"/>
  <c r="C220" i="9"/>
  <c r="B221" i="9"/>
  <c r="C221" i="9"/>
  <c r="B222" i="9"/>
  <c r="C222" i="9"/>
  <c r="B223" i="9"/>
  <c r="C223" i="9"/>
  <c r="B224" i="9"/>
  <c r="C224" i="9"/>
  <c r="B225" i="9"/>
  <c r="C225" i="9"/>
  <c r="B226" i="9"/>
  <c r="C226" i="9"/>
  <c r="B227" i="9"/>
  <c r="C227" i="9"/>
  <c r="B228" i="9"/>
  <c r="C228" i="9"/>
  <c r="B229" i="9"/>
  <c r="C229" i="9"/>
  <c r="B230" i="9"/>
  <c r="C230" i="9"/>
  <c r="B231" i="9"/>
  <c r="C231" i="9"/>
  <c r="B232" i="9"/>
  <c r="C232" i="9"/>
  <c r="B233" i="9"/>
  <c r="C233" i="9"/>
  <c r="B234" i="9"/>
  <c r="C234" i="9"/>
  <c r="B235" i="9"/>
  <c r="C235" i="9"/>
  <c r="B236" i="9"/>
  <c r="C236" i="9"/>
  <c r="B237" i="9"/>
  <c r="C237" i="9"/>
  <c r="B238" i="9"/>
  <c r="C238" i="9"/>
  <c r="B239" i="9"/>
  <c r="C239" i="9"/>
  <c r="B240" i="9"/>
  <c r="C240" i="9"/>
  <c r="B241" i="9"/>
  <c r="C241" i="9"/>
  <c r="B242" i="9"/>
  <c r="C242" i="9"/>
  <c r="B243" i="9"/>
  <c r="C243" i="9"/>
  <c r="B244" i="9"/>
  <c r="C244" i="9"/>
  <c r="B245" i="9"/>
  <c r="C245" i="9"/>
  <c r="B246" i="9"/>
  <c r="C246" i="9"/>
  <c r="B247" i="9"/>
  <c r="C247" i="9"/>
  <c r="B248" i="9"/>
  <c r="C248" i="9"/>
  <c r="B249" i="9"/>
  <c r="C249" i="9"/>
  <c r="B250" i="9"/>
  <c r="C250" i="9"/>
  <c r="B251" i="9"/>
  <c r="C251" i="9"/>
  <c r="B252" i="9"/>
  <c r="C252" i="9"/>
  <c r="B253" i="9"/>
  <c r="C253" i="9"/>
  <c r="B254" i="9"/>
  <c r="C254" i="9"/>
  <c r="B255" i="9"/>
  <c r="C255" i="9"/>
  <c r="B256" i="9"/>
  <c r="C256" i="9"/>
  <c r="B257" i="9"/>
  <c r="C257" i="9"/>
  <c r="B258" i="9"/>
  <c r="C258" i="9"/>
  <c r="B259" i="9"/>
  <c r="C259" i="9"/>
  <c r="B260" i="9"/>
  <c r="C260" i="9"/>
  <c r="B261" i="9"/>
  <c r="C261" i="9"/>
  <c r="B262" i="9"/>
  <c r="C262" i="9"/>
  <c r="B263" i="9"/>
  <c r="C263" i="9"/>
  <c r="B264" i="9"/>
  <c r="C264" i="9"/>
  <c r="B265" i="9"/>
  <c r="C265" i="9"/>
  <c r="B266" i="9"/>
  <c r="C266" i="9"/>
  <c r="B267" i="9"/>
  <c r="C267" i="9"/>
  <c r="B268" i="9"/>
  <c r="C268" i="9"/>
  <c r="B269" i="9"/>
  <c r="C269" i="9"/>
  <c r="B270" i="9"/>
  <c r="C270" i="9"/>
  <c r="B271" i="9"/>
  <c r="C271" i="9"/>
  <c r="B272" i="9"/>
  <c r="C272" i="9"/>
  <c r="B273" i="9"/>
  <c r="C273" i="9"/>
  <c r="B274" i="9"/>
  <c r="C274" i="9"/>
  <c r="B275" i="9"/>
  <c r="C275" i="9"/>
  <c r="B276" i="9"/>
  <c r="C276" i="9"/>
  <c r="B277" i="9"/>
  <c r="C277" i="9"/>
  <c r="B278" i="9"/>
  <c r="C278" i="9"/>
  <c r="B279" i="9"/>
  <c r="C279" i="9"/>
  <c r="B280" i="9"/>
  <c r="C280" i="9"/>
  <c r="B281" i="9"/>
  <c r="C281" i="9"/>
  <c r="B282" i="9"/>
  <c r="C282" i="9"/>
  <c r="B283" i="9"/>
  <c r="C283" i="9"/>
  <c r="B284" i="9"/>
  <c r="C284" i="9"/>
  <c r="B285" i="9"/>
  <c r="C285" i="9"/>
  <c r="B286" i="9"/>
  <c r="C286" i="9"/>
  <c r="B287" i="9"/>
  <c r="C287" i="9"/>
  <c r="B288" i="9"/>
  <c r="C288" i="9"/>
  <c r="B289" i="9"/>
  <c r="C289" i="9"/>
  <c r="B290" i="9"/>
  <c r="C290" i="9"/>
  <c r="B291" i="9"/>
  <c r="C291" i="9"/>
  <c r="B292" i="9"/>
  <c r="C292" i="9"/>
  <c r="B293" i="9"/>
  <c r="C293" i="9"/>
  <c r="B294" i="9"/>
  <c r="C294" i="9"/>
  <c r="B295" i="9"/>
  <c r="C295" i="9"/>
  <c r="B296" i="9"/>
  <c r="C296" i="9"/>
  <c r="B297" i="9"/>
  <c r="C297" i="9"/>
  <c r="B298" i="9"/>
  <c r="C298" i="9"/>
  <c r="B299" i="9"/>
  <c r="C299" i="9"/>
  <c r="B300" i="9"/>
  <c r="C300" i="9"/>
  <c r="B301" i="9"/>
  <c r="C301" i="9"/>
  <c r="B302" i="9"/>
  <c r="C302" i="9"/>
  <c r="B303" i="9"/>
  <c r="C303" i="9"/>
  <c r="B304" i="9"/>
  <c r="C304" i="9"/>
  <c r="B305" i="9"/>
  <c r="C305" i="9"/>
  <c r="B306" i="9"/>
  <c r="C306" i="9"/>
  <c r="B307" i="9"/>
  <c r="C307" i="9"/>
  <c r="B308" i="9"/>
  <c r="C308" i="9"/>
  <c r="B309" i="9"/>
  <c r="C309" i="9"/>
  <c r="B310" i="9"/>
  <c r="C310" i="9"/>
  <c r="B311" i="9"/>
  <c r="C311" i="9"/>
  <c r="B312" i="9"/>
  <c r="C312" i="9"/>
  <c r="B313" i="9"/>
  <c r="C313" i="9"/>
  <c r="B314" i="9"/>
  <c r="C314" i="9"/>
  <c r="B315" i="9"/>
  <c r="C315" i="9"/>
  <c r="B316" i="9"/>
  <c r="C316" i="9"/>
  <c r="B317" i="9"/>
  <c r="C317" i="9"/>
  <c r="B318" i="9"/>
  <c r="C318" i="9"/>
  <c r="B319" i="9"/>
  <c r="C319" i="9"/>
  <c r="B320" i="9"/>
  <c r="C320" i="9"/>
  <c r="B321" i="9"/>
  <c r="C321" i="9"/>
  <c r="B322" i="9"/>
  <c r="C322" i="9"/>
  <c r="B323" i="9"/>
  <c r="C323" i="9"/>
  <c r="B324" i="9"/>
  <c r="C324" i="9"/>
  <c r="B325" i="9"/>
  <c r="C325" i="9"/>
  <c r="B326" i="9"/>
  <c r="C326" i="9"/>
  <c r="B327" i="9"/>
  <c r="C327" i="9"/>
  <c r="B328" i="9"/>
  <c r="C328" i="9"/>
  <c r="B329" i="9"/>
  <c r="C329" i="9"/>
  <c r="B330" i="9"/>
  <c r="C330" i="9"/>
  <c r="B331" i="9"/>
  <c r="C331" i="9"/>
  <c r="B332" i="9"/>
  <c r="C332" i="9"/>
  <c r="B333" i="9"/>
  <c r="C333" i="9"/>
  <c r="B334" i="9"/>
  <c r="C334" i="9"/>
  <c r="B335" i="9"/>
  <c r="C335" i="9"/>
  <c r="B336" i="9"/>
  <c r="C336" i="9"/>
  <c r="B337" i="9"/>
  <c r="C337" i="9"/>
  <c r="B338" i="9"/>
  <c r="C338" i="9"/>
  <c r="B339" i="9"/>
  <c r="C339" i="9"/>
  <c r="B340" i="9"/>
  <c r="C340" i="9"/>
  <c r="B341" i="9"/>
  <c r="C341" i="9"/>
  <c r="B342" i="9"/>
  <c r="C342" i="9"/>
  <c r="B343" i="9"/>
  <c r="C343" i="9"/>
  <c r="B344" i="9"/>
  <c r="C344" i="9"/>
  <c r="B345" i="9"/>
  <c r="C345" i="9"/>
  <c r="B346" i="9"/>
  <c r="C346" i="9"/>
  <c r="B347" i="9"/>
  <c r="C347" i="9"/>
  <c r="B348" i="9"/>
  <c r="C348" i="9"/>
  <c r="B349" i="9"/>
  <c r="C349" i="9"/>
  <c r="B350" i="9"/>
  <c r="C350" i="9"/>
  <c r="B351" i="9"/>
  <c r="C351" i="9"/>
  <c r="B352" i="9"/>
  <c r="C352" i="9"/>
  <c r="B353" i="9"/>
  <c r="C353" i="9"/>
  <c r="B354" i="9"/>
  <c r="C354" i="9"/>
  <c r="B355" i="9"/>
  <c r="C355" i="9"/>
  <c r="B356" i="9"/>
  <c r="C356" i="9"/>
  <c r="B357" i="9"/>
  <c r="C357" i="9"/>
  <c r="B358" i="9"/>
  <c r="C358" i="9"/>
  <c r="B359" i="9"/>
  <c r="C359" i="9"/>
  <c r="B360" i="9"/>
  <c r="C360" i="9"/>
  <c r="B361" i="9"/>
  <c r="C361" i="9"/>
  <c r="B362" i="9"/>
  <c r="C362" i="9"/>
  <c r="B363" i="9"/>
  <c r="C363" i="9"/>
  <c r="B364" i="9"/>
  <c r="C364" i="9"/>
  <c r="B365" i="9"/>
  <c r="C365" i="9"/>
  <c r="B366" i="9"/>
  <c r="C366" i="9"/>
  <c r="B367" i="9"/>
  <c r="C367" i="9"/>
  <c r="B368" i="9"/>
  <c r="C368" i="9"/>
  <c r="B369" i="9"/>
  <c r="C369" i="9"/>
  <c r="B370" i="9"/>
  <c r="C370" i="9"/>
  <c r="B371" i="9"/>
  <c r="C371" i="9"/>
  <c r="B372" i="9"/>
  <c r="C372" i="9"/>
  <c r="B373" i="9"/>
  <c r="C373" i="9"/>
  <c r="B374" i="9"/>
  <c r="C374" i="9"/>
  <c r="B375" i="9"/>
  <c r="C375" i="9"/>
  <c r="B376" i="9"/>
  <c r="C376" i="9"/>
  <c r="B377" i="9"/>
  <c r="C377" i="9"/>
  <c r="B378" i="9"/>
  <c r="C378" i="9"/>
  <c r="B379" i="9"/>
  <c r="C379" i="9"/>
  <c r="B380" i="9"/>
  <c r="C380" i="9"/>
  <c r="B381" i="9"/>
  <c r="C381" i="9"/>
  <c r="B382" i="9"/>
  <c r="C382" i="9"/>
  <c r="B383" i="9"/>
  <c r="C383" i="9"/>
  <c r="B384" i="9"/>
  <c r="C384" i="9"/>
  <c r="B385" i="9"/>
  <c r="C385" i="9"/>
  <c r="B386" i="9"/>
  <c r="C386" i="9"/>
  <c r="B387" i="9"/>
  <c r="C387" i="9"/>
  <c r="B388" i="9"/>
  <c r="C388" i="9"/>
  <c r="B389" i="9"/>
  <c r="C389" i="9"/>
  <c r="B390" i="9"/>
  <c r="C390" i="9"/>
  <c r="B391" i="9"/>
  <c r="C391" i="9"/>
  <c r="B392" i="9"/>
  <c r="C392" i="9"/>
  <c r="B393" i="9"/>
  <c r="C393" i="9"/>
  <c r="B394" i="9"/>
  <c r="C394" i="9"/>
  <c r="B395" i="9"/>
  <c r="C395" i="9"/>
  <c r="B396" i="9"/>
  <c r="C396" i="9"/>
  <c r="B397" i="9"/>
  <c r="C397" i="9"/>
  <c r="B398" i="9"/>
  <c r="C398" i="9"/>
  <c r="B399" i="9"/>
  <c r="C399" i="9"/>
  <c r="B400" i="9"/>
  <c r="C400" i="9"/>
  <c r="B401" i="9"/>
  <c r="C401" i="9"/>
  <c r="B402" i="9"/>
  <c r="C402" i="9"/>
  <c r="B403" i="9"/>
  <c r="C403" i="9"/>
  <c r="B404" i="9"/>
  <c r="C404" i="9"/>
  <c r="B405" i="9"/>
  <c r="C405" i="9"/>
  <c r="B406" i="9"/>
  <c r="C406" i="9"/>
  <c r="B407" i="9"/>
  <c r="C407" i="9"/>
  <c r="B408" i="9"/>
  <c r="C408" i="9"/>
  <c r="B409" i="9"/>
  <c r="C409" i="9"/>
  <c r="B410" i="9"/>
  <c r="C410" i="9"/>
  <c r="B411" i="9"/>
  <c r="C411" i="9"/>
  <c r="B412" i="9"/>
  <c r="C412" i="9"/>
  <c r="B413" i="9"/>
  <c r="C413" i="9"/>
  <c r="B414" i="9"/>
  <c r="C414" i="9"/>
  <c r="B415" i="9"/>
  <c r="C415" i="9"/>
  <c r="B416" i="9"/>
  <c r="C416" i="9"/>
  <c r="B417" i="9"/>
  <c r="C417" i="9"/>
  <c r="B418" i="9"/>
  <c r="C418" i="9"/>
  <c r="B419" i="9"/>
  <c r="C419" i="9"/>
  <c r="B420" i="9"/>
  <c r="C420" i="9"/>
  <c r="B421" i="9"/>
  <c r="C421" i="9"/>
  <c r="B422" i="9"/>
  <c r="C422" i="9"/>
  <c r="B423" i="9"/>
  <c r="C423" i="9"/>
  <c r="B424" i="9"/>
  <c r="C424" i="9"/>
  <c r="B425" i="9"/>
  <c r="C425" i="9"/>
  <c r="B426" i="9"/>
  <c r="C426" i="9"/>
  <c r="B427" i="9"/>
  <c r="C427" i="9"/>
  <c r="B428" i="9"/>
  <c r="C428" i="9"/>
  <c r="B429" i="9"/>
  <c r="C429" i="9"/>
  <c r="B430" i="9"/>
  <c r="C430" i="9"/>
  <c r="B431" i="9"/>
  <c r="C431" i="9"/>
  <c r="B432" i="9"/>
  <c r="C432" i="9"/>
  <c r="B433" i="9"/>
  <c r="C433" i="9"/>
  <c r="B434" i="9"/>
  <c r="C434" i="9"/>
  <c r="B435" i="9"/>
  <c r="C435" i="9"/>
  <c r="B436" i="9"/>
  <c r="C436" i="9"/>
  <c r="B437" i="9"/>
  <c r="C437" i="9"/>
  <c r="B438" i="9"/>
  <c r="C438" i="9"/>
  <c r="B439" i="9"/>
  <c r="C439" i="9"/>
  <c r="B440" i="9"/>
  <c r="C440" i="9"/>
  <c r="B441" i="9"/>
  <c r="C441" i="9"/>
  <c r="B442" i="9"/>
  <c r="C442" i="9"/>
  <c r="B443" i="9"/>
  <c r="C443" i="9"/>
  <c r="B444" i="9"/>
  <c r="C444" i="9"/>
  <c r="B445" i="9"/>
  <c r="C445" i="9"/>
  <c r="B446" i="9"/>
  <c r="C446" i="9"/>
  <c r="B447" i="9"/>
  <c r="C447" i="9"/>
  <c r="B448" i="9"/>
  <c r="C448" i="9"/>
  <c r="S142" i="9" a="1"/>
  <c r="S142" i="9" s="1"/>
  <c r="S143" i="9" a="1"/>
  <c r="S143" i="9" s="1"/>
  <c r="S144" i="9" a="1"/>
  <c r="S144" i="9" s="1"/>
  <c r="S145" i="9" a="1"/>
  <c r="S145" i="9" s="1"/>
  <c r="S146" i="9" a="1"/>
  <c r="S146" i="9" s="1"/>
  <c r="S147" i="9" a="1"/>
  <c r="S147" i="9" s="1"/>
  <c r="S148" i="9" a="1"/>
  <c r="S148" i="9" s="1"/>
  <c r="S149" i="9" a="1"/>
  <c r="S149" i="9" s="1"/>
  <c r="S150" i="9" a="1"/>
  <c r="S150" i="9" s="1"/>
  <c r="S151" i="9" a="1"/>
  <c r="S151" i="9" s="1"/>
  <c r="S152" i="9" a="1"/>
  <c r="S152" i="9" s="1"/>
  <c r="S153" i="9" a="1"/>
  <c r="S153" i="9" s="1"/>
  <c r="S154" i="9" a="1"/>
  <c r="S154" i="9" s="1"/>
  <c r="S155" i="9" a="1"/>
  <c r="S155" i="9" s="1"/>
  <c r="S156" i="9" a="1"/>
  <c r="S156" i="9" s="1"/>
  <c r="S157" i="9" a="1"/>
  <c r="S157" i="9" s="1"/>
  <c r="S158" i="9" a="1"/>
  <c r="S158" i="9" s="1"/>
  <c r="S159" i="9" a="1"/>
  <c r="S159" i="9" s="1"/>
  <c r="S160" i="9" a="1"/>
  <c r="S160" i="9" s="1"/>
  <c r="S161" i="9" a="1"/>
  <c r="S161" i="9" s="1"/>
  <c r="S162" i="9" a="1"/>
  <c r="S162" i="9" s="1"/>
  <c r="S163" i="9" a="1"/>
  <c r="S163" i="9" s="1"/>
  <c r="S164" i="9" a="1"/>
  <c r="S164" i="9" s="1"/>
  <c r="S165" i="9" a="1"/>
  <c r="S165" i="9" s="1"/>
  <c r="S166" i="9" a="1"/>
  <c r="S166" i="9" s="1"/>
  <c r="S167" i="9" a="1"/>
  <c r="S167" i="9" s="1"/>
  <c r="S168" i="9" a="1"/>
  <c r="S168" i="9" s="1"/>
  <c r="S169" i="9" a="1"/>
  <c r="S169" i="9" s="1"/>
  <c r="S170" i="9" a="1"/>
  <c r="S170" i="9" s="1"/>
  <c r="S171" i="9" a="1"/>
  <c r="S171" i="9" s="1"/>
  <c r="S172" i="9" a="1"/>
  <c r="S172" i="9" s="1"/>
  <c r="S173" i="9" a="1"/>
  <c r="S173" i="9" s="1"/>
  <c r="S174" i="9" a="1"/>
  <c r="S174" i="9" s="1"/>
  <c r="S175" i="9" a="1"/>
  <c r="S175" i="9" s="1"/>
  <c r="S176" i="9" a="1"/>
  <c r="S176" i="9" s="1"/>
  <c r="S177" i="9" a="1"/>
  <c r="S177" i="9" s="1"/>
  <c r="S178" i="9" a="1"/>
  <c r="S178" i="9" s="1"/>
  <c r="S179" i="9" a="1"/>
  <c r="S179" i="9" s="1"/>
  <c r="S180" i="9" a="1"/>
  <c r="S180" i="9" s="1"/>
  <c r="S181" i="9" a="1"/>
  <c r="S181" i="9" s="1"/>
  <c r="S182" i="9" a="1"/>
  <c r="S182" i="9" s="1"/>
  <c r="S183" i="9" a="1"/>
  <c r="S183" i="9" s="1"/>
  <c r="S184" i="9" a="1"/>
  <c r="S184" i="9" s="1"/>
  <c r="S185" i="9" a="1"/>
  <c r="S185" i="9" s="1"/>
  <c r="S186" i="9" a="1"/>
  <c r="S186" i="9" s="1"/>
  <c r="S187" i="9" a="1"/>
  <c r="S187" i="9" s="1"/>
  <c r="S188" i="9" a="1"/>
  <c r="S188" i="9" s="1"/>
  <c r="S189" i="9" a="1"/>
  <c r="S189" i="9" s="1"/>
  <c r="S190" i="9" a="1"/>
  <c r="S190" i="9" s="1"/>
  <c r="S191" i="9" a="1"/>
  <c r="S191" i="9" s="1"/>
  <c r="S192" i="9" a="1"/>
  <c r="S192" i="9" s="1"/>
  <c r="S193" i="9" a="1"/>
  <c r="S193" i="9" s="1"/>
  <c r="S194" i="9" a="1"/>
  <c r="S194" i="9" s="1"/>
  <c r="S195" i="9" a="1"/>
  <c r="S195" i="9" s="1"/>
  <c r="S196" i="9" a="1"/>
  <c r="S196" i="9" s="1"/>
  <c r="S197" i="9" a="1"/>
  <c r="S197" i="9" s="1"/>
  <c r="S198" i="9" a="1"/>
  <c r="S198" i="9" s="1"/>
  <c r="S199" i="9" a="1"/>
  <c r="S199" i="9" s="1"/>
  <c r="S200" i="9" a="1"/>
  <c r="S200" i="9" s="1"/>
  <c r="S201" i="9" a="1"/>
  <c r="S201" i="9" s="1"/>
  <c r="S202" i="9" a="1"/>
  <c r="S202" i="9" s="1"/>
  <c r="S203" i="9" a="1"/>
  <c r="S203" i="9" s="1"/>
  <c r="S204" i="9" a="1"/>
  <c r="S204" i="9" s="1"/>
  <c r="S205" i="9" a="1"/>
  <c r="S205" i="9" s="1"/>
  <c r="S206" i="9" a="1"/>
  <c r="S206" i="9" s="1"/>
  <c r="S207" i="9" a="1"/>
  <c r="S207" i="9" s="1"/>
  <c r="S208" i="9" a="1"/>
  <c r="S208" i="9" s="1"/>
  <c r="S209" i="9" a="1"/>
  <c r="S209" i="9" s="1"/>
  <c r="S210" i="9" a="1"/>
  <c r="S210" i="9" s="1"/>
  <c r="S211" i="9" a="1"/>
  <c r="S211" i="9" s="1"/>
  <c r="S212" i="9" a="1"/>
  <c r="S212" i="9" s="1"/>
  <c r="S213" i="9" a="1"/>
  <c r="S213" i="9" s="1"/>
  <c r="S214" i="9" a="1"/>
  <c r="S214" i="9" s="1"/>
  <c r="S215" i="9" a="1"/>
  <c r="S215" i="9" s="1"/>
  <c r="S216" i="9" a="1"/>
  <c r="S216" i="9" s="1"/>
  <c r="S217" i="9" a="1"/>
  <c r="S217" i="9" s="1"/>
  <c r="S218" i="9" a="1"/>
  <c r="S218" i="9" s="1"/>
  <c r="S219" i="9" a="1"/>
  <c r="S219" i="9" s="1"/>
  <c r="S220" i="9" a="1"/>
  <c r="S220" i="9" s="1"/>
  <c r="S221" i="9" a="1"/>
  <c r="S221" i="9" s="1"/>
  <c r="S222" i="9" a="1"/>
  <c r="S222" i="9" s="1"/>
  <c r="S223" i="9" a="1"/>
  <c r="S223" i="9" s="1"/>
  <c r="S224" i="9" a="1"/>
  <c r="S224" i="9" s="1"/>
  <c r="S225" i="9" a="1"/>
  <c r="S225" i="9" s="1"/>
  <c r="S226" i="9" a="1"/>
  <c r="S226" i="9" s="1"/>
  <c r="S227" i="9" a="1"/>
  <c r="S227" i="9" s="1"/>
  <c r="S228" i="9" a="1"/>
  <c r="S228" i="9" s="1"/>
  <c r="S229" i="9" a="1"/>
  <c r="S229" i="9" s="1"/>
  <c r="S230" i="9" a="1"/>
  <c r="S230" i="9" s="1"/>
  <c r="S231" i="9" a="1"/>
  <c r="S231" i="9" s="1"/>
  <c r="S232" i="9" a="1"/>
  <c r="S232" i="9" s="1"/>
  <c r="S233" i="9" a="1"/>
  <c r="S233" i="9" s="1"/>
  <c r="S234" i="9" a="1"/>
  <c r="S234" i="9" s="1"/>
  <c r="S235" i="9" a="1"/>
  <c r="S235" i="9" s="1"/>
  <c r="S236" i="9" a="1"/>
  <c r="S236" i="9" s="1"/>
  <c r="S237" i="9" a="1"/>
  <c r="S237" i="9" s="1"/>
  <c r="S238" i="9" a="1"/>
  <c r="S238" i="9" s="1"/>
  <c r="S239" i="9" a="1"/>
  <c r="S239" i="9" s="1"/>
  <c r="S240" i="9" a="1"/>
  <c r="S240" i="9" s="1"/>
  <c r="S241" i="9" a="1"/>
  <c r="S241" i="9" s="1"/>
  <c r="S242" i="9" a="1"/>
  <c r="S242" i="9" s="1"/>
  <c r="S243" i="9" a="1"/>
  <c r="S243" i="9" s="1"/>
  <c r="S244" i="9" a="1"/>
  <c r="S244" i="9" s="1"/>
  <c r="S245" i="9" a="1"/>
  <c r="S245" i="9" s="1"/>
  <c r="S246" i="9" a="1"/>
  <c r="S246" i="9" s="1"/>
  <c r="S247" i="9" a="1"/>
  <c r="S247" i="9" s="1"/>
  <c r="S248" i="9" a="1"/>
  <c r="S248" i="9" s="1"/>
  <c r="S249" i="9" a="1"/>
  <c r="S249" i="9" s="1"/>
  <c r="S250" i="9" a="1"/>
  <c r="S250" i="9" s="1"/>
  <c r="S251" i="9" a="1"/>
  <c r="S251" i="9" s="1"/>
  <c r="S252" i="9" a="1"/>
  <c r="S252" i="9" s="1"/>
  <c r="S253" i="9" a="1"/>
  <c r="S253" i="9" s="1"/>
  <c r="S254" i="9" a="1"/>
  <c r="S254" i="9" s="1"/>
  <c r="S255" i="9" a="1"/>
  <c r="S255" i="9" s="1"/>
  <c r="S256" i="9" a="1"/>
  <c r="S256" i="9" s="1"/>
  <c r="S257" i="9" a="1"/>
  <c r="S257" i="9" s="1"/>
  <c r="S258" i="9" a="1"/>
  <c r="S258" i="9" s="1"/>
  <c r="S259" i="9" a="1"/>
  <c r="S259" i="9" s="1"/>
  <c r="S260" i="9" a="1"/>
  <c r="S260" i="9" s="1"/>
  <c r="S261" i="9" a="1"/>
  <c r="S261" i="9" s="1"/>
  <c r="S262" i="9" a="1"/>
  <c r="S262" i="9" s="1"/>
  <c r="S263" i="9" a="1"/>
  <c r="S263" i="9" s="1"/>
  <c r="S264" i="9" a="1"/>
  <c r="S264" i="9" s="1"/>
  <c r="S265" i="9" a="1"/>
  <c r="S265" i="9" s="1"/>
  <c r="S266" i="9" a="1"/>
  <c r="S266" i="9" s="1"/>
  <c r="S267" i="9" a="1"/>
  <c r="S267" i="9" s="1"/>
  <c r="S268" i="9" a="1"/>
  <c r="S268" i="9" s="1"/>
  <c r="S269" i="9" a="1"/>
  <c r="S269" i="9" s="1"/>
  <c r="S270" i="9" a="1"/>
  <c r="S270" i="9" s="1"/>
  <c r="S271" i="9" a="1"/>
  <c r="S271" i="9" s="1"/>
  <c r="S272" i="9" a="1"/>
  <c r="S272" i="9" s="1"/>
  <c r="S273" i="9" a="1"/>
  <c r="S273" i="9" s="1"/>
  <c r="S274" i="9" a="1"/>
  <c r="S274" i="9" s="1"/>
  <c r="S275" i="9" a="1"/>
  <c r="S275" i="9" s="1"/>
  <c r="S276" i="9" a="1"/>
  <c r="S276" i="9" s="1"/>
  <c r="S277" i="9" a="1"/>
  <c r="S277" i="9" s="1"/>
  <c r="S278" i="9" a="1"/>
  <c r="S278" i="9" s="1"/>
  <c r="S279" i="9" a="1"/>
  <c r="S279" i="9" s="1"/>
  <c r="S280" i="9" a="1"/>
  <c r="S280" i="9" s="1"/>
  <c r="S281" i="9" a="1"/>
  <c r="S281" i="9" s="1"/>
  <c r="S282" i="9" a="1"/>
  <c r="S282" i="9" s="1"/>
  <c r="S283" i="9" a="1"/>
  <c r="S283" i="9" s="1"/>
  <c r="S284" i="9" a="1"/>
  <c r="S284" i="9" s="1"/>
  <c r="S285" i="9" a="1"/>
  <c r="S285" i="9" s="1"/>
  <c r="S286" i="9" a="1"/>
  <c r="S286" i="9" s="1"/>
  <c r="S287" i="9" a="1"/>
  <c r="S287" i="9" s="1"/>
  <c r="S288" i="9" a="1"/>
  <c r="S288" i="9" s="1"/>
  <c r="S289" i="9" a="1"/>
  <c r="S289" i="9" s="1"/>
  <c r="S290" i="9" a="1"/>
  <c r="S290" i="9" s="1"/>
  <c r="S291" i="9" a="1"/>
  <c r="S291" i="9" s="1"/>
  <c r="S292" i="9" a="1"/>
  <c r="S292" i="9" s="1"/>
  <c r="S293" i="9" a="1"/>
  <c r="S293" i="9" s="1"/>
  <c r="S294" i="9" a="1"/>
  <c r="S294" i="9" s="1"/>
  <c r="S295" i="9" a="1"/>
  <c r="S295" i="9" s="1"/>
  <c r="S296" i="9" a="1"/>
  <c r="S296" i="9" s="1"/>
  <c r="S297" i="9" a="1"/>
  <c r="S297" i="9" s="1"/>
  <c r="S298" i="9" a="1"/>
  <c r="S298" i="9" s="1"/>
  <c r="S299" i="9" a="1"/>
  <c r="S299" i="9" s="1"/>
  <c r="S300" i="9" a="1"/>
  <c r="S300" i="9" s="1"/>
  <c r="S301" i="9" a="1"/>
  <c r="S301" i="9" s="1"/>
  <c r="S302" i="9" a="1"/>
  <c r="S302" i="9" s="1"/>
  <c r="S303" i="9" a="1"/>
  <c r="S303" i="9" s="1"/>
  <c r="S304" i="9" a="1"/>
  <c r="S304" i="9" s="1"/>
  <c r="S305" i="9" a="1"/>
  <c r="S305" i="9" s="1"/>
  <c r="S306" i="9" a="1"/>
  <c r="S306" i="9" s="1"/>
  <c r="S307" i="9" a="1"/>
  <c r="S307" i="9" s="1"/>
  <c r="S308" i="9" a="1"/>
  <c r="S308" i="9" s="1"/>
  <c r="S309" i="9" a="1"/>
  <c r="S309" i="9" s="1"/>
  <c r="S310" i="9" a="1"/>
  <c r="S310" i="9" s="1"/>
  <c r="S311" i="9" a="1"/>
  <c r="S311" i="9" s="1"/>
  <c r="S312" i="9" a="1"/>
  <c r="S312" i="9" s="1"/>
  <c r="S313" i="9" a="1"/>
  <c r="S313" i="9" s="1"/>
  <c r="S314" i="9" a="1"/>
  <c r="S314" i="9" s="1"/>
  <c r="S315" i="9" a="1"/>
  <c r="S315" i="9" s="1"/>
  <c r="S316" i="9" a="1"/>
  <c r="S316" i="9" s="1"/>
  <c r="S317" i="9" a="1"/>
  <c r="S317" i="9" s="1"/>
  <c r="S318" i="9" a="1"/>
  <c r="S318" i="9" s="1"/>
  <c r="S319" i="9" a="1"/>
  <c r="S319" i="9" s="1"/>
  <c r="S320" i="9" a="1"/>
  <c r="S320" i="9" s="1"/>
  <c r="S321" i="9" a="1"/>
  <c r="S321" i="9" s="1"/>
  <c r="S322" i="9" a="1"/>
  <c r="S322" i="9" s="1"/>
  <c r="S323" i="9" a="1"/>
  <c r="S323" i="9" s="1"/>
  <c r="S324" i="9" a="1"/>
  <c r="S324" i="9" s="1"/>
  <c r="S325" i="9" a="1"/>
  <c r="S325" i="9" s="1"/>
  <c r="S326" i="9" a="1"/>
  <c r="S326" i="9" s="1"/>
  <c r="S327" i="9" a="1"/>
  <c r="S327" i="9" s="1"/>
  <c r="S328" i="9" a="1"/>
  <c r="S328" i="9" s="1"/>
  <c r="S329" i="9" a="1"/>
  <c r="S329" i="9" s="1"/>
  <c r="S330" i="9" a="1"/>
  <c r="S330" i="9" s="1"/>
  <c r="S331" i="9" a="1"/>
  <c r="S331" i="9" s="1"/>
  <c r="S332" i="9" a="1"/>
  <c r="S332" i="9" s="1"/>
  <c r="S333" i="9" a="1"/>
  <c r="S333" i="9" s="1"/>
  <c r="S334" i="9" a="1"/>
  <c r="S334" i="9" s="1"/>
  <c r="S335" i="9" a="1"/>
  <c r="S335" i="9" s="1"/>
  <c r="S336" i="9" a="1"/>
  <c r="S336" i="9" s="1"/>
  <c r="S337" i="9" a="1"/>
  <c r="S337" i="9" s="1"/>
  <c r="S338" i="9" a="1"/>
  <c r="S338" i="9" s="1"/>
  <c r="S339" i="9" a="1"/>
  <c r="S339" i="9" s="1"/>
  <c r="S340" i="9" a="1"/>
  <c r="S340" i="9" s="1"/>
  <c r="S341" i="9" a="1"/>
  <c r="S341" i="9" s="1"/>
  <c r="S342" i="9" a="1"/>
  <c r="S342" i="9" s="1"/>
  <c r="S343" i="9" a="1"/>
  <c r="S343" i="9" s="1"/>
  <c r="S344" i="9" a="1"/>
  <c r="S344" i="9" s="1"/>
  <c r="S345" i="9" a="1"/>
  <c r="S345" i="9" s="1"/>
  <c r="S346" i="9" a="1"/>
  <c r="S346" i="9" s="1"/>
  <c r="S347" i="9" a="1"/>
  <c r="S347" i="9" s="1"/>
  <c r="S348" i="9" a="1"/>
  <c r="S348" i="9" s="1"/>
  <c r="S349" i="9" a="1"/>
  <c r="S349" i="9" s="1"/>
  <c r="S350" i="9" a="1"/>
  <c r="S350" i="9" s="1"/>
  <c r="S351" i="9" a="1"/>
  <c r="S351" i="9" s="1"/>
  <c r="S352" i="9" a="1"/>
  <c r="S352" i="9" s="1"/>
  <c r="S353" i="9" a="1"/>
  <c r="S353" i="9" s="1"/>
  <c r="S354" i="9" a="1"/>
  <c r="S354" i="9" s="1"/>
  <c r="S355" i="9" a="1"/>
  <c r="S355" i="9" s="1"/>
  <c r="S356" i="9" a="1"/>
  <c r="S356" i="9" s="1"/>
  <c r="S357" i="9" a="1"/>
  <c r="S357" i="9" s="1"/>
  <c r="S358" i="9" a="1"/>
  <c r="S358" i="9" s="1"/>
  <c r="S359" i="9" a="1"/>
  <c r="S359" i="9" s="1"/>
  <c r="S360" i="9" a="1"/>
  <c r="S360" i="9" s="1"/>
  <c r="S361" i="9" a="1"/>
  <c r="S361" i="9" s="1"/>
  <c r="S362" i="9" a="1"/>
  <c r="S362" i="9" s="1"/>
  <c r="S363" i="9" a="1"/>
  <c r="S363" i="9" s="1"/>
  <c r="S364" i="9" a="1"/>
  <c r="S364" i="9" s="1"/>
  <c r="S365" i="9" a="1"/>
  <c r="S365" i="9" s="1"/>
  <c r="S366" i="9" a="1"/>
  <c r="S366" i="9" s="1"/>
  <c r="S367" i="9" a="1"/>
  <c r="S367" i="9" s="1"/>
  <c r="S368" i="9" a="1"/>
  <c r="S368" i="9" s="1"/>
  <c r="S369" i="9" a="1"/>
  <c r="S369" i="9" s="1"/>
  <c r="S370" i="9" a="1"/>
  <c r="S370" i="9" s="1"/>
  <c r="S371" i="9" a="1"/>
  <c r="S371" i="9" s="1"/>
  <c r="S372" i="9" a="1"/>
  <c r="S372" i="9" s="1"/>
  <c r="S373" i="9" a="1"/>
  <c r="S373" i="9" s="1"/>
  <c r="S374" i="9" a="1"/>
  <c r="S374" i="9" s="1"/>
  <c r="S375" i="9" a="1"/>
  <c r="S375" i="9" s="1"/>
  <c r="S376" i="9" a="1"/>
  <c r="S376" i="9" s="1"/>
  <c r="S377" i="9" a="1"/>
  <c r="S377" i="9" s="1"/>
  <c r="S378" i="9" a="1"/>
  <c r="S378" i="9" s="1"/>
  <c r="S379" i="9" a="1"/>
  <c r="S379" i="9" s="1"/>
  <c r="S380" i="9" a="1"/>
  <c r="S380" i="9" s="1"/>
  <c r="S381" i="9" a="1"/>
  <c r="S381" i="9" s="1"/>
  <c r="S382" i="9" a="1"/>
  <c r="S382" i="9" s="1"/>
  <c r="S383" i="9" a="1"/>
  <c r="S383" i="9" s="1"/>
  <c r="S384" i="9" a="1"/>
  <c r="S384" i="9" s="1"/>
  <c r="S385" i="9" a="1"/>
  <c r="S385" i="9" s="1"/>
  <c r="S386" i="9" a="1"/>
  <c r="S386" i="9" s="1"/>
  <c r="S387" i="9" a="1"/>
  <c r="S387" i="9" s="1"/>
  <c r="S388" i="9" a="1"/>
  <c r="S388" i="9" s="1"/>
  <c r="S389" i="9" a="1"/>
  <c r="S389" i="9" s="1"/>
  <c r="S390" i="9" a="1"/>
  <c r="S390" i="9" s="1"/>
  <c r="S391" i="9" a="1"/>
  <c r="S391" i="9" s="1"/>
  <c r="S392" i="9" a="1"/>
  <c r="S392" i="9" s="1"/>
  <c r="S393" i="9" a="1"/>
  <c r="S393" i="9" s="1"/>
  <c r="S394" i="9" a="1"/>
  <c r="S394" i="9" s="1"/>
  <c r="S395" i="9" a="1"/>
  <c r="S395" i="9" s="1"/>
  <c r="S396" i="9" a="1"/>
  <c r="S396" i="9" s="1"/>
  <c r="S397" i="9" a="1"/>
  <c r="S397" i="9" s="1"/>
  <c r="S398" i="9" a="1"/>
  <c r="S398" i="9" s="1"/>
  <c r="S399" i="9" a="1"/>
  <c r="S399" i="9" s="1"/>
  <c r="S400" i="9" a="1"/>
  <c r="S400" i="9" s="1"/>
  <c r="S401" i="9" a="1"/>
  <c r="S401" i="9" s="1"/>
  <c r="S402" i="9" a="1"/>
  <c r="S402" i="9" s="1"/>
  <c r="S403" i="9" a="1"/>
  <c r="S403" i="9" s="1"/>
  <c r="S404" i="9" a="1"/>
  <c r="S404" i="9" s="1"/>
  <c r="S405" i="9" a="1"/>
  <c r="S405" i="9" s="1"/>
  <c r="S406" i="9" a="1"/>
  <c r="S406" i="9" s="1"/>
  <c r="S407" i="9" a="1"/>
  <c r="S407" i="9" s="1"/>
  <c r="S408" i="9" a="1"/>
  <c r="S408" i="9" s="1"/>
  <c r="S409" i="9" a="1"/>
  <c r="S409" i="9" s="1"/>
  <c r="S410" i="9" a="1"/>
  <c r="S410" i="9" s="1"/>
  <c r="S411" i="9" a="1"/>
  <c r="S411" i="9" s="1"/>
  <c r="S412" i="9" a="1"/>
  <c r="S412" i="9" s="1"/>
  <c r="S413" i="9" a="1"/>
  <c r="S413" i="9" s="1"/>
  <c r="S414" i="9" a="1"/>
  <c r="S414" i="9" s="1"/>
  <c r="S415" i="9" a="1"/>
  <c r="S415" i="9" s="1"/>
  <c r="S416" i="9" a="1"/>
  <c r="S416" i="9" s="1"/>
  <c r="S417" i="9" a="1"/>
  <c r="S417" i="9" s="1"/>
  <c r="S418" i="9" a="1"/>
  <c r="S418" i="9" s="1"/>
  <c r="S419" i="9" a="1"/>
  <c r="S419" i="9" s="1"/>
  <c r="S420" i="9" a="1"/>
  <c r="S420" i="9" s="1"/>
  <c r="S421" i="9" a="1"/>
  <c r="S421" i="9" s="1"/>
  <c r="S422" i="9" a="1"/>
  <c r="S422" i="9" s="1"/>
  <c r="S423" i="9" a="1"/>
  <c r="S423" i="9" s="1"/>
  <c r="S424" i="9" a="1"/>
  <c r="S424" i="9" s="1"/>
  <c r="S425" i="9" a="1"/>
  <c r="S425" i="9" s="1"/>
  <c r="S426" i="9" a="1"/>
  <c r="S426" i="9" s="1"/>
  <c r="S427" i="9" a="1"/>
  <c r="S427" i="9" s="1"/>
  <c r="S428" i="9" a="1"/>
  <c r="S428" i="9" s="1"/>
  <c r="S429" i="9" a="1"/>
  <c r="S429" i="9" s="1"/>
  <c r="S430" i="9" a="1"/>
  <c r="S430" i="9" s="1"/>
  <c r="S431" i="9" a="1"/>
  <c r="S431" i="9" s="1"/>
  <c r="S432" i="9" a="1"/>
  <c r="S432" i="9" s="1"/>
  <c r="S433" i="9" a="1"/>
  <c r="S433" i="9" s="1"/>
  <c r="S434" i="9" a="1"/>
  <c r="S434" i="9" s="1"/>
  <c r="S435" i="9" a="1"/>
  <c r="S435" i="9" s="1"/>
  <c r="S436" i="9" a="1"/>
  <c r="S436" i="9" s="1"/>
  <c r="S437" i="9" a="1"/>
  <c r="S437" i="9" s="1"/>
  <c r="S438" i="9" a="1"/>
  <c r="S438" i="9" s="1"/>
  <c r="S439" i="9" a="1"/>
  <c r="S439" i="9" s="1"/>
  <c r="S440" i="9" a="1"/>
  <c r="S440" i="9" s="1"/>
  <c r="S441" i="9" a="1"/>
  <c r="S441" i="9" s="1"/>
  <c r="S442" i="9" a="1"/>
  <c r="S442" i="9" s="1"/>
  <c r="S443" i="9" a="1"/>
  <c r="S443" i="9" s="1"/>
  <c r="S444" i="9" a="1"/>
  <c r="S444" i="9" s="1"/>
  <c r="S445" i="9" a="1"/>
  <c r="S445" i="9" s="1"/>
  <c r="S446" i="9" a="1"/>
  <c r="S446" i="9" s="1"/>
  <c r="S447" i="9" a="1"/>
  <c r="S447" i="9" s="1"/>
  <c r="S448" i="9" a="1"/>
  <c r="S448" i="9" s="1"/>
  <c r="C474" i="9"/>
  <c r="B474" i="9"/>
  <c r="C473" i="9"/>
  <c r="B473" i="9"/>
  <c r="C472" i="9"/>
  <c r="B472" i="9"/>
  <c r="C471" i="9"/>
  <c r="B471" i="9"/>
  <c r="C470" i="9"/>
  <c r="B470" i="9"/>
  <c r="C469" i="9"/>
  <c r="B469" i="9"/>
  <c r="C468" i="9"/>
  <c r="B468" i="9"/>
  <c r="C467" i="9"/>
  <c r="B467" i="9"/>
  <c r="C466" i="9"/>
  <c r="B466" i="9"/>
  <c r="C465" i="9"/>
  <c r="B465" i="9"/>
  <c r="C464" i="9"/>
  <c r="B464" i="9"/>
  <c r="C463" i="9"/>
  <c r="B463" i="9"/>
  <c r="C462" i="9"/>
  <c r="B462" i="9"/>
  <c r="C461" i="9"/>
  <c r="B461" i="9"/>
  <c r="C460" i="9"/>
  <c r="B460" i="9"/>
  <c r="C459" i="9"/>
  <c r="B459" i="9"/>
  <c r="C458" i="9"/>
  <c r="B458" i="9"/>
  <c r="C457" i="9"/>
  <c r="B457" i="9"/>
  <c r="C456" i="9"/>
  <c r="B456" i="9"/>
  <c r="C455" i="9"/>
  <c r="B455" i="9"/>
  <c r="C454" i="9"/>
  <c r="B454" i="9"/>
  <c r="C453" i="9"/>
  <c r="B453" i="9"/>
  <c r="C452" i="9"/>
  <c r="B452" i="9"/>
  <c r="C451" i="9"/>
  <c r="B451" i="9"/>
  <c r="C450" i="9"/>
  <c r="B450" i="9"/>
  <c r="C449" i="9"/>
  <c r="B449" i="9"/>
  <c r="AD3" i="9" a="1"/>
  <c r="AD3" i="9"/>
  <c r="B46" i="6"/>
  <c r="C46" i="6"/>
  <c r="B47" i="6"/>
  <c r="C47" i="6"/>
  <c r="B48" i="6"/>
  <c r="C48" i="6"/>
  <c r="B49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B81" i="6"/>
  <c r="C81" i="6"/>
  <c r="B82" i="6"/>
  <c r="C82" i="6"/>
  <c r="B83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AD3" i="6" a="1"/>
  <c r="AD3" i="6"/>
  <c r="K224" i="9"/>
  <c r="K200" i="9"/>
  <c r="K392" i="9"/>
  <c r="K328" i="9"/>
  <c r="K264" i="9"/>
  <c r="K448" i="9"/>
  <c r="K384" i="9"/>
  <c r="K320" i="9"/>
  <c r="K256" i="9"/>
  <c r="K192" i="9"/>
  <c r="K440" i="9"/>
  <c r="K376" i="9"/>
  <c r="K312" i="9"/>
  <c r="K248" i="9"/>
  <c r="K184" i="9"/>
  <c r="K432" i="9"/>
  <c r="K368" i="9"/>
  <c r="K304" i="9"/>
  <c r="K240" i="9"/>
  <c r="K424" i="9"/>
  <c r="K360" i="9"/>
  <c r="K296" i="9"/>
  <c r="K232" i="9"/>
  <c r="K416" i="9"/>
  <c r="K352" i="9"/>
  <c r="K288" i="9"/>
  <c r="K86" i="9"/>
  <c r="K94" i="9"/>
  <c r="K102" i="9"/>
  <c r="K110" i="9"/>
  <c r="K118" i="9"/>
  <c r="K126" i="9"/>
  <c r="K134" i="9"/>
  <c r="K142" i="9"/>
  <c r="K150" i="9"/>
  <c r="K158" i="9"/>
  <c r="K166" i="9"/>
  <c r="K174" i="9"/>
  <c r="K182" i="9"/>
  <c r="K190" i="9"/>
  <c r="K198" i="9"/>
  <c r="K206" i="9"/>
  <c r="K214" i="9"/>
  <c r="K222" i="9"/>
  <c r="K230" i="9"/>
  <c r="K238" i="9"/>
  <c r="K246" i="9"/>
  <c r="K254" i="9"/>
  <c r="K262" i="9"/>
  <c r="K270" i="9"/>
  <c r="K278" i="9"/>
  <c r="K286" i="9"/>
  <c r="K294" i="9"/>
  <c r="K302" i="9"/>
  <c r="K310" i="9"/>
  <c r="K318" i="9"/>
  <c r="K326" i="9"/>
  <c r="K334" i="9"/>
  <c r="K342" i="9"/>
  <c r="K350" i="9"/>
  <c r="K358" i="9"/>
  <c r="K366" i="9"/>
  <c r="K374" i="9"/>
  <c r="K382" i="9"/>
  <c r="K390" i="9"/>
  <c r="K398" i="9"/>
  <c r="K406" i="9"/>
  <c r="K414" i="9"/>
  <c r="K422" i="9"/>
  <c r="K430" i="9"/>
  <c r="K438" i="9"/>
  <c r="K446" i="9"/>
  <c r="K87" i="9"/>
  <c r="K95" i="9"/>
  <c r="K103" i="9"/>
  <c r="K111" i="9"/>
  <c r="K119" i="9"/>
  <c r="K127" i="9"/>
  <c r="K135" i="9"/>
  <c r="K143" i="9"/>
  <c r="K151" i="9"/>
  <c r="K159" i="9"/>
  <c r="K167" i="9"/>
  <c r="K175" i="9"/>
  <c r="K183" i="9"/>
  <c r="K191" i="9"/>
  <c r="K199" i="9"/>
  <c r="K207" i="9"/>
  <c r="K215" i="9"/>
  <c r="K223" i="9"/>
  <c r="K231" i="9"/>
  <c r="K239" i="9"/>
  <c r="K247" i="9"/>
  <c r="K255" i="9"/>
  <c r="K263" i="9"/>
  <c r="K271" i="9"/>
  <c r="K279" i="9"/>
  <c r="K287" i="9"/>
  <c r="K295" i="9"/>
  <c r="K303" i="9"/>
  <c r="K311" i="9"/>
  <c r="K319" i="9"/>
  <c r="K327" i="9"/>
  <c r="K335" i="9"/>
  <c r="K343" i="9"/>
  <c r="K351" i="9"/>
  <c r="K359" i="9"/>
  <c r="K367" i="9"/>
  <c r="K375" i="9"/>
  <c r="K383" i="9"/>
  <c r="K391" i="9"/>
  <c r="K399" i="9"/>
  <c r="K407" i="9"/>
  <c r="K415" i="9"/>
  <c r="K423" i="9"/>
  <c r="K431" i="9"/>
  <c r="K439" i="9"/>
  <c r="K447" i="9"/>
  <c r="K81" i="9"/>
  <c r="K89" i="9"/>
  <c r="K97" i="9"/>
  <c r="K105" i="9"/>
  <c r="K113" i="9"/>
  <c r="K121" i="9"/>
  <c r="K129" i="9"/>
  <c r="K137" i="9"/>
  <c r="K145" i="9"/>
  <c r="K153" i="9"/>
  <c r="K161" i="9"/>
  <c r="K169" i="9"/>
  <c r="K177" i="9"/>
  <c r="K185" i="9"/>
  <c r="K193" i="9"/>
  <c r="K201" i="9"/>
  <c r="K209" i="9"/>
  <c r="K217" i="9"/>
  <c r="K225" i="9"/>
  <c r="K233" i="9"/>
  <c r="K241" i="9"/>
  <c r="K249" i="9"/>
  <c r="K257" i="9"/>
  <c r="K265" i="9"/>
  <c r="K273" i="9"/>
  <c r="K281" i="9"/>
  <c r="K289" i="9"/>
  <c r="K297" i="9"/>
  <c r="K305" i="9"/>
  <c r="K313" i="9"/>
  <c r="K321" i="9"/>
  <c r="K329" i="9"/>
  <c r="K337" i="9"/>
  <c r="K345" i="9"/>
  <c r="K353" i="9"/>
  <c r="K361" i="9"/>
  <c r="K369" i="9"/>
  <c r="K377" i="9"/>
  <c r="K385" i="9"/>
  <c r="K393" i="9"/>
  <c r="K401" i="9"/>
  <c r="K409" i="9"/>
  <c r="K417" i="9"/>
  <c r="K425" i="9"/>
  <c r="K433" i="9"/>
  <c r="K441" i="9"/>
  <c r="K88" i="9"/>
  <c r="K96" i="9"/>
  <c r="K104" i="9"/>
  <c r="K112" i="9"/>
  <c r="K120" i="9"/>
  <c r="K128" i="9"/>
  <c r="K136" i="9"/>
  <c r="K144" i="9"/>
  <c r="K152" i="9"/>
  <c r="K160" i="9"/>
  <c r="K168" i="9"/>
  <c r="K176" i="9"/>
  <c r="K82" i="9"/>
  <c r="K90" i="9"/>
  <c r="K98" i="9"/>
  <c r="K106" i="9"/>
  <c r="K114" i="9"/>
  <c r="K122" i="9"/>
  <c r="K130" i="9"/>
  <c r="K138" i="9"/>
  <c r="K146" i="9"/>
  <c r="K154" i="9"/>
  <c r="K162" i="9"/>
  <c r="K170" i="9"/>
  <c r="K178" i="9"/>
  <c r="K186" i="9"/>
  <c r="K194" i="9"/>
  <c r="K202" i="9"/>
  <c r="K210" i="9"/>
  <c r="K218" i="9"/>
  <c r="K226" i="9"/>
  <c r="K234" i="9"/>
  <c r="K242" i="9"/>
  <c r="K250" i="9"/>
  <c r="K258" i="9"/>
  <c r="K266" i="9"/>
  <c r="K274" i="9"/>
  <c r="K282" i="9"/>
  <c r="K290" i="9"/>
  <c r="K298" i="9"/>
  <c r="K306" i="9"/>
  <c r="K314" i="9"/>
  <c r="K322" i="9"/>
  <c r="K330" i="9"/>
  <c r="K338" i="9"/>
  <c r="K346" i="9"/>
  <c r="K354" i="9"/>
  <c r="K362" i="9"/>
  <c r="K370" i="9"/>
  <c r="K378" i="9"/>
  <c r="K386" i="9"/>
  <c r="K394" i="9"/>
  <c r="K402" i="9"/>
  <c r="K410" i="9"/>
  <c r="K418" i="9"/>
  <c r="K426" i="9"/>
  <c r="K434" i="9"/>
  <c r="K442" i="9"/>
  <c r="K85" i="9"/>
  <c r="K93" i="9"/>
  <c r="K101" i="9"/>
  <c r="K109" i="9"/>
  <c r="K117" i="9"/>
  <c r="K125" i="9"/>
  <c r="K133" i="9"/>
  <c r="K141" i="9"/>
  <c r="K149" i="9"/>
  <c r="K157" i="9"/>
  <c r="K165" i="9"/>
  <c r="K173" i="9"/>
  <c r="K181" i="9"/>
  <c r="K189" i="9"/>
  <c r="K197" i="9"/>
  <c r="K205" i="9"/>
  <c r="K213" i="9"/>
  <c r="K221" i="9"/>
  <c r="K229" i="9"/>
  <c r="K237" i="9"/>
  <c r="K245" i="9"/>
  <c r="K253" i="9"/>
  <c r="K261" i="9"/>
  <c r="K269" i="9"/>
  <c r="K277" i="9"/>
  <c r="K285" i="9"/>
  <c r="K293" i="9"/>
  <c r="K301" i="9"/>
  <c r="K309" i="9"/>
  <c r="K317" i="9"/>
  <c r="K325" i="9"/>
  <c r="K333" i="9"/>
  <c r="K341" i="9"/>
  <c r="K349" i="9"/>
  <c r="K357" i="9"/>
  <c r="K365" i="9"/>
  <c r="K373" i="9"/>
  <c r="K381" i="9"/>
  <c r="K389" i="9"/>
  <c r="K397" i="9"/>
  <c r="K405" i="9"/>
  <c r="K413" i="9"/>
  <c r="K421" i="9"/>
  <c r="K429" i="9"/>
  <c r="K437" i="9"/>
  <c r="K445" i="9"/>
  <c r="K83" i="9"/>
  <c r="K91" i="9"/>
  <c r="K99" i="9"/>
  <c r="K107" i="9"/>
  <c r="K115" i="9"/>
  <c r="K123" i="9"/>
  <c r="K131" i="9"/>
  <c r="K139" i="9"/>
  <c r="K147" i="9"/>
  <c r="K155" i="9"/>
  <c r="K163" i="9"/>
  <c r="K171" i="9"/>
  <c r="K179" i="9"/>
  <c r="K187" i="9"/>
  <c r="K195" i="9"/>
  <c r="K203" i="9"/>
  <c r="K211" i="9"/>
  <c r="K219" i="9"/>
  <c r="K227" i="9"/>
  <c r="K235" i="9"/>
  <c r="K243" i="9"/>
  <c r="K251" i="9"/>
  <c r="K259" i="9"/>
  <c r="K267" i="9"/>
  <c r="K275" i="9"/>
  <c r="K283" i="9"/>
  <c r="K291" i="9"/>
  <c r="K299" i="9"/>
  <c r="K307" i="9"/>
  <c r="K315" i="9"/>
  <c r="K323" i="9"/>
  <c r="K331" i="9"/>
  <c r="K339" i="9"/>
  <c r="K347" i="9"/>
  <c r="K355" i="9"/>
  <c r="K363" i="9"/>
  <c r="K371" i="9"/>
  <c r="K379" i="9"/>
  <c r="K387" i="9"/>
  <c r="K395" i="9"/>
  <c r="K403" i="9"/>
  <c r="K411" i="9"/>
  <c r="K419" i="9"/>
  <c r="K427" i="9"/>
  <c r="K435" i="9"/>
  <c r="K443" i="9"/>
  <c r="K84" i="9"/>
  <c r="K92" i="9"/>
  <c r="K100" i="9"/>
  <c r="K108" i="9"/>
  <c r="K116" i="9"/>
  <c r="K124" i="9"/>
  <c r="K132" i="9"/>
  <c r="K140" i="9"/>
  <c r="K148" i="9"/>
  <c r="K156" i="9"/>
  <c r="K164" i="9"/>
  <c r="K172" i="9"/>
  <c r="K180" i="9"/>
  <c r="K188" i="9"/>
  <c r="K196" i="9"/>
  <c r="K204" i="9"/>
  <c r="K212" i="9"/>
  <c r="K220" i="9"/>
  <c r="K228" i="9"/>
  <c r="K236" i="9"/>
  <c r="K244" i="9"/>
  <c r="K252" i="9"/>
  <c r="K260" i="9"/>
  <c r="K268" i="9"/>
  <c r="K276" i="9"/>
  <c r="K284" i="9"/>
  <c r="K292" i="9"/>
  <c r="K300" i="9"/>
  <c r="K308" i="9"/>
  <c r="K316" i="9"/>
  <c r="K324" i="9"/>
  <c r="K332" i="9"/>
  <c r="K340" i="9"/>
  <c r="K348" i="9"/>
  <c r="K356" i="9"/>
  <c r="K364" i="9"/>
  <c r="K372" i="9"/>
  <c r="K380" i="9"/>
  <c r="K388" i="9"/>
  <c r="K396" i="9"/>
  <c r="K404" i="9"/>
  <c r="K412" i="9"/>
  <c r="K420" i="9"/>
  <c r="K428" i="9"/>
  <c r="K436" i="9"/>
  <c r="K444" i="9"/>
  <c r="K408" i="9"/>
  <c r="K344" i="9"/>
  <c r="K280" i="9"/>
  <c r="K216" i="9"/>
  <c r="K400" i="9"/>
  <c r="K336" i="9"/>
  <c r="K272" i="9"/>
  <c r="K208" i="9"/>
  <c r="K459" i="9"/>
  <c r="K451" i="9"/>
  <c r="K468" i="9"/>
  <c r="K460" i="9"/>
  <c r="K470" i="9"/>
  <c r="K472" i="9"/>
  <c r="K464" i="9"/>
  <c r="K456" i="9"/>
  <c r="K457" i="9"/>
  <c r="K452" i="9"/>
  <c r="K71" i="9"/>
  <c r="K73" i="9"/>
  <c r="K449" i="9"/>
  <c r="K75" i="9"/>
  <c r="K67" i="9"/>
  <c r="K77" i="9"/>
  <c r="K69" i="9"/>
  <c r="K72" i="9"/>
  <c r="K64" i="9"/>
  <c r="K70" i="9"/>
  <c r="K78" i="9"/>
  <c r="K450" i="9"/>
  <c r="K454" i="9"/>
  <c r="K466" i="9"/>
  <c r="K467" i="9"/>
  <c r="K68" i="9"/>
  <c r="K76" i="9"/>
  <c r="K453" i="9"/>
  <c r="K66" i="9"/>
  <c r="K74" i="9"/>
  <c r="K65" i="9"/>
  <c r="K79" i="9"/>
  <c r="K455" i="9"/>
  <c r="K462" i="9"/>
  <c r="K458" i="9"/>
  <c r="K474" i="9"/>
  <c r="K465" i="9"/>
  <c r="K473" i="9"/>
  <c r="K80" i="9"/>
  <c r="K463" i="9"/>
  <c r="K471" i="9"/>
  <c r="K461" i="9"/>
  <c r="K469" i="9"/>
  <c r="K52" i="6"/>
  <c r="J98" i="6"/>
  <c r="J90" i="6"/>
  <c r="J82" i="6"/>
  <c r="K74" i="6"/>
  <c r="K66" i="6"/>
  <c r="K58" i="6"/>
  <c r="K50" i="6"/>
  <c r="J83" i="6"/>
  <c r="K59" i="6"/>
  <c r="J106" i="6"/>
  <c r="J97" i="6"/>
  <c r="J89" i="6"/>
  <c r="J81" i="6"/>
  <c r="K73" i="6"/>
  <c r="K65" i="6"/>
  <c r="K57" i="6"/>
  <c r="K49" i="6"/>
  <c r="J99" i="6"/>
  <c r="K75" i="6"/>
  <c r="J105" i="6"/>
  <c r="J96" i="6"/>
  <c r="J88" i="6"/>
  <c r="K80" i="6"/>
  <c r="K72" i="6"/>
  <c r="K64" i="6"/>
  <c r="K56" i="6"/>
  <c r="K48" i="6"/>
  <c r="K51" i="6"/>
  <c r="J104" i="6"/>
  <c r="J95" i="6"/>
  <c r="J87" i="6"/>
  <c r="K79" i="6"/>
  <c r="K63" i="6"/>
  <c r="K55" i="6"/>
  <c r="K47" i="6"/>
  <c r="J91" i="6"/>
  <c r="K71" i="6"/>
  <c r="J102" i="6"/>
  <c r="J94" i="6"/>
  <c r="J86" i="6"/>
  <c r="K78" i="6"/>
  <c r="K70" i="6"/>
  <c r="K62" i="6"/>
  <c r="K54" i="6"/>
  <c r="K46" i="6"/>
  <c r="K67" i="6"/>
  <c r="J93" i="6"/>
  <c r="J85" i="6"/>
  <c r="K69" i="6"/>
  <c r="K61" i="6"/>
  <c r="K53" i="6"/>
  <c r="J103" i="6"/>
  <c r="J101" i="6"/>
  <c r="K77" i="6"/>
  <c r="J100" i="6"/>
  <c r="J92" i="6"/>
  <c r="J84" i="6"/>
  <c r="K76" i="6"/>
  <c r="K68" i="6"/>
  <c r="K60" i="6"/>
  <c r="B2109" i="1"/>
  <c r="C2109" i="1" s="1"/>
  <c r="B2139" i="1"/>
  <c r="C2139" i="1" s="1"/>
  <c r="B2118" i="1"/>
  <c r="C2118" i="1" s="1"/>
  <c r="F2118" i="1" s="1"/>
  <c r="G2109" i="1"/>
  <c r="G2139" i="1"/>
  <c r="G2118" i="1"/>
  <c r="B2151" i="1"/>
  <c r="C2151" i="1" s="1"/>
  <c r="F2151" i="1" s="1"/>
  <c r="B2153" i="1"/>
  <c r="C2153" i="1" s="1"/>
  <c r="B2162" i="1"/>
  <c r="C2162" i="1"/>
  <c r="F2162" i="1" s="1"/>
  <c r="B2133" i="1"/>
  <c r="C2133" i="1" s="1"/>
  <c r="F2133" i="1" s="1"/>
  <c r="B2156" i="1"/>
  <c r="C2156" i="1" s="1"/>
  <c r="B2136" i="1"/>
  <c r="C2136" i="1" s="1"/>
  <c r="B2148" i="1"/>
  <c r="C2148" i="1"/>
  <c r="B2142" i="1"/>
  <c r="C2142" i="1" s="1"/>
  <c r="B2106" i="1"/>
  <c r="C2106" i="1" s="1"/>
  <c r="B2112" i="1"/>
  <c r="C2112" i="1" s="1"/>
  <c r="B2159" i="1"/>
  <c r="C2159" i="1" s="1"/>
  <c r="B2121" i="1"/>
  <c r="C2121" i="1" s="1"/>
  <c r="B2127" i="1"/>
  <c r="C2127" i="1" s="1"/>
  <c r="B2103" i="1"/>
  <c r="C2103" i="1" s="1"/>
  <c r="B2115" i="1"/>
  <c r="C2115" i="1"/>
  <c r="B2124" i="1"/>
  <c r="C2124" i="1" s="1"/>
  <c r="F2124" i="1" s="1"/>
  <c r="B2145" i="1"/>
  <c r="C2145" i="1" s="1"/>
  <c r="F2145" i="1" s="1"/>
  <c r="B2130" i="1"/>
  <c r="C2130" i="1" s="1"/>
  <c r="G2151" i="1"/>
  <c r="G2153" i="1"/>
  <c r="G2162" i="1"/>
  <c r="G2133" i="1"/>
  <c r="G2156" i="1"/>
  <c r="G2136" i="1"/>
  <c r="G2148" i="1"/>
  <c r="G2142" i="1"/>
  <c r="G2106" i="1"/>
  <c r="G2112" i="1"/>
  <c r="G2159" i="1"/>
  <c r="G2121" i="1"/>
  <c r="G2127" i="1"/>
  <c r="G2103" i="1"/>
  <c r="G2115" i="1"/>
  <c r="G2124" i="1"/>
  <c r="G2145" i="1"/>
  <c r="G2130" i="1"/>
  <c r="F2130" i="1" s="1"/>
  <c r="B2108" i="1"/>
  <c r="C2108" i="1" s="1"/>
  <c r="B2138" i="1"/>
  <c r="C2138" i="1" s="1"/>
  <c r="B2117" i="1"/>
  <c r="C2117" i="1" s="1"/>
  <c r="G2108" i="1"/>
  <c r="G2138" i="1"/>
  <c r="G2117" i="1"/>
  <c r="B2161" i="1"/>
  <c r="C2161" i="1" s="1"/>
  <c r="F2161" i="1" s="1"/>
  <c r="B2132" i="1"/>
  <c r="C2132" i="1" s="1"/>
  <c r="F2132" i="1" s="1"/>
  <c r="B2155" i="1"/>
  <c r="C2155" i="1"/>
  <c r="F2155" i="1" s="1"/>
  <c r="B2135" i="1"/>
  <c r="C2135" i="1" s="1"/>
  <c r="F2135" i="1" s="1"/>
  <c r="B2147" i="1"/>
  <c r="C2147" i="1" s="1"/>
  <c r="F2147" i="1" s="1"/>
  <c r="B2141" i="1"/>
  <c r="C2141" i="1" s="1"/>
  <c r="F2141" i="1" s="1"/>
  <c r="B2105" i="1"/>
  <c r="C2105" i="1"/>
  <c r="B2111" i="1"/>
  <c r="C2111" i="1" s="1"/>
  <c r="B2158" i="1"/>
  <c r="C2158" i="1" s="1"/>
  <c r="F2158" i="1" s="1"/>
  <c r="B2120" i="1"/>
  <c r="C2120" i="1" s="1"/>
  <c r="F2120" i="1" s="1"/>
  <c r="B2126" i="1"/>
  <c r="C2126" i="1"/>
  <c r="F2126" i="1" s="1"/>
  <c r="B2102" i="1"/>
  <c r="C2102" i="1" s="1"/>
  <c r="F2102" i="1" s="1"/>
  <c r="B2114" i="1"/>
  <c r="C2114" i="1" s="1"/>
  <c r="F2114" i="1" s="1"/>
  <c r="B2123" i="1"/>
  <c r="C2123" i="1"/>
  <c r="B2144" i="1"/>
  <c r="C2144" i="1"/>
  <c r="B2129" i="1"/>
  <c r="C2129" i="1"/>
  <c r="G2161" i="1"/>
  <c r="G2132" i="1"/>
  <c r="G2155" i="1"/>
  <c r="G2135" i="1"/>
  <c r="G2147" i="1"/>
  <c r="G2141" i="1"/>
  <c r="G2105" i="1"/>
  <c r="F2105" i="1" s="1"/>
  <c r="G2111" i="1"/>
  <c r="G2158" i="1"/>
  <c r="G2120" i="1"/>
  <c r="G2126" i="1"/>
  <c r="G2102" i="1"/>
  <c r="G2114" i="1"/>
  <c r="G2123" i="1"/>
  <c r="G2144" i="1"/>
  <c r="F2144" i="1" s="1"/>
  <c r="G2129" i="1"/>
  <c r="F2129" i="1" s="1"/>
  <c r="B2150" i="1"/>
  <c r="C2150" i="1" s="1"/>
  <c r="G2150" i="1"/>
  <c r="B2137" i="1"/>
  <c r="C2137" i="1" s="1"/>
  <c r="B2116" i="1"/>
  <c r="C2116" i="1" s="1"/>
  <c r="F2116" i="1" s="1"/>
  <c r="G2137" i="1"/>
  <c r="G2116" i="1"/>
  <c r="B277" i="4"/>
  <c r="D277" i="4" s="1"/>
  <c r="F277" i="4"/>
  <c r="E2116" i="1"/>
  <c r="B124" i="4"/>
  <c r="D124" i="4" s="1"/>
  <c r="F124" i="4"/>
  <c r="E2128" i="1"/>
  <c r="B225" i="4"/>
  <c r="D225" i="4" s="1"/>
  <c r="B226" i="4"/>
  <c r="D226" i="4" s="1"/>
  <c r="F225" i="4"/>
  <c r="E2102" i="1"/>
  <c r="F226" i="4"/>
  <c r="E2114" i="1"/>
  <c r="B223" i="4"/>
  <c r="D223" i="4" s="1"/>
  <c r="B224" i="4"/>
  <c r="D224" i="4" s="1"/>
  <c r="B242" i="4"/>
  <c r="D242" i="4" s="1"/>
  <c r="B279" i="4"/>
  <c r="D279" i="4" s="1"/>
  <c r="F223" i="4"/>
  <c r="E2131" i="1"/>
  <c r="F224" i="4"/>
  <c r="E2135" i="1"/>
  <c r="F242" i="4"/>
  <c r="E2147" i="1"/>
  <c r="F279" i="4"/>
  <c r="E2110" i="1"/>
  <c r="F222" i="4"/>
  <c r="E2152" i="1"/>
  <c r="B2143" i="1"/>
  <c r="C2143" i="1" s="1"/>
  <c r="F2143" i="1" s="1"/>
  <c r="B2128" i="1"/>
  <c r="C2128" i="1"/>
  <c r="B2107" i="1"/>
  <c r="C2107" i="1" s="1"/>
  <c r="G2143" i="1"/>
  <c r="G2128" i="1"/>
  <c r="F2128" i="1" s="1"/>
  <c r="G2107" i="1"/>
  <c r="B2149" i="1"/>
  <c r="C2149" i="1"/>
  <c r="B2160" i="1"/>
  <c r="C2160" i="1" s="1"/>
  <c r="F2160" i="1" s="1"/>
  <c r="B2131" i="1"/>
  <c r="C2131" i="1" s="1"/>
  <c r="B2154" i="1"/>
  <c r="C2154" i="1" s="1"/>
  <c r="B2134" i="1"/>
  <c r="C2134" i="1" s="1"/>
  <c r="B2146" i="1"/>
  <c r="C2146" i="1" s="1"/>
  <c r="F2146" i="1" s="1"/>
  <c r="B2140" i="1"/>
  <c r="C2140" i="1" s="1"/>
  <c r="B2104" i="1"/>
  <c r="C2104" i="1" s="1"/>
  <c r="B2110" i="1"/>
  <c r="C2110" i="1" s="1"/>
  <c r="B2157" i="1"/>
  <c r="C2157" i="1"/>
  <c r="B2119" i="1"/>
  <c r="C2119" i="1" s="1"/>
  <c r="B2125" i="1"/>
  <c r="C2125" i="1" s="1"/>
  <c r="B2101" i="1"/>
  <c r="C2101" i="1" s="1"/>
  <c r="B2113" i="1"/>
  <c r="C2113" i="1" s="1"/>
  <c r="F2113" i="1" s="1"/>
  <c r="B2122" i="1"/>
  <c r="C2122" i="1" s="1"/>
  <c r="G2149" i="1"/>
  <c r="F2149" i="1" s="1"/>
  <c r="G2152" i="1"/>
  <c r="G2160" i="1"/>
  <c r="G2131" i="1"/>
  <c r="G2154" i="1"/>
  <c r="G2134" i="1"/>
  <c r="G2146" i="1"/>
  <c r="G2140" i="1"/>
  <c r="G2104" i="1"/>
  <c r="G2110" i="1"/>
  <c r="G2157" i="1"/>
  <c r="G2119" i="1"/>
  <c r="G2125" i="1"/>
  <c r="G2101" i="1"/>
  <c r="G2113" i="1"/>
  <c r="G2122" i="1"/>
  <c r="E2115" i="1"/>
  <c r="E2117" i="1"/>
  <c r="E2132" i="1"/>
  <c r="E2103" i="1"/>
  <c r="E2136" i="1"/>
  <c r="E2113" i="1"/>
  <c r="E2146" i="1"/>
  <c r="E2118" i="1"/>
  <c r="E2129" i="1"/>
  <c r="E2111" i="1"/>
  <c r="E2101" i="1"/>
  <c r="E2134" i="1"/>
  <c r="E2133" i="1"/>
  <c r="E2148" i="1"/>
  <c r="E2130" i="1"/>
  <c r="E2112" i="1"/>
  <c r="E2153" i="1"/>
  <c r="F2123" i="1"/>
  <c r="G1078" i="1"/>
  <c r="G1079" i="1"/>
  <c r="G1080" i="1"/>
  <c r="G1081" i="1"/>
  <c r="G366" i="1"/>
  <c r="G1137" i="1"/>
  <c r="G848" i="1"/>
  <c r="G1172" i="1"/>
  <c r="G1474" i="1"/>
  <c r="G1475" i="1"/>
  <c r="G1476" i="1"/>
  <c r="G52" i="1"/>
  <c r="G53" i="1"/>
  <c r="G937" i="1"/>
  <c r="G938" i="1"/>
  <c r="G939" i="1"/>
  <c r="G940" i="1"/>
  <c r="G1259" i="1"/>
  <c r="G1260" i="1"/>
  <c r="G1261" i="1"/>
  <c r="G805" i="1"/>
  <c r="G806" i="1"/>
  <c r="G807" i="1"/>
  <c r="G1138" i="1"/>
  <c r="G1139" i="1"/>
  <c r="G1140" i="1"/>
  <c r="G1141" i="1"/>
  <c r="G1439" i="1"/>
  <c r="G1440" i="1"/>
  <c r="G1441" i="1"/>
  <c r="G107" i="1"/>
  <c r="G108" i="1"/>
  <c r="G109" i="1"/>
  <c r="G686" i="1"/>
  <c r="G687" i="1"/>
  <c r="G688" i="1"/>
  <c r="G689" i="1"/>
  <c r="G1012" i="1"/>
  <c r="G1013" i="1"/>
  <c r="G1014" i="1"/>
  <c r="G1015" i="1"/>
  <c r="G1332" i="1"/>
  <c r="G1333" i="1"/>
  <c r="G1334" i="1"/>
  <c r="G1335" i="1"/>
  <c r="G1150" i="1"/>
  <c r="G1151" i="1"/>
  <c r="G1152" i="1"/>
  <c r="G1153" i="1"/>
  <c r="G1453" i="1"/>
  <c r="G1454" i="1"/>
  <c r="G1455" i="1"/>
  <c r="G863" i="1"/>
  <c r="G864" i="1"/>
  <c r="G865" i="1"/>
  <c r="G866" i="1"/>
  <c r="G1221" i="1"/>
  <c r="G1222" i="1"/>
  <c r="G1223" i="1"/>
  <c r="G1224" i="1"/>
  <c r="G717" i="1"/>
  <c r="G718" i="1"/>
  <c r="G719" i="1"/>
  <c r="G720" i="1"/>
  <c r="G371" i="1"/>
  <c r="G372" i="1"/>
  <c r="G373" i="1"/>
  <c r="G374" i="1"/>
  <c r="G1052" i="1"/>
  <c r="G1053" i="1"/>
  <c r="G1054" i="1"/>
  <c r="G1369" i="1"/>
  <c r="G1370" i="1"/>
  <c r="G1371" i="1"/>
  <c r="G1265" i="1"/>
  <c r="G1266" i="1"/>
  <c r="G1267" i="1"/>
  <c r="G1122" i="1"/>
  <c r="G1429" i="1"/>
  <c r="G367" i="1"/>
  <c r="G368" i="1"/>
  <c r="G369" i="1"/>
  <c r="G370" i="1"/>
  <c r="G713" i="1"/>
  <c r="G714" i="1"/>
  <c r="G715" i="1"/>
  <c r="G716" i="1"/>
  <c r="G1049" i="1"/>
  <c r="G1050" i="1"/>
  <c r="G1051" i="1"/>
  <c r="G1365" i="1"/>
  <c r="G1366" i="1"/>
  <c r="G1367" i="1"/>
  <c r="G1368" i="1"/>
  <c r="G879" i="1"/>
  <c r="G1217" i="1"/>
  <c r="G1218" i="1"/>
  <c r="G1219" i="1"/>
  <c r="G385" i="1"/>
  <c r="G386" i="1"/>
  <c r="G387" i="1"/>
  <c r="G1389" i="1"/>
  <c r="G1390" i="1"/>
  <c r="G1391" i="1"/>
  <c r="G1184" i="1"/>
  <c r="G1185" i="1"/>
  <c r="G1186" i="1"/>
  <c r="G1187" i="1"/>
  <c r="G1481" i="1"/>
  <c r="G1482" i="1"/>
  <c r="G1483" i="1"/>
  <c r="G1484" i="1"/>
  <c r="G438" i="1"/>
  <c r="G439" i="1"/>
  <c r="G440" i="1"/>
  <c r="G1126" i="1"/>
  <c r="G1127" i="1"/>
  <c r="G1128" i="1"/>
  <c r="G416" i="1"/>
  <c r="G417" i="1"/>
  <c r="G771" i="1"/>
  <c r="G772" i="1"/>
  <c r="G1100" i="1"/>
  <c r="G1101" i="1"/>
  <c r="G1171" i="1"/>
  <c r="G471" i="1"/>
  <c r="G472" i="1"/>
  <c r="G473" i="1"/>
  <c r="G474" i="1"/>
  <c r="G834" i="1"/>
  <c r="G835" i="1"/>
  <c r="G836" i="1"/>
  <c r="G1162" i="1"/>
  <c r="G1163" i="1"/>
  <c r="G1164" i="1"/>
  <c r="G1468" i="1"/>
  <c r="G1469" i="1"/>
  <c r="G1470" i="1"/>
  <c r="G348" i="1"/>
  <c r="G349" i="1"/>
  <c r="G350" i="1"/>
  <c r="G351" i="1"/>
  <c r="G690" i="1"/>
  <c r="G691" i="1"/>
  <c r="G692" i="1"/>
  <c r="G1016" i="1"/>
  <c r="G1017" i="1"/>
  <c r="G1018" i="1"/>
  <c r="G1336" i="1"/>
  <c r="G1337" i="1"/>
  <c r="G1338" i="1"/>
  <c r="G1339" i="1"/>
  <c r="G352" i="1"/>
  <c r="G353" i="1"/>
  <c r="G354" i="1"/>
  <c r="G355" i="1"/>
  <c r="G693" i="1"/>
  <c r="G694" i="1"/>
  <c r="G695" i="1"/>
  <c r="G1019" i="1"/>
  <c r="G1020" i="1"/>
  <c r="G1021" i="1"/>
  <c r="G1340" i="1"/>
  <c r="G1341" i="1"/>
  <c r="G1342" i="1"/>
  <c r="G1343" i="1"/>
  <c r="G1031" i="1"/>
  <c r="G1220" i="1"/>
  <c r="G1000" i="1"/>
  <c r="G1001" i="1"/>
  <c r="G1316" i="1"/>
  <c r="G1317" i="1"/>
  <c r="G1104" i="1"/>
  <c r="G1105" i="1"/>
  <c r="G1106" i="1"/>
  <c r="G1131" i="1"/>
  <c r="G284" i="1"/>
  <c r="G285" i="1"/>
  <c r="G286" i="1"/>
  <c r="G287" i="1"/>
  <c r="G960" i="1"/>
  <c r="G961" i="1"/>
  <c r="G962" i="1"/>
  <c r="G963" i="1"/>
  <c r="G1284" i="1"/>
  <c r="G1285" i="1"/>
  <c r="G1286" i="1"/>
  <c r="G1287" i="1"/>
  <c r="G434" i="1"/>
  <c r="G435" i="1"/>
  <c r="G436" i="1"/>
  <c r="G437" i="1"/>
  <c r="G1116" i="1"/>
  <c r="G1117" i="1"/>
  <c r="G1118" i="1"/>
  <c r="G1423" i="1"/>
  <c r="G1424" i="1"/>
  <c r="G1425" i="1"/>
  <c r="G323" i="1"/>
  <c r="G324" i="1"/>
  <c r="G325" i="1"/>
  <c r="G326" i="1"/>
  <c r="G670" i="1"/>
  <c r="G671" i="1"/>
  <c r="G672" i="1"/>
  <c r="G673" i="1"/>
  <c r="G996" i="1"/>
  <c r="G997" i="1"/>
  <c r="G998" i="1"/>
  <c r="G999" i="1"/>
  <c r="G451" i="1"/>
  <c r="G452" i="1"/>
  <c r="G453" i="1"/>
  <c r="G454" i="1"/>
  <c r="G1142" i="1"/>
  <c r="G1143" i="1"/>
  <c r="G1144" i="1"/>
  <c r="G1442" i="1"/>
  <c r="G1443" i="1"/>
  <c r="G1444" i="1"/>
  <c r="G356" i="1"/>
  <c r="G357" i="1"/>
  <c r="G358" i="1"/>
  <c r="G359" i="1"/>
  <c r="G696" i="1"/>
  <c r="G697" i="1"/>
  <c r="G698" i="1"/>
  <c r="G699" i="1"/>
  <c r="G1022" i="1"/>
  <c r="G1023" i="1"/>
  <c r="G1024" i="1"/>
  <c r="G1025" i="1"/>
  <c r="G1344" i="1"/>
  <c r="G1345" i="1"/>
  <c r="G1346" i="1"/>
  <c r="G1347" i="1"/>
  <c r="G1145" i="1"/>
  <c r="G1146" i="1"/>
  <c r="G1147" i="1"/>
  <c r="G1449" i="1"/>
  <c r="G1450" i="1"/>
  <c r="G1451" i="1"/>
  <c r="G1452" i="1"/>
  <c r="G271" i="1"/>
  <c r="G272" i="1"/>
  <c r="G273" i="1"/>
  <c r="G930" i="1"/>
  <c r="G931" i="1"/>
  <c r="G932" i="1"/>
  <c r="G933" i="1"/>
  <c r="G1252" i="1"/>
  <c r="G1253" i="1"/>
  <c r="G1254" i="1"/>
  <c r="G1255" i="1"/>
  <c r="G1489" i="1"/>
  <c r="G1490" i="1"/>
  <c r="G1491" i="1"/>
  <c r="G1195" i="1"/>
  <c r="G1196" i="1"/>
  <c r="G1197" i="1"/>
  <c r="G1198" i="1"/>
  <c r="G1236" i="1"/>
  <c r="G1237" i="1"/>
  <c r="G1238" i="1"/>
  <c r="G957" i="1"/>
  <c r="G958" i="1"/>
  <c r="G959" i="1"/>
  <c r="G1096" i="1"/>
  <c r="G1132" i="1"/>
  <c r="G1133" i="1"/>
  <c r="G1134" i="1"/>
  <c r="G1055" i="1"/>
  <c r="G1056" i="1"/>
  <c r="G977" i="1"/>
  <c r="G1111" i="1"/>
  <c r="G1112" i="1"/>
  <c r="G1417" i="1"/>
  <c r="G1418" i="1"/>
  <c r="G1419" i="1"/>
  <c r="G1430" i="1"/>
  <c r="G1431" i="1"/>
  <c r="G1432" i="1"/>
  <c r="G1135" i="1"/>
  <c r="G1136" i="1"/>
  <c r="G220" i="1"/>
  <c r="G196" i="1"/>
  <c r="G197" i="1"/>
  <c r="G916" i="1"/>
  <c r="G917" i="1"/>
  <c r="G1243" i="1"/>
  <c r="G1244" i="1"/>
  <c r="G1245" i="1"/>
  <c r="G1032" i="1"/>
  <c r="G1033" i="1"/>
  <c r="G1350" i="1"/>
  <c r="G1351" i="1"/>
  <c r="G1352" i="1"/>
  <c r="G194" i="1"/>
  <c r="G195" i="1"/>
  <c r="G463" i="1"/>
  <c r="G464" i="1"/>
  <c r="G465" i="1"/>
  <c r="G466" i="1"/>
  <c r="G816" i="1"/>
  <c r="G817" i="1"/>
  <c r="G818" i="1"/>
  <c r="G819" i="1"/>
  <c r="G1034" i="1"/>
  <c r="G1035" i="1"/>
  <c r="G1036" i="1"/>
  <c r="G1037" i="1"/>
  <c r="G77" i="1"/>
  <c r="G78" i="1"/>
  <c r="G295" i="1"/>
  <c r="G296" i="1"/>
  <c r="G297" i="1"/>
  <c r="G628" i="1"/>
  <c r="G629" i="1"/>
  <c r="G630" i="1"/>
  <c r="G631" i="1"/>
  <c r="G1291" i="1"/>
  <c r="G1292" i="1"/>
  <c r="G1293" i="1"/>
  <c r="G1294" i="1"/>
  <c r="G64" i="1"/>
  <c r="G65" i="1"/>
  <c r="G1280" i="1"/>
  <c r="G1281" i="1"/>
  <c r="G1282" i="1"/>
  <c r="G1283" i="1"/>
  <c r="G896" i="1"/>
  <c r="G897" i="1"/>
  <c r="G898" i="1"/>
  <c r="G154" i="1"/>
  <c r="G155" i="1"/>
  <c r="G398" i="1"/>
  <c r="G399" i="1"/>
  <c r="G748" i="1"/>
  <c r="G749" i="1"/>
  <c r="G750" i="1"/>
  <c r="G751" i="1"/>
  <c r="G1084" i="1"/>
  <c r="G1085" i="1"/>
  <c r="G1086" i="1"/>
  <c r="G1087" i="1"/>
  <c r="G1399" i="1"/>
  <c r="G1400" i="1"/>
  <c r="G1401" i="1"/>
  <c r="G1402" i="1"/>
  <c r="G7" i="1"/>
  <c r="G1256" i="1"/>
  <c r="G1257" i="1"/>
  <c r="G1258" i="1"/>
  <c r="G116" i="1"/>
  <c r="G117" i="1"/>
  <c r="G994" i="1"/>
  <c r="G995" i="1"/>
  <c r="G1313" i="1"/>
  <c r="G1314" i="1"/>
  <c r="G1315" i="1"/>
  <c r="G4" i="1"/>
  <c r="G5" i="1"/>
  <c r="G6" i="1"/>
  <c r="G233" i="1"/>
  <c r="G234" i="1"/>
  <c r="G235" i="1"/>
  <c r="G236" i="1"/>
  <c r="G515" i="1"/>
  <c r="G516" i="1"/>
  <c r="G517" i="1"/>
  <c r="G518" i="1"/>
  <c r="G872" i="1"/>
  <c r="G873" i="1"/>
  <c r="G874" i="1"/>
  <c r="G1210" i="1"/>
  <c r="G1211" i="1"/>
  <c r="G1212" i="1"/>
  <c r="G1213" i="1"/>
  <c r="G1249" i="1"/>
  <c r="G1250" i="1"/>
  <c r="G1251" i="1"/>
  <c r="G14" i="1"/>
  <c r="G15" i="1"/>
  <c r="G674" i="1"/>
  <c r="G675" i="1"/>
  <c r="G676" i="1"/>
  <c r="G677" i="1"/>
  <c r="G1321" i="1"/>
  <c r="G1322" i="1"/>
  <c r="G1323" i="1"/>
  <c r="G1324" i="1"/>
  <c r="G320" i="1"/>
  <c r="G321" i="1"/>
  <c r="G322" i="1"/>
  <c r="G666" i="1"/>
  <c r="G667" i="1"/>
  <c r="G668" i="1"/>
  <c r="G669" i="1"/>
  <c r="G988" i="1"/>
  <c r="G989" i="1"/>
  <c r="G990" i="1"/>
  <c r="G1305" i="1"/>
  <c r="G1306" i="1"/>
  <c r="G1307" i="1"/>
  <c r="G1308" i="1"/>
  <c r="G257" i="1"/>
  <c r="G441" i="1"/>
  <c r="G442" i="1"/>
  <c r="G443" i="1"/>
  <c r="G444" i="1"/>
  <c r="G1169" i="1"/>
  <c r="G1170" i="1"/>
  <c r="G82" i="1"/>
  <c r="G83" i="1"/>
  <c r="G84" i="1"/>
  <c r="G298" i="1"/>
  <c r="G299" i="1"/>
  <c r="G300" i="1"/>
  <c r="G301" i="1"/>
  <c r="G632" i="1"/>
  <c r="G633" i="1"/>
  <c r="G634" i="1"/>
  <c r="G635" i="1"/>
  <c r="G981" i="1"/>
  <c r="G982" i="1"/>
  <c r="G983" i="1"/>
  <c r="G1295" i="1"/>
  <c r="G1296" i="1"/>
  <c r="G1297" i="1"/>
  <c r="G1298" i="1"/>
  <c r="G118" i="1"/>
  <c r="G119" i="1"/>
  <c r="G120" i="1"/>
  <c r="G706" i="1"/>
  <c r="G707" i="1"/>
  <c r="G708" i="1"/>
  <c r="G709" i="1"/>
  <c r="G1038" i="1"/>
  <c r="G1039" i="1"/>
  <c r="G1040" i="1"/>
  <c r="G1357" i="1"/>
  <c r="G1358" i="1"/>
  <c r="G1359" i="1"/>
  <c r="G1360" i="1"/>
  <c r="G88" i="1"/>
  <c r="G89" i="1"/>
  <c r="G90" i="1"/>
  <c r="G308" i="1"/>
  <c r="G309" i="1"/>
  <c r="G310" i="1"/>
  <c r="G311" i="1"/>
  <c r="G642" i="1"/>
  <c r="G643" i="1"/>
  <c r="G644" i="1"/>
  <c r="G645" i="1"/>
  <c r="G984" i="1"/>
  <c r="G985" i="1"/>
  <c r="G986" i="1"/>
  <c r="G987" i="1"/>
  <c r="G1299" i="1"/>
  <c r="G1300" i="1"/>
  <c r="G1301" i="1"/>
  <c r="G1069" i="1"/>
  <c r="G1070" i="1"/>
  <c r="G1071" i="1"/>
  <c r="G341" i="1"/>
  <c r="G342" i="1"/>
  <c r="G343" i="1"/>
  <c r="G1009" i="1"/>
  <c r="G1010" i="1"/>
  <c r="G1011" i="1"/>
  <c r="G210" i="1"/>
  <c r="G211" i="1"/>
  <c r="G475" i="1"/>
  <c r="G476" i="1"/>
  <c r="G477" i="1"/>
  <c r="G1167" i="1"/>
  <c r="G1168" i="1"/>
  <c r="G274" i="1"/>
  <c r="G275" i="1"/>
  <c r="G598" i="1"/>
  <c r="G599" i="1"/>
  <c r="G600" i="1"/>
  <c r="G942" i="1"/>
  <c r="G943" i="1"/>
  <c r="G944" i="1"/>
  <c r="G1262" i="1"/>
  <c r="G1263" i="1"/>
  <c r="G1264" i="1"/>
  <c r="G281" i="1"/>
  <c r="G282" i="1"/>
  <c r="G283" i="1"/>
  <c r="G1148" i="1"/>
  <c r="G1149" i="1"/>
  <c r="G245" i="1"/>
  <c r="G246" i="1"/>
  <c r="G247" i="1"/>
  <c r="G248" i="1"/>
  <c r="G883" i="1"/>
  <c r="G884" i="1"/>
  <c r="G885" i="1"/>
  <c r="G158" i="1"/>
  <c r="G159" i="1"/>
  <c r="G160" i="1"/>
  <c r="G404" i="1"/>
  <c r="G405" i="1"/>
  <c r="G406" i="1"/>
  <c r="G407" i="1"/>
  <c r="G752" i="1"/>
  <c r="G753" i="1"/>
  <c r="G754" i="1"/>
  <c r="G755" i="1"/>
  <c r="G1092" i="1"/>
  <c r="G1093" i="1"/>
  <c r="G1094" i="1"/>
  <c r="G1095" i="1"/>
  <c r="G1406" i="1"/>
  <c r="G1407" i="1"/>
  <c r="G1408" i="1"/>
  <c r="G1409" i="1"/>
  <c r="G913" i="1"/>
  <c r="G914" i="1"/>
  <c r="G915" i="1"/>
  <c r="G945" i="1"/>
  <c r="G946" i="1"/>
  <c r="G947" i="1"/>
  <c r="G948" i="1"/>
  <c r="G1005" i="1"/>
  <c r="G1006" i="1"/>
  <c r="G1007" i="1"/>
  <c r="G1008" i="1"/>
  <c r="G291" i="1"/>
  <c r="G292" i="1"/>
  <c r="G293" i="1"/>
  <c r="G294" i="1"/>
  <c r="G964" i="1"/>
  <c r="G965" i="1"/>
  <c r="G966" i="1"/>
  <c r="G967" i="1"/>
  <c r="G70" i="1"/>
  <c r="G71" i="1"/>
  <c r="G72" i="1"/>
  <c r="G73" i="1"/>
  <c r="G288" i="1"/>
  <c r="G289" i="1"/>
  <c r="G290" i="1"/>
  <c r="G875" i="1"/>
  <c r="G876" i="1"/>
  <c r="G877" i="1"/>
  <c r="G787" i="1"/>
  <c r="G788" i="1"/>
  <c r="G1129" i="1"/>
  <c r="G1182" i="1"/>
  <c r="G1183" i="1"/>
  <c r="G703" i="1"/>
  <c r="G704" i="1"/>
  <c r="G603" i="1"/>
  <c r="G949" i="1"/>
  <c r="G950" i="1"/>
  <c r="G1270" i="1"/>
  <c r="G1271" i="1"/>
  <c r="G1272" i="1"/>
  <c r="G710" i="1"/>
  <c r="G711" i="1"/>
  <c r="G712" i="1"/>
  <c r="G1045" i="1"/>
  <c r="G1046" i="1"/>
  <c r="G589" i="1"/>
  <c r="G590" i="1"/>
  <c r="G1246" i="1"/>
  <c r="G1247" i="1"/>
  <c r="G1248" i="1"/>
  <c r="G521" i="1"/>
  <c r="G522" i="1"/>
  <c r="G523" i="1"/>
  <c r="G551" i="1"/>
  <c r="G552" i="1"/>
  <c r="G553" i="1"/>
  <c r="G554" i="1"/>
  <c r="G893" i="1"/>
  <c r="G894" i="1"/>
  <c r="G895" i="1"/>
  <c r="G934" i="1"/>
  <c r="G935" i="1"/>
  <c r="G936" i="1"/>
  <c r="G899" i="1"/>
  <c r="G900" i="1"/>
  <c r="G901" i="1"/>
  <c r="G555" i="1"/>
  <c r="G556" i="1"/>
  <c r="G557" i="1"/>
  <c r="G558" i="1"/>
  <c r="G776" i="1"/>
  <c r="G777" i="1"/>
  <c r="G778" i="1"/>
  <c r="G779" i="1"/>
  <c r="G1107" i="1"/>
  <c r="G1108" i="1"/>
  <c r="G1109" i="1"/>
  <c r="G1110" i="1"/>
  <c r="G1413" i="1"/>
  <c r="G1414" i="1"/>
  <c r="G1415" i="1"/>
  <c r="G1416" i="1"/>
  <c r="G1191" i="1"/>
  <c r="G1192" i="1"/>
  <c r="G1193" i="1"/>
  <c r="G1194" i="1"/>
  <c r="G1485" i="1"/>
  <c r="G1486" i="1"/>
  <c r="G1487" i="1"/>
  <c r="G1488" i="1"/>
  <c r="G1410" i="1"/>
  <c r="G1411" i="1"/>
  <c r="G1412" i="1"/>
  <c r="G746" i="1"/>
  <c r="G747" i="1"/>
  <c r="G1082" i="1"/>
  <c r="G1083" i="1"/>
  <c r="G1396" i="1"/>
  <c r="G1397" i="1"/>
  <c r="G1398" i="1"/>
  <c r="G567" i="1"/>
  <c r="G568" i="1"/>
  <c r="G1165" i="1"/>
  <c r="G1166" i="1"/>
  <c r="G1471" i="1"/>
  <c r="G1472" i="1"/>
  <c r="G1473" i="1"/>
  <c r="G853" i="1"/>
  <c r="G854" i="1"/>
  <c r="G744" i="1"/>
  <c r="G745" i="1"/>
  <c r="G562" i="1"/>
  <c r="G1002" i="1"/>
  <c r="G1003" i="1"/>
  <c r="G1004" i="1"/>
  <c r="G1318" i="1"/>
  <c r="G1319" i="1"/>
  <c r="G1320" i="1"/>
  <c r="G842" i="1"/>
  <c r="G843" i="1"/>
  <c r="G844" i="1"/>
  <c r="G845" i="1"/>
  <c r="G1329" i="1"/>
  <c r="G1330" i="1"/>
  <c r="G1331" i="1"/>
  <c r="G392" i="1"/>
  <c r="G393" i="1"/>
  <c r="G327" i="1"/>
  <c r="G328" i="1"/>
  <c r="G329" i="1"/>
  <c r="G249" i="1"/>
  <c r="G250" i="1"/>
  <c r="G251" i="1"/>
  <c r="G252" i="1"/>
  <c r="G505" i="1"/>
  <c r="G506" i="1"/>
  <c r="G871" i="1"/>
  <c r="G135" i="1"/>
  <c r="G1067" i="1"/>
  <c r="G1068" i="1"/>
  <c r="G973" i="1"/>
  <c r="G974" i="1"/>
  <c r="G975" i="1"/>
  <c r="G976" i="1"/>
  <c r="G1199" i="1"/>
  <c r="G1200" i="1"/>
  <c r="G1500" i="1"/>
  <c r="G1501" i="1"/>
  <c r="G1502" i="1"/>
  <c r="G1503" i="1"/>
  <c r="G144" i="1"/>
  <c r="G145" i="1"/>
  <c r="G146" i="1"/>
  <c r="G147" i="1"/>
  <c r="G736" i="1"/>
  <c r="G737" i="1"/>
  <c r="G738" i="1"/>
  <c r="G739" i="1"/>
  <c r="G1392" i="1"/>
  <c r="G1393" i="1"/>
  <c r="G1394" i="1"/>
  <c r="G1395" i="1"/>
  <c r="G10" i="1"/>
  <c r="G11" i="1"/>
  <c r="G12" i="1"/>
  <c r="G13" i="1"/>
  <c r="G530" i="1"/>
  <c r="G531" i="1"/>
  <c r="G532" i="1"/>
  <c r="G533" i="1"/>
  <c r="G121" i="1"/>
  <c r="G122" i="1"/>
  <c r="G123" i="1"/>
  <c r="G124" i="1"/>
  <c r="G1361" i="1"/>
  <c r="G1362" i="1"/>
  <c r="G1363" i="1"/>
  <c r="G1364" i="1"/>
  <c r="G32" i="1"/>
  <c r="G33" i="1"/>
  <c r="G34" i="1"/>
  <c r="G575" i="1"/>
  <c r="G576" i="1"/>
  <c r="G577" i="1"/>
  <c r="G578" i="1"/>
  <c r="G906" i="1"/>
  <c r="G907" i="1"/>
  <c r="G908" i="1"/>
  <c r="G909" i="1"/>
  <c r="G1239" i="1"/>
  <c r="G1240" i="1"/>
  <c r="G1241" i="1"/>
  <c r="G1242" i="1"/>
  <c r="G62" i="1"/>
  <c r="G63" i="1"/>
  <c r="G608" i="1"/>
  <c r="G609" i="1"/>
  <c r="G610" i="1"/>
  <c r="G954" i="1"/>
  <c r="G955" i="1"/>
  <c r="G956" i="1"/>
  <c r="G1277" i="1"/>
  <c r="G1278" i="1"/>
  <c r="G1279" i="1"/>
  <c r="G161" i="1"/>
  <c r="G162" i="1"/>
  <c r="G764" i="1"/>
  <c r="G765" i="1"/>
  <c r="G766" i="1"/>
  <c r="G169" i="1"/>
  <c r="G170" i="1"/>
  <c r="G430" i="1"/>
  <c r="G431" i="1"/>
  <c r="G432" i="1"/>
  <c r="G433" i="1"/>
  <c r="G780" i="1"/>
  <c r="G781" i="1"/>
  <c r="G782" i="1"/>
  <c r="G1113" i="1"/>
  <c r="G1114" i="1"/>
  <c r="G1115" i="1"/>
  <c r="G1420" i="1"/>
  <c r="G1421" i="1"/>
  <c r="G1422" i="1"/>
  <c r="G1201" i="1"/>
  <c r="G1202" i="1"/>
  <c r="G1203" i="1"/>
  <c r="G16" i="1"/>
  <c r="G17" i="1"/>
  <c r="G534" i="1"/>
  <c r="G535" i="1"/>
  <c r="G536" i="1"/>
  <c r="G880" i="1"/>
  <c r="G881" i="1"/>
  <c r="G882" i="1"/>
  <c r="G1225" i="1"/>
  <c r="G1226" i="1"/>
  <c r="G1227" i="1"/>
  <c r="G1228" i="1"/>
  <c r="G74" i="1"/>
  <c r="G75" i="1"/>
  <c r="G76" i="1"/>
  <c r="G624" i="1"/>
  <c r="G625" i="1"/>
  <c r="G626" i="1"/>
  <c r="G627" i="1"/>
  <c r="G970" i="1"/>
  <c r="G971" i="1"/>
  <c r="G972" i="1"/>
  <c r="G171" i="1"/>
  <c r="G172" i="1"/>
  <c r="G173" i="1"/>
  <c r="G783" i="1"/>
  <c r="G784" i="1"/>
  <c r="G785" i="1"/>
  <c r="G786" i="1"/>
  <c r="G1119" i="1"/>
  <c r="G1120" i="1"/>
  <c r="G1121" i="1"/>
  <c r="G1426" i="1"/>
  <c r="G1427" i="1"/>
  <c r="G1428" i="1"/>
  <c r="G480" i="1"/>
  <c r="G481" i="1"/>
  <c r="G482" i="1"/>
  <c r="G849" i="1"/>
  <c r="G850" i="1"/>
  <c r="G851" i="1"/>
  <c r="G852" i="1"/>
  <c r="G1173" i="1"/>
  <c r="G1174" i="1"/>
  <c r="G1175" i="1"/>
  <c r="G1477" i="1"/>
  <c r="G1478" i="1"/>
  <c r="G1479" i="1"/>
  <c r="G1480" i="1"/>
  <c r="G35" i="1"/>
  <c r="G36" i="1"/>
  <c r="G37" i="1"/>
  <c r="G38" i="1"/>
  <c r="G910" i="1"/>
  <c r="G911" i="1"/>
  <c r="G912" i="1"/>
  <c r="G125" i="1"/>
  <c r="G126" i="1"/>
  <c r="G127" i="1"/>
  <c r="G128" i="1"/>
  <c r="G221" i="1"/>
  <c r="G222" i="1"/>
  <c r="G223" i="1"/>
  <c r="G224" i="1"/>
  <c r="G494" i="1"/>
  <c r="G495" i="1"/>
  <c r="G496" i="1"/>
  <c r="G1496" i="1"/>
  <c r="G1497" i="1"/>
  <c r="G1498" i="1"/>
  <c r="G1499" i="1"/>
  <c r="G163" i="1"/>
  <c r="G164" i="1"/>
  <c r="G165" i="1"/>
  <c r="G166" i="1"/>
  <c r="G1097" i="1"/>
  <c r="G1098" i="1"/>
  <c r="G1099" i="1"/>
  <c r="G206" i="1"/>
  <c r="G207" i="1"/>
  <c r="G208" i="1"/>
  <c r="G209" i="1"/>
  <c r="G105" i="1"/>
  <c r="G106" i="1"/>
  <c r="G682" i="1"/>
  <c r="G683" i="1"/>
  <c r="G684" i="1"/>
  <c r="G685" i="1"/>
  <c r="G1325" i="1"/>
  <c r="G1326" i="1"/>
  <c r="G1327" i="1"/>
  <c r="G1328" i="1"/>
  <c r="G724" i="1"/>
  <c r="G725" i="1"/>
  <c r="G726" i="1"/>
  <c r="G1376" i="1"/>
  <c r="G1377" i="1"/>
  <c r="G1378" i="1"/>
  <c r="G1379" i="1"/>
  <c r="G1353" i="1"/>
  <c r="G1354" i="1"/>
  <c r="G1355" i="1"/>
  <c r="G1356" i="1"/>
  <c r="G306" i="1"/>
  <c r="G307" i="1"/>
  <c r="G491" i="1"/>
  <c r="G492" i="1"/>
  <c r="G493" i="1"/>
  <c r="G375" i="1"/>
  <c r="G376" i="1"/>
  <c r="G377" i="1"/>
  <c r="G378" i="1"/>
  <c r="G422" i="1"/>
  <c r="G423" i="1"/>
  <c r="G424" i="1"/>
  <c r="G425" i="1"/>
  <c r="G459" i="1"/>
  <c r="G460" i="1"/>
  <c r="G461" i="1"/>
  <c r="G462" i="1"/>
  <c r="G241" i="1"/>
  <c r="G242" i="1"/>
  <c r="G243" i="1"/>
  <c r="G244" i="1"/>
  <c r="G426" i="1"/>
  <c r="G427" i="1"/>
  <c r="G428" i="1"/>
  <c r="G429" i="1"/>
  <c r="G388" i="1"/>
  <c r="G389" i="1"/>
  <c r="G390" i="1"/>
  <c r="G391" i="1"/>
  <c r="G364" i="1"/>
  <c r="G365" i="1"/>
  <c r="G379" i="1"/>
  <c r="G380" i="1"/>
  <c r="G381" i="1"/>
  <c r="G382" i="1"/>
  <c r="G237" i="1"/>
  <c r="G238" i="1"/>
  <c r="G239" i="1"/>
  <c r="G240" i="1"/>
  <c r="G412" i="1"/>
  <c r="G413" i="1"/>
  <c r="G414" i="1"/>
  <c r="G415" i="1"/>
  <c r="G302" i="1"/>
  <c r="G303" i="1"/>
  <c r="G304" i="1"/>
  <c r="G305" i="1"/>
  <c r="G316" i="1"/>
  <c r="G317" i="1"/>
  <c r="G318" i="1"/>
  <c r="G319" i="1"/>
  <c r="G259" i="1"/>
  <c r="G260" i="1"/>
  <c r="G261" i="1"/>
  <c r="G262" i="1"/>
  <c r="G337" i="1"/>
  <c r="G338" i="1"/>
  <c r="G339" i="1"/>
  <c r="G340" i="1"/>
  <c r="G263" i="1"/>
  <c r="G264" i="1"/>
  <c r="G265" i="1"/>
  <c r="G266" i="1"/>
  <c r="G276" i="1"/>
  <c r="G277" i="1"/>
  <c r="G278" i="1"/>
  <c r="G279" i="1"/>
  <c r="G1047" i="1"/>
  <c r="G1048" i="1"/>
  <c r="G69" i="1"/>
  <c r="G49" i="1"/>
  <c r="G50" i="1"/>
  <c r="G51" i="1"/>
  <c r="G267" i="1"/>
  <c r="G268" i="1"/>
  <c r="G269" i="1"/>
  <c r="G270" i="1"/>
  <c r="G591" i="1"/>
  <c r="G592" i="1"/>
  <c r="G593" i="1"/>
  <c r="G594" i="1"/>
  <c r="G1188" i="1"/>
  <c r="G1189" i="1"/>
  <c r="G1190" i="1"/>
  <c r="G178" i="1"/>
  <c r="G179" i="1"/>
  <c r="G180" i="1"/>
  <c r="G198" i="1"/>
  <c r="G199" i="1"/>
  <c r="G200" i="1"/>
  <c r="G789" i="1"/>
  <c r="G790" i="1"/>
  <c r="G791" i="1"/>
  <c r="G792" i="1"/>
  <c r="G822" i="1"/>
  <c r="G823" i="1"/>
  <c r="G824" i="1"/>
  <c r="G825" i="1"/>
  <c r="G1433" i="1"/>
  <c r="G1434" i="1"/>
  <c r="G1435" i="1"/>
  <c r="G1456" i="1"/>
  <c r="G1457" i="1"/>
  <c r="G1458" i="1"/>
  <c r="G1459" i="1"/>
  <c r="G1072" i="1"/>
  <c r="G1073" i="1"/>
  <c r="G1074" i="1"/>
  <c r="G1075" i="1"/>
  <c r="G1380" i="1"/>
  <c r="G1381" i="1"/>
  <c r="G1382" i="1"/>
  <c r="G1383" i="1"/>
  <c r="G1384" i="1"/>
  <c r="G793" i="1"/>
  <c r="G794" i="1"/>
  <c r="G795" i="1"/>
  <c r="G728" i="1"/>
  <c r="G729" i="1"/>
  <c r="G730" i="1"/>
  <c r="G731" i="1"/>
  <c r="G1385" i="1"/>
  <c r="G1386" i="1"/>
  <c r="G1387" i="1"/>
  <c r="G1388" i="1"/>
  <c r="G79" i="1"/>
  <c r="G80" i="1"/>
  <c r="G81" i="1"/>
  <c r="G216" i="1"/>
  <c r="G217" i="1"/>
  <c r="G218" i="1"/>
  <c r="G219" i="1"/>
  <c r="G921" i="1"/>
  <c r="G922" i="1"/>
  <c r="G201" i="1"/>
  <c r="G202" i="1"/>
  <c r="G545" i="1"/>
  <c r="G546" i="1"/>
  <c r="G547" i="1"/>
  <c r="G890" i="1"/>
  <c r="G891" i="1"/>
  <c r="G892" i="1"/>
  <c r="G229" i="1"/>
  <c r="G230" i="1"/>
  <c r="G231" i="1"/>
  <c r="G232" i="1"/>
  <c r="G585" i="1"/>
  <c r="G586" i="1"/>
  <c r="G587" i="1"/>
  <c r="G588" i="1"/>
  <c r="G918" i="1"/>
  <c r="G919" i="1"/>
  <c r="G920" i="1"/>
  <c r="G455" i="1"/>
  <c r="G456" i="1"/>
  <c r="G457" i="1"/>
  <c r="G458" i="1"/>
  <c r="G808" i="1"/>
  <c r="G809" i="1"/>
  <c r="G810" i="1"/>
  <c r="G811" i="1"/>
  <c r="G1445" i="1"/>
  <c r="G1446" i="1"/>
  <c r="G1447" i="1"/>
  <c r="G1448" i="1"/>
  <c r="G101" i="1"/>
  <c r="G102" i="1"/>
  <c r="G658" i="1"/>
  <c r="G659" i="1"/>
  <c r="G660" i="1"/>
  <c r="G661" i="1"/>
  <c r="G991" i="1"/>
  <c r="G992" i="1"/>
  <c r="G993" i="1"/>
  <c r="G1302" i="1"/>
  <c r="G1303" i="1"/>
  <c r="G1304" i="1"/>
  <c r="G1309" i="1"/>
  <c r="G1310" i="1"/>
  <c r="G1311" i="1"/>
  <c r="G1312" i="1"/>
  <c r="G203" i="1"/>
  <c r="G204" i="1"/>
  <c r="G205" i="1"/>
  <c r="G467" i="1"/>
  <c r="G468" i="1"/>
  <c r="G469" i="1"/>
  <c r="G470" i="1"/>
  <c r="G826" i="1"/>
  <c r="G827" i="1"/>
  <c r="G828" i="1"/>
  <c r="G829" i="1"/>
  <c r="G1155" i="1"/>
  <c r="G1156" i="1"/>
  <c r="G1157" i="1"/>
  <c r="G1158" i="1"/>
  <c r="G1460" i="1"/>
  <c r="G1461" i="1"/>
  <c r="G1462" i="1"/>
  <c r="G1463" i="1"/>
  <c r="G1062" i="1"/>
  <c r="G1063" i="1"/>
  <c r="G1064" i="1"/>
  <c r="G1065" i="1"/>
  <c r="G620" i="1"/>
  <c r="G621" i="1"/>
  <c r="G622" i="1"/>
  <c r="G623" i="1"/>
  <c r="G837" i="1"/>
  <c r="G838" i="1"/>
  <c r="G839" i="1"/>
  <c r="G840" i="1"/>
  <c r="G662" i="1"/>
  <c r="G663" i="1"/>
  <c r="G664" i="1"/>
  <c r="G665" i="1"/>
  <c r="G537" i="1"/>
  <c r="G538" i="1"/>
  <c r="G539" i="1"/>
  <c r="G540" i="1"/>
  <c r="G1229" i="1"/>
  <c r="G1230" i="1"/>
  <c r="G1231" i="1"/>
  <c r="G830" i="1"/>
  <c r="G831" i="1"/>
  <c r="G832" i="1"/>
  <c r="G833" i="1"/>
  <c r="G1159" i="1"/>
  <c r="G1160" i="1"/>
  <c r="G1161" i="1"/>
  <c r="G1464" i="1"/>
  <c r="G1465" i="1"/>
  <c r="G1466" i="1"/>
  <c r="G1467" i="1"/>
  <c r="G400" i="1"/>
  <c r="G401" i="1"/>
  <c r="G402" i="1"/>
  <c r="G403" i="1"/>
  <c r="G1088" i="1"/>
  <c r="G1089" i="1"/>
  <c r="G1090" i="1"/>
  <c r="G1091" i="1"/>
  <c r="G1403" i="1"/>
  <c r="G1404" i="1"/>
  <c r="G1405" i="1"/>
  <c r="G58" i="1"/>
  <c r="G59" i="1"/>
  <c r="G60" i="1"/>
  <c r="G61" i="1"/>
  <c r="G604" i="1"/>
  <c r="G605" i="1"/>
  <c r="G606" i="1"/>
  <c r="G607" i="1"/>
  <c r="G1273" i="1"/>
  <c r="G1274" i="1"/>
  <c r="G1275" i="1"/>
  <c r="G1276" i="1"/>
  <c r="G225" i="1"/>
  <c r="G226" i="1"/>
  <c r="G227" i="1"/>
  <c r="G228" i="1"/>
  <c r="G867" i="1"/>
  <c r="G868" i="1"/>
  <c r="G869" i="1"/>
  <c r="G870" i="1"/>
  <c r="G1204" i="1"/>
  <c r="G1205" i="1"/>
  <c r="G1206" i="1"/>
  <c r="G1207" i="1"/>
  <c r="G1504" i="1"/>
  <c r="G1505" i="1"/>
  <c r="G1506" i="1"/>
  <c r="G1507" i="1"/>
  <c r="G129" i="1"/>
  <c r="G130" i="1"/>
  <c r="G131" i="1"/>
  <c r="G132" i="1"/>
  <c r="G1372" i="1"/>
  <c r="G1373" i="1"/>
  <c r="G1374" i="1"/>
  <c r="G1375" i="1"/>
  <c r="G189" i="1"/>
  <c r="G190" i="1"/>
  <c r="G191" i="1"/>
  <c r="G258" i="1"/>
  <c r="G902" i="1"/>
  <c r="G903" i="1"/>
  <c r="G904" i="1"/>
  <c r="G905" i="1"/>
  <c r="G1232" i="1"/>
  <c r="G1233" i="1"/>
  <c r="G1234" i="1"/>
  <c r="G1235" i="1"/>
  <c r="G41" i="1"/>
  <c r="G42" i="1"/>
  <c r="G43" i="1"/>
  <c r="G44" i="1"/>
  <c r="G212" i="1"/>
  <c r="G213" i="1"/>
  <c r="G214" i="1"/>
  <c r="G878" i="1"/>
  <c r="G1180" i="1"/>
  <c r="G1181" i="1"/>
  <c r="G1066" i="1"/>
  <c r="G1057" i="1"/>
  <c r="G1058" i="1"/>
  <c r="G968" i="1"/>
  <c r="G969" i="1"/>
  <c r="G181" i="1"/>
  <c r="G182" i="1"/>
  <c r="G1130" i="1"/>
  <c r="G1436" i="1"/>
  <c r="G1437" i="1"/>
  <c r="G1438" i="1"/>
  <c r="G1154" i="1"/>
  <c r="G1076" i="1"/>
  <c r="G1077" i="1"/>
  <c r="G114" i="1"/>
  <c r="G115" i="1"/>
  <c r="G1348" i="1"/>
  <c r="G1349" i="1"/>
  <c r="G1059" i="1"/>
  <c r="G1060" i="1"/>
  <c r="G1061" i="1"/>
  <c r="G156" i="1"/>
  <c r="G157" i="1"/>
  <c r="G45" i="1"/>
  <c r="G112" i="1"/>
  <c r="G113" i="1"/>
  <c r="G1028" i="1"/>
  <c r="G1029" i="1"/>
  <c r="G1030" i="1"/>
  <c r="G8" i="1"/>
  <c r="G9" i="1"/>
  <c r="G978" i="1"/>
  <c r="G979" i="1"/>
  <c r="G980" i="1"/>
  <c r="G511" i="1"/>
  <c r="G705" i="1"/>
  <c r="G640" i="1"/>
  <c r="G641" i="1"/>
  <c r="G524" i="1"/>
  <c r="G525" i="1"/>
  <c r="G526" i="1"/>
  <c r="G1214" i="1"/>
  <c r="G1215" i="1"/>
  <c r="G1216" i="1"/>
  <c r="G527" i="1"/>
  <c r="G528" i="1"/>
  <c r="G529" i="1"/>
  <c r="G595" i="1"/>
  <c r="G596" i="1"/>
  <c r="G597" i="1"/>
  <c r="G1102" i="1"/>
  <c r="G1103" i="1"/>
  <c r="G1041" i="1"/>
  <c r="G1042" i="1"/>
  <c r="G1043" i="1"/>
  <c r="G1044" i="1"/>
  <c r="G951" i="1"/>
  <c r="G952" i="1"/>
  <c r="G953" i="1"/>
  <c r="G1176" i="1"/>
  <c r="G1177" i="1"/>
  <c r="G1178" i="1"/>
  <c r="G1179" i="1"/>
  <c r="G923" i="1"/>
  <c r="G924" i="1"/>
  <c r="G925" i="1"/>
  <c r="G926" i="1"/>
  <c r="G1123" i="1"/>
  <c r="G1124" i="1"/>
  <c r="G1125" i="1"/>
  <c r="G1026" i="1"/>
  <c r="G1027" i="1"/>
  <c r="G21" i="1"/>
  <c r="G22" i="1"/>
  <c r="G23" i="1"/>
  <c r="G941" i="1"/>
  <c r="G927" i="1"/>
  <c r="G928" i="1"/>
  <c r="G929" i="1"/>
  <c r="G756" i="1"/>
  <c r="G757" i="1"/>
  <c r="G758" i="1"/>
  <c r="G759" i="1"/>
  <c r="G174" i="1"/>
  <c r="G175" i="1"/>
  <c r="G176" i="1"/>
  <c r="G177" i="1"/>
  <c r="G569" i="1"/>
  <c r="G570" i="1"/>
  <c r="G582" i="1"/>
  <c r="G583" i="1"/>
  <c r="G584" i="1"/>
  <c r="G548" i="1"/>
  <c r="G549" i="1"/>
  <c r="G550" i="1"/>
  <c r="G841" i="1"/>
  <c r="G611" i="1"/>
  <c r="G800" i="1"/>
  <c r="G801" i="1"/>
  <c r="G802" i="1"/>
  <c r="G803" i="1"/>
  <c r="G616" i="1"/>
  <c r="G617" i="1"/>
  <c r="G618" i="1"/>
  <c r="G619" i="1"/>
  <c r="G767" i="1"/>
  <c r="G768" i="1"/>
  <c r="G769" i="1"/>
  <c r="G770" i="1"/>
  <c r="G579" i="1"/>
  <c r="G580" i="1"/>
  <c r="G581" i="1"/>
  <c r="G507" i="1"/>
  <c r="G508" i="1"/>
  <c r="G509" i="1"/>
  <c r="G510" i="1"/>
  <c r="G519" i="1"/>
  <c r="G520" i="1"/>
  <c r="G215" i="1"/>
  <c r="G478" i="1"/>
  <c r="G479" i="1"/>
  <c r="G846" i="1"/>
  <c r="G847" i="1"/>
  <c r="G820" i="1"/>
  <c r="G821" i="1"/>
  <c r="G383" i="1"/>
  <c r="G384" i="1"/>
  <c r="G727" i="1"/>
  <c r="G601" i="1"/>
  <c r="G602" i="1"/>
  <c r="G1268" i="1"/>
  <c r="G1269" i="1"/>
  <c r="G167" i="1"/>
  <c r="G168" i="1"/>
  <c r="G418" i="1"/>
  <c r="G419" i="1"/>
  <c r="G420" i="1"/>
  <c r="G421" i="1"/>
  <c r="G773" i="1"/>
  <c r="G774" i="1"/>
  <c r="G775" i="1"/>
  <c r="G133" i="1"/>
  <c r="G134" i="1"/>
  <c r="G721" i="1"/>
  <c r="G722" i="1"/>
  <c r="G723" i="1"/>
  <c r="G2" i="1"/>
  <c r="G3" i="1"/>
  <c r="G512" i="1"/>
  <c r="G513" i="1"/>
  <c r="G514" i="1"/>
  <c r="G1208" i="1"/>
  <c r="G1209" i="1"/>
  <c r="G66" i="1"/>
  <c r="G67" i="1"/>
  <c r="G68" i="1"/>
  <c r="G612" i="1"/>
  <c r="G613" i="1"/>
  <c r="G614" i="1"/>
  <c r="G615" i="1"/>
  <c r="G1288" i="1"/>
  <c r="G1289" i="1"/>
  <c r="G1290" i="1"/>
  <c r="G18" i="1"/>
  <c r="G19" i="1"/>
  <c r="G20" i="1"/>
  <c r="G253" i="1"/>
  <c r="G254" i="1"/>
  <c r="G255" i="1"/>
  <c r="G256" i="1"/>
  <c r="G541" i="1"/>
  <c r="G542" i="1"/>
  <c r="G543" i="1"/>
  <c r="G544" i="1"/>
  <c r="G886" i="1"/>
  <c r="G887" i="1"/>
  <c r="G888" i="1"/>
  <c r="G889" i="1"/>
  <c r="G139" i="1"/>
  <c r="G140" i="1"/>
  <c r="G141" i="1"/>
  <c r="G142" i="1"/>
  <c r="G143" i="1"/>
  <c r="G394" i="1"/>
  <c r="G395" i="1"/>
  <c r="G396" i="1"/>
  <c r="G397" i="1"/>
  <c r="G732" i="1"/>
  <c r="G733" i="1"/>
  <c r="G734" i="1"/>
  <c r="G735" i="1"/>
  <c r="G148" i="1"/>
  <c r="G149" i="1"/>
  <c r="G150" i="1"/>
  <c r="G151" i="1"/>
  <c r="G152" i="1"/>
  <c r="G153" i="1"/>
  <c r="G740" i="1"/>
  <c r="G741" i="1"/>
  <c r="G742" i="1"/>
  <c r="G743" i="1"/>
  <c r="G559" i="1"/>
  <c r="G560" i="1"/>
  <c r="G561" i="1"/>
  <c r="G483" i="1"/>
  <c r="G484" i="1"/>
  <c r="G485" i="1"/>
  <c r="G486" i="1"/>
  <c r="G855" i="1"/>
  <c r="G856" i="1"/>
  <c r="G857" i="1"/>
  <c r="G858" i="1"/>
  <c r="G136" i="1"/>
  <c r="G137" i="1"/>
  <c r="G138" i="1"/>
  <c r="G445" i="1"/>
  <c r="G446" i="1"/>
  <c r="G110" i="1"/>
  <c r="G111" i="1"/>
  <c r="G700" i="1"/>
  <c r="G701" i="1"/>
  <c r="G702" i="1"/>
  <c r="G183" i="1"/>
  <c r="G184" i="1"/>
  <c r="G185" i="1"/>
  <c r="G796" i="1"/>
  <c r="G797" i="1"/>
  <c r="G798" i="1"/>
  <c r="G799" i="1"/>
  <c r="G85" i="1"/>
  <c r="G86" i="1"/>
  <c r="G87" i="1"/>
  <c r="G636" i="1"/>
  <c r="G637" i="1"/>
  <c r="G638" i="1"/>
  <c r="G639" i="1"/>
  <c r="G186" i="1"/>
  <c r="G187" i="1"/>
  <c r="G188" i="1"/>
  <c r="G447" i="1"/>
  <c r="G448" i="1"/>
  <c r="G449" i="1"/>
  <c r="G450" i="1"/>
  <c r="G804" i="1"/>
  <c r="G95" i="1"/>
  <c r="G96" i="1"/>
  <c r="G97" i="1"/>
  <c r="G650" i="1"/>
  <c r="G651" i="1"/>
  <c r="G652" i="1"/>
  <c r="G653" i="1"/>
  <c r="G103" i="1"/>
  <c r="G104" i="1"/>
  <c r="G330" i="1"/>
  <c r="G331" i="1"/>
  <c r="G332" i="1"/>
  <c r="G678" i="1"/>
  <c r="G679" i="1"/>
  <c r="G680" i="1"/>
  <c r="G681" i="1"/>
  <c r="G280" i="1"/>
  <c r="G46" i="1"/>
  <c r="G47" i="1"/>
  <c r="G48" i="1"/>
  <c r="G98" i="1"/>
  <c r="G99" i="1"/>
  <c r="G100" i="1"/>
  <c r="G312" i="1"/>
  <c r="G313" i="1"/>
  <c r="G314" i="1"/>
  <c r="G315" i="1"/>
  <c r="G654" i="1"/>
  <c r="G655" i="1"/>
  <c r="G656" i="1"/>
  <c r="G657" i="1"/>
  <c r="G487" i="1"/>
  <c r="G488" i="1"/>
  <c r="G489" i="1"/>
  <c r="G490" i="1"/>
  <c r="G859" i="1"/>
  <c r="G860" i="1"/>
  <c r="G861" i="1"/>
  <c r="G862" i="1"/>
  <c r="G1492" i="1"/>
  <c r="G1493" i="1"/>
  <c r="G1494" i="1"/>
  <c r="G1495" i="1"/>
  <c r="G91" i="1"/>
  <c r="G92" i="1"/>
  <c r="G93" i="1"/>
  <c r="G94" i="1"/>
  <c r="G646" i="1"/>
  <c r="G647" i="1"/>
  <c r="G648" i="1"/>
  <c r="G649" i="1"/>
  <c r="G192" i="1"/>
  <c r="G193" i="1"/>
  <c r="G812" i="1"/>
  <c r="G813" i="1"/>
  <c r="G814" i="1"/>
  <c r="G815" i="1"/>
  <c r="G28" i="1"/>
  <c r="G29" i="1"/>
  <c r="G30" i="1"/>
  <c r="G31" i="1"/>
  <c r="G571" i="1"/>
  <c r="G572" i="1"/>
  <c r="G573" i="1"/>
  <c r="G574" i="1"/>
  <c r="G24" i="1"/>
  <c r="G25" i="1"/>
  <c r="G26" i="1"/>
  <c r="G27" i="1"/>
  <c r="G563" i="1"/>
  <c r="G564" i="1"/>
  <c r="G565" i="1"/>
  <c r="G566" i="1"/>
  <c r="G54" i="1"/>
  <c r="G55" i="1"/>
  <c r="G56" i="1"/>
  <c r="G57" i="1"/>
  <c r="G760" i="1"/>
  <c r="G761" i="1"/>
  <c r="G762" i="1"/>
  <c r="G763" i="1"/>
  <c r="G39" i="1"/>
  <c r="G40" i="1"/>
  <c r="G497" i="1"/>
  <c r="G498" i="1"/>
  <c r="G499" i="1"/>
  <c r="G500" i="1"/>
  <c r="G501" i="1"/>
  <c r="G408" i="1"/>
  <c r="G409" i="1"/>
  <c r="G410" i="1"/>
  <c r="G411" i="1"/>
  <c r="G502" i="1"/>
  <c r="G503" i="1"/>
  <c r="G504" i="1"/>
  <c r="G344" i="1"/>
  <c r="G345" i="1"/>
  <c r="G346" i="1"/>
  <c r="G347" i="1"/>
  <c r="G333" i="1"/>
  <c r="G334" i="1"/>
  <c r="G335" i="1"/>
  <c r="G336" i="1"/>
  <c r="G360" i="1"/>
  <c r="G361" i="1"/>
  <c r="G362" i="1"/>
  <c r="G363" i="1"/>
  <c r="G2002" i="1"/>
  <c r="G2003" i="1"/>
  <c r="G2090" i="1"/>
  <c r="G2072" i="1"/>
  <c r="G2073" i="1"/>
  <c r="G2074" i="1"/>
  <c r="G1881" i="1"/>
  <c r="G1882" i="1"/>
  <c r="G1883" i="1"/>
  <c r="G1884" i="1"/>
  <c r="G1991" i="1"/>
  <c r="G1599" i="1"/>
  <c r="G1600" i="1"/>
  <c r="G1601" i="1"/>
  <c r="G1983" i="1"/>
  <c r="G1984" i="1"/>
  <c r="G2481" i="1"/>
  <c r="G2482" i="1"/>
  <c r="G2483" i="1"/>
  <c r="G1894" i="1"/>
  <c r="G1895" i="1"/>
  <c r="G1535" i="1"/>
  <c r="G1536" i="1"/>
  <c r="G1537" i="1"/>
  <c r="G1909" i="1"/>
  <c r="G1910" i="1"/>
  <c r="G1911" i="1"/>
  <c r="G1912" i="1"/>
  <c r="G2328" i="1"/>
  <c r="G2329" i="1"/>
  <c r="G2330" i="1"/>
  <c r="G1707" i="1"/>
  <c r="G1708" i="1"/>
  <c r="G1709" i="1"/>
  <c r="G1710" i="1"/>
  <c r="G2063" i="1"/>
  <c r="G2064" i="1"/>
  <c r="G2065" i="1"/>
  <c r="G2456" i="1"/>
  <c r="G2457" i="1"/>
  <c r="G2458" i="1"/>
  <c r="G1885" i="1"/>
  <c r="G1886" i="1"/>
  <c r="G1604" i="1"/>
  <c r="G1605" i="1"/>
  <c r="G1606" i="1"/>
  <c r="G1607" i="1"/>
  <c r="G1974" i="1"/>
  <c r="G1975" i="1"/>
  <c r="G1976" i="1"/>
  <c r="G2385" i="1"/>
  <c r="G2386" i="1"/>
  <c r="G2387" i="1"/>
  <c r="G2034" i="1"/>
  <c r="G2035" i="1"/>
  <c r="G2036" i="1"/>
  <c r="G1726" i="1"/>
  <c r="G1727" i="1"/>
  <c r="G1728" i="1"/>
  <c r="G2467" i="1"/>
  <c r="G2468" i="1"/>
  <c r="G2469" i="1"/>
  <c r="G1634" i="1"/>
  <c r="G1635" i="1"/>
  <c r="G1636" i="1"/>
  <c r="G2236" i="1"/>
  <c r="G2704" i="1"/>
  <c r="G2705" i="1"/>
  <c r="G2409" i="1"/>
  <c r="G2410" i="1"/>
  <c r="G2237" i="1"/>
  <c r="G2706" i="1"/>
  <c r="G1538" i="1"/>
  <c r="G1539" i="1"/>
  <c r="G1540" i="1"/>
  <c r="G1541" i="1"/>
  <c r="G2185" i="1"/>
  <c r="G2651" i="1"/>
  <c r="G2186" i="1"/>
  <c r="G2652" i="1"/>
  <c r="G2653" i="1"/>
  <c r="G1630" i="1"/>
  <c r="G1631" i="1"/>
  <c r="G1632" i="1"/>
  <c r="G1633" i="1"/>
  <c r="G2406" i="1"/>
  <c r="G2806" i="1"/>
  <c r="G2574" i="1"/>
  <c r="G2701" i="1"/>
  <c r="G2407" i="1"/>
  <c r="G2408" i="1"/>
  <c r="G2575" i="1"/>
  <c r="G2807" i="1"/>
  <c r="G2702" i="1"/>
  <c r="G2808" i="1"/>
  <c r="G2576" i="1"/>
  <c r="G2703" i="1"/>
  <c r="G1749" i="1"/>
  <c r="G1750" i="1"/>
  <c r="G1751" i="1"/>
  <c r="G1752" i="1"/>
  <c r="G2487" i="1"/>
  <c r="G2488" i="1"/>
  <c r="G1784" i="1"/>
  <c r="G1785" i="1"/>
  <c r="G1837" i="1"/>
  <c r="G1838" i="1"/>
  <c r="G1678" i="1"/>
  <c r="G1679" i="1"/>
  <c r="G1680" i="1"/>
  <c r="G1741" i="1"/>
  <c r="G1742" i="1"/>
  <c r="G2477" i="1"/>
  <c r="G2478" i="1"/>
  <c r="G1608" i="1"/>
  <c r="G1609" i="1"/>
  <c r="G1610" i="1"/>
  <c r="G1611" i="1"/>
  <c r="G2388" i="1"/>
  <c r="G2223" i="1"/>
  <c r="G2559" i="1"/>
  <c r="G2691" i="1"/>
  <c r="G2389" i="1"/>
  <c r="G2390" i="1"/>
  <c r="G2560" i="1"/>
  <c r="G2224" i="1"/>
  <c r="G2692" i="1"/>
  <c r="G2561" i="1"/>
  <c r="G2693" i="1"/>
  <c r="G1612" i="1"/>
  <c r="G1613" i="1"/>
  <c r="G1614" i="1"/>
  <c r="G1615" i="1"/>
  <c r="G2391" i="1"/>
  <c r="G2225" i="1"/>
  <c r="G2795" i="1"/>
  <c r="G2562" i="1"/>
  <c r="G2694" i="1"/>
  <c r="G2392" i="1"/>
  <c r="G2393" i="1"/>
  <c r="G2563" i="1"/>
  <c r="G2226" i="1"/>
  <c r="G2796" i="1"/>
  <c r="G2564" i="1"/>
  <c r="G1591" i="1"/>
  <c r="G1592" i="1"/>
  <c r="G1593" i="1"/>
  <c r="G1594" i="1"/>
  <c r="G2380" i="1"/>
  <c r="G2221" i="1"/>
  <c r="G2381" i="1"/>
  <c r="G2382" i="1"/>
  <c r="G2222" i="1"/>
  <c r="G2436" i="1"/>
  <c r="G2259" i="1"/>
  <c r="G2596" i="1"/>
  <c r="G2437" i="1"/>
  <c r="G2438" i="1"/>
  <c r="G2597" i="1"/>
  <c r="G2260" i="1"/>
  <c r="G2598" i="1"/>
  <c r="G1564" i="1"/>
  <c r="G1565" i="1"/>
  <c r="G1566" i="1"/>
  <c r="G2339" i="1"/>
  <c r="G2193" i="1"/>
  <c r="G2890" i="1"/>
  <c r="G2779" i="1"/>
  <c r="G2532" i="1"/>
  <c r="G2666" i="1"/>
  <c r="G2340" i="1"/>
  <c r="G2341" i="1"/>
  <c r="G2533" i="1"/>
  <c r="G2780" i="1"/>
  <c r="G2667" i="1"/>
  <c r="G2781" i="1"/>
  <c r="G2891" i="1"/>
  <c r="G2534" i="1"/>
  <c r="G2668" i="1"/>
  <c r="G1686" i="1"/>
  <c r="G1687" i="1"/>
  <c r="G1688" i="1"/>
  <c r="G1689" i="1"/>
  <c r="G2441" i="1"/>
  <c r="G2261" i="1"/>
  <c r="G2835" i="1"/>
  <c r="G2599" i="1"/>
  <c r="G2728" i="1"/>
  <c r="G2442" i="1"/>
  <c r="G2443" i="1"/>
  <c r="G2600" i="1"/>
  <c r="G2262" i="1"/>
  <c r="G2836" i="1"/>
  <c r="G2729" i="1"/>
  <c r="G2837" i="1"/>
  <c r="G2601" i="1"/>
  <c r="G2730" i="1"/>
  <c r="G1587" i="1"/>
  <c r="G1588" i="1"/>
  <c r="G1589" i="1"/>
  <c r="G1590" i="1"/>
  <c r="G2377" i="1"/>
  <c r="G2219" i="1"/>
  <c r="G2378" i="1"/>
  <c r="G2379" i="1"/>
  <c r="G2220" i="1"/>
  <c r="G1711" i="1"/>
  <c r="G1712" i="1"/>
  <c r="G1713" i="1"/>
  <c r="G1714" i="1"/>
  <c r="G2459" i="1"/>
  <c r="G2269" i="1"/>
  <c r="G2845" i="1"/>
  <c r="G2608" i="1"/>
  <c r="G2460" i="1"/>
  <c r="G2461" i="1"/>
  <c r="G2609" i="1"/>
  <c r="G2270" i="1"/>
  <c r="G2846" i="1"/>
  <c r="G2847" i="1"/>
  <c r="G2610" i="1"/>
  <c r="G1616" i="1"/>
  <c r="G1617" i="1"/>
  <c r="G1618" i="1"/>
  <c r="G1619" i="1"/>
  <c r="G2394" i="1"/>
  <c r="G2227" i="1"/>
  <c r="G2797" i="1"/>
  <c r="G2565" i="1"/>
  <c r="G2695" i="1"/>
  <c r="G2395" i="1"/>
  <c r="G2396" i="1"/>
  <c r="G2566" i="1"/>
  <c r="G2798" i="1"/>
  <c r="G2696" i="1"/>
  <c r="G2799" i="1"/>
  <c r="G2567" i="1"/>
  <c r="G2697" i="1"/>
  <c r="G2517" i="1"/>
  <c r="G2649" i="1"/>
  <c r="G2518" i="1"/>
  <c r="G2650" i="1"/>
  <c r="G2519" i="1"/>
  <c r="G1760" i="1"/>
  <c r="G1761" i="1"/>
  <c r="G1762" i="1"/>
  <c r="G2489" i="1"/>
  <c r="G2490" i="1"/>
  <c r="G2491" i="1"/>
  <c r="G1774" i="1"/>
  <c r="G1775" i="1"/>
  <c r="G1776" i="1"/>
  <c r="G1826" i="1"/>
  <c r="G1827" i="1"/>
  <c r="G1637" i="1"/>
  <c r="G1638" i="1"/>
  <c r="G1639" i="1"/>
  <c r="G1943" i="1"/>
  <c r="G1944" i="1"/>
  <c r="G1945" i="1"/>
  <c r="G1681" i="1"/>
  <c r="G1682" i="1"/>
  <c r="G2040" i="1"/>
  <c r="G2041" i="1"/>
  <c r="G2042" i="1"/>
  <c r="G2439" i="1"/>
  <c r="G2440" i="1"/>
  <c r="G1694" i="1"/>
  <c r="G1695" i="1"/>
  <c r="G1696" i="1"/>
  <c r="G2055" i="1"/>
  <c r="G2056" i="1"/>
  <c r="G2057" i="1"/>
  <c r="G2058" i="1"/>
  <c r="G2446" i="1"/>
  <c r="G2935" i="1"/>
  <c r="G2838" i="1"/>
  <c r="G2731" i="1"/>
  <c r="G2732" i="1"/>
  <c r="G2447" i="1"/>
  <c r="G2448" i="1"/>
  <c r="G2839" i="1"/>
  <c r="G2936" i="1"/>
  <c r="G2733" i="1"/>
  <c r="G1913" i="1"/>
  <c r="G1914" i="1"/>
  <c r="G1915" i="1"/>
  <c r="G1916" i="1"/>
  <c r="G2654" i="1"/>
  <c r="G2655" i="1"/>
  <c r="G2656" i="1"/>
  <c r="G1704" i="1"/>
  <c r="G1705" i="1"/>
  <c r="G1706" i="1"/>
  <c r="G2451" i="1"/>
  <c r="G2940" i="1"/>
  <c r="G2840" i="1"/>
  <c r="G2452" i="1"/>
  <c r="G2453" i="1"/>
  <c r="G2841" i="1"/>
  <c r="G2941" i="1"/>
  <c r="G2484" i="1"/>
  <c r="G2286" i="1"/>
  <c r="G2864" i="1"/>
  <c r="G2631" i="1"/>
  <c r="G2753" i="1"/>
  <c r="G2754" i="1"/>
  <c r="G2485" i="1"/>
  <c r="G2486" i="1"/>
  <c r="G2632" i="1"/>
  <c r="G2287" i="1"/>
  <c r="G2865" i="1"/>
  <c r="G2866" i="1"/>
  <c r="G2633" i="1"/>
  <c r="G2755" i="1"/>
  <c r="G2321" i="1"/>
  <c r="G2322" i="1"/>
  <c r="G2323" i="1"/>
  <c r="G1620" i="1"/>
  <c r="G1621" i="1"/>
  <c r="G2397" i="1"/>
  <c r="G2908" i="1"/>
  <c r="G2800" i="1"/>
  <c r="G2568" i="1"/>
  <c r="G2398" i="1"/>
  <c r="G2399" i="1"/>
  <c r="G2569" i="1"/>
  <c r="G2801" i="1"/>
  <c r="G2909" i="1"/>
  <c r="G2802" i="1"/>
  <c r="G2570" i="1"/>
  <c r="G1729" i="1"/>
  <c r="G1730" i="1"/>
  <c r="G2470" i="1"/>
  <c r="G2275" i="1"/>
  <c r="G2950" i="1"/>
  <c r="G2853" i="1"/>
  <c r="G2744" i="1"/>
  <c r="G2745" i="1"/>
  <c r="G2471" i="1"/>
  <c r="G2472" i="1"/>
  <c r="G2276" i="1"/>
  <c r="G2854" i="1"/>
  <c r="G2855" i="1"/>
  <c r="G2746" i="1"/>
  <c r="G2400" i="1"/>
  <c r="G2229" i="1"/>
  <c r="G2401" i="1"/>
  <c r="G2402" i="1"/>
  <c r="G2230" i="1"/>
  <c r="G2350" i="1"/>
  <c r="G2203" i="1"/>
  <c r="G2892" i="1"/>
  <c r="G2671" i="1"/>
  <c r="G2672" i="1"/>
  <c r="G2351" i="1"/>
  <c r="G2352" i="1"/>
  <c r="G2204" i="1"/>
  <c r="G2673" i="1"/>
  <c r="G1561" i="1"/>
  <c r="G1562" i="1"/>
  <c r="G1563" i="1"/>
  <c r="G2336" i="1"/>
  <c r="G2191" i="1"/>
  <c r="G2777" i="1"/>
  <c r="G2529" i="1"/>
  <c r="G2663" i="1"/>
  <c r="G2337" i="1"/>
  <c r="G2338" i="1"/>
  <c r="G2192" i="1"/>
  <c r="G2530" i="1"/>
  <c r="G2778" i="1"/>
  <c r="G2664" i="1"/>
  <c r="G2531" i="1"/>
  <c r="G2665" i="1"/>
  <c r="G2310" i="1"/>
  <c r="G2311" i="1"/>
  <c r="G2312" i="1"/>
  <c r="G1668" i="1"/>
  <c r="G1669" i="1"/>
  <c r="G1670" i="1"/>
  <c r="G2424" i="1"/>
  <c r="G2425" i="1"/>
  <c r="G2426" i="1"/>
  <c r="G2686" i="1"/>
  <c r="G2687" i="1"/>
  <c r="G2688" i="1"/>
  <c r="G1849" i="1"/>
  <c r="G1850" i="1"/>
  <c r="G1851" i="1"/>
  <c r="G1966" i="1"/>
  <c r="G1967" i="1"/>
  <c r="G1595" i="1"/>
  <c r="G1596" i="1"/>
  <c r="G1597" i="1"/>
  <c r="G1598" i="1"/>
  <c r="G2079" i="1"/>
  <c r="G2080" i="1"/>
  <c r="G2081" i="1"/>
  <c r="G1995" i="1"/>
  <c r="G1996" i="1"/>
  <c r="G1997" i="1"/>
  <c r="G1998" i="1"/>
  <c r="G2085" i="1"/>
  <c r="G2086" i="1"/>
  <c r="G2087" i="1"/>
  <c r="G2088" i="1"/>
  <c r="G1570" i="1"/>
  <c r="G1571" i="1"/>
  <c r="G1572" i="1"/>
  <c r="G1946" i="1"/>
  <c r="G1947" i="1"/>
  <c r="G1948" i="1"/>
  <c r="G1949" i="1"/>
  <c r="G2355" i="1"/>
  <c r="G2205" i="1"/>
  <c r="G2893" i="1"/>
  <c r="G2784" i="1"/>
  <c r="G2674" i="1"/>
  <c r="G2675" i="1"/>
  <c r="G2356" i="1"/>
  <c r="G2357" i="1"/>
  <c r="G2206" i="1"/>
  <c r="G2207" i="1"/>
  <c r="G2785" i="1"/>
  <c r="G2894" i="1"/>
  <c r="G2786" i="1"/>
  <c r="G2676" i="1"/>
  <c r="G1622" i="1"/>
  <c r="G1623" i="1"/>
  <c r="G1624" i="1"/>
  <c r="G1625" i="1"/>
  <c r="G2234" i="1"/>
  <c r="G2803" i="1"/>
  <c r="G2571" i="1"/>
  <c r="G2698" i="1"/>
  <c r="G2699" i="1"/>
  <c r="G2572" i="1"/>
  <c r="G2235" i="1"/>
  <c r="G2804" i="1"/>
  <c r="G2805" i="1"/>
  <c r="G2573" i="1"/>
  <c r="G2700" i="1"/>
  <c r="G1573" i="1"/>
  <c r="G1574" i="1"/>
  <c r="G1575" i="1"/>
  <c r="G1950" i="1"/>
  <c r="G1951" i="1"/>
  <c r="G1952" i="1"/>
  <c r="G1953" i="1"/>
  <c r="G2364" i="1"/>
  <c r="G2211" i="1"/>
  <c r="G2897" i="1"/>
  <c r="G2787" i="1"/>
  <c r="G2547" i="1"/>
  <c r="G2680" i="1"/>
  <c r="G2365" i="1"/>
  <c r="G2366" i="1"/>
  <c r="G2212" i="1"/>
  <c r="G2548" i="1"/>
  <c r="G2213" i="1"/>
  <c r="G2788" i="1"/>
  <c r="G2898" i="1"/>
  <c r="G2681" i="1"/>
  <c r="G2789" i="1"/>
  <c r="G2899" i="1"/>
  <c r="G2549" i="1"/>
  <c r="G2682" i="1"/>
  <c r="G1558" i="1"/>
  <c r="G1559" i="1"/>
  <c r="G1560" i="1"/>
  <c r="G1932" i="1"/>
  <c r="G1933" i="1"/>
  <c r="G1934" i="1"/>
  <c r="G2333" i="1"/>
  <c r="G2189" i="1"/>
  <c r="G2888" i="1"/>
  <c r="G2774" i="1"/>
  <c r="G2526" i="1"/>
  <c r="G2660" i="1"/>
  <c r="G2334" i="1"/>
  <c r="G2335" i="1"/>
  <c r="G2527" i="1"/>
  <c r="G2190" i="1"/>
  <c r="G2775" i="1"/>
  <c r="G2889" i="1"/>
  <c r="G2661" i="1"/>
  <c r="G2776" i="1"/>
  <c r="G2528" i="1"/>
  <c r="G2662" i="1"/>
  <c r="G1939" i="1"/>
  <c r="G1940" i="1"/>
  <c r="G1941" i="1"/>
  <c r="G1942" i="1"/>
  <c r="G2782" i="1"/>
  <c r="G2541" i="1"/>
  <c r="G2669" i="1"/>
  <c r="G2542" i="1"/>
  <c r="G2783" i="1"/>
  <c r="G2543" i="1"/>
  <c r="G2670" i="1"/>
  <c r="G2228" i="1"/>
  <c r="G1819" i="1"/>
  <c r="G1820" i="1"/>
  <c r="G1821" i="1"/>
  <c r="G1822" i="1"/>
  <c r="G2012" i="1"/>
  <c r="G2013" i="1"/>
  <c r="G2014" i="1"/>
  <c r="G2244" i="1"/>
  <c r="G2921" i="1"/>
  <c r="G2245" i="1"/>
  <c r="G2246" i="1"/>
  <c r="G1763" i="1"/>
  <c r="G1764" i="1"/>
  <c r="G1765" i="1"/>
  <c r="G2075" i="1"/>
  <c r="G2076" i="1"/>
  <c r="G2077" i="1"/>
  <c r="G2078" i="1"/>
  <c r="G2862" i="1"/>
  <c r="G2626" i="1"/>
  <c r="G2750" i="1"/>
  <c r="G2627" i="1"/>
  <c r="G2863" i="1"/>
  <c r="G2751" i="1"/>
  <c r="G2628" i="1"/>
  <c r="G2752" i="1"/>
  <c r="G2059" i="1"/>
  <c r="G2060" i="1"/>
  <c r="G2061" i="1"/>
  <c r="G2062" i="1"/>
  <c r="G2740" i="1"/>
  <c r="G2741" i="1"/>
  <c r="G2742" i="1"/>
  <c r="G2292" i="1"/>
  <c r="G2293" i="1"/>
  <c r="G2290" i="1"/>
  <c r="G2291" i="1"/>
  <c r="G2367" i="1"/>
  <c r="G2368" i="1"/>
  <c r="G2297" i="1"/>
  <c r="G2298" i="1"/>
  <c r="G2299" i="1"/>
  <c r="G1675" i="1"/>
  <c r="G1676" i="1"/>
  <c r="G1677" i="1"/>
  <c r="G2029" i="1"/>
  <c r="G2030" i="1"/>
  <c r="G2031" i="1"/>
  <c r="G2032" i="1"/>
  <c r="G2430" i="1"/>
  <c r="G2253" i="1"/>
  <c r="G2929" i="1"/>
  <c r="G2827" i="1"/>
  <c r="G2721" i="1"/>
  <c r="G2431" i="1"/>
  <c r="G2432" i="1"/>
  <c r="G2254" i="1"/>
  <c r="G2255" i="1"/>
  <c r="G2828" i="1"/>
  <c r="G2930" i="1"/>
  <c r="G2722" i="1"/>
  <c r="G2829" i="1"/>
  <c r="G2931" i="1"/>
  <c r="G2830" i="1"/>
  <c r="G2590" i="1"/>
  <c r="G2723" i="1"/>
  <c r="G2591" i="1"/>
  <c r="G2831" i="1"/>
  <c r="G2724" i="1"/>
  <c r="G2592" i="1"/>
  <c r="G2454" i="1"/>
  <c r="G2455" i="1"/>
  <c r="G2268" i="1"/>
  <c r="G1508" i="1"/>
  <c r="G1509" i="1"/>
  <c r="G1510" i="1"/>
  <c r="G2294" i="1"/>
  <c r="G2163" i="1"/>
  <c r="G2873" i="1"/>
  <c r="G2762" i="1"/>
  <c r="G2499" i="1"/>
  <c r="G2295" i="1"/>
  <c r="G2296" i="1"/>
  <c r="G2500" i="1"/>
  <c r="G2164" i="1"/>
  <c r="G2763" i="1"/>
  <c r="G2874" i="1"/>
  <c r="G2764" i="1"/>
  <c r="G2875" i="1"/>
  <c r="G2501" i="1"/>
  <c r="G1891" i="1"/>
  <c r="G1892" i="1"/>
  <c r="G1893" i="1"/>
  <c r="G1802" i="1"/>
  <c r="G1803" i="1"/>
  <c r="G1804" i="1"/>
  <c r="G1805" i="1"/>
  <c r="G1980" i="1"/>
  <c r="G1981" i="1"/>
  <c r="G1982" i="1"/>
  <c r="G1788" i="1"/>
  <c r="G1789" i="1"/>
  <c r="G1790" i="1"/>
  <c r="G1791" i="1"/>
  <c r="G2345" i="1"/>
  <c r="G2197" i="1"/>
  <c r="G2535" i="1"/>
  <c r="G2346" i="1"/>
  <c r="G2347" i="1"/>
  <c r="G2198" i="1"/>
  <c r="G2536" i="1"/>
  <c r="G2199" i="1"/>
  <c r="G2537" i="1"/>
  <c r="G2361" i="1"/>
  <c r="G2362" i="1"/>
  <c r="G2363" i="1"/>
  <c r="G1542" i="1"/>
  <c r="G1543" i="1"/>
  <c r="G1544" i="1"/>
  <c r="G1545" i="1"/>
  <c r="G1986" i="1"/>
  <c r="G1987" i="1"/>
  <c r="G1988" i="1"/>
  <c r="G1652" i="1"/>
  <c r="G1653" i="1"/>
  <c r="G1654" i="1"/>
  <c r="G1655" i="1"/>
  <c r="G1806" i="1"/>
  <c r="G1807" i="1"/>
  <c r="G1662" i="1"/>
  <c r="G1663" i="1"/>
  <c r="G1664" i="1"/>
  <c r="G1665" i="1"/>
  <c r="G2420" i="1"/>
  <c r="G1992" i="1"/>
  <c r="G1993" i="1"/>
  <c r="G1994" i="1"/>
  <c r="G1812" i="1"/>
  <c r="G1813" i="1"/>
  <c r="G1814" i="1"/>
  <c r="G1815" i="1"/>
  <c r="G1816" i="1"/>
  <c r="G1817" i="1"/>
  <c r="G1818" i="1"/>
  <c r="G1626" i="1"/>
  <c r="G1627" i="1"/>
  <c r="G2403" i="1"/>
  <c r="G2912" i="1"/>
  <c r="G2404" i="1"/>
  <c r="G2405" i="1"/>
  <c r="G2913" i="1"/>
  <c r="G2914" i="1"/>
  <c r="G1777" i="1"/>
  <c r="G1778" i="1"/>
  <c r="G1779" i="1"/>
  <c r="G1780" i="1"/>
  <c r="G1523" i="1"/>
  <c r="G1524" i="1"/>
  <c r="G1525" i="1"/>
  <c r="G1526" i="1"/>
  <c r="G1887" i="1"/>
  <c r="G1888" i="1"/>
  <c r="G1889" i="1"/>
  <c r="G1890" i="1"/>
  <c r="G2318" i="1"/>
  <c r="G2319" i="1"/>
  <c r="G2320" i="1"/>
  <c r="G2066" i="1"/>
  <c r="G2067" i="1"/>
  <c r="G1554" i="1"/>
  <c r="G1555" i="1"/>
  <c r="G1556" i="1"/>
  <c r="G1557" i="1"/>
  <c r="G1928" i="1"/>
  <c r="G1929" i="1"/>
  <c r="G1930" i="1"/>
  <c r="G1931" i="1"/>
  <c r="G2187" i="1"/>
  <c r="G2331" i="1"/>
  <c r="G2332" i="1"/>
  <c r="G2188" i="1"/>
  <c r="G1683" i="1"/>
  <c r="G1684" i="1"/>
  <c r="G1685" i="1"/>
  <c r="G2047" i="1"/>
  <c r="G2048" i="1"/>
  <c r="G2049" i="1"/>
  <c r="G2050" i="1"/>
  <c r="G2492" i="1"/>
  <c r="G2493" i="1"/>
  <c r="G1511" i="1"/>
  <c r="G1512" i="1"/>
  <c r="G2303" i="1"/>
  <c r="G2168" i="1"/>
  <c r="G2304" i="1"/>
  <c r="G2169" i="1"/>
  <c r="G1690" i="1"/>
  <c r="G1691" i="1"/>
  <c r="G1692" i="1"/>
  <c r="G1693" i="1"/>
  <c r="G2051" i="1"/>
  <c r="G2052" i="1"/>
  <c r="G2053" i="1"/>
  <c r="G2054" i="1"/>
  <c r="G2263" i="1"/>
  <c r="G2444" i="1"/>
  <c r="G2445" i="1"/>
  <c r="G2264" i="1"/>
  <c r="G1640" i="1"/>
  <c r="G1641" i="1"/>
  <c r="G1642" i="1"/>
  <c r="G1643" i="1"/>
  <c r="G1786" i="1"/>
  <c r="G1787" i="1"/>
  <c r="G1842" i="1"/>
  <c r="G1843" i="1"/>
  <c r="G1844" i="1"/>
  <c r="G1845" i="1"/>
  <c r="G2093" i="1"/>
  <c r="G2094" i="1"/>
  <c r="G2095" i="1"/>
  <c r="G2096" i="1"/>
  <c r="G1798" i="1"/>
  <c r="G1799" i="1"/>
  <c r="G1800" i="1"/>
  <c r="G1801" i="1"/>
  <c r="G1602" i="1"/>
  <c r="G1603" i="1"/>
  <c r="G2383" i="1"/>
  <c r="G2384" i="1"/>
  <c r="G1962" i="1"/>
  <c r="G1963" i="1"/>
  <c r="G1964" i="1"/>
  <c r="G1965" i="1"/>
  <c r="G1648" i="1"/>
  <c r="G1649" i="1"/>
  <c r="G1650" i="1"/>
  <c r="G1651" i="1"/>
  <c r="G2413" i="1"/>
  <c r="G2582" i="1"/>
  <c r="G2414" i="1"/>
  <c r="G2240" i="1"/>
  <c r="G2583" i="1"/>
  <c r="G1808" i="1"/>
  <c r="G1809" i="1"/>
  <c r="G1810" i="1"/>
  <c r="G1811" i="1"/>
  <c r="G2231" i="1"/>
  <c r="G2910" i="1"/>
  <c r="G2232" i="1"/>
  <c r="G2233" i="1"/>
  <c r="G2911" i="1"/>
  <c r="G1879" i="1"/>
  <c r="G1880" i="1"/>
  <c r="G2023" i="1"/>
  <c r="G2024" i="1"/>
  <c r="G1989" i="1"/>
  <c r="G1990" i="1"/>
  <c r="G2091" i="1"/>
  <c r="G2092" i="1"/>
  <c r="G2097" i="1"/>
  <c r="G2098" i="1"/>
  <c r="G2099" i="1"/>
  <c r="G2100" i="1"/>
  <c r="G2068" i="1"/>
  <c r="G2069" i="1"/>
  <c r="G2070" i="1"/>
  <c r="G2071" i="1"/>
  <c r="G2008" i="1"/>
  <c r="G2009" i="1"/>
  <c r="G2010" i="1"/>
  <c r="G2011" i="1"/>
  <c r="G2025" i="1"/>
  <c r="G2026" i="1"/>
  <c r="G2027" i="1"/>
  <c r="G2028" i="1"/>
  <c r="G1867" i="1"/>
  <c r="G1868" i="1"/>
  <c r="G1869" i="1"/>
  <c r="G1870" i="1"/>
  <c r="G2043" i="1"/>
  <c r="G2044" i="1"/>
  <c r="G2045" i="1"/>
  <c r="G2046" i="1"/>
  <c r="G2019" i="1"/>
  <c r="G2020" i="1"/>
  <c r="G2021" i="1"/>
  <c r="G2022" i="1"/>
  <c r="G1924" i="1"/>
  <c r="G1925" i="1"/>
  <c r="G1926" i="1"/>
  <c r="G1927" i="1"/>
  <c r="G2004" i="1"/>
  <c r="G2005" i="1"/>
  <c r="G2006" i="1"/>
  <c r="G2007" i="1"/>
  <c r="G2015" i="1"/>
  <c r="G2016" i="1"/>
  <c r="G2017" i="1"/>
  <c r="G2018" i="1"/>
  <c r="G1871" i="1"/>
  <c r="G1872" i="1"/>
  <c r="G1873" i="1"/>
  <c r="G1874" i="1"/>
  <c r="G1985" i="1"/>
  <c r="G1905" i="1"/>
  <c r="G1906" i="1"/>
  <c r="G1907" i="1"/>
  <c r="G1908" i="1"/>
  <c r="G1917" i="1"/>
  <c r="G1918" i="1"/>
  <c r="G1919" i="1"/>
  <c r="G1920" i="1"/>
  <c r="G1860" i="1"/>
  <c r="G1861" i="1"/>
  <c r="G1862" i="1"/>
  <c r="G1863" i="1"/>
  <c r="G1935" i="1"/>
  <c r="G1936" i="1"/>
  <c r="G1937" i="1"/>
  <c r="G1938" i="1"/>
  <c r="G1899" i="1"/>
  <c r="G1900" i="1"/>
  <c r="G1901" i="1"/>
  <c r="G1902" i="1"/>
  <c r="G2037" i="1"/>
  <c r="G2038" i="1"/>
  <c r="G2039" i="1"/>
  <c r="G1977" i="1"/>
  <c r="G1978" i="1"/>
  <c r="G1979" i="1"/>
  <c r="G1852" i="1"/>
  <c r="G1853" i="1"/>
  <c r="G1854" i="1"/>
  <c r="G1855" i="1"/>
  <c r="G1958" i="1"/>
  <c r="G1959" i="1"/>
  <c r="G1960" i="1"/>
  <c r="G1961" i="1"/>
  <c r="G1921" i="1"/>
  <c r="G1922" i="1"/>
  <c r="G1923" i="1"/>
  <c r="G1856" i="1"/>
  <c r="G1857" i="1"/>
  <c r="G1858" i="1"/>
  <c r="G1859" i="1"/>
  <c r="G1954" i="1"/>
  <c r="G1955" i="1"/>
  <c r="G1956" i="1"/>
  <c r="G1957" i="1"/>
  <c r="G1970" i="1"/>
  <c r="G1971" i="1"/>
  <c r="G1972" i="1"/>
  <c r="G1973" i="1"/>
  <c r="G1864" i="1"/>
  <c r="G1865" i="1"/>
  <c r="G1866" i="1"/>
  <c r="G1628" i="1"/>
  <c r="G1629" i="1"/>
  <c r="G1999" i="1"/>
  <c r="G2000" i="1"/>
  <c r="G2001" i="1"/>
  <c r="G1550" i="1"/>
  <c r="G1551" i="1"/>
  <c r="G1552" i="1"/>
  <c r="G1553" i="1"/>
  <c r="G1875" i="1"/>
  <c r="G1876" i="1"/>
  <c r="G1877" i="1"/>
  <c r="G1878" i="1"/>
  <c r="G2305" i="1"/>
  <c r="G2170" i="1"/>
  <c r="G2879" i="1"/>
  <c r="G2502" i="1"/>
  <c r="G2643" i="1"/>
  <c r="G2644" i="1"/>
  <c r="G2306" i="1"/>
  <c r="G2307" i="1"/>
  <c r="G2171" i="1"/>
  <c r="G2503" i="1"/>
  <c r="G2172" i="1"/>
  <c r="G2880" i="1"/>
  <c r="G2881" i="1"/>
  <c r="G2504" i="1"/>
  <c r="G2645" i="1"/>
  <c r="G1896" i="1"/>
  <c r="G1897" i="1"/>
  <c r="G1898" i="1"/>
  <c r="G2326" i="1"/>
  <c r="G2182" i="1"/>
  <c r="G2514" i="1"/>
  <c r="G2327" i="1"/>
  <c r="G2183" i="1"/>
  <c r="G2515" i="1"/>
  <c r="G2184" i="1"/>
  <c r="G2516" i="1"/>
  <c r="G2082" i="1"/>
  <c r="G2083" i="1"/>
  <c r="G2084" i="1"/>
  <c r="G1697" i="1"/>
  <c r="G1698" i="1"/>
  <c r="G1699" i="1"/>
  <c r="G1731" i="1"/>
  <c r="G1732" i="1"/>
  <c r="G1733" i="1"/>
  <c r="G1734" i="1"/>
  <c r="G2473" i="1"/>
  <c r="G2449" i="1"/>
  <c r="G2277" i="1"/>
  <c r="G2265" i="1"/>
  <c r="G2617" i="1"/>
  <c r="G2602" i="1"/>
  <c r="G2450" i="1"/>
  <c r="G2474" i="1"/>
  <c r="G2278" i="1"/>
  <c r="G2266" i="1"/>
  <c r="G2618" i="1"/>
  <c r="G2603" i="1"/>
  <c r="G2279" i="1"/>
  <c r="G2267" i="1"/>
  <c r="G2619" i="1"/>
  <c r="G2604" i="1"/>
  <c r="G1656" i="1"/>
  <c r="G1657" i="1"/>
  <c r="G1658" i="1"/>
  <c r="G1659" i="1"/>
  <c r="G2415" i="1"/>
  <c r="G2241" i="1"/>
  <c r="G2918" i="1"/>
  <c r="G2815" i="1"/>
  <c r="G2584" i="1"/>
  <c r="G2416" i="1"/>
  <c r="G2242" i="1"/>
  <c r="G2585" i="1"/>
  <c r="G2243" i="1"/>
  <c r="G2816" i="1"/>
  <c r="G2919" i="1"/>
  <c r="G2817" i="1"/>
  <c r="G2920" i="1"/>
  <c r="G2586" i="1"/>
  <c r="G1700" i="1"/>
  <c r="G1701" i="1"/>
  <c r="G1702" i="1"/>
  <c r="G1703" i="1"/>
  <c r="G2937" i="1"/>
  <c r="G2938" i="1"/>
  <c r="G2939" i="1"/>
  <c r="G2353" i="1"/>
  <c r="G2354" i="1"/>
  <c r="G1846" i="1"/>
  <c r="G1847" i="1"/>
  <c r="G1848" i="1"/>
  <c r="G1839" i="1"/>
  <c r="G1840" i="1"/>
  <c r="G1841" i="1"/>
  <c r="G1748" i="1"/>
  <c r="G1823" i="1"/>
  <c r="G1824" i="1"/>
  <c r="G1825" i="1"/>
  <c r="G2951" i="1"/>
  <c r="G2952" i="1"/>
  <c r="G2953" i="1"/>
  <c r="G1513" i="1"/>
  <c r="G1514" i="1"/>
  <c r="G1515" i="1"/>
  <c r="G2308" i="1"/>
  <c r="G2173" i="1"/>
  <c r="G2309" i="1"/>
  <c r="G2174" i="1"/>
  <c r="G2175" i="1"/>
  <c r="G2942" i="1"/>
  <c r="G2842" i="1"/>
  <c r="G2605" i="1"/>
  <c r="G2734" i="1"/>
  <c r="G2606" i="1"/>
  <c r="G2843" i="1"/>
  <c r="G2735" i="1"/>
  <c r="G2844" i="1"/>
  <c r="G2943" i="1"/>
  <c r="G2607" i="1"/>
  <c r="G2736" i="1"/>
  <c r="G2358" i="1"/>
  <c r="G2208" i="1"/>
  <c r="G2544" i="1"/>
  <c r="G2677" i="1"/>
  <c r="G2359" i="1"/>
  <c r="G2360" i="1"/>
  <c r="G2209" i="1"/>
  <c r="G2545" i="1"/>
  <c r="G2210" i="1"/>
  <c r="G2895" i="1"/>
  <c r="G2678" i="1"/>
  <c r="G2896" i="1"/>
  <c r="G2546" i="1"/>
  <c r="G2679" i="1"/>
  <c r="G1532" i="1"/>
  <c r="G1533" i="1"/>
  <c r="G1534" i="1"/>
  <c r="G2324" i="1"/>
  <c r="G2179" i="1"/>
  <c r="G2885" i="1"/>
  <c r="G2768" i="1"/>
  <c r="G2511" i="1"/>
  <c r="G2646" i="1"/>
  <c r="G2325" i="1"/>
  <c r="G2180" i="1"/>
  <c r="G2512" i="1"/>
  <c r="G2181" i="1"/>
  <c r="G2769" i="1"/>
  <c r="G2886" i="1"/>
  <c r="G2647" i="1"/>
  <c r="G2770" i="1"/>
  <c r="G2887" i="1"/>
  <c r="G2513" i="1"/>
  <c r="G2648" i="1"/>
  <c r="G1715" i="1"/>
  <c r="G1716" i="1"/>
  <c r="G1717" i="1"/>
  <c r="G1723" i="1"/>
  <c r="G1724" i="1"/>
  <c r="G1725" i="1"/>
  <c r="G2465" i="1"/>
  <c r="G2272" i="1"/>
  <c r="G2947" i="1"/>
  <c r="G2850" i="1"/>
  <c r="G2614" i="1"/>
  <c r="G2466" i="1"/>
  <c r="G2273" i="1"/>
  <c r="G2615" i="1"/>
  <c r="G2274" i="1"/>
  <c r="G2851" i="1"/>
  <c r="G2948" i="1"/>
  <c r="G2852" i="1"/>
  <c r="G2949" i="1"/>
  <c r="G2616" i="1"/>
  <c r="G1579" i="1"/>
  <c r="G1580" i="1"/>
  <c r="G1581" i="1"/>
  <c r="G1582" i="1"/>
  <c r="G1583" i="1"/>
  <c r="G1584" i="1"/>
  <c r="G1585" i="1"/>
  <c r="G1586" i="1"/>
  <c r="G2375" i="1"/>
  <c r="G2216" i="1"/>
  <c r="G2905" i="1"/>
  <c r="G2792" i="1"/>
  <c r="G2556" i="1"/>
  <c r="G2689" i="1"/>
  <c r="G2376" i="1"/>
  <c r="G2217" i="1"/>
  <c r="G2557" i="1"/>
  <c r="G2218" i="1"/>
  <c r="G2793" i="1"/>
  <c r="G2906" i="1"/>
  <c r="G2794" i="1"/>
  <c r="G2907" i="1"/>
  <c r="G2558" i="1"/>
  <c r="G2690" i="1"/>
  <c r="G1735" i="1"/>
  <c r="G1736" i="1"/>
  <c r="G1737" i="1"/>
  <c r="G2475" i="1"/>
  <c r="G2280" i="1"/>
  <c r="G2954" i="1"/>
  <c r="G2856" i="1"/>
  <c r="G2620" i="1"/>
  <c r="G2476" i="1"/>
  <c r="G2281" i="1"/>
  <c r="G2621" i="1"/>
  <c r="G2282" i="1"/>
  <c r="G2857" i="1"/>
  <c r="G2955" i="1"/>
  <c r="G2858" i="1"/>
  <c r="G2956" i="1"/>
  <c r="G2622" i="1"/>
  <c r="G1567" i="1"/>
  <c r="G1568" i="1"/>
  <c r="G1569" i="1"/>
  <c r="G2348" i="1"/>
  <c r="G2200" i="1"/>
  <c r="G2538" i="1"/>
  <c r="G2349" i="1"/>
  <c r="G2201" i="1"/>
  <c r="G2539" i="1"/>
  <c r="G2202" i="1"/>
  <c r="G2540" i="1"/>
  <c r="G1738" i="1"/>
  <c r="G1739" i="1"/>
  <c r="G1740" i="1"/>
  <c r="G1743" i="1"/>
  <c r="G1744" i="1"/>
  <c r="G1745" i="1"/>
  <c r="G1746" i="1"/>
  <c r="G2479" i="1"/>
  <c r="G2283" i="1"/>
  <c r="G2957" i="1"/>
  <c r="G2859" i="1"/>
  <c r="G2623" i="1"/>
  <c r="G2747" i="1"/>
  <c r="G2480" i="1"/>
  <c r="G2284" i="1"/>
  <c r="G2624" i="1"/>
  <c r="G2860" i="1"/>
  <c r="G2958" i="1"/>
  <c r="G2748" i="1"/>
  <c r="G2861" i="1"/>
  <c r="G2959" i="1"/>
  <c r="G2625" i="1"/>
  <c r="G2749" i="1"/>
  <c r="G1671" i="1"/>
  <c r="G1672" i="1"/>
  <c r="G1673" i="1"/>
  <c r="G1674" i="1"/>
  <c r="G2427" i="1"/>
  <c r="G2251" i="1"/>
  <c r="G2926" i="1"/>
  <c r="G2824" i="1"/>
  <c r="G2587" i="1"/>
  <c r="G2718" i="1"/>
  <c r="G2428" i="1"/>
  <c r="G2429" i="1"/>
  <c r="G2588" i="1"/>
  <c r="G2252" i="1"/>
  <c r="G2825" i="1"/>
  <c r="G2927" i="1"/>
  <c r="G2719" i="1"/>
  <c r="G2826" i="1"/>
  <c r="G2928" i="1"/>
  <c r="G2589" i="1"/>
  <c r="G2720" i="1"/>
  <c r="G1546" i="1"/>
  <c r="G1547" i="1"/>
  <c r="G1548" i="1"/>
  <c r="G1549" i="1"/>
  <c r="G2523" i="1"/>
  <c r="G2524" i="1"/>
  <c r="G2525" i="1"/>
  <c r="G1766" i="1"/>
  <c r="G1767" i="1"/>
  <c r="G1768" i="1"/>
  <c r="G1769" i="1"/>
  <c r="G2494" i="1"/>
  <c r="G2288" i="1"/>
  <c r="G2966" i="1"/>
  <c r="G2870" i="1"/>
  <c r="G2634" i="1"/>
  <c r="G2756" i="1"/>
  <c r="G2495" i="1"/>
  <c r="G2289" i="1"/>
  <c r="G2635" i="1"/>
  <c r="G2871" i="1"/>
  <c r="G2967" i="1"/>
  <c r="G2757" i="1"/>
  <c r="G2872" i="1"/>
  <c r="G2968" i="1"/>
  <c r="G2636" i="1"/>
  <c r="G2758" i="1"/>
  <c r="G1644" i="1"/>
  <c r="G1645" i="1"/>
  <c r="G1646" i="1"/>
  <c r="G1647" i="1"/>
  <c r="G2411" i="1"/>
  <c r="G2238" i="1"/>
  <c r="G2915" i="1"/>
  <c r="G2809" i="1"/>
  <c r="G2707" i="1"/>
  <c r="G2412" i="1"/>
  <c r="G2239" i="1"/>
  <c r="G2577" i="1"/>
  <c r="G2810" i="1"/>
  <c r="G2916" i="1"/>
  <c r="G2708" i="1"/>
  <c r="G2811" i="1"/>
  <c r="G2917" i="1"/>
  <c r="G2578" i="1"/>
  <c r="G2709" i="1"/>
  <c r="G1831" i="1"/>
  <c r="G1832" i="1"/>
  <c r="G1833" i="1"/>
  <c r="G1795" i="1"/>
  <c r="G1796" i="1"/>
  <c r="G1797" i="1"/>
  <c r="G1770" i="1"/>
  <c r="G1771" i="1"/>
  <c r="G1772" i="1"/>
  <c r="G1773" i="1"/>
  <c r="G1516" i="1"/>
  <c r="G1517" i="1"/>
  <c r="G1518" i="1"/>
  <c r="G1519" i="1"/>
  <c r="G2316" i="1"/>
  <c r="G2508" i="1"/>
  <c r="G2317" i="1"/>
  <c r="G2509" i="1"/>
  <c r="G2510" i="1"/>
  <c r="G1828" i="1"/>
  <c r="G1829" i="1"/>
  <c r="G1830" i="1"/>
  <c r="G1792" i="1"/>
  <c r="G1793" i="1"/>
  <c r="G1794" i="1"/>
  <c r="G1781" i="1"/>
  <c r="G1782" i="1"/>
  <c r="G1783" i="1"/>
  <c r="G1834" i="1"/>
  <c r="G1835" i="1"/>
  <c r="G1836" i="1"/>
  <c r="G1528" i="1"/>
  <c r="G1529" i="1"/>
  <c r="G1530" i="1"/>
  <c r="G1531" i="1"/>
  <c r="G1747" i="1"/>
  <c r="G2285" i="1"/>
  <c r="G2300" i="1"/>
  <c r="G2165" i="1"/>
  <c r="G2876" i="1"/>
  <c r="G2765" i="1"/>
  <c r="G2640" i="1"/>
  <c r="G2641" i="1"/>
  <c r="G2301" i="1"/>
  <c r="G2302" i="1"/>
  <c r="G2166" i="1"/>
  <c r="G2167" i="1"/>
  <c r="G2766" i="1"/>
  <c r="G2877" i="1"/>
  <c r="G2767" i="1"/>
  <c r="G2878" i="1"/>
  <c r="G2642" i="1"/>
  <c r="G2089" i="1"/>
  <c r="G1968" i="1"/>
  <c r="G1969" i="1"/>
  <c r="G1903" i="1"/>
  <c r="G1904" i="1"/>
  <c r="G2033" i="1"/>
  <c r="G2433" i="1"/>
  <c r="G2256" i="1"/>
  <c r="G2932" i="1"/>
  <c r="G2832" i="1"/>
  <c r="G2593" i="1"/>
  <c r="G2725" i="1"/>
  <c r="G2726" i="1"/>
  <c r="G2434" i="1"/>
  <c r="G2435" i="1"/>
  <c r="G2257" i="1"/>
  <c r="G2594" i="1"/>
  <c r="G2258" i="1"/>
  <c r="G2833" i="1"/>
  <c r="G2933" i="1"/>
  <c r="G2834" i="1"/>
  <c r="G2934" i="1"/>
  <c r="G2595" i="1"/>
  <c r="G2727" i="1"/>
  <c r="G2812" i="1"/>
  <c r="G2579" i="1"/>
  <c r="G2710" i="1"/>
  <c r="G2580" i="1"/>
  <c r="G2813" i="1"/>
  <c r="G2814" i="1"/>
  <c r="G2581" i="1"/>
  <c r="G2711" i="1"/>
  <c r="G2759" i="1"/>
  <c r="G2496" i="1"/>
  <c r="G2637" i="1"/>
  <c r="G2638" i="1"/>
  <c r="G2497" i="1"/>
  <c r="G2760" i="1"/>
  <c r="G2761" i="1"/>
  <c r="G2498" i="1"/>
  <c r="G2639" i="1"/>
  <c r="G2342" i="1"/>
  <c r="G2194" i="1"/>
  <c r="G2343" i="1"/>
  <c r="G2344" i="1"/>
  <c r="G2195" i="1"/>
  <c r="G2196" i="1"/>
  <c r="G1660" i="1"/>
  <c r="G1661" i="1"/>
  <c r="G2417" i="1"/>
  <c r="G2247" i="1"/>
  <c r="G2922" i="1"/>
  <c r="G2818" i="1"/>
  <c r="G2712" i="1"/>
  <c r="G2713" i="1"/>
  <c r="G2418" i="1"/>
  <c r="G2419" i="1"/>
  <c r="G2248" i="1"/>
  <c r="G2819" i="1"/>
  <c r="G2820" i="1"/>
  <c r="G2923" i="1"/>
  <c r="G2714" i="1"/>
  <c r="G1666" i="1"/>
  <c r="G1667" i="1"/>
  <c r="G2421" i="1"/>
  <c r="G2249" i="1"/>
  <c r="G2924" i="1"/>
  <c r="G2821" i="1"/>
  <c r="G2715" i="1"/>
  <c r="G2422" i="1"/>
  <c r="G2423" i="1"/>
  <c r="G2250" i="1"/>
  <c r="G2822" i="1"/>
  <c r="G2716" i="1"/>
  <c r="G2823" i="1"/>
  <c r="G2925" i="1"/>
  <c r="G2717" i="1"/>
  <c r="G2313" i="1"/>
  <c r="G2176" i="1"/>
  <c r="G2882" i="1"/>
  <c r="G2505" i="1"/>
  <c r="G2314" i="1"/>
  <c r="G2315" i="1"/>
  <c r="G2177" i="1"/>
  <c r="G2506" i="1"/>
  <c r="G2178" i="1"/>
  <c r="G2883" i="1"/>
  <c r="G2884" i="1"/>
  <c r="G2507" i="1"/>
  <c r="G1753" i="1"/>
  <c r="G1754" i="1"/>
  <c r="G1755" i="1"/>
  <c r="G2960" i="1"/>
  <c r="G2867" i="1"/>
  <c r="G2868" i="1"/>
  <c r="G2961" i="1"/>
  <c r="G2869" i="1"/>
  <c r="G2962" i="1"/>
  <c r="G2629" i="1"/>
  <c r="G2630" i="1"/>
  <c r="G2771" i="1"/>
  <c r="G2520" i="1"/>
  <c r="G2657" i="1"/>
  <c r="G2521" i="1"/>
  <c r="G2772" i="1"/>
  <c r="G2658" i="1"/>
  <c r="G2773" i="1"/>
  <c r="G2522" i="1"/>
  <c r="G2659" i="1"/>
  <c r="G2944" i="1"/>
  <c r="G2737" i="1"/>
  <c r="G2738" i="1"/>
  <c r="G2739" i="1"/>
  <c r="G2372" i="1"/>
  <c r="G2550" i="1"/>
  <c r="G2373" i="1"/>
  <c r="G2374" i="1"/>
  <c r="G2551" i="1"/>
  <c r="G2552" i="1"/>
  <c r="G2214" i="1"/>
  <c r="G2903" i="1"/>
  <c r="G2553" i="1"/>
  <c r="G2683" i="1"/>
  <c r="G2215" i="1"/>
  <c r="G2554" i="1"/>
  <c r="G2684" i="1"/>
  <c r="G2904" i="1"/>
  <c r="G2555" i="1"/>
  <c r="G2685" i="1"/>
  <c r="G1756" i="1"/>
  <c r="G1757" i="1"/>
  <c r="G1758" i="1"/>
  <c r="G1759" i="1"/>
  <c r="G2963" i="1"/>
  <c r="G2964" i="1"/>
  <c r="G2965" i="1"/>
  <c r="G1576" i="1"/>
  <c r="G1577" i="1"/>
  <c r="G1578" i="1"/>
  <c r="G2369" i="1"/>
  <c r="G2900" i="1"/>
  <c r="G2790" i="1"/>
  <c r="G2370" i="1"/>
  <c r="G2371" i="1"/>
  <c r="G2901" i="1"/>
  <c r="G2791" i="1"/>
  <c r="G2902" i="1"/>
  <c r="G1718" i="1"/>
  <c r="G1719" i="1"/>
  <c r="G1720" i="1"/>
  <c r="G1721" i="1"/>
  <c r="G1722" i="1"/>
  <c r="G2462" i="1"/>
  <c r="G2271" i="1"/>
  <c r="G2945" i="1"/>
  <c r="G2848" i="1"/>
  <c r="G2611" i="1"/>
  <c r="G2463" i="1"/>
  <c r="G2464" i="1"/>
  <c r="G2612" i="1"/>
  <c r="G2743" i="1"/>
  <c r="G2849" i="1"/>
  <c r="G2946" i="1"/>
  <c r="G2613" i="1"/>
  <c r="G1520" i="1"/>
  <c r="G1521" i="1"/>
  <c r="G1522" i="1"/>
  <c r="G1527" i="1"/>
  <c r="B1078" i="1"/>
  <c r="B1079" i="1"/>
  <c r="B1080" i="1"/>
  <c r="B1081" i="1"/>
  <c r="B366" i="1"/>
  <c r="B1137" i="1"/>
  <c r="B848" i="1"/>
  <c r="B1172" i="1"/>
  <c r="B1474" i="1"/>
  <c r="B1475" i="1"/>
  <c r="B1476" i="1"/>
  <c r="B52" i="1"/>
  <c r="B53" i="1"/>
  <c r="B937" i="1"/>
  <c r="B938" i="1"/>
  <c r="B939" i="1"/>
  <c r="B940" i="1"/>
  <c r="B1259" i="1"/>
  <c r="B1260" i="1"/>
  <c r="B1261" i="1"/>
  <c r="B805" i="1"/>
  <c r="B806" i="1"/>
  <c r="B807" i="1"/>
  <c r="B1138" i="1"/>
  <c r="B1139" i="1"/>
  <c r="B1140" i="1"/>
  <c r="B1141" i="1"/>
  <c r="B1439" i="1"/>
  <c r="B1440" i="1"/>
  <c r="B1441" i="1"/>
  <c r="B107" i="1"/>
  <c r="B108" i="1"/>
  <c r="B109" i="1"/>
  <c r="B686" i="1"/>
  <c r="B687" i="1"/>
  <c r="B688" i="1"/>
  <c r="B689" i="1"/>
  <c r="B1012" i="1"/>
  <c r="B1013" i="1"/>
  <c r="B1014" i="1"/>
  <c r="B1015" i="1"/>
  <c r="B1332" i="1"/>
  <c r="B1333" i="1"/>
  <c r="B1334" i="1"/>
  <c r="B1335" i="1"/>
  <c r="B1150" i="1"/>
  <c r="B1151" i="1"/>
  <c r="B1152" i="1"/>
  <c r="B1153" i="1"/>
  <c r="B1453" i="1"/>
  <c r="B1454" i="1"/>
  <c r="B1455" i="1"/>
  <c r="B863" i="1"/>
  <c r="B864" i="1"/>
  <c r="B865" i="1"/>
  <c r="B866" i="1"/>
  <c r="B1221" i="1"/>
  <c r="B1222" i="1"/>
  <c r="B1223" i="1"/>
  <c r="B1224" i="1"/>
  <c r="B717" i="1"/>
  <c r="B718" i="1"/>
  <c r="B719" i="1"/>
  <c r="B720" i="1"/>
  <c r="B371" i="1"/>
  <c r="B372" i="1"/>
  <c r="B373" i="1"/>
  <c r="B374" i="1"/>
  <c r="B1052" i="1"/>
  <c r="B1053" i="1"/>
  <c r="B1054" i="1"/>
  <c r="B1369" i="1"/>
  <c r="B1370" i="1"/>
  <c r="B1371" i="1"/>
  <c r="B1265" i="1"/>
  <c r="B1266" i="1"/>
  <c r="B1267" i="1"/>
  <c r="B1122" i="1"/>
  <c r="B1429" i="1"/>
  <c r="B367" i="1"/>
  <c r="B368" i="1"/>
  <c r="B369" i="1"/>
  <c r="B370" i="1"/>
  <c r="B713" i="1"/>
  <c r="B714" i="1"/>
  <c r="B715" i="1"/>
  <c r="B716" i="1"/>
  <c r="B1049" i="1"/>
  <c r="B1050" i="1"/>
  <c r="B1051" i="1"/>
  <c r="B1365" i="1"/>
  <c r="B1366" i="1"/>
  <c r="B1367" i="1"/>
  <c r="B1368" i="1"/>
  <c r="B879" i="1"/>
  <c r="B1217" i="1"/>
  <c r="B1218" i="1"/>
  <c r="B1219" i="1"/>
  <c r="B385" i="1"/>
  <c r="B386" i="1"/>
  <c r="B387" i="1"/>
  <c r="B1389" i="1"/>
  <c r="B1390" i="1"/>
  <c r="B1391" i="1"/>
  <c r="B1184" i="1"/>
  <c r="B1185" i="1"/>
  <c r="B1186" i="1"/>
  <c r="B1187" i="1"/>
  <c r="B1481" i="1"/>
  <c r="B1482" i="1"/>
  <c r="B1483" i="1"/>
  <c r="B1484" i="1"/>
  <c r="B438" i="1"/>
  <c r="B439" i="1"/>
  <c r="B440" i="1"/>
  <c r="B1126" i="1"/>
  <c r="B1127" i="1"/>
  <c r="B1128" i="1"/>
  <c r="B416" i="1"/>
  <c r="B417" i="1"/>
  <c r="B771" i="1"/>
  <c r="B772" i="1"/>
  <c r="B1100" i="1"/>
  <c r="B1101" i="1"/>
  <c r="B1171" i="1"/>
  <c r="B471" i="1"/>
  <c r="B472" i="1"/>
  <c r="B473" i="1"/>
  <c r="B474" i="1"/>
  <c r="B834" i="1"/>
  <c r="B835" i="1"/>
  <c r="B836" i="1"/>
  <c r="B1162" i="1"/>
  <c r="B1163" i="1"/>
  <c r="B1164" i="1"/>
  <c r="B1468" i="1"/>
  <c r="B1469" i="1"/>
  <c r="B1470" i="1"/>
  <c r="B348" i="1"/>
  <c r="B349" i="1"/>
  <c r="B350" i="1"/>
  <c r="B351" i="1"/>
  <c r="B690" i="1"/>
  <c r="B691" i="1"/>
  <c r="B692" i="1"/>
  <c r="B1016" i="1"/>
  <c r="B1017" i="1"/>
  <c r="B1018" i="1"/>
  <c r="B1336" i="1"/>
  <c r="B1337" i="1"/>
  <c r="B1338" i="1"/>
  <c r="B1339" i="1"/>
  <c r="B352" i="1"/>
  <c r="B353" i="1"/>
  <c r="B354" i="1"/>
  <c r="B355" i="1"/>
  <c r="B693" i="1"/>
  <c r="B694" i="1"/>
  <c r="B695" i="1"/>
  <c r="B1019" i="1"/>
  <c r="B1020" i="1"/>
  <c r="B1021" i="1"/>
  <c r="B1340" i="1"/>
  <c r="B1341" i="1"/>
  <c r="B1342" i="1"/>
  <c r="B1343" i="1"/>
  <c r="B1031" i="1"/>
  <c r="B1220" i="1"/>
  <c r="B1000" i="1"/>
  <c r="B1001" i="1"/>
  <c r="B1316" i="1"/>
  <c r="B1317" i="1"/>
  <c r="B1104" i="1"/>
  <c r="B1105" i="1"/>
  <c r="B1106" i="1"/>
  <c r="B1131" i="1"/>
  <c r="B284" i="1"/>
  <c r="B285" i="1"/>
  <c r="B286" i="1"/>
  <c r="B287" i="1"/>
  <c r="B960" i="1"/>
  <c r="B961" i="1"/>
  <c r="B962" i="1"/>
  <c r="B963" i="1"/>
  <c r="B1284" i="1"/>
  <c r="B1285" i="1"/>
  <c r="B1286" i="1"/>
  <c r="B1287" i="1"/>
  <c r="B434" i="1"/>
  <c r="B435" i="1"/>
  <c r="B436" i="1"/>
  <c r="B437" i="1"/>
  <c r="B1116" i="1"/>
  <c r="B1117" i="1"/>
  <c r="B1118" i="1"/>
  <c r="B1423" i="1"/>
  <c r="B1424" i="1"/>
  <c r="B1425" i="1"/>
  <c r="B323" i="1"/>
  <c r="B324" i="1"/>
  <c r="B325" i="1"/>
  <c r="B326" i="1"/>
  <c r="B670" i="1"/>
  <c r="B671" i="1"/>
  <c r="B672" i="1"/>
  <c r="B673" i="1"/>
  <c r="B996" i="1"/>
  <c r="B997" i="1"/>
  <c r="B998" i="1"/>
  <c r="B999" i="1"/>
  <c r="B451" i="1"/>
  <c r="B452" i="1"/>
  <c r="B453" i="1"/>
  <c r="B454" i="1"/>
  <c r="B1142" i="1"/>
  <c r="B1143" i="1"/>
  <c r="B1144" i="1"/>
  <c r="B1442" i="1"/>
  <c r="B1443" i="1"/>
  <c r="B1444" i="1"/>
  <c r="B356" i="1"/>
  <c r="B357" i="1"/>
  <c r="B358" i="1"/>
  <c r="B359" i="1"/>
  <c r="B696" i="1"/>
  <c r="B697" i="1"/>
  <c r="B698" i="1"/>
  <c r="B699" i="1"/>
  <c r="B1022" i="1"/>
  <c r="B1023" i="1"/>
  <c r="B1024" i="1"/>
  <c r="B1025" i="1"/>
  <c r="B1344" i="1"/>
  <c r="B1345" i="1"/>
  <c r="B1346" i="1"/>
  <c r="B1347" i="1"/>
  <c r="B1145" i="1"/>
  <c r="B1146" i="1"/>
  <c r="B1147" i="1"/>
  <c r="B1449" i="1"/>
  <c r="B1450" i="1"/>
  <c r="B1451" i="1"/>
  <c r="B1452" i="1"/>
  <c r="B271" i="1"/>
  <c r="B272" i="1"/>
  <c r="B273" i="1"/>
  <c r="B930" i="1"/>
  <c r="B931" i="1"/>
  <c r="B932" i="1"/>
  <c r="B933" i="1"/>
  <c r="B1252" i="1"/>
  <c r="B1253" i="1"/>
  <c r="B1254" i="1"/>
  <c r="B1255" i="1"/>
  <c r="B1489" i="1"/>
  <c r="B1490" i="1"/>
  <c r="B1491" i="1"/>
  <c r="B1195" i="1"/>
  <c r="B1196" i="1"/>
  <c r="B1197" i="1"/>
  <c r="B1198" i="1"/>
  <c r="B1236" i="1"/>
  <c r="B1237" i="1"/>
  <c r="B1238" i="1"/>
  <c r="B957" i="1"/>
  <c r="B958" i="1"/>
  <c r="B959" i="1"/>
  <c r="B1096" i="1"/>
  <c r="B1132" i="1"/>
  <c r="B1133" i="1"/>
  <c r="B1134" i="1"/>
  <c r="B1055" i="1"/>
  <c r="B1056" i="1"/>
  <c r="B977" i="1"/>
  <c r="B1111" i="1"/>
  <c r="B1112" i="1"/>
  <c r="B1417" i="1"/>
  <c r="B1418" i="1"/>
  <c r="B1419" i="1"/>
  <c r="B1430" i="1"/>
  <c r="B1431" i="1"/>
  <c r="B1432" i="1"/>
  <c r="B1135" i="1"/>
  <c r="B1136" i="1"/>
  <c r="B220" i="1"/>
  <c r="B196" i="1"/>
  <c r="B197" i="1"/>
  <c r="B916" i="1"/>
  <c r="B917" i="1"/>
  <c r="B1243" i="1"/>
  <c r="B1244" i="1"/>
  <c r="B1245" i="1"/>
  <c r="B1032" i="1"/>
  <c r="B1033" i="1"/>
  <c r="B1350" i="1"/>
  <c r="B1351" i="1"/>
  <c r="B1352" i="1"/>
  <c r="B194" i="1"/>
  <c r="B195" i="1"/>
  <c r="B463" i="1"/>
  <c r="B464" i="1"/>
  <c r="B465" i="1"/>
  <c r="B466" i="1"/>
  <c r="B816" i="1"/>
  <c r="B817" i="1"/>
  <c r="B818" i="1"/>
  <c r="B819" i="1"/>
  <c r="B1034" i="1"/>
  <c r="B1035" i="1"/>
  <c r="B1036" i="1"/>
  <c r="B1037" i="1"/>
  <c r="B77" i="1"/>
  <c r="B78" i="1"/>
  <c r="B295" i="1"/>
  <c r="B296" i="1"/>
  <c r="B297" i="1"/>
  <c r="B628" i="1"/>
  <c r="B629" i="1"/>
  <c r="B630" i="1"/>
  <c r="B631" i="1"/>
  <c r="B1291" i="1"/>
  <c r="B1292" i="1"/>
  <c r="B1293" i="1"/>
  <c r="B1294" i="1"/>
  <c r="B64" i="1"/>
  <c r="B65" i="1"/>
  <c r="B1280" i="1"/>
  <c r="B1281" i="1"/>
  <c r="B1282" i="1"/>
  <c r="B1283" i="1"/>
  <c r="B896" i="1"/>
  <c r="B897" i="1"/>
  <c r="B898" i="1"/>
  <c r="B154" i="1"/>
  <c r="B155" i="1"/>
  <c r="B398" i="1"/>
  <c r="B399" i="1"/>
  <c r="B748" i="1"/>
  <c r="B749" i="1"/>
  <c r="B750" i="1"/>
  <c r="B751" i="1"/>
  <c r="B1084" i="1"/>
  <c r="B1085" i="1"/>
  <c r="B1086" i="1"/>
  <c r="B1087" i="1"/>
  <c r="B1399" i="1"/>
  <c r="B1400" i="1"/>
  <c r="B1401" i="1"/>
  <c r="B1402" i="1"/>
  <c r="B7" i="1"/>
  <c r="B1256" i="1"/>
  <c r="B1257" i="1"/>
  <c r="B1258" i="1"/>
  <c r="B116" i="1"/>
  <c r="B117" i="1"/>
  <c r="B994" i="1"/>
  <c r="B995" i="1"/>
  <c r="B1313" i="1"/>
  <c r="B1314" i="1"/>
  <c r="B1315" i="1"/>
  <c r="B4" i="1"/>
  <c r="B5" i="1"/>
  <c r="B6" i="1"/>
  <c r="B233" i="1"/>
  <c r="B234" i="1"/>
  <c r="B235" i="1"/>
  <c r="B236" i="1"/>
  <c r="B515" i="1"/>
  <c r="B516" i="1"/>
  <c r="B517" i="1"/>
  <c r="B518" i="1"/>
  <c r="B872" i="1"/>
  <c r="B873" i="1"/>
  <c r="B874" i="1"/>
  <c r="B1210" i="1"/>
  <c r="B1211" i="1"/>
  <c r="B1212" i="1"/>
  <c r="B1213" i="1"/>
  <c r="B1249" i="1"/>
  <c r="B1250" i="1"/>
  <c r="B1251" i="1"/>
  <c r="B14" i="1"/>
  <c r="B15" i="1"/>
  <c r="B674" i="1"/>
  <c r="B675" i="1"/>
  <c r="B676" i="1"/>
  <c r="B677" i="1"/>
  <c r="B1321" i="1"/>
  <c r="B1322" i="1"/>
  <c r="B1323" i="1"/>
  <c r="B1324" i="1"/>
  <c r="B320" i="1"/>
  <c r="B321" i="1"/>
  <c r="B322" i="1"/>
  <c r="B666" i="1"/>
  <c r="B667" i="1"/>
  <c r="B668" i="1"/>
  <c r="B669" i="1"/>
  <c r="B988" i="1"/>
  <c r="B989" i="1"/>
  <c r="B990" i="1"/>
  <c r="B1305" i="1"/>
  <c r="B1306" i="1"/>
  <c r="B1307" i="1"/>
  <c r="B1308" i="1"/>
  <c r="B257" i="1"/>
  <c r="B441" i="1"/>
  <c r="B442" i="1"/>
  <c r="B443" i="1"/>
  <c r="B444" i="1"/>
  <c r="B1169" i="1"/>
  <c r="B1170" i="1"/>
  <c r="B82" i="1"/>
  <c r="B83" i="1"/>
  <c r="B84" i="1"/>
  <c r="B298" i="1"/>
  <c r="B299" i="1"/>
  <c r="B300" i="1"/>
  <c r="B301" i="1"/>
  <c r="B632" i="1"/>
  <c r="B633" i="1"/>
  <c r="B634" i="1"/>
  <c r="B635" i="1"/>
  <c r="B981" i="1"/>
  <c r="B982" i="1"/>
  <c r="B983" i="1"/>
  <c r="B1295" i="1"/>
  <c r="B1296" i="1"/>
  <c r="B1297" i="1"/>
  <c r="B1298" i="1"/>
  <c r="B118" i="1"/>
  <c r="B119" i="1"/>
  <c r="B120" i="1"/>
  <c r="B706" i="1"/>
  <c r="B707" i="1"/>
  <c r="B708" i="1"/>
  <c r="B709" i="1"/>
  <c r="B1038" i="1"/>
  <c r="B1039" i="1"/>
  <c r="B1040" i="1"/>
  <c r="B1357" i="1"/>
  <c r="B1358" i="1"/>
  <c r="B1359" i="1"/>
  <c r="B1360" i="1"/>
  <c r="B88" i="1"/>
  <c r="B89" i="1"/>
  <c r="B90" i="1"/>
  <c r="B308" i="1"/>
  <c r="B309" i="1"/>
  <c r="B310" i="1"/>
  <c r="B311" i="1"/>
  <c r="B642" i="1"/>
  <c r="B643" i="1"/>
  <c r="B644" i="1"/>
  <c r="B645" i="1"/>
  <c r="B984" i="1"/>
  <c r="B985" i="1"/>
  <c r="B986" i="1"/>
  <c r="B987" i="1"/>
  <c r="B1299" i="1"/>
  <c r="B1300" i="1"/>
  <c r="B1301" i="1"/>
  <c r="B1069" i="1"/>
  <c r="B1070" i="1"/>
  <c r="B1071" i="1"/>
  <c r="B341" i="1"/>
  <c r="B342" i="1"/>
  <c r="B343" i="1"/>
  <c r="B1009" i="1"/>
  <c r="B1010" i="1"/>
  <c r="B1011" i="1"/>
  <c r="B210" i="1"/>
  <c r="B211" i="1"/>
  <c r="B475" i="1"/>
  <c r="B476" i="1"/>
  <c r="B477" i="1"/>
  <c r="B1167" i="1"/>
  <c r="B1168" i="1"/>
  <c r="B274" i="1"/>
  <c r="B275" i="1"/>
  <c r="B598" i="1"/>
  <c r="B599" i="1"/>
  <c r="B600" i="1"/>
  <c r="B942" i="1"/>
  <c r="B943" i="1"/>
  <c r="B944" i="1"/>
  <c r="B1262" i="1"/>
  <c r="B1263" i="1"/>
  <c r="B1264" i="1"/>
  <c r="B281" i="1"/>
  <c r="B282" i="1"/>
  <c r="B283" i="1"/>
  <c r="B1148" i="1"/>
  <c r="B1149" i="1"/>
  <c r="B245" i="1"/>
  <c r="B246" i="1"/>
  <c r="B247" i="1"/>
  <c r="B248" i="1"/>
  <c r="B883" i="1"/>
  <c r="B884" i="1"/>
  <c r="B885" i="1"/>
  <c r="B158" i="1"/>
  <c r="B159" i="1"/>
  <c r="B160" i="1"/>
  <c r="B404" i="1"/>
  <c r="B405" i="1"/>
  <c r="B406" i="1"/>
  <c r="B407" i="1"/>
  <c r="B752" i="1"/>
  <c r="B753" i="1"/>
  <c r="B754" i="1"/>
  <c r="B755" i="1"/>
  <c r="B1092" i="1"/>
  <c r="B1093" i="1"/>
  <c r="B1094" i="1"/>
  <c r="B1095" i="1"/>
  <c r="B1406" i="1"/>
  <c r="B1407" i="1"/>
  <c r="B1408" i="1"/>
  <c r="B1409" i="1"/>
  <c r="B913" i="1"/>
  <c r="B914" i="1"/>
  <c r="B915" i="1"/>
  <c r="B945" i="1"/>
  <c r="B946" i="1"/>
  <c r="B947" i="1"/>
  <c r="B948" i="1"/>
  <c r="B1005" i="1"/>
  <c r="B1006" i="1"/>
  <c r="B1007" i="1"/>
  <c r="B1008" i="1"/>
  <c r="B291" i="1"/>
  <c r="B292" i="1"/>
  <c r="B293" i="1"/>
  <c r="B294" i="1"/>
  <c r="B964" i="1"/>
  <c r="B965" i="1"/>
  <c r="B966" i="1"/>
  <c r="B967" i="1"/>
  <c r="B70" i="1"/>
  <c r="B71" i="1"/>
  <c r="B72" i="1"/>
  <c r="B73" i="1"/>
  <c r="B288" i="1"/>
  <c r="B289" i="1"/>
  <c r="B290" i="1"/>
  <c r="B875" i="1"/>
  <c r="B876" i="1"/>
  <c r="B877" i="1"/>
  <c r="B787" i="1"/>
  <c r="B788" i="1"/>
  <c r="B1129" i="1"/>
  <c r="B1182" i="1"/>
  <c r="B1183" i="1"/>
  <c r="B703" i="1"/>
  <c r="B704" i="1"/>
  <c r="B603" i="1"/>
  <c r="B949" i="1"/>
  <c r="B950" i="1"/>
  <c r="B1270" i="1"/>
  <c r="B1271" i="1"/>
  <c r="B1272" i="1"/>
  <c r="B710" i="1"/>
  <c r="B711" i="1"/>
  <c r="B712" i="1"/>
  <c r="B1045" i="1"/>
  <c r="B1046" i="1"/>
  <c r="B589" i="1"/>
  <c r="B590" i="1"/>
  <c r="B1246" i="1"/>
  <c r="B1247" i="1"/>
  <c r="B1248" i="1"/>
  <c r="B521" i="1"/>
  <c r="B522" i="1"/>
  <c r="B523" i="1"/>
  <c r="B551" i="1"/>
  <c r="B552" i="1"/>
  <c r="B553" i="1"/>
  <c r="B554" i="1"/>
  <c r="B893" i="1"/>
  <c r="B894" i="1"/>
  <c r="B895" i="1"/>
  <c r="B934" i="1"/>
  <c r="B935" i="1"/>
  <c r="B936" i="1"/>
  <c r="B899" i="1"/>
  <c r="B900" i="1"/>
  <c r="B901" i="1"/>
  <c r="B555" i="1"/>
  <c r="B556" i="1"/>
  <c r="B557" i="1"/>
  <c r="B558" i="1"/>
  <c r="B776" i="1"/>
  <c r="B777" i="1"/>
  <c r="B778" i="1"/>
  <c r="B779" i="1"/>
  <c r="B1107" i="1"/>
  <c r="B1108" i="1"/>
  <c r="B1109" i="1"/>
  <c r="B1110" i="1"/>
  <c r="B1413" i="1"/>
  <c r="B1414" i="1"/>
  <c r="B1415" i="1"/>
  <c r="B1416" i="1"/>
  <c r="B1191" i="1"/>
  <c r="B1192" i="1"/>
  <c r="B1193" i="1"/>
  <c r="B1194" i="1"/>
  <c r="B1485" i="1"/>
  <c r="B1486" i="1"/>
  <c r="B1487" i="1"/>
  <c r="B1488" i="1"/>
  <c r="B1410" i="1"/>
  <c r="B1411" i="1"/>
  <c r="B1412" i="1"/>
  <c r="B746" i="1"/>
  <c r="B747" i="1"/>
  <c r="B1082" i="1"/>
  <c r="B1083" i="1"/>
  <c r="B1396" i="1"/>
  <c r="B1397" i="1"/>
  <c r="B1398" i="1"/>
  <c r="B567" i="1"/>
  <c r="B568" i="1"/>
  <c r="B1165" i="1"/>
  <c r="B1166" i="1"/>
  <c r="B1471" i="1"/>
  <c r="B1472" i="1"/>
  <c r="B1473" i="1"/>
  <c r="B853" i="1"/>
  <c r="B854" i="1"/>
  <c r="B744" i="1"/>
  <c r="B745" i="1"/>
  <c r="B562" i="1"/>
  <c r="B1002" i="1"/>
  <c r="B1003" i="1"/>
  <c r="B1004" i="1"/>
  <c r="B1318" i="1"/>
  <c r="B1319" i="1"/>
  <c r="B1320" i="1"/>
  <c r="B842" i="1"/>
  <c r="B843" i="1"/>
  <c r="B844" i="1"/>
  <c r="B845" i="1"/>
  <c r="B1329" i="1"/>
  <c r="B1330" i="1"/>
  <c r="B1331" i="1"/>
  <c r="B392" i="1"/>
  <c r="B393" i="1"/>
  <c r="B327" i="1"/>
  <c r="B328" i="1"/>
  <c r="B329" i="1"/>
  <c r="B249" i="1"/>
  <c r="B250" i="1"/>
  <c r="B251" i="1"/>
  <c r="B252" i="1"/>
  <c r="B505" i="1"/>
  <c r="B506" i="1"/>
  <c r="B871" i="1"/>
  <c r="B135" i="1"/>
  <c r="B1067" i="1"/>
  <c r="B1068" i="1"/>
  <c r="B973" i="1"/>
  <c r="B974" i="1"/>
  <c r="B975" i="1"/>
  <c r="B976" i="1"/>
  <c r="B1199" i="1"/>
  <c r="B1200" i="1"/>
  <c r="B1500" i="1"/>
  <c r="B1501" i="1"/>
  <c r="B1502" i="1"/>
  <c r="B1503" i="1"/>
  <c r="B144" i="1"/>
  <c r="B145" i="1"/>
  <c r="B146" i="1"/>
  <c r="B147" i="1"/>
  <c r="B736" i="1"/>
  <c r="B737" i="1"/>
  <c r="B738" i="1"/>
  <c r="B739" i="1"/>
  <c r="B1392" i="1"/>
  <c r="B1393" i="1"/>
  <c r="B1394" i="1"/>
  <c r="B1395" i="1"/>
  <c r="B10" i="1"/>
  <c r="B11" i="1"/>
  <c r="B12" i="1"/>
  <c r="B13" i="1"/>
  <c r="B530" i="1"/>
  <c r="B531" i="1"/>
  <c r="B532" i="1"/>
  <c r="B533" i="1"/>
  <c r="B121" i="1"/>
  <c r="B122" i="1"/>
  <c r="B123" i="1"/>
  <c r="B124" i="1"/>
  <c r="B1361" i="1"/>
  <c r="B1362" i="1"/>
  <c r="B1363" i="1"/>
  <c r="B1364" i="1"/>
  <c r="B32" i="1"/>
  <c r="B33" i="1"/>
  <c r="B34" i="1"/>
  <c r="B575" i="1"/>
  <c r="B576" i="1"/>
  <c r="B577" i="1"/>
  <c r="B578" i="1"/>
  <c r="B906" i="1"/>
  <c r="B907" i="1"/>
  <c r="B908" i="1"/>
  <c r="B909" i="1"/>
  <c r="B1239" i="1"/>
  <c r="B1240" i="1"/>
  <c r="B1241" i="1"/>
  <c r="B1242" i="1"/>
  <c r="B62" i="1"/>
  <c r="B63" i="1"/>
  <c r="B608" i="1"/>
  <c r="B609" i="1"/>
  <c r="B610" i="1"/>
  <c r="B954" i="1"/>
  <c r="B955" i="1"/>
  <c r="B956" i="1"/>
  <c r="B1277" i="1"/>
  <c r="B1278" i="1"/>
  <c r="B1279" i="1"/>
  <c r="B161" i="1"/>
  <c r="B162" i="1"/>
  <c r="B764" i="1"/>
  <c r="B765" i="1"/>
  <c r="B766" i="1"/>
  <c r="B169" i="1"/>
  <c r="B170" i="1"/>
  <c r="B430" i="1"/>
  <c r="B431" i="1"/>
  <c r="B432" i="1"/>
  <c r="B433" i="1"/>
  <c r="B780" i="1"/>
  <c r="B781" i="1"/>
  <c r="B782" i="1"/>
  <c r="B1113" i="1"/>
  <c r="B1114" i="1"/>
  <c r="B1115" i="1"/>
  <c r="B1420" i="1"/>
  <c r="B1421" i="1"/>
  <c r="B1422" i="1"/>
  <c r="B1201" i="1"/>
  <c r="B1202" i="1"/>
  <c r="B1203" i="1"/>
  <c r="B16" i="1"/>
  <c r="B17" i="1"/>
  <c r="B534" i="1"/>
  <c r="B535" i="1"/>
  <c r="B536" i="1"/>
  <c r="B880" i="1"/>
  <c r="B881" i="1"/>
  <c r="B882" i="1"/>
  <c r="B1225" i="1"/>
  <c r="B1226" i="1"/>
  <c r="B1227" i="1"/>
  <c r="B1228" i="1"/>
  <c r="B74" i="1"/>
  <c r="B75" i="1"/>
  <c r="B76" i="1"/>
  <c r="B624" i="1"/>
  <c r="B625" i="1"/>
  <c r="B626" i="1"/>
  <c r="B627" i="1"/>
  <c r="B970" i="1"/>
  <c r="B971" i="1"/>
  <c r="B972" i="1"/>
  <c r="B171" i="1"/>
  <c r="B172" i="1"/>
  <c r="B173" i="1"/>
  <c r="B783" i="1"/>
  <c r="B784" i="1"/>
  <c r="B785" i="1"/>
  <c r="B786" i="1"/>
  <c r="B1119" i="1"/>
  <c r="B1120" i="1"/>
  <c r="B1121" i="1"/>
  <c r="B1426" i="1"/>
  <c r="B1427" i="1"/>
  <c r="B1428" i="1"/>
  <c r="B480" i="1"/>
  <c r="B481" i="1"/>
  <c r="B482" i="1"/>
  <c r="B849" i="1"/>
  <c r="B850" i="1"/>
  <c r="B851" i="1"/>
  <c r="B852" i="1"/>
  <c r="B1173" i="1"/>
  <c r="B1174" i="1"/>
  <c r="B1175" i="1"/>
  <c r="B1477" i="1"/>
  <c r="B1478" i="1"/>
  <c r="B1479" i="1"/>
  <c r="B1480" i="1"/>
  <c r="B35" i="1"/>
  <c r="B36" i="1"/>
  <c r="B37" i="1"/>
  <c r="B38" i="1"/>
  <c r="B910" i="1"/>
  <c r="B911" i="1"/>
  <c r="B912" i="1"/>
  <c r="B125" i="1"/>
  <c r="B126" i="1"/>
  <c r="B127" i="1"/>
  <c r="B128" i="1"/>
  <c r="B221" i="1"/>
  <c r="B222" i="1"/>
  <c r="B223" i="1"/>
  <c r="B224" i="1"/>
  <c r="B494" i="1"/>
  <c r="B495" i="1"/>
  <c r="B496" i="1"/>
  <c r="B1496" i="1"/>
  <c r="B1497" i="1"/>
  <c r="B1498" i="1"/>
  <c r="B1499" i="1"/>
  <c r="B163" i="1"/>
  <c r="B164" i="1"/>
  <c r="B165" i="1"/>
  <c r="B166" i="1"/>
  <c r="B1097" i="1"/>
  <c r="B1098" i="1"/>
  <c r="B1099" i="1"/>
  <c r="B206" i="1"/>
  <c r="B207" i="1"/>
  <c r="B208" i="1"/>
  <c r="B209" i="1"/>
  <c r="B105" i="1"/>
  <c r="B106" i="1"/>
  <c r="B682" i="1"/>
  <c r="B683" i="1"/>
  <c r="B684" i="1"/>
  <c r="B685" i="1"/>
  <c r="B1325" i="1"/>
  <c r="B1326" i="1"/>
  <c r="B1327" i="1"/>
  <c r="B1328" i="1"/>
  <c r="B724" i="1"/>
  <c r="B725" i="1"/>
  <c r="B726" i="1"/>
  <c r="B1376" i="1"/>
  <c r="B1377" i="1"/>
  <c r="B1378" i="1"/>
  <c r="B1379" i="1"/>
  <c r="B1353" i="1"/>
  <c r="B1354" i="1"/>
  <c r="B1355" i="1"/>
  <c r="B1356" i="1"/>
  <c r="B306" i="1"/>
  <c r="B307" i="1"/>
  <c r="B491" i="1"/>
  <c r="B492" i="1"/>
  <c r="B493" i="1"/>
  <c r="B375" i="1"/>
  <c r="B376" i="1"/>
  <c r="B377" i="1"/>
  <c r="B378" i="1"/>
  <c r="B422" i="1"/>
  <c r="B423" i="1"/>
  <c r="B424" i="1"/>
  <c r="B425" i="1"/>
  <c r="B459" i="1"/>
  <c r="B460" i="1"/>
  <c r="B461" i="1"/>
  <c r="B462" i="1"/>
  <c r="B241" i="1"/>
  <c r="B242" i="1"/>
  <c r="B243" i="1"/>
  <c r="B244" i="1"/>
  <c r="B426" i="1"/>
  <c r="B427" i="1"/>
  <c r="B428" i="1"/>
  <c r="B429" i="1"/>
  <c r="B388" i="1"/>
  <c r="B389" i="1"/>
  <c r="B390" i="1"/>
  <c r="B391" i="1"/>
  <c r="B364" i="1"/>
  <c r="B365" i="1"/>
  <c r="B379" i="1"/>
  <c r="B380" i="1"/>
  <c r="B381" i="1"/>
  <c r="B382" i="1"/>
  <c r="B237" i="1"/>
  <c r="B238" i="1"/>
  <c r="B239" i="1"/>
  <c r="B240" i="1"/>
  <c r="B412" i="1"/>
  <c r="B413" i="1"/>
  <c r="B414" i="1"/>
  <c r="B415" i="1"/>
  <c r="B302" i="1"/>
  <c r="B303" i="1"/>
  <c r="B304" i="1"/>
  <c r="B305" i="1"/>
  <c r="B316" i="1"/>
  <c r="B317" i="1"/>
  <c r="B318" i="1"/>
  <c r="B319" i="1"/>
  <c r="B259" i="1"/>
  <c r="B260" i="1"/>
  <c r="B261" i="1"/>
  <c r="B262" i="1"/>
  <c r="B337" i="1"/>
  <c r="B338" i="1"/>
  <c r="B339" i="1"/>
  <c r="B340" i="1"/>
  <c r="B263" i="1"/>
  <c r="B264" i="1"/>
  <c r="B265" i="1"/>
  <c r="B266" i="1"/>
  <c r="B276" i="1"/>
  <c r="B277" i="1"/>
  <c r="B278" i="1"/>
  <c r="B279" i="1"/>
  <c r="B1047" i="1"/>
  <c r="B1048" i="1"/>
  <c r="B69" i="1"/>
  <c r="B49" i="1"/>
  <c r="B50" i="1"/>
  <c r="B51" i="1"/>
  <c r="B267" i="1"/>
  <c r="B268" i="1"/>
  <c r="B269" i="1"/>
  <c r="B270" i="1"/>
  <c r="B591" i="1"/>
  <c r="B592" i="1"/>
  <c r="B593" i="1"/>
  <c r="B594" i="1"/>
  <c r="B1188" i="1"/>
  <c r="B1189" i="1"/>
  <c r="B1190" i="1"/>
  <c r="B178" i="1"/>
  <c r="B179" i="1"/>
  <c r="B180" i="1"/>
  <c r="B198" i="1"/>
  <c r="B199" i="1"/>
  <c r="B200" i="1"/>
  <c r="B789" i="1"/>
  <c r="B790" i="1"/>
  <c r="B791" i="1"/>
  <c r="B792" i="1"/>
  <c r="B822" i="1"/>
  <c r="B823" i="1"/>
  <c r="B824" i="1"/>
  <c r="B825" i="1"/>
  <c r="B1433" i="1"/>
  <c r="B1434" i="1"/>
  <c r="B1435" i="1"/>
  <c r="B1456" i="1"/>
  <c r="B1457" i="1"/>
  <c r="B1458" i="1"/>
  <c r="B1459" i="1"/>
  <c r="B1072" i="1"/>
  <c r="B1073" i="1"/>
  <c r="B1074" i="1"/>
  <c r="B1075" i="1"/>
  <c r="B1380" i="1"/>
  <c r="B1381" i="1"/>
  <c r="B1382" i="1"/>
  <c r="B1383" i="1"/>
  <c r="B1384" i="1"/>
  <c r="B793" i="1"/>
  <c r="B794" i="1"/>
  <c r="B795" i="1"/>
  <c r="B728" i="1"/>
  <c r="B729" i="1"/>
  <c r="B730" i="1"/>
  <c r="B731" i="1"/>
  <c r="B1385" i="1"/>
  <c r="B1386" i="1"/>
  <c r="B1387" i="1"/>
  <c r="B1388" i="1"/>
  <c r="B79" i="1"/>
  <c r="B80" i="1"/>
  <c r="B81" i="1"/>
  <c r="B216" i="1"/>
  <c r="B217" i="1"/>
  <c r="B218" i="1"/>
  <c r="B219" i="1"/>
  <c r="B921" i="1"/>
  <c r="B922" i="1"/>
  <c r="B201" i="1"/>
  <c r="B202" i="1"/>
  <c r="B545" i="1"/>
  <c r="B546" i="1"/>
  <c r="B547" i="1"/>
  <c r="B890" i="1"/>
  <c r="B891" i="1"/>
  <c r="B892" i="1"/>
  <c r="B229" i="1"/>
  <c r="B230" i="1"/>
  <c r="B231" i="1"/>
  <c r="B232" i="1"/>
  <c r="B585" i="1"/>
  <c r="B586" i="1"/>
  <c r="B587" i="1"/>
  <c r="B588" i="1"/>
  <c r="B918" i="1"/>
  <c r="B919" i="1"/>
  <c r="B920" i="1"/>
  <c r="B455" i="1"/>
  <c r="B456" i="1"/>
  <c r="B457" i="1"/>
  <c r="B458" i="1"/>
  <c r="B808" i="1"/>
  <c r="B809" i="1"/>
  <c r="B810" i="1"/>
  <c r="B811" i="1"/>
  <c r="B1445" i="1"/>
  <c r="B1446" i="1"/>
  <c r="B1447" i="1"/>
  <c r="B1448" i="1"/>
  <c r="B101" i="1"/>
  <c r="B102" i="1"/>
  <c r="B658" i="1"/>
  <c r="B659" i="1"/>
  <c r="B660" i="1"/>
  <c r="B661" i="1"/>
  <c r="B991" i="1"/>
  <c r="B992" i="1"/>
  <c r="B993" i="1"/>
  <c r="B1302" i="1"/>
  <c r="B1303" i="1"/>
  <c r="B1304" i="1"/>
  <c r="B1309" i="1"/>
  <c r="B1310" i="1"/>
  <c r="B1311" i="1"/>
  <c r="B1312" i="1"/>
  <c r="B203" i="1"/>
  <c r="B204" i="1"/>
  <c r="B205" i="1"/>
  <c r="B467" i="1"/>
  <c r="B468" i="1"/>
  <c r="B469" i="1"/>
  <c r="B470" i="1"/>
  <c r="B826" i="1"/>
  <c r="B827" i="1"/>
  <c r="B828" i="1"/>
  <c r="B829" i="1"/>
  <c r="B1155" i="1"/>
  <c r="B1156" i="1"/>
  <c r="B1157" i="1"/>
  <c r="B1158" i="1"/>
  <c r="B1460" i="1"/>
  <c r="B1461" i="1"/>
  <c r="B1462" i="1"/>
  <c r="B1463" i="1"/>
  <c r="B1062" i="1"/>
  <c r="B1063" i="1"/>
  <c r="B1064" i="1"/>
  <c r="B1065" i="1"/>
  <c r="B620" i="1"/>
  <c r="B621" i="1"/>
  <c r="B622" i="1"/>
  <c r="B623" i="1"/>
  <c r="B837" i="1"/>
  <c r="B838" i="1"/>
  <c r="B839" i="1"/>
  <c r="B840" i="1"/>
  <c r="B662" i="1"/>
  <c r="B663" i="1"/>
  <c r="B664" i="1"/>
  <c r="B665" i="1"/>
  <c r="B537" i="1"/>
  <c r="B538" i="1"/>
  <c r="B539" i="1"/>
  <c r="B540" i="1"/>
  <c r="B1229" i="1"/>
  <c r="B1230" i="1"/>
  <c r="B1231" i="1"/>
  <c r="B830" i="1"/>
  <c r="B831" i="1"/>
  <c r="B832" i="1"/>
  <c r="B833" i="1"/>
  <c r="B1159" i="1"/>
  <c r="B1160" i="1"/>
  <c r="B1161" i="1"/>
  <c r="B1464" i="1"/>
  <c r="B1465" i="1"/>
  <c r="B1466" i="1"/>
  <c r="B1467" i="1"/>
  <c r="B400" i="1"/>
  <c r="B401" i="1"/>
  <c r="B402" i="1"/>
  <c r="B403" i="1"/>
  <c r="B1088" i="1"/>
  <c r="B1089" i="1"/>
  <c r="B1090" i="1"/>
  <c r="B1091" i="1"/>
  <c r="B1403" i="1"/>
  <c r="B1404" i="1"/>
  <c r="B1405" i="1"/>
  <c r="B58" i="1"/>
  <c r="B59" i="1"/>
  <c r="B60" i="1"/>
  <c r="B61" i="1"/>
  <c r="B604" i="1"/>
  <c r="B605" i="1"/>
  <c r="B606" i="1"/>
  <c r="B607" i="1"/>
  <c r="B1273" i="1"/>
  <c r="B1274" i="1"/>
  <c r="B1275" i="1"/>
  <c r="B1276" i="1"/>
  <c r="B225" i="1"/>
  <c r="B226" i="1"/>
  <c r="B227" i="1"/>
  <c r="B228" i="1"/>
  <c r="B867" i="1"/>
  <c r="B868" i="1"/>
  <c r="B869" i="1"/>
  <c r="B870" i="1"/>
  <c r="B1204" i="1"/>
  <c r="B1205" i="1"/>
  <c r="B1206" i="1"/>
  <c r="B1207" i="1"/>
  <c r="B1504" i="1"/>
  <c r="B1505" i="1"/>
  <c r="B1506" i="1"/>
  <c r="B1507" i="1"/>
  <c r="B129" i="1"/>
  <c r="B130" i="1"/>
  <c r="B131" i="1"/>
  <c r="B132" i="1"/>
  <c r="B1372" i="1"/>
  <c r="B1373" i="1"/>
  <c r="B1374" i="1"/>
  <c r="B1375" i="1"/>
  <c r="B189" i="1"/>
  <c r="B190" i="1"/>
  <c r="B191" i="1"/>
  <c r="B258" i="1"/>
  <c r="B902" i="1"/>
  <c r="B903" i="1"/>
  <c r="B904" i="1"/>
  <c r="B905" i="1"/>
  <c r="B1232" i="1"/>
  <c r="B1233" i="1"/>
  <c r="B1234" i="1"/>
  <c r="B1235" i="1"/>
  <c r="B41" i="1"/>
  <c r="B42" i="1"/>
  <c r="B43" i="1"/>
  <c r="B44" i="1"/>
  <c r="B212" i="1"/>
  <c r="B213" i="1"/>
  <c r="B214" i="1"/>
  <c r="B878" i="1"/>
  <c r="B1180" i="1"/>
  <c r="B1181" i="1"/>
  <c r="B1066" i="1"/>
  <c r="B1057" i="1"/>
  <c r="B1058" i="1"/>
  <c r="B968" i="1"/>
  <c r="B969" i="1"/>
  <c r="B181" i="1"/>
  <c r="B182" i="1"/>
  <c r="B1130" i="1"/>
  <c r="B1436" i="1"/>
  <c r="B1437" i="1"/>
  <c r="B1438" i="1"/>
  <c r="B1154" i="1"/>
  <c r="B1076" i="1"/>
  <c r="B1077" i="1"/>
  <c r="B114" i="1"/>
  <c r="B115" i="1"/>
  <c r="B1348" i="1"/>
  <c r="B1349" i="1"/>
  <c r="B1059" i="1"/>
  <c r="B1060" i="1"/>
  <c r="B1061" i="1"/>
  <c r="B156" i="1"/>
  <c r="B157" i="1"/>
  <c r="B45" i="1"/>
  <c r="B112" i="1"/>
  <c r="B113" i="1"/>
  <c r="B1028" i="1"/>
  <c r="B1029" i="1"/>
  <c r="B1030" i="1"/>
  <c r="B8" i="1"/>
  <c r="B9" i="1"/>
  <c r="B978" i="1"/>
  <c r="B979" i="1"/>
  <c r="B980" i="1"/>
  <c r="B511" i="1"/>
  <c r="B705" i="1"/>
  <c r="B640" i="1"/>
  <c r="B641" i="1"/>
  <c r="B524" i="1"/>
  <c r="B525" i="1"/>
  <c r="B526" i="1"/>
  <c r="B1214" i="1"/>
  <c r="B1215" i="1"/>
  <c r="B1216" i="1"/>
  <c r="B527" i="1"/>
  <c r="B528" i="1"/>
  <c r="B529" i="1"/>
  <c r="B595" i="1"/>
  <c r="B596" i="1"/>
  <c r="B597" i="1"/>
  <c r="B1102" i="1"/>
  <c r="B1103" i="1"/>
  <c r="B1041" i="1"/>
  <c r="B1042" i="1"/>
  <c r="B1043" i="1"/>
  <c r="B1044" i="1"/>
  <c r="B951" i="1"/>
  <c r="B952" i="1"/>
  <c r="B953" i="1"/>
  <c r="B1176" i="1"/>
  <c r="B1177" i="1"/>
  <c r="B1178" i="1"/>
  <c r="B1179" i="1"/>
  <c r="B923" i="1"/>
  <c r="B924" i="1"/>
  <c r="B925" i="1"/>
  <c r="B926" i="1"/>
  <c r="B1123" i="1"/>
  <c r="B1124" i="1"/>
  <c r="B1125" i="1"/>
  <c r="B1026" i="1"/>
  <c r="B1027" i="1"/>
  <c r="B21" i="1"/>
  <c r="B22" i="1"/>
  <c r="B23" i="1"/>
  <c r="B941" i="1"/>
  <c r="B927" i="1"/>
  <c r="B928" i="1"/>
  <c r="B929" i="1"/>
  <c r="B756" i="1"/>
  <c r="B757" i="1"/>
  <c r="B758" i="1"/>
  <c r="B759" i="1"/>
  <c r="B174" i="1"/>
  <c r="B175" i="1"/>
  <c r="B176" i="1"/>
  <c r="B177" i="1"/>
  <c r="B569" i="1"/>
  <c r="B570" i="1"/>
  <c r="B582" i="1"/>
  <c r="B583" i="1"/>
  <c r="B584" i="1"/>
  <c r="B548" i="1"/>
  <c r="B549" i="1"/>
  <c r="B550" i="1"/>
  <c r="B841" i="1"/>
  <c r="B611" i="1"/>
  <c r="B800" i="1"/>
  <c r="B801" i="1"/>
  <c r="B802" i="1"/>
  <c r="B803" i="1"/>
  <c r="B616" i="1"/>
  <c r="B617" i="1"/>
  <c r="B618" i="1"/>
  <c r="B619" i="1"/>
  <c r="B767" i="1"/>
  <c r="B768" i="1"/>
  <c r="B769" i="1"/>
  <c r="B770" i="1"/>
  <c r="B579" i="1"/>
  <c r="B580" i="1"/>
  <c r="B581" i="1"/>
  <c r="B507" i="1"/>
  <c r="B508" i="1"/>
  <c r="B509" i="1"/>
  <c r="B510" i="1"/>
  <c r="B519" i="1"/>
  <c r="B520" i="1"/>
  <c r="B215" i="1"/>
  <c r="B478" i="1"/>
  <c r="B479" i="1"/>
  <c r="B846" i="1"/>
  <c r="B847" i="1"/>
  <c r="B820" i="1"/>
  <c r="B821" i="1"/>
  <c r="B383" i="1"/>
  <c r="B384" i="1"/>
  <c r="B727" i="1"/>
  <c r="B601" i="1"/>
  <c r="B602" i="1"/>
  <c r="B1268" i="1"/>
  <c r="B1269" i="1"/>
  <c r="B167" i="1"/>
  <c r="B168" i="1"/>
  <c r="B418" i="1"/>
  <c r="B419" i="1"/>
  <c r="B420" i="1"/>
  <c r="B421" i="1"/>
  <c r="B773" i="1"/>
  <c r="B774" i="1"/>
  <c r="B775" i="1"/>
  <c r="B133" i="1"/>
  <c r="B134" i="1"/>
  <c r="B721" i="1"/>
  <c r="B722" i="1"/>
  <c r="B723" i="1"/>
  <c r="B2" i="1"/>
  <c r="B3" i="1"/>
  <c r="B512" i="1"/>
  <c r="B513" i="1"/>
  <c r="B514" i="1"/>
  <c r="B1208" i="1"/>
  <c r="B1209" i="1"/>
  <c r="B66" i="1"/>
  <c r="B67" i="1"/>
  <c r="B68" i="1"/>
  <c r="B612" i="1"/>
  <c r="B613" i="1"/>
  <c r="B614" i="1"/>
  <c r="B615" i="1"/>
  <c r="B1288" i="1"/>
  <c r="B1289" i="1"/>
  <c r="B1290" i="1"/>
  <c r="B18" i="1"/>
  <c r="B19" i="1"/>
  <c r="B20" i="1"/>
  <c r="B253" i="1"/>
  <c r="B254" i="1"/>
  <c r="B255" i="1"/>
  <c r="B256" i="1"/>
  <c r="B541" i="1"/>
  <c r="B542" i="1"/>
  <c r="B543" i="1"/>
  <c r="B544" i="1"/>
  <c r="B886" i="1"/>
  <c r="B887" i="1"/>
  <c r="B888" i="1"/>
  <c r="B889" i="1"/>
  <c r="B139" i="1"/>
  <c r="B140" i="1"/>
  <c r="B141" i="1"/>
  <c r="B142" i="1"/>
  <c r="B143" i="1"/>
  <c r="B394" i="1"/>
  <c r="B395" i="1"/>
  <c r="B396" i="1"/>
  <c r="B397" i="1"/>
  <c r="B732" i="1"/>
  <c r="B733" i="1"/>
  <c r="B734" i="1"/>
  <c r="B735" i="1"/>
  <c r="B148" i="1"/>
  <c r="B149" i="1"/>
  <c r="B150" i="1"/>
  <c r="B151" i="1"/>
  <c r="B152" i="1"/>
  <c r="B153" i="1"/>
  <c r="B740" i="1"/>
  <c r="B741" i="1"/>
  <c r="B742" i="1"/>
  <c r="B743" i="1"/>
  <c r="B559" i="1"/>
  <c r="B560" i="1"/>
  <c r="B561" i="1"/>
  <c r="B483" i="1"/>
  <c r="B484" i="1"/>
  <c r="B485" i="1"/>
  <c r="B486" i="1"/>
  <c r="B855" i="1"/>
  <c r="B856" i="1"/>
  <c r="B857" i="1"/>
  <c r="B858" i="1"/>
  <c r="B136" i="1"/>
  <c r="B137" i="1"/>
  <c r="B138" i="1"/>
  <c r="B445" i="1"/>
  <c r="B446" i="1"/>
  <c r="B110" i="1"/>
  <c r="B111" i="1"/>
  <c r="B700" i="1"/>
  <c r="B701" i="1"/>
  <c r="B702" i="1"/>
  <c r="B183" i="1"/>
  <c r="B184" i="1"/>
  <c r="B185" i="1"/>
  <c r="B796" i="1"/>
  <c r="B797" i="1"/>
  <c r="B798" i="1"/>
  <c r="B799" i="1"/>
  <c r="B85" i="1"/>
  <c r="B86" i="1"/>
  <c r="B87" i="1"/>
  <c r="B636" i="1"/>
  <c r="B637" i="1"/>
  <c r="B638" i="1"/>
  <c r="B639" i="1"/>
  <c r="B186" i="1"/>
  <c r="B187" i="1"/>
  <c r="B188" i="1"/>
  <c r="B447" i="1"/>
  <c r="B448" i="1"/>
  <c r="B449" i="1"/>
  <c r="B450" i="1"/>
  <c r="B804" i="1"/>
  <c r="B95" i="1"/>
  <c r="B96" i="1"/>
  <c r="B97" i="1"/>
  <c r="B650" i="1"/>
  <c r="B651" i="1"/>
  <c r="B652" i="1"/>
  <c r="B653" i="1"/>
  <c r="B103" i="1"/>
  <c r="B104" i="1"/>
  <c r="B330" i="1"/>
  <c r="B331" i="1"/>
  <c r="B332" i="1"/>
  <c r="B678" i="1"/>
  <c r="B679" i="1"/>
  <c r="B680" i="1"/>
  <c r="B681" i="1"/>
  <c r="B280" i="1"/>
  <c r="B46" i="1"/>
  <c r="B47" i="1"/>
  <c r="B48" i="1"/>
  <c r="B98" i="1"/>
  <c r="B99" i="1"/>
  <c r="B100" i="1"/>
  <c r="B312" i="1"/>
  <c r="B313" i="1"/>
  <c r="B314" i="1"/>
  <c r="B315" i="1"/>
  <c r="B654" i="1"/>
  <c r="B655" i="1"/>
  <c r="B656" i="1"/>
  <c r="B657" i="1"/>
  <c r="B487" i="1"/>
  <c r="B488" i="1"/>
  <c r="B489" i="1"/>
  <c r="B490" i="1"/>
  <c r="B859" i="1"/>
  <c r="B860" i="1"/>
  <c r="B861" i="1"/>
  <c r="B862" i="1"/>
  <c r="B1492" i="1"/>
  <c r="B1493" i="1"/>
  <c r="B1494" i="1"/>
  <c r="B1495" i="1"/>
  <c r="B91" i="1"/>
  <c r="B92" i="1"/>
  <c r="B93" i="1"/>
  <c r="B94" i="1"/>
  <c r="B646" i="1"/>
  <c r="B647" i="1"/>
  <c r="B648" i="1"/>
  <c r="B649" i="1"/>
  <c r="B192" i="1"/>
  <c r="B193" i="1"/>
  <c r="B812" i="1"/>
  <c r="B813" i="1"/>
  <c r="B814" i="1"/>
  <c r="B815" i="1"/>
  <c r="B28" i="1"/>
  <c r="B29" i="1"/>
  <c r="B30" i="1"/>
  <c r="B31" i="1"/>
  <c r="B571" i="1"/>
  <c r="B572" i="1"/>
  <c r="B573" i="1"/>
  <c r="B574" i="1"/>
  <c r="B24" i="1"/>
  <c r="B25" i="1"/>
  <c r="B26" i="1"/>
  <c r="B27" i="1"/>
  <c r="B563" i="1"/>
  <c r="B564" i="1"/>
  <c r="B565" i="1"/>
  <c r="B566" i="1"/>
  <c r="B54" i="1"/>
  <c r="B55" i="1"/>
  <c r="B56" i="1"/>
  <c r="B57" i="1"/>
  <c r="B760" i="1"/>
  <c r="B761" i="1"/>
  <c r="B762" i="1"/>
  <c r="B763" i="1"/>
  <c r="B39" i="1"/>
  <c r="B40" i="1"/>
  <c r="B497" i="1"/>
  <c r="B498" i="1"/>
  <c r="B499" i="1"/>
  <c r="B500" i="1"/>
  <c r="B501" i="1"/>
  <c r="B408" i="1"/>
  <c r="B409" i="1"/>
  <c r="B410" i="1"/>
  <c r="B411" i="1"/>
  <c r="B502" i="1"/>
  <c r="B503" i="1"/>
  <c r="B504" i="1"/>
  <c r="B344" i="1"/>
  <c r="B345" i="1"/>
  <c r="B346" i="1"/>
  <c r="B347" i="1"/>
  <c r="B333" i="1"/>
  <c r="B334" i="1"/>
  <c r="B335" i="1"/>
  <c r="B336" i="1"/>
  <c r="B360" i="1"/>
  <c r="B361" i="1"/>
  <c r="B362" i="1"/>
  <c r="B363" i="1"/>
  <c r="B2002" i="1"/>
  <c r="B2003" i="1"/>
  <c r="B2090" i="1"/>
  <c r="B2072" i="1"/>
  <c r="B2073" i="1"/>
  <c r="B2074" i="1"/>
  <c r="B1881" i="1"/>
  <c r="B1882" i="1"/>
  <c r="B1883" i="1"/>
  <c r="B1884" i="1"/>
  <c r="B1991" i="1"/>
  <c r="B1599" i="1"/>
  <c r="B1600" i="1"/>
  <c r="B1601" i="1"/>
  <c r="B1983" i="1"/>
  <c r="B1984" i="1"/>
  <c r="B2481" i="1"/>
  <c r="B2482" i="1"/>
  <c r="B2483" i="1"/>
  <c r="B1894" i="1"/>
  <c r="B1895" i="1"/>
  <c r="B1535" i="1"/>
  <c r="B1536" i="1"/>
  <c r="B1537" i="1"/>
  <c r="B1909" i="1"/>
  <c r="B1910" i="1"/>
  <c r="B1911" i="1"/>
  <c r="B1912" i="1"/>
  <c r="B2328" i="1"/>
  <c r="B2329" i="1"/>
  <c r="B2330" i="1"/>
  <c r="B1707" i="1"/>
  <c r="B1708" i="1"/>
  <c r="B1709" i="1"/>
  <c r="B1710" i="1"/>
  <c r="B2063" i="1"/>
  <c r="B2064" i="1"/>
  <c r="B2065" i="1"/>
  <c r="B2456" i="1"/>
  <c r="B2457" i="1"/>
  <c r="B2458" i="1"/>
  <c r="B1885" i="1"/>
  <c r="B1886" i="1"/>
  <c r="B1604" i="1"/>
  <c r="B1605" i="1"/>
  <c r="B1606" i="1"/>
  <c r="B1607" i="1"/>
  <c r="B1974" i="1"/>
  <c r="B1975" i="1"/>
  <c r="B1976" i="1"/>
  <c r="B2385" i="1"/>
  <c r="B2386" i="1"/>
  <c r="B2387" i="1"/>
  <c r="B2034" i="1"/>
  <c r="B2035" i="1"/>
  <c r="B2036" i="1"/>
  <c r="B1726" i="1"/>
  <c r="B1727" i="1"/>
  <c r="B1728" i="1"/>
  <c r="B2467" i="1"/>
  <c r="B2468" i="1"/>
  <c r="B2469" i="1"/>
  <c r="B1634" i="1"/>
  <c r="B1635" i="1"/>
  <c r="B1636" i="1"/>
  <c r="B2236" i="1"/>
  <c r="B2704" i="1"/>
  <c r="B2705" i="1"/>
  <c r="B2409" i="1"/>
  <c r="B2410" i="1"/>
  <c r="B2237" i="1"/>
  <c r="B2706" i="1"/>
  <c r="B1538" i="1"/>
  <c r="B1539" i="1"/>
  <c r="B1540" i="1"/>
  <c r="B1541" i="1"/>
  <c r="B2185" i="1"/>
  <c r="B2651" i="1"/>
  <c r="B2186" i="1"/>
  <c r="B2652" i="1"/>
  <c r="B2653" i="1"/>
  <c r="B1630" i="1"/>
  <c r="B1631" i="1"/>
  <c r="B1632" i="1"/>
  <c r="B1633" i="1"/>
  <c r="B2406" i="1"/>
  <c r="B2806" i="1"/>
  <c r="B2574" i="1"/>
  <c r="B2701" i="1"/>
  <c r="B2407" i="1"/>
  <c r="B2408" i="1"/>
  <c r="B2575" i="1"/>
  <c r="B2807" i="1"/>
  <c r="B2702" i="1"/>
  <c r="B2808" i="1"/>
  <c r="B2576" i="1"/>
  <c r="B2703" i="1"/>
  <c r="B1749" i="1"/>
  <c r="B1750" i="1"/>
  <c r="B1751" i="1"/>
  <c r="B1752" i="1"/>
  <c r="B2487" i="1"/>
  <c r="B2488" i="1"/>
  <c r="B1784" i="1"/>
  <c r="B1785" i="1"/>
  <c r="B1837" i="1"/>
  <c r="B1838" i="1"/>
  <c r="B1678" i="1"/>
  <c r="B1679" i="1"/>
  <c r="B1680" i="1"/>
  <c r="B1741" i="1"/>
  <c r="B1742" i="1"/>
  <c r="B2477" i="1"/>
  <c r="B2478" i="1"/>
  <c r="B1608" i="1"/>
  <c r="B1609" i="1"/>
  <c r="B1610" i="1"/>
  <c r="B1611" i="1"/>
  <c r="B2388" i="1"/>
  <c r="B2223" i="1"/>
  <c r="B2559" i="1"/>
  <c r="B2691" i="1"/>
  <c r="B2389" i="1"/>
  <c r="B2390" i="1"/>
  <c r="B2560" i="1"/>
  <c r="B2224" i="1"/>
  <c r="B2692" i="1"/>
  <c r="B2561" i="1"/>
  <c r="B2693" i="1"/>
  <c r="B1612" i="1"/>
  <c r="B1613" i="1"/>
  <c r="B1614" i="1"/>
  <c r="B1615" i="1"/>
  <c r="B2391" i="1"/>
  <c r="B2225" i="1"/>
  <c r="B2795" i="1"/>
  <c r="B2562" i="1"/>
  <c r="B2694" i="1"/>
  <c r="B2392" i="1"/>
  <c r="B2393" i="1"/>
  <c r="B2563" i="1"/>
  <c r="B2226" i="1"/>
  <c r="B2796" i="1"/>
  <c r="B2564" i="1"/>
  <c r="B1591" i="1"/>
  <c r="B1592" i="1"/>
  <c r="B1593" i="1"/>
  <c r="B1594" i="1"/>
  <c r="B2380" i="1"/>
  <c r="B2221" i="1"/>
  <c r="B2381" i="1"/>
  <c r="B2382" i="1"/>
  <c r="B2222" i="1"/>
  <c r="B2436" i="1"/>
  <c r="B2259" i="1"/>
  <c r="B2596" i="1"/>
  <c r="B2437" i="1"/>
  <c r="B2438" i="1"/>
  <c r="B2597" i="1"/>
  <c r="B2260" i="1"/>
  <c r="B2598" i="1"/>
  <c r="B1564" i="1"/>
  <c r="B1565" i="1"/>
  <c r="B1566" i="1"/>
  <c r="B2339" i="1"/>
  <c r="B2193" i="1"/>
  <c r="B2890" i="1"/>
  <c r="B2779" i="1"/>
  <c r="B2532" i="1"/>
  <c r="B2666" i="1"/>
  <c r="B2340" i="1"/>
  <c r="B2341" i="1"/>
  <c r="B2533" i="1"/>
  <c r="B2780" i="1"/>
  <c r="B2667" i="1"/>
  <c r="B2781" i="1"/>
  <c r="B2891" i="1"/>
  <c r="B2534" i="1"/>
  <c r="B2668" i="1"/>
  <c r="B1686" i="1"/>
  <c r="B1687" i="1"/>
  <c r="B1688" i="1"/>
  <c r="B1689" i="1"/>
  <c r="B2441" i="1"/>
  <c r="B2261" i="1"/>
  <c r="B2835" i="1"/>
  <c r="B2599" i="1"/>
  <c r="B2728" i="1"/>
  <c r="B2442" i="1"/>
  <c r="B2443" i="1"/>
  <c r="B2600" i="1"/>
  <c r="B2262" i="1"/>
  <c r="B2836" i="1"/>
  <c r="B2729" i="1"/>
  <c r="B2837" i="1"/>
  <c r="B2601" i="1"/>
  <c r="B2730" i="1"/>
  <c r="B1587" i="1"/>
  <c r="B1588" i="1"/>
  <c r="B1589" i="1"/>
  <c r="B1590" i="1"/>
  <c r="B2377" i="1"/>
  <c r="B2219" i="1"/>
  <c r="B2378" i="1"/>
  <c r="B2379" i="1"/>
  <c r="B2220" i="1"/>
  <c r="B1711" i="1"/>
  <c r="B1712" i="1"/>
  <c r="B1713" i="1"/>
  <c r="B1714" i="1"/>
  <c r="B2459" i="1"/>
  <c r="B2269" i="1"/>
  <c r="B2845" i="1"/>
  <c r="B2608" i="1"/>
  <c r="B2460" i="1"/>
  <c r="B2461" i="1"/>
  <c r="B2609" i="1"/>
  <c r="B2270" i="1"/>
  <c r="B2846" i="1"/>
  <c r="B2847" i="1"/>
  <c r="B2610" i="1"/>
  <c r="B1616" i="1"/>
  <c r="B1617" i="1"/>
  <c r="B1618" i="1"/>
  <c r="B1619" i="1"/>
  <c r="B2394" i="1"/>
  <c r="B2227" i="1"/>
  <c r="B2797" i="1"/>
  <c r="B2565" i="1"/>
  <c r="B2695" i="1"/>
  <c r="B2395" i="1"/>
  <c r="B2396" i="1"/>
  <c r="B2566" i="1"/>
  <c r="B2798" i="1"/>
  <c r="B2696" i="1"/>
  <c r="B2799" i="1"/>
  <c r="B2567" i="1"/>
  <c r="B2697" i="1"/>
  <c r="B2517" i="1"/>
  <c r="B2649" i="1"/>
  <c r="B2518" i="1"/>
  <c r="B2650" i="1"/>
  <c r="B2519" i="1"/>
  <c r="B1760" i="1"/>
  <c r="B1761" i="1"/>
  <c r="B1762" i="1"/>
  <c r="B2489" i="1"/>
  <c r="B2490" i="1"/>
  <c r="B2491" i="1"/>
  <c r="B1774" i="1"/>
  <c r="B1775" i="1"/>
  <c r="B1776" i="1"/>
  <c r="B1826" i="1"/>
  <c r="B1827" i="1"/>
  <c r="B1637" i="1"/>
  <c r="B1638" i="1"/>
  <c r="B1639" i="1"/>
  <c r="B1943" i="1"/>
  <c r="B1944" i="1"/>
  <c r="B1945" i="1"/>
  <c r="B1681" i="1"/>
  <c r="B1682" i="1"/>
  <c r="B2040" i="1"/>
  <c r="B2041" i="1"/>
  <c r="B2042" i="1"/>
  <c r="B2439" i="1"/>
  <c r="B2440" i="1"/>
  <c r="B1694" i="1"/>
  <c r="B1695" i="1"/>
  <c r="B1696" i="1"/>
  <c r="B2055" i="1"/>
  <c r="B2056" i="1"/>
  <c r="B2057" i="1"/>
  <c r="B2058" i="1"/>
  <c r="B2446" i="1"/>
  <c r="B2935" i="1"/>
  <c r="B2838" i="1"/>
  <c r="B2731" i="1"/>
  <c r="B2732" i="1"/>
  <c r="B2447" i="1"/>
  <c r="B2448" i="1"/>
  <c r="B2839" i="1"/>
  <c r="B2936" i="1"/>
  <c r="B2733" i="1"/>
  <c r="B1913" i="1"/>
  <c r="B1914" i="1"/>
  <c r="B1915" i="1"/>
  <c r="B1916" i="1"/>
  <c r="B2654" i="1"/>
  <c r="B2655" i="1"/>
  <c r="B2656" i="1"/>
  <c r="B1704" i="1"/>
  <c r="B1705" i="1"/>
  <c r="B1706" i="1"/>
  <c r="B2451" i="1"/>
  <c r="B2940" i="1"/>
  <c r="B2840" i="1"/>
  <c r="B2452" i="1"/>
  <c r="B2453" i="1"/>
  <c r="B2841" i="1"/>
  <c r="B2941" i="1"/>
  <c r="B2484" i="1"/>
  <c r="B2286" i="1"/>
  <c r="B2864" i="1"/>
  <c r="B2631" i="1"/>
  <c r="B2753" i="1"/>
  <c r="B2754" i="1"/>
  <c r="B2485" i="1"/>
  <c r="B2486" i="1"/>
  <c r="B2632" i="1"/>
  <c r="B2287" i="1"/>
  <c r="B2865" i="1"/>
  <c r="B2866" i="1"/>
  <c r="B2633" i="1"/>
  <c r="B2755" i="1"/>
  <c r="B2321" i="1"/>
  <c r="B2322" i="1"/>
  <c r="B2323" i="1"/>
  <c r="B1620" i="1"/>
  <c r="B1621" i="1"/>
  <c r="B2397" i="1"/>
  <c r="B2908" i="1"/>
  <c r="B2800" i="1"/>
  <c r="B2568" i="1"/>
  <c r="B2398" i="1"/>
  <c r="B2399" i="1"/>
  <c r="B2569" i="1"/>
  <c r="B2801" i="1"/>
  <c r="B2909" i="1"/>
  <c r="B2802" i="1"/>
  <c r="B2570" i="1"/>
  <c r="B1729" i="1"/>
  <c r="B1730" i="1"/>
  <c r="B2470" i="1"/>
  <c r="B2275" i="1"/>
  <c r="B2950" i="1"/>
  <c r="B2853" i="1"/>
  <c r="B2744" i="1"/>
  <c r="B2745" i="1"/>
  <c r="B2471" i="1"/>
  <c r="B2472" i="1"/>
  <c r="B2276" i="1"/>
  <c r="B2854" i="1"/>
  <c r="B2855" i="1"/>
  <c r="B2746" i="1"/>
  <c r="B2400" i="1"/>
  <c r="B2229" i="1"/>
  <c r="B2401" i="1"/>
  <c r="B2402" i="1"/>
  <c r="B2230" i="1"/>
  <c r="B2350" i="1"/>
  <c r="B2203" i="1"/>
  <c r="B2892" i="1"/>
  <c r="B2671" i="1"/>
  <c r="B2672" i="1"/>
  <c r="B2351" i="1"/>
  <c r="B2352" i="1"/>
  <c r="B2204" i="1"/>
  <c r="B2673" i="1"/>
  <c r="B1561" i="1"/>
  <c r="B1562" i="1"/>
  <c r="B1563" i="1"/>
  <c r="B2336" i="1"/>
  <c r="B2191" i="1"/>
  <c r="B2777" i="1"/>
  <c r="B2529" i="1"/>
  <c r="B2663" i="1"/>
  <c r="B2337" i="1"/>
  <c r="B2338" i="1"/>
  <c r="B2192" i="1"/>
  <c r="B2530" i="1"/>
  <c r="B2778" i="1"/>
  <c r="B2664" i="1"/>
  <c r="B2531" i="1"/>
  <c r="B2665" i="1"/>
  <c r="B2310" i="1"/>
  <c r="B2311" i="1"/>
  <c r="B2312" i="1"/>
  <c r="B1668" i="1"/>
  <c r="B1669" i="1"/>
  <c r="B1670" i="1"/>
  <c r="B2424" i="1"/>
  <c r="B2425" i="1"/>
  <c r="B2426" i="1"/>
  <c r="B2686" i="1"/>
  <c r="B2687" i="1"/>
  <c r="B2688" i="1"/>
  <c r="B1849" i="1"/>
  <c r="B1850" i="1"/>
  <c r="B1851" i="1"/>
  <c r="B1966" i="1"/>
  <c r="B1967" i="1"/>
  <c r="B1595" i="1"/>
  <c r="B1596" i="1"/>
  <c r="B1597" i="1"/>
  <c r="B1598" i="1"/>
  <c r="B2079" i="1"/>
  <c r="B2080" i="1"/>
  <c r="B2081" i="1"/>
  <c r="B1995" i="1"/>
  <c r="B1996" i="1"/>
  <c r="B1997" i="1"/>
  <c r="B1998" i="1"/>
  <c r="B2085" i="1"/>
  <c r="B2086" i="1"/>
  <c r="B2087" i="1"/>
  <c r="B2088" i="1"/>
  <c r="B1570" i="1"/>
  <c r="B1571" i="1"/>
  <c r="B1572" i="1"/>
  <c r="B1946" i="1"/>
  <c r="B1947" i="1"/>
  <c r="B1948" i="1"/>
  <c r="B1949" i="1"/>
  <c r="B2355" i="1"/>
  <c r="B2205" i="1"/>
  <c r="B2893" i="1"/>
  <c r="B2784" i="1"/>
  <c r="B2674" i="1"/>
  <c r="B2675" i="1"/>
  <c r="B2356" i="1"/>
  <c r="B2357" i="1"/>
  <c r="B2206" i="1"/>
  <c r="B2207" i="1"/>
  <c r="B2785" i="1"/>
  <c r="B2894" i="1"/>
  <c r="B2786" i="1"/>
  <c r="B2676" i="1"/>
  <c r="B1622" i="1"/>
  <c r="B1623" i="1"/>
  <c r="B1624" i="1"/>
  <c r="B1625" i="1"/>
  <c r="B2234" i="1"/>
  <c r="B2803" i="1"/>
  <c r="B2571" i="1"/>
  <c r="B2698" i="1"/>
  <c r="B2699" i="1"/>
  <c r="B2572" i="1"/>
  <c r="B2235" i="1"/>
  <c r="B2804" i="1"/>
  <c r="B2805" i="1"/>
  <c r="B2573" i="1"/>
  <c r="B2700" i="1"/>
  <c r="B1573" i="1"/>
  <c r="B1574" i="1"/>
  <c r="B1575" i="1"/>
  <c r="B1950" i="1"/>
  <c r="B1951" i="1"/>
  <c r="B1952" i="1"/>
  <c r="B1953" i="1"/>
  <c r="B2364" i="1"/>
  <c r="B2211" i="1"/>
  <c r="B2897" i="1"/>
  <c r="B2787" i="1"/>
  <c r="B2547" i="1"/>
  <c r="B2680" i="1"/>
  <c r="B2365" i="1"/>
  <c r="B2366" i="1"/>
  <c r="B2212" i="1"/>
  <c r="B2548" i="1"/>
  <c r="B2213" i="1"/>
  <c r="B2788" i="1"/>
  <c r="B2898" i="1"/>
  <c r="B2681" i="1"/>
  <c r="B2789" i="1"/>
  <c r="B2899" i="1"/>
  <c r="B2549" i="1"/>
  <c r="B2682" i="1"/>
  <c r="B1558" i="1"/>
  <c r="B1559" i="1"/>
  <c r="B1560" i="1"/>
  <c r="B1932" i="1"/>
  <c r="B1933" i="1"/>
  <c r="B1934" i="1"/>
  <c r="B2333" i="1"/>
  <c r="B2189" i="1"/>
  <c r="B2888" i="1"/>
  <c r="B2774" i="1"/>
  <c r="B2526" i="1"/>
  <c r="B2660" i="1"/>
  <c r="B2334" i="1"/>
  <c r="B2335" i="1"/>
  <c r="B2527" i="1"/>
  <c r="B2190" i="1"/>
  <c r="B2775" i="1"/>
  <c r="B2889" i="1"/>
  <c r="B2661" i="1"/>
  <c r="B2776" i="1"/>
  <c r="B2528" i="1"/>
  <c r="B2662" i="1"/>
  <c r="B1939" i="1"/>
  <c r="B1940" i="1"/>
  <c r="B1941" i="1"/>
  <c r="B1942" i="1"/>
  <c r="B2782" i="1"/>
  <c r="B2541" i="1"/>
  <c r="B2669" i="1"/>
  <c r="B2542" i="1"/>
  <c r="B2783" i="1"/>
  <c r="B2543" i="1"/>
  <c r="B2670" i="1"/>
  <c r="B2228" i="1"/>
  <c r="B1819" i="1"/>
  <c r="B1820" i="1"/>
  <c r="B1821" i="1"/>
  <c r="B1822" i="1"/>
  <c r="B2012" i="1"/>
  <c r="B2013" i="1"/>
  <c r="B2014" i="1"/>
  <c r="B2244" i="1"/>
  <c r="B2921" i="1"/>
  <c r="B2245" i="1"/>
  <c r="B2246" i="1"/>
  <c r="B1763" i="1"/>
  <c r="B1764" i="1"/>
  <c r="B1765" i="1"/>
  <c r="B2075" i="1"/>
  <c r="B2076" i="1"/>
  <c r="B2077" i="1"/>
  <c r="B2078" i="1"/>
  <c r="B2862" i="1"/>
  <c r="B2626" i="1"/>
  <c r="B2750" i="1"/>
  <c r="B2627" i="1"/>
  <c r="B2863" i="1"/>
  <c r="B2751" i="1"/>
  <c r="B2628" i="1"/>
  <c r="B2752" i="1"/>
  <c r="B2059" i="1"/>
  <c r="B2060" i="1"/>
  <c r="B2061" i="1"/>
  <c r="B2062" i="1"/>
  <c r="B2740" i="1"/>
  <c r="B2741" i="1"/>
  <c r="B2742" i="1"/>
  <c r="B2292" i="1"/>
  <c r="B2293" i="1"/>
  <c r="B2290" i="1"/>
  <c r="B2291" i="1"/>
  <c r="B2367" i="1"/>
  <c r="B2368" i="1"/>
  <c r="B2297" i="1"/>
  <c r="B2298" i="1"/>
  <c r="B2299" i="1"/>
  <c r="B1675" i="1"/>
  <c r="B1676" i="1"/>
  <c r="B1677" i="1"/>
  <c r="B2029" i="1"/>
  <c r="B2030" i="1"/>
  <c r="B2031" i="1"/>
  <c r="B2032" i="1"/>
  <c r="B2430" i="1"/>
  <c r="B2253" i="1"/>
  <c r="B2929" i="1"/>
  <c r="B2827" i="1"/>
  <c r="B2721" i="1"/>
  <c r="B2431" i="1"/>
  <c r="B2432" i="1"/>
  <c r="B2254" i="1"/>
  <c r="B2255" i="1"/>
  <c r="B2828" i="1"/>
  <c r="B2930" i="1"/>
  <c r="B2722" i="1"/>
  <c r="B2829" i="1"/>
  <c r="B2931" i="1"/>
  <c r="B2830" i="1"/>
  <c r="B2590" i="1"/>
  <c r="B2723" i="1"/>
  <c r="B2591" i="1"/>
  <c r="B2831" i="1"/>
  <c r="B2724" i="1"/>
  <c r="B2592" i="1"/>
  <c r="B2454" i="1"/>
  <c r="B2455" i="1"/>
  <c r="B2268" i="1"/>
  <c r="B1508" i="1"/>
  <c r="B1509" i="1"/>
  <c r="B1510" i="1"/>
  <c r="B2294" i="1"/>
  <c r="B2163" i="1"/>
  <c r="B2873" i="1"/>
  <c r="B2762" i="1"/>
  <c r="B2499" i="1"/>
  <c r="B2295" i="1"/>
  <c r="B2296" i="1"/>
  <c r="B2500" i="1"/>
  <c r="B2164" i="1"/>
  <c r="B2763" i="1"/>
  <c r="B2874" i="1"/>
  <c r="B2764" i="1"/>
  <c r="B2875" i="1"/>
  <c r="B2501" i="1"/>
  <c r="B1891" i="1"/>
  <c r="B1892" i="1"/>
  <c r="B1893" i="1"/>
  <c r="B1802" i="1"/>
  <c r="B1803" i="1"/>
  <c r="B1804" i="1"/>
  <c r="B1805" i="1"/>
  <c r="B1980" i="1"/>
  <c r="B1981" i="1"/>
  <c r="B1982" i="1"/>
  <c r="B1788" i="1"/>
  <c r="B1789" i="1"/>
  <c r="B1790" i="1"/>
  <c r="B1791" i="1"/>
  <c r="B2345" i="1"/>
  <c r="B2197" i="1"/>
  <c r="B2535" i="1"/>
  <c r="B2346" i="1"/>
  <c r="B2347" i="1"/>
  <c r="B2198" i="1"/>
  <c r="B2536" i="1"/>
  <c r="B2199" i="1"/>
  <c r="B2537" i="1"/>
  <c r="B2361" i="1"/>
  <c r="B2362" i="1"/>
  <c r="B2363" i="1"/>
  <c r="B1542" i="1"/>
  <c r="B1543" i="1"/>
  <c r="B1544" i="1"/>
  <c r="B1545" i="1"/>
  <c r="B1986" i="1"/>
  <c r="B1987" i="1"/>
  <c r="B1988" i="1"/>
  <c r="B1652" i="1"/>
  <c r="B1653" i="1"/>
  <c r="B1654" i="1"/>
  <c r="B1655" i="1"/>
  <c r="B1806" i="1"/>
  <c r="B1807" i="1"/>
  <c r="B1662" i="1"/>
  <c r="B1663" i="1"/>
  <c r="B1664" i="1"/>
  <c r="B1665" i="1"/>
  <c r="B2420" i="1"/>
  <c r="B1992" i="1"/>
  <c r="B1993" i="1"/>
  <c r="B1994" i="1"/>
  <c r="B1812" i="1"/>
  <c r="B1813" i="1"/>
  <c r="B1814" i="1"/>
  <c r="B1815" i="1"/>
  <c r="B1816" i="1"/>
  <c r="B1817" i="1"/>
  <c r="B1818" i="1"/>
  <c r="B1626" i="1"/>
  <c r="B1627" i="1"/>
  <c r="B2403" i="1"/>
  <c r="B2912" i="1"/>
  <c r="B2404" i="1"/>
  <c r="B2405" i="1"/>
  <c r="B2913" i="1"/>
  <c r="B2914" i="1"/>
  <c r="B1777" i="1"/>
  <c r="B1778" i="1"/>
  <c r="B1779" i="1"/>
  <c r="B1780" i="1"/>
  <c r="B1523" i="1"/>
  <c r="B1524" i="1"/>
  <c r="B1525" i="1"/>
  <c r="B1526" i="1"/>
  <c r="B1887" i="1"/>
  <c r="B1888" i="1"/>
  <c r="B1889" i="1"/>
  <c r="B1890" i="1"/>
  <c r="B2318" i="1"/>
  <c r="B2319" i="1"/>
  <c r="B2320" i="1"/>
  <c r="B2066" i="1"/>
  <c r="B2067" i="1"/>
  <c r="B1554" i="1"/>
  <c r="B1555" i="1"/>
  <c r="B1556" i="1"/>
  <c r="B1557" i="1"/>
  <c r="B1928" i="1"/>
  <c r="B1929" i="1"/>
  <c r="B1930" i="1"/>
  <c r="B1931" i="1"/>
  <c r="B2187" i="1"/>
  <c r="B2331" i="1"/>
  <c r="B2332" i="1"/>
  <c r="B2188" i="1"/>
  <c r="B1683" i="1"/>
  <c r="B1684" i="1"/>
  <c r="B1685" i="1"/>
  <c r="B2047" i="1"/>
  <c r="B2048" i="1"/>
  <c r="B2049" i="1"/>
  <c r="B2050" i="1"/>
  <c r="B2492" i="1"/>
  <c r="B2493" i="1"/>
  <c r="B1511" i="1"/>
  <c r="B1512" i="1"/>
  <c r="B2303" i="1"/>
  <c r="B2168" i="1"/>
  <c r="B2304" i="1"/>
  <c r="B2169" i="1"/>
  <c r="B1690" i="1"/>
  <c r="B1691" i="1"/>
  <c r="B1692" i="1"/>
  <c r="B1693" i="1"/>
  <c r="B2051" i="1"/>
  <c r="B2052" i="1"/>
  <c r="B2053" i="1"/>
  <c r="B2054" i="1"/>
  <c r="B2263" i="1"/>
  <c r="B2444" i="1"/>
  <c r="B2445" i="1"/>
  <c r="B2264" i="1"/>
  <c r="B1640" i="1"/>
  <c r="B1641" i="1"/>
  <c r="B1642" i="1"/>
  <c r="B1643" i="1"/>
  <c r="B1786" i="1"/>
  <c r="B1787" i="1"/>
  <c r="B1842" i="1"/>
  <c r="B1843" i="1"/>
  <c r="B1844" i="1"/>
  <c r="B1845" i="1"/>
  <c r="B2093" i="1"/>
  <c r="B2094" i="1"/>
  <c r="B2095" i="1"/>
  <c r="B2096" i="1"/>
  <c r="B1798" i="1"/>
  <c r="B1799" i="1"/>
  <c r="B1800" i="1"/>
  <c r="B1801" i="1"/>
  <c r="B1602" i="1"/>
  <c r="B1603" i="1"/>
  <c r="B2383" i="1"/>
  <c r="B2384" i="1"/>
  <c r="B1962" i="1"/>
  <c r="B1963" i="1"/>
  <c r="B1964" i="1"/>
  <c r="B1965" i="1"/>
  <c r="B1648" i="1"/>
  <c r="B1649" i="1"/>
  <c r="B1650" i="1"/>
  <c r="B1651" i="1"/>
  <c r="B2413" i="1"/>
  <c r="B2582" i="1"/>
  <c r="B2414" i="1"/>
  <c r="B2240" i="1"/>
  <c r="B2583" i="1"/>
  <c r="B1808" i="1"/>
  <c r="B1809" i="1"/>
  <c r="B1810" i="1"/>
  <c r="B1811" i="1"/>
  <c r="B2231" i="1"/>
  <c r="B2910" i="1"/>
  <c r="B2232" i="1"/>
  <c r="B2233" i="1"/>
  <c r="B2911" i="1"/>
  <c r="B1879" i="1"/>
  <c r="B1880" i="1"/>
  <c r="B2023" i="1"/>
  <c r="B2024" i="1"/>
  <c r="B1989" i="1"/>
  <c r="B1990" i="1"/>
  <c r="B2091" i="1"/>
  <c r="B2092" i="1"/>
  <c r="B2097" i="1"/>
  <c r="B2098" i="1"/>
  <c r="B2099" i="1"/>
  <c r="B2100" i="1"/>
  <c r="B2068" i="1"/>
  <c r="B2069" i="1"/>
  <c r="B2070" i="1"/>
  <c r="B2071" i="1"/>
  <c r="B2008" i="1"/>
  <c r="B2009" i="1"/>
  <c r="B2010" i="1"/>
  <c r="B2011" i="1"/>
  <c r="B2025" i="1"/>
  <c r="B2026" i="1"/>
  <c r="B2027" i="1"/>
  <c r="B2028" i="1"/>
  <c r="B1867" i="1"/>
  <c r="B1868" i="1"/>
  <c r="B1869" i="1"/>
  <c r="B1870" i="1"/>
  <c r="B2043" i="1"/>
  <c r="B2044" i="1"/>
  <c r="B2045" i="1"/>
  <c r="B2046" i="1"/>
  <c r="B2019" i="1"/>
  <c r="B2020" i="1"/>
  <c r="B2021" i="1"/>
  <c r="B2022" i="1"/>
  <c r="B1924" i="1"/>
  <c r="B1925" i="1"/>
  <c r="B1926" i="1"/>
  <c r="B1927" i="1"/>
  <c r="B2004" i="1"/>
  <c r="B2005" i="1"/>
  <c r="B2006" i="1"/>
  <c r="B2007" i="1"/>
  <c r="B2015" i="1"/>
  <c r="B2016" i="1"/>
  <c r="B2017" i="1"/>
  <c r="B2018" i="1"/>
  <c r="B1871" i="1"/>
  <c r="B1872" i="1"/>
  <c r="B1873" i="1"/>
  <c r="B1874" i="1"/>
  <c r="B1985" i="1"/>
  <c r="B1905" i="1"/>
  <c r="B1906" i="1"/>
  <c r="B1907" i="1"/>
  <c r="B1908" i="1"/>
  <c r="B1917" i="1"/>
  <c r="B1918" i="1"/>
  <c r="B1919" i="1"/>
  <c r="B1920" i="1"/>
  <c r="B1860" i="1"/>
  <c r="B1861" i="1"/>
  <c r="B1862" i="1"/>
  <c r="B1863" i="1"/>
  <c r="B1935" i="1"/>
  <c r="B1936" i="1"/>
  <c r="B1937" i="1"/>
  <c r="B1938" i="1"/>
  <c r="B1899" i="1"/>
  <c r="B1900" i="1"/>
  <c r="B1901" i="1"/>
  <c r="B1902" i="1"/>
  <c r="B2037" i="1"/>
  <c r="B2038" i="1"/>
  <c r="B2039" i="1"/>
  <c r="B1977" i="1"/>
  <c r="B1978" i="1"/>
  <c r="B1979" i="1"/>
  <c r="B1852" i="1"/>
  <c r="B1853" i="1"/>
  <c r="B1854" i="1"/>
  <c r="B1855" i="1"/>
  <c r="B1958" i="1"/>
  <c r="B1959" i="1"/>
  <c r="B1960" i="1"/>
  <c r="B1961" i="1"/>
  <c r="B1921" i="1"/>
  <c r="B1922" i="1"/>
  <c r="B1923" i="1"/>
  <c r="B1856" i="1"/>
  <c r="B1857" i="1"/>
  <c r="B1858" i="1"/>
  <c r="B1859" i="1"/>
  <c r="B1954" i="1"/>
  <c r="B1955" i="1"/>
  <c r="B1956" i="1"/>
  <c r="B1957" i="1"/>
  <c r="B1970" i="1"/>
  <c r="B1971" i="1"/>
  <c r="B1972" i="1"/>
  <c r="B1973" i="1"/>
  <c r="B1864" i="1"/>
  <c r="B1865" i="1"/>
  <c r="B1866" i="1"/>
  <c r="B1628" i="1"/>
  <c r="B1629" i="1"/>
  <c r="B1999" i="1"/>
  <c r="B2000" i="1"/>
  <c r="B2001" i="1"/>
  <c r="B1550" i="1"/>
  <c r="B1551" i="1"/>
  <c r="B1552" i="1"/>
  <c r="B1553" i="1"/>
  <c r="B1875" i="1"/>
  <c r="B1876" i="1"/>
  <c r="B1877" i="1"/>
  <c r="B1878" i="1"/>
  <c r="B2305" i="1"/>
  <c r="B2170" i="1"/>
  <c r="B2879" i="1"/>
  <c r="B2502" i="1"/>
  <c r="B2643" i="1"/>
  <c r="B2644" i="1"/>
  <c r="B2306" i="1"/>
  <c r="B2307" i="1"/>
  <c r="B2171" i="1"/>
  <c r="B2503" i="1"/>
  <c r="B2172" i="1"/>
  <c r="B2880" i="1"/>
  <c r="B2881" i="1"/>
  <c r="B2504" i="1"/>
  <c r="B2645" i="1"/>
  <c r="B1896" i="1"/>
  <c r="B1897" i="1"/>
  <c r="B1898" i="1"/>
  <c r="B2326" i="1"/>
  <c r="B2182" i="1"/>
  <c r="B2514" i="1"/>
  <c r="B2327" i="1"/>
  <c r="B2183" i="1"/>
  <c r="B2515" i="1"/>
  <c r="B2184" i="1"/>
  <c r="B2516" i="1"/>
  <c r="B2082" i="1"/>
  <c r="B2083" i="1"/>
  <c r="B2084" i="1"/>
  <c r="B1697" i="1"/>
  <c r="B1698" i="1"/>
  <c r="B1699" i="1"/>
  <c r="B1731" i="1"/>
  <c r="B1732" i="1"/>
  <c r="B1733" i="1"/>
  <c r="B1734" i="1"/>
  <c r="B2473" i="1"/>
  <c r="B2449" i="1"/>
  <c r="B2277" i="1"/>
  <c r="B2265" i="1"/>
  <c r="B2617" i="1"/>
  <c r="B2602" i="1"/>
  <c r="B2450" i="1"/>
  <c r="B2474" i="1"/>
  <c r="B2278" i="1"/>
  <c r="B2266" i="1"/>
  <c r="B2618" i="1"/>
  <c r="B2603" i="1"/>
  <c r="B2279" i="1"/>
  <c r="B2267" i="1"/>
  <c r="B2619" i="1"/>
  <c r="B2604" i="1"/>
  <c r="B1656" i="1"/>
  <c r="B1657" i="1"/>
  <c r="B1658" i="1"/>
  <c r="B1659" i="1"/>
  <c r="B2415" i="1"/>
  <c r="B2241" i="1"/>
  <c r="B2918" i="1"/>
  <c r="B2815" i="1"/>
  <c r="B2584" i="1"/>
  <c r="B2416" i="1"/>
  <c r="B2242" i="1"/>
  <c r="B2585" i="1"/>
  <c r="B2243" i="1"/>
  <c r="B2816" i="1"/>
  <c r="B2919" i="1"/>
  <c r="B2817" i="1"/>
  <c r="B2920" i="1"/>
  <c r="B2586" i="1"/>
  <c r="B1700" i="1"/>
  <c r="B1701" i="1"/>
  <c r="B1702" i="1"/>
  <c r="B1703" i="1"/>
  <c r="B2937" i="1"/>
  <c r="B2938" i="1"/>
  <c r="B2939" i="1"/>
  <c r="B2353" i="1"/>
  <c r="B2354" i="1"/>
  <c r="B1846" i="1"/>
  <c r="B1847" i="1"/>
  <c r="B1848" i="1"/>
  <c r="B1839" i="1"/>
  <c r="B1840" i="1"/>
  <c r="B1841" i="1"/>
  <c r="B1748" i="1"/>
  <c r="B1823" i="1"/>
  <c r="B1824" i="1"/>
  <c r="B1825" i="1"/>
  <c r="B2951" i="1"/>
  <c r="B2952" i="1"/>
  <c r="B2953" i="1"/>
  <c r="B1513" i="1"/>
  <c r="B1514" i="1"/>
  <c r="B1515" i="1"/>
  <c r="B2308" i="1"/>
  <c r="B2173" i="1"/>
  <c r="B2309" i="1"/>
  <c r="B2174" i="1"/>
  <c r="B2175" i="1"/>
  <c r="B2942" i="1"/>
  <c r="B2842" i="1"/>
  <c r="B2605" i="1"/>
  <c r="B2734" i="1"/>
  <c r="B2606" i="1"/>
  <c r="B2843" i="1"/>
  <c r="B2735" i="1"/>
  <c r="B2844" i="1"/>
  <c r="B2943" i="1"/>
  <c r="B2607" i="1"/>
  <c r="B2736" i="1"/>
  <c r="B2358" i="1"/>
  <c r="B2208" i="1"/>
  <c r="B2544" i="1"/>
  <c r="B2677" i="1"/>
  <c r="B2359" i="1"/>
  <c r="B2360" i="1"/>
  <c r="B2209" i="1"/>
  <c r="B2545" i="1"/>
  <c r="B2210" i="1"/>
  <c r="B2895" i="1"/>
  <c r="B2678" i="1"/>
  <c r="B2896" i="1"/>
  <c r="B2546" i="1"/>
  <c r="B2679" i="1"/>
  <c r="B1532" i="1"/>
  <c r="B1533" i="1"/>
  <c r="B1534" i="1"/>
  <c r="B2324" i="1"/>
  <c r="B2179" i="1"/>
  <c r="B2885" i="1"/>
  <c r="B2768" i="1"/>
  <c r="B2511" i="1"/>
  <c r="B2646" i="1"/>
  <c r="B2325" i="1"/>
  <c r="B2180" i="1"/>
  <c r="B2512" i="1"/>
  <c r="B2181" i="1"/>
  <c r="B2769" i="1"/>
  <c r="B2886" i="1"/>
  <c r="B2647" i="1"/>
  <c r="B2770" i="1"/>
  <c r="B2887" i="1"/>
  <c r="B2513" i="1"/>
  <c r="B2648" i="1"/>
  <c r="B1715" i="1"/>
  <c r="B1716" i="1"/>
  <c r="B1717" i="1"/>
  <c r="B1723" i="1"/>
  <c r="B1724" i="1"/>
  <c r="B1725" i="1"/>
  <c r="B2465" i="1"/>
  <c r="B2272" i="1"/>
  <c r="B2947" i="1"/>
  <c r="B2850" i="1"/>
  <c r="B2614" i="1"/>
  <c r="B2466" i="1"/>
  <c r="B2273" i="1"/>
  <c r="B2615" i="1"/>
  <c r="B2274" i="1"/>
  <c r="B2851" i="1"/>
  <c r="B2948" i="1"/>
  <c r="B2852" i="1"/>
  <c r="B2949" i="1"/>
  <c r="B2616" i="1"/>
  <c r="B1579" i="1"/>
  <c r="B1580" i="1"/>
  <c r="B1581" i="1"/>
  <c r="B1582" i="1"/>
  <c r="B1583" i="1"/>
  <c r="B1584" i="1"/>
  <c r="B1585" i="1"/>
  <c r="B1586" i="1"/>
  <c r="B2375" i="1"/>
  <c r="B2216" i="1"/>
  <c r="B2905" i="1"/>
  <c r="B2792" i="1"/>
  <c r="B2556" i="1"/>
  <c r="B2689" i="1"/>
  <c r="B2376" i="1"/>
  <c r="B2217" i="1"/>
  <c r="B2557" i="1"/>
  <c r="B2218" i="1"/>
  <c r="B2793" i="1"/>
  <c r="B2906" i="1"/>
  <c r="B2794" i="1"/>
  <c r="B2907" i="1"/>
  <c r="B2558" i="1"/>
  <c r="B2690" i="1"/>
  <c r="B1735" i="1"/>
  <c r="B1736" i="1"/>
  <c r="B1737" i="1"/>
  <c r="B2475" i="1"/>
  <c r="B2280" i="1"/>
  <c r="B2954" i="1"/>
  <c r="B2856" i="1"/>
  <c r="B2620" i="1"/>
  <c r="B2476" i="1"/>
  <c r="B2281" i="1"/>
  <c r="B2621" i="1"/>
  <c r="B2282" i="1"/>
  <c r="B2857" i="1"/>
  <c r="B2955" i="1"/>
  <c r="B2858" i="1"/>
  <c r="B2956" i="1"/>
  <c r="B2622" i="1"/>
  <c r="B1567" i="1"/>
  <c r="B1568" i="1"/>
  <c r="B1569" i="1"/>
  <c r="B2348" i="1"/>
  <c r="B2200" i="1"/>
  <c r="B2538" i="1"/>
  <c r="B2349" i="1"/>
  <c r="B2201" i="1"/>
  <c r="B2539" i="1"/>
  <c r="B2202" i="1"/>
  <c r="B2540" i="1"/>
  <c r="B1738" i="1"/>
  <c r="B1739" i="1"/>
  <c r="B1740" i="1"/>
  <c r="B1743" i="1"/>
  <c r="B1744" i="1"/>
  <c r="B1745" i="1"/>
  <c r="B1746" i="1"/>
  <c r="B2479" i="1"/>
  <c r="B2283" i="1"/>
  <c r="B2957" i="1"/>
  <c r="B2859" i="1"/>
  <c r="B2623" i="1"/>
  <c r="B2747" i="1"/>
  <c r="B2480" i="1"/>
  <c r="B2284" i="1"/>
  <c r="B2624" i="1"/>
  <c r="B2860" i="1"/>
  <c r="B2958" i="1"/>
  <c r="B2748" i="1"/>
  <c r="B2861" i="1"/>
  <c r="B2959" i="1"/>
  <c r="B2625" i="1"/>
  <c r="B2749" i="1"/>
  <c r="B1671" i="1"/>
  <c r="B1672" i="1"/>
  <c r="B1673" i="1"/>
  <c r="B1674" i="1"/>
  <c r="B2427" i="1"/>
  <c r="B2251" i="1"/>
  <c r="B2926" i="1"/>
  <c r="B2824" i="1"/>
  <c r="B2587" i="1"/>
  <c r="B2718" i="1"/>
  <c r="B2428" i="1"/>
  <c r="B2429" i="1"/>
  <c r="B2588" i="1"/>
  <c r="B2252" i="1"/>
  <c r="B2825" i="1"/>
  <c r="B2927" i="1"/>
  <c r="B2719" i="1"/>
  <c r="B2826" i="1"/>
  <c r="B2928" i="1"/>
  <c r="B2589" i="1"/>
  <c r="B2720" i="1"/>
  <c r="B1546" i="1"/>
  <c r="B1547" i="1"/>
  <c r="B1548" i="1"/>
  <c r="B1549" i="1"/>
  <c r="B2523" i="1"/>
  <c r="B2524" i="1"/>
  <c r="B2525" i="1"/>
  <c r="B1766" i="1"/>
  <c r="B1767" i="1"/>
  <c r="B1768" i="1"/>
  <c r="B1769" i="1"/>
  <c r="B2494" i="1"/>
  <c r="B2288" i="1"/>
  <c r="B2966" i="1"/>
  <c r="B2870" i="1"/>
  <c r="B2634" i="1"/>
  <c r="B2756" i="1"/>
  <c r="B2495" i="1"/>
  <c r="B2289" i="1"/>
  <c r="B2635" i="1"/>
  <c r="B2871" i="1"/>
  <c r="B2967" i="1"/>
  <c r="B2757" i="1"/>
  <c r="B2872" i="1"/>
  <c r="B2968" i="1"/>
  <c r="B2636" i="1"/>
  <c r="B2758" i="1"/>
  <c r="B1644" i="1"/>
  <c r="B1645" i="1"/>
  <c r="B1646" i="1"/>
  <c r="B1647" i="1"/>
  <c r="B2411" i="1"/>
  <c r="B2238" i="1"/>
  <c r="B2915" i="1"/>
  <c r="B2809" i="1"/>
  <c r="B2707" i="1"/>
  <c r="B2412" i="1"/>
  <c r="B2239" i="1"/>
  <c r="B2577" i="1"/>
  <c r="B2810" i="1"/>
  <c r="B2916" i="1"/>
  <c r="B2708" i="1"/>
  <c r="B2811" i="1"/>
  <c r="B2917" i="1"/>
  <c r="B2578" i="1"/>
  <c r="B2709" i="1"/>
  <c r="B1831" i="1"/>
  <c r="B1832" i="1"/>
  <c r="B1833" i="1"/>
  <c r="B1795" i="1"/>
  <c r="B1796" i="1"/>
  <c r="B1797" i="1"/>
  <c r="B1770" i="1"/>
  <c r="B1771" i="1"/>
  <c r="B1772" i="1"/>
  <c r="B1773" i="1"/>
  <c r="B1516" i="1"/>
  <c r="B1517" i="1"/>
  <c r="B1518" i="1"/>
  <c r="B1519" i="1"/>
  <c r="B2316" i="1"/>
  <c r="B2508" i="1"/>
  <c r="B2317" i="1"/>
  <c r="B2509" i="1"/>
  <c r="B2510" i="1"/>
  <c r="B1828" i="1"/>
  <c r="B1829" i="1"/>
  <c r="B1830" i="1"/>
  <c r="B1792" i="1"/>
  <c r="B1793" i="1"/>
  <c r="B1794" i="1"/>
  <c r="B1781" i="1"/>
  <c r="B1782" i="1"/>
  <c r="B1783" i="1"/>
  <c r="B1834" i="1"/>
  <c r="B1835" i="1"/>
  <c r="B1836" i="1"/>
  <c r="B1528" i="1"/>
  <c r="B1529" i="1"/>
  <c r="B1530" i="1"/>
  <c r="B1531" i="1"/>
  <c r="B1747" i="1"/>
  <c r="B2285" i="1"/>
  <c r="B2300" i="1"/>
  <c r="B2165" i="1"/>
  <c r="B2876" i="1"/>
  <c r="B2765" i="1"/>
  <c r="B2640" i="1"/>
  <c r="B2641" i="1"/>
  <c r="B2301" i="1"/>
  <c r="B2302" i="1"/>
  <c r="B2166" i="1"/>
  <c r="B2167" i="1"/>
  <c r="B2766" i="1"/>
  <c r="B2877" i="1"/>
  <c r="B2767" i="1"/>
  <c r="B2878" i="1"/>
  <c r="B2642" i="1"/>
  <c r="B2089" i="1"/>
  <c r="B1968" i="1"/>
  <c r="B1969" i="1"/>
  <c r="B1903" i="1"/>
  <c r="B1904" i="1"/>
  <c r="B2033" i="1"/>
  <c r="B2433" i="1"/>
  <c r="B2256" i="1"/>
  <c r="B2932" i="1"/>
  <c r="B2832" i="1"/>
  <c r="B2593" i="1"/>
  <c r="B2725" i="1"/>
  <c r="B2726" i="1"/>
  <c r="B2434" i="1"/>
  <c r="B2435" i="1"/>
  <c r="B2257" i="1"/>
  <c r="B2594" i="1"/>
  <c r="B2258" i="1"/>
  <c r="B2833" i="1"/>
  <c r="B2933" i="1"/>
  <c r="B2834" i="1"/>
  <c r="B2934" i="1"/>
  <c r="B2595" i="1"/>
  <c r="B2727" i="1"/>
  <c r="B2812" i="1"/>
  <c r="B2579" i="1"/>
  <c r="B2710" i="1"/>
  <c r="B2580" i="1"/>
  <c r="B2813" i="1"/>
  <c r="B2814" i="1"/>
  <c r="B2581" i="1"/>
  <c r="B2711" i="1"/>
  <c r="B2759" i="1"/>
  <c r="B2496" i="1"/>
  <c r="B2637" i="1"/>
  <c r="B2638" i="1"/>
  <c r="B2497" i="1"/>
  <c r="B2760" i="1"/>
  <c r="B2761" i="1"/>
  <c r="B2498" i="1"/>
  <c r="B2639" i="1"/>
  <c r="B2342" i="1"/>
  <c r="B2194" i="1"/>
  <c r="B2343" i="1"/>
  <c r="B2344" i="1"/>
  <c r="B2195" i="1"/>
  <c r="B2196" i="1"/>
  <c r="B1660" i="1"/>
  <c r="B1661" i="1"/>
  <c r="B2417" i="1"/>
  <c r="B2247" i="1"/>
  <c r="B2922" i="1"/>
  <c r="B2818" i="1"/>
  <c r="B2712" i="1"/>
  <c r="B2713" i="1"/>
  <c r="B2418" i="1"/>
  <c r="B2419" i="1"/>
  <c r="B2248" i="1"/>
  <c r="B2819" i="1"/>
  <c r="B2820" i="1"/>
  <c r="B2923" i="1"/>
  <c r="B2714" i="1"/>
  <c r="B1666" i="1"/>
  <c r="B1667" i="1"/>
  <c r="B2421" i="1"/>
  <c r="B2249" i="1"/>
  <c r="B2924" i="1"/>
  <c r="B2821" i="1"/>
  <c r="B2715" i="1"/>
  <c r="B2422" i="1"/>
  <c r="B2423" i="1"/>
  <c r="B2250" i="1"/>
  <c r="B2822" i="1"/>
  <c r="B2716" i="1"/>
  <c r="B2823" i="1"/>
  <c r="B2925" i="1"/>
  <c r="B2717" i="1"/>
  <c r="B2313" i="1"/>
  <c r="B2176" i="1"/>
  <c r="B2882" i="1"/>
  <c r="B2505" i="1"/>
  <c r="B2314" i="1"/>
  <c r="B2315" i="1"/>
  <c r="B2177" i="1"/>
  <c r="B2506" i="1"/>
  <c r="B2178" i="1"/>
  <c r="B2883" i="1"/>
  <c r="B2884" i="1"/>
  <c r="B2507" i="1"/>
  <c r="B1753" i="1"/>
  <c r="B1754" i="1"/>
  <c r="B1755" i="1"/>
  <c r="B2960" i="1"/>
  <c r="B2867" i="1"/>
  <c r="B2868" i="1"/>
  <c r="B2961" i="1"/>
  <c r="B2869" i="1"/>
  <c r="B2962" i="1"/>
  <c r="B2629" i="1"/>
  <c r="B2630" i="1"/>
  <c r="B2771" i="1"/>
  <c r="B2520" i="1"/>
  <c r="B2657" i="1"/>
  <c r="B2521" i="1"/>
  <c r="B2772" i="1"/>
  <c r="B2658" i="1"/>
  <c r="B2773" i="1"/>
  <c r="B2522" i="1"/>
  <c r="B2659" i="1"/>
  <c r="B2944" i="1"/>
  <c r="B2737" i="1"/>
  <c r="B2738" i="1"/>
  <c r="B2739" i="1"/>
  <c r="B2372" i="1"/>
  <c r="B2550" i="1"/>
  <c r="B2373" i="1"/>
  <c r="B2374" i="1"/>
  <c r="B2551" i="1"/>
  <c r="B2552" i="1"/>
  <c r="B2214" i="1"/>
  <c r="B2903" i="1"/>
  <c r="B2553" i="1"/>
  <c r="B2683" i="1"/>
  <c r="B2215" i="1"/>
  <c r="B2554" i="1"/>
  <c r="B2684" i="1"/>
  <c r="B2904" i="1"/>
  <c r="B2555" i="1"/>
  <c r="B2685" i="1"/>
  <c r="B1756" i="1"/>
  <c r="B1757" i="1"/>
  <c r="B1758" i="1"/>
  <c r="B1759" i="1"/>
  <c r="B2963" i="1"/>
  <c r="B2964" i="1"/>
  <c r="B2965" i="1"/>
  <c r="B1576" i="1"/>
  <c r="B1577" i="1"/>
  <c r="B1578" i="1"/>
  <c r="B2369" i="1"/>
  <c r="B2900" i="1"/>
  <c r="B2790" i="1"/>
  <c r="B2370" i="1"/>
  <c r="B2371" i="1"/>
  <c r="B2901" i="1"/>
  <c r="B2791" i="1"/>
  <c r="B2902" i="1"/>
  <c r="B1718" i="1"/>
  <c r="B1719" i="1"/>
  <c r="B1720" i="1"/>
  <c r="B1721" i="1"/>
  <c r="B1722" i="1"/>
  <c r="B2462" i="1"/>
  <c r="B2271" i="1"/>
  <c r="B2945" i="1"/>
  <c r="B2848" i="1"/>
  <c r="B2611" i="1"/>
  <c r="B2463" i="1"/>
  <c r="B2464" i="1"/>
  <c r="B2612" i="1"/>
  <c r="B2743" i="1"/>
  <c r="B2849" i="1"/>
  <c r="B2946" i="1"/>
  <c r="B2613" i="1"/>
  <c r="B1520" i="1"/>
  <c r="B1521" i="1"/>
  <c r="B1522" i="1"/>
  <c r="B1527" i="1"/>
  <c r="F6" i="4"/>
  <c r="F7" i="4"/>
  <c r="F12" i="4"/>
  <c r="F13" i="4"/>
  <c r="F14" i="4"/>
  <c r="F16" i="4"/>
  <c r="C8" i="9"/>
  <c r="F18" i="4"/>
  <c r="C21" i="9"/>
  <c r="F20" i="4"/>
  <c r="C22" i="9"/>
  <c r="F21" i="4"/>
  <c r="F22" i="4"/>
  <c r="F23" i="4"/>
  <c r="F24" i="4"/>
  <c r="C5" i="6"/>
  <c r="F25" i="4"/>
  <c r="C6" i="6"/>
  <c r="F26" i="4"/>
  <c r="F27" i="4"/>
  <c r="C29" i="6"/>
  <c r="F28" i="4"/>
  <c r="F29" i="4"/>
  <c r="F30" i="4"/>
  <c r="C41" i="6"/>
  <c r="F31" i="4"/>
  <c r="F34" i="4"/>
  <c r="F35" i="4"/>
  <c r="F36" i="4"/>
  <c r="C9" i="9"/>
  <c r="F37" i="4"/>
  <c r="C12" i="9"/>
  <c r="F38" i="4"/>
  <c r="C13" i="9"/>
  <c r="F39" i="4"/>
  <c r="F40" i="4"/>
  <c r="F41" i="4"/>
  <c r="C14" i="9"/>
  <c r="F42" i="4"/>
  <c r="C23" i="9"/>
  <c r="F43" i="4"/>
  <c r="F44" i="4"/>
  <c r="C39" i="9"/>
  <c r="F45" i="4"/>
  <c r="C42" i="9"/>
  <c r="F46" i="4"/>
  <c r="C43" i="9"/>
  <c r="F47" i="4"/>
  <c r="C44" i="9"/>
  <c r="F48" i="4"/>
  <c r="C50" i="9"/>
  <c r="F49" i="4"/>
  <c r="F50" i="4"/>
  <c r="C55" i="9"/>
  <c r="F51" i="4"/>
  <c r="F52" i="4"/>
  <c r="C56" i="9"/>
  <c r="F53" i="4"/>
  <c r="F54" i="4"/>
  <c r="F56" i="4"/>
  <c r="F57" i="4"/>
  <c r="F58" i="4"/>
  <c r="F59" i="4"/>
  <c r="F60" i="4"/>
  <c r="C3" i="6"/>
  <c r="F61" i="4"/>
  <c r="C4" i="6"/>
  <c r="F63" i="4"/>
  <c r="C8" i="6"/>
  <c r="F64" i="4"/>
  <c r="C12" i="6"/>
  <c r="F65" i="4"/>
  <c r="F66" i="4"/>
  <c r="C13" i="6"/>
  <c r="F67" i="4"/>
  <c r="C14" i="6"/>
  <c r="F68" i="4"/>
  <c r="C19" i="6"/>
  <c r="F70" i="4"/>
  <c r="F71" i="4"/>
  <c r="C25" i="6"/>
  <c r="F72" i="4"/>
  <c r="C30" i="6"/>
  <c r="F73" i="4"/>
  <c r="C37" i="6"/>
  <c r="F74" i="4"/>
  <c r="C40" i="6"/>
  <c r="F75" i="4"/>
  <c r="F79" i="4"/>
  <c r="F80" i="4"/>
  <c r="F81" i="4"/>
  <c r="F116" i="4"/>
  <c r="C45" i="9"/>
  <c r="F82" i="4"/>
  <c r="F83" i="4"/>
  <c r="F84" i="4"/>
  <c r="F85" i="4"/>
  <c r="F87" i="4"/>
  <c r="F89" i="4"/>
  <c r="F90" i="4"/>
  <c r="F92" i="4"/>
  <c r="C18" i="6"/>
  <c r="F93" i="4"/>
  <c r="C21" i="6"/>
  <c r="F94" i="4"/>
  <c r="C26" i="6"/>
  <c r="F98" i="4"/>
  <c r="F101" i="4"/>
  <c r="F102" i="4"/>
  <c r="C4" i="9"/>
  <c r="F105" i="4"/>
  <c r="F108" i="4"/>
  <c r="F109" i="4"/>
  <c r="F110" i="4"/>
  <c r="F112" i="4"/>
  <c r="C31" i="9"/>
  <c r="F115" i="4"/>
  <c r="F117" i="4"/>
  <c r="F119" i="4"/>
  <c r="F121" i="4"/>
  <c r="C58" i="9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5" i="4"/>
  <c r="F156" i="4"/>
  <c r="F157" i="4"/>
  <c r="F278" i="4"/>
  <c r="C43" i="6"/>
  <c r="F159" i="4"/>
  <c r="F162" i="4"/>
  <c r="C44" i="6"/>
  <c r="F163" i="4"/>
  <c r="C45" i="6"/>
  <c r="F165" i="4"/>
  <c r="C5" i="9"/>
  <c r="F166" i="4"/>
  <c r="F167" i="4"/>
  <c r="F168" i="4"/>
  <c r="C19" i="9"/>
  <c r="F169" i="4"/>
  <c r="C25" i="9"/>
  <c r="F170" i="4"/>
  <c r="F171" i="4"/>
  <c r="C40" i="9"/>
  <c r="F172" i="4"/>
  <c r="F173" i="4"/>
  <c r="F174" i="4"/>
  <c r="F176" i="4"/>
  <c r="F177" i="4"/>
  <c r="F178" i="4"/>
  <c r="F179" i="4"/>
  <c r="C60" i="9"/>
  <c r="F280" i="4"/>
  <c r="C61" i="9"/>
  <c r="F181" i="4"/>
  <c r="C63" i="9"/>
  <c r="F183" i="4"/>
  <c r="F187" i="4"/>
  <c r="F189" i="4"/>
  <c r="F192" i="4"/>
  <c r="F194" i="4"/>
  <c r="F195" i="4"/>
  <c r="F196" i="4"/>
  <c r="F197" i="4"/>
  <c r="F198" i="4"/>
  <c r="F200" i="4"/>
  <c r="F206" i="4"/>
  <c r="F208" i="4"/>
  <c r="F212" i="4"/>
  <c r="F214" i="4"/>
  <c r="F215" i="4"/>
  <c r="F219" i="4"/>
  <c r="F220" i="4"/>
  <c r="F221" i="4"/>
  <c r="F227" i="4"/>
  <c r="F229" i="4"/>
  <c r="F232" i="4"/>
  <c r="C16" i="6"/>
  <c r="F233" i="4"/>
  <c r="F235" i="4"/>
  <c r="C23" i="6"/>
  <c r="F236" i="4"/>
  <c r="C22" i="6"/>
  <c r="F237" i="4"/>
  <c r="C27" i="6"/>
  <c r="F238" i="4"/>
  <c r="C35" i="6"/>
  <c r="F239" i="4"/>
  <c r="F240" i="4"/>
  <c r="C39" i="6"/>
  <c r="F243" i="4"/>
  <c r="F245" i="4"/>
  <c r="F246" i="4"/>
  <c r="C11" i="9"/>
  <c r="F247" i="4"/>
  <c r="F250" i="4"/>
  <c r="F252" i="4"/>
  <c r="C28" i="9"/>
  <c r="F253" i="4"/>
  <c r="F255" i="4"/>
  <c r="C30" i="9"/>
  <c r="F256" i="4"/>
  <c r="F257" i="4"/>
  <c r="C34" i="9"/>
  <c r="F258" i="4"/>
  <c r="F259" i="4"/>
  <c r="C35" i="9"/>
  <c r="F260" i="4"/>
  <c r="F261" i="4"/>
  <c r="F262" i="4"/>
  <c r="F263" i="4"/>
  <c r="F265" i="4"/>
  <c r="C51" i="9"/>
  <c r="F266" i="4"/>
  <c r="C52" i="9"/>
  <c r="F267" i="4"/>
  <c r="C53" i="9"/>
  <c r="F268" i="4"/>
  <c r="C54" i="9"/>
  <c r="F271" i="4"/>
  <c r="F272" i="4"/>
  <c r="C57" i="9"/>
  <c r="F275" i="4"/>
  <c r="F276" i="4"/>
  <c r="C62" i="9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C28" i="6"/>
  <c r="F300" i="4"/>
  <c r="F301" i="4"/>
  <c r="F302" i="4"/>
  <c r="F303" i="4"/>
  <c r="F304" i="4"/>
  <c r="F305" i="4"/>
  <c r="F306" i="4"/>
  <c r="F307" i="4"/>
  <c r="F308" i="4"/>
  <c r="F310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C9" i="6"/>
  <c r="F332" i="4"/>
  <c r="C10" i="6"/>
  <c r="F333" i="4"/>
  <c r="C11" i="6"/>
  <c r="F334" i="4"/>
  <c r="C17" i="6"/>
  <c r="F231" i="4"/>
  <c r="C15" i="6"/>
  <c r="F335" i="4"/>
  <c r="C24" i="6"/>
  <c r="F336" i="4"/>
  <c r="C32" i="6"/>
  <c r="F337" i="4"/>
  <c r="C33" i="6"/>
  <c r="F338" i="4"/>
  <c r="C36" i="6"/>
  <c r="F339" i="4"/>
  <c r="F340" i="4"/>
  <c r="F342" i="4"/>
  <c r="F249" i="4"/>
  <c r="C26" i="9"/>
  <c r="F251" i="4"/>
  <c r="C27" i="9"/>
  <c r="F344" i="4"/>
  <c r="C37" i="9"/>
  <c r="F345" i="4"/>
  <c r="F346" i="4"/>
  <c r="C38" i="9"/>
  <c r="F347" i="4"/>
  <c r="F348" i="4"/>
  <c r="F349" i="4"/>
  <c r="F350" i="4"/>
  <c r="C41" i="9"/>
  <c r="F351" i="4"/>
  <c r="C47" i="9"/>
  <c r="F352" i="4"/>
  <c r="C48" i="9"/>
  <c r="F353" i="4"/>
  <c r="C49" i="9"/>
  <c r="F354" i="4"/>
  <c r="F355" i="4"/>
  <c r="F356" i="4"/>
  <c r="F357" i="4"/>
  <c r="F358" i="4"/>
  <c r="F359" i="4"/>
  <c r="F360" i="4"/>
  <c r="F361" i="4"/>
  <c r="F362" i="4"/>
  <c r="F363" i="4"/>
  <c r="F364" i="4"/>
  <c r="F2" i="4"/>
  <c r="F3" i="4"/>
  <c r="F4" i="4"/>
  <c r="F5" i="4"/>
  <c r="F8" i="4"/>
  <c r="F9" i="4"/>
  <c r="F10" i="4"/>
  <c r="C3" i="9"/>
  <c r="F11" i="4"/>
  <c r="F15" i="4"/>
  <c r="C7" i="9"/>
  <c r="F17" i="4"/>
  <c r="F19" i="4"/>
  <c r="F32" i="4"/>
  <c r="F33" i="4"/>
  <c r="F55" i="4"/>
  <c r="F62" i="4"/>
  <c r="C7" i="6"/>
  <c r="F69" i="4"/>
  <c r="C20" i="6"/>
  <c r="F76" i="4"/>
  <c r="C10" i="9"/>
  <c r="F77" i="4"/>
  <c r="F78" i="4"/>
  <c r="F86" i="4"/>
  <c r="F88" i="4"/>
  <c r="F91" i="4"/>
  <c r="F95" i="4"/>
  <c r="C31" i="6"/>
  <c r="F96" i="4"/>
  <c r="C34" i="6"/>
  <c r="F97" i="4"/>
  <c r="C38" i="6"/>
  <c r="F99" i="4"/>
  <c r="C42" i="6"/>
  <c r="F100" i="4"/>
  <c r="F103" i="4"/>
  <c r="C15" i="9"/>
  <c r="F104" i="4"/>
  <c r="C16" i="9"/>
  <c r="F106" i="4"/>
  <c r="C17" i="9"/>
  <c r="F107" i="4"/>
  <c r="C18" i="9"/>
  <c r="F111" i="4"/>
  <c r="C24" i="9"/>
  <c r="F113" i="4"/>
  <c r="C32" i="9"/>
  <c r="F114" i="4"/>
  <c r="C33" i="9"/>
  <c r="F118" i="4"/>
  <c r="F120" i="4"/>
  <c r="F122" i="4"/>
  <c r="C59" i="9"/>
  <c r="F123" i="4"/>
  <c r="F154" i="4"/>
  <c r="F158" i="4"/>
  <c r="F160" i="4"/>
  <c r="F161" i="4"/>
  <c r="F164" i="4"/>
  <c r="F175" i="4"/>
  <c r="F180" i="4"/>
  <c r="F182" i="4"/>
  <c r="F184" i="4"/>
  <c r="F185" i="4"/>
  <c r="F186" i="4"/>
  <c r="F188" i="4"/>
  <c r="F190" i="4"/>
  <c r="F191" i="4"/>
  <c r="F193" i="4"/>
  <c r="F199" i="4"/>
  <c r="F201" i="4"/>
  <c r="F202" i="4"/>
  <c r="F203" i="4"/>
  <c r="F204" i="4"/>
  <c r="F205" i="4"/>
  <c r="F207" i="4"/>
  <c r="F209" i="4"/>
  <c r="F210" i="4"/>
  <c r="F211" i="4"/>
  <c r="F213" i="4"/>
  <c r="F216" i="4"/>
  <c r="F217" i="4"/>
  <c r="F218" i="4"/>
  <c r="F228" i="4"/>
  <c r="F230" i="4"/>
  <c r="F234" i="4"/>
  <c r="F241" i="4"/>
  <c r="F244" i="4"/>
  <c r="F248" i="4"/>
  <c r="C20" i="9"/>
  <c r="F254" i="4"/>
  <c r="C29" i="9"/>
  <c r="F264" i="4"/>
  <c r="C46" i="9"/>
  <c r="F269" i="4"/>
  <c r="F270" i="4"/>
  <c r="F273" i="4"/>
  <c r="F274" i="4"/>
  <c r="F309" i="4"/>
  <c r="F311" i="4"/>
  <c r="F341" i="4"/>
  <c r="C6" i="9"/>
  <c r="F343" i="4"/>
  <c r="C36" i="9"/>
  <c r="E9" i="9" a="1"/>
  <c r="E9" i="9" s="1"/>
  <c r="E72" i="9" a="1"/>
  <c r="E72" i="9" s="1"/>
  <c r="E136" i="9" a="1"/>
  <c r="E136" i="9" s="1"/>
  <c r="E200" i="9" a="1"/>
  <c r="E200" i="9" s="1"/>
  <c r="E5" i="9" a="1"/>
  <c r="E5" i="9" s="1"/>
  <c r="E97" i="9" a="1"/>
  <c r="E97" i="9" s="1"/>
  <c r="E161" i="9" a="1"/>
  <c r="E161" i="9" s="1"/>
  <c r="E13" i="9" a="1"/>
  <c r="E13" i="9" s="1"/>
  <c r="E74" i="9" a="1"/>
  <c r="E74" i="9" s="1"/>
  <c r="E138" i="9" a="1"/>
  <c r="E138" i="9" s="1"/>
  <c r="E202" i="9" a="1"/>
  <c r="E202" i="9" s="1"/>
  <c r="E31" i="9" a="1"/>
  <c r="E31" i="9" s="1"/>
  <c r="E91" i="9" a="1"/>
  <c r="E91" i="9" s="1"/>
  <c r="E155" i="9" a="1"/>
  <c r="E155" i="9" s="1"/>
  <c r="E219" i="9" a="1"/>
  <c r="E219" i="9" s="1"/>
  <c r="E53" i="9" a="1"/>
  <c r="E53" i="9" s="1"/>
  <c r="E116" i="9" a="1"/>
  <c r="E116" i="9" s="1"/>
  <c r="E180" i="9" a="1"/>
  <c r="E180" i="9" s="1"/>
  <c r="E8" i="9" a="1"/>
  <c r="E8" i="9" s="1"/>
  <c r="E69" i="9" a="1"/>
  <c r="E69" i="9" s="1"/>
  <c r="E133" i="9" a="1"/>
  <c r="E133" i="9" s="1"/>
  <c r="E42" i="9" a="1"/>
  <c r="E42" i="9" s="1"/>
  <c r="E78" i="9" a="1"/>
  <c r="E78" i="9" s="1"/>
  <c r="E142" i="9" a="1"/>
  <c r="E142" i="9" s="1"/>
  <c r="E206" i="9" a="1"/>
  <c r="E206" i="9" s="1"/>
  <c r="E16" i="9" a="1"/>
  <c r="E16" i="9" s="1"/>
  <c r="E87" i="9" a="1"/>
  <c r="E87" i="9" s="1"/>
  <c r="E151" i="9" a="1"/>
  <c r="E151" i="9" s="1"/>
  <c r="E215" i="9" a="1"/>
  <c r="E215" i="9" s="1"/>
  <c r="E263" i="9" a="1"/>
  <c r="E263" i="9" s="1"/>
  <c r="E327" i="9" a="1"/>
  <c r="E327" i="9" s="1"/>
  <c r="E397" i="9" a="1"/>
  <c r="E397" i="9" s="1"/>
  <c r="F31" i="9" a="1"/>
  <c r="F31" i="9" s="1"/>
  <c r="F91" i="9" a="1"/>
  <c r="F91" i="9" s="1"/>
  <c r="F166" i="9" a="1"/>
  <c r="F166" i="9" s="1"/>
  <c r="F230" i="9" a="1"/>
  <c r="F230" i="9" s="1"/>
  <c r="F294" i="9" a="1"/>
  <c r="F294" i="9" s="1"/>
  <c r="F362" i="9" a="1"/>
  <c r="F362" i="9" s="1"/>
  <c r="F422" i="9" a="1"/>
  <c r="F422" i="9" s="1"/>
  <c r="E288" i="9" a="1"/>
  <c r="E288" i="9" s="1"/>
  <c r="E351" i="9" a="1"/>
  <c r="E351" i="9" s="1"/>
  <c r="E412" i="9" a="1"/>
  <c r="E412" i="9" s="1"/>
  <c r="F32" i="9" a="1"/>
  <c r="F32" i="9" s="1"/>
  <c r="F92" i="9" a="1"/>
  <c r="F92" i="9" s="1"/>
  <c r="F159" i="9" a="1"/>
  <c r="F159" i="9" s="1"/>
  <c r="F223" i="9" a="1"/>
  <c r="F223" i="9" s="1"/>
  <c r="F287" i="9" a="1"/>
  <c r="F287" i="9" s="1"/>
  <c r="F347" i="9" a="1"/>
  <c r="F347" i="9" s="1"/>
  <c r="E265" i="9" a="1"/>
  <c r="E265" i="9" s="1"/>
  <c r="E329" i="9" a="1"/>
  <c r="E329" i="9" s="1"/>
  <c r="E399" i="9" a="1"/>
  <c r="E399" i="9" s="1"/>
  <c r="F4" i="9" a="1"/>
  <c r="F4" i="9" s="1"/>
  <c r="F85" i="9" a="1"/>
  <c r="F85" i="9" s="1"/>
  <c r="F145" i="9" a="1"/>
  <c r="F145" i="9" s="1"/>
  <c r="F208" i="9" a="1"/>
  <c r="F208" i="9" s="1"/>
  <c r="F272" i="9" a="1"/>
  <c r="F272" i="9" s="1"/>
  <c r="F332" i="9" a="1"/>
  <c r="F332" i="9" s="1"/>
  <c r="E258" i="9" a="1"/>
  <c r="E258" i="9" s="1"/>
  <c r="E322" i="9" a="1"/>
  <c r="E322" i="9" s="1"/>
  <c r="E384" i="9" a="1"/>
  <c r="E384" i="9" s="1"/>
  <c r="E444" i="9" a="1"/>
  <c r="E444" i="9" s="1"/>
  <c r="F48" i="9" a="1"/>
  <c r="F48" i="9" s="1"/>
  <c r="F123" i="9" a="1"/>
  <c r="F123" i="9" s="1"/>
  <c r="F185" i="9" a="1"/>
  <c r="F185" i="9" s="1"/>
  <c r="F249" i="9" a="1"/>
  <c r="F249" i="9" s="1"/>
  <c r="F311" i="9" a="1"/>
  <c r="F311" i="9" s="1"/>
  <c r="F380" i="9" a="1"/>
  <c r="F380" i="9" s="1"/>
  <c r="E291" i="9" a="1"/>
  <c r="E291" i="9" s="1"/>
  <c r="E354" i="9" a="1"/>
  <c r="E354" i="9" s="1"/>
  <c r="E415" i="9" a="1"/>
  <c r="E415" i="9" s="1"/>
  <c r="F58" i="9" a="1"/>
  <c r="F58" i="9" s="1"/>
  <c r="F95" i="9" a="1"/>
  <c r="F95" i="9" s="1"/>
  <c r="F154" i="9" a="1"/>
  <c r="F154" i="9" s="1"/>
  <c r="F218" i="9" a="1"/>
  <c r="F218" i="9" s="1"/>
  <c r="F282" i="9" a="1"/>
  <c r="F282" i="9" s="1"/>
  <c r="F342" i="9" a="1"/>
  <c r="F342" i="9" s="1"/>
  <c r="E252" i="9" a="1"/>
  <c r="E252" i="9" s="1"/>
  <c r="E316" i="9" a="1"/>
  <c r="E316" i="9" s="1"/>
  <c r="E378" i="9" a="1"/>
  <c r="E378" i="9" s="1"/>
  <c r="E439" i="9" a="1"/>
  <c r="E439" i="9" s="1"/>
  <c r="F6" i="9" a="1"/>
  <c r="F6" i="9" s="1"/>
  <c r="F118" i="9" a="1"/>
  <c r="F118" i="9" s="1"/>
  <c r="F179" i="9" a="1"/>
  <c r="F179" i="9" s="1"/>
  <c r="F243" i="9" a="1"/>
  <c r="F243" i="9" s="1"/>
  <c r="F313" i="9" a="1"/>
  <c r="F313" i="9" s="1"/>
  <c r="E244" i="9" a="1"/>
  <c r="E244" i="9" s="1"/>
  <c r="E44" i="9" a="1"/>
  <c r="E44" i="9" s="1"/>
  <c r="E80" i="9" a="1"/>
  <c r="E80" i="9" s="1"/>
  <c r="E144" i="9" a="1"/>
  <c r="E144" i="9" s="1"/>
  <c r="E208" i="9" a="1"/>
  <c r="E208" i="9" s="1"/>
  <c r="E20" i="9" a="1"/>
  <c r="E20" i="9" s="1"/>
  <c r="E105" i="9" a="1"/>
  <c r="E105" i="9" s="1"/>
  <c r="E169" i="9" a="1"/>
  <c r="E169" i="9" s="1"/>
  <c r="E55" i="9" a="1"/>
  <c r="E55" i="9" s="1"/>
  <c r="E82" i="9" a="1"/>
  <c r="E82" i="9" s="1"/>
  <c r="E146" i="9" a="1"/>
  <c r="E146" i="9" s="1"/>
  <c r="E210" i="9" a="1"/>
  <c r="E210" i="9" s="1"/>
  <c r="E25" i="9" a="1"/>
  <c r="E25" i="9" s="1"/>
  <c r="E99" i="9" a="1"/>
  <c r="E99" i="9" s="1"/>
  <c r="E163" i="9" a="1"/>
  <c r="E163" i="9" s="1"/>
  <c r="E227" i="9" a="1"/>
  <c r="E227" i="9" s="1"/>
  <c r="E41" i="9" a="1"/>
  <c r="E41" i="9" s="1"/>
  <c r="E124" i="9" a="1"/>
  <c r="E124" i="9" s="1"/>
  <c r="E188" i="9" a="1"/>
  <c r="E188" i="9" s="1"/>
  <c r="E39" i="9" a="1"/>
  <c r="E39" i="9" s="1"/>
  <c r="E77" i="9" a="1"/>
  <c r="E77" i="9" s="1"/>
  <c r="E141" i="9" a="1"/>
  <c r="E141" i="9" s="1"/>
  <c r="E15" i="9" a="1"/>
  <c r="E15" i="9" s="1"/>
  <c r="E86" i="9" a="1"/>
  <c r="E86" i="9" s="1"/>
  <c r="E150" i="9" a="1"/>
  <c r="E150" i="9" s="1"/>
  <c r="E214" i="9" a="1"/>
  <c r="E214" i="9" s="1"/>
  <c r="E58" i="9" a="1"/>
  <c r="E58" i="9" s="1"/>
  <c r="E95" i="9" a="1"/>
  <c r="E95" i="9" s="1"/>
  <c r="E159" i="9" a="1"/>
  <c r="E159" i="9" s="1"/>
  <c r="E223" i="9" a="1"/>
  <c r="E223" i="9" s="1"/>
  <c r="E271" i="9" a="1"/>
  <c r="E271" i="9" s="1"/>
  <c r="E335" i="9" a="1"/>
  <c r="E335" i="9" s="1"/>
  <c r="E418" i="9" a="1"/>
  <c r="E418" i="9" s="1"/>
  <c r="F25" i="9" a="1"/>
  <c r="F25" i="9" s="1"/>
  <c r="F99" i="9" a="1"/>
  <c r="F99" i="9" s="1"/>
  <c r="F174" i="9" a="1"/>
  <c r="F174" i="9" s="1"/>
  <c r="F238" i="9" a="1"/>
  <c r="F238" i="9" s="1"/>
  <c r="F301" i="9" a="1"/>
  <c r="F301" i="9" s="1"/>
  <c r="F369" i="9" a="1"/>
  <c r="F369" i="9" s="1"/>
  <c r="E197" i="9" a="1"/>
  <c r="E197" i="9" s="1"/>
  <c r="E296" i="9" a="1"/>
  <c r="E296" i="9" s="1"/>
  <c r="E359" i="9" a="1"/>
  <c r="E359" i="9" s="1"/>
  <c r="E419" i="9" a="1"/>
  <c r="E419" i="9" s="1"/>
  <c r="F40" i="9" a="1"/>
  <c r="F40" i="9" s="1"/>
  <c r="F107" i="9" a="1"/>
  <c r="F107" i="9" s="1"/>
  <c r="F167" i="9" a="1"/>
  <c r="F167" i="9" s="1"/>
  <c r="F231" i="9" a="1"/>
  <c r="F231" i="9" s="1"/>
  <c r="F295" i="9" a="1"/>
  <c r="F295" i="9" s="1"/>
  <c r="F355" i="9" a="1"/>
  <c r="F355" i="9" s="1"/>
  <c r="E273" i="9" a="1"/>
  <c r="E273" i="9" s="1"/>
  <c r="E337" i="9" a="1"/>
  <c r="E337" i="9" s="1"/>
  <c r="E406" i="9" a="1"/>
  <c r="E406" i="9" s="1"/>
  <c r="F33" i="9" a="1"/>
  <c r="F33" i="9" s="1"/>
  <c r="F93" i="9" a="1"/>
  <c r="F93" i="9" s="1"/>
  <c r="F152" i="9" a="1"/>
  <c r="F152" i="9" s="1"/>
  <c r="F216" i="9" a="1"/>
  <c r="F216" i="9" s="1"/>
  <c r="F280" i="9" a="1"/>
  <c r="F280" i="9" s="1"/>
  <c r="F340" i="9" a="1"/>
  <c r="F340" i="9" s="1"/>
  <c r="E266" i="9" a="1"/>
  <c r="E266" i="9" s="1"/>
  <c r="E330" i="9" a="1"/>
  <c r="E330" i="9" s="1"/>
  <c r="E392" i="9" a="1"/>
  <c r="E392" i="9" s="1"/>
  <c r="F21" i="9" a="1"/>
  <c r="F21" i="9" s="1"/>
  <c r="F70" i="9" a="1"/>
  <c r="F70" i="9" s="1"/>
  <c r="F131" i="9" a="1"/>
  <c r="F131" i="9" s="1"/>
  <c r="F193" i="9" a="1"/>
  <c r="F193" i="9" s="1"/>
  <c r="F257" i="9" a="1"/>
  <c r="F257" i="9" s="1"/>
  <c r="F319" i="9" a="1"/>
  <c r="F319" i="9" s="1"/>
  <c r="E221" i="9" a="1"/>
  <c r="E221" i="9" s="1"/>
  <c r="E299" i="9" a="1"/>
  <c r="E299" i="9" s="1"/>
  <c r="E362" i="9" a="1"/>
  <c r="E362" i="9" s="1"/>
  <c r="E422" i="9" a="1"/>
  <c r="E422" i="9" s="1"/>
  <c r="F63" i="9" a="1"/>
  <c r="F63" i="9" s="1"/>
  <c r="F102" i="9" a="1"/>
  <c r="F102" i="9" s="1"/>
  <c r="F162" i="9" a="1"/>
  <c r="F162" i="9" s="1"/>
  <c r="F226" i="9" a="1"/>
  <c r="F226" i="9" s="1"/>
  <c r="F290" i="9" a="1"/>
  <c r="F290" i="9" s="1"/>
  <c r="F350" i="9" a="1"/>
  <c r="F350" i="9" s="1"/>
  <c r="E260" i="9" a="1"/>
  <c r="E260" i="9" s="1"/>
  <c r="E324" i="9" a="1"/>
  <c r="E324" i="9" s="1"/>
  <c r="E386" i="9" a="1"/>
  <c r="E386" i="9" s="1"/>
  <c r="E446" i="9" a="1"/>
  <c r="E446" i="9" s="1"/>
  <c r="F64" i="9" a="1"/>
  <c r="F64" i="9" s="1"/>
  <c r="F125" i="9" a="1"/>
  <c r="F125" i="9" s="1"/>
  <c r="F187" i="9" a="1"/>
  <c r="F187" i="9" s="1"/>
  <c r="F251" i="9" a="1"/>
  <c r="F251" i="9" s="1"/>
  <c r="F321" i="9" a="1"/>
  <c r="F321" i="9" s="1"/>
  <c r="E253" i="9" a="1"/>
  <c r="E253" i="9" s="1"/>
  <c r="E317" i="9" a="1"/>
  <c r="E317" i="9" s="1"/>
  <c r="E17" i="9" a="1"/>
  <c r="E17" i="9" s="1"/>
  <c r="E88" i="9" a="1"/>
  <c r="E88" i="9" s="1"/>
  <c r="E152" i="9" a="1"/>
  <c r="E152" i="9" s="1"/>
  <c r="E216" i="9" a="1"/>
  <c r="E216" i="9" s="1"/>
  <c r="E46" i="9" a="1"/>
  <c r="E46" i="9" s="1"/>
  <c r="E113" i="9" a="1"/>
  <c r="E113" i="9" s="1"/>
  <c r="E177" i="9" a="1"/>
  <c r="E177" i="9" s="1"/>
  <c r="E24" i="9" a="1"/>
  <c r="E24" i="9" s="1"/>
  <c r="E90" i="9" a="1"/>
  <c r="E90" i="9" s="1"/>
  <c r="E154" i="9" a="1"/>
  <c r="E154" i="9" s="1"/>
  <c r="E218" i="9" a="1"/>
  <c r="E218" i="9" s="1"/>
  <c r="E27" i="9" a="1"/>
  <c r="E27" i="9" s="1"/>
  <c r="E107" i="9" a="1"/>
  <c r="E107" i="9" s="1"/>
  <c r="E171" i="9" a="1"/>
  <c r="E171" i="9" s="1"/>
  <c r="E7" i="9" a="1"/>
  <c r="E7" i="9" s="1"/>
  <c r="E68" i="9" a="1"/>
  <c r="E68" i="9" s="1"/>
  <c r="E132" i="9" a="1"/>
  <c r="E132" i="9" s="1"/>
  <c r="E196" i="9" a="1"/>
  <c r="E196" i="9" s="1"/>
  <c r="E4" i="9" a="1"/>
  <c r="E4" i="9" s="1"/>
  <c r="E85" i="9" a="1"/>
  <c r="E85" i="9" s="1"/>
  <c r="E149" i="9" a="1"/>
  <c r="E149" i="9" s="1"/>
  <c r="E45" i="9" a="1"/>
  <c r="E45" i="9" s="1"/>
  <c r="E94" i="9" a="1"/>
  <c r="E94" i="9" s="1"/>
  <c r="E158" i="9" a="1"/>
  <c r="E158" i="9" s="1"/>
  <c r="E222" i="9" a="1"/>
  <c r="E222" i="9" s="1"/>
  <c r="E63" i="9" a="1"/>
  <c r="E63" i="9" s="1"/>
  <c r="E103" i="9" a="1"/>
  <c r="E103" i="9" s="1"/>
  <c r="E167" i="9" a="1"/>
  <c r="E167" i="9" s="1"/>
  <c r="E231" i="9" a="1"/>
  <c r="E231" i="9" s="1"/>
  <c r="E279" i="9" a="1"/>
  <c r="E279" i="9" s="1"/>
  <c r="E343" i="9" a="1"/>
  <c r="E343" i="9" s="1"/>
  <c r="E426" i="9" a="1"/>
  <c r="E426" i="9" s="1"/>
  <c r="F27" i="9" a="1"/>
  <c r="F27" i="9" s="1"/>
  <c r="F106" i="9" a="1"/>
  <c r="F106" i="9" s="1"/>
  <c r="F182" i="9" a="1"/>
  <c r="F182" i="9" s="1"/>
  <c r="F246" i="9" a="1"/>
  <c r="F246" i="9" s="1"/>
  <c r="F308" i="9" a="1"/>
  <c r="F308" i="9" s="1"/>
  <c r="F377" i="9" a="1"/>
  <c r="F377" i="9" s="1"/>
  <c r="E237" i="9" a="1"/>
  <c r="E237" i="9" s="1"/>
  <c r="E304" i="9" a="1"/>
  <c r="E304" i="9" s="1"/>
  <c r="E366" i="9" a="1"/>
  <c r="E366" i="9" s="1"/>
  <c r="E427" i="9" a="1"/>
  <c r="E427" i="9" s="1"/>
  <c r="F28" i="9" a="1"/>
  <c r="F28" i="9" s="1"/>
  <c r="F114" i="9" a="1"/>
  <c r="F114" i="9" s="1"/>
  <c r="F175" i="9" a="1"/>
  <c r="F175" i="9" s="1"/>
  <c r="F239" i="9" a="1"/>
  <c r="F239" i="9" s="1"/>
  <c r="F302" i="9" a="1"/>
  <c r="F302" i="9" s="1"/>
  <c r="F363" i="9" a="1"/>
  <c r="F363" i="9" s="1"/>
  <c r="E281" i="9" a="1"/>
  <c r="E281" i="9" s="1"/>
  <c r="E352" i="9" a="1"/>
  <c r="E352" i="9" s="1"/>
  <c r="E413" i="9" a="1"/>
  <c r="E413" i="9" s="1"/>
  <c r="F60" i="9" a="1"/>
  <c r="F60" i="9" s="1"/>
  <c r="F100" i="9" a="1"/>
  <c r="F100" i="9" s="1"/>
  <c r="F160" i="9" a="1"/>
  <c r="F160" i="9" s="1"/>
  <c r="F224" i="9" a="1"/>
  <c r="F224" i="9" s="1"/>
  <c r="F288" i="9" a="1"/>
  <c r="F288" i="9" s="1"/>
  <c r="F348" i="9" a="1"/>
  <c r="F348" i="9" s="1"/>
  <c r="E274" i="9" a="1"/>
  <c r="E274" i="9" s="1"/>
  <c r="E338" i="9" a="1"/>
  <c r="E338" i="9" s="1"/>
  <c r="E400" i="9" a="1"/>
  <c r="E400" i="9" s="1"/>
  <c r="F42" i="9" a="1"/>
  <c r="F42" i="9" s="1"/>
  <c r="F78" i="9" a="1"/>
  <c r="F78" i="9" s="1"/>
  <c r="F139" i="9" a="1"/>
  <c r="F139" i="9" s="1"/>
  <c r="F201" i="9" a="1"/>
  <c r="F201" i="9" s="1"/>
  <c r="F265" i="9" a="1"/>
  <c r="F265" i="9" s="1"/>
  <c r="F333" i="9" a="1"/>
  <c r="F333" i="9" s="1"/>
  <c r="E242" i="9" a="1"/>
  <c r="E242" i="9" s="1"/>
  <c r="E307" i="9" a="1"/>
  <c r="E307" i="9" s="1"/>
  <c r="E369" i="9" a="1"/>
  <c r="E369" i="9" s="1"/>
  <c r="E430" i="9" a="1"/>
  <c r="E430" i="9" s="1"/>
  <c r="F34" i="9" a="1"/>
  <c r="F34" i="9" s="1"/>
  <c r="F110" i="9" a="1"/>
  <c r="F110" i="9" s="1"/>
  <c r="F170" i="9" a="1"/>
  <c r="F170" i="9" s="1"/>
  <c r="F234" i="9" a="1"/>
  <c r="F234" i="9" s="1"/>
  <c r="F298" i="9" a="1"/>
  <c r="F298" i="9" s="1"/>
  <c r="F358" i="9" a="1"/>
  <c r="F358" i="9" s="1"/>
  <c r="E268" i="9" a="1"/>
  <c r="E268" i="9" s="1"/>
  <c r="E332" i="9" a="1"/>
  <c r="E332" i="9" s="1"/>
  <c r="E394" i="9" a="1"/>
  <c r="E394" i="9" s="1"/>
  <c r="F9" i="9" a="1"/>
  <c r="F9" i="9" s="1"/>
  <c r="F72" i="9" a="1"/>
  <c r="F72" i="9" s="1"/>
  <c r="F133" i="9" a="1"/>
  <c r="F133" i="9" s="1"/>
  <c r="F195" i="9" a="1"/>
  <c r="F195" i="9" s="1"/>
  <c r="F259" i="9" a="1"/>
  <c r="F259" i="9" s="1"/>
  <c r="F328" i="9" a="1"/>
  <c r="F328" i="9" s="1"/>
  <c r="E261" i="9" a="1"/>
  <c r="E261" i="9" s="1"/>
  <c r="E59" i="9" a="1"/>
  <c r="E59" i="9" s="1"/>
  <c r="E96" i="9" a="1"/>
  <c r="E96" i="9" s="1"/>
  <c r="E160" i="9" a="1"/>
  <c r="E160" i="9" s="1"/>
  <c r="E224" i="9" a="1"/>
  <c r="E224" i="9" s="1"/>
  <c r="E36" i="9" a="1"/>
  <c r="E36" i="9" s="1"/>
  <c r="E121" i="9" a="1"/>
  <c r="E121" i="9" s="1"/>
  <c r="E185" i="9" a="1"/>
  <c r="E185" i="9" s="1"/>
  <c r="E19" i="9" a="1"/>
  <c r="E19" i="9" s="1"/>
  <c r="E98" i="9" a="1"/>
  <c r="E98" i="9" s="1"/>
  <c r="E162" i="9" a="1"/>
  <c r="E162" i="9" s="1"/>
  <c r="E226" i="9" a="1"/>
  <c r="E226" i="9" s="1"/>
  <c r="E52" i="9" a="1"/>
  <c r="E52" i="9" s="1"/>
  <c r="E115" i="9" a="1"/>
  <c r="E115" i="9" s="1"/>
  <c r="E179" i="9" a="1"/>
  <c r="E179" i="9" s="1"/>
  <c r="E23" i="9" a="1"/>
  <c r="E23" i="9" s="1"/>
  <c r="E76" i="9" a="1"/>
  <c r="E76" i="9" s="1"/>
  <c r="E140" i="9" a="1"/>
  <c r="E140" i="9" s="1"/>
  <c r="E204" i="9" a="1"/>
  <c r="E204" i="9" s="1"/>
  <c r="E33" i="9" a="1"/>
  <c r="E33" i="9" s="1"/>
  <c r="E93" i="9" a="1"/>
  <c r="E93" i="9" s="1"/>
  <c r="E157" i="9" a="1"/>
  <c r="E157" i="9" s="1"/>
  <c r="E61" i="9" a="1"/>
  <c r="E61" i="9" s="1"/>
  <c r="E102" i="9" a="1"/>
  <c r="E102" i="9" s="1"/>
  <c r="E166" i="9" a="1"/>
  <c r="E166" i="9" s="1"/>
  <c r="E230" i="9" a="1"/>
  <c r="E230" i="9" s="1"/>
  <c r="E34" i="9" a="1"/>
  <c r="E34" i="9" s="1"/>
  <c r="E111" i="9" a="1"/>
  <c r="E111" i="9" s="1"/>
  <c r="E175" i="9" a="1"/>
  <c r="E175" i="9" s="1"/>
  <c r="E239" i="9" a="1"/>
  <c r="E239" i="9" s="1"/>
  <c r="E287" i="9" a="1"/>
  <c r="E287" i="9" s="1"/>
  <c r="E350" i="9" a="1"/>
  <c r="E350" i="9" s="1"/>
  <c r="E434" i="9" a="1"/>
  <c r="E434" i="9" s="1"/>
  <c r="F52" i="9" a="1"/>
  <c r="F52" i="9" s="1"/>
  <c r="F113" i="9" a="1"/>
  <c r="F113" i="9" s="1"/>
  <c r="F190" i="9" a="1"/>
  <c r="F190" i="9" s="1"/>
  <c r="F254" i="9" a="1"/>
  <c r="F254" i="9" s="1"/>
  <c r="F316" i="9" a="1"/>
  <c r="F316" i="9" s="1"/>
  <c r="F385" i="9" a="1"/>
  <c r="F385" i="9" s="1"/>
  <c r="E248" i="9" a="1"/>
  <c r="E248" i="9" s="1"/>
  <c r="E312" i="9" a="1"/>
  <c r="E312" i="9" s="1"/>
  <c r="E374" i="9" a="1"/>
  <c r="E374" i="9" s="1"/>
  <c r="E435" i="9" a="1"/>
  <c r="E435" i="9" s="1"/>
  <c r="F53" i="9" a="1"/>
  <c r="F53" i="9" s="1"/>
  <c r="F121" i="9" a="1"/>
  <c r="F121" i="9" s="1"/>
  <c r="F183" i="9" a="1"/>
  <c r="F183" i="9" s="1"/>
  <c r="F247" i="9" a="1"/>
  <c r="F247" i="9" s="1"/>
  <c r="F309" i="9" a="1"/>
  <c r="F309" i="9" s="1"/>
  <c r="F370" i="9" a="1"/>
  <c r="F370" i="9" s="1"/>
  <c r="E289" i="9" a="1"/>
  <c r="E289" i="9" s="1"/>
  <c r="E360" i="9" a="1"/>
  <c r="E360" i="9" s="1"/>
  <c r="E420" i="9" a="1"/>
  <c r="E420" i="9" s="1"/>
  <c r="F29" i="9" a="1"/>
  <c r="F29" i="9" s="1"/>
  <c r="F108" i="9" a="1"/>
  <c r="F108" i="9" s="1"/>
  <c r="F168" i="9" a="1"/>
  <c r="F168" i="9" s="1"/>
  <c r="F232" i="9" a="1"/>
  <c r="F232" i="9" s="1"/>
  <c r="F296" i="9" a="1"/>
  <c r="F296" i="9" s="1"/>
  <c r="F356" i="9" a="1"/>
  <c r="F356" i="9" s="1"/>
  <c r="E282" i="9" a="1"/>
  <c r="E282" i="9" s="1"/>
  <c r="E345" i="9" a="1"/>
  <c r="E345" i="9" s="1"/>
  <c r="E407" i="9" a="1"/>
  <c r="E407" i="9" s="1"/>
  <c r="F15" i="9" a="1"/>
  <c r="F15" i="9" s="1"/>
  <c r="F86" i="9" a="1"/>
  <c r="F86" i="9" s="1"/>
  <c r="F146" i="9" a="1"/>
  <c r="F146" i="9" s="1"/>
  <c r="F209" i="9" a="1"/>
  <c r="F209" i="9" s="1"/>
  <c r="F273" i="9" a="1"/>
  <c r="F273" i="9" s="1"/>
  <c r="F341" i="9" a="1"/>
  <c r="F341" i="9" s="1"/>
  <c r="E251" i="9" a="1"/>
  <c r="E251" i="9" s="1"/>
  <c r="E315" i="9" a="1"/>
  <c r="E315" i="9" s="1"/>
  <c r="E377" i="9" a="1"/>
  <c r="E377" i="9" s="1"/>
  <c r="E438" i="9" a="1"/>
  <c r="E438" i="9" s="1"/>
  <c r="F62" i="9" a="1"/>
  <c r="F62" i="9" s="1"/>
  <c r="F117" i="9" a="1"/>
  <c r="F117" i="9" s="1"/>
  <c r="F178" i="9" a="1"/>
  <c r="F178" i="9" s="1"/>
  <c r="F242" i="9" a="1"/>
  <c r="F242" i="9" s="1"/>
  <c r="F305" i="9" a="1"/>
  <c r="F305" i="9" s="1"/>
  <c r="F366" i="9" a="1"/>
  <c r="F366" i="9" s="1"/>
  <c r="E276" i="9" a="1"/>
  <c r="E276" i="9" s="1"/>
  <c r="E340" i="9" a="1"/>
  <c r="E340" i="9" s="1"/>
  <c r="E402" i="9" a="1"/>
  <c r="E402" i="9" s="1"/>
  <c r="F44" i="9" a="1"/>
  <c r="F44" i="9" s="1"/>
  <c r="F80" i="9" a="1"/>
  <c r="F80" i="9" s="1"/>
  <c r="F141" i="9" a="1"/>
  <c r="F141" i="9" s="1"/>
  <c r="F203" i="9" a="1"/>
  <c r="F203" i="9" s="1"/>
  <c r="F267" i="9" a="1"/>
  <c r="F267" i="9" s="1"/>
  <c r="F335" i="9" a="1"/>
  <c r="F335" i="9" s="1"/>
  <c r="E269" i="9" a="1"/>
  <c r="E269" i="9" s="1"/>
  <c r="E333" i="9" a="1"/>
  <c r="E333" i="9" s="1"/>
  <c r="E395" i="9" a="1"/>
  <c r="E395" i="9" s="1"/>
  <c r="E11" i="9" a="1"/>
  <c r="E11" i="9" s="1"/>
  <c r="E104" i="9" a="1"/>
  <c r="E104" i="9" s="1"/>
  <c r="E168" i="9" a="1"/>
  <c r="E168" i="9" s="1"/>
  <c r="E232" i="9" a="1"/>
  <c r="E232" i="9" s="1"/>
  <c r="E65" i="9" a="1"/>
  <c r="E65" i="9" s="1"/>
  <c r="E129" i="9" a="1"/>
  <c r="E129" i="9" s="1"/>
  <c r="E193" i="9" a="1"/>
  <c r="E193" i="9" s="1"/>
  <c r="E26" i="9" a="1"/>
  <c r="E26" i="9" s="1"/>
  <c r="E106" i="9" a="1"/>
  <c r="E106" i="9" s="1"/>
  <c r="E170" i="9" a="1"/>
  <c r="E170" i="9" s="1"/>
  <c r="E234" i="9" a="1"/>
  <c r="E234" i="9" s="1"/>
  <c r="E38" i="9" a="1"/>
  <c r="E38" i="9" s="1"/>
  <c r="E123" i="9" a="1"/>
  <c r="E123" i="9" s="1"/>
  <c r="E187" i="9" a="1"/>
  <c r="E187" i="9" s="1"/>
  <c r="E10" i="9" a="1"/>
  <c r="E10" i="9" s="1"/>
  <c r="E84" i="9" a="1"/>
  <c r="E84" i="9" s="1"/>
  <c r="E148" i="9" a="1"/>
  <c r="E148" i="9" s="1"/>
  <c r="E212" i="9" a="1"/>
  <c r="E212" i="9" s="1"/>
  <c r="E60" i="9" a="1"/>
  <c r="E60" i="9" s="1"/>
  <c r="E101" i="9" a="1"/>
  <c r="E101" i="9" s="1"/>
  <c r="E165" i="9" a="1"/>
  <c r="E165" i="9" s="1"/>
  <c r="E30" i="9" a="1"/>
  <c r="E30" i="9" s="1"/>
  <c r="E110" i="9" a="1"/>
  <c r="E110" i="9" s="1"/>
  <c r="E174" i="9" a="1"/>
  <c r="E174" i="9" s="1"/>
  <c r="E238" i="9" a="1"/>
  <c r="E238" i="9" s="1"/>
  <c r="E62" i="9" a="1"/>
  <c r="E62" i="9" s="1"/>
  <c r="E119" i="9" a="1"/>
  <c r="E119" i="9" s="1"/>
  <c r="E183" i="9" a="1"/>
  <c r="E183" i="9" s="1"/>
  <c r="E189" i="9" a="1"/>
  <c r="E189" i="9" s="1"/>
  <c r="E295" i="9" a="1"/>
  <c r="E295" i="9" s="1"/>
  <c r="E358" i="9" a="1"/>
  <c r="E358" i="9" s="1"/>
  <c r="E442" i="9" a="1"/>
  <c r="E442" i="9" s="1"/>
  <c r="F38" i="9" a="1"/>
  <c r="F38" i="9" s="1"/>
  <c r="F120" i="9" a="1"/>
  <c r="F120" i="9" s="1"/>
  <c r="F198" i="9" a="1"/>
  <c r="F198" i="9" s="1"/>
  <c r="F262" i="9" a="1"/>
  <c r="F262" i="9" s="1"/>
  <c r="F324" i="9" a="1"/>
  <c r="F324" i="9" s="1"/>
  <c r="F393" i="9" a="1"/>
  <c r="F393" i="9" s="1"/>
  <c r="E256" i="9" a="1"/>
  <c r="E256" i="9" s="1"/>
  <c r="E320" i="9" a="1"/>
  <c r="E320" i="9" s="1"/>
  <c r="E382" i="9" a="1"/>
  <c r="E382" i="9" s="1"/>
  <c r="E443" i="9" a="1"/>
  <c r="E443" i="9" s="1"/>
  <c r="F41" i="9" a="1"/>
  <c r="F41" i="9" s="1"/>
  <c r="F129" i="9" a="1"/>
  <c r="F129" i="9" s="1"/>
  <c r="F191" i="9" a="1"/>
  <c r="F191" i="9" s="1"/>
  <c r="F255" i="9" a="1"/>
  <c r="F255" i="9" s="1"/>
  <c r="F317" i="9" a="1"/>
  <c r="F317" i="9" s="1"/>
  <c r="E205" i="9" a="1"/>
  <c r="E205" i="9" s="1"/>
  <c r="E297" i="9" a="1"/>
  <c r="E297" i="9" s="1"/>
  <c r="E367" i="9" a="1"/>
  <c r="E367" i="9" s="1"/>
  <c r="E428" i="9" a="1"/>
  <c r="E428" i="9" s="1"/>
  <c r="F54" i="9" a="1"/>
  <c r="F54" i="9" s="1"/>
  <c r="F115" i="9" a="1"/>
  <c r="F115" i="9" s="1"/>
  <c r="F176" i="9" a="1"/>
  <c r="F176" i="9" s="1"/>
  <c r="F240" i="9" a="1"/>
  <c r="F240" i="9" s="1"/>
  <c r="F303" i="9" a="1"/>
  <c r="F303" i="9" s="1"/>
  <c r="F364" i="9" a="1"/>
  <c r="F364" i="9" s="1"/>
  <c r="E290" i="9" a="1"/>
  <c r="E290" i="9" s="1"/>
  <c r="E353" i="9" a="1"/>
  <c r="E353" i="9" s="1"/>
  <c r="E414" i="9" a="1"/>
  <c r="E414" i="9" s="1"/>
  <c r="F45" i="9" a="1"/>
  <c r="F45" i="9" s="1"/>
  <c r="F94" i="9" a="1"/>
  <c r="F94" i="9" s="1"/>
  <c r="F153" i="9" a="1"/>
  <c r="F153" i="9" s="1"/>
  <c r="F217" i="9" a="1"/>
  <c r="F217" i="9" s="1"/>
  <c r="F281" i="9" a="1"/>
  <c r="F281" i="9" s="1"/>
  <c r="F349" i="9" a="1"/>
  <c r="F349" i="9" s="1"/>
  <c r="E259" i="9" a="1"/>
  <c r="E259" i="9" s="1"/>
  <c r="E323" i="9" a="1"/>
  <c r="E323" i="9" s="1"/>
  <c r="E385" i="9" a="1"/>
  <c r="E385" i="9" s="1"/>
  <c r="E445" i="9" a="1"/>
  <c r="E445" i="9" s="1"/>
  <c r="F49" i="9" a="1"/>
  <c r="F49" i="9" s="1"/>
  <c r="F124" i="9" a="1"/>
  <c r="F124" i="9" s="1"/>
  <c r="F186" i="9" a="1"/>
  <c r="F186" i="9" s="1"/>
  <c r="F250" i="9" a="1"/>
  <c r="F250" i="9" s="1"/>
  <c r="F312" i="9" a="1"/>
  <c r="F312" i="9" s="1"/>
  <c r="F373" i="9" a="1"/>
  <c r="F373" i="9" s="1"/>
  <c r="E284" i="9" a="1"/>
  <c r="E284" i="9" s="1"/>
  <c r="E347" i="9" a="1"/>
  <c r="E347" i="9" s="1"/>
  <c r="E409" i="9" a="1"/>
  <c r="E409" i="9" s="1"/>
  <c r="F17" i="9" a="1"/>
  <c r="F17" i="9" s="1"/>
  <c r="F88" i="9" a="1"/>
  <c r="F88" i="9" s="1"/>
  <c r="F148" i="9" a="1"/>
  <c r="F148" i="9" s="1"/>
  <c r="F211" i="9" a="1"/>
  <c r="F211" i="9" s="1"/>
  <c r="F275" i="9" a="1"/>
  <c r="F275" i="9" s="1"/>
  <c r="F343" i="9" a="1"/>
  <c r="F343" i="9" s="1"/>
  <c r="E277" i="9" a="1"/>
  <c r="E277" i="9" s="1"/>
  <c r="E35" i="9" a="1"/>
  <c r="E35" i="9" s="1"/>
  <c r="E112" i="9" a="1"/>
  <c r="E112" i="9" s="1"/>
  <c r="E176" i="9" a="1"/>
  <c r="E176" i="9" s="1"/>
  <c r="E12" i="9" a="1"/>
  <c r="E12" i="9" s="1"/>
  <c r="E73" i="9" a="1"/>
  <c r="E73" i="9" s="1"/>
  <c r="E137" i="9" a="1"/>
  <c r="E137" i="9" s="1"/>
  <c r="E201" i="9" a="1"/>
  <c r="E201" i="9" s="1"/>
  <c r="E51" i="9" a="1"/>
  <c r="E51" i="9" s="1"/>
  <c r="E114" i="9" a="1"/>
  <c r="E114" i="9" s="1"/>
  <c r="E178" i="9" a="1"/>
  <c r="E178" i="9" s="1"/>
  <c r="E3" i="9" a="1"/>
  <c r="E3" i="9" s="1"/>
  <c r="E67" i="9" a="1"/>
  <c r="E67" i="9" s="1"/>
  <c r="E131" i="9" a="1"/>
  <c r="E131" i="9" s="1"/>
  <c r="E195" i="9" a="1"/>
  <c r="E195" i="9" s="1"/>
  <c r="E32" i="9" a="1"/>
  <c r="E32" i="9" s="1"/>
  <c r="E92" i="9" a="1"/>
  <c r="E92" i="9" s="1"/>
  <c r="E156" i="9" a="1"/>
  <c r="E156" i="9" s="1"/>
  <c r="E220" i="9" a="1"/>
  <c r="E220" i="9" s="1"/>
  <c r="E29" i="9" a="1"/>
  <c r="E29" i="9" s="1"/>
  <c r="E109" i="9" a="1"/>
  <c r="E109" i="9" s="1"/>
  <c r="E173" i="9" a="1"/>
  <c r="E173" i="9" s="1"/>
  <c r="E57" i="9" a="1"/>
  <c r="E57" i="9" s="1"/>
  <c r="E118" i="9" a="1"/>
  <c r="E118" i="9" s="1"/>
  <c r="E182" i="9" a="1"/>
  <c r="E182" i="9" s="1"/>
  <c r="E246" i="9" a="1"/>
  <c r="E246" i="9" s="1"/>
  <c r="E49" i="9" a="1"/>
  <c r="E49" i="9" s="1"/>
  <c r="E127" i="9" a="1"/>
  <c r="E127" i="9" s="1"/>
  <c r="E191" i="9" a="1"/>
  <c r="E191" i="9" s="1"/>
  <c r="E235" i="9" a="1"/>
  <c r="E235" i="9" s="1"/>
  <c r="E303" i="9" a="1"/>
  <c r="E303" i="9" s="1"/>
  <c r="E373" i="9" a="1"/>
  <c r="E373" i="9" s="1"/>
  <c r="F3" i="9" a="1"/>
  <c r="F3" i="9" s="1"/>
  <c r="F67" i="9" a="1"/>
  <c r="F67" i="9" s="1"/>
  <c r="F128" i="9" a="1"/>
  <c r="F128" i="9" s="1"/>
  <c r="F206" i="9" a="1"/>
  <c r="F206" i="9" s="1"/>
  <c r="F270" i="9" a="1"/>
  <c r="F270" i="9" s="1"/>
  <c r="F338" i="9" a="1"/>
  <c r="F338" i="9" s="1"/>
  <c r="F401" i="9" a="1"/>
  <c r="F401" i="9" s="1"/>
  <c r="E264" i="9" a="1"/>
  <c r="E264" i="9" s="1"/>
  <c r="E328" i="9" a="1"/>
  <c r="E328" i="9" s="1"/>
  <c r="E390" i="9" a="1"/>
  <c r="E390" i="9" s="1"/>
  <c r="F7" i="9" a="1"/>
  <c r="F7" i="9" s="1"/>
  <c r="F68" i="9" a="1"/>
  <c r="F68" i="9" s="1"/>
  <c r="F137" i="9" a="1"/>
  <c r="F137" i="9" s="1"/>
  <c r="F199" i="9" a="1"/>
  <c r="F199" i="9" s="1"/>
  <c r="F263" i="9" a="1"/>
  <c r="F263" i="9" s="1"/>
  <c r="F325" i="9" a="1"/>
  <c r="F325" i="9" s="1"/>
  <c r="E240" i="9" a="1"/>
  <c r="E240" i="9" s="1"/>
  <c r="E305" i="9" a="1"/>
  <c r="E305" i="9" s="1"/>
  <c r="E375" i="9" a="1"/>
  <c r="E375" i="9" s="1"/>
  <c r="E436" i="9" a="1"/>
  <c r="E436" i="9" s="1"/>
  <c r="F47" i="9" a="1"/>
  <c r="F47" i="9" s="1"/>
  <c r="F122" i="9" a="1"/>
  <c r="F122" i="9" s="1"/>
  <c r="F184" i="9" a="1"/>
  <c r="F184" i="9" s="1"/>
  <c r="F248" i="9" a="1"/>
  <c r="F248" i="9" s="1"/>
  <c r="F310" i="9" a="1"/>
  <c r="F310" i="9" s="1"/>
  <c r="E213" i="9" a="1"/>
  <c r="E213" i="9" s="1"/>
  <c r="E298" i="9" a="1"/>
  <c r="E298" i="9" s="1"/>
  <c r="N298" i="9" s="1"/>
  <c r="E361" i="9" a="1"/>
  <c r="E361" i="9" s="1"/>
  <c r="E421" i="9" a="1"/>
  <c r="E421" i="9" s="1"/>
  <c r="F61" i="9" a="1"/>
  <c r="F61" i="9" s="1"/>
  <c r="F101" i="9" a="1"/>
  <c r="F101" i="9" s="1"/>
  <c r="F161" i="9" a="1"/>
  <c r="F161" i="9" s="1"/>
  <c r="N161" i="9" s="1"/>
  <c r="F225" i="9" a="1"/>
  <c r="F225" i="9" s="1"/>
  <c r="F289" i="9" a="1"/>
  <c r="F289" i="9" s="1"/>
  <c r="F357" i="9" a="1"/>
  <c r="F357" i="9" s="1"/>
  <c r="E267" i="9" a="1"/>
  <c r="E267" i="9" s="1"/>
  <c r="E331" i="9" a="1"/>
  <c r="E331" i="9" s="1"/>
  <c r="E393" i="9" a="1"/>
  <c r="E393" i="9" s="1"/>
  <c r="F22" i="9" a="1"/>
  <c r="F22" i="9" s="1"/>
  <c r="F71" i="9" a="1"/>
  <c r="F71" i="9" s="1"/>
  <c r="F132" i="9" a="1"/>
  <c r="F132" i="9" s="1"/>
  <c r="F194" i="9" a="1"/>
  <c r="F194" i="9" s="1"/>
  <c r="F258" i="9" a="1"/>
  <c r="F258" i="9" s="1"/>
  <c r="F320" i="9" a="1"/>
  <c r="F320" i="9" s="1"/>
  <c r="F381" i="9" a="1"/>
  <c r="F381" i="9" s="1"/>
  <c r="E292" i="9" a="1"/>
  <c r="E292" i="9" s="1"/>
  <c r="E355" i="9" a="1"/>
  <c r="E355" i="9" s="1"/>
  <c r="E416" i="9" a="1"/>
  <c r="E416" i="9" s="1"/>
  <c r="F59" i="9" a="1"/>
  <c r="F59" i="9" s="1"/>
  <c r="F96" i="9" a="1"/>
  <c r="F96" i="9" s="1"/>
  <c r="F155" i="9" a="1"/>
  <c r="F155" i="9" s="1"/>
  <c r="F219" i="9" a="1"/>
  <c r="F219" i="9" s="1"/>
  <c r="F283" i="9" a="1"/>
  <c r="F283" i="9" s="1"/>
  <c r="F351" i="9" a="1"/>
  <c r="F351" i="9" s="1"/>
  <c r="E6" i="9" a="1"/>
  <c r="E6" i="9" s="1"/>
  <c r="E120" i="9" a="1"/>
  <c r="E120" i="9" s="1"/>
  <c r="E184" i="9" a="1"/>
  <c r="E184" i="9" s="1"/>
  <c r="E50" i="9" a="1"/>
  <c r="E50" i="9" s="1"/>
  <c r="E81" i="9" a="1"/>
  <c r="E81" i="9" s="1"/>
  <c r="E145" i="9" a="1"/>
  <c r="E145" i="9" s="1"/>
  <c r="E209" i="9" a="1"/>
  <c r="E209" i="9" s="1"/>
  <c r="E37" i="9" a="1"/>
  <c r="E37" i="9" s="1"/>
  <c r="E122" i="9" a="1"/>
  <c r="E122" i="9" s="1"/>
  <c r="E186" i="9" a="1"/>
  <c r="E186" i="9" s="1"/>
  <c r="E14" i="9" a="1"/>
  <c r="E14" i="9" s="1"/>
  <c r="E75" i="9" a="1"/>
  <c r="E75" i="9" s="1"/>
  <c r="E139" i="9" a="1"/>
  <c r="E139" i="9" s="1"/>
  <c r="E203" i="9" a="1"/>
  <c r="E203" i="9" s="1"/>
  <c r="E40" i="9" a="1"/>
  <c r="E40" i="9" s="1"/>
  <c r="E100" i="9" a="1"/>
  <c r="E100" i="9" s="1"/>
  <c r="E164" i="9" a="1"/>
  <c r="E164" i="9" s="1"/>
  <c r="E228" i="9" a="1"/>
  <c r="E228" i="9" s="1"/>
  <c r="E54" i="9" a="1"/>
  <c r="E54" i="9" s="1"/>
  <c r="E117" i="9" a="1"/>
  <c r="E117" i="9" s="1"/>
  <c r="E181" i="9" a="1"/>
  <c r="E181" i="9" s="1"/>
  <c r="E48" i="9" a="1"/>
  <c r="E48" i="9" s="1"/>
  <c r="E126" i="9" a="1"/>
  <c r="E126" i="9" s="1"/>
  <c r="E190" i="9" a="1"/>
  <c r="E190" i="9" s="1"/>
  <c r="E22" i="9" a="1"/>
  <c r="E22" i="9" s="1"/>
  <c r="E71" i="9" a="1"/>
  <c r="E71" i="9" s="1"/>
  <c r="E135" i="9" a="1"/>
  <c r="E135" i="9" s="1"/>
  <c r="E199" i="9" a="1"/>
  <c r="E199" i="9" s="1"/>
  <c r="E247" i="9" a="1"/>
  <c r="E247" i="9" s="1"/>
  <c r="E311" i="9" a="1"/>
  <c r="E311" i="9" s="1"/>
  <c r="E381" i="9" a="1"/>
  <c r="E381" i="9" s="1"/>
  <c r="F14" i="9" a="1"/>
  <c r="F14" i="9" s="1"/>
  <c r="F75" i="9" a="1"/>
  <c r="F75" i="9" s="1"/>
  <c r="F136" i="9" a="1"/>
  <c r="F136" i="9" s="1"/>
  <c r="F214" i="9" a="1"/>
  <c r="F214" i="9" s="1"/>
  <c r="F278" i="9" a="1"/>
  <c r="F278" i="9" s="1"/>
  <c r="F346" i="9" a="1"/>
  <c r="F346" i="9" s="1"/>
  <c r="F408" i="9" a="1"/>
  <c r="F408" i="9" s="1"/>
  <c r="E272" i="9" a="1"/>
  <c r="E272" i="9" s="1"/>
  <c r="E336" i="9" a="1"/>
  <c r="E336" i="9" s="1"/>
  <c r="E398" i="9" a="1"/>
  <c r="E398" i="9" s="1"/>
  <c r="F23" i="9" a="1"/>
  <c r="F23" i="9" s="1"/>
  <c r="F76" i="9" a="1"/>
  <c r="F76" i="9" s="1"/>
  <c r="F144" i="9" a="1"/>
  <c r="F144" i="9" s="1"/>
  <c r="F207" i="9" a="1"/>
  <c r="F207" i="9" s="1"/>
  <c r="F271" i="9" a="1"/>
  <c r="F271" i="9" s="1"/>
  <c r="F331" i="9" a="1"/>
  <c r="F331" i="9" s="1"/>
  <c r="E249" i="9" a="1"/>
  <c r="E249" i="9" s="1"/>
  <c r="E313" i="9" a="1"/>
  <c r="E313" i="9" s="1"/>
  <c r="E383" i="9" a="1"/>
  <c r="E383" i="9" s="1"/>
  <c r="F8" i="9" a="1"/>
  <c r="F8" i="9" s="1"/>
  <c r="F69" i="9" a="1"/>
  <c r="F69" i="9" s="1"/>
  <c r="F130" i="9" a="1"/>
  <c r="F130" i="9" s="1"/>
  <c r="F192" i="9" a="1"/>
  <c r="F192" i="9" s="1"/>
  <c r="F256" i="9" a="1"/>
  <c r="F256" i="9" s="1"/>
  <c r="F318" i="9" a="1"/>
  <c r="F318" i="9" s="1"/>
  <c r="E241" i="9" a="1"/>
  <c r="E241" i="9" s="1"/>
  <c r="E306" i="9" a="1"/>
  <c r="E306" i="9" s="1"/>
  <c r="E368" i="9" a="1"/>
  <c r="E368" i="9" s="1"/>
  <c r="E429" i="9" a="1"/>
  <c r="E429" i="9" s="1"/>
  <c r="F30" i="9" a="1"/>
  <c r="F30" i="9" s="1"/>
  <c r="F109" i="9" a="1"/>
  <c r="F109" i="9" s="1"/>
  <c r="F169" i="9" a="1"/>
  <c r="F169" i="9" s="1"/>
  <c r="F233" i="9" a="1"/>
  <c r="F233" i="9" s="1"/>
  <c r="F297" i="9" a="1"/>
  <c r="F297" i="9" s="1"/>
  <c r="F365" i="9" a="1"/>
  <c r="F365" i="9" s="1"/>
  <c r="E275" i="9" a="1"/>
  <c r="E275" i="9" s="1"/>
  <c r="E339" i="9" a="1"/>
  <c r="E339" i="9" s="1"/>
  <c r="E401" i="9" a="1"/>
  <c r="E401" i="9" s="1"/>
  <c r="F43" i="9" a="1"/>
  <c r="F43" i="9" s="1"/>
  <c r="F79" i="9" a="1"/>
  <c r="F79" i="9" s="1"/>
  <c r="F140" i="9" a="1"/>
  <c r="F140" i="9" s="1"/>
  <c r="F202" i="9" a="1"/>
  <c r="F202" i="9" s="1"/>
  <c r="F266" i="9" a="1"/>
  <c r="F266" i="9" s="1"/>
  <c r="F327" i="9" a="1"/>
  <c r="F327" i="9" s="1"/>
  <c r="E225" i="9" a="1"/>
  <c r="E225" i="9" s="1"/>
  <c r="E300" i="9" a="1"/>
  <c r="E300" i="9" s="1"/>
  <c r="E363" i="9" a="1"/>
  <c r="E363" i="9" s="1"/>
  <c r="E423" i="9" a="1"/>
  <c r="E423" i="9" s="1"/>
  <c r="F11" i="9" a="1"/>
  <c r="F11" i="9" s="1"/>
  <c r="F103" i="9" a="1"/>
  <c r="F103" i="9" s="1"/>
  <c r="F163" i="9" a="1"/>
  <c r="F163" i="9" s="1"/>
  <c r="F227" i="9" a="1"/>
  <c r="F227" i="9" s="1"/>
  <c r="F291" i="9" a="1"/>
  <c r="F291" i="9" s="1"/>
  <c r="E64" i="9" a="1"/>
  <c r="E64" i="9" s="1"/>
  <c r="E128" i="9" a="1"/>
  <c r="E128" i="9" s="1"/>
  <c r="E192" i="9" a="1"/>
  <c r="E192" i="9" s="1"/>
  <c r="E18" i="9" a="1"/>
  <c r="E18" i="9" s="1"/>
  <c r="E89" i="9" a="1"/>
  <c r="E89" i="9" s="1"/>
  <c r="E153" i="9" a="1"/>
  <c r="E153" i="9" s="1"/>
  <c r="E217" i="9" a="1"/>
  <c r="E217" i="9" s="1"/>
  <c r="E66" i="9" a="1"/>
  <c r="E66" i="9" s="1"/>
  <c r="E130" i="9" a="1"/>
  <c r="E130" i="9" s="1"/>
  <c r="E194" i="9" a="1"/>
  <c r="E194" i="9" s="1"/>
  <c r="E56" i="9" a="1"/>
  <c r="E56" i="9" s="1"/>
  <c r="E83" i="9" a="1"/>
  <c r="E83" i="9" s="1"/>
  <c r="E147" i="9" a="1"/>
  <c r="E147" i="9" s="1"/>
  <c r="E211" i="9" a="1"/>
  <c r="E211" i="9" s="1"/>
  <c r="E28" i="9" a="1"/>
  <c r="E28" i="9" s="1"/>
  <c r="E108" i="9" a="1"/>
  <c r="E108" i="9" s="1"/>
  <c r="E172" i="9" a="1"/>
  <c r="E172" i="9" s="1"/>
  <c r="E236" i="9" a="1"/>
  <c r="E236" i="9" s="1"/>
  <c r="E47" i="9" a="1"/>
  <c r="E47" i="9" s="1"/>
  <c r="E125" i="9" a="1"/>
  <c r="E125" i="9" s="1"/>
  <c r="E21" i="9" a="1"/>
  <c r="E21" i="9" s="1"/>
  <c r="E70" i="9" a="1"/>
  <c r="E70" i="9" s="1"/>
  <c r="E134" i="9" a="1"/>
  <c r="E134" i="9" s="1"/>
  <c r="E198" i="9" a="1"/>
  <c r="E198" i="9" s="1"/>
  <c r="E43" i="9" a="1"/>
  <c r="E43" i="9" s="1"/>
  <c r="E79" i="9" a="1"/>
  <c r="E79" i="9" s="1"/>
  <c r="E143" i="9" a="1"/>
  <c r="E143" i="9" s="1"/>
  <c r="E207" i="9" a="1"/>
  <c r="E207" i="9" s="1"/>
  <c r="E255" i="9" a="1"/>
  <c r="E255" i="9" s="1"/>
  <c r="E319" i="9" a="1"/>
  <c r="E319" i="9" s="1"/>
  <c r="E389" i="9" a="1"/>
  <c r="E389" i="9" s="1"/>
  <c r="F56" i="9" a="1"/>
  <c r="F56" i="9" s="1"/>
  <c r="F83" i="9" a="1"/>
  <c r="F83" i="9" s="1"/>
  <c r="F158" i="9" a="1"/>
  <c r="F158" i="9" s="1"/>
  <c r="F222" i="9" a="1"/>
  <c r="F222" i="9" s="1"/>
  <c r="F286" i="9" a="1"/>
  <c r="F286" i="9" s="1"/>
  <c r="F354" i="9" a="1"/>
  <c r="F354" i="9" s="1"/>
  <c r="F415" i="9" a="1"/>
  <c r="F415" i="9" s="1"/>
  <c r="E280" i="9" a="1"/>
  <c r="E280" i="9" s="1"/>
  <c r="E344" i="9" a="1"/>
  <c r="E344" i="9" s="1"/>
  <c r="E405" i="9" a="1"/>
  <c r="E405" i="9" s="1"/>
  <c r="F10" i="9" a="1"/>
  <c r="F10" i="9" s="1"/>
  <c r="F84" i="9" a="1"/>
  <c r="F84" i="9" s="1"/>
  <c r="F151" i="9" a="1"/>
  <c r="F151" i="9" s="1"/>
  <c r="F215" i="9" a="1"/>
  <c r="F215" i="9" s="1"/>
  <c r="F279" i="9" a="1"/>
  <c r="F279" i="9" s="1"/>
  <c r="F339" i="9" a="1"/>
  <c r="F339" i="9" s="1"/>
  <c r="E257" i="9" a="1"/>
  <c r="E257" i="9" s="1"/>
  <c r="E321" i="9" a="1"/>
  <c r="E321" i="9" s="1"/>
  <c r="E391" i="9" a="1"/>
  <c r="E391" i="9" s="1"/>
  <c r="F39" i="9" a="1"/>
  <c r="F39" i="9" s="1"/>
  <c r="F77" i="9" a="1"/>
  <c r="F77" i="9" s="1"/>
  <c r="F138" i="9" a="1"/>
  <c r="F138" i="9" s="1"/>
  <c r="F200" i="9" a="1"/>
  <c r="F200" i="9" s="1"/>
  <c r="F264" i="9" a="1"/>
  <c r="F264" i="9" s="1"/>
  <c r="F326" i="9" a="1"/>
  <c r="F326" i="9" s="1"/>
  <c r="E250" i="9" a="1"/>
  <c r="E250" i="9" s="1"/>
  <c r="E314" i="9" a="1"/>
  <c r="E314" i="9" s="1"/>
  <c r="E376" i="9" a="1"/>
  <c r="E376" i="9" s="1"/>
  <c r="E437" i="9" a="1"/>
  <c r="E437" i="9" s="1"/>
  <c r="F57" i="9" a="1"/>
  <c r="F57" i="9" s="1"/>
  <c r="F116" i="9" a="1"/>
  <c r="F116" i="9" s="1"/>
  <c r="F177" i="9" a="1"/>
  <c r="F177" i="9" s="1"/>
  <c r="F241" i="9" a="1"/>
  <c r="F241" i="9" s="1"/>
  <c r="F304" i="9" a="1"/>
  <c r="F304" i="9" s="1"/>
  <c r="F372" i="9" a="1"/>
  <c r="F372" i="9" s="1"/>
  <c r="E283" i="9" a="1"/>
  <c r="E283" i="9" s="1"/>
  <c r="E346" i="9" a="1"/>
  <c r="E346" i="9" s="1"/>
  <c r="E408" i="9" a="1"/>
  <c r="E408" i="9" s="1"/>
  <c r="F16" i="9" a="1"/>
  <c r="F16" i="9" s="1"/>
  <c r="F87" i="9" a="1"/>
  <c r="F87" i="9" s="1"/>
  <c r="F147" i="9" a="1"/>
  <c r="F147" i="9" s="1"/>
  <c r="F210" i="9" a="1"/>
  <c r="F210" i="9" s="1"/>
  <c r="F274" i="9" a="1"/>
  <c r="F274" i="9" s="1"/>
  <c r="F334" i="9" a="1"/>
  <c r="F334" i="9" s="1"/>
  <c r="E243" i="9" a="1"/>
  <c r="E243" i="9" s="1"/>
  <c r="E308" i="9" a="1"/>
  <c r="E308" i="9" s="1"/>
  <c r="E370" i="9" a="1"/>
  <c r="E370" i="9" s="1"/>
  <c r="E431" i="9" a="1"/>
  <c r="E431" i="9" s="1"/>
  <c r="F35" i="9" a="1"/>
  <c r="F35" i="9" s="1"/>
  <c r="F111" i="9" a="1"/>
  <c r="F111" i="9" s="1"/>
  <c r="F171" i="9" a="1"/>
  <c r="F171" i="9" s="1"/>
  <c r="F235" i="9" a="1"/>
  <c r="F235" i="9" s="1"/>
  <c r="F306" i="9" a="1"/>
  <c r="F306" i="9" s="1"/>
  <c r="E229" i="9" a="1"/>
  <c r="E229" i="9" s="1"/>
  <c r="E301" i="9" a="1"/>
  <c r="E301" i="9" s="1"/>
  <c r="E364" i="9" a="1"/>
  <c r="E364" i="9" s="1"/>
  <c r="E424" i="9" a="1"/>
  <c r="E424" i="9" s="1"/>
  <c r="F20" i="9" a="1"/>
  <c r="F20" i="9" s="1"/>
  <c r="F104" i="9" a="1"/>
  <c r="F104" i="9" s="1"/>
  <c r="F359" i="9" a="1"/>
  <c r="F359" i="9" s="1"/>
  <c r="E371" i="9" a="1"/>
  <c r="E371" i="9" s="1"/>
  <c r="E447" i="9" a="1"/>
  <c r="E447" i="9" s="1"/>
  <c r="F73" i="9" a="1"/>
  <c r="F73" i="9" s="1"/>
  <c r="F156" i="9" a="1"/>
  <c r="F156" i="9" s="1"/>
  <c r="F220" i="9" a="1"/>
  <c r="F220" i="9" s="1"/>
  <c r="F284" i="9" a="1"/>
  <c r="F284" i="9" s="1"/>
  <c r="F344" i="9" a="1"/>
  <c r="F344" i="9" s="1"/>
  <c r="F428" i="9" a="1"/>
  <c r="F428" i="9" s="1"/>
  <c r="E286" i="9" a="1"/>
  <c r="E286" i="9" s="1"/>
  <c r="E349" i="9" a="1"/>
  <c r="E349" i="9" s="1"/>
  <c r="E411" i="9" a="1"/>
  <c r="E411" i="9" s="1"/>
  <c r="F19" i="9" a="1"/>
  <c r="F19" i="9" s="1"/>
  <c r="F98" i="9" a="1"/>
  <c r="F98" i="9" s="1"/>
  <c r="F157" i="9" a="1"/>
  <c r="F157" i="9" s="1"/>
  <c r="F221" i="9" a="1"/>
  <c r="F221" i="9" s="1"/>
  <c r="F285" i="9" a="1"/>
  <c r="F285" i="9" s="1"/>
  <c r="F353" i="9" a="1"/>
  <c r="F353" i="9" s="1"/>
  <c r="F409" i="9" a="1"/>
  <c r="F409" i="9" s="1"/>
  <c r="G61" i="9" a="1"/>
  <c r="G61" i="9" s="1"/>
  <c r="G98" i="9" a="1"/>
  <c r="G98" i="9" s="1"/>
  <c r="G159" i="9" a="1"/>
  <c r="G159" i="9" s="1"/>
  <c r="G219" i="9" a="1"/>
  <c r="G219" i="9" s="1"/>
  <c r="G285" i="9" a="1"/>
  <c r="G285" i="9" s="1"/>
  <c r="G343" i="9" a="1"/>
  <c r="G343" i="9" s="1"/>
  <c r="G404" i="9" a="1"/>
  <c r="G404" i="9" s="1"/>
  <c r="H56" i="9" a="1"/>
  <c r="H56" i="9" s="1"/>
  <c r="F410" i="9" a="1"/>
  <c r="F410" i="9" s="1"/>
  <c r="G58" i="9" a="1"/>
  <c r="G58" i="9" s="1"/>
  <c r="G92" i="9" a="1"/>
  <c r="G92" i="9" s="1"/>
  <c r="G167" i="9" a="1"/>
  <c r="G167" i="9" s="1"/>
  <c r="G234" i="9" a="1"/>
  <c r="G234" i="9" s="1"/>
  <c r="G293" i="9" a="1"/>
  <c r="G293" i="9" s="1"/>
  <c r="G374" i="9" a="1"/>
  <c r="G374" i="9" s="1"/>
  <c r="G436" i="9" a="1"/>
  <c r="G436" i="9" s="1"/>
  <c r="H53" i="9" a="1"/>
  <c r="H53" i="9" s="1"/>
  <c r="H119" i="9" a="1"/>
  <c r="H119" i="9" s="1"/>
  <c r="F430" i="9" a="1"/>
  <c r="F430" i="9" s="1"/>
  <c r="G35" i="9" a="1"/>
  <c r="G35" i="9" s="1"/>
  <c r="G108" i="9" a="1"/>
  <c r="G108" i="9" s="1"/>
  <c r="G168" i="9" a="1"/>
  <c r="G168" i="9" s="1"/>
  <c r="G228" i="9" a="1"/>
  <c r="G228" i="9" s="1"/>
  <c r="G316" i="9" a="1"/>
  <c r="G316" i="9" s="1"/>
  <c r="G375" i="9" a="1"/>
  <c r="G375" i="9" s="1"/>
  <c r="G437" i="9" a="1"/>
  <c r="G437" i="9" s="1"/>
  <c r="H54" i="9" a="1"/>
  <c r="H54" i="9" s="1"/>
  <c r="F378" i="9" a="1"/>
  <c r="F378" i="9" s="1"/>
  <c r="G12" i="9" a="1"/>
  <c r="G12" i="9" s="1"/>
  <c r="G72" i="9" a="1"/>
  <c r="G72" i="9" s="1"/>
  <c r="G131" i="9" a="1"/>
  <c r="G131" i="9" s="1"/>
  <c r="G199" i="9" a="1"/>
  <c r="G199" i="9" s="1"/>
  <c r="G260" i="9" a="1"/>
  <c r="G260" i="9" s="1"/>
  <c r="G317" i="9" a="1"/>
  <c r="G317" i="9" s="1"/>
  <c r="G376" i="9" a="1"/>
  <c r="G376" i="9" s="1"/>
  <c r="G445" i="9" a="1"/>
  <c r="G445" i="9" s="1"/>
  <c r="H48" i="9" a="1"/>
  <c r="H48" i="9" s="1"/>
  <c r="F413" i="9" a="1"/>
  <c r="F413" i="9" s="1"/>
  <c r="G26" i="9" a="1"/>
  <c r="G26" i="9" s="1"/>
  <c r="G132" i="9" a="1"/>
  <c r="G132" i="9" s="1"/>
  <c r="G200" i="9" a="1"/>
  <c r="G200" i="9" s="1"/>
  <c r="G261" i="9" a="1"/>
  <c r="G261" i="9" s="1"/>
  <c r="G325" i="9" a="1"/>
  <c r="G325" i="9" s="1"/>
  <c r="G385" i="9" a="1"/>
  <c r="G385" i="9" s="1"/>
  <c r="H22" i="9" a="1"/>
  <c r="H22" i="9" s="1"/>
  <c r="H70" i="9" a="1"/>
  <c r="H70" i="9" s="1"/>
  <c r="H130" i="9" a="1"/>
  <c r="H130" i="9" s="1"/>
  <c r="F441" i="9" a="1"/>
  <c r="F441" i="9" s="1"/>
  <c r="G38" i="9" a="1"/>
  <c r="G38" i="9" s="1"/>
  <c r="G118" i="9" a="1"/>
  <c r="G118" i="9" s="1"/>
  <c r="G178" i="9" a="1"/>
  <c r="G178" i="9" s="1"/>
  <c r="G246" i="9" a="1"/>
  <c r="G246" i="9" s="1"/>
  <c r="G304" i="9" a="1"/>
  <c r="G304" i="9" s="1"/>
  <c r="G363" i="9" a="1"/>
  <c r="G363" i="9" s="1"/>
  <c r="G425" i="9" a="1"/>
  <c r="G425" i="9" s="1"/>
  <c r="H6" i="9" a="1"/>
  <c r="H6" i="9" s="1"/>
  <c r="F406" i="9" a="1"/>
  <c r="F406" i="9" s="1"/>
  <c r="G32" i="9" a="1"/>
  <c r="G32" i="9" s="1"/>
  <c r="G89" i="9" a="1"/>
  <c r="G89" i="9" s="1"/>
  <c r="G149" i="9" a="1"/>
  <c r="G149" i="9" s="1"/>
  <c r="G210" i="9" a="1"/>
  <c r="G210" i="9" s="1"/>
  <c r="G283" i="9" a="1"/>
  <c r="G283" i="9" s="1"/>
  <c r="G341" i="9" a="1"/>
  <c r="G341" i="9" s="1"/>
  <c r="G402" i="9" a="1"/>
  <c r="G402" i="9" s="1"/>
  <c r="H50" i="9" a="1"/>
  <c r="H50" i="9" s="1"/>
  <c r="F435" i="9" a="1"/>
  <c r="F435" i="9" s="1"/>
  <c r="G54" i="9" a="1"/>
  <c r="G54" i="9" s="1"/>
  <c r="G120" i="9" a="1"/>
  <c r="G120" i="9" s="1"/>
  <c r="G187" i="9" a="1"/>
  <c r="G187" i="9" s="1"/>
  <c r="G248" i="9" a="1"/>
  <c r="G248" i="9" s="1"/>
  <c r="G306" i="9" a="1"/>
  <c r="G306" i="9" s="1"/>
  <c r="G380" i="9" a="1"/>
  <c r="G380" i="9" s="1"/>
  <c r="G441" i="9" a="1"/>
  <c r="G441" i="9" s="1"/>
  <c r="H37" i="9" a="1"/>
  <c r="H37" i="9" s="1"/>
  <c r="H125" i="9" a="1"/>
  <c r="H125" i="9" s="1"/>
  <c r="H148" i="9" a="1"/>
  <c r="H148" i="9" s="1"/>
  <c r="H208" i="9" a="1"/>
  <c r="H208" i="9" s="1"/>
  <c r="H283" i="9" a="1"/>
  <c r="H283" i="9" s="1"/>
  <c r="H349" i="9" a="1"/>
  <c r="H349" i="9" s="1"/>
  <c r="H419" i="9" a="1"/>
  <c r="H419" i="9" s="1"/>
  <c r="I40" i="9" a="1"/>
  <c r="I40" i="9" s="1"/>
  <c r="I100" i="9" a="1"/>
  <c r="I100" i="9" s="1"/>
  <c r="I163" i="9" a="1"/>
  <c r="I163" i="9" s="1"/>
  <c r="I234" i="9" a="1"/>
  <c r="I234" i="9" s="1"/>
  <c r="I296" i="9" a="1"/>
  <c r="I296" i="9" s="1"/>
  <c r="H149" i="9" a="1"/>
  <c r="H149" i="9" s="1"/>
  <c r="H209" i="9" a="1"/>
  <c r="H209" i="9" s="1"/>
  <c r="H269" i="9" a="1"/>
  <c r="H269" i="9" s="1"/>
  <c r="H328" i="9" a="1"/>
  <c r="H328" i="9" s="1"/>
  <c r="H388" i="9" a="1"/>
  <c r="H388" i="9" s="1"/>
  <c r="I8" i="9" a="1"/>
  <c r="I8" i="9" s="1"/>
  <c r="I69" i="9" a="1"/>
  <c r="I69" i="9" s="1"/>
  <c r="I133" i="9" a="1"/>
  <c r="I133" i="9" s="1"/>
  <c r="I196" i="9" a="1"/>
  <c r="I196" i="9" s="1"/>
  <c r="H106" i="9" a="1"/>
  <c r="H106" i="9" s="1"/>
  <c r="H188" i="9" a="1"/>
  <c r="H188" i="9" s="1"/>
  <c r="H247" i="9" a="1"/>
  <c r="H247" i="9" s="1"/>
  <c r="H307" i="9" a="1"/>
  <c r="H307" i="9" s="1"/>
  <c r="H367" i="9" a="1"/>
  <c r="H367" i="9" s="1"/>
  <c r="H436" i="9" a="1"/>
  <c r="H436" i="9" s="1"/>
  <c r="I57" i="9" a="1"/>
  <c r="I57" i="9" s="1"/>
  <c r="I118" i="9" a="1"/>
  <c r="I118" i="9" s="1"/>
  <c r="I181" i="9" a="1"/>
  <c r="I181" i="9" s="1"/>
  <c r="I243" i="9" a="1"/>
  <c r="I243" i="9" s="1"/>
  <c r="H87" i="9" a="1"/>
  <c r="H87" i="9" s="1"/>
  <c r="H181" i="9" a="1"/>
  <c r="H181" i="9" s="1"/>
  <c r="H241" i="9" a="1"/>
  <c r="H241" i="9" s="1"/>
  <c r="H316" i="9" a="1"/>
  <c r="H316" i="9" s="1"/>
  <c r="H375" i="9" a="1"/>
  <c r="H375" i="9" s="1"/>
  <c r="H437" i="9" a="1"/>
  <c r="H437" i="9" s="1"/>
  <c r="I62" i="9" a="1"/>
  <c r="I62" i="9" s="1"/>
  <c r="I119" i="9" a="1"/>
  <c r="I119" i="9" s="1"/>
  <c r="I182" i="9" a="1"/>
  <c r="I182" i="9" s="1"/>
  <c r="I244" i="9" a="1"/>
  <c r="I244" i="9" s="1"/>
  <c r="H65" i="9" a="1"/>
  <c r="H65" i="9" s="1"/>
  <c r="H175" i="9" a="1"/>
  <c r="H175" i="9" s="1"/>
  <c r="H249" i="9" a="1"/>
  <c r="H249" i="9" s="1"/>
  <c r="H309" i="9" a="1"/>
  <c r="H309" i="9" s="1"/>
  <c r="H376" i="9" a="1"/>
  <c r="H376" i="9" s="1"/>
  <c r="H438" i="9" a="1"/>
  <c r="H438" i="9" s="1"/>
  <c r="I6" i="9" a="1"/>
  <c r="I6" i="9" s="1"/>
  <c r="I120" i="9" a="1"/>
  <c r="I120" i="9" s="1"/>
  <c r="I183" i="9" a="1"/>
  <c r="I183" i="9" s="1"/>
  <c r="I245" i="9" a="1"/>
  <c r="I245" i="9" s="1"/>
  <c r="H67" i="9" a="1"/>
  <c r="H67" i="9" s="1"/>
  <c r="H176" i="9" a="1"/>
  <c r="H176" i="9" s="1"/>
  <c r="H236" i="9" a="1"/>
  <c r="H236" i="9" s="1"/>
  <c r="H295" i="9" a="1"/>
  <c r="H295" i="9" s="1"/>
  <c r="H362" i="9" a="1"/>
  <c r="H362" i="9" s="1"/>
  <c r="H424" i="9" a="1"/>
  <c r="H424" i="9" s="1"/>
  <c r="I20" i="9" a="1"/>
  <c r="I20" i="9" s="1"/>
  <c r="I105" i="9" a="1"/>
  <c r="I105" i="9" s="1"/>
  <c r="I168" i="9" a="1"/>
  <c r="I168" i="9" s="1"/>
  <c r="I231" i="9" a="1"/>
  <c r="I231" i="9" s="1"/>
  <c r="H98" i="9" a="1"/>
  <c r="H98" i="9" s="1"/>
  <c r="H177" i="9" a="1"/>
  <c r="H177" i="9" s="1"/>
  <c r="H237" i="9" a="1"/>
  <c r="H237" i="9" s="1"/>
  <c r="H296" i="9" a="1"/>
  <c r="H296" i="9" s="1"/>
  <c r="H371" i="9" a="1"/>
  <c r="H371" i="9" s="1"/>
  <c r="H440" i="9" a="1"/>
  <c r="H440" i="9" s="1"/>
  <c r="I37" i="9" a="1"/>
  <c r="I37" i="9" s="1"/>
  <c r="I122" i="9" a="1"/>
  <c r="I122" i="9" s="1"/>
  <c r="I185" i="9" a="1"/>
  <c r="I185" i="9" s="1"/>
  <c r="E285" i="9" a="1"/>
  <c r="E285" i="9" s="1"/>
  <c r="E379" i="9" a="1"/>
  <c r="E379" i="9" s="1"/>
  <c r="F12" i="9" a="1"/>
  <c r="F12" i="9" s="1"/>
  <c r="F81" i="9" a="1"/>
  <c r="F81" i="9" s="1"/>
  <c r="F164" i="9" a="1"/>
  <c r="F164" i="9" s="1"/>
  <c r="F228" i="9" a="1"/>
  <c r="F228" i="9" s="1"/>
  <c r="F292" i="9" a="1"/>
  <c r="F292" i="9" s="1"/>
  <c r="F352" i="9" a="1"/>
  <c r="F352" i="9" s="1"/>
  <c r="F434" i="9" a="1"/>
  <c r="F434" i="9" s="1"/>
  <c r="E294" i="9" a="1"/>
  <c r="E294" i="9" s="1"/>
  <c r="E357" i="9" a="1"/>
  <c r="E357" i="9" s="1"/>
  <c r="E425" i="9" a="1"/>
  <c r="E425" i="9" s="1"/>
  <c r="F26" i="9" a="1"/>
  <c r="F26" i="9" s="1"/>
  <c r="F105" i="9" a="1"/>
  <c r="F105" i="9" s="1"/>
  <c r="F165" i="9" a="1"/>
  <c r="F165" i="9" s="1"/>
  <c r="F229" i="9" a="1"/>
  <c r="F229" i="9" s="1"/>
  <c r="F293" i="9" a="1"/>
  <c r="F293" i="9" s="1"/>
  <c r="F361" i="9" a="1"/>
  <c r="F361" i="9" s="1"/>
  <c r="F427" i="9" a="1"/>
  <c r="F427" i="9" s="1"/>
  <c r="G30" i="9" a="1"/>
  <c r="G30" i="9" s="1"/>
  <c r="G106" i="9" a="1"/>
  <c r="G106" i="9" s="1"/>
  <c r="G166" i="9" a="1"/>
  <c r="G166" i="9" s="1"/>
  <c r="G226" i="9" a="1"/>
  <c r="G226" i="9" s="1"/>
  <c r="G292" i="9" a="1"/>
  <c r="G292" i="9" s="1"/>
  <c r="G351" i="9" a="1"/>
  <c r="G351" i="9" s="1"/>
  <c r="G412" i="9" a="1"/>
  <c r="G412" i="9" s="1"/>
  <c r="H31" i="9" a="1"/>
  <c r="H31" i="9" s="1"/>
  <c r="F418" i="9" a="1"/>
  <c r="F418" i="9" s="1"/>
  <c r="G63" i="9" a="1"/>
  <c r="G63" i="9" s="1"/>
  <c r="G99" i="9" a="1"/>
  <c r="G99" i="9" s="1"/>
  <c r="G174" i="9" a="1"/>
  <c r="G174" i="9" s="1"/>
  <c r="G242" i="9" a="1"/>
  <c r="G242" i="9" s="1"/>
  <c r="G300" i="9" a="1"/>
  <c r="G300" i="9" s="1"/>
  <c r="G382" i="9" a="1"/>
  <c r="G382" i="9" s="1"/>
  <c r="G443" i="9" a="1"/>
  <c r="G443" i="9" s="1"/>
  <c r="H41" i="9" a="1"/>
  <c r="H41" i="9" s="1"/>
  <c r="H127" i="9" a="1"/>
  <c r="H127" i="9" s="1"/>
  <c r="F438" i="9" a="1"/>
  <c r="F438" i="9" s="1"/>
  <c r="G6" i="9" a="1"/>
  <c r="G6" i="9" s="1"/>
  <c r="G116" i="9" a="1"/>
  <c r="G116" i="9" s="1"/>
  <c r="G175" i="9" a="1"/>
  <c r="G175" i="9" s="1"/>
  <c r="G235" i="9" a="1"/>
  <c r="G235" i="9" s="1"/>
  <c r="G323" i="9" a="1"/>
  <c r="G323" i="9" s="1"/>
  <c r="G383" i="9" a="1"/>
  <c r="G383" i="9" s="1"/>
  <c r="G444" i="9" a="1"/>
  <c r="G444" i="9" s="1"/>
  <c r="H47" i="9" a="1"/>
  <c r="H47" i="9" s="1"/>
  <c r="F392" i="9" a="1"/>
  <c r="F392" i="9" s="1"/>
  <c r="G50" i="9" a="1"/>
  <c r="G50" i="9" s="1"/>
  <c r="G79" i="9" a="1"/>
  <c r="G79" i="9" s="1"/>
  <c r="G139" i="9" a="1"/>
  <c r="G139" i="9" s="1"/>
  <c r="G207" i="9" a="1"/>
  <c r="G207" i="9" s="1"/>
  <c r="G266" i="9" a="1"/>
  <c r="G266" i="9" s="1"/>
  <c r="G324" i="9" a="1"/>
  <c r="G324" i="9" s="1"/>
  <c r="G384" i="9" a="1"/>
  <c r="G384" i="9" s="1"/>
  <c r="H21" i="9" a="1"/>
  <c r="H21" i="9" s="1"/>
  <c r="H69" i="9" a="1"/>
  <c r="H69" i="9" s="1"/>
  <c r="F423" i="9" a="1"/>
  <c r="F423" i="9" s="1"/>
  <c r="G51" i="9" a="1"/>
  <c r="G51" i="9" s="1"/>
  <c r="G140" i="9" a="1"/>
  <c r="G140" i="9" s="1"/>
  <c r="G208" i="9" a="1"/>
  <c r="G208" i="9" s="1"/>
  <c r="G267" i="9" a="1"/>
  <c r="G267" i="9" s="1"/>
  <c r="G331" i="9" a="1"/>
  <c r="G331" i="9" s="1"/>
  <c r="G392" i="9" a="1"/>
  <c r="G392" i="9" s="1"/>
  <c r="H43" i="9" a="1"/>
  <c r="H43" i="9" s="1"/>
  <c r="H76" i="9" a="1"/>
  <c r="H76" i="9" s="1"/>
  <c r="H137" i="9" a="1"/>
  <c r="H137" i="9" s="1"/>
  <c r="G3" i="9" a="1"/>
  <c r="G3" i="9" s="1"/>
  <c r="G66" i="9" a="1"/>
  <c r="G66" i="9" s="1"/>
  <c r="G125" i="9" a="1"/>
  <c r="G125" i="9" s="1"/>
  <c r="G185" i="9" a="1"/>
  <c r="G185" i="9" s="1"/>
  <c r="G254" i="9" a="1"/>
  <c r="G254" i="9" s="1"/>
  <c r="G311" i="9" a="1"/>
  <c r="G311" i="9" s="1"/>
  <c r="G371" i="9" a="1"/>
  <c r="G371" i="9" s="1"/>
  <c r="G439" i="9" a="1"/>
  <c r="G439" i="9" s="1"/>
  <c r="H64" i="9" a="1"/>
  <c r="H64" i="9" s="1"/>
  <c r="F416" i="9" a="1"/>
  <c r="F416" i="9" s="1"/>
  <c r="G40" i="9" a="1"/>
  <c r="G40" i="9" s="1"/>
  <c r="G97" i="9" a="1"/>
  <c r="G97" i="9" s="1"/>
  <c r="G157" i="9" a="1"/>
  <c r="G157" i="9" s="1"/>
  <c r="G217" i="9" a="1"/>
  <c r="G217" i="9" s="1"/>
  <c r="G290" i="9" a="1"/>
  <c r="G290" i="9" s="1"/>
  <c r="G349" i="9" a="1"/>
  <c r="G349" i="9" s="1"/>
  <c r="G410" i="9" a="1"/>
  <c r="G410" i="9" s="1"/>
  <c r="H18" i="9" a="1"/>
  <c r="H18" i="9" s="1"/>
  <c r="F443" i="9" a="1"/>
  <c r="F443" i="9" s="1"/>
  <c r="G47" i="9" a="1"/>
  <c r="G47" i="9" s="1"/>
  <c r="G127" i="9" a="1"/>
  <c r="G127" i="9" s="1"/>
  <c r="G195" i="9" a="1"/>
  <c r="G195" i="9" s="1"/>
  <c r="G256" i="9" a="1"/>
  <c r="G256" i="9" s="1"/>
  <c r="G313" i="9" a="1"/>
  <c r="G313" i="9" s="1"/>
  <c r="G388" i="9" a="1"/>
  <c r="G388" i="9" s="1"/>
  <c r="G448" i="9" a="1"/>
  <c r="G448" i="9" s="1"/>
  <c r="H66" i="9" a="1"/>
  <c r="H66" i="9" s="1"/>
  <c r="H139" i="9" a="1"/>
  <c r="H139" i="9" s="1"/>
  <c r="H155" i="9" a="1"/>
  <c r="H155" i="9" s="1"/>
  <c r="H215" i="9" a="1"/>
  <c r="H215" i="9" s="1"/>
  <c r="H290" i="9" a="1"/>
  <c r="H290" i="9" s="1"/>
  <c r="H357" i="9" a="1"/>
  <c r="H357" i="9" s="1"/>
  <c r="H427" i="9" a="1"/>
  <c r="H427" i="9" s="1"/>
  <c r="I28" i="9" a="1"/>
  <c r="I28" i="9" s="1"/>
  <c r="I108" i="9" a="1"/>
  <c r="I108" i="9" s="1"/>
  <c r="I171" i="9" a="1"/>
  <c r="I171" i="9" s="1"/>
  <c r="I242" i="9" a="1"/>
  <c r="I242" i="9" s="1"/>
  <c r="I304" i="9" a="1"/>
  <c r="I304" i="9" s="1"/>
  <c r="H156" i="9" a="1"/>
  <c r="H156" i="9" s="1"/>
  <c r="H216" i="9" a="1"/>
  <c r="H216" i="9" s="1"/>
  <c r="H277" i="9" a="1"/>
  <c r="H277" i="9" s="1"/>
  <c r="H334" i="9" a="1"/>
  <c r="H334" i="9" s="1"/>
  <c r="H396" i="9" a="1"/>
  <c r="H396" i="9" s="1"/>
  <c r="I39" i="9" a="1"/>
  <c r="I39" i="9" s="1"/>
  <c r="I77" i="9" a="1"/>
  <c r="I77" i="9" s="1"/>
  <c r="I141" i="9" a="1"/>
  <c r="I141" i="9" s="1"/>
  <c r="I204" i="9" a="1"/>
  <c r="I204" i="9" s="1"/>
  <c r="H121" i="9" a="1"/>
  <c r="H121" i="9" s="1"/>
  <c r="H196" i="9" a="1"/>
  <c r="H196" i="9" s="1"/>
  <c r="H254" i="9" a="1"/>
  <c r="H254" i="9" s="1"/>
  <c r="H315" i="9" a="1"/>
  <c r="H315" i="9" s="1"/>
  <c r="H374" i="9" a="1"/>
  <c r="H374" i="9" s="1"/>
  <c r="H444" i="9" a="1"/>
  <c r="H444" i="9" s="1"/>
  <c r="I48" i="9" a="1"/>
  <c r="I48" i="9" s="1"/>
  <c r="I126" i="9" a="1"/>
  <c r="I126" i="9" s="1"/>
  <c r="I189" i="9" a="1"/>
  <c r="I189" i="9" s="1"/>
  <c r="I251" i="9" a="1"/>
  <c r="I251" i="9" s="1"/>
  <c r="H108" i="9" a="1"/>
  <c r="H108" i="9" s="1"/>
  <c r="H189" i="9" a="1"/>
  <c r="H189" i="9" s="1"/>
  <c r="H248" i="9" a="1"/>
  <c r="H248" i="9" s="1"/>
  <c r="H323" i="9" a="1"/>
  <c r="H323" i="9" s="1"/>
  <c r="H382" i="9" a="1"/>
  <c r="H382" i="9" s="1"/>
  <c r="H445" i="9" a="1"/>
  <c r="H445" i="9" s="1"/>
  <c r="I49" i="9" a="1"/>
  <c r="I49" i="9" s="1"/>
  <c r="I127" i="9" a="1"/>
  <c r="I127" i="9" s="1"/>
  <c r="I190" i="9" a="1"/>
  <c r="I190" i="9" s="1"/>
  <c r="I252" i="9" a="1"/>
  <c r="I252" i="9" s="1"/>
  <c r="H93" i="9" a="1"/>
  <c r="H93" i="9" s="1"/>
  <c r="H182" i="9" a="1"/>
  <c r="H182" i="9" s="1"/>
  <c r="H256" i="9" a="1"/>
  <c r="H256" i="9" s="1"/>
  <c r="H324" i="9" a="1"/>
  <c r="H324" i="9" s="1"/>
  <c r="H383" i="9" a="1"/>
  <c r="H383" i="9" s="1"/>
  <c r="H446" i="9" a="1"/>
  <c r="H446" i="9" s="1"/>
  <c r="I64" i="9" a="1"/>
  <c r="I64" i="9" s="1"/>
  <c r="I128" i="9" a="1"/>
  <c r="I128" i="9" s="1"/>
  <c r="I191" i="9" a="1"/>
  <c r="I191" i="9" s="1"/>
  <c r="I253" i="9" a="1"/>
  <c r="I253" i="9" s="1"/>
  <c r="H95" i="9" a="1"/>
  <c r="H95" i="9" s="1"/>
  <c r="H183" i="9" a="1"/>
  <c r="H183" i="9" s="1"/>
  <c r="H243" i="9" a="1"/>
  <c r="H243" i="9" s="1"/>
  <c r="H310" i="9" a="1"/>
  <c r="H310" i="9" s="1"/>
  <c r="H370" i="9" a="1"/>
  <c r="H370" i="9" s="1"/>
  <c r="H432" i="9" a="1"/>
  <c r="H432" i="9" s="1"/>
  <c r="I46" i="9" a="1"/>
  <c r="I46" i="9" s="1"/>
  <c r="I113" i="9" a="1"/>
  <c r="I113" i="9" s="1"/>
  <c r="I176" i="9" a="1"/>
  <c r="I176" i="9" s="1"/>
  <c r="I239" i="9" a="1"/>
  <c r="I239" i="9" s="1"/>
  <c r="H113" i="9" a="1"/>
  <c r="H113" i="9" s="1"/>
  <c r="H184" i="9" a="1"/>
  <c r="H184" i="9" s="1"/>
  <c r="H244" i="9" a="1"/>
  <c r="H244" i="9" s="1"/>
  <c r="H303" i="9" a="1"/>
  <c r="H303" i="9" s="1"/>
  <c r="H378" i="9" a="1"/>
  <c r="H378" i="9" s="1"/>
  <c r="H448" i="9" a="1"/>
  <c r="H448" i="9" s="1"/>
  <c r="I66" i="9" a="1"/>
  <c r="I66" i="9" s="1"/>
  <c r="I130" i="9" a="1"/>
  <c r="I130" i="9" s="1"/>
  <c r="I193" i="9" a="1"/>
  <c r="I193" i="9" s="1"/>
  <c r="I255" i="9" a="1"/>
  <c r="I255" i="9" s="1"/>
  <c r="H162" i="9" a="1"/>
  <c r="H162" i="9" s="1"/>
  <c r="H230" i="9" a="1"/>
  <c r="H230" i="9" s="1"/>
  <c r="H297" i="9" a="1"/>
  <c r="H297" i="9" s="1"/>
  <c r="H356" i="9" a="1"/>
  <c r="H356" i="9" s="1"/>
  <c r="E293" i="9" a="1"/>
  <c r="E293" i="9" s="1"/>
  <c r="E387" i="9" a="1"/>
  <c r="E387" i="9" s="1"/>
  <c r="F50" i="9" a="1"/>
  <c r="F50" i="9" s="1"/>
  <c r="F89" i="9" a="1"/>
  <c r="F89" i="9" s="1"/>
  <c r="F172" i="9" a="1"/>
  <c r="F172" i="9" s="1"/>
  <c r="F236" i="9" a="1"/>
  <c r="F236" i="9" s="1"/>
  <c r="F299" i="9" a="1"/>
  <c r="F299" i="9" s="1"/>
  <c r="F360" i="9" a="1"/>
  <c r="F360" i="9" s="1"/>
  <c r="E233" i="9" a="1"/>
  <c r="E233" i="9" s="1"/>
  <c r="E302" i="9" a="1"/>
  <c r="E302" i="9" s="1"/>
  <c r="E365" i="9" a="1"/>
  <c r="E365" i="9" s="1"/>
  <c r="E433" i="9" a="1"/>
  <c r="E433" i="9" s="1"/>
  <c r="F51" i="9" a="1"/>
  <c r="F51" i="9" s="1"/>
  <c r="F112" i="9" a="1"/>
  <c r="F112" i="9" s="1"/>
  <c r="F173" i="9" a="1"/>
  <c r="F173" i="9" s="1"/>
  <c r="F237" i="9" a="1"/>
  <c r="F237" i="9" s="1"/>
  <c r="F300" i="9" a="1"/>
  <c r="F300" i="9" s="1"/>
  <c r="F368" i="9" a="1"/>
  <c r="F368" i="9" s="1"/>
  <c r="F436" i="9" a="1"/>
  <c r="F436" i="9" s="1"/>
  <c r="G57" i="9" a="1"/>
  <c r="G57" i="9" s="1"/>
  <c r="G114" i="9" a="1"/>
  <c r="G114" i="9" s="1"/>
  <c r="G173" i="9" a="1"/>
  <c r="G173" i="9" s="1"/>
  <c r="G233" i="9" a="1"/>
  <c r="G233" i="9" s="1"/>
  <c r="G299" i="9" a="1"/>
  <c r="G299" i="9" s="1"/>
  <c r="G358" i="9" a="1"/>
  <c r="G358" i="9" s="1"/>
  <c r="G420" i="9" a="1"/>
  <c r="G420" i="9" s="1"/>
  <c r="H25" i="9" a="1"/>
  <c r="H25" i="9" s="1"/>
  <c r="F429" i="9" a="1"/>
  <c r="F429" i="9" s="1"/>
  <c r="G34" i="9" a="1"/>
  <c r="G34" i="9" s="1"/>
  <c r="G107" i="9" a="1"/>
  <c r="G107" i="9" s="1"/>
  <c r="G182" i="9" a="1"/>
  <c r="G182" i="9" s="1"/>
  <c r="G250" i="9" a="1"/>
  <c r="G250" i="9" s="1"/>
  <c r="G308" i="9" a="1"/>
  <c r="G308" i="9" s="1"/>
  <c r="G390" i="9" a="1"/>
  <c r="G390" i="9" s="1"/>
  <c r="H7" i="9" a="1"/>
  <c r="H7" i="9" s="1"/>
  <c r="H68" i="9" a="1"/>
  <c r="H68" i="9" s="1"/>
  <c r="H134" i="9" a="1"/>
  <c r="H134" i="9" s="1"/>
  <c r="F446" i="9" a="1"/>
  <c r="F446" i="9" s="1"/>
  <c r="G64" i="9" a="1"/>
  <c r="G64" i="9" s="1"/>
  <c r="G122" i="9" a="1"/>
  <c r="G122" i="9" s="1"/>
  <c r="G183" i="9" a="1"/>
  <c r="G183" i="9" s="1"/>
  <c r="G243" i="9" a="1"/>
  <c r="G243" i="9" s="1"/>
  <c r="G329" i="9" a="1"/>
  <c r="G329" i="9" s="1"/>
  <c r="G391" i="9" a="1"/>
  <c r="G391" i="9" s="1"/>
  <c r="H8" i="9" a="1"/>
  <c r="H8" i="9" s="1"/>
  <c r="H81" i="9" a="1"/>
  <c r="H81" i="9" s="1"/>
  <c r="F403" i="9" a="1"/>
  <c r="F403" i="9" s="1"/>
  <c r="G18" i="9" a="1"/>
  <c r="G18" i="9" s="1"/>
  <c r="G86" i="9" a="1"/>
  <c r="G86" i="9" s="1"/>
  <c r="G146" i="9" a="1"/>
  <c r="G146" i="9" s="1"/>
  <c r="G214" i="9" a="1"/>
  <c r="G214" i="9" s="1"/>
  <c r="G273" i="9" a="1"/>
  <c r="G273" i="9" s="1"/>
  <c r="G330" i="9" a="1"/>
  <c r="G330" i="9" s="1"/>
  <c r="G399" i="9" a="1"/>
  <c r="G399" i="9" s="1"/>
  <c r="H42" i="9" a="1"/>
  <c r="H42" i="9" s="1"/>
  <c r="H75" i="9" a="1"/>
  <c r="H75" i="9" s="1"/>
  <c r="F440" i="9" a="1"/>
  <c r="F440" i="9" s="1"/>
  <c r="G37" i="9" a="1"/>
  <c r="G37" i="9" s="1"/>
  <c r="G147" i="9" a="1"/>
  <c r="G147" i="9" s="1"/>
  <c r="G215" i="9" a="1"/>
  <c r="G215" i="9" s="1"/>
  <c r="G274" i="9" a="1"/>
  <c r="G274" i="9" s="1"/>
  <c r="G339" i="9" a="1"/>
  <c r="G339" i="9" s="1"/>
  <c r="G400" i="9" a="1"/>
  <c r="G400" i="9" s="1"/>
  <c r="H16" i="9" a="1"/>
  <c r="H16" i="9" s="1"/>
  <c r="H83" i="9" a="1"/>
  <c r="H83" i="9" s="1"/>
  <c r="F382" i="9" a="1"/>
  <c r="F382" i="9" s="1"/>
  <c r="G14" i="9" a="1"/>
  <c r="G14" i="9" s="1"/>
  <c r="G73" i="9" a="1"/>
  <c r="G73" i="9" s="1"/>
  <c r="G133" i="9" a="1"/>
  <c r="G133" i="9" s="1"/>
  <c r="G193" i="9" a="1"/>
  <c r="G193" i="9" s="1"/>
  <c r="G262" i="9" a="1"/>
  <c r="G262" i="9" s="1"/>
  <c r="G319" i="9" a="1"/>
  <c r="G319" i="9" s="1"/>
  <c r="G378" i="9" a="1"/>
  <c r="G378" i="9" s="1"/>
  <c r="H9" i="9" a="1"/>
  <c r="H9" i="9" s="1"/>
  <c r="H71" i="9" a="1"/>
  <c r="H71" i="9" s="1"/>
  <c r="F425" i="9" a="1"/>
  <c r="F425" i="9" s="1"/>
  <c r="G28" i="9" a="1"/>
  <c r="G28" i="9" s="1"/>
  <c r="G104" i="9" a="1"/>
  <c r="G104" i="9" s="1"/>
  <c r="G164" i="9" a="1"/>
  <c r="G164" i="9" s="1"/>
  <c r="G231" i="9" a="1"/>
  <c r="G231" i="9" s="1"/>
  <c r="G297" i="9" a="1"/>
  <c r="G297" i="9" s="1"/>
  <c r="G356" i="9" a="1"/>
  <c r="G356" i="9" s="1"/>
  <c r="G418" i="9" a="1"/>
  <c r="G418" i="9" s="1"/>
  <c r="H5" i="9" a="1"/>
  <c r="H5" i="9" s="1"/>
  <c r="G8" i="9" a="1"/>
  <c r="G8" i="9" s="1"/>
  <c r="G68" i="9" a="1"/>
  <c r="G68" i="9" s="1"/>
  <c r="G135" i="9" a="1"/>
  <c r="G135" i="9" s="1"/>
  <c r="G203" i="9" a="1"/>
  <c r="G203" i="9" s="1"/>
  <c r="G263" i="9" a="1"/>
  <c r="G263" i="9" s="1"/>
  <c r="G321" i="9" a="1"/>
  <c r="G321" i="9" s="1"/>
  <c r="G395" i="9" a="1"/>
  <c r="G395" i="9" s="1"/>
  <c r="H13" i="9" a="1"/>
  <c r="H13" i="9" s="1"/>
  <c r="H73" i="9" a="1"/>
  <c r="H73" i="9" s="1"/>
  <c r="H20" i="9" a="1"/>
  <c r="H20" i="9" s="1"/>
  <c r="H163" i="9" a="1"/>
  <c r="H163" i="9" s="1"/>
  <c r="H223" i="9" a="1"/>
  <c r="H223" i="9" s="1"/>
  <c r="H298" i="9" a="1"/>
  <c r="H298" i="9" s="1"/>
  <c r="H365" i="9" a="1"/>
  <c r="H365" i="9" s="1"/>
  <c r="H434" i="9" a="1"/>
  <c r="H434" i="9" s="1"/>
  <c r="I53" i="9" a="1"/>
  <c r="I53" i="9" s="1"/>
  <c r="I116" i="9" a="1"/>
  <c r="I116" i="9" s="1"/>
  <c r="I179" i="9" a="1"/>
  <c r="I179" i="9" s="1"/>
  <c r="I249" i="9" a="1"/>
  <c r="I249" i="9" s="1"/>
  <c r="H46" i="9" a="1"/>
  <c r="H46" i="9" s="1"/>
  <c r="H164" i="9" a="1"/>
  <c r="H164" i="9" s="1"/>
  <c r="H224" i="9" a="1"/>
  <c r="H224" i="9" s="1"/>
  <c r="H284" i="9" a="1"/>
  <c r="H284" i="9" s="1"/>
  <c r="H342" i="9" a="1"/>
  <c r="H342" i="9" s="1"/>
  <c r="H404" i="9" a="1"/>
  <c r="H404" i="9" s="1"/>
  <c r="I4" i="9" a="1"/>
  <c r="I4" i="9" s="1"/>
  <c r="I85" i="9" a="1"/>
  <c r="I85" i="9" s="1"/>
  <c r="I148" i="9" a="1"/>
  <c r="I148" i="9" s="1"/>
  <c r="I212" i="9" a="1"/>
  <c r="I212" i="9" s="1"/>
  <c r="H133" i="9" a="1"/>
  <c r="H133" i="9" s="1"/>
  <c r="H203" i="9" a="1"/>
  <c r="H203" i="9" s="1"/>
  <c r="H262" i="9" a="1"/>
  <c r="H262" i="9" s="1"/>
  <c r="H322" i="9" a="1"/>
  <c r="H322" i="9" s="1"/>
  <c r="H389" i="9" a="1"/>
  <c r="H389" i="9" s="1"/>
  <c r="I21" i="9" a="1"/>
  <c r="I21" i="9" s="1"/>
  <c r="I70" i="9" a="1"/>
  <c r="I70" i="9" s="1"/>
  <c r="I134" i="9" a="1"/>
  <c r="I134" i="9" s="1"/>
  <c r="I197" i="9" a="1"/>
  <c r="I197" i="9" s="1"/>
  <c r="I259" i="9" a="1"/>
  <c r="I259" i="9" s="1"/>
  <c r="H123" i="9" a="1"/>
  <c r="H123" i="9" s="1"/>
  <c r="H197" i="9" a="1"/>
  <c r="H197" i="9" s="1"/>
  <c r="H255" i="9" a="1"/>
  <c r="H255" i="9" s="1"/>
  <c r="H330" i="9" a="1"/>
  <c r="H330" i="9" s="1"/>
  <c r="H390" i="9" a="1"/>
  <c r="H390" i="9" s="1"/>
  <c r="I22" i="9" a="1"/>
  <c r="I22" i="9" s="1"/>
  <c r="I71" i="9" a="1"/>
  <c r="I71" i="9" s="1"/>
  <c r="I135" i="9" a="1"/>
  <c r="I135" i="9" s="1"/>
  <c r="I198" i="9" a="1"/>
  <c r="I198" i="9" s="1"/>
  <c r="I260" i="9" a="1"/>
  <c r="I260" i="9" s="1"/>
  <c r="H109" i="9" a="1"/>
  <c r="H109" i="9" s="1"/>
  <c r="H190" i="9" a="1"/>
  <c r="H190" i="9" s="1"/>
  <c r="H264" i="9" a="1"/>
  <c r="H264" i="9" s="1"/>
  <c r="H331" i="9" a="1"/>
  <c r="H331" i="9" s="1"/>
  <c r="H391" i="9" a="1"/>
  <c r="H391" i="9" s="1"/>
  <c r="I9" i="9" a="1"/>
  <c r="I9" i="9" s="1"/>
  <c r="I72" i="9" a="1"/>
  <c r="I72" i="9" s="1"/>
  <c r="I136" i="9" a="1"/>
  <c r="I136" i="9" s="1"/>
  <c r="I199" i="9" a="1"/>
  <c r="I199" i="9" s="1"/>
  <c r="I261" i="9" a="1"/>
  <c r="I261" i="9" s="1"/>
  <c r="H110" i="9" a="1"/>
  <c r="H110" i="9" s="1"/>
  <c r="H191" i="9" a="1"/>
  <c r="H191" i="9" s="1"/>
  <c r="H250" i="9" a="1"/>
  <c r="H250" i="9" s="1"/>
  <c r="H317" i="9" a="1"/>
  <c r="H317" i="9" s="1"/>
  <c r="H377" i="9" a="1"/>
  <c r="H377" i="9" s="1"/>
  <c r="H439" i="9" a="1"/>
  <c r="H439" i="9" s="1"/>
  <c r="I36" i="9" a="1"/>
  <c r="I36" i="9" s="1"/>
  <c r="I121" i="9" a="1"/>
  <c r="I121" i="9" s="1"/>
  <c r="I184" i="9" a="1"/>
  <c r="I184" i="9" s="1"/>
  <c r="I246" i="9" a="1"/>
  <c r="I246" i="9" s="1"/>
  <c r="H128" i="9" a="1"/>
  <c r="H128" i="9" s="1"/>
  <c r="H192" i="9" a="1"/>
  <c r="H192" i="9" s="1"/>
  <c r="H251" i="9" a="1"/>
  <c r="H251" i="9" s="1"/>
  <c r="H311" i="9" a="1"/>
  <c r="H311" i="9" s="1"/>
  <c r="H385" i="9" a="1"/>
  <c r="H385" i="9" s="1"/>
  <c r="I13" i="9" a="1"/>
  <c r="I13" i="9" s="1"/>
  <c r="I74" i="9" a="1"/>
  <c r="I74" i="9" s="1"/>
  <c r="I138" i="9" a="1"/>
  <c r="I138" i="9" s="1"/>
  <c r="I201" i="9" a="1"/>
  <c r="I201" i="9" s="1"/>
  <c r="I263" i="9" a="1"/>
  <c r="I263" i="9" s="1"/>
  <c r="H170" i="9" a="1"/>
  <c r="H170" i="9" s="1"/>
  <c r="H238" i="9" a="1"/>
  <c r="H238" i="9" s="1"/>
  <c r="E309" i="9" a="1"/>
  <c r="E309" i="9" s="1"/>
  <c r="E403" i="9" a="1"/>
  <c r="E403" i="9" s="1"/>
  <c r="F18" i="9" a="1"/>
  <c r="F18" i="9" s="1"/>
  <c r="F97" i="9" a="1"/>
  <c r="F97" i="9" s="1"/>
  <c r="F180" i="9" a="1"/>
  <c r="F180" i="9" s="1"/>
  <c r="F244" i="9" a="1"/>
  <c r="F244" i="9" s="1"/>
  <c r="F307" i="9" a="1"/>
  <c r="F307" i="9" s="1"/>
  <c r="F375" i="9" a="1"/>
  <c r="F375" i="9" s="1"/>
  <c r="E245" i="9" a="1"/>
  <c r="E245" i="9" s="1"/>
  <c r="E310" i="9" a="1"/>
  <c r="E310" i="9" s="1"/>
  <c r="E372" i="9" a="1"/>
  <c r="E372" i="9" s="1"/>
  <c r="E441" i="9" a="1"/>
  <c r="E441" i="9" s="1"/>
  <c r="F37" i="9" a="1"/>
  <c r="F37" i="9" s="1"/>
  <c r="F119" i="9" a="1"/>
  <c r="F119" i="9" s="1"/>
  <c r="F181" i="9" a="1"/>
  <c r="F181" i="9" s="1"/>
  <c r="F245" i="9" a="1"/>
  <c r="F245" i="9" s="1"/>
  <c r="F315" i="9" a="1"/>
  <c r="F315" i="9" s="1"/>
  <c r="F376" i="9" a="1"/>
  <c r="F376" i="9" s="1"/>
  <c r="F444" i="9" a="1"/>
  <c r="F444" i="9" s="1"/>
  <c r="G48" i="9" a="1"/>
  <c r="G48" i="9" s="1"/>
  <c r="G121" i="9" a="1"/>
  <c r="G121" i="9" s="1"/>
  <c r="G181" i="9" a="1"/>
  <c r="G181" i="9" s="1"/>
  <c r="G241" i="9" a="1"/>
  <c r="G241" i="9" s="1"/>
  <c r="G307" i="9" a="1"/>
  <c r="G307" i="9" s="1"/>
  <c r="G366" i="9" a="1"/>
  <c r="G366" i="9" s="1"/>
  <c r="G428" i="9" a="1"/>
  <c r="G428" i="9" s="1"/>
  <c r="H27" i="9" a="1"/>
  <c r="H27" i="9" s="1"/>
  <c r="F437" i="9" a="1"/>
  <c r="F437" i="9" s="1"/>
  <c r="G62" i="9" a="1"/>
  <c r="G62" i="9" s="1"/>
  <c r="G115" i="9" a="1"/>
  <c r="G115" i="9" s="1"/>
  <c r="G189" i="9" a="1"/>
  <c r="G189" i="9" s="1"/>
  <c r="G258" i="9" a="1"/>
  <c r="G258" i="9" s="1"/>
  <c r="G315" i="9" a="1"/>
  <c r="G315" i="9" s="1"/>
  <c r="G397" i="9" a="1"/>
  <c r="G397" i="9" s="1"/>
  <c r="H23" i="9" a="1"/>
  <c r="H23" i="9" s="1"/>
  <c r="H74" i="9" a="1"/>
  <c r="H74" i="9" s="1"/>
  <c r="F374" i="9" a="1"/>
  <c r="F374" i="9" s="1"/>
  <c r="G9" i="9" a="1"/>
  <c r="G9" i="9" s="1"/>
  <c r="G71" i="9" a="1"/>
  <c r="G71" i="9" s="1"/>
  <c r="G130" i="9" a="1"/>
  <c r="G130" i="9" s="1"/>
  <c r="G190" i="9" a="1"/>
  <c r="G190" i="9" s="1"/>
  <c r="G251" i="9" a="1"/>
  <c r="G251" i="9" s="1"/>
  <c r="G337" i="9" a="1"/>
  <c r="G337" i="9" s="1"/>
  <c r="G398" i="9" a="1"/>
  <c r="G398" i="9" s="1"/>
  <c r="H39" i="9" a="1"/>
  <c r="H39" i="9" s="1"/>
  <c r="H89" i="9" a="1"/>
  <c r="H89" i="9" s="1"/>
  <c r="F412" i="9" a="1"/>
  <c r="F412" i="9" s="1"/>
  <c r="G5" i="9" a="1"/>
  <c r="G5" i="9" s="1"/>
  <c r="G94" i="9" a="1"/>
  <c r="G94" i="9" s="1"/>
  <c r="G154" i="9" a="1"/>
  <c r="G154" i="9" s="1"/>
  <c r="G222" i="9" a="1"/>
  <c r="G222" i="9" s="1"/>
  <c r="G280" i="9" a="1"/>
  <c r="G280" i="9" s="1"/>
  <c r="G338" i="9" a="1"/>
  <c r="G338" i="9" s="1"/>
  <c r="G407" i="9" a="1"/>
  <c r="G407" i="9" s="1"/>
  <c r="H15" i="9" a="1"/>
  <c r="H15" i="9" s="1"/>
  <c r="H82" i="9" a="1"/>
  <c r="H82" i="9" s="1"/>
  <c r="F448" i="9" a="1"/>
  <c r="F448" i="9" s="1"/>
  <c r="G87" i="9" a="1"/>
  <c r="G87" i="9" s="1"/>
  <c r="G155" i="9" a="1"/>
  <c r="G155" i="9" s="1"/>
  <c r="G223" i="9" a="1"/>
  <c r="G223" i="9" s="1"/>
  <c r="G281" i="9" a="1"/>
  <c r="G281" i="9" s="1"/>
  <c r="G347" i="9" a="1"/>
  <c r="G347" i="9" s="1"/>
  <c r="G408" i="9" a="1"/>
  <c r="G408" i="9" s="1"/>
  <c r="H58" i="9" a="1"/>
  <c r="H58" i="9" s="1"/>
  <c r="H91" i="9" a="1"/>
  <c r="H91" i="9" s="1"/>
  <c r="F395" i="9" a="1"/>
  <c r="F395" i="9" s="1"/>
  <c r="G56" i="9" a="1"/>
  <c r="G56" i="9" s="1"/>
  <c r="G80" i="9" a="1"/>
  <c r="G80" i="9" s="1"/>
  <c r="G141" i="9" a="1"/>
  <c r="G141" i="9" s="1"/>
  <c r="G201" i="9" a="1"/>
  <c r="G201" i="9" s="1"/>
  <c r="G268" i="9" a="1"/>
  <c r="G268" i="9" s="1"/>
  <c r="G326" i="9" a="1"/>
  <c r="G326" i="9" s="1"/>
  <c r="G386" i="9" a="1"/>
  <c r="G386" i="9" s="1"/>
  <c r="H44" i="9" a="1"/>
  <c r="H44" i="9" s="1"/>
  <c r="H77" i="9" a="1"/>
  <c r="H77" i="9" s="1"/>
  <c r="F433" i="9" a="1"/>
  <c r="F433" i="9" s="1"/>
  <c r="G53" i="9" a="1"/>
  <c r="G53" i="9" s="1"/>
  <c r="G112" i="9" a="1"/>
  <c r="G112" i="9" s="1"/>
  <c r="G171" i="9" a="1"/>
  <c r="G171" i="9" s="1"/>
  <c r="G239" i="9" a="1"/>
  <c r="G239" i="9" s="1"/>
  <c r="G305" i="9" a="1"/>
  <c r="G305" i="9" s="1"/>
  <c r="G364" i="9" a="1"/>
  <c r="G364" i="9" s="1"/>
  <c r="G426" i="9" a="1"/>
  <c r="G426" i="9" s="1"/>
  <c r="F387" i="9" a="1"/>
  <c r="F387" i="9" s="1"/>
  <c r="G39" i="9" a="1"/>
  <c r="G39" i="9" s="1"/>
  <c r="G75" i="9" a="1"/>
  <c r="G75" i="9" s="1"/>
  <c r="G150" i="9" a="1"/>
  <c r="G150" i="9" s="1"/>
  <c r="G211" i="9" a="1"/>
  <c r="G211" i="9" s="1"/>
  <c r="G270" i="9" a="1"/>
  <c r="G270" i="9" s="1"/>
  <c r="G334" i="9" a="1"/>
  <c r="G334" i="9" s="1"/>
  <c r="G403" i="9" a="1"/>
  <c r="G403" i="9" s="1"/>
  <c r="H55" i="9" a="1"/>
  <c r="H55" i="9" s="1"/>
  <c r="H79" i="9" a="1"/>
  <c r="H79" i="9" s="1"/>
  <c r="H78" i="9" a="1"/>
  <c r="H78" i="9" s="1"/>
  <c r="H171" i="9" a="1"/>
  <c r="H171" i="9" s="1"/>
  <c r="H231" i="9" a="1"/>
  <c r="H231" i="9" s="1"/>
  <c r="H305" i="9" a="1"/>
  <c r="H305" i="9" s="1"/>
  <c r="P305" i="9" s="1"/>
  <c r="H380" i="9" a="1"/>
  <c r="H380" i="9" s="1"/>
  <c r="H442" i="9" a="1"/>
  <c r="H442" i="9" s="1"/>
  <c r="I41" i="9" a="1"/>
  <c r="I41" i="9" s="1"/>
  <c r="I124" i="9" a="1"/>
  <c r="I124" i="9" s="1"/>
  <c r="I187" i="9" a="1"/>
  <c r="I187" i="9" s="1"/>
  <c r="I257" i="9" a="1"/>
  <c r="I257" i="9" s="1"/>
  <c r="H80" i="9" a="1"/>
  <c r="H80" i="9" s="1"/>
  <c r="H172" i="9" a="1"/>
  <c r="H172" i="9" s="1"/>
  <c r="H232" i="9" a="1"/>
  <c r="H232" i="9" s="1"/>
  <c r="H291" i="9" a="1"/>
  <c r="H291" i="9" s="1"/>
  <c r="H350" i="9" a="1"/>
  <c r="H350" i="9" s="1"/>
  <c r="H412" i="9" a="1"/>
  <c r="H412" i="9" s="1"/>
  <c r="I33" i="9" a="1"/>
  <c r="I33" i="9" s="1"/>
  <c r="I93" i="9" a="1"/>
  <c r="I93" i="9" s="1"/>
  <c r="I156" i="9" a="1"/>
  <c r="I156" i="9" s="1"/>
  <c r="I219" i="9" a="1"/>
  <c r="I219" i="9" s="1"/>
  <c r="H143" i="9" a="1"/>
  <c r="H143" i="9" s="1"/>
  <c r="H210" i="9" a="1"/>
  <c r="H210" i="9" s="1"/>
  <c r="H270" i="9" a="1"/>
  <c r="H270" i="9" s="1"/>
  <c r="H329" i="9" a="1"/>
  <c r="H329" i="9" s="1"/>
  <c r="H397" i="9" a="1"/>
  <c r="H397" i="9" s="1"/>
  <c r="I42" i="9" a="1"/>
  <c r="I42" i="9" s="1"/>
  <c r="I78" i="9" a="1"/>
  <c r="I78" i="9" s="1"/>
  <c r="I142" i="9" a="1"/>
  <c r="I142" i="9" s="1"/>
  <c r="I205" i="9" a="1"/>
  <c r="I205" i="9" s="1"/>
  <c r="I274" i="9" a="1"/>
  <c r="I274" i="9" s="1"/>
  <c r="H135" i="9" a="1"/>
  <c r="H135" i="9" s="1"/>
  <c r="H204" i="9" a="1"/>
  <c r="H204" i="9" s="1"/>
  <c r="H263" i="9" a="1"/>
  <c r="H263" i="9" s="1"/>
  <c r="H336" i="9" a="1"/>
  <c r="H336" i="9" s="1"/>
  <c r="H398" i="9" a="1"/>
  <c r="H398" i="9" s="1"/>
  <c r="I43" i="9" a="1"/>
  <c r="I43" i="9" s="1"/>
  <c r="I79" i="9" a="1"/>
  <c r="I79" i="9" s="1"/>
  <c r="I143" i="9" a="1"/>
  <c r="I143" i="9" s="1"/>
  <c r="I206" i="9" a="1"/>
  <c r="I206" i="9" s="1"/>
  <c r="I267" i="9" a="1"/>
  <c r="I267" i="9" s="1"/>
  <c r="H124" i="9" a="1"/>
  <c r="H124" i="9" s="1"/>
  <c r="H212" i="9" a="1"/>
  <c r="H212" i="9" s="1"/>
  <c r="H272" i="9" a="1"/>
  <c r="H272" i="9" s="1"/>
  <c r="H337" i="9" a="1"/>
  <c r="H337" i="9" s="1"/>
  <c r="H399" i="9" a="1"/>
  <c r="H399" i="9" s="1"/>
  <c r="I44" i="9" a="1"/>
  <c r="I44" i="9" s="1"/>
  <c r="I80" i="9" a="1"/>
  <c r="I80" i="9" s="1"/>
  <c r="I144" i="9" a="1"/>
  <c r="I144" i="9" s="1"/>
  <c r="I207" i="9" a="1"/>
  <c r="I207" i="9" s="1"/>
  <c r="I268" i="9" a="1"/>
  <c r="I268" i="9" s="1"/>
  <c r="H126" i="9" a="1"/>
  <c r="H126" i="9" s="1"/>
  <c r="H198" i="9" a="1"/>
  <c r="H198" i="9" s="1"/>
  <c r="H257" i="9" a="1"/>
  <c r="H257" i="9" s="1"/>
  <c r="H325" i="9" a="1"/>
  <c r="H325" i="9" s="1"/>
  <c r="H384" i="9" a="1"/>
  <c r="H384" i="9" s="1"/>
  <c r="H447" i="9" a="1"/>
  <c r="H447" i="9" s="1"/>
  <c r="I65" i="9" a="1"/>
  <c r="I65" i="9" s="1"/>
  <c r="I129" i="9" a="1"/>
  <c r="I129" i="9" s="1"/>
  <c r="I192" i="9" a="1"/>
  <c r="I192" i="9" s="1"/>
  <c r="I254" i="9" a="1"/>
  <c r="I254" i="9" s="1"/>
  <c r="H138" i="9" a="1"/>
  <c r="H138" i="9" s="1"/>
  <c r="H199" i="9" a="1"/>
  <c r="H199" i="9" s="1"/>
  <c r="H258" i="9" a="1"/>
  <c r="H258" i="9" s="1"/>
  <c r="H318" i="9" a="1"/>
  <c r="H318" i="9" s="1"/>
  <c r="H393" i="9" a="1"/>
  <c r="H393" i="9" s="1"/>
  <c r="I55" i="9" a="1"/>
  <c r="I55" i="9" s="1"/>
  <c r="I82" i="9" a="1"/>
  <c r="I82" i="9" s="1"/>
  <c r="I146" i="9" a="1"/>
  <c r="I146" i="9" s="1"/>
  <c r="I209" i="9" a="1"/>
  <c r="I209" i="9" s="1"/>
  <c r="H100" i="9" a="1"/>
  <c r="H100" i="9" s="1"/>
  <c r="H178" i="9" a="1"/>
  <c r="H178" i="9" s="1"/>
  <c r="H252" i="9" a="1"/>
  <c r="H252" i="9" s="1"/>
  <c r="E325" i="9" a="1"/>
  <c r="E325" i="9" s="1"/>
  <c r="E410" i="9" a="1"/>
  <c r="E410" i="9" s="1"/>
  <c r="F5" i="9" a="1"/>
  <c r="F5" i="9" s="1"/>
  <c r="F126" i="9" a="1"/>
  <c r="F126" i="9" s="1"/>
  <c r="F188" i="9" a="1"/>
  <c r="F188" i="9" s="1"/>
  <c r="F252" i="9" a="1"/>
  <c r="F252" i="9" s="1"/>
  <c r="F314" i="9" a="1"/>
  <c r="F314" i="9" s="1"/>
  <c r="F383" i="9" a="1"/>
  <c r="F383" i="9" s="1"/>
  <c r="E254" i="9" a="1"/>
  <c r="E254" i="9" s="1"/>
  <c r="E318" i="9" a="1"/>
  <c r="E318" i="9" s="1"/>
  <c r="E380" i="9" a="1"/>
  <c r="E380" i="9" s="1"/>
  <c r="E448" i="9" a="1"/>
  <c r="E448" i="9" s="1"/>
  <c r="F66" i="9" a="1"/>
  <c r="F66" i="9" s="1"/>
  <c r="F127" i="9" a="1"/>
  <c r="F127" i="9" s="1"/>
  <c r="F189" i="9" a="1"/>
  <c r="F189" i="9" s="1"/>
  <c r="F253" i="9" a="1"/>
  <c r="F253" i="9" s="1"/>
  <c r="F323" i="9" a="1"/>
  <c r="F323" i="9" s="1"/>
  <c r="F384" i="9" a="1"/>
  <c r="F384" i="9" s="1"/>
  <c r="G21" i="9" a="1"/>
  <c r="G21" i="9" s="1"/>
  <c r="G69" i="9" a="1"/>
  <c r="G69" i="9" s="1"/>
  <c r="G128" i="9" a="1"/>
  <c r="G128" i="9" s="1"/>
  <c r="G188" i="9" a="1"/>
  <c r="G188" i="9" s="1"/>
  <c r="G249" i="9" a="1"/>
  <c r="G249" i="9" s="1"/>
  <c r="G314" i="9" a="1"/>
  <c r="G314" i="9" s="1"/>
  <c r="G373" i="9" a="1"/>
  <c r="G373" i="9" s="1"/>
  <c r="G435" i="9" a="1"/>
  <c r="G435" i="9" s="1"/>
  <c r="H52" i="9" a="1"/>
  <c r="H52" i="9" s="1"/>
  <c r="F445" i="9" a="1"/>
  <c r="F445" i="9" s="1"/>
  <c r="G49" i="9" a="1"/>
  <c r="G49" i="9" s="1"/>
  <c r="G129" i="9" a="1"/>
  <c r="G129" i="9" s="1"/>
  <c r="G197" i="9" a="1"/>
  <c r="G197" i="9" s="1"/>
  <c r="G264" i="9" a="1"/>
  <c r="G264" i="9" s="1"/>
  <c r="G336" i="9" a="1"/>
  <c r="G336" i="9" s="1"/>
  <c r="G405" i="9" a="1"/>
  <c r="G405" i="9" s="1"/>
  <c r="H10" i="9" a="1"/>
  <c r="H10" i="9" s="1"/>
  <c r="H88" i="9" a="1"/>
  <c r="H88" i="9" s="1"/>
  <c r="F390" i="9" a="1"/>
  <c r="F390" i="9" s="1"/>
  <c r="G44" i="9" a="1"/>
  <c r="G44" i="9" s="1"/>
  <c r="G78" i="9" a="1"/>
  <c r="G78" i="9" s="1"/>
  <c r="G138" i="9" a="1"/>
  <c r="G138" i="9" s="1"/>
  <c r="G198" i="9" a="1"/>
  <c r="G198" i="9" s="1"/>
  <c r="G259" i="9" a="1"/>
  <c r="G259" i="9" s="1"/>
  <c r="G345" i="9" a="1"/>
  <c r="G345" i="9" s="1"/>
  <c r="G406" i="9" a="1"/>
  <c r="G406" i="9" s="1"/>
  <c r="H4" i="9" a="1"/>
  <c r="H4" i="9" s="1"/>
  <c r="H97" i="9" a="1"/>
  <c r="H97" i="9" s="1"/>
  <c r="F421" i="9" a="1"/>
  <c r="F421" i="9" s="1"/>
  <c r="G20" i="9" a="1"/>
  <c r="G20" i="9" s="1"/>
  <c r="G101" i="9" a="1"/>
  <c r="G101" i="9" s="1"/>
  <c r="G161" i="9" a="1"/>
  <c r="G161" i="9" s="1"/>
  <c r="G229" i="9" a="1"/>
  <c r="G229" i="9" s="1"/>
  <c r="G287" i="9" a="1"/>
  <c r="G287" i="9" s="1"/>
  <c r="G346" i="9" a="1"/>
  <c r="G346" i="9" s="1"/>
  <c r="G415" i="9" a="1"/>
  <c r="G415" i="9" s="1"/>
  <c r="H45" i="9" a="1"/>
  <c r="H45" i="9" s="1"/>
  <c r="H90" i="9" a="1"/>
  <c r="H90" i="9" s="1"/>
  <c r="G13" i="9" a="1"/>
  <c r="G13" i="9" s="1"/>
  <c r="G95" i="9" a="1"/>
  <c r="G95" i="9" s="1"/>
  <c r="G162" i="9" a="1"/>
  <c r="G162" i="9" s="1"/>
  <c r="G230" i="9" a="1"/>
  <c r="G230" i="9" s="1"/>
  <c r="G288" i="9" a="1"/>
  <c r="G288" i="9" s="1"/>
  <c r="G354" i="9" a="1"/>
  <c r="G354" i="9" s="1"/>
  <c r="G416" i="9" a="1"/>
  <c r="G416" i="9" s="1"/>
  <c r="H63" i="9" a="1"/>
  <c r="H63" i="9" s="1"/>
  <c r="H99" i="9" a="1"/>
  <c r="H99" i="9" s="1"/>
  <c r="F405" i="9" a="1"/>
  <c r="F405" i="9" s="1"/>
  <c r="G31" i="9" a="1"/>
  <c r="G31" i="9" s="1"/>
  <c r="G88" i="9" a="1"/>
  <c r="G88" i="9" s="1"/>
  <c r="G148" i="9" a="1"/>
  <c r="G148" i="9" s="1"/>
  <c r="G209" i="9" a="1"/>
  <c r="G209" i="9" s="1"/>
  <c r="G275" i="9" a="1"/>
  <c r="G275" i="9" s="1"/>
  <c r="G332" i="9" a="1"/>
  <c r="G332" i="9" s="1"/>
  <c r="G393" i="9" a="1"/>
  <c r="G393" i="9" s="1"/>
  <c r="H17" i="9" a="1"/>
  <c r="H17" i="9" s="1"/>
  <c r="H84" i="9" a="1"/>
  <c r="H84" i="9" s="1"/>
  <c r="F442" i="9" a="1"/>
  <c r="F442" i="9" s="1"/>
  <c r="G41" i="9" a="1"/>
  <c r="G41" i="9" s="1"/>
  <c r="G119" i="9" a="1"/>
  <c r="G119" i="9" s="1"/>
  <c r="G179" i="9" a="1"/>
  <c r="G179" i="9" s="1"/>
  <c r="G247" i="9" a="1"/>
  <c r="G247" i="9" s="1"/>
  <c r="G312" i="9" a="1"/>
  <c r="G312" i="9" s="1"/>
  <c r="G372" i="9" a="1"/>
  <c r="G372" i="9" s="1"/>
  <c r="G433" i="9" a="1"/>
  <c r="G433" i="9" s="1"/>
  <c r="F397" i="9" a="1"/>
  <c r="F397" i="9" s="1"/>
  <c r="G4" i="9" a="1"/>
  <c r="G4" i="9" s="1"/>
  <c r="G82" i="9" a="1"/>
  <c r="G82" i="9" s="1"/>
  <c r="G158" i="9" a="1"/>
  <c r="G158" i="9" s="1"/>
  <c r="G218" i="9" a="1"/>
  <c r="G218" i="9" s="1"/>
  <c r="G277" i="9" a="1"/>
  <c r="G277" i="9" s="1"/>
  <c r="G342" i="9" a="1"/>
  <c r="G342" i="9" s="1"/>
  <c r="G411" i="9" a="1"/>
  <c r="G411" i="9" s="1"/>
  <c r="H24" i="9" a="1"/>
  <c r="H24" i="9" s="1"/>
  <c r="H86" i="9" a="1"/>
  <c r="H86" i="9" s="1"/>
  <c r="H101" i="9" a="1"/>
  <c r="H101" i="9" s="1"/>
  <c r="H179" i="9" a="1"/>
  <c r="H179" i="9" s="1"/>
  <c r="H245" i="9" a="1"/>
  <c r="H245" i="9" s="1"/>
  <c r="H313" i="9" a="1"/>
  <c r="H313" i="9" s="1"/>
  <c r="P313" i="9" s="1"/>
  <c r="H387" i="9" a="1"/>
  <c r="H387" i="9" s="1"/>
  <c r="I7" i="9" a="1"/>
  <c r="I7" i="9" s="1"/>
  <c r="I68" i="9" a="1"/>
  <c r="I68" i="9" s="1"/>
  <c r="I132" i="9" a="1"/>
  <c r="I132" i="9" s="1"/>
  <c r="I195" i="9" a="1"/>
  <c r="I195" i="9" s="1"/>
  <c r="I265" i="9" a="1"/>
  <c r="I265" i="9" s="1"/>
  <c r="H103" i="9" a="1"/>
  <c r="H103" i="9" s="1"/>
  <c r="H180" i="9" a="1"/>
  <c r="H180" i="9" s="1"/>
  <c r="H239" i="9" a="1"/>
  <c r="H239" i="9" s="1"/>
  <c r="H299" i="9" a="1"/>
  <c r="H299" i="9" s="1"/>
  <c r="H358" i="9" a="1"/>
  <c r="H358" i="9" s="1"/>
  <c r="H420" i="9" a="1"/>
  <c r="H420" i="9" s="1"/>
  <c r="I60" i="9" a="1"/>
  <c r="I60" i="9" s="1"/>
  <c r="I101" i="9" a="1"/>
  <c r="I101" i="9" s="1"/>
  <c r="I164" i="9" a="1"/>
  <c r="I164" i="9" s="1"/>
  <c r="I227" i="9" a="1"/>
  <c r="I227" i="9" s="1"/>
  <c r="H150" i="9" a="1"/>
  <c r="H150" i="9" s="1"/>
  <c r="H217" i="9" a="1"/>
  <c r="H217" i="9" s="1"/>
  <c r="H278" i="9" a="1"/>
  <c r="H278" i="9" s="1"/>
  <c r="H335" i="9" a="1"/>
  <c r="H335" i="9" s="1"/>
  <c r="H405" i="9" a="1"/>
  <c r="H405" i="9" s="1"/>
  <c r="I15" i="9" a="1"/>
  <c r="I15" i="9" s="1"/>
  <c r="I86" i="9" a="1"/>
  <c r="I86" i="9" s="1"/>
  <c r="I149" i="9" a="1"/>
  <c r="I149" i="9" s="1"/>
  <c r="I213" i="9" a="1"/>
  <c r="I213" i="9" s="1"/>
  <c r="I282" i="9" a="1"/>
  <c r="I282" i="9" s="1"/>
  <c r="H144" i="9" a="1"/>
  <c r="H144" i="9" s="1"/>
  <c r="H211" i="9" a="1"/>
  <c r="H211" i="9" s="1"/>
  <c r="H271" i="9" a="1"/>
  <c r="H271" i="9" s="1"/>
  <c r="H344" i="9" a="1"/>
  <c r="H344" i="9" s="1"/>
  <c r="H406" i="9" a="1"/>
  <c r="H406" i="9" s="1"/>
  <c r="I16" i="9" a="1"/>
  <c r="I16" i="9" s="1"/>
  <c r="I87" i="9" a="1"/>
  <c r="I87" i="9" s="1"/>
  <c r="I150" i="9" a="1"/>
  <c r="I150" i="9" s="1"/>
  <c r="I214" i="9" a="1"/>
  <c r="I214" i="9" s="1"/>
  <c r="I275" i="9" a="1"/>
  <c r="I275" i="9" s="1"/>
  <c r="H136" i="9" a="1"/>
  <c r="H136" i="9" s="1"/>
  <c r="H219" i="9" a="1"/>
  <c r="H219" i="9" s="1"/>
  <c r="H279" i="9" a="1"/>
  <c r="H279" i="9" s="1"/>
  <c r="H345" i="9" a="1"/>
  <c r="H345" i="9" s="1"/>
  <c r="H407" i="9" a="1"/>
  <c r="H407" i="9" s="1"/>
  <c r="I17" i="9" a="1"/>
  <c r="I17" i="9" s="1"/>
  <c r="I88" i="9" a="1"/>
  <c r="I88" i="9" s="1"/>
  <c r="I151" i="9" a="1"/>
  <c r="I151" i="9" s="1"/>
  <c r="I215" i="9" a="1"/>
  <c r="I215" i="9" s="1"/>
  <c r="I276" i="9" a="1"/>
  <c r="I276" i="9" s="1"/>
  <c r="H145" i="9" a="1"/>
  <c r="H145" i="9" s="1"/>
  <c r="H205" i="9" a="1"/>
  <c r="H205" i="9" s="1"/>
  <c r="H265" i="9" a="1"/>
  <c r="H265" i="9" s="1"/>
  <c r="H332" i="9" a="1"/>
  <c r="H332" i="9" s="1"/>
  <c r="H392" i="9" a="1"/>
  <c r="H392" i="9" s="1"/>
  <c r="I12" i="9" a="1"/>
  <c r="I12" i="9" s="1"/>
  <c r="I73" i="9" a="1"/>
  <c r="I73" i="9" s="1"/>
  <c r="I137" i="9" a="1"/>
  <c r="I137" i="9" s="1"/>
  <c r="I200" i="9" a="1"/>
  <c r="I200" i="9" s="1"/>
  <c r="I262" i="9" a="1"/>
  <c r="I262" i="9" s="1"/>
  <c r="H146" i="9" a="1"/>
  <c r="H146" i="9" s="1"/>
  <c r="P146" i="9" s="1"/>
  <c r="H206" i="9" a="1"/>
  <c r="H206" i="9" s="1"/>
  <c r="H266" i="9" a="1"/>
  <c r="H266" i="9" s="1"/>
  <c r="H339" i="9" a="1"/>
  <c r="H339" i="9" s="1"/>
  <c r="H401" i="9" a="1"/>
  <c r="H401" i="9" s="1"/>
  <c r="I24" i="9" a="1"/>
  <c r="I24" i="9" s="1"/>
  <c r="I90" i="9" a="1"/>
  <c r="I90" i="9" s="1"/>
  <c r="I153" i="9" a="1"/>
  <c r="I153" i="9" s="1"/>
  <c r="I217" i="9" a="1"/>
  <c r="I217" i="9" s="1"/>
  <c r="H115" i="9" a="1"/>
  <c r="H115" i="9" s="1"/>
  <c r="H185" i="9" a="1"/>
  <c r="H185" i="9" s="1"/>
  <c r="H259" i="9" a="1"/>
  <c r="H259" i="9" s="1"/>
  <c r="H319" i="9" a="1"/>
  <c r="H319" i="9" s="1"/>
  <c r="H379" i="9" a="1"/>
  <c r="H379" i="9" s="1"/>
  <c r="H441" i="9" a="1"/>
  <c r="H441" i="9" s="1"/>
  <c r="I38" i="9" a="1"/>
  <c r="I38" i="9" s="1"/>
  <c r="I123" i="9" a="1"/>
  <c r="I123" i="9" s="1"/>
  <c r="E341" i="9" a="1"/>
  <c r="E341" i="9" s="1"/>
  <c r="E417" i="9" a="1"/>
  <c r="E417" i="9" s="1"/>
  <c r="F46" i="9" a="1"/>
  <c r="F46" i="9" s="1"/>
  <c r="F134" i="9" a="1"/>
  <c r="F134" i="9" s="1"/>
  <c r="F196" i="9" a="1"/>
  <c r="F196" i="9" s="1"/>
  <c r="F260" i="9" a="1"/>
  <c r="F260" i="9" s="1"/>
  <c r="F322" i="9" a="1"/>
  <c r="F322" i="9" s="1"/>
  <c r="F391" i="9" a="1"/>
  <c r="F391" i="9" s="1"/>
  <c r="E262" i="9" a="1"/>
  <c r="E262" i="9" s="1"/>
  <c r="E326" i="9" a="1"/>
  <c r="E326" i="9" s="1"/>
  <c r="E388" i="9" a="1"/>
  <c r="E388" i="9" s="1"/>
  <c r="F13" i="9" a="1"/>
  <c r="F13" i="9" s="1"/>
  <c r="F74" i="9" a="1"/>
  <c r="F74" i="9" s="1"/>
  <c r="F135" i="9" a="1"/>
  <c r="F135" i="9" s="1"/>
  <c r="F197" i="9" a="1"/>
  <c r="F197" i="9" s="1"/>
  <c r="F261" i="9" a="1"/>
  <c r="F261" i="9" s="1"/>
  <c r="F330" i="9" a="1"/>
  <c r="F330" i="9" s="1"/>
  <c r="F367" i="9" a="1"/>
  <c r="F367" i="9" s="1"/>
  <c r="G42" i="9" a="1"/>
  <c r="G42" i="9" s="1"/>
  <c r="G76" i="9" a="1"/>
  <c r="G76" i="9" s="1"/>
  <c r="G136" i="9" a="1"/>
  <c r="G136" i="9" s="1"/>
  <c r="G196" i="9" a="1"/>
  <c r="G196" i="9" s="1"/>
  <c r="G257" i="9" a="1"/>
  <c r="G257" i="9" s="1"/>
  <c r="G322" i="9" a="1"/>
  <c r="G322" i="9" s="1"/>
  <c r="G381" i="9" a="1"/>
  <c r="G381" i="9" s="1"/>
  <c r="G442" i="9" a="1"/>
  <c r="G442" i="9" s="1"/>
  <c r="F371" i="9" a="1"/>
  <c r="F371" i="9" s="1"/>
  <c r="G22" i="9" a="1"/>
  <c r="G22" i="9" s="1"/>
  <c r="G70" i="9" a="1"/>
  <c r="G70" i="9" s="1"/>
  <c r="G137" i="9" a="1"/>
  <c r="G137" i="9" s="1"/>
  <c r="G205" i="9" a="1"/>
  <c r="G205" i="9" s="1"/>
  <c r="G272" i="9" a="1"/>
  <c r="G272" i="9" s="1"/>
  <c r="G344" i="9" a="1"/>
  <c r="G344" i="9" s="1"/>
  <c r="G413" i="9" a="1"/>
  <c r="G413" i="9" s="1"/>
  <c r="H32" i="9" a="1"/>
  <c r="H32" i="9" s="1"/>
  <c r="H96" i="9" a="1"/>
  <c r="H96" i="9" s="1"/>
  <c r="F402" i="9" a="1"/>
  <c r="F402" i="9" s="1"/>
  <c r="G17" i="9" a="1"/>
  <c r="G17" i="9" s="1"/>
  <c r="G85" i="9" a="1"/>
  <c r="G85" i="9" s="1"/>
  <c r="G145" i="9" a="1"/>
  <c r="G145" i="9" s="1"/>
  <c r="G206" i="9" a="1"/>
  <c r="G206" i="9" s="1"/>
  <c r="G265" i="9" a="1"/>
  <c r="G265" i="9" s="1"/>
  <c r="G352" i="9" a="1"/>
  <c r="G352" i="9" s="1"/>
  <c r="G414" i="9" a="1"/>
  <c r="G414" i="9" s="1"/>
  <c r="H33" i="9" a="1"/>
  <c r="H33" i="9" s="1"/>
  <c r="H105" i="9" a="1"/>
  <c r="H105" i="9" s="1"/>
  <c r="F431" i="9" a="1"/>
  <c r="F431" i="9" s="1"/>
  <c r="G46" i="9" a="1"/>
  <c r="G46" i="9" s="1"/>
  <c r="G109" i="9" a="1"/>
  <c r="G109" i="9" s="1"/>
  <c r="G176" i="9" a="1"/>
  <c r="G176" i="9" s="1"/>
  <c r="G236" i="9" a="1"/>
  <c r="G236" i="9" s="1"/>
  <c r="G295" i="9" a="1"/>
  <c r="G295" i="9" s="1"/>
  <c r="G353" i="9" a="1"/>
  <c r="G353" i="9" s="1"/>
  <c r="G423" i="9" a="1"/>
  <c r="G423" i="9" s="1"/>
  <c r="H61" i="9" a="1"/>
  <c r="H61" i="9" s="1"/>
  <c r="F379" i="9" a="1"/>
  <c r="F379" i="9" s="1"/>
  <c r="G55" i="9" a="1"/>
  <c r="G55" i="9" s="1"/>
  <c r="G102" i="9" a="1"/>
  <c r="G102" i="9" s="1"/>
  <c r="G169" i="9" a="1"/>
  <c r="G169" i="9" s="1"/>
  <c r="G237" i="9" a="1"/>
  <c r="G237" i="9" s="1"/>
  <c r="G303" i="9" a="1"/>
  <c r="G303" i="9" s="1"/>
  <c r="G362" i="9" a="1"/>
  <c r="G362" i="9" s="1"/>
  <c r="G424" i="9" a="1"/>
  <c r="G424" i="9" s="1"/>
  <c r="H34" i="9" a="1"/>
  <c r="H34" i="9" s="1"/>
  <c r="H107" i="9" a="1"/>
  <c r="H107" i="9" s="1"/>
  <c r="F414" i="9" a="1"/>
  <c r="F414" i="9" s="1"/>
  <c r="G25" i="9" a="1"/>
  <c r="G25" i="9" s="1"/>
  <c r="G96" i="9" a="1"/>
  <c r="G96" i="9" s="1"/>
  <c r="G156" i="9" a="1"/>
  <c r="G156" i="9" s="1"/>
  <c r="G216" i="9" a="1"/>
  <c r="G216" i="9" s="1"/>
  <c r="G282" i="9" a="1"/>
  <c r="G282" i="9" s="1"/>
  <c r="G340" i="9" a="1"/>
  <c r="G340" i="9" s="1"/>
  <c r="G401" i="9" a="1"/>
  <c r="G401" i="9" s="1"/>
  <c r="H59" i="9" a="1"/>
  <c r="H59" i="9" s="1"/>
  <c r="H92" i="9" a="1"/>
  <c r="H92" i="9" s="1"/>
  <c r="G7" i="9" a="1"/>
  <c r="G7" i="9" s="1"/>
  <c r="G67" i="9" a="1"/>
  <c r="G67" i="9" s="1"/>
  <c r="G126" i="9" a="1"/>
  <c r="G126" i="9" s="1"/>
  <c r="G186" i="9" a="1"/>
  <c r="G186" i="9" s="1"/>
  <c r="G255" i="9" a="1"/>
  <c r="G255" i="9" s="1"/>
  <c r="G320" i="9" a="1"/>
  <c r="G320" i="9" s="1"/>
  <c r="G379" i="9" a="1"/>
  <c r="G379" i="9" s="1"/>
  <c r="G440" i="9" a="1"/>
  <c r="G440" i="9" s="1"/>
  <c r="F407" i="9" a="1"/>
  <c r="F407" i="9" s="1"/>
  <c r="G33" i="9" a="1"/>
  <c r="G33" i="9" s="1"/>
  <c r="G90" i="9" a="1"/>
  <c r="G90" i="9" s="1"/>
  <c r="G165" i="9" a="1"/>
  <c r="G165" i="9" s="1"/>
  <c r="G225" i="9" a="1"/>
  <c r="G225" i="9" s="1"/>
  <c r="G284" i="9" a="1"/>
  <c r="G284" i="9" s="1"/>
  <c r="G350" i="9" a="1"/>
  <c r="G350" i="9" s="1"/>
  <c r="G419" i="9" a="1"/>
  <c r="G419" i="9" s="1"/>
  <c r="H19" i="9" a="1"/>
  <c r="H19" i="9" s="1"/>
  <c r="H94" i="9" a="1"/>
  <c r="H94" i="9" s="1"/>
  <c r="H116" i="9" a="1"/>
  <c r="H116" i="9" s="1"/>
  <c r="H186" i="9" a="1"/>
  <c r="H186" i="9" s="1"/>
  <c r="H260" i="9" a="1"/>
  <c r="H260" i="9" s="1"/>
  <c r="H320" i="9" a="1"/>
  <c r="H320" i="9" s="1"/>
  <c r="H395" i="9" a="1"/>
  <c r="H395" i="9" s="1"/>
  <c r="I23" i="9" a="1"/>
  <c r="I23" i="9" s="1"/>
  <c r="I76" i="9" a="1"/>
  <c r="I76" i="9" s="1"/>
  <c r="I140" i="9" a="1"/>
  <c r="I140" i="9" s="1"/>
  <c r="I203" i="9" a="1"/>
  <c r="I203" i="9" s="1"/>
  <c r="I272" i="9" a="1"/>
  <c r="I272" i="9" s="1"/>
  <c r="H118" i="9" a="1"/>
  <c r="H118" i="9" s="1"/>
  <c r="H187" i="9" a="1"/>
  <c r="H187" i="9" s="1"/>
  <c r="H246" i="9" a="1"/>
  <c r="H246" i="9" s="1"/>
  <c r="H306" i="9" a="1"/>
  <c r="H306" i="9" s="1"/>
  <c r="H366" i="9" a="1"/>
  <c r="H366" i="9" s="1"/>
  <c r="H428" i="9" a="1"/>
  <c r="H428" i="9" s="1"/>
  <c r="I29" i="9" a="1"/>
  <c r="I29" i="9" s="1"/>
  <c r="I109" i="9" a="1"/>
  <c r="I109" i="9" s="1"/>
  <c r="I172" i="9" a="1"/>
  <c r="I172" i="9" s="1"/>
  <c r="I235" i="9" a="1"/>
  <c r="I235" i="9" s="1"/>
  <c r="H157" i="9" a="1"/>
  <c r="H157" i="9" s="1"/>
  <c r="H225" i="9" a="1"/>
  <c r="H225" i="9" s="1"/>
  <c r="H285" i="9" a="1"/>
  <c r="H285" i="9" s="1"/>
  <c r="H343" i="9" a="1"/>
  <c r="H343" i="9" s="1"/>
  <c r="H413" i="9" a="1"/>
  <c r="H413" i="9" s="1"/>
  <c r="I45" i="9" a="1"/>
  <c r="I45" i="9" s="1"/>
  <c r="I94" i="9" a="1"/>
  <c r="I94" i="9" s="1"/>
  <c r="I157" i="9" a="1"/>
  <c r="I157" i="9" s="1"/>
  <c r="I220" i="9" a="1"/>
  <c r="I220" i="9" s="1"/>
  <c r="I290" i="9" a="1"/>
  <c r="I290" i="9" s="1"/>
  <c r="H158" i="9" a="1"/>
  <c r="H158" i="9" s="1"/>
  <c r="H218" i="9" a="1"/>
  <c r="H218" i="9" s="1"/>
  <c r="H293" i="9" a="1"/>
  <c r="H293" i="9" s="1"/>
  <c r="H352" i="9" a="1"/>
  <c r="H352" i="9" s="1"/>
  <c r="H414" i="9" a="1"/>
  <c r="H414" i="9" s="1"/>
  <c r="I58" i="9" a="1"/>
  <c r="I58" i="9" s="1"/>
  <c r="I95" i="9" a="1"/>
  <c r="I95" i="9" s="1"/>
  <c r="I158" i="9" a="1"/>
  <c r="I158" i="9" s="1"/>
  <c r="I221" i="9" a="1"/>
  <c r="I221" i="9" s="1"/>
  <c r="I283" i="9" a="1"/>
  <c r="I283" i="9" s="1"/>
  <c r="H151" i="9" a="1"/>
  <c r="H151" i="9" s="1"/>
  <c r="H227" i="9" a="1"/>
  <c r="H227" i="9" s="1"/>
  <c r="H286" i="9" a="1"/>
  <c r="H286" i="9" s="1"/>
  <c r="H353" i="9" a="1"/>
  <c r="H353" i="9" s="1"/>
  <c r="H415" i="9" a="1"/>
  <c r="H415" i="9" s="1"/>
  <c r="I59" i="9" a="1"/>
  <c r="I59" i="9" s="1"/>
  <c r="I96" i="9" a="1"/>
  <c r="I96" i="9" s="1"/>
  <c r="I159" i="9" a="1"/>
  <c r="I159" i="9" s="1"/>
  <c r="I222" i="9" a="1"/>
  <c r="I222" i="9" s="1"/>
  <c r="I284" i="9" a="1"/>
  <c r="I284" i="9" s="1"/>
  <c r="H152" i="9" a="1"/>
  <c r="H152" i="9" s="1"/>
  <c r="H213" i="9" a="1"/>
  <c r="H213" i="9" s="1"/>
  <c r="H273" i="9" a="1"/>
  <c r="H273" i="9" s="1"/>
  <c r="H338" i="9" a="1"/>
  <c r="H338" i="9" s="1"/>
  <c r="H400" i="9" a="1"/>
  <c r="H400" i="9" s="1"/>
  <c r="I50" i="9" a="1"/>
  <c r="I50" i="9" s="1"/>
  <c r="I81" i="9" a="1"/>
  <c r="I81" i="9" s="1"/>
  <c r="I145" i="9" a="1"/>
  <c r="I145" i="9" s="1"/>
  <c r="I208" i="9" a="1"/>
  <c r="I208" i="9" s="1"/>
  <c r="I269" i="9" a="1"/>
  <c r="I269" i="9" s="1"/>
  <c r="H153" i="9" a="1"/>
  <c r="H153" i="9" s="1"/>
  <c r="H214" i="9" a="1"/>
  <c r="H214" i="9" s="1"/>
  <c r="H274" i="9" a="1"/>
  <c r="H274" i="9" s="1"/>
  <c r="H347" i="9" a="1"/>
  <c r="H347" i="9" s="1"/>
  <c r="H409" i="9" a="1"/>
  <c r="H409" i="9" s="1"/>
  <c r="I19" i="9" a="1"/>
  <c r="I19" i="9" s="1"/>
  <c r="I98" i="9" a="1"/>
  <c r="I98" i="9" s="1"/>
  <c r="I161" i="9" a="1"/>
  <c r="I161" i="9" s="1"/>
  <c r="I224" i="9" a="1"/>
  <c r="I224" i="9" s="1"/>
  <c r="H129" i="9" a="1"/>
  <c r="H129" i="9" s="1"/>
  <c r="H193" i="9" a="1"/>
  <c r="H193" i="9" s="1"/>
  <c r="H267" i="9" a="1"/>
  <c r="H267" i="9" s="1"/>
  <c r="H326" i="9" a="1"/>
  <c r="H326" i="9" s="1"/>
  <c r="H386" i="9" a="1"/>
  <c r="H386" i="9" s="1"/>
  <c r="I3" i="9" a="1"/>
  <c r="I3" i="9" s="1"/>
  <c r="I67" i="9" a="1"/>
  <c r="I67" i="9" s="1"/>
  <c r="E348" i="9" a="1"/>
  <c r="E348" i="9" s="1"/>
  <c r="E432" i="9" a="1"/>
  <c r="E432" i="9" s="1"/>
  <c r="F36" i="9" a="1"/>
  <c r="F36" i="9" s="1"/>
  <c r="F142" i="9" a="1"/>
  <c r="F142" i="9" s="1"/>
  <c r="F204" i="9" a="1"/>
  <c r="F204" i="9" s="1"/>
  <c r="F268" i="9" a="1"/>
  <c r="F268" i="9" s="1"/>
  <c r="F329" i="9" a="1"/>
  <c r="F329" i="9" s="1"/>
  <c r="F399" i="9" a="1"/>
  <c r="F399" i="9" s="1"/>
  <c r="E270" i="9" a="1"/>
  <c r="E270" i="9" s="1"/>
  <c r="E334" i="9" a="1"/>
  <c r="E334" i="9" s="1"/>
  <c r="E396" i="9" a="1"/>
  <c r="E396" i="9" s="1"/>
  <c r="F55" i="9" a="1"/>
  <c r="F55" i="9" s="1"/>
  <c r="F82" i="9" a="1"/>
  <c r="F82" i="9" s="1"/>
  <c r="F143" i="9" a="1"/>
  <c r="F143" i="9" s="1"/>
  <c r="F205" i="9" a="1"/>
  <c r="F205" i="9" s="1"/>
  <c r="F269" i="9" a="1"/>
  <c r="F269" i="9" s="1"/>
  <c r="F337" i="9" a="1"/>
  <c r="F337" i="9" s="1"/>
  <c r="F388" i="9" a="1"/>
  <c r="F388" i="9" s="1"/>
  <c r="G15" i="9" a="1"/>
  <c r="G15" i="9" s="1"/>
  <c r="G83" i="9" a="1"/>
  <c r="G83" i="9" s="1"/>
  <c r="G143" i="9" a="1"/>
  <c r="G143" i="9" s="1"/>
  <c r="G204" i="9" a="1"/>
  <c r="G204" i="9" s="1"/>
  <c r="G271" i="9" a="1"/>
  <c r="G271" i="9" s="1"/>
  <c r="G328" i="9" a="1"/>
  <c r="G328" i="9" s="1"/>
  <c r="G389" i="9" a="1"/>
  <c r="G389" i="9" s="1"/>
  <c r="H3" i="9" a="1"/>
  <c r="H3" i="9" s="1"/>
  <c r="F389" i="9" a="1"/>
  <c r="F389" i="9" s="1"/>
  <c r="G43" i="9" a="1"/>
  <c r="G43" i="9" s="1"/>
  <c r="G77" i="9" a="1"/>
  <c r="G77" i="9" s="1"/>
  <c r="G144" i="9" a="1"/>
  <c r="G144" i="9" s="1"/>
  <c r="G220" i="9" a="1"/>
  <c r="G220" i="9" s="1"/>
  <c r="G279" i="9" a="1"/>
  <c r="G279" i="9" s="1"/>
  <c r="G359" i="9" a="1"/>
  <c r="G359" i="9" s="1"/>
  <c r="G421" i="9" a="1"/>
  <c r="G421" i="9" s="1"/>
  <c r="H40" i="9" a="1"/>
  <c r="H40" i="9" s="1"/>
  <c r="H104" i="9" a="1"/>
  <c r="H104" i="9" s="1"/>
  <c r="F411" i="9" a="1"/>
  <c r="F411" i="9" s="1"/>
  <c r="G59" i="9" a="1"/>
  <c r="G59" i="9" s="1"/>
  <c r="G93" i="9" a="1"/>
  <c r="G93" i="9" s="1"/>
  <c r="G153" i="9" a="1"/>
  <c r="G153" i="9" s="1"/>
  <c r="G213" i="9" a="1"/>
  <c r="G213" i="9" s="1"/>
  <c r="G294" i="9" a="1"/>
  <c r="G294" i="9" s="1"/>
  <c r="G360" i="9" a="1"/>
  <c r="G360" i="9" s="1"/>
  <c r="G422" i="9" a="1"/>
  <c r="G422" i="9" s="1"/>
  <c r="H60" i="9" a="1"/>
  <c r="H60" i="9" s="1"/>
  <c r="H112" i="9" a="1"/>
  <c r="H112" i="9" s="1"/>
  <c r="F439" i="9" a="1"/>
  <c r="F439" i="9" s="1"/>
  <c r="G36" i="9" a="1"/>
  <c r="G36" i="9" s="1"/>
  <c r="G117" i="9" a="1"/>
  <c r="G117" i="9" s="1"/>
  <c r="G184" i="9" a="1"/>
  <c r="G184" i="9" s="1"/>
  <c r="G244" i="9" a="1"/>
  <c r="G244" i="9" s="1"/>
  <c r="G302" i="9" a="1"/>
  <c r="G302" i="9" s="1"/>
  <c r="G361" i="9" a="1"/>
  <c r="G361" i="9" s="1"/>
  <c r="G431" i="9" a="1"/>
  <c r="G431" i="9" s="1"/>
  <c r="H30" i="9" a="1"/>
  <c r="H30" i="9" s="1"/>
  <c r="F394" i="9" a="1"/>
  <c r="F394" i="9" s="1"/>
  <c r="G24" i="9" a="1"/>
  <c r="G24" i="9" s="1"/>
  <c r="G110" i="9" a="1"/>
  <c r="G110" i="9" s="1"/>
  <c r="G177" i="9" a="1"/>
  <c r="G177" i="9" s="1"/>
  <c r="G245" i="9" a="1"/>
  <c r="G245" i="9" s="1"/>
  <c r="G310" i="9" a="1"/>
  <c r="G310" i="9" s="1"/>
  <c r="G370" i="9" a="1"/>
  <c r="G370" i="9" s="1"/>
  <c r="G432" i="9" a="1"/>
  <c r="G432" i="9" s="1"/>
  <c r="H62" i="9" a="1"/>
  <c r="H62" i="9" s="1"/>
  <c r="H114" i="9" a="1"/>
  <c r="H114" i="9" s="1"/>
  <c r="F424" i="9" a="1"/>
  <c r="F424" i="9" s="1"/>
  <c r="G27" i="9" a="1"/>
  <c r="G27" i="9" s="1"/>
  <c r="G103" i="9" a="1"/>
  <c r="G103" i="9" s="1"/>
  <c r="G163" i="9" a="1"/>
  <c r="G163" i="9" s="1"/>
  <c r="G224" i="9" a="1"/>
  <c r="G224" i="9" s="1"/>
  <c r="G289" i="9" a="1"/>
  <c r="G289" i="9" s="1"/>
  <c r="G348" i="9" a="1"/>
  <c r="G348" i="9" s="1"/>
  <c r="G409" i="9" a="1"/>
  <c r="G409" i="9" s="1"/>
  <c r="H11" i="9" a="1"/>
  <c r="H11" i="9" s="1"/>
  <c r="F386" i="9" a="1"/>
  <c r="F386" i="9" s="1"/>
  <c r="G23" i="9" a="1"/>
  <c r="G23" i="9" s="1"/>
  <c r="G74" i="9" a="1"/>
  <c r="G74" i="9" s="1"/>
  <c r="G134" i="9" a="1"/>
  <c r="G134" i="9" s="1"/>
  <c r="G194" i="9" a="1"/>
  <c r="G194" i="9" s="1"/>
  <c r="G269" i="9" a="1"/>
  <c r="G269" i="9" s="1"/>
  <c r="G327" i="9" a="1"/>
  <c r="G327" i="9" s="1"/>
  <c r="G387" i="9" a="1"/>
  <c r="G387" i="9" s="1"/>
  <c r="G447" i="9" a="1"/>
  <c r="G447" i="9" s="1"/>
  <c r="F417" i="9" a="1"/>
  <c r="F417" i="9" s="1"/>
  <c r="G60" i="9" a="1"/>
  <c r="G60" i="9" s="1"/>
  <c r="G105" i="9" a="1"/>
  <c r="G105" i="9" s="1"/>
  <c r="G172" i="9" a="1"/>
  <c r="G172" i="9" s="1"/>
  <c r="G232" i="9" a="1"/>
  <c r="G232" i="9" s="1"/>
  <c r="G291" i="9" a="1"/>
  <c r="G291" i="9" s="1"/>
  <c r="G357" i="9" a="1"/>
  <c r="G357" i="9" s="1"/>
  <c r="G427" i="9" a="1"/>
  <c r="G427" i="9" s="1"/>
  <c r="H26" i="9" a="1"/>
  <c r="H26" i="9" s="1"/>
  <c r="H102" i="9" a="1"/>
  <c r="H102" i="9" s="1"/>
  <c r="H131" i="9" a="1"/>
  <c r="H131" i="9" s="1"/>
  <c r="H194" i="9" a="1"/>
  <c r="H194" i="9" s="1"/>
  <c r="H268" i="9" a="1"/>
  <c r="H268" i="9" s="1"/>
  <c r="H327" i="9" a="1"/>
  <c r="H327" i="9" s="1"/>
  <c r="H403" i="9" a="1"/>
  <c r="H403" i="9" s="1"/>
  <c r="I10" i="9" a="1"/>
  <c r="I10" i="9" s="1"/>
  <c r="I84" i="9" a="1"/>
  <c r="I84" i="9" s="1"/>
  <c r="I147" i="9" a="1"/>
  <c r="I147" i="9" s="1"/>
  <c r="I211" i="9" a="1"/>
  <c r="I211" i="9" s="1"/>
  <c r="I280" i="9" a="1"/>
  <c r="I280" i="9" s="1"/>
  <c r="H132" i="9" a="1"/>
  <c r="H132" i="9" s="1"/>
  <c r="H195" i="9" a="1"/>
  <c r="H195" i="9" s="1"/>
  <c r="H253" i="9" a="1"/>
  <c r="H253" i="9" s="1"/>
  <c r="H314" i="9" a="1"/>
  <c r="H314" i="9" s="1"/>
  <c r="H373" i="9" a="1"/>
  <c r="H373" i="9" s="1"/>
  <c r="H435" i="9" a="1"/>
  <c r="H435" i="9" s="1"/>
  <c r="I54" i="9" a="1"/>
  <c r="I54" i="9" s="1"/>
  <c r="I117" i="9" a="1"/>
  <c r="I117" i="9" s="1"/>
  <c r="I180" i="9" a="1"/>
  <c r="I180" i="9" s="1"/>
  <c r="H36" i="9" a="1"/>
  <c r="H36" i="9" s="1"/>
  <c r="H165" i="9" a="1"/>
  <c r="H165" i="9" s="1"/>
  <c r="H233" i="9" a="1"/>
  <c r="H233" i="9" s="1"/>
  <c r="H292" i="9" a="1"/>
  <c r="H292" i="9" s="1"/>
  <c r="H351" i="9" a="1"/>
  <c r="H351" i="9" s="1"/>
  <c r="H421" i="9" a="1"/>
  <c r="H421" i="9" s="1"/>
  <c r="I61" i="9" a="1"/>
  <c r="I61" i="9" s="1"/>
  <c r="I102" i="9" a="1"/>
  <c r="I102" i="9" s="1"/>
  <c r="I165" i="9" a="1"/>
  <c r="I165" i="9" s="1"/>
  <c r="I228" i="9" a="1"/>
  <c r="I228" i="9" s="1"/>
  <c r="I298" i="9" a="1"/>
  <c r="I298" i="9" s="1"/>
  <c r="H166" i="9" a="1"/>
  <c r="H166" i="9" s="1"/>
  <c r="H226" i="9" a="1"/>
  <c r="H226" i="9" s="1"/>
  <c r="H301" i="9" a="1"/>
  <c r="H301" i="9" s="1"/>
  <c r="H360" i="9" a="1"/>
  <c r="H360" i="9" s="1"/>
  <c r="H422" i="9" a="1"/>
  <c r="H422" i="9" s="1"/>
  <c r="I63" i="9" a="1"/>
  <c r="I63" i="9" s="1"/>
  <c r="I103" i="9" a="1"/>
  <c r="I103" i="9" s="1"/>
  <c r="I166" i="9" a="1"/>
  <c r="I166" i="9" s="1"/>
  <c r="I229" i="9" a="1"/>
  <c r="I229" i="9" s="1"/>
  <c r="I291" i="9" a="1"/>
  <c r="I291" i="9" s="1"/>
  <c r="H159" i="9" a="1"/>
  <c r="H159" i="9" s="1"/>
  <c r="H235" i="9" a="1"/>
  <c r="H235" i="9" s="1"/>
  <c r="H294" i="9" a="1"/>
  <c r="H294" i="9" s="1"/>
  <c r="H361" i="9" a="1"/>
  <c r="H361" i="9" s="1"/>
  <c r="H423" i="9" a="1"/>
  <c r="H423" i="9" s="1"/>
  <c r="I11" i="9" a="1"/>
  <c r="I11" i="9" s="1"/>
  <c r="I104" i="9" a="1"/>
  <c r="I104" i="9" s="1"/>
  <c r="I167" i="9" a="1"/>
  <c r="I167" i="9" s="1"/>
  <c r="I230" i="9" a="1"/>
  <c r="I230" i="9" s="1"/>
  <c r="I292" i="9" a="1"/>
  <c r="I292" i="9" s="1"/>
  <c r="H160" i="9" a="1"/>
  <c r="H160" i="9" s="1"/>
  <c r="H220" i="9" a="1"/>
  <c r="H220" i="9" s="1"/>
  <c r="H280" i="9" a="1"/>
  <c r="H280" i="9" s="1"/>
  <c r="H346" i="9" a="1"/>
  <c r="H346" i="9" s="1"/>
  <c r="H408" i="9" a="1"/>
  <c r="H408" i="9" s="1"/>
  <c r="I18" i="9" a="1"/>
  <c r="I18" i="9" s="1"/>
  <c r="I89" i="9" a="1"/>
  <c r="I89" i="9" s="1"/>
  <c r="I152" i="9" a="1"/>
  <c r="I152" i="9" s="1"/>
  <c r="I216" i="9" a="1"/>
  <c r="I216" i="9" s="1"/>
  <c r="I277" i="9" a="1"/>
  <c r="I277" i="9" s="1"/>
  <c r="H161" i="9" a="1"/>
  <c r="H161" i="9" s="1"/>
  <c r="H221" i="9" a="1"/>
  <c r="H221" i="9" s="1"/>
  <c r="H281" i="9" a="1"/>
  <c r="H281" i="9" s="1"/>
  <c r="H355" i="9" a="1"/>
  <c r="H355" i="9" s="1"/>
  <c r="H417" i="9" a="1"/>
  <c r="H417" i="9" s="1"/>
  <c r="I26" i="9" a="1"/>
  <c r="I26" i="9" s="1"/>
  <c r="I106" i="9" a="1"/>
  <c r="I106" i="9" s="1"/>
  <c r="I169" i="9" a="1"/>
  <c r="I169" i="9" s="1"/>
  <c r="I232" i="9" a="1"/>
  <c r="I232" i="9" s="1"/>
  <c r="H140" i="9" a="1"/>
  <c r="H140" i="9" s="1"/>
  <c r="H200" i="9" a="1"/>
  <c r="H200" i="9" s="1"/>
  <c r="E356" i="9" a="1"/>
  <c r="E356" i="9" s="1"/>
  <c r="E440" i="9" a="1"/>
  <c r="E440" i="9" s="1"/>
  <c r="F65" i="9" a="1"/>
  <c r="F65" i="9" s="1"/>
  <c r="F149" i="9" a="1"/>
  <c r="F149" i="9" s="1"/>
  <c r="F212" i="9" a="1"/>
  <c r="F212" i="9" s="1"/>
  <c r="F276" i="9" a="1"/>
  <c r="F276" i="9" s="1"/>
  <c r="F336" i="9" a="1"/>
  <c r="F336" i="9" s="1"/>
  <c r="F420" i="9" a="1"/>
  <c r="F420" i="9" s="1"/>
  <c r="E278" i="9" a="1"/>
  <c r="E278" i="9" s="1"/>
  <c r="E342" i="9" a="1"/>
  <c r="E342" i="9" s="1"/>
  <c r="E404" i="9" a="1"/>
  <c r="E404" i="9" s="1"/>
  <c r="F24" i="9" a="1"/>
  <c r="F24" i="9" s="1"/>
  <c r="F90" i="9" a="1"/>
  <c r="F90" i="9" s="1"/>
  <c r="O90" i="9" s="1"/>
  <c r="F150" i="9" a="1"/>
  <c r="F150" i="9" s="1"/>
  <c r="F213" i="9" a="1"/>
  <c r="F213" i="9" s="1"/>
  <c r="F277" i="9" a="1"/>
  <c r="F277" i="9" s="1"/>
  <c r="F345" i="9" a="1"/>
  <c r="F345" i="9" s="1"/>
  <c r="F398" i="9" a="1"/>
  <c r="F398" i="9" s="1"/>
  <c r="G45" i="9" a="1"/>
  <c r="G45" i="9" s="1"/>
  <c r="G91" i="9" a="1"/>
  <c r="G91" i="9" s="1"/>
  <c r="G151" i="9" a="1"/>
  <c r="G151" i="9" s="1"/>
  <c r="G212" i="9" a="1"/>
  <c r="G212" i="9" s="1"/>
  <c r="G278" i="9" a="1"/>
  <c r="G278" i="9" s="1"/>
  <c r="G335" i="9" a="1"/>
  <c r="G335" i="9" s="1"/>
  <c r="G396" i="9" a="1"/>
  <c r="G396" i="9" s="1"/>
  <c r="H14" i="9" a="1"/>
  <c r="H14" i="9" s="1"/>
  <c r="F400" i="9" a="1"/>
  <c r="F400" i="9" s="1"/>
  <c r="G16" i="9" a="1"/>
  <c r="G16" i="9" s="1"/>
  <c r="G84" i="9" a="1"/>
  <c r="G84" i="9" s="1"/>
  <c r="G152" i="9" a="1"/>
  <c r="G152" i="9" s="1"/>
  <c r="G227" i="9" a="1"/>
  <c r="G227" i="9" s="1"/>
  <c r="G286" i="9" a="1"/>
  <c r="G286" i="9" s="1"/>
  <c r="G367" i="9" a="1"/>
  <c r="G367" i="9" s="1"/>
  <c r="G429" i="9" a="1"/>
  <c r="G429" i="9" s="1"/>
  <c r="H28" i="9" a="1"/>
  <c r="H28" i="9" s="1"/>
  <c r="H111" i="9" a="1"/>
  <c r="H111" i="9" s="1"/>
  <c r="F419" i="9" a="1"/>
  <c r="F419" i="9" s="1"/>
  <c r="G11" i="9" a="1"/>
  <c r="G11" i="9" s="1"/>
  <c r="G100" i="9" a="1"/>
  <c r="G100" i="9" s="1"/>
  <c r="G160" i="9" a="1"/>
  <c r="G160" i="9" s="1"/>
  <c r="G221" i="9" a="1"/>
  <c r="G221" i="9" s="1"/>
  <c r="G301" i="9" a="1"/>
  <c r="G301" i="9" s="1"/>
  <c r="G368" i="9" a="1"/>
  <c r="G368" i="9" s="1"/>
  <c r="G430" i="9" a="1"/>
  <c r="G430" i="9" s="1"/>
  <c r="H29" i="9" a="1"/>
  <c r="H29" i="9" s="1"/>
  <c r="H120" i="9" a="1"/>
  <c r="H120" i="9" s="1"/>
  <c r="F447" i="9" a="1"/>
  <c r="F447" i="9" s="1"/>
  <c r="G65" i="9" a="1"/>
  <c r="G65" i="9" s="1"/>
  <c r="G123" i="9" a="1"/>
  <c r="G123" i="9" s="1"/>
  <c r="G191" i="9" a="1"/>
  <c r="G191" i="9" s="1"/>
  <c r="G252" i="9" a="1"/>
  <c r="G252" i="9" s="1"/>
  <c r="O252" i="9" s="1"/>
  <c r="G309" i="9" a="1"/>
  <c r="G309" i="9" s="1"/>
  <c r="O309" i="9" s="1"/>
  <c r="G369" i="9" a="1"/>
  <c r="G369" i="9" s="1"/>
  <c r="G438" i="9" a="1"/>
  <c r="G438" i="9" s="1"/>
  <c r="H57" i="9" a="1"/>
  <c r="H57" i="9" s="1"/>
  <c r="F404" i="9" a="1"/>
  <c r="F404" i="9" s="1"/>
  <c r="G19" i="9" a="1"/>
  <c r="G19" i="9" s="1"/>
  <c r="G124" i="9" a="1"/>
  <c r="G124" i="9" s="1"/>
  <c r="G192" i="9" a="1"/>
  <c r="G192" i="9" s="1"/>
  <c r="G253" i="9" a="1"/>
  <c r="G253" i="9" s="1"/>
  <c r="G318" i="9" a="1"/>
  <c r="G318" i="9" s="1"/>
  <c r="G377" i="9" a="1"/>
  <c r="G377" i="9" s="1"/>
  <c r="G446" i="9" a="1"/>
  <c r="G446" i="9" s="1"/>
  <c r="P446" i="9" s="1"/>
  <c r="H49" i="9" a="1"/>
  <c r="H49" i="9" s="1"/>
  <c r="H122" i="9" a="1"/>
  <c r="H122" i="9" s="1"/>
  <c r="F432" i="9" a="1"/>
  <c r="F432" i="9" s="1"/>
  <c r="G52" i="9" a="1"/>
  <c r="G52" i="9" s="1"/>
  <c r="G111" i="9" a="1"/>
  <c r="G111" i="9" s="1"/>
  <c r="G170" i="9" a="1"/>
  <c r="G170" i="9" s="1"/>
  <c r="G238" i="9" a="1"/>
  <c r="G238" i="9" s="1"/>
  <c r="G296" i="9" a="1"/>
  <c r="G296" i="9" s="1"/>
  <c r="O296" i="9" s="1"/>
  <c r="G355" i="9" a="1"/>
  <c r="G355" i="9" s="1"/>
  <c r="G417" i="9" a="1"/>
  <c r="G417" i="9" s="1"/>
  <c r="H35" i="9" a="1"/>
  <c r="H35" i="9" s="1"/>
  <c r="F396" i="9" a="1"/>
  <c r="F396" i="9" s="1"/>
  <c r="G10" i="9" a="1"/>
  <c r="G10" i="9" s="1"/>
  <c r="G81" i="9" a="1"/>
  <c r="G81" i="9" s="1"/>
  <c r="G142" i="9" a="1"/>
  <c r="G142" i="9" s="1"/>
  <c r="G202" i="9" a="1"/>
  <c r="G202" i="9" s="1"/>
  <c r="G276" i="9" a="1"/>
  <c r="G276" i="9" s="1"/>
  <c r="G333" i="9" a="1"/>
  <c r="G333" i="9" s="1"/>
  <c r="G394" i="9" a="1"/>
  <c r="G394" i="9" s="1"/>
  <c r="H12" i="9" a="1"/>
  <c r="H12" i="9" s="1"/>
  <c r="P12" i="9" s="1"/>
  <c r="F426" i="9" a="1"/>
  <c r="F426" i="9" s="1"/>
  <c r="G29" i="9" a="1"/>
  <c r="G29" i="9" s="1"/>
  <c r="G113" i="9" a="1"/>
  <c r="G113" i="9" s="1"/>
  <c r="G180" i="9" a="1"/>
  <c r="G180" i="9" s="1"/>
  <c r="G240" i="9" a="1"/>
  <c r="G240" i="9" s="1"/>
  <c r="G298" i="9" a="1"/>
  <c r="G298" i="9" s="1"/>
  <c r="G365" i="9" a="1"/>
  <c r="G365" i="9" s="1"/>
  <c r="G434" i="9" a="1"/>
  <c r="G434" i="9" s="1"/>
  <c r="P434" i="9" s="1"/>
  <c r="H51" i="9" a="1"/>
  <c r="H51" i="9" s="1"/>
  <c r="H117" i="9" a="1"/>
  <c r="H117" i="9" s="1"/>
  <c r="H141" i="9" a="1"/>
  <c r="H141" i="9" s="1"/>
  <c r="H201" i="9" a="1"/>
  <c r="H201" i="9" s="1"/>
  <c r="H276" i="9" a="1"/>
  <c r="H276" i="9" s="1"/>
  <c r="P276" i="9" s="1"/>
  <c r="H341" i="9" a="1"/>
  <c r="H341" i="9" s="1"/>
  <c r="H411" i="9" a="1"/>
  <c r="H411" i="9" s="1"/>
  <c r="I32" i="9" a="1"/>
  <c r="I32" i="9" s="1"/>
  <c r="I92" i="9" a="1"/>
  <c r="I92" i="9" s="1"/>
  <c r="I155" i="9" a="1"/>
  <c r="I155" i="9" s="1"/>
  <c r="I226" i="9" a="1"/>
  <c r="I226" i="9" s="1"/>
  <c r="I288" i="9" a="1"/>
  <c r="I288" i="9" s="1"/>
  <c r="H142" i="9" a="1"/>
  <c r="H142" i="9" s="1"/>
  <c r="H202" i="9" a="1"/>
  <c r="H202" i="9" s="1"/>
  <c r="H261" i="9" a="1"/>
  <c r="H261" i="9" s="1"/>
  <c r="H321" i="9" a="1"/>
  <c r="H321" i="9" s="1"/>
  <c r="H381" i="9" a="1"/>
  <c r="H381" i="9" s="1"/>
  <c r="H443" i="9" a="1"/>
  <c r="H443" i="9" s="1"/>
  <c r="I47" i="9" a="1"/>
  <c r="I47" i="9" s="1"/>
  <c r="I125" i="9" a="1"/>
  <c r="I125" i="9" s="1"/>
  <c r="I188" i="9" a="1"/>
  <c r="I188" i="9" s="1"/>
  <c r="H85" i="9" a="1"/>
  <c r="H85" i="9" s="1"/>
  <c r="H173" i="9" a="1"/>
  <c r="H173" i="9" s="1"/>
  <c r="H240" i="9" a="1"/>
  <c r="H240" i="9" s="1"/>
  <c r="H300" i="9" a="1"/>
  <c r="H300" i="9" s="1"/>
  <c r="H359" i="9" a="1"/>
  <c r="H359" i="9" s="1"/>
  <c r="P359" i="9" s="1"/>
  <c r="H429" i="9" a="1"/>
  <c r="H429" i="9" s="1"/>
  <c r="I30" i="9" a="1"/>
  <c r="I30" i="9" s="1"/>
  <c r="I110" i="9" a="1"/>
  <c r="I110" i="9" s="1"/>
  <c r="I173" i="9" a="1"/>
  <c r="I173" i="9" s="1"/>
  <c r="I236" i="9" a="1"/>
  <c r="I236" i="9" s="1"/>
  <c r="H38" i="9" a="1"/>
  <c r="H38" i="9" s="1"/>
  <c r="H174" i="9" a="1"/>
  <c r="H174" i="9" s="1"/>
  <c r="H234" i="9" a="1"/>
  <c r="H234" i="9" s="1"/>
  <c r="P234" i="9" s="1"/>
  <c r="H308" i="9" a="1"/>
  <c r="H308" i="9" s="1"/>
  <c r="H368" i="9" a="1"/>
  <c r="H368" i="9" s="1"/>
  <c r="H430" i="9" a="1"/>
  <c r="H430" i="9" s="1"/>
  <c r="P430" i="9" s="1"/>
  <c r="I34" i="9" a="1"/>
  <c r="I34" i="9" s="1"/>
  <c r="I111" i="9" a="1"/>
  <c r="I111" i="9" s="1"/>
  <c r="I174" i="9" a="1"/>
  <c r="I174" i="9" s="1"/>
  <c r="I237" i="9" a="1"/>
  <c r="I237" i="9" s="1"/>
  <c r="Q237" i="9" s="1"/>
  <c r="I299" i="9" a="1"/>
  <c r="I299" i="9" s="1"/>
  <c r="H167" i="9" a="1"/>
  <c r="H167" i="9" s="1"/>
  <c r="H242" i="9" a="1"/>
  <c r="H242" i="9" s="1"/>
  <c r="H302" i="9" a="1"/>
  <c r="H302" i="9" s="1"/>
  <c r="H369" i="9" a="1"/>
  <c r="H369" i="9" s="1"/>
  <c r="H431" i="9" a="1"/>
  <c r="H431" i="9" s="1"/>
  <c r="I35" i="9" a="1"/>
  <c r="I35" i="9" s="1"/>
  <c r="I112" i="9" a="1"/>
  <c r="I112" i="9" s="1"/>
  <c r="I175" i="9" a="1"/>
  <c r="I175" i="9" s="1"/>
  <c r="I238" i="9" a="1"/>
  <c r="I238" i="9" s="1"/>
  <c r="I300" i="9" a="1"/>
  <c r="I300" i="9" s="1"/>
  <c r="H168" i="9" a="1"/>
  <c r="H168" i="9" s="1"/>
  <c r="H228" i="9" a="1"/>
  <c r="H228" i="9" s="1"/>
  <c r="H287" i="9" a="1"/>
  <c r="H287" i="9" s="1"/>
  <c r="H354" i="9" a="1"/>
  <c r="H354" i="9" s="1"/>
  <c r="H416" i="9" a="1"/>
  <c r="H416" i="9" s="1"/>
  <c r="I5" i="9" a="1"/>
  <c r="I5" i="9" s="1"/>
  <c r="I97" i="9" a="1"/>
  <c r="I97" i="9" s="1"/>
  <c r="I160" i="9" a="1"/>
  <c r="I160" i="9" s="1"/>
  <c r="I223" i="9" a="1"/>
  <c r="I223" i="9" s="1"/>
  <c r="H72" i="9" a="1"/>
  <c r="H72" i="9" s="1"/>
  <c r="H169" i="9" a="1"/>
  <c r="H169" i="9" s="1"/>
  <c r="H229" i="9" a="1"/>
  <c r="H229" i="9" s="1"/>
  <c r="P229" i="9" s="1"/>
  <c r="H288" i="9" a="1"/>
  <c r="H288" i="9" s="1"/>
  <c r="P288" i="9" s="1"/>
  <c r="H363" i="9" a="1"/>
  <c r="H363" i="9" s="1"/>
  <c r="H425" i="9" a="1"/>
  <c r="H425" i="9" s="1"/>
  <c r="I51" i="9" a="1"/>
  <c r="I51" i="9" s="1"/>
  <c r="I114" i="9" a="1"/>
  <c r="I114" i="9" s="1"/>
  <c r="I177" i="9" a="1"/>
  <c r="I177" i="9" s="1"/>
  <c r="I240" i="9" a="1"/>
  <c r="I240" i="9" s="1"/>
  <c r="H147" i="9" a="1"/>
  <c r="H147" i="9" s="1"/>
  <c r="Q147" i="9" s="1"/>
  <c r="H207" i="9" a="1"/>
  <c r="H207" i="9" s="1"/>
  <c r="H282" i="9" a="1"/>
  <c r="H282" i="9" s="1"/>
  <c r="H340" i="9" a="1"/>
  <c r="H340" i="9" s="1"/>
  <c r="H402" i="9" a="1"/>
  <c r="H402" i="9" s="1"/>
  <c r="I56" i="9" a="1"/>
  <c r="I56" i="9" s="1"/>
  <c r="I83" i="9" a="1"/>
  <c r="I83" i="9" s="1"/>
  <c r="I154" i="9" a="1"/>
  <c r="I154" i="9" s="1"/>
  <c r="I247" i="9" a="1"/>
  <c r="I247" i="9" s="1"/>
  <c r="H348" i="9" a="1"/>
  <c r="H348" i="9" s="1"/>
  <c r="I14" i="9" a="1"/>
  <c r="I14" i="9" s="1"/>
  <c r="I107" i="9" a="1"/>
  <c r="I107" i="9" s="1"/>
  <c r="I194" i="9" a="1"/>
  <c r="I194" i="9" s="1"/>
  <c r="I256" i="9" a="1"/>
  <c r="I256" i="9" s="1"/>
  <c r="I318" i="9" a="1"/>
  <c r="I318" i="9" s="1"/>
  <c r="I362" i="9" a="1"/>
  <c r="I362" i="9" s="1"/>
  <c r="I424" i="9" a="1"/>
  <c r="I424" i="9" s="1"/>
  <c r="J20" i="9" a="1"/>
  <c r="J20" i="9" s="1"/>
  <c r="J103" i="9" a="1"/>
  <c r="J103" i="9" s="1"/>
  <c r="J165" i="9" a="1"/>
  <c r="J165" i="9" s="1"/>
  <c r="J234" i="9" a="1"/>
  <c r="J234" i="9" s="1"/>
  <c r="J300" i="9" a="1"/>
  <c r="J300" i="9" s="1"/>
  <c r="J377" i="9" a="1"/>
  <c r="J377" i="9" s="1"/>
  <c r="J438" i="9" a="1"/>
  <c r="J438" i="9" s="1"/>
  <c r="I340" i="9" a="1"/>
  <c r="I340" i="9" s="1"/>
  <c r="I410" i="9" a="1"/>
  <c r="I410" i="9" s="1"/>
  <c r="J24" i="9" a="1"/>
  <c r="J24" i="9" s="1"/>
  <c r="J89" i="9" a="1"/>
  <c r="J89" i="9" s="1"/>
  <c r="J150" i="9" a="1"/>
  <c r="J150" i="9" s="1"/>
  <c r="J227" i="9" a="1"/>
  <c r="J227" i="9" s="1"/>
  <c r="J301" i="9" a="1"/>
  <c r="J301" i="9" s="1"/>
  <c r="J362" i="9" a="1"/>
  <c r="J362" i="9" s="1"/>
  <c r="J425" i="9" a="1"/>
  <c r="J425" i="9" s="1"/>
  <c r="I307" i="9" a="1"/>
  <c r="I307" i="9" s="1"/>
  <c r="I372" i="9" a="1"/>
  <c r="I372" i="9" s="1"/>
  <c r="I441" i="9" a="1"/>
  <c r="I441" i="9" s="1"/>
  <c r="J38" i="9" a="1"/>
  <c r="J38" i="9" s="1"/>
  <c r="J120" i="9" a="1"/>
  <c r="J120" i="9" s="1"/>
  <c r="J182" i="9" a="1"/>
  <c r="J182" i="9" s="1"/>
  <c r="R182" i="9" s="1"/>
  <c r="J257" i="9" a="1"/>
  <c r="J257" i="9" s="1"/>
  <c r="J316" i="9" a="1"/>
  <c r="J316" i="9" s="1"/>
  <c r="J379" i="9" a="1"/>
  <c r="J379" i="9" s="1"/>
  <c r="I266" i="9" a="1"/>
  <c r="I266" i="9" s="1"/>
  <c r="I357" i="9" a="1"/>
  <c r="I357" i="9" s="1"/>
  <c r="I419" i="9" a="1"/>
  <c r="I419" i="9" s="1"/>
  <c r="J28" i="9" a="1"/>
  <c r="J28" i="9" s="1"/>
  <c r="J106" i="9" a="1"/>
  <c r="J106" i="9" s="1"/>
  <c r="J168" i="9" a="1"/>
  <c r="J168" i="9" s="1"/>
  <c r="J229" i="9" a="1"/>
  <c r="J229" i="9" s="1"/>
  <c r="J295" i="9" a="1"/>
  <c r="J295" i="9" s="1"/>
  <c r="J356" i="9" a="1"/>
  <c r="J356" i="9" s="1"/>
  <c r="J419" i="9" a="1"/>
  <c r="J419" i="9" s="1"/>
  <c r="I335" i="9" a="1"/>
  <c r="I335" i="9" s="1"/>
  <c r="I397" i="9" a="1"/>
  <c r="I397" i="9" s="1"/>
  <c r="J39" i="9" a="1"/>
  <c r="J39" i="9" s="1"/>
  <c r="J84" i="9" a="1"/>
  <c r="J84" i="9" s="1"/>
  <c r="J145" i="9" a="1"/>
  <c r="J145" i="9" s="1"/>
  <c r="J206" i="9" a="1"/>
  <c r="J206" i="9" s="1"/>
  <c r="J267" i="9" a="1"/>
  <c r="J267" i="9" s="1"/>
  <c r="J326" i="9" a="1"/>
  <c r="J326" i="9" s="1"/>
  <c r="J389" i="9" a="1"/>
  <c r="J389" i="9" s="1"/>
  <c r="I320" i="9" a="1"/>
  <c r="I320" i="9" s="1"/>
  <c r="I383" i="9" a="1"/>
  <c r="I383" i="9" s="1"/>
  <c r="I444" i="9" a="1"/>
  <c r="I444" i="9" s="1"/>
  <c r="J48" i="9" a="1"/>
  <c r="J48" i="9" s="1"/>
  <c r="J131" i="9" a="1"/>
  <c r="J131" i="9" s="1"/>
  <c r="J192" i="9" a="1"/>
  <c r="J192" i="9" s="1"/>
  <c r="J252" i="9" a="1"/>
  <c r="J252" i="9" s="1"/>
  <c r="J312" i="9" a="1"/>
  <c r="J312" i="9" s="1"/>
  <c r="J374" i="9" a="1"/>
  <c r="J374" i="9" s="1"/>
  <c r="I278" i="9" a="1"/>
  <c r="I278" i="9" s="1"/>
  <c r="I360" i="9" a="1"/>
  <c r="I360" i="9" s="1"/>
  <c r="I422" i="9" a="1"/>
  <c r="I422" i="9" s="1"/>
  <c r="J63" i="9" a="1"/>
  <c r="J63" i="9" s="1"/>
  <c r="J101" i="9" a="1"/>
  <c r="J101" i="9" s="1"/>
  <c r="J171" i="9" a="1"/>
  <c r="J171" i="9" s="1"/>
  <c r="J232" i="9" a="1"/>
  <c r="J232" i="9" s="1"/>
  <c r="J291" i="9" a="1"/>
  <c r="J291" i="9" s="1"/>
  <c r="J359" i="9" a="1"/>
  <c r="J359" i="9" s="1"/>
  <c r="J422" i="9" a="1"/>
  <c r="J422" i="9" s="1"/>
  <c r="I330" i="9" a="1"/>
  <c r="I330" i="9" s="1"/>
  <c r="I393" i="9" a="1"/>
  <c r="I393" i="9" s="1"/>
  <c r="J9" i="9" a="1"/>
  <c r="J9" i="9" s="1"/>
  <c r="J72" i="9" a="1"/>
  <c r="J72" i="9" s="1"/>
  <c r="J133" i="9" a="1"/>
  <c r="J133" i="9" s="1"/>
  <c r="J201" i="9" a="1"/>
  <c r="J201" i="9" s="1"/>
  <c r="J262" i="9" a="1"/>
  <c r="J262" i="9" s="1"/>
  <c r="J384" i="9" a="1"/>
  <c r="J384" i="9" s="1"/>
  <c r="H154" i="9" a="1"/>
  <c r="H154" i="9" s="1"/>
  <c r="H364" i="9" a="1"/>
  <c r="H364" i="9" s="1"/>
  <c r="I31" i="9" a="1"/>
  <c r="I31" i="9" s="1"/>
  <c r="I115" i="9" a="1"/>
  <c r="I115" i="9" s="1"/>
  <c r="I202" i="9" a="1"/>
  <c r="I202" i="9" s="1"/>
  <c r="I264" i="9" a="1"/>
  <c r="I264" i="9" s="1"/>
  <c r="I285" i="9" a="1"/>
  <c r="I285" i="9" s="1"/>
  <c r="I370" i="9" a="1"/>
  <c r="I370" i="9" s="1"/>
  <c r="I432" i="9" a="1"/>
  <c r="I432" i="9" s="1"/>
  <c r="J46" i="9" a="1"/>
  <c r="J46" i="9" s="1"/>
  <c r="J110" i="9" a="1"/>
  <c r="J110" i="9" s="1"/>
  <c r="J180" i="9" a="1"/>
  <c r="J180" i="9" s="1"/>
  <c r="J242" i="9" a="1"/>
  <c r="J242" i="9" s="1"/>
  <c r="J314" i="9" a="1"/>
  <c r="J314" i="9" s="1"/>
  <c r="J385" i="9" a="1"/>
  <c r="J385" i="9" s="1"/>
  <c r="J446" i="9" a="1"/>
  <c r="J446" i="9" s="1"/>
  <c r="I347" i="9" a="1"/>
  <c r="I347" i="9" s="1"/>
  <c r="I417" i="9" a="1"/>
  <c r="I417" i="9" s="1"/>
  <c r="J19" i="9" a="1"/>
  <c r="J19" i="9" s="1"/>
  <c r="J96" i="9" a="1"/>
  <c r="J96" i="9" s="1"/>
  <c r="J158" i="9" a="1"/>
  <c r="J158" i="9" s="1"/>
  <c r="J235" i="9" a="1"/>
  <c r="J235" i="9" s="1"/>
  <c r="R235" i="9" s="1"/>
  <c r="J308" i="9" a="1"/>
  <c r="J308" i="9" s="1"/>
  <c r="J370" i="9" a="1"/>
  <c r="J370" i="9" s="1"/>
  <c r="J432" i="9" a="1"/>
  <c r="J432" i="9" s="1"/>
  <c r="I316" i="9" a="1"/>
  <c r="I316" i="9" s="1"/>
  <c r="I380" i="9" a="1"/>
  <c r="I380" i="9" s="1"/>
  <c r="J3" i="9" a="1"/>
  <c r="J3" i="9" s="1"/>
  <c r="J67" i="9" a="1"/>
  <c r="J67" i="9" s="1"/>
  <c r="J128" i="9" a="1"/>
  <c r="J128" i="9" s="1"/>
  <c r="R128" i="9" s="1"/>
  <c r="J189" i="9" a="1"/>
  <c r="J189" i="9" s="1"/>
  <c r="J265" i="9" a="1"/>
  <c r="J265" i="9" s="1"/>
  <c r="J324" i="9" a="1"/>
  <c r="J324" i="9" s="1"/>
  <c r="J387" i="9" a="1"/>
  <c r="J387" i="9" s="1"/>
  <c r="I293" i="9" a="1"/>
  <c r="I293" i="9" s="1"/>
  <c r="I365" i="9" a="1"/>
  <c r="I365" i="9" s="1"/>
  <c r="I427" i="9" a="1"/>
  <c r="I427" i="9" s="1"/>
  <c r="J53" i="9" a="1"/>
  <c r="J53" i="9" s="1"/>
  <c r="J113" i="9" a="1"/>
  <c r="J113" i="9" s="1"/>
  <c r="J175" i="9" a="1"/>
  <c r="J175" i="9" s="1"/>
  <c r="J237" i="9" a="1"/>
  <c r="J237" i="9" s="1"/>
  <c r="J303" i="9" a="1"/>
  <c r="J303" i="9" s="1"/>
  <c r="J364" i="9" a="1"/>
  <c r="J364" i="9" s="1"/>
  <c r="J427" i="9" a="1"/>
  <c r="J427" i="9" s="1"/>
  <c r="I343" i="9" a="1"/>
  <c r="I343" i="9" s="1"/>
  <c r="I405" i="9" a="1"/>
  <c r="I405" i="9" s="1"/>
  <c r="J4" i="9" a="1"/>
  <c r="J4" i="9" s="1"/>
  <c r="J92" i="9" a="1"/>
  <c r="J92" i="9" s="1"/>
  <c r="J153" i="9" a="1"/>
  <c r="J153" i="9" s="1"/>
  <c r="R153" i="9" s="1"/>
  <c r="J214" i="9" a="1"/>
  <c r="J214" i="9" s="1"/>
  <c r="J273" i="9" a="1"/>
  <c r="J273" i="9" s="1"/>
  <c r="J334" i="9" a="1"/>
  <c r="J334" i="9" s="1"/>
  <c r="J397" i="9" a="1"/>
  <c r="J397" i="9" s="1"/>
  <c r="I328" i="9" a="1"/>
  <c r="I328" i="9" s="1"/>
  <c r="I391" i="9" a="1"/>
  <c r="I391" i="9" s="1"/>
  <c r="J21" i="9" a="1"/>
  <c r="J21" i="9" s="1"/>
  <c r="J70" i="9" a="1"/>
  <c r="J70" i="9" s="1"/>
  <c r="J139" i="9" a="1"/>
  <c r="J139" i="9" s="1"/>
  <c r="J199" i="9" a="1"/>
  <c r="J199" i="9" s="1"/>
  <c r="J260" i="9" a="1"/>
  <c r="J260" i="9" s="1"/>
  <c r="J319" i="9" a="1"/>
  <c r="J319" i="9" s="1"/>
  <c r="J382" i="9" a="1"/>
  <c r="J382" i="9" s="1"/>
  <c r="I301" i="9" a="1"/>
  <c r="I301" i="9" s="1"/>
  <c r="I368" i="9" a="1"/>
  <c r="I368" i="9" s="1"/>
  <c r="I430" i="9" a="1"/>
  <c r="I430" i="9" s="1"/>
  <c r="J34" i="9" a="1"/>
  <c r="J34" i="9" s="1"/>
  <c r="J116" i="9" a="1"/>
  <c r="J116" i="9" s="1"/>
  <c r="J178" i="9" a="1"/>
  <c r="J178" i="9" s="1"/>
  <c r="J240" i="9" a="1"/>
  <c r="J240" i="9" s="1"/>
  <c r="J298" i="9" a="1"/>
  <c r="J298" i="9" s="1"/>
  <c r="J367" i="9" a="1"/>
  <c r="J367" i="9" s="1"/>
  <c r="J436" i="9" a="1"/>
  <c r="J436" i="9" s="1"/>
  <c r="I338" i="9" a="1"/>
  <c r="I338" i="9" s="1"/>
  <c r="I400" i="9" a="1"/>
  <c r="I400" i="9" s="1"/>
  <c r="J44" i="9" a="1"/>
  <c r="J44" i="9" s="1"/>
  <c r="J79" i="9" a="1"/>
  <c r="J79" i="9" s="1"/>
  <c r="J148" i="9" a="1"/>
  <c r="J148" i="9" s="1"/>
  <c r="J209" i="9" a="1"/>
  <c r="J209" i="9" s="1"/>
  <c r="J270" i="9" a="1"/>
  <c r="J270" i="9" s="1"/>
  <c r="J329" i="9" a="1"/>
  <c r="J329" i="9" s="1"/>
  <c r="J392" i="9" a="1"/>
  <c r="J392" i="9" s="1"/>
  <c r="J435" i="9" a="1"/>
  <c r="J435" i="9" s="1"/>
  <c r="H222" i="9" a="1"/>
  <c r="H222" i="9" s="1"/>
  <c r="H372" i="9" a="1"/>
  <c r="H372" i="9" s="1"/>
  <c r="I25" i="9" a="1"/>
  <c r="I25" i="9" s="1"/>
  <c r="I131" i="9" a="1"/>
  <c r="I131" i="9" s="1"/>
  <c r="I210" i="9" a="1"/>
  <c r="I210" i="9" s="1"/>
  <c r="I271" i="9" a="1"/>
  <c r="I271" i="9" s="1"/>
  <c r="I305" i="9" a="1"/>
  <c r="I305" i="9" s="1"/>
  <c r="I378" i="9" a="1"/>
  <c r="I378" i="9" s="1"/>
  <c r="I439" i="9" a="1"/>
  <c r="I439" i="9" s="1"/>
  <c r="J36" i="9" a="1"/>
  <c r="J36" i="9" s="1"/>
  <c r="J118" i="9" a="1"/>
  <c r="J118" i="9" s="1"/>
  <c r="J188" i="9" a="1"/>
  <c r="J188" i="9" s="1"/>
  <c r="J255" i="9" a="1"/>
  <c r="J255" i="9" s="1"/>
  <c r="J322" i="9" a="1"/>
  <c r="J322" i="9" s="1"/>
  <c r="J393" i="9" a="1"/>
  <c r="J393" i="9" s="1"/>
  <c r="I250" i="9" a="1"/>
  <c r="I250" i="9" s="1"/>
  <c r="I355" i="9" a="1"/>
  <c r="I355" i="9" s="1"/>
  <c r="I425" i="9" a="1"/>
  <c r="I425" i="9" s="1"/>
  <c r="J26" i="9" a="1"/>
  <c r="J26" i="9" s="1"/>
  <c r="J104" i="9" a="1"/>
  <c r="J104" i="9" s="1"/>
  <c r="J166" i="9" a="1"/>
  <c r="J166" i="9" s="1"/>
  <c r="J243" i="9" a="1"/>
  <c r="J243" i="9" s="1"/>
  <c r="J315" i="9" a="1"/>
  <c r="J315" i="9" s="1"/>
  <c r="J378" i="9" a="1"/>
  <c r="J378" i="9" s="1"/>
  <c r="J439" i="9" a="1"/>
  <c r="J439" i="9" s="1"/>
  <c r="R439" i="9" s="1"/>
  <c r="I325" i="9" a="1"/>
  <c r="I325" i="9" s="1"/>
  <c r="I388" i="9" a="1"/>
  <c r="I388" i="9" s="1"/>
  <c r="J14" i="9" a="1"/>
  <c r="J14" i="9" s="1"/>
  <c r="J75" i="9" a="1"/>
  <c r="J75" i="9" s="1"/>
  <c r="J136" i="9" a="1"/>
  <c r="J136" i="9" s="1"/>
  <c r="J196" i="9" a="1"/>
  <c r="J196" i="9" s="1"/>
  <c r="J272" i="9" a="1"/>
  <c r="J272" i="9" s="1"/>
  <c r="J332" i="9" a="1"/>
  <c r="J332" i="9" s="1"/>
  <c r="J395" i="9" a="1"/>
  <c r="J395" i="9" s="1"/>
  <c r="I308" i="9" a="1"/>
  <c r="I308" i="9" s="1"/>
  <c r="I373" i="9" a="1"/>
  <c r="I373" i="9" s="1"/>
  <c r="I442" i="9" a="1"/>
  <c r="I442" i="9" s="1"/>
  <c r="J41" i="9" a="1"/>
  <c r="J41" i="9" s="1"/>
  <c r="J121" i="9" a="1"/>
  <c r="J121" i="9" s="1"/>
  <c r="J183" i="9" a="1"/>
  <c r="J183" i="9" s="1"/>
  <c r="J244" i="9" a="1"/>
  <c r="J244" i="9" s="1"/>
  <c r="J310" i="9" a="1"/>
  <c r="J310" i="9" s="1"/>
  <c r="J372" i="9" a="1"/>
  <c r="J372" i="9" s="1"/>
  <c r="J434" i="9" a="1"/>
  <c r="J434" i="9" s="1"/>
  <c r="I350" i="9" a="1"/>
  <c r="I350" i="9" s="1"/>
  <c r="Q350" i="9" s="1"/>
  <c r="I412" i="9" a="1"/>
  <c r="I412" i="9" s="1"/>
  <c r="J33" i="9" a="1"/>
  <c r="J33" i="9" s="1"/>
  <c r="J99" i="9" a="1"/>
  <c r="J99" i="9" s="1"/>
  <c r="J161" i="9" a="1"/>
  <c r="J161" i="9" s="1"/>
  <c r="J222" i="9" a="1"/>
  <c r="J222" i="9" s="1"/>
  <c r="J281" i="9" a="1"/>
  <c r="J281" i="9" s="1"/>
  <c r="J342" i="9" a="1"/>
  <c r="J342" i="9" s="1"/>
  <c r="J405" i="9" a="1"/>
  <c r="J405" i="9" s="1"/>
  <c r="I336" i="9" a="1"/>
  <c r="I336" i="9" s="1"/>
  <c r="I398" i="9" a="1"/>
  <c r="I398" i="9" s="1"/>
  <c r="Q398" i="9" s="1"/>
  <c r="J42" i="9" a="1"/>
  <c r="J42" i="9" s="1"/>
  <c r="J77" i="9" a="1"/>
  <c r="J77" i="9" s="1"/>
  <c r="J146" i="9" a="1"/>
  <c r="J146" i="9" s="1"/>
  <c r="J207" i="9" a="1"/>
  <c r="J207" i="9" s="1"/>
  <c r="J268" i="9" a="1"/>
  <c r="J268" i="9" s="1"/>
  <c r="J327" i="9" a="1"/>
  <c r="J327" i="9" s="1"/>
  <c r="J390" i="9" a="1"/>
  <c r="J390" i="9" s="1"/>
  <c r="I312" i="9" a="1"/>
  <c r="I312" i="9" s="1"/>
  <c r="I376" i="9" a="1"/>
  <c r="I376" i="9" s="1"/>
  <c r="I437" i="9" a="1"/>
  <c r="I437" i="9" s="1"/>
  <c r="J62" i="9" a="1"/>
  <c r="J62" i="9" s="1"/>
  <c r="J124" i="9" a="1"/>
  <c r="J124" i="9" s="1"/>
  <c r="J186" i="9" a="1"/>
  <c r="J186" i="9" s="1"/>
  <c r="J247" i="9" a="1"/>
  <c r="J247" i="9" s="1"/>
  <c r="J306" i="9" a="1"/>
  <c r="J306" i="9" s="1"/>
  <c r="J375" i="9" a="1"/>
  <c r="J375" i="9" s="1"/>
  <c r="J444" i="9" a="1"/>
  <c r="J444" i="9" s="1"/>
  <c r="I346" i="9" a="1"/>
  <c r="I346" i="9" s="1"/>
  <c r="I408" i="9" a="1"/>
  <c r="I408" i="9" s="1"/>
  <c r="J17" i="9" a="1"/>
  <c r="J17" i="9" s="1"/>
  <c r="J87" i="9" a="1"/>
  <c r="J87" i="9" s="1"/>
  <c r="J156" i="9" a="1"/>
  <c r="J156" i="9" s="1"/>
  <c r="J217" i="9" a="1"/>
  <c r="J217" i="9" s="1"/>
  <c r="J276" i="9" a="1"/>
  <c r="J276" i="9" s="1"/>
  <c r="J337" i="9" a="1"/>
  <c r="J337" i="9" s="1"/>
  <c r="J400" i="9" a="1"/>
  <c r="J400" i="9" s="1"/>
  <c r="J442" i="9" a="1"/>
  <c r="J442" i="9" s="1"/>
  <c r="J408" i="9" a="1"/>
  <c r="J408" i="9" s="1"/>
  <c r="H275" i="9" a="1"/>
  <c r="H275" i="9" s="1"/>
  <c r="H394" i="9" a="1"/>
  <c r="H394" i="9" s="1"/>
  <c r="I27" i="9" a="1"/>
  <c r="I27" i="9" s="1"/>
  <c r="I139" i="9" a="1"/>
  <c r="I139" i="9" s="1"/>
  <c r="I218" i="9" a="1"/>
  <c r="I218" i="9" s="1"/>
  <c r="I279" i="9" a="1"/>
  <c r="I279" i="9" s="1"/>
  <c r="I314" i="9" a="1"/>
  <c r="I314" i="9" s="1"/>
  <c r="I386" i="9" a="1"/>
  <c r="I386" i="9" s="1"/>
  <c r="I447" i="9" a="1"/>
  <c r="I447" i="9" s="1"/>
  <c r="Q447" i="9" s="1"/>
  <c r="J65" i="9" a="1"/>
  <c r="J65" i="9" s="1"/>
  <c r="J126" i="9" a="1"/>
  <c r="J126" i="9" s="1"/>
  <c r="J195" i="9" a="1"/>
  <c r="J195" i="9" s="1"/>
  <c r="J263" i="9" a="1"/>
  <c r="J263" i="9" s="1"/>
  <c r="J330" i="9" a="1"/>
  <c r="J330" i="9" s="1"/>
  <c r="R330" i="9" s="1"/>
  <c r="J401" i="9" a="1"/>
  <c r="J401" i="9" s="1"/>
  <c r="I286" i="9" a="1"/>
  <c r="I286" i="9" s="1"/>
  <c r="I363" i="9" a="1"/>
  <c r="I363" i="9" s="1"/>
  <c r="I433" i="9" a="1"/>
  <c r="I433" i="9" s="1"/>
  <c r="J51" i="9" a="1"/>
  <c r="J51" i="9" s="1"/>
  <c r="J111" i="9" a="1"/>
  <c r="J111" i="9" s="1"/>
  <c r="R111" i="9" s="1"/>
  <c r="J173" i="9" a="1"/>
  <c r="J173" i="9" s="1"/>
  <c r="J249" i="9" a="1"/>
  <c r="J249" i="9" s="1"/>
  <c r="R249" i="9" s="1"/>
  <c r="J323" i="9" a="1"/>
  <c r="J323" i="9" s="1"/>
  <c r="J386" i="9" a="1"/>
  <c r="J386" i="9" s="1"/>
  <c r="J447" i="9" a="1"/>
  <c r="J447" i="9" s="1"/>
  <c r="I333" i="9" a="1"/>
  <c r="I333" i="9" s="1"/>
  <c r="I395" i="9" a="1"/>
  <c r="I395" i="9" s="1"/>
  <c r="J56" i="9" a="1"/>
  <c r="J56" i="9" s="1"/>
  <c r="J82" i="9" a="1"/>
  <c r="J82" i="9" s="1"/>
  <c r="J143" i="9" a="1"/>
  <c r="J143" i="9" s="1"/>
  <c r="R143" i="9" s="1"/>
  <c r="J204" i="9" a="1"/>
  <c r="J204" i="9" s="1"/>
  <c r="J279" i="9" a="1"/>
  <c r="J279" i="9" s="1"/>
  <c r="J340" i="9" a="1"/>
  <c r="J340" i="9" s="1"/>
  <c r="J403" i="9" a="1"/>
  <c r="J403" i="9" s="1"/>
  <c r="I317" i="9" a="1"/>
  <c r="I317" i="9" s="1"/>
  <c r="I381" i="9" a="1"/>
  <c r="I381" i="9" s="1"/>
  <c r="J7" i="9" a="1"/>
  <c r="J7" i="9" s="1"/>
  <c r="J68" i="9" a="1"/>
  <c r="J68" i="9" s="1"/>
  <c r="J129" i="9" a="1"/>
  <c r="J129" i="9" s="1"/>
  <c r="J190" i="9" a="1"/>
  <c r="J190" i="9" s="1"/>
  <c r="J250" i="9" a="1"/>
  <c r="J250" i="9" s="1"/>
  <c r="J317" i="9" a="1"/>
  <c r="J317" i="9" s="1"/>
  <c r="J380" i="9" a="1"/>
  <c r="J380" i="9" s="1"/>
  <c r="I270" i="9" a="1"/>
  <c r="I270" i="9" s="1"/>
  <c r="I358" i="9" a="1"/>
  <c r="I358" i="9" s="1"/>
  <c r="I420" i="9" a="1"/>
  <c r="I420" i="9" s="1"/>
  <c r="J60" i="9" a="1"/>
  <c r="J60" i="9" s="1"/>
  <c r="J107" i="9" a="1"/>
  <c r="J107" i="9" s="1"/>
  <c r="J169" i="9" a="1"/>
  <c r="J169" i="9" s="1"/>
  <c r="J230" i="9" a="1"/>
  <c r="J230" i="9" s="1"/>
  <c r="J289" i="9" a="1"/>
  <c r="J289" i="9" s="1"/>
  <c r="J350" i="9" a="1"/>
  <c r="J350" i="9" s="1"/>
  <c r="J420" i="9" a="1"/>
  <c r="J420" i="9" s="1"/>
  <c r="I344" i="9" a="1"/>
  <c r="I344" i="9" s="1"/>
  <c r="I406" i="9" a="1"/>
  <c r="I406" i="9" s="1"/>
  <c r="J15" i="9" a="1"/>
  <c r="J15" i="9" s="1"/>
  <c r="R15" i="9" s="1"/>
  <c r="J85" i="9" a="1"/>
  <c r="J85" i="9" s="1"/>
  <c r="J154" i="9" a="1"/>
  <c r="J154" i="9" s="1"/>
  <c r="J215" i="9" a="1"/>
  <c r="J215" i="9" s="1"/>
  <c r="J274" i="9" a="1"/>
  <c r="J274" i="9" s="1"/>
  <c r="J335" i="9" a="1"/>
  <c r="J335" i="9" s="1"/>
  <c r="R335" i="9" s="1"/>
  <c r="J398" i="9" a="1"/>
  <c r="J398" i="9" s="1"/>
  <c r="I321" i="9" a="1"/>
  <c r="I321" i="9" s="1"/>
  <c r="I384" i="9" a="1"/>
  <c r="I384" i="9" s="1"/>
  <c r="I445" i="9" a="1"/>
  <c r="I445" i="9" s="1"/>
  <c r="J49" i="9" a="1"/>
  <c r="J49" i="9" s="1"/>
  <c r="J132" i="9" a="1"/>
  <c r="J132" i="9" s="1"/>
  <c r="J193" i="9" a="1"/>
  <c r="J193" i="9" s="1"/>
  <c r="J253" i="9" a="1"/>
  <c r="J253" i="9" s="1"/>
  <c r="J320" i="9" a="1"/>
  <c r="J320" i="9" s="1"/>
  <c r="R320" i="9" s="1"/>
  <c r="J383" i="9" a="1"/>
  <c r="J383" i="9" s="1"/>
  <c r="J441" i="9" a="1"/>
  <c r="J441" i="9" s="1"/>
  <c r="I353" i="9" a="1"/>
  <c r="I353" i="9" s="1"/>
  <c r="I415" i="9" a="1"/>
  <c r="I415" i="9" s="1"/>
  <c r="J59" i="9" a="1"/>
  <c r="J59" i="9" s="1"/>
  <c r="J94" i="9" a="1"/>
  <c r="J94" i="9" s="1"/>
  <c r="J164" i="9" a="1"/>
  <c r="J164" i="9" s="1"/>
  <c r="J225" i="9" a="1"/>
  <c r="J225" i="9" s="1"/>
  <c r="J284" i="9" a="1"/>
  <c r="J284" i="9" s="1"/>
  <c r="J443" i="9" a="1"/>
  <c r="J443" i="9" s="1"/>
  <c r="H289" i="9" a="1"/>
  <c r="H289" i="9" s="1"/>
  <c r="H410" i="9" a="1"/>
  <c r="H410" i="9" s="1"/>
  <c r="I52" i="9" a="1"/>
  <c r="I52" i="9" s="1"/>
  <c r="I162" i="9" a="1"/>
  <c r="I162" i="9" s="1"/>
  <c r="I225" i="9" a="1"/>
  <c r="I225" i="9" s="1"/>
  <c r="I287" i="9" a="1"/>
  <c r="I287" i="9" s="1"/>
  <c r="I323" i="9" a="1"/>
  <c r="I323" i="9" s="1"/>
  <c r="I394" i="9" a="1"/>
  <c r="I394" i="9" s="1"/>
  <c r="J12" i="9" a="1"/>
  <c r="J12" i="9" s="1"/>
  <c r="J73" i="9" a="1"/>
  <c r="J73" i="9" s="1"/>
  <c r="J134" i="9" a="1"/>
  <c r="J134" i="9" s="1"/>
  <c r="J202" i="9" a="1"/>
  <c r="J202" i="9" s="1"/>
  <c r="J271" i="9" a="1"/>
  <c r="J271" i="9" s="1"/>
  <c r="J338" i="9" a="1"/>
  <c r="J338" i="9" s="1"/>
  <c r="J409" i="9" a="1"/>
  <c r="J409" i="9" s="1"/>
  <c r="I306" i="9" a="1"/>
  <c r="I306" i="9" s="1"/>
  <c r="I371" i="9" a="1"/>
  <c r="I371" i="9" s="1"/>
  <c r="I440" i="9" a="1"/>
  <c r="I440" i="9" s="1"/>
  <c r="J37" i="9" a="1"/>
  <c r="J37" i="9" s="1"/>
  <c r="J119" i="9" a="1"/>
  <c r="J119" i="9" s="1"/>
  <c r="J181" i="9" a="1"/>
  <c r="J181" i="9" s="1"/>
  <c r="J256" i="9" a="1"/>
  <c r="J256" i="9" s="1"/>
  <c r="J331" i="9" a="1"/>
  <c r="J331" i="9" s="1"/>
  <c r="J394" i="9" a="1"/>
  <c r="J394" i="9" s="1"/>
  <c r="J433" i="9" a="1"/>
  <c r="J433" i="9" s="1"/>
  <c r="I341" i="9" a="1"/>
  <c r="I341" i="9" s="1"/>
  <c r="I403" i="9" a="1"/>
  <c r="I403" i="9" s="1"/>
  <c r="J31" i="9" a="1"/>
  <c r="J31" i="9" s="1"/>
  <c r="J90" i="9" a="1"/>
  <c r="J90" i="9" s="1"/>
  <c r="J151" i="9" a="1"/>
  <c r="J151" i="9" s="1"/>
  <c r="J212" i="9" a="1"/>
  <c r="J212" i="9" s="1"/>
  <c r="J287" i="9" a="1"/>
  <c r="J287" i="9" s="1"/>
  <c r="J348" i="9" a="1"/>
  <c r="J348" i="9" s="1"/>
  <c r="J411" i="9" a="1"/>
  <c r="J411" i="9" s="1"/>
  <c r="I326" i="9" a="1"/>
  <c r="I326" i="9" s="1"/>
  <c r="I389" i="9" a="1"/>
  <c r="I389" i="9" s="1"/>
  <c r="J23" i="9" a="1"/>
  <c r="J23" i="9" s="1"/>
  <c r="J76" i="9" a="1"/>
  <c r="J76" i="9" s="1"/>
  <c r="J137" i="9" a="1"/>
  <c r="J137" i="9" s="1"/>
  <c r="J197" i="9" a="1"/>
  <c r="J197" i="9" s="1"/>
  <c r="J258" i="9" a="1"/>
  <c r="J258" i="9" s="1"/>
  <c r="J325" i="9" a="1"/>
  <c r="J325" i="9" s="1"/>
  <c r="R325" i="9" s="1"/>
  <c r="J388" i="9" a="1"/>
  <c r="J388" i="9" s="1"/>
  <c r="I294" i="9" a="1"/>
  <c r="I294" i="9" s="1"/>
  <c r="Q294" i="9" s="1"/>
  <c r="I366" i="9" a="1"/>
  <c r="I366" i="9" s="1"/>
  <c r="I428" i="9" a="1"/>
  <c r="I428" i="9" s="1"/>
  <c r="J29" i="9" a="1"/>
  <c r="J29" i="9" s="1"/>
  <c r="J114" i="9" a="1"/>
  <c r="J114" i="9" s="1"/>
  <c r="J176" i="9" a="1"/>
  <c r="J176" i="9" s="1"/>
  <c r="J238" i="9" a="1"/>
  <c r="J238" i="9" s="1"/>
  <c r="J296" i="9" a="1"/>
  <c r="J296" i="9" s="1"/>
  <c r="J357" i="9" a="1"/>
  <c r="J357" i="9" s="1"/>
  <c r="J428" i="9" a="1"/>
  <c r="J428" i="9" s="1"/>
  <c r="I351" i="9" a="1"/>
  <c r="I351" i="9" s="1"/>
  <c r="I413" i="9" a="1"/>
  <c r="I413" i="9" s="1"/>
  <c r="J45" i="9" a="1"/>
  <c r="J45" i="9" s="1"/>
  <c r="J100" i="9" a="1"/>
  <c r="J100" i="9" s="1"/>
  <c r="J162" i="9" a="1"/>
  <c r="J162" i="9" s="1"/>
  <c r="J223" i="9" a="1"/>
  <c r="J223" i="9" s="1"/>
  <c r="J282" i="9" a="1"/>
  <c r="J282" i="9" s="1"/>
  <c r="J343" i="9" a="1"/>
  <c r="J343" i="9" s="1"/>
  <c r="J406" i="9" a="1"/>
  <c r="J406" i="9" s="1"/>
  <c r="I329" i="9" a="1"/>
  <c r="I329" i="9" s="1"/>
  <c r="I392" i="9" a="1"/>
  <c r="I392" i="9" s="1"/>
  <c r="J22" i="9" a="1"/>
  <c r="J22" i="9" s="1"/>
  <c r="J71" i="9" a="1"/>
  <c r="J71" i="9" s="1"/>
  <c r="J140" i="9" a="1"/>
  <c r="J140" i="9" s="1"/>
  <c r="J200" i="9" a="1"/>
  <c r="J200" i="9" s="1"/>
  <c r="J261" i="9" a="1"/>
  <c r="J261" i="9" s="1"/>
  <c r="J328" i="9" a="1"/>
  <c r="J328" i="9" s="1"/>
  <c r="J391" i="9" a="1"/>
  <c r="J391" i="9" s="1"/>
  <c r="I281" i="9" a="1"/>
  <c r="I281" i="9" s="1"/>
  <c r="I361" i="9" a="1"/>
  <c r="I361" i="9" s="1"/>
  <c r="I423" i="9" a="1"/>
  <c r="I423" i="9" s="1"/>
  <c r="J11" i="9" a="1"/>
  <c r="J11" i="9" s="1"/>
  <c r="J102" i="9" a="1"/>
  <c r="J102" i="9" s="1"/>
  <c r="J172" i="9" a="1"/>
  <c r="J172" i="9" s="1"/>
  <c r="R172" i="9" s="1"/>
  <c r="J233" i="9" a="1"/>
  <c r="J233" i="9" s="1"/>
  <c r="J292" i="9" a="1"/>
  <c r="J292" i="9" s="1"/>
  <c r="J353" i="9" a="1"/>
  <c r="J353" i="9" s="1"/>
  <c r="J415" i="9" a="1"/>
  <c r="J415" i="9" s="1"/>
  <c r="R415" i="9" s="1"/>
  <c r="H304" i="9" a="1"/>
  <c r="H304" i="9" s="1"/>
  <c r="H418" i="9" a="1"/>
  <c r="H418" i="9" s="1"/>
  <c r="I75" i="9" a="1"/>
  <c r="I75" i="9" s="1"/>
  <c r="I170" i="9" a="1"/>
  <c r="I170" i="9" s="1"/>
  <c r="I233" i="9" a="1"/>
  <c r="I233" i="9" s="1"/>
  <c r="I295" i="9" a="1"/>
  <c r="I295" i="9" s="1"/>
  <c r="I331" i="9" a="1"/>
  <c r="I331" i="9" s="1"/>
  <c r="I401" i="9" a="1"/>
  <c r="I401" i="9" s="1"/>
  <c r="J50" i="9" a="1"/>
  <c r="J50" i="9" s="1"/>
  <c r="J80" i="9" a="1"/>
  <c r="J80" i="9" s="1"/>
  <c r="J141" i="9" a="1"/>
  <c r="J141" i="9" s="1"/>
  <c r="J210" i="9" a="1"/>
  <c r="J210" i="9" s="1"/>
  <c r="J277" i="9" a="1"/>
  <c r="J277" i="9" s="1"/>
  <c r="J346" i="9" a="1"/>
  <c r="J346" i="9" s="1"/>
  <c r="R346" i="9" s="1"/>
  <c r="J416" i="9" a="1"/>
  <c r="J416" i="9" s="1"/>
  <c r="I315" i="9" a="1"/>
  <c r="I315" i="9" s="1"/>
  <c r="I379" i="9" a="1"/>
  <c r="I379" i="9" s="1"/>
  <c r="I448" i="9" a="1"/>
  <c r="I448" i="9" s="1"/>
  <c r="J66" i="9" a="1"/>
  <c r="J66" i="9" s="1"/>
  <c r="J127" i="9" a="1"/>
  <c r="J127" i="9" s="1"/>
  <c r="J203" i="9" a="1"/>
  <c r="J203" i="9" s="1"/>
  <c r="R203" i="9" s="1"/>
  <c r="J264" i="9" a="1"/>
  <c r="J264" i="9" s="1"/>
  <c r="J339" i="9" a="1"/>
  <c r="J339" i="9" s="1"/>
  <c r="J402" i="9" a="1"/>
  <c r="J402" i="9" s="1"/>
  <c r="J448" i="9" a="1"/>
  <c r="J448" i="9" s="1"/>
  <c r="I348" i="9" a="1"/>
  <c r="I348" i="9" s="1"/>
  <c r="I418" i="9" a="1"/>
  <c r="I418" i="9" s="1"/>
  <c r="J25" i="9" a="1"/>
  <c r="J25" i="9" s="1"/>
  <c r="J97" i="9" a="1"/>
  <c r="J97" i="9" s="1"/>
  <c r="J159" i="9" a="1"/>
  <c r="J159" i="9" s="1"/>
  <c r="J220" i="9" a="1"/>
  <c r="J220" i="9" s="1"/>
  <c r="J294" i="9" a="1"/>
  <c r="J294" i="9" s="1"/>
  <c r="J355" i="9" a="1"/>
  <c r="J355" i="9" s="1"/>
  <c r="J418" i="9" a="1"/>
  <c r="J418" i="9" s="1"/>
  <c r="I334" i="9" a="1"/>
  <c r="I334" i="9" s="1"/>
  <c r="I396" i="9" a="1"/>
  <c r="I396" i="9" s="1"/>
  <c r="J10" i="9" a="1"/>
  <c r="J10" i="9" s="1"/>
  <c r="J83" i="9" a="1"/>
  <c r="J83" i="9" s="1"/>
  <c r="J144" i="9" a="1"/>
  <c r="J144" i="9" s="1"/>
  <c r="J205" i="9" a="1"/>
  <c r="J205" i="9" s="1"/>
  <c r="J266" i="9" a="1"/>
  <c r="J266" i="9" s="1"/>
  <c r="R266" i="9" s="1"/>
  <c r="J333" i="9" a="1"/>
  <c r="J333" i="9" s="1"/>
  <c r="J396" i="9" a="1"/>
  <c r="J396" i="9" s="1"/>
  <c r="I309" i="9" a="1"/>
  <c r="I309" i="9" s="1"/>
  <c r="I374" i="9" a="1"/>
  <c r="I374" i="9" s="1"/>
  <c r="I435" i="9" a="1"/>
  <c r="I435" i="9" s="1"/>
  <c r="J54" i="9" a="1"/>
  <c r="J54" i="9" s="1"/>
  <c r="J122" i="9" a="1"/>
  <c r="J122" i="9" s="1"/>
  <c r="J184" i="9" a="1"/>
  <c r="J184" i="9" s="1"/>
  <c r="J245" i="9" a="1"/>
  <c r="J245" i="9" s="1"/>
  <c r="R245" i="9" s="1"/>
  <c r="J304" i="9" a="1"/>
  <c r="J304" i="9" s="1"/>
  <c r="J365" i="9" a="1"/>
  <c r="J365" i="9" s="1"/>
  <c r="R365" i="9" s="1"/>
  <c r="I273" i="9" a="1"/>
  <c r="I273" i="9" s="1"/>
  <c r="I359" i="9" a="1"/>
  <c r="I359" i="9" s="1"/>
  <c r="I421" i="9" a="1"/>
  <c r="I421" i="9" s="1"/>
  <c r="J61" i="9" a="1"/>
  <c r="J61" i="9" s="1"/>
  <c r="J108" i="9" a="1"/>
  <c r="J108" i="9" s="1"/>
  <c r="J170" i="9" a="1"/>
  <c r="J170" i="9" s="1"/>
  <c r="J231" i="9" a="1"/>
  <c r="J231" i="9" s="1"/>
  <c r="J290" i="9" a="1"/>
  <c r="J290" i="9" s="1"/>
  <c r="J351" i="9" a="1"/>
  <c r="J351" i="9" s="1"/>
  <c r="J413" i="9" a="1"/>
  <c r="J413" i="9" s="1"/>
  <c r="I337" i="9" a="1"/>
  <c r="I337" i="9" s="1"/>
  <c r="I399" i="9" a="1"/>
  <c r="I399" i="9" s="1"/>
  <c r="J43" i="9" a="1"/>
  <c r="J43" i="9" s="1"/>
  <c r="J78" i="9" a="1"/>
  <c r="J78" i="9" s="1"/>
  <c r="J147" i="9" a="1"/>
  <c r="J147" i="9" s="1"/>
  <c r="J208" i="9" a="1"/>
  <c r="J208" i="9" s="1"/>
  <c r="J269" i="9" a="1"/>
  <c r="J269" i="9" s="1"/>
  <c r="J336" i="9" a="1"/>
  <c r="J336" i="9" s="1"/>
  <c r="J399" i="9" a="1"/>
  <c r="J399" i="9" s="1"/>
  <c r="I302" i="9" a="1"/>
  <c r="I302" i="9" s="1"/>
  <c r="I369" i="9" a="1"/>
  <c r="I369" i="9" s="1"/>
  <c r="I431" i="9" a="1"/>
  <c r="I431" i="9" s="1"/>
  <c r="J35" i="9" a="1"/>
  <c r="J35" i="9" s="1"/>
  <c r="J109" i="9" a="1"/>
  <c r="J109" i="9" s="1"/>
  <c r="J179" i="9" a="1"/>
  <c r="J179" i="9" s="1"/>
  <c r="J241" i="9" a="1"/>
  <c r="J241" i="9" s="1"/>
  <c r="J299" i="9" a="1"/>
  <c r="J299" i="9" s="1"/>
  <c r="J360" i="9" a="1"/>
  <c r="J360" i="9" s="1"/>
  <c r="R360" i="9" s="1"/>
  <c r="J423" i="9" a="1"/>
  <c r="J423" i="9" s="1"/>
  <c r="J430" i="9" a="1"/>
  <c r="J430" i="9" s="1"/>
  <c r="J254" i="9" a="1"/>
  <c r="J254" i="9" s="1"/>
  <c r="R254" i="9" s="1"/>
  <c r="J437" i="9" a="1"/>
  <c r="J437" i="9" s="1"/>
  <c r="J345" i="9" a="1"/>
  <c r="J345" i="9" s="1"/>
  <c r="H312" i="9" a="1"/>
  <c r="H312" i="9" s="1"/>
  <c r="H426" i="9" a="1"/>
  <c r="H426" i="9" s="1"/>
  <c r="P426" i="9" s="1"/>
  <c r="I91" i="9" a="1"/>
  <c r="I91" i="9" s="1"/>
  <c r="I178" i="9" a="1"/>
  <c r="I178" i="9" s="1"/>
  <c r="I241" i="9" a="1"/>
  <c r="I241" i="9" s="1"/>
  <c r="I303" i="9" a="1"/>
  <c r="I303" i="9" s="1"/>
  <c r="I339" i="9" a="1"/>
  <c r="I339" i="9" s="1"/>
  <c r="I409" i="9" a="1"/>
  <c r="I409" i="9" s="1"/>
  <c r="J18" i="9" a="1"/>
  <c r="J18" i="9" s="1"/>
  <c r="J88" i="9" a="1"/>
  <c r="J88" i="9" s="1"/>
  <c r="J149" i="9" a="1"/>
  <c r="J149" i="9" s="1"/>
  <c r="J218" i="9" a="1"/>
  <c r="J218" i="9" s="1"/>
  <c r="J285" i="9" a="1"/>
  <c r="J285" i="9" s="1"/>
  <c r="J361" i="9" a="1"/>
  <c r="J361" i="9" s="1"/>
  <c r="J424" i="9" a="1"/>
  <c r="J424" i="9" s="1"/>
  <c r="I324" i="9" a="1"/>
  <c r="I324" i="9" s="1"/>
  <c r="Q324" i="9" s="1"/>
  <c r="I387" i="9" a="1"/>
  <c r="I387" i="9" s="1"/>
  <c r="J13" i="9" a="1"/>
  <c r="J13" i="9" s="1"/>
  <c r="R13" i="9" s="1"/>
  <c r="J74" i="9" a="1"/>
  <c r="J74" i="9" s="1"/>
  <c r="J135" i="9" a="1"/>
  <c r="J135" i="9" s="1"/>
  <c r="J211" i="9" a="1"/>
  <c r="J211" i="9" s="1"/>
  <c r="J278" i="9" a="1"/>
  <c r="J278" i="9" s="1"/>
  <c r="R278" i="9" s="1"/>
  <c r="J347" i="9" a="1"/>
  <c r="J347" i="9" s="1"/>
  <c r="J410" i="9" a="1"/>
  <c r="J410" i="9" s="1"/>
  <c r="I258" i="9" a="1"/>
  <c r="I258" i="9" s="1"/>
  <c r="Q258" i="9" s="1"/>
  <c r="I356" i="9" a="1"/>
  <c r="I356" i="9" s="1"/>
  <c r="I426" i="9" a="1"/>
  <c r="I426" i="9" s="1"/>
  <c r="J27" i="9" a="1"/>
  <c r="J27" i="9" s="1"/>
  <c r="J105" i="9" a="1"/>
  <c r="J105" i="9" s="1"/>
  <c r="R105" i="9" s="1"/>
  <c r="J167" i="9" a="1"/>
  <c r="J167" i="9" s="1"/>
  <c r="J228" i="9" a="1"/>
  <c r="J228" i="9" s="1"/>
  <c r="R228" i="9" s="1"/>
  <c r="J302" i="9" a="1"/>
  <c r="J302" i="9" s="1"/>
  <c r="J363" i="9" a="1"/>
  <c r="J363" i="9" s="1"/>
  <c r="J426" i="9" a="1"/>
  <c r="J426" i="9" s="1"/>
  <c r="I342" i="9" a="1"/>
  <c r="I342" i="9" s="1"/>
  <c r="I404" i="9" a="1"/>
  <c r="I404" i="9" s="1"/>
  <c r="J32" i="9" a="1"/>
  <c r="J32" i="9" s="1"/>
  <c r="J91" i="9" a="1"/>
  <c r="J91" i="9" s="1"/>
  <c r="J152" i="9" a="1"/>
  <c r="J152" i="9" s="1"/>
  <c r="J213" i="9" a="1"/>
  <c r="J213" i="9" s="1"/>
  <c r="J280" i="9" a="1"/>
  <c r="J280" i="9" s="1"/>
  <c r="J341" i="9" a="1"/>
  <c r="J341" i="9" s="1"/>
  <c r="J404" i="9" a="1"/>
  <c r="J404" i="9" s="1"/>
  <c r="I319" i="9" a="1"/>
  <c r="I319" i="9" s="1"/>
  <c r="Q319" i="9" s="1"/>
  <c r="I382" i="9" a="1"/>
  <c r="I382" i="9" s="1"/>
  <c r="I443" i="9" a="1"/>
  <c r="I443" i="9" s="1"/>
  <c r="J47" i="9" a="1"/>
  <c r="J47" i="9" s="1"/>
  <c r="J130" i="9" a="1"/>
  <c r="J130" i="9" s="1"/>
  <c r="J191" i="9" a="1"/>
  <c r="J191" i="9" s="1"/>
  <c r="J251" i="9" a="1"/>
  <c r="J251" i="9" s="1"/>
  <c r="J311" i="9" a="1"/>
  <c r="J311" i="9" s="1"/>
  <c r="J373" i="9" a="1"/>
  <c r="J373" i="9" s="1"/>
  <c r="I297" i="9" a="1"/>
  <c r="I297" i="9" s="1"/>
  <c r="I367" i="9" a="1"/>
  <c r="I367" i="9" s="1"/>
  <c r="I429" i="9" a="1"/>
  <c r="I429" i="9" s="1"/>
  <c r="J30" i="9" a="1"/>
  <c r="J30" i="9" s="1"/>
  <c r="J115" i="9" a="1"/>
  <c r="J115" i="9" s="1"/>
  <c r="R115" i="9" s="1"/>
  <c r="J177" i="9" a="1"/>
  <c r="J177" i="9" s="1"/>
  <c r="J239" i="9" a="1"/>
  <c r="J239" i="9" s="1"/>
  <c r="J297" i="9" a="1"/>
  <c r="J297" i="9" s="1"/>
  <c r="J358" i="9" a="1"/>
  <c r="J358" i="9" s="1"/>
  <c r="J421" i="9" a="1"/>
  <c r="J421" i="9" s="1"/>
  <c r="I345" i="9" a="1"/>
  <c r="I345" i="9" s="1"/>
  <c r="I407" i="9" a="1"/>
  <c r="I407" i="9" s="1"/>
  <c r="J16" i="9" a="1"/>
  <c r="J16" i="9" s="1"/>
  <c r="J86" i="9" a="1"/>
  <c r="J86" i="9" s="1"/>
  <c r="J155" i="9" a="1"/>
  <c r="J155" i="9" s="1"/>
  <c r="J216" i="9" a="1"/>
  <c r="J216" i="9" s="1"/>
  <c r="J275" i="9" a="1"/>
  <c r="J275" i="9" s="1"/>
  <c r="J344" i="9" a="1"/>
  <c r="J344" i="9" s="1"/>
  <c r="J407" i="9" a="1"/>
  <c r="J407" i="9" s="1"/>
  <c r="I313" i="9" a="1"/>
  <c r="I313" i="9" s="1"/>
  <c r="I377" i="9" a="1"/>
  <c r="I377" i="9" s="1"/>
  <c r="I438" i="9" a="1"/>
  <c r="I438" i="9" s="1"/>
  <c r="J6" i="9" a="1"/>
  <c r="J6" i="9" s="1"/>
  <c r="J117" i="9" a="1"/>
  <c r="J117" i="9" s="1"/>
  <c r="J187" i="9" a="1"/>
  <c r="J187" i="9" s="1"/>
  <c r="J248" i="9" a="1"/>
  <c r="J248" i="9" s="1"/>
  <c r="J307" i="9" a="1"/>
  <c r="J307" i="9" s="1"/>
  <c r="J368" i="9" a="1"/>
  <c r="J368" i="9" s="1"/>
  <c r="J194" i="9" a="1"/>
  <c r="J194" i="9" s="1"/>
  <c r="D194" i="9" s="1"/>
  <c r="L194" i="9" s="1"/>
  <c r="M194" i="9" s="1" a="1"/>
  <c r="M194" i="9" s="1"/>
  <c r="J376" i="9" a="1"/>
  <c r="J376" i="9" s="1"/>
  <c r="J445" i="9" a="1"/>
  <c r="J445" i="9" s="1"/>
  <c r="H333" i="9" a="1"/>
  <c r="H333" i="9" s="1"/>
  <c r="H433" i="9" a="1"/>
  <c r="H433" i="9" s="1"/>
  <c r="I99" i="9" a="1"/>
  <c r="I99" i="9" s="1"/>
  <c r="I186" i="9" a="1"/>
  <c r="I186" i="9" s="1"/>
  <c r="Q186" i="9" s="1"/>
  <c r="I248" i="9" a="1"/>
  <c r="I248" i="9" s="1"/>
  <c r="Q248" i="9" s="1"/>
  <c r="I310" i="9" a="1"/>
  <c r="I310" i="9" s="1"/>
  <c r="Q310" i="9" s="1"/>
  <c r="I354" i="9" a="1"/>
  <c r="I354" i="9" s="1"/>
  <c r="I416" i="9" a="1"/>
  <c r="I416" i="9" s="1"/>
  <c r="J5" i="9" a="1"/>
  <c r="J5" i="9" s="1"/>
  <c r="J95" i="9" a="1"/>
  <c r="J95" i="9" s="1"/>
  <c r="J157" i="9" a="1"/>
  <c r="J157" i="9" s="1"/>
  <c r="J226" i="9" a="1"/>
  <c r="J226" i="9" s="1"/>
  <c r="J293" i="9" a="1"/>
  <c r="J293" i="9" s="1"/>
  <c r="J369" i="9" a="1"/>
  <c r="J369" i="9" s="1"/>
  <c r="J431" i="9" a="1"/>
  <c r="J431" i="9" s="1"/>
  <c r="I332" i="9" a="1"/>
  <c r="I332" i="9" s="1"/>
  <c r="I402" i="9" a="1"/>
  <c r="I402" i="9" s="1"/>
  <c r="J55" i="9" a="1"/>
  <c r="J55" i="9" s="1"/>
  <c r="J81" i="9" a="1"/>
  <c r="J81" i="9" s="1"/>
  <c r="J142" i="9" a="1"/>
  <c r="J142" i="9" s="1"/>
  <c r="R142" i="9" s="1"/>
  <c r="J219" i="9" a="1"/>
  <c r="J219" i="9" s="1"/>
  <c r="J286" i="9" a="1"/>
  <c r="J286" i="9" s="1"/>
  <c r="J354" i="9" a="1"/>
  <c r="J354" i="9" s="1"/>
  <c r="J417" i="9" a="1"/>
  <c r="J417" i="9" s="1"/>
  <c r="I289" i="9" a="1"/>
  <c r="I289" i="9" s="1"/>
  <c r="R289" i="9" s="1"/>
  <c r="I364" i="9" a="1"/>
  <c r="I364" i="9" s="1"/>
  <c r="I434" i="9" a="1"/>
  <c r="I434" i="9" s="1"/>
  <c r="J52" i="9" a="1"/>
  <c r="J52" i="9" s="1"/>
  <c r="J112" i="9" a="1"/>
  <c r="J112" i="9" s="1"/>
  <c r="J174" i="9" a="1"/>
  <c r="J174" i="9" s="1"/>
  <c r="J236" i="9" a="1"/>
  <c r="J236" i="9" s="1"/>
  <c r="J309" i="9" a="1"/>
  <c r="J309" i="9" s="1"/>
  <c r="J371" i="9" a="1"/>
  <c r="J371" i="9" s="1"/>
  <c r="J440" i="9" a="1"/>
  <c r="J440" i="9" s="1"/>
  <c r="I349" i="9" a="1"/>
  <c r="I349" i="9" s="1"/>
  <c r="I411" i="9" a="1"/>
  <c r="I411" i="9" s="1"/>
  <c r="J40" i="9" a="1"/>
  <c r="J40" i="9" s="1"/>
  <c r="R40" i="9" s="1"/>
  <c r="J98" i="9" a="1"/>
  <c r="J98" i="9" s="1"/>
  <c r="J160" i="9" a="1"/>
  <c r="J160" i="9" s="1"/>
  <c r="J221" i="9" a="1"/>
  <c r="J221" i="9" s="1"/>
  <c r="J288" i="9" a="1"/>
  <c r="J288" i="9" s="1"/>
  <c r="J349" i="9" a="1"/>
  <c r="J349" i="9" s="1"/>
  <c r="J412" i="9" a="1"/>
  <c r="J412" i="9" s="1"/>
  <c r="I327" i="9" a="1"/>
  <c r="I327" i="9" s="1"/>
  <c r="I390" i="9" a="1"/>
  <c r="I390" i="9" s="1"/>
  <c r="J8" i="9" a="1"/>
  <c r="J8" i="9" s="1"/>
  <c r="R8" i="9" s="1"/>
  <c r="J69" i="9" a="1"/>
  <c r="J69" i="9" s="1"/>
  <c r="J138" i="9" a="1"/>
  <c r="J138" i="9" s="1"/>
  <c r="J198" i="9" a="1"/>
  <c r="J198" i="9" s="1"/>
  <c r="J259" i="9" a="1"/>
  <c r="J259" i="9" s="1"/>
  <c r="J318" i="9" a="1"/>
  <c r="J318" i="9" s="1"/>
  <c r="J381" i="9" a="1"/>
  <c r="J381" i="9" s="1"/>
  <c r="I311" i="9" a="1"/>
  <c r="I311" i="9" s="1"/>
  <c r="I375" i="9" a="1"/>
  <c r="I375" i="9" s="1"/>
  <c r="I436" i="9" a="1"/>
  <c r="I436" i="9" s="1"/>
  <c r="J57" i="9" a="1"/>
  <c r="J57" i="9" s="1"/>
  <c r="J123" i="9" a="1"/>
  <c r="J123" i="9" s="1"/>
  <c r="J185" i="9" a="1"/>
  <c r="J185" i="9" s="1"/>
  <c r="J246" i="9" a="1"/>
  <c r="J246" i="9" s="1"/>
  <c r="J305" i="9" a="1"/>
  <c r="J305" i="9" s="1"/>
  <c r="J366" i="9" a="1"/>
  <c r="J366" i="9" s="1"/>
  <c r="J429" i="9" a="1"/>
  <c r="J429" i="9" s="1"/>
  <c r="I352" i="9" a="1"/>
  <c r="I352" i="9" s="1"/>
  <c r="I414" i="9" a="1"/>
  <c r="I414" i="9" s="1"/>
  <c r="J58" i="9" a="1"/>
  <c r="J58" i="9" s="1"/>
  <c r="J93" i="9" a="1"/>
  <c r="J93" i="9" s="1"/>
  <c r="J163" i="9" a="1"/>
  <c r="J163" i="9" s="1"/>
  <c r="R163" i="9" s="1"/>
  <c r="J224" i="9" a="1"/>
  <c r="J224" i="9" s="1"/>
  <c r="J283" i="9" a="1"/>
  <c r="J283" i="9" s="1"/>
  <c r="J352" i="9" a="1"/>
  <c r="J352" i="9" s="1"/>
  <c r="J414" i="9" a="1"/>
  <c r="J414" i="9" s="1"/>
  <c r="I322" i="9" a="1"/>
  <c r="I322" i="9" s="1"/>
  <c r="I385" i="9" a="1"/>
  <c r="I385" i="9" s="1"/>
  <c r="I446" i="9" a="1"/>
  <c r="I446" i="9" s="1"/>
  <c r="J64" i="9" a="1"/>
  <c r="J64" i="9" s="1"/>
  <c r="R64" i="9" s="1"/>
  <c r="J125" i="9" a="1"/>
  <c r="J125" i="9" s="1"/>
  <c r="R125" i="9" s="1"/>
  <c r="J313" i="9" a="1"/>
  <c r="J313" i="9" s="1"/>
  <c r="J321" i="9" a="1"/>
  <c r="J321" i="9" s="1"/>
  <c r="F4" i="6" a="1"/>
  <c r="F4" i="6" s="1"/>
  <c r="F12" i="6" a="1"/>
  <c r="F12" i="6" s="1"/>
  <c r="F20" i="6" a="1"/>
  <c r="F20" i="6" s="1"/>
  <c r="F28" i="6" a="1"/>
  <c r="F28" i="6" s="1"/>
  <c r="F40" i="6" a="1"/>
  <c r="F40" i="6" s="1"/>
  <c r="F48" i="6" a="1"/>
  <c r="F48" i="6" s="1"/>
  <c r="F52" i="6" a="1"/>
  <c r="F52" i="6" s="1"/>
  <c r="F60" i="6" a="1"/>
  <c r="F60" i="6" s="1"/>
  <c r="F68" i="6" a="1"/>
  <c r="F68" i="6" s="1"/>
  <c r="F9" i="6" a="1"/>
  <c r="F9" i="6" s="1"/>
  <c r="F17" i="6" a="1"/>
  <c r="F17" i="6" s="1"/>
  <c r="F25" i="6" a="1"/>
  <c r="F25" i="6" s="1"/>
  <c r="F33" i="6" a="1"/>
  <c r="F33" i="6" s="1"/>
  <c r="F41" i="6" a="1"/>
  <c r="F41" i="6" s="1"/>
  <c r="F49" i="6" a="1"/>
  <c r="F49" i="6" s="1"/>
  <c r="F57" i="6" a="1"/>
  <c r="F57" i="6" s="1"/>
  <c r="F65" i="6" a="1"/>
  <c r="F65" i="6" s="1"/>
  <c r="F77" i="6" a="1"/>
  <c r="F77" i="6" s="1"/>
  <c r="F5" i="6" a="1"/>
  <c r="F5" i="6" s="1"/>
  <c r="F13" i="6" a="1"/>
  <c r="F13" i="6" s="1"/>
  <c r="F21" i="6" a="1"/>
  <c r="F21" i="6" s="1"/>
  <c r="F29" i="6" a="1"/>
  <c r="F29" i="6" s="1"/>
  <c r="F37" i="6" a="1"/>
  <c r="F37" i="6" s="1"/>
  <c r="F45" i="6" a="1"/>
  <c r="F45" i="6" s="1"/>
  <c r="F53" i="6" a="1"/>
  <c r="F53" i="6" s="1"/>
  <c r="F61" i="6" a="1"/>
  <c r="F61" i="6" s="1"/>
  <c r="F69" i="6" a="1"/>
  <c r="F69" i="6" s="1"/>
  <c r="F73" i="6" a="1"/>
  <c r="F73" i="6" s="1"/>
  <c r="F80" i="6" a="1"/>
  <c r="F80" i="6" s="1"/>
  <c r="F6" i="6" a="1"/>
  <c r="F6" i="6" s="1"/>
  <c r="F14" i="6" a="1"/>
  <c r="F14" i="6" s="1"/>
  <c r="F22" i="6" a="1"/>
  <c r="F22" i="6" s="1"/>
  <c r="F30" i="6" a="1"/>
  <c r="F30" i="6" s="1"/>
  <c r="F38" i="6" a="1"/>
  <c r="F38" i="6" s="1"/>
  <c r="F46" i="6" a="1"/>
  <c r="F46" i="6" s="1"/>
  <c r="F54" i="6" a="1"/>
  <c r="F54" i="6" s="1"/>
  <c r="F66" i="6" a="1"/>
  <c r="F66" i="6" s="1"/>
  <c r="F74" i="6" a="1"/>
  <c r="F74" i="6" s="1"/>
  <c r="F76" i="6" a="1"/>
  <c r="F76" i="6" s="1"/>
  <c r="F10" i="6" a="1"/>
  <c r="F10" i="6" s="1"/>
  <c r="F18" i="6" a="1"/>
  <c r="F18" i="6" s="1"/>
  <c r="F26" i="6" a="1"/>
  <c r="F26" i="6" s="1"/>
  <c r="F34" i="6" a="1"/>
  <c r="F34" i="6" s="1"/>
  <c r="F42" i="6" a="1"/>
  <c r="F42" i="6" s="1"/>
  <c r="F50" i="6" a="1"/>
  <c r="F50" i="6" s="1"/>
  <c r="F58" i="6" a="1"/>
  <c r="F58" i="6" s="1"/>
  <c r="F62" i="6" a="1"/>
  <c r="F62" i="6" s="1"/>
  <c r="F70" i="6" a="1"/>
  <c r="F70" i="6" s="1"/>
  <c r="F78" i="6" a="1"/>
  <c r="F78" i="6" s="1"/>
  <c r="F7" i="6" a="1"/>
  <c r="F7" i="6" s="1"/>
  <c r="F15" i="6" a="1"/>
  <c r="F15" i="6" s="1"/>
  <c r="F23" i="6" a="1"/>
  <c r="F23" i="6" s="1"/>
  <c r="F31" i="6" a="1"/>
  <c r="F31" i="6" s="1"/>
  <c r="F39" i="6" a="1"/>
  <c r="F39" i="6" s="1"/>
  <c r="F47" i="6" a="1"/>
  <c r="F47" i="6" s="1"/>
  <c r="F55" i="6" a="1"/>
  <c r="F55" i="6" s="1"/>
  <c r="F63" i="6" a="1"/>
  <c r="F63" i="6" s="1"/>
  <c r="F71" i="6" a="1"/>
  <c r="F71" i="6" s="1"/>
  <c r="F79" i="6" a="1"/>
  <c r="F79" i="6" s="1"/>
  <c r="F11" i="6" a="1"/>
  <c r="F11" i="6" s="1"/>
  <c r="F19" i="6" a="1"/>
  <c r="F19" i="6" s="1"/>
  <c r="F27" i="6" a="1"/>
  <c r="F27" i="6" s="1"/>
  <c r="F35" i="6" a="1"/>
  <c r="F35" i="6" s="1"/>
  <c r="F43" i="6" a="1"/>
  <c r="F43" i="6" s="1"/>
  <c r="F51" i="6" a="1"/>
  <c r="F51" i="6" s="1"/>
  <c r="F59" i="6" a="1"/>
  <c r="F59" i="6" s="1"/>
  <c r="F67" i="6" a="1"/>
  <c r="F67" i="6" s="1"/>
  <c r="F75" i="6" a="1"/>
  <c r="F75" i="6" s="1"/>
  <c r="F8" i="6" a="1"/>
  <c r="F8" i="6" s="1"/>
  <c r="F16" i="6" a="1"/>
  <c r="F16" i="6" s="1"/>
  <c r="F24" i="6" a="1"/>
  <c r="F24" i="6" s="1"/>
  <c r="F32" i="6" a="1"/>
  <c r="F32" i="6" s="1"/>
  <c r="F36" i="6" a="1"/>
  <c r="F36" i="6" s="1"/>
  <c r="F44" i="6" a="1"/>
  <c r="F44" i="6" s="1"/>
  <c r="F56" i="6" a="1"/>
  <c r="F56" i="6" s="1"/>
  <c r="F64" i="6" a="1"/>
  <c r="F64" i="6" s="1"/>
  <c r="F72" i="6" a="1"/>
  <c r="F72" i="6" s="1"/>
  <c r="F3" i="6" a="1"/>
  <c r="F3" i="6" s="1"/>
  <c r="N445" i="9"/>
  <c r="P442" i="9"/>
  <c r="N441" i="9"/>
  <c r="P438" i="9"/>
  <c r="N437" i="9"/>
  <c r="N433" i="9"/>
  <c r="N429" i="9"/>
  <c r="R427" i="9"/>
  <c r="N425" i="9"/>
  <c r="P422" i="9"/>
  <c r="N421" i="9"/>
  <c r="P418" i="9"/>
  <c r="N417" i="9"/>
  <c r="P414" i="9"/>
  <c r="N413" i="9"/>
  <c r="P410" i="9"/>
  <c r="N409" i="9"/>
  <c r="Q406" i="9"/>
  <c r="O405" i="9"/>
  <c r="O401" i="9"/>
  <c r="O397" i="9"/>
  <c r="O393" i="9"/>
  <c r="N392" i="9"/>
  <c r="N388" i="9"/>
  <c r="P385" i="9"/>
  <c r="O380" i="9"/>
  <c r="O376" i="9"/>
  <c r="P372" i="9"/>
  <c r="N371" i="9"/>
  <c r="N367" i="9"/>
  <c r="N358" i="9"/>
  <c r="O354" i="9"/>
  <c r="N353" i="9"/>
  <c r="O349" i="9"/>
  <c r="O338" i="9"/>
  <c r="P344" i="9"/>
  <c r="O340" i="9"/>
  <c r="N342" i="9"/>
  <c r="P339" i="9"/>
  <c r="Q277" i="9"/>
  <c r="P264" i="9"/>
  <c r="N337" i="9"/>
  <c r="P334" i="9"/>
  <c r="N333" i="9"/>
  <c r="P329" i="9"/>
  <c r="N328" i="9"/>
  <c r="P323" i="9"/>
  <c r="N322" i="9"/>
  <c r="N317" i="9"/>
  <c r="P314" i="9"/>
  <c r="N313" i="9"/>
  <c r="R306" i="9"/>
  <c r="O304" i="9"/>
  <c r="O293" i="9"/>
  <c r="N292" i="9"/>
  <c r="N287" i="9"/>
  <c r="Q284" i="9"/>
  <c r="P283" i="9"/>
  <c r="O282" i="9"/>
  <c r="N275" i="9"/>
  <c r="Q272" i="9"/>
  <c r="P271" i="9"/>
  <c r="O270" i="9"/>
  <c r="O269" i="9"/>
  <c r="N268" i="9"/>
  <c r="P265" i="9"/>
  <c r="N263" i="9"/>
  <c r="R260" i="9"/>
  <c r="R259" i="9"/>
  <c r="Q253" i="9"/>
  <c r="P247" i="9"/>
  <c r="O246" i="9"/>
  <c r="O241" i="9"/>
  <c r="N240" i="9"/>
  <c r="N234" i="9"/>
  <c r="O237" i="9"/>
  <c r="O233" i="9"/>
  <c r="N230" i="9"/>
  <c r="Q236" i="9"/>
  <c r="R232" i="9"/>
  <c r="N189" i="9"/>
  <c r="O140" i="9"/>
  <c r="P232" i="9"/>
  <c r="N228" i="9"/>
  <c r="Q226" i="9"/>
  <c r="O225" i="9"/>
  <c r="Q217" i="9"/>
  <c r="P216" i="9"/>
  <c r="N215" i="9"/>
  <c r="Q212" i="9"/>
  <c r="O211" i="9"/>
  <c r="N210" i="9"/>
  <c r="P206" i="9"/>
  <c r="O201" i="9"/>
  <c r="N200" i="9"/>
  <c r="Q197" i="9"/>
  <c r="P196" i="9"/>
  <c r="O195" i="9"/>
  <c r="Q192" i="9"/>
  <c r="P191" i="9"/>
  <c r="O190" i="9"/>
  <c r="P185" i="9"/>
  <c r="N184" i="9"/>
  <c r="Q181" i="9"/>
  <c r="N179" i="9"/>
  <c r="Q176" i="9"/>
  <c r="N174" i="9"/>
  <c r="P171" i="9"/>
  <c r="N170" i="9"/>
  <c r="Q167" i="9"/>
  <c r="O166" i="9"/>
  <c r="Q163" i="9"/>
  <c r="P162" i="9"/>
  <c r="R158" i="9"/>
  <c r="Q157" i="9"/>
  <c r="O156" i="9"/>
  <c r="N155" i="9"/>
  <c r="P152" i="9"/>
  <c r="N151" i="9"/>
  <c r="Q148" i="9"/>
  <c r="N145" i="9"/>
  <c r="P141" i="9"/>
  <c r="N139" i="9"/>
  <c r="Q136" i="9"/>
  <c r="O135" i="9"/>
  <c r="R129" i="9"/>
  <c r="O132" i="9"/>
  <c r="O28" i="9"/>
  <c r="O130" i="9"/>
  <c r="O128" i="9"/>
  <c r="N127" i="9"/>
  <c r="Q124" i="9"/>
  <c r="O119" i="9"/>
  <c r="N118" i="9"/>
  <c r="P114" i="9"/>
  <c r="N109" i="9"/>
  <c r="O104" i="9"/>
  <c r="O100" i="9"/>
  <c r="Q97" i="9"/>
  <c r="P96" i="9"/>
  <c r="O95" i="9"/>
  <c r="N94" i="9"/>
  <c r="Q87" i="9"/>
  <c r="P86" i="9"/>
  <c r="N85" i="9"/>
  <c r="Q81" i="9"/>
  <c r="P30" i="9"/>
  <c r="R45" i="9"/>
  <c r="P18" i="9"/>
  <c r="Q39" i="9"/>
  <c r="J474" i="9" a="1"/>
  <c r="J474" i="9" s="1"/>
  <c r="J473" i="9" a="1"/>
  <c r="J473" i="9" s="1"/>
  <c r="E471" i="9" a="1"/>
  <c r="E471" i="9" s="1"/>
  <c r="E470" i="9" a="1"/>
  <c r="E470" i="9" s="1"/>
  <c r="E469" i="9" a="1"/>
  <c r="E469" i="9" s="1"/>
  <c r="E468" i="9" a="1"/>
  <c r="E468" i="9" s="1"/>
  <c r="F467" i="9" a="1"/>
  <c r="F467" i="9" s="1"/>
  <c r="F466" i="9" a="1"/>
  <c r="F466" i="9" s="1"/>
  <c r="H465" i="9" a="1"/>
  <c r="H465" i="9" s="1"/>
  <c r="H464" i="9" a="1"/>
  <c r="H464" i="9" s="1"/>
  <c r="H463" i="9" a="1"/>
  <c r="H463" i="9" s="1"/>
  <c r="I462" i="9" a="1"/>
  <c r="I462" i="9" s="1"/>
  <c r="I461" i="9" a="1"/>
  <c r="I461" i="9" s="1"/>
  <c r="J460" i="9" a="1"/>
  <c r="J460" i="9" s="1"/>
  <c r="F457" i="9" a="1"/>
  <c r="F457" i="9" s="1"/>
  <c r="H456" i="9" a="1"/>
  <c r="H456" i="9" s="1"/>
  <c r="I455" i="9" a="1"/>
  <c r="I455" i="9" s="1"/>
  <c r="J454" i="9" a="1"/>
  <c r="J454" i="9" s="1"/>
  <c r="E452" i="9" a="1"/>
  <c r="E452" i="9" s="1"/>
  <c r="F451" i="9" a="1"/>
  <c r="F451" i="9" s="1"/>
  <c r="F450" i="9" a="1"/>
  <c r="F450" i="9" s="1"/>
  <c r="F449" i="9" a="1"/>
  <c r="F449" i="9" s="1"/>
  <c r="I474" i="9" a="1"/>
  <c r="I474" i="9" s="1"/>
  <c r="I473" i="9" a="1"/>
  <c r="I473" i="9" s="1"/>
  <c r="J472" i="9" a="1"/>
  <c r="J472" i="9" s="1"/>
  <c r="E467" i="9" a="1"/>
  <c r="E467" i="9" s="1"/>
  <c r="E466" i="9" a="1"/>
  <c r="E466" i="9" s="1"/>
  <c r="G465" i="9" a="1"/>
  <c r="G465" i="9" s="1"/>
  <c r="G464" i="9" a="1"/>
  <c r="G464" i="9" s="1"/>
  <c r="H462" i="9" a="1"/>
  <c r="H462" i="9" s="1"/>
  <c r="H461" i="9" a="1"/>
  <c r="H461" i="9" s="1"/>
  <c r="I460" i="9" a="1"/>
  <c r="I460" i="9" s="1"/>
  <c r="E457" i="9" a="1"/>
  <c r="E457" i="9" s="1"/>
  <c r="G456" i="9" a="1"/>
  <c r="G456" i="9" s="1"/>
  <c r="J453" i="9" a="1"/>
  <c r="J453" i="9" s="1"/>
  <c r="E451" i="9" a="1"/>
  <c r="E451" i="9" s="1"/>
  <c r="E450" i="9" a="1"/>
  <c r="E450" i="9" s="1"/>
  <c r="E449" i="9" a="1"/>
  <c r="E449" i="9" s="1"/>
  <c r="H474" i="9" a="1"/>
  <c r="H474" i="9" s="1"/>
  <c r="I472" i="9" a="1"/>
  <c r="I472" i="9" s="1"/>
  <c r="J471" i="9" a="1"/>
  <c r="J471" i="9" s="1"/>
  <c r="F465" i="9" a="1"/>
  <c r="F465" i="9" s="1"/>
  <c r="F464" i="9" a="1"/>
  <c r="F464" i="9" s="1"/>
  <c r="G463" i="9" a="1"/>
  <c r="G463" i="9" s="1"/>
  <c r="G462" i="9" a="1"/>
  <c r="G462" i="9" s="1"/>
  <c r="J459" i="9" a="1"/>
  <c r="J459" i="9" s="1"/>
  <c r="J458" i="9" a="1"/>
  <c r="J458" i="9" s="1"/>
  <c r="J457" i="9" a="1"/>
  <c r="J457" i="9" s="1"/>
  <c r="H455" i="9" a="1"/>
  <c r="H455" i="9" s="1"/>
  <c r="I454" i="9" a="1"/>
  <c r="I454" i="9" s="1"/>
  <c r="I453" i="9" a="1"/>
  <c r="I453" i="9" s="1"/>
  <c r="J452" i="9" a="1"/>
  <c r="J452" i="9" s="1"/>
  <c r="G474" i="9" a="1"/>
  <c r="G474" i="9" s="1"/>
  <c r="H473" i="9" a="1"/>
  <c r="H473" i="9" s="1"/>
  <c r="H472" i="9" a="1"/>
  <c r="H472" i="9" s="1"/>
  <c r="I471" i="9" a="1"/>
  <c r="I471" i="9" s="1"/>
  <c r="J470" i="9" a="1"/>
  <c r="J470" i="9" s="1"/>
  <c r="J469" i="9" a="1"/>
  <c r="J469" i="9" s="1"/>
  <c r="J468" i="9" a="1"/>
  <c r="J468" i="9" s="1"/>
  <c r="E465" i="9" a="1"/>
  <c r="E465" i="9" s="1"/>
  <c r="E464" i="9" a="1"/>
  <c r="E464" i="9" s="1"/>
  <c r="F463" i="9" a="1"/>
  <c r="F463" i="9" s="1"/>
  <c r="F462" i="9" a="1"/>
  <c r="F462" i="9" s="1"/>
  <c r="G461" i="9" a="1"/>
  <c r="G461" i="9" s="1"/>
  <c r="H460" i="9" a="1"/>
  <c r="H460" i="9" s="1"/>
  <c r="I459" i="9" a="1"/>
  <c r="I459" i="9" s="1"/>
  <c r="I458" i="9" a="1"/>
  <c r="I458" i="9" s="1"/>
  <c r="F456" i="9" a="1"/>
  <c r="F456" i="9" s="1"/>
  <c r="G455" i="9" a="1"/>
  <c r="G455" i="9" s="1"/>
  <c r="H454" i="9" a="1"/>
  <c r="H454" i="9" s="1"/>
  <c r="H453" i="9" a="1"/>
  <c r="H453" i="9" s="1"/>
  <c r="I452" i="9" a="1"/>
  <c r="I452" i="9" s="1"/>
  <c r="F474" i="9" a="1"/>
  <c r="F474" i="9" s="1"/>
  <c r="G473" i="9" a="1"/>
  <c r="G473" i="9" s="1"/>
  <c r="G472" i="9" a="1"/>
  <c r="G472" i="9" s="1"/>
  <c r="H471" i="9" a="1"/>
  <c r="H471" i="9" s="1"/>
  <c r="I470" i="9" a="1"/>
  <c r="I470" i="9" s="1"/>
  <c r="I469" i="9" a="1"/>
  <c r="I469" i="9" s="1"/>
  <c r="I468" i="9" a="1"/>
  <c r="I468" i="9" s="1"/>
  <c r="J467" i="9" a="1"/>
  <c r="J467" i="9" s="1"/>
  <c r="J466" i="9" a="1"/>
  <c r="J466" i="9" s="1"/>
  <c r="J465" i="9" a="1"/>
  <c r="J465" i="9" s="1"/>
  <c r="E463" i="9" a="1"/>
  <c r="E463" i="9" s="1"/>
  <c r="E462" i="9" a="1"/>
  <c r="E462" i="9" s="1"/>
  <c r="F461" i="9" a="1"/>
  <c r="F461" i="9" s="1"/>
  <c r="G460" i="9" a="1"/>
  <c r="G460" i="9" s="1"/>
  <c r="H459" i="9" a="1"/>
  <c r="H459" i="9" s="1"/>
  <c r="H458" i="9" a="1"/>
  <c r="H458" i="9" s="1"/>
  <c r="I457" i="9" a="1"/>
  <c r="I457" i="9" s="1"/>
  <c r="E456" i="9" a="1"/>
  <c r="E456" i="9" s="1"/>
  <c r="F455" i="9" a="1"/>
  <c r="F455" i="9" s="1"/>
  <c r="G454" i="9" a="1"/>
  <c r="G454" i="9" s="1"/>
  <c r="J451" i="9" a="1"/>
  <c r="J451" i="9" s="1"/>
  <c r="J450" i="9" a="1"/>
  <c r="J450" i="9" s="1"/>
  <c r="J449" i="9" a="1"/>
  <c r="J449" i="9" s="1"/>
  <c r="E474" i="9" a="1"/>
  <c r="E474" i="9" s="1"/>
  <c r="F473" i="9" a="1"/>
  <c r="F473" i="9" s="1"/>
  <c r="F472" i="9" a="1"/>
  <c r="F472" i="9" s="1"/>
  <c r="H470" i="9" a="1"/>
  <c r="H470" i="9" s="1"/>
  <c r="H469" i="9" a="1"/>
  <c r="H469" i="9" s="1"/>
  <c r="H468" i="9" a="1"/>
  <c r="H468" i="9" s="1"/>
  <c r="I467" i="9" a="1"/>
  <c r="I467" i="9" s="1"/>
  <c r="I466" i="9" a="1"/>
  <c r="I466" i="9" s="1"/>
  <c r="E461" i="9" a="1"/>
  <c r="E461" i="9" s="1"/>
  <c r="F460" i="9" a="1"/>
  <c r="F460" i="9" s="1"/>
  <c r="G459" i="9" a="1"/>
  <c r="G459" i="9" s="1"/>
  <c r="G458" i="9" a="1"/>
  <c r="G458" i="9" s="1"/>
  <c r="J456" i="9" a="1"/>
  <c r="J456" i="9" s="1"/>
  <c r="E455" i="9" a="1"/>
  <c r="E455" i="9" s="1"/>
  <c r="F454" i="9" a="1"/>
  <c r="F454" i="9" s="1"/>
  <c r="G453" i="9" a="1"/>
  <c r="G453" i="9" s="1"/>
  <c r="H452" i="9" a="1"/>
  <c r="H452" i="9" s="1"/>
  <c r="I451" i="9" a="1"/>
  <c r="I451" i="9" s="1"/>
  <c r="I450" i="9" a="1"/>
  <c r="I450" i="9" s="1"/>
  <c r="I449" i="9" a="1"/>
  <c r="I449" i="9" s="1"/>
  <c r="E473" i="9" a="1"/>
  <c r="E473" i="9" s="1"/>
  <c r="E472" i="9" a="1"/>
  <c r="E472" i="9" s="1"/>
  <c r="G471" i="9" a="1"/>
  <c r="G471" i="9" s="1"/>
  <c r="G470" i="9" a="1"/>
  <c r="G470" i="9" s="1"/>
  <c r="G469" i="9" a="1"/>
  <c r="G469" i="9" s="1"/>
  <c r="G468" i="9" a="1"/>
  <c r="G468" i="9" s="1"/>
  <c r="H467" i="9" a="1"/>
  <c r="H467" i="9" s="1"/>
  <c r="H466" i="9" a="1"/>
  <c r="H466" i="9" s="1"/>
  <c r="I465" i="9" a="1"/>
  <c r="I465" i="9" s="1"/>
  <c r="J464" i="9" a="1"/>
  <c r="J464" i="9" s="1"/>
  <c r="J463" i="9" a="1"/>
  <c r="J463" i="9" s="1"/>
  <c r="E460" i="9" a="1"/>
  <c r="E460" i="9" s="1"/>
  <c r="F459" i="9" a="1"/>
  <c r="F459" i="9" s="1"/>
  <c r="F458" i="9" a="1"/>
  <c r="F458" i="9" s="1"/>
  <c r="H457" i="9" a="1"/>
  <c r="H457" i="9" s="1"/>
  <c r="I456" i="9" a="1"/>
  <c r="I456" i="9" s="1"/>
  <c r="E454" i="9" a="1"/>
  <c r="E454" i="9" s="1"/>
  <c r="F453" i="9" a="1"/>
  <c r="F453" i="9" s="1"/>
  <c r="G452" i="9" a="1"/>
  <c r="G452" i="9" s="1"/>
  <c r="H451" i="9" a="1"/>
  <c r="H451" i="9" s="1"/>
  <c r="H450" i="9" a="1"/>
  <c r="H450" i="9" s="1"/>
  <c r="H449" i="9" a="1"/>
  <c r="H449" i="9" s="1"/>
  <c r="P74" i="9"/>
  <c r="F471" i="9" a="1"/>
  <c r="F471" i="9" s="1"/>
  <c r="F470" i="9" a="1"/>
  <c r="F470" i="9" s="1"/>
  <c r="F469" i="9" a="1"/>
  <c r="F469" i="9" s="1"/>
  <c r="F468" i="9" a="1"/>
  <c r="F468" i="9" s="1"/>
  <c r="G467" i="9" a="1"/>
  <c r="G467" i="9" s="1"/>
  <c r="G466" i="9" a="1"/>
  <c r="G466" i="9" s="1"/>
  <c r="I464" i="9" a="1"/>
  <c r="I464" i="9" s="1"/>
  <c r="I463" i="9" a="1"/>
  <c r="I463" i="9" s="1"/>
  <c r="J462" i="9" a="1"/>
  <c r="J462" i="9" s="1"/>
  <c r="J461" i="9" a="1"/>
  <c r="J461" i="9" s="1"/>
  <c r="E459" i="9" a="1"/>
  <c r="E459" i="9" s="1"/>
  <c r="E458" i="9" a="1"/>
  <c r="E458" i="9" s="1"/>
  <c r="G457" i="9" a="1"/>
  <c r="G457" i="9" s="1"/>
  <c r="J455" i="9" a="1"/>
  <c r="J455" i="9" s="1"/>
  <c r="E453" i="9" a="1"/>
  <c r="E453" i="9" s="1"/>
  <c r="F452" i="9" a="1"/>
  <c r="F452" i="9" s="1"/>
  <c r="G451" i="9" a="1"/>
  <c r="G451" i="9" s="1"/>
  <c r="G450" i="9" a="1"/>
  <c r="G450" i="9" s="1"/>
  <c r="G449" i="9" a="1"/>
  <c r="G449" i="9" s="1"/>
  <c r="R78" i="9"/>
  <c r="Q73" i="9"/>
  <c r="O68" i="9"/>
  <c r="O67" i="9"/>
  <c r="P37" i="9"/>
  <c r="R6" i="9"/>
  <c r="O51" i="9"/>
  <c r="O34" i="9"/>
  <c r="N27" i="9"/>
  <c r="N26" i="9"/>
  <c r="R59" i="9"/>
  <c r="Q58" i="9"/>
  <c r="P24" i="9"/>
  <c r="Q16" i="9"/>
  <c r="N44" i="9"/>
  <c r="P13" i="9"/>
  <c r="E9" i="6" a="1"/>
  <c r="E9" i="6" s="1"/>
  <c r="H9" i="6" a="1"/>
  <c r="H9" i="6" s="1"/>
  <c r="I9" i="6" a="1"/>
  <c r="I9" i="6" s="1"/>
  <c r="O39" i="9"/>
  <c r="J9" i="6" a="1"/>
  <c r="J9" i="6" s="1"/>
  <c r="N23" i="9"/>
  <c r="G9" i="6" a="1"/>
  <c r="G9" i="6" s="1"/>
  <c r="O9" i="6" s="1"/>
  <c r="E46" i="6" a="1"/>
  <c r="E46" i="6" s="1"/>
  <c r="G47" i="6" a="1"/>
  <c r="G47" i="6" s="1"/>
  <c r="I48" i="6" a="1"/>
  <c r="I48" i="6" s="1"/>
  <c r="E50" i="6" a="1"/>
  <c r="E50" i="6" s="1"/>
  <c r="G51" i="6" a="1"/>
  <c r="G51" i="6" s="1"/>
  <c r="I52" i="6" a="1"/>
  <c r="I52" i="6" s="1"/>
  <c r="E54" i="6" a="1"/>
  <c r="E54" i="6" s="1"/>
  <c r="G55" i="6" a="1"/>
  <c r="G55" i="6" s="1"/>
  <c r="I56" i="6" a="1"/>
  <c r="I56" i="6" s="1"/>
  <c r="E58" i="6" a="1"/>
  <c r="E58" i="6" s="1"/>
  <c r="G59" i="6" a="1"/>
  <c r="G59" i="6" s="1"/>
  <c r="I60" i="6" a="1"/>
  <c r="I60" i="6" s="1"/>
  <c r="E62" i="6" a="1"/>
  <c r="E62" i="6" s="1"/>
  <c r="N62" i="6" s="1"/>
  <c r="G63" i="6" a="1"/>
  <c r="G63" i="6" s="1"/>
  <c r="I64" i="6" a="1"/>
  <c r="I64" i="6" s="1"/>
  <c r="E66" i="6" a="1"/>
  <c r="E66" i="6" s="1"/>
  <c r="G67" i="6" a="1"/>
  <c r="G67" i="6" s="1"/>
  <c r="I68" i="6" a="1"/>
  <c r="I68" i="6" s="1"/>
  <c r="E70" i="6" a="1"/>
  <c r="E70" i="6" s="1"/>
  <c r="G71" i="6" a="1"/>
  <c r="G71" i="6" s="1"/>
  <c r="I72" i="6" a="1"/>
  <c r="I72" i="6" s="1"/>
  <c r="E74" i="6" a="1"/>
  <c r="E74" i="6" s="1"/>
  <c r="G75" i="6" a="1"/>
  <c r="G75" i="6" s="1"/>
  <c r="I76" i="6" a="1"/>
  <c r="I76" i="6" s="1"/>
  <c r="E78" i="6" a="1"/>
  <c r="E78" i="6" s="1"/>
  <c r="G79" i="6" a="1"/>
  <c r="G79" i="6" s="1"/>
  <c r="I80" i="6" a="1"/>
  <c r="I80" i="6" s="1"/>
  <c r="E82" i="6" a="1"/>
  <c r="E82" i="6" s="1"/>
  <c r="F83" i="6" a="1"/>
  <c r="F83" i="6" s="1"/>
  <c r="H84" i="6" a="1"/>
  <c r="H84" i="6" s="1"/>
  <c r="E86" i="6" a="1"/>
  <c r="E86" i="6" s="1"/>
  <c r="F87" i="6" a="1"/>
  <c r="F87" i="6" s="1"/>
  <c r="H88" i="6" a="1"/>
  <c r="H88" i="6" s="1"/>
  <c r="E90" i="6" a="1"/>
  <c r="E90" i="6" s="1"/>
  <c r="F91" i="6" a="1"/>
  <c r="F91" i="6" s="1"/>
  <c r="H92" i="6" a="1"/>
  <c r="H92" i="6" s="1"/>
  <c r="E94" i="6" a="1"/>
  <c r="E94" i="6" s="1"/>
  <c r="F95" i="6" a="1"/>
  <c r="F95" i="6" s="1"/>
  <c r="H96" i="6" a="1"/>
  <c r="H96" i="6" s="1"/>
  <c r="E98" i="6" a="1"/>
  <c r="E98" i="6" s="1"/>
  <c r="G100" i="6" a="1"/>
  <c r="G100" i="6" s="1"/>
  <c r="I101" i="6" a="1"/>
  <c r="I101" i="6" s="1"/>
  <c r="I105" i="6" a="1"/>
  <c r="I105" i="6" s="1"/>
  <c r="I100" i="6" a="1"/>
  <c r="I100" i="6" s="1"/>
  <c r="I103" i="6" a="1"/>
  <c r="I103" i="6" s="1"/>
  <c r="H47" i="6" a="1"/>
  <c r="H47" i="6" s="1"/>
  <c r="J48" i="6" a="1"/>
  <c r="J48" i="6" s="1"/>
  <c r="H51" i="6" a="1"/>
  <c r="H51" i="6" s="1"/>
  <c r="J52" i="6" a="1"/>
  <c r="J52" i="6" s="1"/>
  <c r="H55" i="6" a="1"/>
  <c r="H55" i="6" s="1"/>
  <c r="J56" i="6" a="1"/>
  <c r="J56" i="6" s="1"/>
  <c r="H59" i="6" a="1"/>
  <c r="H59" i="6" s="1"/>
  <c r="J60" i="6" a="1"/>
  <c r="J60" i="6" s="1"/>
  <c r="H63" i="6" a="1"/>
  <c r="H63" i="6" s="1"/>
  <c r="J64" i="6" a="1"/>
  <c r="J64" i="6" s="1"/>
  <c r="H67" i="6" a="1"/>
  <c r="H67" i="6" s="1"/>
  <c r="J68" i="6" a="1"/>
  <c r="J68" i="6" s="1"/>
  <c r="H71" i="6" a="1"/>
  <c r="H71" i="6" s="1"/>
  <c r="J72" i="6" a="1"/>
  <c r="J72" i="6" s="1"/>
  <c r="H75" i="6" a="1"/>
  <c r="H75" i="6" s="1"/>
  <c r="J76" i="6" a="1"/>
  <c r="J76" i="6" s="1"/>
  <c r="H79" i="6" a="1"/>
  <c r="H79" i="6" s="1"/>
  <c r="J80" i="6" a="1"/>
  <c r="J80" i="6" s="1"/>
  <c r="G83" i="6" a="1"/>
  <c r="G83" i="6" s="1"/>
  <c r="I84" i="6" a="1"/>
  <c r="I84" i="6" s="1"/>
  <c r="G87" i="6" a="1"/>
  <c r="G87" i="6" s="1"/>
  <c r="I88" i="6" a="1"/>
  <c r="I88" i="6" s="1"/>
  <c r="G91" i="6" a="1"/>
  <c r="G91" i="6" s="1"/>
  <c r="I92" i="6" a="1"/>
  <c r="I92" i="6" s="1"/>
  <c r="G95" i="6" a="1"/>
  <c r="G95" i="6" s="1"/>
  <c r="I96" i="6" a="1"/>
  <c r="I96" i="6" s="1"/>
  <c r="F99" i="6" a="1"/>
  <c r="F99" i="6" s="1"/>
  <c r="H100" i="6" a="1"/>
  <c r="H100" i="6" s="1"/>
  <c r="E102" i="6" a="1"/>
  <c r="E102" i="6" s="1"/>
  <c r="M102" i="6" s="1"/>
  <c r="F103" i="6" a="1"/>
  <c r="F103" i="6" s="1"/>
  <c r="H104" i="6" a="1"/>
  <c r="H104" i="6" s="1"/>
  <c r="E106" i="6" a="1"/>
  <c r="E106" i="6" s="1"/>
  <c r="G103" i="6" a="1"/>
  <c r="G103" i="6" s="1"/>
  <c r="I99" i="6" a="1"/>
  <c r="I99" i="6" s="1"/>
  <c r="H97" i="6" a="1"/>
  <c r="H97" i="6" s="1"/>
  <c r="G46" i="6" a="1"/>
  <c r="G46" i="6" s="1"/>
  <c r="O46" i="6" s="1"/>
  <c r="I47" i="6" a="1"/>
  <c r="I47" i="6" s="1"/>
  <c r="E49" i="6" a="1"/>
  <c r="E49" i="6" s="1"/>
  <c r="G50" i="6" a="1"/>
  <c r="G50" i="6" s="1"/>
  <c r="I51" i="6" a="1"/>
  <c r="I51" i="6" s="1"/>
  <c r="E53" i="6" a="1"/>
  <c r="E53" i="6" s="1"/>
  <c r="G54" i="6" a="1"/>
  <c r="G54" i="6" s="1"/>
  <c r="O54" i="6" s="1"/>
  <c r="I55" i="6" a="1"/>
  <c r="I55" i="6" s="1"/>
  <c r="E57" i="6" a="1"/>
  <c r="E57" i="6" s="1"/>
  <c r="G58" i="6" a="1"/>
  <c r="G58" i="6" s="1"/>
  <c r="I59" i="6" a="1"/>
  <c r="I59" i="6" s="1"/>
  <c r="E61" i="6" a="1"/>
  <c r="E61" i="6" s="1"/>
  <c r="G62" i="6" a="1"/>
  <c r="G62" i="6" s="1"/>
  <c r="O62" i="6" s="1"/>
  <c r="I63" i="6" a="1"/>
  <c r="I63" i="6" s="1"/>
  <c r="E65" i="6" a="1"/>
  <c r="E65" i="6" s="1"/>
  <c r="G66" i="6" a="1"/>
  <c r="G66" i="6" s="1"/>
  <c r="O66" i="6" s="1"/>
  <c r="I67" i="6" a="1"/>
  <c r="I67" i="6" s="1"/>
  <c r="E69" i="6" a="1"/>
  <c r="E69" i="6" s="1"/>
  <c r="G70" i="6" a="1"/>
  <c r="G70" i="6" s="1"/>
  <c r="I71" i="6" a="1"/>
  <c r="I71" i="6" s="1"/>
  <c r="E73" i="6" a="1"/>
  <c r="E73" i="6" s="1"/>
  <c r="G74" i="6" a="1"/>
  <c r="G74" i="6" s="1"/>
  <c r="I75" i="6" a="1"/>
  <c r="I75" i="6" s="1"/>
  <c r="E77" i="6" a="1"/>
  <c r="E77" i="6" s="1"/>
  <c r="G78" i="6" a="1"/>
  <c r="G78" i="6" s="1"/>
  <c r="I79" i="6" a="1"/>
  <c r="I79" i="6" s="1"/>
  <c r="E81" i="6" a="1"/>
  <c r="E81" i="6" s="1"/>
  <c r="F82" i="6" a="1"/>
  <c r="F82" i="6" s="1"/>
  <c r="H83" i="6" a="1"/>
  <c r="H83" i="6" s="1"/>
  <c r="E85" i="6" a="1"/>
  <c r="E85" i="6" s="1"/>
  <c r="F86" i="6" a="1"/>
  <c r="F86" i="6" s="1"/>
  <c r="H87" i="6" a="1"/>
  <c r="H87" i="6" s="1"/>
  <c r="E89" i="6" a="1"/>
  <c r="E89" i="6" s="1"/>
  <c r="F90" i="6" a="1"/>
  <c r="F90" i="6" s="1"/>
  <c r="H91" i="6" a="1"/>
  <c r="H91" i="6" s="1"/>
  <c r="E93" i="6" a="1"/>
  <c r="E93" i="6" s="1"/>
  <c r="F94" i="6" a="1"/>
  <c r="F94" i="6" s="1"/>
  <c r="N94" i="6" s="1"/>
  <c r="H95" i="6" a="1"/>
  <c r="H95" i="6" s="1"/>
  <c r="E97" i="6" a="1"/>
  <c r="E97" i="6" s="1"/>
  <c r="F98" i="6" a="1"/>
  <c r="F98" i="6" s="1"/>
  <c r="E96" i="6" a="1"/>
  <c r="E96" i="6" s="1"/>
  <c r="M96" i="6" s="1"/>
  <c r="H46" i="6" a="1"/>
  <c r="H46" i="6" s="1"/>
  <c r="J47" i="6" a="1"/>
  <c r="J47" i="6" s="1"/>
  <c r="H50" i="6" a="1"/>
  <c r="H50" i="6" s="1"/>
  <c r="J51" i="6" a="1"/>
  <c r="J51" i="6" s="1"/>
  <c r="R51" i="6" s="1"/>
  <c r="H54" i="6" a="1"/>
  <c r="H54" i="6" s="1"/>
  <c r="J55" i="6" a="1"/>
  <c r="J55" i="6" s="1"/>
  <c r="H58" i="6" a="1"/>
  <c r="H58" i="6" s="1"/>
  <c r="J59" i="6" a="1"/>
  <c r="J59" i="6" s="1"/>
  <c r="H62" i="6" a="1"/>
  <c r="H62" i="6" s="1"/>
  <c r="J63" i="6" a="1"/>
  <c r="J63" i="6" s="1"/>
  <c r="H66" i="6" a="1"/>
  <c r="H66" i="6" s="1"/>
  <c r="J67" i="6" a="1"/>
  <c r="J67" i="6" s="1"/>
  <c r="H70" i="6" a="1"/>
  <c r="H70" i="6" s="1"/>
  <c r="J71" i="6" a="1"/>
  <c r="J71" i="6" s="1"/>
  <c r="H74" i="6" a="1"/>
  <c r="H74" i="6" s="1"/>
  <c r="J75" i="6" a="1"/>
  <c r="J75" i="6" s="1"/>
  <c r="H78" i="6" a="1"/>
  <c r="H78" i="6" s="1"/>
  <c r="J79" i="6" a="1"/>
  <c r="J79" i="6" s="1"/>
  <c r="G82" i="6" a="1"/>
  <c r="G82" i="6" s="1"/>
  <c r="I83" i="6" a="1"/>
  <c r="I83" i="6" s="1"/>
  <c r="G86" i="6" a="1"/>
  <c r="G86" i="6" s="1"/>
  <c r="I87" i="6" a="1"/>
  <c r="I87" i="6" s="1"/>
  <c r="G90" i="6" a="1"/>
  <c r="G90" i="6" s="1"/>
  <c r="I91" i="6" a="1"/>
  <c r="I91" i="6" s="1"/>
  <c r="G94" i="6" a="1"/>
  <c r="G94" i="6" s="1"/>
  <c r="I95" i="6" a="1"/>
  <c r="I95" i="6" s="1"/>
  <c r="H99" i="6" a="1"/>
  <c r="H99" i="6" s="1"/>
  <c r="E101" i="6" a="1"/>
  <c r="E101" i="6" s="1"/>
  <c r="F102" i="6" a="1"/>
  <c r="F102" i="6" s="1"/>
  <c r="H103" i="6" a="1"/>
  <c r="H103" i="6" s="1"/>
  <c r="E105" i="6" a="1"/>
  <c r="E105" i="6" s="1"/>
  <c r="F106" i="6" a="1"/>
  <c r="F106" i="6" s="1"/>
  <c r="F89" i="6" a="1"/>
  <c r="F89" i="6" s="1"/>
  <c r="E92" i="6" a="1"/>
  <c r="E92" i="6" s="1"/>
  <c r="M92" i="6" s="1"/>
  <c r="F93" i="6" a="1"/>
  <c r="F93" i="6" s="1"/>
  <c r="H94" i="6" a="1"/>
  <c r="H94" i="6" s="1"/>
  <c r="G98" i="6" a="1"/>
  <c r="G98" i="6" s="1"/>
  <c r="G106" i="6" a="1"/>
  <c r="G106" i="6" s="1"/>
  <c r="I46" i="6" a="1"/>
  <c r="I46" i="6" s="1"/>
  <c r="E48" i="6" a="1"/>
  <c r="E48" i="6" s="1"/>
  <c r="G49" i="6" a="1"/>
  <c r="G49" i="6" s="1"/>
  <c r="I50" i="6" a="1"/>
  <c r="I50" i="6" s="1"/>
  <c r="E52" i="6" a="1"/>
  <c r="E52" i="6" s="1"/>
  <c r="G53" i="6" a="1"/>
  <c r="G53" i="6" s="1"/>
  <c r="O53" i="6" s="1"/>
  <c r="I54" i="6" a="1"/>
  <c r="I54" i="6" s="1"/>
  <c r="E56" i="6" a="1"/>
  <c r="E56" i="6" s="1"/>
  <c r="N56" i="6" s="1"/>
  <c r="G57" i="6" a="1"/>
  <c r="G57" i="6" s="1"/>
  <c r="O57" i="6" s="1"/>
  <c r="I58" i="6" a="1"/>
  <c r="I58" i="6" s="1"/>
  <c r="E60" i="6" a="1"/>
  <c r="E60" i="6" s="1"/>
  <c r="N60" i="6" s="1"/>
  <c r="G61" i="6" a="1"/>
  <c r="G61" i="6" s="1"/>
  <c r="I62" i="6" a="1"/>
  <c r="I62" i="6" s="1"/>
  <c r="E64" i="6" a="1"/>
  <c r="E64" i="6" s="1"/>
  <c r="G65" i="6" a="1"/>
  <c r="G65" i="6" s="1"/>
  <c r="O65" i="6" s="1"/>
  <c r="I66" i="6" a="1"/>
  <c r="I66" i="6" s="1"/>
  <c r="E68" i="6" a="1"/>
  <c r="E68" i="6" s="1"/>
  <c r="G69" i="6" a="1"/>
  <c r="G69" i="6" s="1"/>
  <c r="I70" i="6" a="1"/>
  <c r="I70" i="6" s="1"/>
  <c r="E72" i="6" a="1"/>
  <c r="E72" i="6" s="1"/>
  <c r="G73" i="6" a="1"/>
  <c r="G73" i="6" s="1"/>
  <c r="O73" i="6" s="1"/>
  <c r="I74" i="6" a="1"/>
  <c r="I74" i="6" s="1"/>
  <c r="E76" i="6" a="1"/>
  <c r="E76" i="6" s="1"/>
  <c r="G77" i="6" a="1"/>
  <c r="G77" i="6" s="1"/>
  <c r="I78" i="6" a="1"/>
  <c r="I78" i="6" s="1"/>
  <c r="E80" i="6" a="1"/>
  <c r="E80" i="6" s="1"/>
  <c r="F81" i="6" a="1"/>
  <c r="F81" i="6" s="1"/>
  <c r="N81" i="6" s="1"/>
  <c r="H82" i="6" a="1"/>
  <c r="H82" i="6" s="1"/>
  <c r="E84" i="6" a="1"/>
  <c r="E84" i="6" s="1"/>
  <c r="F85" i="6" a="1"/>
  <c r="F85" i="6" s="1"/>
  <c r="H86" i="6" a="1"/>
  <c r="H86" i="6" s="1"/>
  <c r="E88" i="6" a="1"/>
  <c r="E88" i="6" s="1"/>
  <c r="H90" i="6" a="1"/>
  <c r="H90" i="6" s="1"/>
  <c r="G102" i="6" a="1"/>
  <c r="G102" i="6" s="1"/>
  <c r="I98" i="6" a="1"/>
  <c r="I98" i="6" s="1"/>
  <c r="I106" i="6" a="1"/>
  <c r="I106" i="6" s="1"/>
  <c r="J46" i="6" a="1"/>
  <c r="J46" i="6" s="1"/>
  <c r="H49" i="6" a="1"/>
  <c r="H49" i="6" s="1"/>
  <c r="J50" i="6" a="1"/>
  <c r="J50" i="6" s="1"/>
  <c r="T50" i="6" s="1"/>
  <c r="H53" i="6" a="1"/>
  <c r="H53" i="6" s="1"/>
  <c r="J54" i="6" a="1"/>
  <c r="J54" i="6" s="1"/>
  <c r="H57" i="6" a="1"/>
  <c r="H57" i="6" s="1"/>
  <c r="J58" i="6" a="1"/>
  <c r="J58" i="6" s="1"/>
  <c r="H61" i="6" a="1"/>
  <c r="H61" i="6" s="1"/>
  <c r="P61" i="6" s="1"/>
  <c r="J62" i="6" a="1"/>
  <c r="J62" i="6" s="1"/>
  <c r="H65" i="6" a="1"/>
  <c r="H65" i="6" s="1"/>
  <c r="J66" i="6" a="1"/>
  <c r="J66" i="6" s="1"/>
  <c r="D66" i="6" s="1"/>
  <c r="L66" i="6" s="1"/>
  <c r="M66" i="6" s="1" a="1"/>
  <c r="M66" i="6" s="1"/>
  <c r="H69" i="6" a="1"/>
  <c r="H69" i="6" s="1"/>
  <c r="J70" i="6" a="1"/>
  <c r="J70" i="6" s="1"/>
  <c r="H73" i="6" a="1"/>
  <c r="H73" i="6" s="1"/>
  <c r="J74" i="6" a="1"/>
  <c r="J74" i="6" s="1"/>
  <c r="H77" i="6" a="1"/>
  <c r="H77" i="6" s="1"/>
  <c r="J78" i="6" a="1"/>
  <c r="J78" i="6" s="1"/>
  <c r="G81" i="6" a="1"/>
  <c r="G81" i="6" s="1"/>
  <c r="I82" i="6" a="1"/>
  <c r="I82" i="6" s="1"/>
  <c r="Q82" i="6" s="1"/>
  <c r="G85" i="6" a="1"/>
  <c r="G85" i="6" s="1"/>
  <c r="I86" i="6" a="1"/>
  <c r="I86" i="6" s="1"/>
  <c r="G89" i="6" a="1"/>
  <c r="G89" i="6" s="1"/>
  <c r="I90" i="6" a="1"/>
  <c r="I90" i="6" s="1"/>
  <c r="G93" i="6" a="1"/>
  <c r="G93" i="6" s="1"/>
  <c r="I94" i="6" a="1"/>
  <c r="I94" i="6" s="1"/>
  <c r="G97" i="6" a="1"/>
  <c r="G97" i="6" s="1"/>
  <c r="P97" i="6" s="1"/>
  <c r="H98" i="6" a="1"/>
  <c r="H98" i="6" s="1"/>
  <c r="D98" i="6" s="1"/>
  <c r="K98" i="6" s="1"/>
  <c r="L98" i="6" s="1" a="1"/>
  <c r="L98" i="6" s="1"/>
  <c r="E100" i="6" a="1"/>
  <c r="E100" i="6" s="1"/>
  <c r="F101" i="6" a="1"/>
  <c r="F101" i="6" s="1"/>
  <c r="N101" i="6" s="1"/>
  <c r="H102" i="6" a="1"/>
  <c r="H102" i="6" s="1"/>
  <c r="E104" i="6" a="1"/>
  <c r="E104" i="6" s="1"/>
  <c r="M104" i="6" s="1"/>
  <c r="F105" i="6" a="1"/>
  <c r="F105" i="6" s="1"/>
  <c r="H106" i="6" a="1"/>
  <c r="H106" i="6" s="1"/>
  <c r="E91" i="6" a="1"/>
  <c r="E91" i="6" s="1"/>
  <c r="H93" i="6" a="1"/>
  <c r="H93" i="6" s="1"/>
  <c r="E95" i="6" a="1"/>
  <c r="E95" i="6" s="1"/>
  <c r="G105" i="6" a="1"/>
  <c r="G105" i="6" s="1"/>
  <c r="E47" i="6" a="1"/>
  <c r="E47" i="6" s="1"/>
  <c r="N47" i="6" s="1"/>
  <c r="G48" i="6" a="1"/>
  <c r="G48" i="6" s="1"/>
  <c r="O48" i="6" s="1"/>
  <c r="I49" i="6" a="1"/>
  <c r="I49" i="6" s="1"/>
  <c r="E51" i="6" a="1"/>
  <c r="E51" i="6" s="1"/>
  <c r="D51" i="6" s="1"/>
  <c r="G52" i="6" a="1"/>
  <c r="G52" i="6" s="1"/>
  <c r="I53" i="6" a="1"/>
  <c r="I53" i="6" s="1"/>
  <c r="E55" i="6" a="1"/>
  <c r="E55" i="6" s="1"/>
  <c r="N55" i="6" s="1"/>
  <c r="G56" i="6" a="1"/>
  <c r="G56" i="6" s="1"/>
  <c r="O56" i="6" s="1"/>
  <c r="I57" i="6" a="1"/>
  <c r="I57" i="6" s="1"/>
  <c r="E59" i="6" a="1"/>
  <c r="E59" i="6" s="1"/>
  <c r="N59" i="6" s="1"/>
  <c r="G60" i="6" a="1"/>
  <c r="G60" i="6" s="1"/>
  <c r="O60" i="6" s="1"/>
  <c r="I61" i="6" a="1"/>
  <c r="I61" i="6" s="1"/>
  <c r="E63" i="6" a="1"/>
  <c r="E63" i="6" s="1"/>
  <c r="N63" i="6" s="1"/>
  <c r="G64" i="6" a="1"/>
  <c r="G64" i="6" s="1"/>
  <c r="I65" i="6" a="1"/>
  <c r="I65" i="6" s="1"/>
  <c r="E67" i="6" a="1"/>
  <c r="E67" i="6" s="1"/>
  <c r="G68" i="6" a="1"/>
  <c r="G68" i="6" s="1"/>
  <c r="O68" i="6" s="1"/>
  <c r="I69" i="6" a="1"/>
  <c r="I69" i="6" s="1"/>
  <c r="E71" i="6" a="1"/>
  <c r="E71" i="6" s="1"/>
  <c r="G72" i="6" a="1"/>
  <c r="G72" i="6" s="1"/>
  <c r="I73" i="6" a="1"/>
  <c r="I73" i="6" s="1"/>
  <c r="E75" i="6" a="1"/>
  <c r="E75" i="6" s="1"/>
  <c r="T75" i="6" s="1"/>
  <c r="G76" i="6" a="1"/>
  <c r="G76" i="6" s="1"/>
  <c r="O76" i="6" s="1"/>
  <c r="I77" i="6" a="1"/>
  <c r="I77" i="6" s="1"/>
  <c r="E79" i="6" a="1"/>
  <c r="E79" i="6" s="1"/>
  <c r="N79" i="6" s="1"/>
  <c r="G80" i="6" a="1"/>
  <c r="G80" i="6" s="1"/>
  <c r="H81" i="6" a="1"/>
  <c r="H81" i="6" s="1"/>
  <c r="E83" i="6" a="1"/>
  <c r="E83" i="6" s="1"/>
  <c r="S83" i="6" s="1"/>
  <c r="F84" i="6" a="1"/>
  <c r="F84" i="6" s="1"/>
  <c r="N84" i="6" s="1"/>
  <c r="H85" i="6" a="1"/>
  <c r="H85" i="6" s="1"/>
  <c r="E87" i="6" a="1"/>
  <c r="E87" i="6" s="1"/>
  <c r="D87" i="6" s="1"/>
  <c r="K87" i="6" s="1"/>
  <c r="L87" i="6" s="1" a="1"/>
  <c r="L87" i="6" s="1"/>
  <c r="F88" i="6" a="1"/>
  <c r="F88" i="6" s="1"/>
  <c r="N88" i="6" s="1"/>
  <c r="H89" i="6" a="1"/>
  <c r="H89" i="6" s="1"/>
  <c r="P89" i="6" s="1"/>
  <c r="F92" i="6" a="1"/>
  <c r="F92" i="6" s="1"/>
  <c r="N92" i="6" s="1"/>
  <c r="T92" i="6" s="1"/>
  <c r="F96" i="6" a="1"/>
  <c r="F96" i="6" s="1"/>
  <c r="I102" i="6" a="1"/>
  <c r="I102" i="6" s="1"/>
  <c r="H48" i="6" a="1"/>
  <c r="H48" i="6" s="1"/>
  <c r="Q48" i="6" s="1"/>
  <c r="J49" i="6" a="1"/>
  <c r="J49" i="6" s="1"/>
  <c r="H52" i="6" a="1"/>
  <c r="H52" i="6" s="1"/>
  <c r="Q52" i="6" s="1"/>
  <c r="J53" i="6" a="1"/>
  <c r="J53" i="6" s="1"/>
  <c r="H56" i="6" a="1"/>
  <c r="H56" i="6" s="1"/>
  <c r="Q56" i="6" s="1"/>
  <c r="J57" i="6" a="1"/>
  <c r="J57" i="6" s="1"/>
  <c r="H60" i="6" a="1"/>
  <c r="H60" i="6" s="1"/>
  <c r="J61" i="6" a="1"/>
  <c r="J61" i="6" s="1"/>
  <c r="R61" i="6" s="1"/>
  <c r="H64" i="6" a="1"/>
  <c r="H64" i="6" s="1"/>
  <c r="J65" i="6" a="1"/>
  <c r="J65" i="6" s="1"/>
  <c r="H68" i="6" a="1"/>
  <c r="H68" i="6" s="1"/>
  <c r="J69" i="6" a="1"/>
  <c r="J69" i="6" s="1"/>
  <c r="H72" i="6" a="1"/>
  <c r="H72" i="6" s="1"/>
  <c r="J73" i="6" a="1"/>
  <c r="J73" i="6" s="1"/>
  <c r="H76" i="6" a="1"/>
  <c r="H76" i="6" s="1"/>
  <c r="J77" i="6" a="1"/>
  <c r="J77" i="6" s="1"/>
  <c r="H80" i="6" a="1"/>
  <c r="H80" i="6" s="1"/>
  <c r="I81" i="6" a="1"/>
  <c r="I81" i="6" s="1"/>
  <c r="G84" i="6" a="1"/>
  <c r="G84" i="6" s="1"/>
  <c r="I85" i="6" a="1"/>
  <c r="I85" i="6" s="1"/>
  <c r="G88" i="6" a="1"/>
  <c r="G88" i="6" s="1"/>
  <c r="I89" i="6" a="1"/>
  <c r="I89" i="6" s="1"/>
  <c r="G92" i="6" a="1"/>
  <c r="G92" i="6" s="1"/>
  <c r="I93" i="6" a="1"/>
  <c r="I93" i="6" s="1"/>
  <c r="G96" i="6" a="1"/>
  <c r="G96" i="6" s="1"/>
  <c r="P96" i="6" s="1"/>
  <c r="I97" i="6" a="1"/>
  <c r="I97" i="6" s="1"/>
  <c r="E99" i="6" a="1"/>
  <c r="E99" i="6" s="1"/>
  <c r="F100" i="6" a="1"/>
  <c r="F100" i="6" s="1"/>
  <c r="N100" i="6" s="1"/>
  <c r="H101" i="6" a="1"/>
  <c r="H101" i="6" s="1"/>
  <c r="E103" i="6" a="1"/>
  <c r="E103" i="6" s="1"/>
  <c r="D103" i="6" s="1"/>
  <c r="K103" i="6" s="1"/>
  <c r="L103" i="6" s="1" a="1"/>
  <c r="L103" i="6" s="1"/>
  <c r="F104" i="6" a="1"/>
  <c r="F104" i="6" s="1"/>
  <c r="H105" i="6" a="1"/>
  <c r="H105" i="6" s="1"/>
  <c r="G104" i="6" a="1"/>
  <c r="G104" i="6" s="1"/>
  <c r="P104" i="6" s="1"/>
  <c r="G99" i="6" a="1"/>
  <c r="G99" i="6" s="1"/>
  <c r="O99" i="6" s="1"/>
  <c r="I104" i="6" a="1"/>
  <c r="I104" i="6" s="1"/>
  <c r="Q104" i="6" s="1"/>
  <c r="F97" i="6" a="1"/>
  <c r="F97" i="6" s="1"/>
  <c r="N97" i="6" s="1"/>
  <c r="G101" i="6" a="1"/>
  <c r="G101" i="6" s="1"/>
  <c r="E2107" i="1"/>
  <c r="E2109" i="1"/>
  <c r="E2108" i="1"/>
  <c r="E2151" i="1"/>
  <c r="E2150" i="1"/>
  <c r="E2149" i="1"/>
  <c r="E2145" i="1"/>
  <c r="E2143" i="1"/>
  <c r="E2144" i="1"/>
  <c r="E2141" i="1"/>
  <c r="E2140" i="1"/>
  <c r="E2142" i="1"/>
  <c r="E2157" i="1"/>
  <c r="E2159" i="1"/>
  <c r="E2158" i="1"/>
  <c r="E2137" i="1"/>
  <c r="E2139" i="1"/>
  <c r="E2138" i="1"/>
  <c r="E2106" i="1"/>
  <c r="E2105" i="1"/>
  <c r="E2104" i="1"/>
  <c r="E2126" i="1"/>
  <c r="E2125" i="1"/>
  <c r="E2127" i="1"/>
  <c r="E2123" i="1"/>
  <c r="E2122" i="1"/>
  <c r="E2124" i="1"/>
  <c r="E2160" i="1"/>
  <c r="E2162" i="1"/>
  <c r="E2161" i="1"/>
  <c r="E2154" i="1"/>
  <c r="E2156" i="1"/>
  <c r="E2155" i="1"/>
  <c r="E2119" i="1"/>
  <c r="E2121" i="1"/>
  <c r="E2120" i="1"/>
  <c r="B7" i="4"/>
  <c r="D7" i="4" s="1"/>
  <c r="B12" i="4"/>
  <c r="D12" i="4" s="1"/>
  <c r="B13" i="4"/>
  <c r="D13" i="4" s="1"/>
  <c r="B14" i="4"/>
  <c r="D14" i="4" s="1"/>
  <c r="B16" i="4"/>
  <c r="B8" i="9" s="1"/>
  <c r="K8" i="9" s="1"/>
  <c r="B18" i="4"/>
  <c r="B21" i="9" s="1"/>
  <c r="K21" i="9" s="1"/>
  <c r="B20" i="4"/>
  <c r="D20" i="4" s="1"/>
  <c r="B21" i="4"/>
  <c r="D21" i="4" s="1"/>
  <c r="B22" i="4"/>
  <c r="D22" i="4" s="1"/>
  <c r="B23" i="4"/>
  <c r="D23" i="4" s="1"/>
  <c r="B24" i="4"/>
  <c r="B5" i="6" s="1"/>
  <c r="K5" i="6" s="1"/>
  <c r="B25" i="4"/>
  <c r="D25" i="4" s="1"/>
  <c r="B26" i="4"/>
  <c r="D26" i="4" s="1"/>
  <c r="B27" i="4"/>
  <c r="B29" i="6" s="1"/>
  <c r="B28" i="4"/>
  <c r="D28" i="4" s="1"/>
  <c r="B29" i="4"/>
  <c r="D29" i="4" s="1"/>
  <c r="B30" i="4"/>
  <c r="B41" i="6" s="1"/>
  <c r="B31" i="4"/>
  <c r="D31" i="4" s="1"/>
  <c r="B34" i="4"/>
  <c r="D34" i="4" s="1"/>
  <c r="B35" i="4"/>
  <c r="D35" i="4" s="1"/>
  <c r="B36" i="4"/>
  <c r="B9" i="9" s="1"/>
  <c r="K9" i="9" s="1"/>
  <c r="B37" i="4"/>
  <c r="D37" i="4" s="1"/>
  <c r="B38" i="4"/>
  <c r="B13" i="9" s="1"/>
  <c r="K13" i="9" s="1"/>
  <c r="B39" i="4"/>
  <c r="D39" i="4" s="1"/>
  <c r="B40" i="4"/>
  <c r="D40" i="4" s="1"/>
  <c r="B41" i="4"/>
  <c r="B14" i="9" s="1"/>
  <c r="K14" i="9" s="1"/>
  <c r="B42" i="4"/>
  <c r="B23" i="9" s="1"/>
  <c r="K23" i="9" s="1"/>
  <c r="B43" i="4"/>
  <c r="D43" i="4" s="1"/>
  <c r="B44" i="4"/>
  <c r="D44" i="4" s="1"/>
  <c r="B45" i="4"/>
  <c r="B42" i="9" s="1"/>
  <c r="K42" i="9" s="1"/>
  <c r="B46" i="4"/>
  <c r="B43" i="9" s="1"/>
  <c r="K43" i="9" s="1"/>
  <c r="B47" i="4"/>
  <c r="B48" i="4"/>
  <c r="B50" i="9" s="1"/>
  <c r="K50" i="9" s="1"/>
  <c r="B49" i="4"/>
  <c r="D49" i="4" s="1"/>
  <c r="B50" i="4"/>
  <c r="B55" i="9" s="1"/>
  <c r="K55" i="9" s="1"/>
  <c r="B51" i="4"/>
  <c r="D51" i="4" s="1"/>
  <c r="B52" i="4"/>
  <c r="B56" i="9" s="1"/>
  <c r="B53" i="4"/>
  <c r="D53" i="4" s="1"/>
  <c r="B54" i="4"/>
  <c r="D54" i="4" s="1"/>
  <c r="B56" i="4"/>
  <c r="D56" i="4" s="1"/>
  <c r="B57" i="4"/>
  <c r="D57" i="4" s="1"/>
  <c r="B58" i="4"/>
  <c r="D58" i="4" s="1"/>
  <c r="B59" i="4"/>
  <c r="D59" i="4" s="1"/>
  <c r="B60" i="4"/>
  <c r="B3" i="6" s="1"/>
  <c r="B61" i="4"/>
  <c r="B4" i="6" s="1"/>
  <c r="B63" i="4"/>
  <c r="B64" i="4"/>
  <c r="D64" i="4" s="1"/>
  <c r="B65" i="4"/>
  <c r="D65" i="4" s="1"/>
  <c r="B66" i="4"/>
  <c r="D66" i="4" s="1"/>
  <c r="B67" i="4"/>
  <c r="D67" i="4" s="1"/>
  <c r="B68" i="4"/>
  <c r="B70" i="4"/>
  <c r="D70" i="4" s="1"/>
  <c r="B71" i="4"/>
  <c r="D71" i="4" s="1"/>
  <c r="B72" i="4"/>
  <c r="D72" i="4" s="1"/>
  <c r="B73" i="4"/>
  <c r="B37" i="6" s="1"/>
  <c r="B74" i="4"/>
  <c r="D74" i="4" s="1"/>
  <c r="B75" i="4"/>
  <c r="D75" i="4" s="1"/>
  <c r="B79" i="4"/>
  <c r="D79" i="4" s="1"/>
  <c r="B80" i="4"/>
  <c r="D80" i="4" s="1"/>
  <c r="B81" i="4"/>
  <c r="D81" i="4" s="1"/>
  <c r="B116" i="4"/>
  <c r="D116" i="4" s="1"/>
  <c r="B82" i="4"/>
  <c r="D82" i="4" s="1"/>
  <c r="B83" i="4"/>
  <c r="D83" i="4" s="1"/>
  <c r="B84" i="4"/>
  <c r="D84" i="4" s="1"/>
  <c r="B85" i="4"/>
  <c r="D85" i="4" s="1"/>
  <c r="B87" i="4"/>
  <c r="D87" i="4" s="1"/>
  <c r="B89" i="4"/>
  <c r="D89" i="4" s="1"/>
  <c r="B90" i="4"/>
  <c r="D90" i="4" s="1"/>
  <c r="B92" i="4"/>
  <c r="B18" i="6" s="1"/>
  <c r="K18" i="6" s="1"/>
  <c r="B93" i="4"/>
  <c r="B21" i="6" s="1"/>
  <c r="K21" i="6" s="1"/>
  <c r="B94" i="4"/>
  <c r="D94" i="4" s="1"/>
  <c r="B98" i="4"/>
  <c r="D98" i="4" s="1"/>
  <c r="B101" i="4"/>
  <c r="D101" i="4" s="1"/>
  <c r="B102" i="4"/>
  <c r="B4" i="9" s="1"/>
  <c r="K4" i="9" s="1"/>
  <c r="B105" i="4"/>
  <c r="D105" i="4" s="1"/>
  <c r="B108" i="4"/>
  <c r="D108" i="4" s="1"/>
  <c r="B109" i="4"/>
  <c r="D109" i="4" s="1"/>
  <c r="B110" i="4"/>
  <c r="D110" i="4" s="1"/>
  <c r="B112" i="4"/>
  <c r="B31" i="9" s="1"/>
  <c r="B115" i="4"/>
  <c r="D115" i="4" s="1"/>
  <c r="B117" i="4"/>
  <c r="D117" i="4" s="1"/>
  <c r="B119" i="4"/>
  <c r="D119" i="4" s="1"/>
  <c r="B121" i="4"/>
  <c r="D121" i="4" s="1"/>
  <c r="B125" i="4"/>
  <c r="D125" i="4" s="1"/>
  <c r="B126" i="4"/>
  <c r="D126" i="4" s="1"/>
  <c r="B127" i="4"/>
  <c r="D127" i="4" s="1"/>
  <c r="B128" i="4"/>
  <c r="D128" i="4" s="1"/>
  <c r="B129" i="4"/>
  <c r="D129" i="4" s="1"/>
  <c r="B130" i="4"/>
  <c r="D130" i="4" s="1"/>
  <c r="B131" i="4"/>
  <c r="D131" i="4" s="1"/>
  <c r="B132" i="4"/>
  <c r="D132" i="4" s="1"/>
  <c r="B133" i="4"/>
  <c r="D133" i="4" s="1"/>
  <c r="B134" i="4"/>
  <c r="D134" i="4" s="1"/>
  <c r="B135" i="4"/>
  <c r="D135" i="4" s="1"/>
  <c r="B136" i="4"/>
  <c r="D136" i="4" s="1"/>
  <c r="B137" i="4"/>
  <c r="D137" i="4" s="1"/>
  <c r="B138" i="4"/>
  <c r="D138" i="4" s="1"/>
  <c r="B139" i="4"/>
  <c r="D139" i="4" s="1"/>
  <c r="B140" i="4"/>
  <c r="D140" i="4" s="1"/>
  <c r="B141" i="4"/>
  <c r="D141" i="4" s="1"/>
  <c r="B142" i="4"/>
  <c r="D142" i="4" s="1"/>
  <c r="B143" i="4"/>
  <c r="D143" i="4" s="1"/>
  <c r="B144" i="4"/>
  <c r="D144" i="4" s="1"/>
  <c r="B145" i="4"/>
  <c r="D145" i="4" s="1"/>
  <c r="B146" i="4"/>
  <c r="D146" i="4" s="1"/>
  <c r="B147" i="4"/>
  <c r="D147" i="4" s="1"/>
  <c r="B148" i="4"/>
  <c r="D148" i="4" s="1"/>
  <c r="B149" i="4"/>
  <c r="D149" i="4" s="1"/>
  <c r="B150" i="4"/>
  <c r="D150" i="4" s="1"/>
  <c r="B151" i="4"/>
  <c r="D151" i="4" s="1"/>
  <c r="B152" i="4"/>
  <c r="D152" i="4" s="1"/>
  <c r="B153" i="4"/>
  <c r="D153" i="4" s="1"/>
  <c r="B155" i="4"/>
  <c r="D155" i="4" s="1"/>
  <c r="B156" i="4"/>
  <c r="D156" i="4" s="1"/>
  <c r="B157" i="4"/>
  <c r="D157" i="4" s="1"/>
  <c r="B278" i="4"/>
  <c r="B43" i="6" s="1"/>
  <c r="B159" i="4"/>
  <c r="D159" i="4" s="1"/>
  <c r="B162" i="4"/>
  <c r="D162" i="4" s="1"/>
  <c r="B163" i="4"/>
  <c r="D163" i="4" s="1"/>
  <c r="B165" i="4"/>
  <c r="D165" i="4" s="1"/>
  <c r="B166" i="4"/>
  <c r="D166" i="4" s="1"/>
  <c r="B167" i="4"/>
  <c r="D167" i="4" s="1"/>
  <c r="B168" i="4"/>
  <c r="B19" i="9" s="1"/>
  <c r="B169" i="4"/>
  <c r="B25" i="9" s="1"/>
  <c r="K25" i="9" s="1"/>
  <c r="B170" i="4"/>
  <c r="D170" i="4" s="1"/>
  <c r="B171" i="4"/>
  <c r="D171" i="4" s="1"/>
  <c r="B172" i="4"/>
  <c r="D172" i="4" s="1"/>
  <c r="B173" i="4"/>
  <c r="D173" i="4" s="1"/>
  <c r="B174" i="4"/>
  <c r="D174" i="4" s="1"/>
  <c r="B176" i="4"/>
  <c r="D176" i="4" s="1"/>
  <c r="B177" i="4"/>
  <c r="D177" i="4" s="1"/>
  <c r="B178" i="4"/>
  <c r="D178" i="4" s="1"/>
  <c r="B179" i="4"/>
  <c r="B60" i="9" s="1"/>
  <c r="K60" i="9" s="1"/>
  <c r="B280" i="4"/>
  <c r="B61" i="9" s="1"/>
  <c r="K61" i="9" s="1"/>
  <c r="B181" i="4"/>
  <c r="B63" i="9" s="1"/>
  <c r="B183" i="4"/>
  <c r="D183" i="4" s="1"/>
  <c r="B187" i="4"/>
  <c r="D187" i="4" s="1"/>
  <c r="B189" i="4"/>
  <c r="D189" i="4" s="1"/>
  <c r="B192" i="4"/>
  <c r="D192" i="4" s="1"/>
  <c r="B194" i="4"/>
  <c r="D194" i="4" s="1"/>
  <c r="B195" i="4"/>
  <c r="D195" i="4" s="1"/>
  <c r="B196" i="4"/>
  <c r="D196" i="4" s="1"/>
  <c r="B197" i="4"/>
  <c r="D197" i="4" s="1"/>
  <c r="B198" i="4"/>
  <c r="D198" i="4" s="1"/>
  <c r="B200" i="4"/>
  <c r="D200" i="4" s="1"/>
  <c r="B206" i="4"/>
  <c r="D206" i="4" s="1"/>
  <c r="B208" i="4"/>
  <c r="D208" i="4" s="1"/>
  <c r="B212" i="4"/>
  <c r="D212" i="4" s="1"/>
  <c r="B214" i="4"/>
  <c r="D214" i="4" s="1"/>
  <c r="B215" i="4"/>
  <c r="D215" i="4" s="1"/>
  <c r="B219" i="4"/>
  <c r="D219" i="4" s="1"/>
  <c r="B220" i="4"/>
  <c r="D220" i="4" s="1"/>
  <c r="B221" i="4"/>
  <c r="D221" i="4" s="1"/>
  <c r="B227" i="4"/>
  <c r="D227" i="4" s="1"/>
  <c r="B229" i="4"/>
  <c r="D229" i="4" s="1"/>
  <c r="B232" i="4"/>
  <c r="D232" i="4" s="1"/>
  <c r="B233" i="4"/>
  <c r="D233" i="4" s="1"/>
  <c r="B235" i="4"/>
  <c r="D235" i="4" s="1"/>
  <c r="B236" i="4"/>
  <c r="D236" i="4" s="1"/>
  <c r="B237" i="4"/>
  <c r="D237" i="4" s="1"/>
  <c r="B238" i="4"/>
  <c r="B35" i="6" s="1"/>
  <c r="K35" i="6" s="1"/>
  <c r="B239" i="4"/>
  <c r="D239" i="4" s="1"/>
  <c r="B240" i="4"/>
  <c r="B39" i="6" s="1"/>
  <c r="B243" i="4"/>
  <c r="D243" i="4" s="1"/>
  <c r="B245" i="4"/>
  <c r="D245" i="4" s="1"/>
  <c r="B246" i="4"/>
  <c r="B11" i="9" s="1"/>
  <c r="K11" i="9" s="1"/>
  <c r="B247" i="4"/>
  <c r="D247" i="4" s="1"/>
  <c r="B250" i="4"/>
  <c r="D250" i="4" s="1"/>
  <c r="B252" i="4"/>
  <c r="B28" i="9" s="1"/>
  <c r="B253" i="4"/>
  <c r="D253" i="4" s="1"/>
  <c r="B255" i="4"/>
  <c r="B256" i="4"/>
  <c r="D256" i="4" s="1"/>
  <c r="B257" i="4"/>
  <c r="D257" i="4" s="1"/>
  <c r="B258" i="4"/>
  <c r="D258" i="4" s="1"/>
  <c r="B259" i="4"/>
  <c r="B35" i="9" s="1"/>
  <c r="K35" i="9" s="1"/>
  <c r="B260" i="4"/>
  <c r="D260" i="4" s="1"/>
  <c r="B261" i="4"/>
  <c r="D261" i="4" s="1"/>
  <c r="B262" i="4"/>
  <c r="D262" i="4" s="1"/>
  <c r="B263" i="4"/>
  <c r="D263" i="4" s="1"/>
  <c r="B265" i="4"/>
  <c r="B51" i="9" s="1"/>
  <c r="K51" i="9" s="1"/>
  <c r="B266" i="4"/>
  <c r="B267" i="4"/>
  <c r="B53" i="9" s="1"/>
  <c r="K53" i="9" s="1"/>
  <c r="B268" i="4"/>
  <c r="B54" i="9" s="1"/>
  <c r="K54" i="9" s="1"/>
  <c r="B271" i="4"/>
  <c r="D271" i="4" s="1"/>
  <c r="B272" i="4"/>
  <c r="D272" i="4" s="1"/>
  <c r="B275" i="4"/>
  <c r="D275" i="4" s="1"/>
  <c r="B276" i="4"/>
  <c r="B62" i="9" s="1"/>
  <c r="K62" i="9" s="1"/>
  <c r="B281" i="4"/>
  <c r="D281" i="4" s="1"/>
  <c r="B282" i="4"/>
  <c r="D282" i="4" s="1"/>
  <c r="B283" i="4"/>
  <c r="D283" i="4" s="1"/>
  <c r="B284" i="4"/>
  <c r="D284" i="4" s="1"/>
  <c r="B285" i="4"/>
  <c r="D285" i="4" s="1"/>
  <c r="B286" i="4"/>
  <c r="D286" i="4" s="1"/>
  <c r="B287" i="4"/>
  <c r="D287" i="4" s="1"/>
  <c r="B288" i="4"/>
  <c r="D288" i="4" s="1"/>
  <c r="B289" i="4"/>
  <c r="D289" i="4" s="1"/>
  <c r="B290" i="4"/>
  <c r="D290" i="4" s="1"/>
  <c r="B291" i="4"/>
  <c r="D291" i="4" s="1"/>
  <c r="B292" i="4"/>
  <c r="D292" i="4" s="1"/>
  <c r="B293" i="4"/>
  <c r="D293" i="4" s="1"/>
  <c r="B294" i="4"/>
  <c r="D294" i="4" s="1"/>
  <c r="B295" i="4"/>
  <c r="D295" i="4" s="1"/>
  <c r="B296" i="4"/>
  <c r="D296" i="4" s="1"/>
  <c r="B297" i="4"/>
  <c r="D297" i="4" s="1"/>
  <c r="B298" i="4"/>
  <c r="D298" i="4" s="1"/>
  <c r="B299" i="4"/>
  <c r="B300" i="4"/>
  <c r="D300" i="4" s="1"/>
  <c r="B301" i="4"/>
  <c r="D301" i="4" s="1"/>
  <c r="B302" i="4"/>
  <c r="D302" i="4" s="1"/>
  <c r="B303" i="4"/>
  <c r="D303" i="4" s="1"/>
  <c r="B304" i="4"/>
  <c r="D304" i="4" s="1"/>
  <c r="B305" i="4"/>
  <c r="D305" i="4" s="1"/>
  <c r="B306" i="4"/>
  <c r="D306" i="4" s="1"/>
  <c r="B307" i="4"/>
  <c r="D307" i="4" s="1"/>
  <c r="B308" i="4"/>
  <c r="D308" i="4" s="1"/>
  <c r="B310" i="4"/>
  <c r="D310" i="4" s="1"/>
  <c r="B312" i="4"/>
  <c r="D312" i="4" s="1"/>
  <c r="B313" i="4"/>
  <c r="D313" i="4" s="1"/>
  <c r="B314" i="4"/>
  <c r="D314" i="4" s="1"/>
  <c r="B315" i="4"/>
  <c r="D315" i="4" s="1"/>
  <c r="B316" i="4"/>
  <c r="D316" i="4" s="1"/>
  <c r="B317" i="4"/>
  <c r="D317" i="4" s="1"/>
  <c r="B318" i="4"/>
  <c r="D318" i="4" s="1"/>
  <c r="B319" i="4"/>
  <c r="D319" i="4" s="1"/>
  <c r="B320" i="4"/>
  <c r="D320" i="4" s="1"/>
  <c r="B321" i="4"/>
  <c r="D321" i="4" s="1"/>
  <c r="B322" i="4"/>
  <c r="D322" i="4" s="1"/>
  <c r="B323" i="4"/>
  <c r="D323" i="4" s="1"/>
  <c r="B324" i="4"/>
  <c r="D324" i="4" s="1"/>
  <c r="B325" i="4"/>
  <c r="D325" i="4" s="1"/>
  <c r="B326" i="4"/>
  <c r="D326" i="4" s="1"/>
  <c r="B327" i="4"/>
  <c r="D327" i="4" s="1"/>
  <c r="B328" i="4"/>
  <c r="D328" i="4" s="1"/>
  <c r="B329" i="4"/>
  <c r="D329" i="4" s="1"/>
  <c r="B330" i="4"/>
  <c r="D330" i="4" s="1"/>
  <c r="B331" i="4"/>
  <c r="B332" i="4"/>
  <c r="D332" i="4" s="1"/>
  <c r="B333" i="4"/>
  <c r="D333" i="4" s="1"/>
  <c r="B334" i="4"/>
  <c r="D334" i="4" s="1"/>
  <c r="B231" i="4"/>
  <c r="D231" i="4" s="1"/>
  <c r="B335" i="4"/>
  <c r="B336" i="4"/>
  <c r="D336" i="4" s="1"/>
  <c r="B337" i="4"/>
  <c r="D337" i="4" s="1"/>
  <c r="B338" i="4"/>
  <c r="B339" i="4"/>
  <c r="D339" i="4" s="1"/>
  <c r="B340" i="4"/>
  <c r="D340" i="4" s="1"/>
  <c r="B342" i="4"/>
  <c r="D342" i="4" s="1"/>
  <c r="B249" i="4"/>
  <c r="B26" i="9" s="1"/>
  <c r="B251" i="4"/>
  <c r="B27" i="9" s="1"/>
  <c r="K27" i="9" s="1"/>
  <c r="B344" i="4"/>
  <c r="B37" i="9" s="1"/>
  <c r="B345" i="4"/>
  <c r="D345" i="4" s="1"/>
  <c r="B346" i="4"/>
  <c r="D346" i="4" s="1"/>
  <c r="B347" i="4"/>
  <c r="D347" i="4" s="1"/>
  <c r="B348" i="4"/>
  <c r="D348" i="4" s="1"/>
  <c r="B349" i="4"/>
  <c r="D349" i="4" s="1"/>
  <c r="B350" i="4"/>
  <c r="B41" i="9" s="1"/>
  <c r="K41" i="9" s="1"/>
  <c r="B351" i="4"/>
  <c r="B47" i="9" s="1"/>
  <c r="K47" i="9" s="1"/>
  <c r="B352" i="4"/>
  <c r="B48" i="9" s="1"/>
  <c r="B353" i="4"/>
  <c r="B49" i="9" s="1"/>
  <c r="K49" i="9" s="1"/>
  <c r="B354" i="4"/>
  <c r="D354" i="4" s="1"/>
  <c r="B355" i="4"/>
  <c r="D355" i="4" s="1"/>
  <c r="B356" i="4"/>
  <c r="D356" i="4" s="1"/>
  <c r="B357" i="4"/>
  <c r="D357" i="4" s="1"/>
  <c r="B358" i="4"/>
  <c r="D358" i="4" s="1"/>
  <c r="B359" i="4"/>
  <c r="D359" i="4" s="1"/>
  <c r="B360" i="4"/>
  <c r="D360" i="4" s="1"/>
  <c r="B361" i="4"/>
  <c r="D361" i="4" s="1"/>
  <c r="B362" i="4"/>
  <c r="D362" i="4" s="1"/>
  <c r="B363" i="4"/>
  <c r="D363" i="4" s="1"/>
  <c r="B364" i="4"/>
  <c r="D364" i="4" s="1"/>
  <c r="B2" i="4"/>
  <c r="D2" i="4" s="1"/>
  <c r="B3" i="4"/>
  <c r="D3" i="4" s="1"/>
  <c r="B4" i="4"/>
  <c r="D4" i="4" s="1"/>
  <c r="B5" i="4"/>
  <c r="D5" i="4" s="1"/>
  <c r="B8" i="4"/>
  <c r="D8" i="4" s="1"/>
  <c r="B9" i="4"/>
  <c r="D9" i="4" s="1"/>
  <c r="B10" i="4"/>
  <c r="B3" i="9" s="1"/>
  <c r="K3" i="9" s="1"/>
  <c r="B11" i="4"/>
  <c r="D11" i="4" s="1"/>
  <c r="B15" i="4"/>
  <c r="B7" i="9" s="1"/>
  <c r="K7" i="9" s="1"/>
  <c r="B17" i="4"/>
  <c r="D17" i="4" s="1"/>
  <c r="B19" i="4"/>
  <c r="D19" i="4" s="1"/>
  <c r="B32" i="4"/>
  <c r="D32" i="4" s="1"/>
  <c r="B33" i="4"/>
  <c r="D33" i="4" s="1"/>
  <c r="B55" i="4"/>
  <c r="D55" i="4" s="1"/>
  <c r="B62" i="4"/>
  <c r="B7" i="6" s="1"/>
  <c r="K7" i="6" s="1"/>
  <c r="B69" i="4"/>
  <c r="B20" i="6" s="1"/>
  <c r="B76" i="4"/>
  <c r="B10" i="9" s="1"/>
  <c r="K10" i="9" s="1"/>
  <c r="B77" i="4"/>
  <c r="D77" i="4" s="1"/>
  <c r="B78" i="4"/>
  <c r="D78" i="4" s="1"/>
  <c r="B86" i="4"/>
  <c r="D86" i="4" s="1"/>
  <c r="B88" i="4"/>
  <c r="D88" i="4" s="1"/>
  <c r="B91" i="4"/>
  <c r="D91" i="4" s="1"/>
  <c r="B95" i="4"/>
  <c r="D95" i="4" s="1"/>
  <c r="B96" i="4"/>
  <c r="D96" i="4" s="1"/>
  <c r="B97" i="4"/>
  <c r="B38" i="6" s="1"/>
  <c r="K38" i="6" s="1"/>
  <c r="B99" i="4"/>
  <c r="B100" i="4"/>
  <c r="D100" i="4" s="1"/>
  <c r="B103" i="4"/>
  <c r="B104" i="4"/>
  <c r="B16" i="9" s="1"/>
  <c r="B106" i="4"/>
  <c r="B17" i="9" s="1"/>
  <c r="B107" i="4"/>
  <c r="B18" i="9" s="1"/>
  <c r="K18" i="9" s="1"/>
  <c r="B111" i="4"/>
  <c r="D111" i="4" s="1"/>
  <c r="B113" i="4"/>
  <c r="B32" i="9" s="1"/>
  <c r="B114" i="4"/>
  <c r="B33" i="9" s="1"/>
  <c r="B118" i="4"/>
  <c r="D118" i="4" s="1"/>
  <c r="B120" i="4"/>
  <c r="D120" i="4" s="1"/>
  <c r="B122" i="4"/>
  <c r="B59" i="9" s="1"/>
  <c r="B123" i="4"/>
  <c r="D123" i="4" s="1"/>
  <c r="B154" i="4"/>
  <c r="D154" i="4" s="1"/>
  <c r="B158" i="4"/>
  <c r="D158" i="4" s="1"/>
  <c r="B160" i="4"/>
  <c r="D160" i="4" s="1"/>
  <c r="B161" i="4"/>
  <c r="D161" i="4" s="1"/>
  <c r="B164" i="4"/>
  <c r="D164" i="4" s="1"/>
  <c r="B175" i="4"/>
  <c r="D175" i="4" s="1"/>
  <c r="B180" i="4"/>
  <c r="D180" i="4" s="1"/>
  <c r="B182" i="4"/>
  <c r="D182" i="4" s="1"/>
  <c r="B184" i="4"/>
  <c r="D184" i="4" s="1"/>
  <c r="B185" i="4"/>
  <c r="D185" i="4" s="1"/>
  <c r="B186" i="4"/>
  <c r="D186" i="4" s="1"/>
  <c r="B188" i="4"/>
  <c r="D188" i="4" s="1"/>
  <c r="B190" i="4"/>
  <c r="D190" i="4" s="1"/>
  <c r="B191" i="4"/>
  <c r="D191" i="4" s="1"/>
  <c r="B193" i="4"/>
  <c r="D193" i="4" s="1"/>
  <c r="B199" i="4"/>
  <c r="D199" i="4" s="1"/>
  <c r="B201" i="4"/>
  <c r="D201" i="4" s="1"/>
  <c r="B202" i="4"/>
  <c r="D202" i="4" s="1"/>
  <c r="B203" i="4"/>
  <c r="D203" i="4" s="1"/>
  <c r="B204" i="4"/>
  <c r="D204" i="4" s="1"/>
  <c r="B205" i="4"/>
  <c r="D205" i="4" s="1"/>
  <c r="B207" i="4"/>
  <c r="D207" i="4" s="1"/>
  <c r="B209" i="4"/>
  <c r="D209" i="4" s="1"/>
  <c r="B210" i="4"/>
  <c r="D210" i="4" s="1"/>
  <c r="B211" i="4"/>
  <c r="D211" i="4" s="1"/>
  <c r="B213" i="4"/>
  <c r="D213" i="4" s="1"/>
  <c r="B216" i="4"/>
  <c r="D216" i="4" s="1"/>
  <c r="B217" i="4"/>
  <c r="D217" i="4" s="1"/>
  <c r="B218" i="4"/>
  <c r="D218" i="4" s="1"/>
  <c r="B228" i="4"/>
  <c r="D228" i="4" s="1"/>
  <c r="B230" i="4"/>
  <c r="D230" i="4" s="1"/>
  <c r="B234" i="4"/>
  <c r="D234" i="4" s="1"/>
  <c r="B241" i="4"/>
  <c r="D241" i="4" s="1"/>
  <c r="B244" i="4"/>
  <c r="D244" i="4" s="1"/>
  <c r="B248" i="4"/>
  <c r="B20" i="9" s="1"/>
  <c r="B254" i="4"/>
  <c r="B264" i="4"/>
  <c r="B269" i="4"/>
  <c r="D269" i="4" s="1"/>
  <c r="B270" i="4"/>
  <c r="D270" i="4" s="1"/>
  <c r="B273" i="4"/>
  <c r="D273" i="4" s="1"/>
  <c r="B274" i="4"/>
  <c r="D274" i="4" s="1"/>
  <c r="B309" i="4"/>
  <c r="D309" i="4" s="1"/>
  <c r="B311" i="4"/>
  <c r="D311" i="4" s="1"/>
  <c r="B341" i="4"/>
  <c r="B6" i="9" s="1"/>
  <c r="B343" i="4"/>
  <c r="B36" i="9" s="1"/>
  <c r="K36" i="9" s="1"/>
  <c r="B6" i="4"/>
  <c r="D6" i="4" s="1"/>
  <c r="C2739" i="1"/>
  <c r="C2668" i="1"/>
  <c r="C2685" i="1"/>
  <c r="C2749" i="1"/>
  <c r="C2730" i="1"/>
  <c r="C2720" i="1"/>
  <c r="C2697" i="1"/>
  <c r="C2758" i="1"/>
  <c r="C2709" i="1"/>
  <c r="C2693" i="1"/>
  <c r="C2742" i="1"/>
  <c r="C2690" i="1"/>
  <c r="C2679" i="1"/>
  <c r="C2736" i="1"/>
  <c r="C2648" i="1"/>
  <c r="C2659" i="1"/>
  <c r="C2752" i="1"/>
  <c r="C2688" i="1"/>
  <c r="C2583" i="1"/>
  <c r="C2537" i="1"/>
  <c r="C2589" i="1"/>
  <c r="C2525" i="1"/>
  <c r="C2567" i="1"/>
  <c r="C2519" i="1"/>
  <c r="C2636" i="1"/>
  <c r="C2578" i="1"/>
  <c r="C2510" i="1"/>
  <c r="C2613" i="1"/>
  <c r="C2625" i="1"/>
  <c r="C2501" i="1"/>
  <c r="C2610" i="1"/>
  <c r="C2601" i="1"/>
  <c r="C2534" i="1"/>
  <c r="C2555" i="1"/>
  <c r="C2622" i="1"/>
  <c r="C2522" i="1"/>
  <c r="C2552" i="1"/>
  <c r="C2540" i="1"/>
  <c r="C2592" i="1"/>
  <c r="C2616" i="1"/>
  <c r="C2558" i="1"/>
  <c r="C2546" i="1"/>
  <c r="C2607" i="1"/>
  <c r="C2513" i="1"/>
  <c r="C2598" i="1"/>
  <c r="C2564" i="1"/>
  <c r="C2561" i="1"/>
  <c r="C2628" i="1"/>
  <c r="C2630" i="1"/>
  <c r="C2968" i="1"/>
  <c r="C2917" i="1"/>
  <c r="C2965" i="1"/>
  <c r="C2928" i="1"/>
  <c r="C2902" i="1"/>
  <c r="C2946" i="1"/>
  <c r="C2959" i="1"/>
  <c r="C2875" i="1"/>
  <c r="C2931" i="1"/>
  <c r="C2891" i="1"/>
  <c r="C2904" i="1"/>
  <c r="C2956" i="1"/>
  <c r="C2949" i="1"/>
  <c r="C2907" i="1"/>
  <c r="C2896" i="1"/>
  <c r="C2943" i="1"/>
  <c r="C2887" i="1"/>
  <c r="C2953" i="1"/>
  <c r="C2826" i="1"/>
  <c r="C2799" i="1"/>
  <c r="C2872" i="1"/>
  <c r="C2811" i="1"/>
  <c r="C2861" i="1"/>
  <c r="C2849" i="1"/>
  <c r="C2791" i="1"/>
  <c r="C2764" i="1"/>
  <c r="C2847" i="1"/>
  <c r="C2837" i="1"/>
  <c r="C2781" i="1"/>
  <c r="C2829" i="1"/>
  <c r="C2858" i="1"/>
  <c r="C2773" i="1"/>
  <c r="C2794" i="1"/>
  <c r="C2852" i="1"/>
  <c r="C2844" i="1"/>
  <c r="C2770" i="1"/>
  <c r="C2678" i="1"/>
  <c r="C2735" i="1"/>
  <c r="C2647" i="1"/>
  <c r="C2658" i="1"/>
  <c r="C2724" i="1"/>
  <c r="C2722" i="1"/>
  <c r="C2738" i="1"/>
  <c r="C2667" i="1"/>
  <c r="C2684" i="1"/>
  <c r="C2748" i="1"/>
  <c r="C2743" i="1"/>
  <c r="C2729" i="1"/>
  <c r="C2719" i="1"/>
  <c r="C2696" i="1"/>
  <c r="C2650" i="1"/>
  <c r="C2757" i="1"/>
  <c r="C2708" i="1"/>
  <c r="C2692" i="1"/>
  <c r="C2741" i="1"/>
  <c r="C2751" i="1"/>
  <c r="C2687" i="1"/>
  <c r="C2911" i="1"/>
  <c r="C2967" i="1"/>
  <c r="C2916" i="1"/>
  <c r="C2964" i="1"/>
  <c r="C2927" i="1"/>
  <c r="C2901" i="1"/>
  <c r="C2874" i="1"/>
  <c r="C2958" i="1"/>
  <c r="C2930" i="1"/>
  <c r="C2955" i="1"/>
  <c r="C2948" i="1"/>
  <c r="C2886" i="1"/>
  <c r="C2895" i="1"/>
  <c r="C2906" i="1"/>
  <c r="C2952" i="1"/>
  <c r="C2871" i="1"/>
  <c r="C2810" i="1"/>
  <c r="C2825" i="1"/>
  <c r="C2798" i="1"/>
  <c r="C2763" i="1"/>
  <c r="C2860" i="1"/>
  <c r="C2836" i="1"/>
  <c r="C2846" i="1"/>
  <c r="C2780" i="1"/>
  <c r="C2828" i="1"/>
  <c r="C2857" i="1"/>
  <c r="C2772" i="1"/>
  <c r="C2831" i="1"/>
  <c r="C2793" i="1"/>
  <c r="C2851" i="1"/>
  <c r="C2843" i="1"/>
  <c r="C2769" i="1"/>
  <c r="C2796" i="1"/>
  <c r="C2863" i="1"/>
  <c r="C2240" i="1"/>
  <c r="C2233" i="1"/>
  <c r="C2199" i="1"/>
  <c r="C2252" i="1"/>
  <c r="C2270" i="1"/>
  <c r="C2220" i="1"/>
  <c r="C2262" i="1"/>
  <c r="C2164" i="1"/>
  <c r="C2264" i="1"/>
  <c r="C2202" i="1"/>
  <c r="C2255" i="1"/>
  <c r="C2282" i="1"/>
  <c r="C2181" i="1"/>
  <c r="C2210" i="1"/>
  <c r="C2260" i="1"/>
  <c r="C2226" i="1"/>
  <c r="C2224" i="1"/>
  <c r="C2222" i="1"/>
  <c r="C2175" i="1"/>
  <c r="C2218" i="1"/>
  <c r="C2274" i="1"/>
  <c r="C2188" i="1"/>
  <c r="C2536" i="1"/>
  <c r="C2588" i="1"/>
  <c r="C2566" i="1"/>
  <c r="C2524" i="1"/>
  <c r="C2518" i="1"/>
  <c r="C2635" i="1"/>
  <c r="C2577" i="1"/>
  <c r="C2509" i="1"/>
  <c r="C2612" i="1"/>
  <c r="C2624" i="1"/>
  <c r="C2609" i="1"/>
  <c r="C2600" i="1"/>
  <c r="C2500" i="1"/>
  <c r="C2533" i="1"/>
  <c r="C2554" i="1"/>
  <c r="C2621" i="1"/>
  <c r="C2521" i="1"/>
  <c r="C2551" i="1"/>
  <c r="C2539" i="1"/>
  <c r="C2591" i="1"/>
  <c r="C2557" i="1"/>
  <c r="C2615" i="1"/>
  <c r="C2545" i="1"/>
  <c r="C2606" i="1"/>
  <c r="C2512" i="1"/>
  <c r="C2597" i="1"/>
  <c r="C2563" i="1"/>
  <c r="C2560" i="1"/>
  <c r="C2627" i="1"/>
  <c r="C2629" i="1"/>
  <c r="C2232" i="1"/>
  <c r="C2198" i="1"/>
  <c r="C2289" i="1"/>
  <c r="C2239" i="1"/>
  <c r="C2284" i="1"/>
  <c r="C2215" i="1"/>
  <c r="C2254" i="1"/>
  <c r="C2268" i="1"/>
  <c r="C2201" i="1"/>
  <c r="C2281" i="1"/>
  <c r="C2169" i="1"/>
  <c r="C2180" i="1"/>
  <c r="C2174" i="1"/>
  <c r="C2217" i="1"/>
  <c r="C2273" i="1"/>
  <c r="C2209" i="1"/>
  <c r="C2396" i="1"/>
  <c r="C2429" i="1"/>
  <c r="C2495" i="1"/>
  <c r="C2412" i="1"/>
  <c r="C2317" i="1"/>
  <c r="C2491" i="1"/>
  <c r="C2347" i="1"/>
  <c r="C2363" i="1"/>
  <c r="C2379" i="1"/>
  <c r="C2443" i="1"/>
  <c r="C2461" i="1"/>
  <c r="C2464" i="1"/>
  <c r="C2480" i="1"/>
  <c r="C2371" i="1"/>
  <c r="C2376" i="1"/>
  <c r="C2387" i="1"/>
  <c r="C2438" i="1"/>
  <c r="C2466" i="1"/>
  <c r="C2469" i="1"/>
  <c r="C2349" i="1"/>
  <c r="C2374" i="1"/>
  <c r="C2432" i="1"/>
  <c r="C2455" i="1"/>
  <c r="C2476" i="1"/>
  <c r="C2341" i="1"/>
  <c r="C2445" i="1"/>
  <c r="C2296" i="1"/>
  <c r="C2483" i="1"/>
  <c r="C2332" i="1"/>
  <c r="C2330" i="1"/>
  <c r="C2458" i="1"/>
  <c r="C2478" i="1"/>
  <c r="C2291" i="1"/>
  <c r="C2293" i="1"/>
  <c r="C2309" i="1"/>
  <c r="C2368" i="1"/>
  <c r="C2382" i="1"/>
  <c r="C2390" i="1"/>
  <c r="C2393" i="1"/>
  <c r="C2493" i="1"/>
  <c r="C2299" i="1"/>
  <c r="C2325" i="1"/>
  <c r="C2360" i="1"/>
  <c r="C2482" i="1"/>
  <c r="C2331" i="1"/>
  <c r="C2457" i="1"/>
  <c r="C2477" i="1"/>
  <c r="C2329" i="1"/>
  <c r="C2389" i="1"/>
  <c r="C2392" i="1"/>
  <c r="C2381" i="1"/>
  <c r="C2292" i="1"/>
  <c r="C2492" i="1"/>
  <c r="C2290" i="1"/>
  <c r="C2367" i="1"/>
  <c r="C2359" i="1"/>
  <c r="C2386" i="1"/>
  <c r="C2304" i="1"/>
  <c r="C2468" i="1"/>
  <c r="C2437" i="1"/>
  <c r="C2298" i="1"/>
  <c r="C2431" i="1"/>
  <c r="C2373" i="1"/>
  <c r="C2454" i="1"/>
  <c r="C2340" i="1"/>
  <c r="C2444" i="1"/>
  <c r="C2463" i="1"/>
  <c r="C2370" i="1"/>
  <c r="C2295" i="1"/>
  <c r="C2378" i="1"/>
  <c r="C2442" i="1"/>
  <c r="C2460" i="1"/>
  <c r="C2428" i="1"/>
  <c r="C2395" i="1"/>
  <c r="C2490" i="1"/>
  <c r="C2346" i="1"/>
  <c r="C2362" i="1"/>
  <c r="C2384" i="1"/>
  <c r="C2414" i="1"/>
  <c r="C2686" i="1"/>
  <c r="C2723" i="1"/>
  <c r="C2649" i="1"/>
  <c r="C2694" i="1"/>
  <c r="C2740" i="1"/>
  <c r="C2750" i="1"/>
  <c r="C2728" i="1"/>
  <c r="C2691" i="1"/>
  <c r="C2646" i="1"/>
  <c r="C2734" i="1"/>
  <c r="C2677" i="1"/>
  <c r="C2695" i="1"/>
  <c r="C2657" i="1"/>
  <c r="C2683" i="1"/>
  <c r="C2737" i="1"/>
  <c r="C2721" i="1"/>
  <c r="C2666" i="1"/>
  <c r="C2689" i="1"/>
  <c r="C2718" i="1"/>
  <c r="C2747" i="1"/>
  <c r="C2707" i="1"/>
  <c r="C2756" i="1"/>
  <c r="C2582" i="1"/>
  <c r="C2590" i="1"/>
  <c r="C2517" i="1"/>
  <c r="C2562" i="1"/>
  <c r="C2626" i="1"/>
  <c r="C2596" i="1"/>
  <c r="C2599" i="1"/>
  <c r="C2559" i="1"/>
  <c r="C2538" i="1"/>
  <c r="C2550" i="1"/>
  <c r="C2608" i="1"/>
  <c r="C2605" i="1"/>
  <c r="C2535" i="1"/>
  <c r="C2511" i="1"/>
  <c r="C2523" i="1"/>
  <c r="C2614" i="1"/>
  <c r="C2544" i="1"/>
  <c r="C2565" i="1"/>
  <c r="C2520" i="1"/>
  <c r="C2553" i="1"/>
  <c r="C2532" i="1"/>
  <c r="C2556" i="1"/>
  <c r="C2499" i="1"/>
  <c r="C2620" i="1"/>
  <c r="C2634" i="1"/>
  <c r="C2508" i="1"/>
  <c r="C2587" i="1"/>
  <c r="C2623" i="1"/>
  <c r="C2611" i="1"/>
  <c r="C2830" i="1"/>
  <c r="C2795" i="1"/>
  <c r="C2862" i="1"/>
  <c r="C2835" i="1"/>
  <c r="C2768" i="1"/>
  <c r="C2845" i="1"/>
  <c r="C2842" i="1"/>
  <c r="C2797" i="1"/>
  <c r="C2771" i="1"/>
  <c r="C2850" i="1"/>
  <c r="C2824" i="1"/>
  <c r="C2859" i="1"/>
  <c r="C2848" i="1"/>
  <c r="C2790" i="1"/>
  <c r="C2827" i="1"/>
  <c r="C2779" i="1"/>
  <c r="C2792" i="1"/>
  <c r="C2762" i="1"/>
  <c r="C2856" i="1"/>
  <c r="C2809" i="1"/>
  <c r="C2870" i="1"/>
  <c r="C2951" i="1"/>
  <c r="C2885" i="1"/>
  <c r="C2942" i="1"/>
  <c r="C2910" i="1"/>
  <c r="C2926" i="1"/>
  <c r="C2957" i="1"/>
  <c r="C2945" i="1"/>
  <c r="C2900" i="1"/>
  <c r="C2929" i="1"/>
  <c r="C2890" i="1"/>
  <c r="C2905" i="1"/>
  <c r="C2873" i="1"/>
  <c r="C2954" i="1"/>
  <c r="C2963" i="1"/>
  <c r="C2903" i="1"/>
  <c r="C2944" i="1"/>
  <c r="C2947" i="1"/>
  <c r="C2915" i="1"/>
  <c r="C2966" i="1"/>
  <c r="C2187" i="1"/>
  <c r="C2285" i="1"/>
  <c r="C2221" i="1"/>
  <c r="C2173" i="1"/>
  <c r="C2263" i="1"/>
  <c r="C2225" i="1"/>
  <c r="C2259" i="1"/>
  <c r="C2261" i="1"/>
  <c r="C2223" i="1"/>
  <c r="C2168" i="1"/>
  <c r="C2219" i="1"/>
  <c r="C2200" i="1"/>
  <c r="C2197" i="1"/>
  <c r="C2179" i="1"/>
  <c r="C2269" i="1"/>
  <c r="C2231" i="1"/>
  <c r="C2272" i="1"/>
  <c r="C2208" i="1"/>
  <c r="C2227" i="1"/>
  <c r="C2214" i="1"/>
  <c r="C2253" i="1"/>
  <c r="C2193" i="1"/>
  <c r="C2216" i="1"/>
  <c r="C2163" i="1"/>
  <c r="C2280" i="1"/>
  <c r="C2251" i="1"/>
  <c r="C2283" i="1"/>
  <c r="C2271" i="1"/>
  <c r="C2238" i="1"/>
  <c r="C2288" i="1"/>
  <c r="R311" i="9"/>
  <c r="O71" i="6"/>
  <c r="O79" i="6"/>
  <c r="Q78" i="6"/>
  <c r="Q79" i="6"/>
  <c r="Q50" i="6"/>
  <c r="Q59" i="6"/>
  <c r="Q47" i="6"/>
  <c r="P49" i="6"/>
  <c r="Q66" i="6"/>
  <c r="R71" i="6"/>
  <c r="R80" i="6"/>
  <c r="R48" i="6"/>
  <c r="R46" i="6"/>
  <c r="P66" i="6"/>
  <c r="Q71" i="6"/>
  <c r="R79" i="6"/>
  <c r="R56" i="6"/>
  <c r="Q55" i="6"/>
  <c r="P67" i="6"/>
  <c r="R60" i="6"/>
  <c r="N64" i="6"/>
  <c r="N54" i="6"/>
  <c r="N73" i="6"/>
  <c r="R66" i="6"/>
  <c r="P70" i="6"/>
  <c r="R9" i="6"/>
  <c r="N46" i="6"/>
  <c r="N69" i="6"/>
  <c r="Q74" i="6"/>
  <c r="R76" i="6"/>
  <c r="N61" i="6"/>
  <c r="N77" i="6"/>
  <c r="N9" i="6"/>
  <c r="P59" i="6"/>
  <c r="Q9" i="6"/>
  <c r="N78" i="6"/>
  <c r="N53" i="6"/>
  <c r="N65" i="6"/>
  <c r="N68" i="6"/>
  <c r="N70" i="6"/>
  <c r="N57" i="6"/>
  <c r="P71" i="6"/>
  <c r="N76" i="6"/>
  <c r="N49" i="6"/>
  <c r="N52" i="6"/>
  <c r="P57" i="6"/>
  <c r="Q58" i="6"/>
  <c r="R59" i="6"/>
  <c r="N74" i="6"/>
  <c r="N48" i="6"/>
  <c r="N72" i="6"/>
  <c r="N50" i="6"/>
  <c r="N66" i="6"/>
  <c r="N80" i="6"/>
  <c r="O69" i="9"/>
  <c r="R14" i="9"/>
  <c r="Q65" i="9"/>
  <c r="P66" i="9"/>
  <c r="N50" i="9"/>
  <c r="Q31" i="9"/>
  <c r="R32" i="9"/>
  <c r="R72" i="9"/>
  <c r="R82" i="9"/>
  <c r="P110" i="9"/>
  <c r="Q120" i="9"/>
  <c r="P131" i="9"/>
  <c r="R33" i="9"/>
  <c r="O46" i="9"/>
  <c r="N47" i="9"/>
  <c r="Q80" i="9"/>
  <c r="O35" i="9"/>
  <c r="R49" i="9"/>
  <c r="Q23" i="9"/>
  <c r="Q5" i="9"/>
  <c r="Q79" i="9"/>
  <c r="P43" i="9"/>
  <c r="Q36" i="9"/>
  <c r="R19" i="9"/>
  <c r="R455" i="9"/>
  <c r="P14" i="9"/>
  <c r="N468" i="9"/>
  <c r="Q465" i="9"/>
  <c r="O70" i="9"/>
  <c r="N452" i="9"/>
  <c r="P103" i="6"/>
  <c r="O41" i="9"/>
  <c r="Q3" i="9"/>
  <c r="R39" i="9"/>
  <c r="P29" i="9"/>
  <c r="N12" i="9"/>
  <c r="O466" i="9"/>
  <c r="O43" i="9"/>
  <c r="M105" i="6"/>
  <c r="O467" i="9"/>
  <c r="Q222" i="9"/>
  <c r="R340" i="9"/>
  <c r="N470" i="9"/>
  <c r="P44" i="9"/>
  <c r="O235" i="9"/>
  <c r="Q456" i="9"/>
  <c r="P86" i="6"/>
  <c r="N82" i="6"/>
  <c r="M94" i="6"/>
  <c r="O3" i="9"/>
  <c r="O449" i="9"/>
  <c r="P226" i="9"/>
  <c r="O450" i="9"/>
  <c r="M81" i="6"/>
  <c r="M91" i="6"/>
  <c r="P91" i="6"/>
  <c r="M82" i="6"/>
  <c r="Q464" i="9"/>
  <c r="P100" i="6"/>
  <c r="M90" i="6"/>
  <c r="P102" i="6"/>
  <c r="R87" i="9"/>
  <c r="N99" i="9"/>
  <c r="O109" i="9"/>
  <c r="P119" i="9"/>
  <c r="N83" i="9"/>
  <c r="O93" i="9"/>
  <c r="N93" i="9"/>
  <c r="O103" i="9"/>
  <c r="P113" i="9"/>
  <c r="Q123" i="9"/>
  <c r="P84" i="9"/>
  <c r="N98" i="9"/>
  <c r="O108" i="9"/>
  <c r="P122" i="9"/>
  <c r="R85" i="9"/>
  <c r="R95" i="9"/>
  <c r="N106" i="9"/>
  <c r="O116" i="9"/>
  <c r="Q126" i="9"/>
  <c r="P88" i="9"/>
  <c r="P98" i="9"/>
  <c r="Q108" i="9"/>
  <c r="R118" i="9"/>
  <c r="P92" i="9"/>
  <c r="Q102" i="9"/>
  <c r="D123" i="9"/>
  <c r="L123" i="9" s="1"/>
  <c r="M123" i="9" s="1" a="1"/>
  <c r="M123" i="9" s="1"/>
  <c r="N90" i="9"/>
  <c r="N100" i="9"/>
  <c r="O110" i="9"/>
  <c r="P120" i="9"/>
  <c r="P132" i="9"/>
  <c r="T194" i="9"/>
  <c r="N134" i="9"/>
  <c r="T144" i="9"/>
  <c r="D144" i="9"/>
  <c r="L144" i="9" s="1"/>
  <c r="M144" i="9" s="1" a="1"/>
  <c r="M144" i="9" s="1"/>
  <c r="O155" i="9"/>
  <c r="N165" i="9"/>
  <c r="Q185" i="9"/>
  <c r="Q196" i="9"/>
  <c r="Q206" i="9"/>
  <c r="R217" i="9"/>
  <c r="R141" i="9"/>
  <c r="R152" i="9"/>
  <c r="T164" i="9"/>
  <c r="D164" i="9"/>
  <c r="L164" i="9" s="1"/>
  <c r="M164" i="9" s="1" a="1"/>
  <c r="M164" i="9" s="1"/>
  <c r="P174" i="9"/>
  <c r="P184" i="9"/>
  <c r="Q195" i="9"/>
  <c r="T126" i="9"/>
  <c r="D126" i="9"/>
  <c r="L126" i="9" s="1"/>
  <c r="M126" i="9" s="1" a="1"/>
  <c r="M126" i="9" s="1"/>
  <c r="O89" i="9"/>
  <c r="N89" i="9"/>
  <c r="P100" i="9"/>
  <c r="Q110" i="9"/>
  <c r="R120" i="9"/>
  <c r="O84" i="9"/>
  <c r="O94" i="9"/>
  <c r="Q104" i="9"/>
  <c r="R114" i="9"/>
  <c r="Q85" i="9"/>
  <c r="P99" i="9"/>
  <c r="Q109" i="9"/>
  <c r="R123" i="9"/>
  <c r="D87" i="9"/>
  <c r="L87" i="9" s="1"/>
  <c r="M87" i="9" s="1" a="1"/>
  <c r="M87" i="9" s="1"/>
  <c r="T87" i="9"/>
  <c r="T97" i="9"/>
  <c r="D97" i="9"/>
  <c r="L97" i="9" s="1"/>
  <c r="M97" i="9" s="1" a="1"/>
  <c r="M97" i="9" s="1"/>
  <c r="O107" i="9"/>
  <c r="P117" i="9"/>
  <c r="R127" i="9"/>
  <c r="R89" i="9"/>
  <c r="R99" i="9"/>
  <c r="T110" i="9"/>
  <c r="D110" i="9"/>
  <c r="L110" i="9" s="1"/>
  <c r="M110" i="9" s="1" a="1"/>
  <c r="M110" i="9" s="1"/>
  <c r="N120" i="9"/>
  <c r="O81" i="9"/>
  <c r="R93" i="9"/>
  <c r="D104" i="9"/>
  <c r="L104" i="9" s="1"/>
  <c r="M104" i="9" s="1" a="1"/>
  <c r="M104" i="9" s="1"/>
  <c r="N114" i="9"/>
  <c r="O124" i="9"/>
  <c r="O91" i="9"/>
  <c r="Q111" i="9"/>
  <c r="R121" i="9"/>
  <c r="N130" i="9"/>
  <c r="P135" i="9"/>
  <c r="O145" i="9"/>
  <c r="P156" i="9"/>
  <c r="P166" i="9"/>
  <c r="R176" i="9"/>
  <c r="R186" i="9"/>
  <c r="R197" i="9"/>
  <c r="N209" i="9"/>
  <c r="N219" i="9"/>
  <c r="Q229" i="9"/>
  <c r="T133" i="9"/>
  <c r="D133" i="9"/>
  <c r="L133" i="9" s="1"/>
  <c r="M133" i="9" s="1" a="1"/>
  <c r="M133" i="9" s="1"/>
  <c r="N143" i="9"/>
  <c r="N154" i="9"/>
  <c r="O165" i="9"/>
  <c r="Q175" i="9"/>
  <c r="T103" i="9"/>
  <c r="D103" i="9"/>
  <c r="L103" i="9" s="1"/>
  <c r="M103" i="9" s="1" a="1"/>
  <c r="M103" i="9" s="1"/>
  <c r="P90" i="9"/>
  <c r="R101" i="9"/>
  <c r="D112" i="9"/>
  <c r="L112" i="9" s="1"/>
  <c r="M112" i="9" s="1" a="1"/>
  <c r="M112" i="9" s="1"/>
  <c r="N122" i="9"/>
  <c r="P85" i="9"/>
  <c r="Q95" i="9"/>
  <c r="N116" i="9"/>
  <c r="N88" i="9"/>
  <c r="R100" i="9"/>
  <c r="T111" i="9"/>
  <c r="D111" i="9"/>
  <c r="L111" i="9" s="1"/>
  <c r="M111" i="9" s="1" a="1"/>
  <c r="M111" i="9" s="1"/>
  <c r="N125" i="9"/>
  <c r="O88" i="9"/>
  <c r="O98" i="9"/>
  <c r="P108" i="9"/>
  <c r="Q118" i="9"/>
  <c r="N129" i="9"/>
  <c r="N91" i="9"/>
  <c r="N101" i="9"/>
  <c r="O111" i="9"/>
  <c r="P121" i="9"/>
  <c r="Q83" i="9"/>
  <c r="T95" i="9"/>
  <c r="D95" i="9"/>
  <c r="L95" i="9" s="1"/>
  <c r="M95" i="9" s="1" a="1"/>
  <c r="M95" i="9" s="1"/>
  <c r="O105" i="9"/>
  <c r="P115" i="9"/>
  <c r="Q125" i="9"/>
  <c r="P81" i="9"/>
  <c r="Q92" i="9"/>
  <c r="R102" i="9"/>
  <c r="D113" i="9"/>
  <c r="L113" i="9" s="1"/>
  <c r="M113" i="9" s="1" a="1"/>
  <c r="M113" i="9" s="1"/>
  <c r="N123" i="9"/>
  <c r="O131" i="9"/>
  <c r="R136" i="9"/>
  <c r="Q146" i="9"/>
  <c r="R157" i="9"/>
  <c r="R167" i="9"/>
  <c r="T178" i="9"/>
  <c r="D178" i="9"/>
  <c r="L178" i="9" s="1"/>
  <c r="M178" i="9" s="1" a="1"/>
  <c r="M178" i="9" s="1"/>
  <c r="O210" i="9"/>
  <c r="P220" i="9"/>
  <c r="N231" i="9"/>
  <c r="O134" i="9"/>
  <c r="N144" i="9"/>
  <c r="Q156" i="9"/>
  <c r="Q166" i="9"/>
  <c r="T187" i="9"/>
  <c r="D187" i="9"/>
  <c r="L187" i="9" s="1"/>
  <c r="M187" i="9" s="1" a="1"/>
  <c r="M187" i="9" s="1"/>
  <c r="R81" i="9"/>
  <c r="Q91" i="9"/>
  <c r="N103" i="9"/>
  <c r="O113" i="9"/>
  <c r="R86" i="9"/>
  <c r="R96" i="9"/>
  <c r="T107" i="9"/>
  <c r="D107" i="9"/>
  <c r="L107" i="9" s="1"/>
  <c r="M107" i="9" s="1" a="1"/>
  <c r="M107" i="9" s="1"/>
  <c r="O117" i="9"/>
  <c r="P127" i="9"/>
  <c r="P89" i="9"/>
  <c r="N102" i="9"/>
  <c r="O112" i="9"/>
  <c r="P126" i="9"/>
  <c r="Q89" i="9"/>
  <c r="Q99" i="9"/>
  <c r="R109" i="9"/>
  <c r="T120" i="9"/>
  <c r="D120" i="9"/>
  <c r="L120" i="9" s="1"/>
  <c r="M120" i="9" s="1" a="1"/>
  <c r="M120" i="9" s="1"/>
  <c r="N131" i="9"/>
  <c r="O92" i="9"/>
  <c r="P102" i="9"/>
  <c r="Q112" i="9"/>
  <c r="R122" i="9"/>
  <c r="T85" i="9"/>
  <c r="D85" i="9"/>
  <c r="L85" i="9" s="1"/>
  <c r="M85" i="9" s="1" a="1"/>
  <c r="M85" i="9" s="1"/>
  <c r="N96" i="9"/>
  <c r="P106" i="9"/>
  <c r="Q116" i="9"/>
  <c r="Q82" i="9"/>
  <c r="D94" i="9"/>
  <c r="L94" i="9" s="1"/>
  <c r="M94" i="9" s="1" a="1"/>
  <c r="M94" i="9" s="1"/>
  <c r="T94" i="9"/>
  <c r="N104" i="9"/>
  <c r="O114" i="9"/>
  <c r="P124" i="9"/>
  <c r="Q132" i="9"/>
  <c r="D165" i="9"/>
  <c r="L165" i="9" s="1"/>
  <c r="M165" i="9" s="1" a="1"/>
  <c r="M165" i="9" s="1"/>
  <c r="T165" i="9"/>
  <c r="T209" i="9"/>
  <c r="D209" i="9"/>
  <c r="L209" i="9" s="1"/>
  <c r="M209" i="9" s="1" a="1"/>
  <c r="M209" i="9" s="1"/>
  <c r="T219" i="9"/>
  <c r="D219" i="9"/>
  <c r="L219" i="9" s="1"/>
  <c r="M219" i="9" s="1" a="1"/>
  <c r="M219" i="9" s="1"/>
  <c r="N169" i="9"/>
  <c r="O179" i="9"/>
  <c r="O200" i="9"/>
  <c r="P211" i="9"/>
  <c r="R221" i="9"/>
  <c r="Q135" i="9"/>
  <c r="P145" i="9"/>
  <c r="T158" i="9"/>
  <c r="D158" i="9"/>
  <c r="L158" i="9" s="1"/>
  <c r="M158" i="9" s="1" a="1"/>
  <c r="M158" i="9" s="1"/>
  <c r="T168" i="9"/>
  <c r="D168" i="9"/>
  <c r="L168" i="9" s="1"/>
  <c r="M168" i="9" s="1" a="1"/>
  <c r="M168" i="9" s="1"/>
  <c r="N178" i="9"/>
  <c r="T130" i="9"/>
  <c r="D130" i="9"/>
  <c r="L130" i="9" s="1"/>
  <c r="M130" i="9" s="1" a="1"/>
  <c r="M130" i="9" s="1"/>
  <c r="T83" i="9"/>
  <c r="D83" i="9"/>
  <c r="L83" i="9" s="1"/>
  <c r="M83" i="9" s="1" a="1"/>
  <c r="M83" i="9" s="1"/>
  <c r="D93" i="9"/>
  <c r="L93" i="9" s="1"/>
  <c r="M93" i="9" s="1" a="1"/>
  <c r="M93" i="9" s="1"/>
  <c r="T93" i="9"/>
  <c r="P104" i="9"/>
  <c r="Q114" i="9"/>
  <c r="D88" i="9"/>
  <c r="L88" i="9" s="1"/>
  <c r="M88" i="9" s="1" a="1"/>
  <c r="M88" i="9" s="1"/>
  <c r="T88" i="9"/>
  <c r="N108" i="9"/>
  <c r="P118" i="9"/>
  <c r="R90" i="9"/>
  <c r="P103" i="9"/>
  <c r="Q113" i="9"/>
  <c r="Q127" i="9"/>
  <c r="D91" i="9"/>
  <c r="L91" i="9" s="1"/>
  <c r="M91" i="9" s="1" a="1"/>
  <c r="M91" i="9" s="1"/>
  <c r="T91" i="9"/>
  <c r="N111" i="9"/>
  <c r="O121" i="9"/>
  <c r="P82" i="9"/>
  <c r="Q93" i="9"/>
  <c r="R103" i="9"/>
  <c r="T114" i="9"/>
  <c r="D114" i="9"/>
  <c r="L114" i="9" s="1"/>
  <c r="M114" i="9" s="1" a="1"/>
  <c r="M114" i="9" s="1"/>
  <c r="N124" i="9"/>
  <c r="N86" i="9"/>
  <c r="O97" i="9"/>
  <c r="Q107" i="9"/>
  <c r="R83" i="9"/>
  <c r="N95" i="9"/>
  <c r="P105" i="9"/>
  <c r="Q115" i="9"/>
  <c r="T134" i="9"/>
  <c r="D134" i="9"/>
  <c r="L134" i="9" s="1"/>
  <c r="M134" i="9" s="1" a="1"/>
  <c r="M134" i="9" s="1"/>
  <c r="O139" i="9"/>
  <c r="R148" i="9"/>
  <c r="N160" i="9"/>
  <c r="O170" i="9"/>
  <c r="Q180" i="9"/>
  <c r="P190" i="9"/>
  <c r="P201" i="9"/>
  <c r="R212" i="9"/>
  <c r="R222" i="9"/>
  <c r="T137" i="9"/>
  <c r="D137" i="9"/>
  <c r="L137" i="9" s="1"/>
  <c r="M137" i="9" s="1" a="1"/>
  <c r="M137" i="9" s="1"/>
  <c r="T148" i="9"/>
  <c r="D148" i="9"/>
  <c r="L148" i="9" s="1"/>
  <c r="M148" i="9" s="1" a="1"/>
  <c r="M148" i="9" s="1"/>
  <c r="N159" i="9"/>
  <c r="O169" i="9"/>
  <c r="P179" i="9"/>
  <c r="N84" i="9"/>
  <c r="P95" i="9"/>
  <c r="T116" i="9"/>
  <c r="D116" i="9"/>
  <c r="L116" i="9" s="1"/>
  <c r="M116" i="9" s="1" a="1"/>
  <c r="M116" i="9" s="1"/>
  <c r="N126" i="9"/>
  <c r="O99" i="9"/>
  <c r="P109" i="9"/>
  <c r="Q119" i="9"/>
  <c r="D92" i="9"/>
  <c r="L92" i="9" s="1"/>
  <c r="M92" i="9" s="1" a="1"/>
  <c r="M92" i="9" s="1"/>
  <c r="T92" i="9"/>
  <c r="R104" i="9"/>
  <c r="T115" i="9"/>
  <c r="D115" i="9"/>
  <c r="L115" i="9" s="1"/>
  <c r="M115" i="9" s="1" a="1"/>
  <c r="M115" i="9" s="1"/>
  <c r="T129" i="9"/>
  <c r="D129" i="9"/>
  <c r="L129" i="9" s="1"/>
  <c r="M129" i="9" s="1" a="1"/>
  <c r="M129" i="9" s="1"/>
  <c r="O82" i="9"/>
  <c r="N92" i="9"/>
  <c r="O102" i="9"/>
  <c r="P112" i="9"/>
  <c r="Q122" i="9"/>
  <c r="R94" i="9"/>
  <c r="N105" i="9"/>
  <c r="O115" i="9"/>
  <c r="O87" i="9"/>
  <c r="Q98" i="9"/>
  <c r="R108" i="9"/>
  <c r="T119" i="9"/>
  <c r="D119" i="9"/>
  <c r="L119" i="9" s="1"/>
  <c r="M119" i="9" s="1" a="1"/>
  <c r="M119" i="9" s="1"/>
  <c r="O86" i="9"/>
  <c r="O96" i="9"/>
  <c r="Q106" i="9"/>
  <c r="R116" i="9"/>
  <c r="T127" i="9"/>
  <c r="D127" i="9"/>
  <c r="L127" i="9" s="1"/>
  <c r="M127" i="9" s="1" a="1"/>
  <c r="M127" i="9" s="1"/>
  <c r="O151" i="9"/>
  <c r="O161" i="9"/>
  <c r="Q171" i="9"/>
  <c r="R181" i="9"/>
  <c r="R192" i="9"/>
  <c r="N224" i="9"/>
  <c r="N236" i="9"/>
  <c r="N138" i="9"/>
  <c r="T149" i="9"/>
  <c r="D149" i="9"/>
  <c r="L149" i="9" s="1"/>
  <c r="M149" i="9" s="1" a="1"/>
  <c r="M149" i="9" s="1"/>
  <c r="O160" i="9"/>
  <c r="P170" i="9"/>
  <c r="R180" i="9"/>
  <c r="Q191" i="9"/>
  <c r="Q201" i="9"/>
  <c r="T122" i="9"/>
  <c r="D122" i="9"/>
  <c r="L122" i="9" s="1"/>
  <c r="M122" i="9" s="1" a="1"/>
  <c r="M122" i="9" s="1"/>
  <c r="O85" i="9"/>
  <c r="Q96" i="9"/>
  <c r="N117" i="9"/>
  <c r="O127" i="9"/>
  <c r="Q90" i="9"/>
  <c r="Q100" i="9"/>
  <c r="R110" i="9"/>
  <c r="T121" i="9"/>
  <c r="D121" i="9"/>
  <c r="L121" i="9" s="1"/>
  <c r="M121" i="9" s="1" a="1"/>
  <c r="M121" i="9" s="1"/>
  <c r="N82" i="9"/>
  <c r="T106" i="9"/>
  <c r="D106" i="9"/>
  <c r="L106" i="9" s="1"/>
  <c r="M106" i="9" s="1" a="1"/>
  <c r="M106" i="9" s="1"/>
  <c r="R119" i="9"/>
  <c r="P83" i="9"/>
  <c r="P93" i="9"/>
  <c r="Q103" i="9"/>
  <c r="R113" i="9"/>
  <c r="D86" i="9"/>
  <c r="L86" i="9" s="1"/>
  <c r="M86" i="9" s="1" a="1"/>
  <c r="M86" i="9" s="1"/>
  <c r="T86" i="9"/>
  <c r="T96" i="9"/>
  <c r="D96" i="9"/>
  <c r="L96" i="9" s="1"/>
  <c r="M96" i="9" s="1" a="1"/>
  <c r="M96" i="9" s="1"/>
  <c r="O106" i="9"/>
  <c r="P116" i="9"/>
  <c r="R126" i="9"/>
  <c r="Q88" i="9"/>
  <c r="T100" i="9"/>
  <c r="D100" i="9"/>
  <c r="L100" i="9" s="1"/>
  <c r="M100" i="9" s="1" a="1"/>
  <c r="M100" i="9" s="1"/>
  <c r="N110" i="9"/>
  <c r="O120" i="9"/>
  <c r="P87" i="9"/>
  <c r="P97" i="9"/>
  <c r="R107" i="9"/>
  <c r="T118" i="9"/>
  <c r="D118" i="9"/>
  <c r="L118" i="9" s="1"/>
  <c r="M118" i="9" s="1" a="1"/>
  <c r="M118" i="9" s="1"/>
  <c r="N128" i="9"/>
  <c r="T169" i="9"/>
  <c r="D169" i="9"/>
  <c r="L169" i="9" s="1"/>
  <c r="M169" i="9" s="1" a="1"/>
  <c r="M169" i="9" s="1"/>
  <c r="T236" i="9"/>
  <c r="D236" i="9"/>
  <c r="L236" i="9" s="1"/>
  <c r="M236" i="9" s="1" a="1"/>
  <c r="M236" i="9" s="1"/>
  <c r="Q141" i="9"/>
  <c r="Q152" i="9"/>
  <c r="Q162" i="9"/>
  <c r="D173" i="9"/>
  <c r="L173" i="9" s="1"/>
  <c r="M173" i="9" s="1" a="1"/>
  <c r="M173" i="9" s="1"/>
  <c r="T173" i="9"/>
  <c r="T183" i="9"/>
  <c r="D183" i="9"/>
  <c r="L183" i="9" s="1"/>
  <c r="M183" i="9" s="1" a="1"/>
  <c r="M183" i="9" s="1"/>
  <c r="N194" i="9"/>
  <c r="T204" i="9"/>
  <c r="D204" i="9"/>
  <c r="L204" i="9" s="1"/>
  <c r="M204" i="9" s="1" a="1"/>
  <c r="M204" i="9" s="1"/>
  <c r="O215" i="9"/>
  <c r="P225" i="9"/>
  <c r="O129" i="9"/>
  <c r="P139" i="9"/>
  <c r="N150" i="9"/>
  <c r="P161" i="9"/>
  <c r="R171" i="9"/>
  <c r="T89" i="9"/>
  <c r="D89" i="9"/>
  <c r="L89" i="9" s="1"/>
  <c r="M89" i="9" s="1" a="1"/>
  <c r="M89" i="9" s="1"/>
  <c r="T99" i="9"/>
  <c r="D99" i="9"/>
  <c r="L99" i="9" s="1"/>
  <c r="M99" i="9" s="1" a="1"/>
  <c r="M99" i="9" s="1"/>
  <c r="Q86" i="9"/>
  <c r="R97" i="9"/>
  <c r="T108" i="9"/>
  <c r="D108" i="9"/>
  <c r="L108" i="9" s="1"/>
  <c r="M108" i="9" s="1" a="1"/>
  <c r="M108" i="9" s="1"/>
  <c r="O118" i="9"/>
  <c r="P128" i="9"/>
  <c r="T82" i="9"/>
  <c r="D82" i="9"/>
  <c r="L82" i="9" s="1"/>
  <c r="M82" i="9" s="1" a="1"/>
  <c r="M82" i="9" s="1"/>
  <c r="R91" i="9"/>
  <c r="T102" i="9"/>
  <c r="D102" i="9"/>
  <c r="L102" i="9" s="1"/>
  <c r="M102" i="9" s="1" a="1"/>
  <c r="M102" i="9" s="1"/>
  <c r="N112" i="9"/>
  <c r="O122" i="9"/>
  <c r="O83" i="9"/>
  <c r="P94" i="9"/>
  <c r="N107" i="9"/>
  <c r="N121" i="9"/>
  <c r="Q94" i="9"/>
  <c r="N115" i="9"/>
  <c r="N87" i="9"/>
  <c r="N97" i="9"/>
  <c r="P107" i="9"/>
  <c r="T128" i="9"/>
  <c r="D128" i="9"/>
  <c r="L128" i="9" s="1"/>
  <c r="M128" i="9" s="1" a="1"/>
  <c r="M128" i="9" s="1"/>
  <c r="D90" i="9"/>
  <c r="L90" i="9" s="1"/>
  <c r="M90" i="9" s="1" a="1"/>
  <c r="M90" i="9" s="1"/>
  <c r="T90" i="9"/>
  <c r="P111" i="9"/>
  <c r="Q121" i="9"/>
  <c r="R88" i="9"/>
  <c r="T109" i="9"/>
  <c r="D109" i="9"/>
  <c r="L109" i="9" s="1"/>
  <c r="M109" i="9" s="1" a="1"/>
  <c r="M109" i="9" s="1"/>
  <c r="N119" i="9"/>
  <c r="T150" i="9"/>
  <c r="D150" i="9"/>
  <c r="L150" i="9" s="1"/>
  <c r="M150" i="9" s="1" a="1"/>
  <c r="M150" i="9" s="1"/>
  <c r="T160" i="9"/>
  <c r="D160" i="9"/>
  <c r="L160" i="9" s="1"/>
  <c r="M160" i="9" s="1" a="1"/>
  <c r="M160" i="9" s="1"/>
  <c r="T224" i="9"/>
  <c r="D224" i="9"/>
  <c r="L224" i="9" s="1"/>
  <c r="M224" i="9" s="1" a="1"/>
  <c r="M224" i="9" s="1"/>
  <c r="R132" i="9"/>
  <c r="T143" i="9"/>
  <c r="D143" i="9"/>
  <c r="L143" i="9" s="1"/>
  <c r="M143" i="9" s="1" a="1"/>
  <c r="M143" i="9" s="1"/>
  <c r="T154" i="9"/>
  <c r="D154" i="9"/>
  <c r="L154" i="9" s="1"/>
  <c r="M154" i="9" s="1" a="1"/>
  <c r="M154" i="9" s="1"/>
  <c r="O174" i="9"/>
  <c r="O184" i="9"/>
  <c r="P195" i="9"/>
  <c r="R226" i="9"/>
  <c r="P130" i="9"/>
  <c r="P140" i="9"/>
  <c r="P151" i="9"/>
  <c r="R162" i="9"/>
  <c r="N173" i="9"/>
  <c r="N183" i="9"/>
  <c r="P205" i="9"/>
  <c r="O219" i="9"/>
  <c r="R229" i="9"/>
  <c r="N133" i="9"/>
  <c r="O144" i="9"/>
  <c r="P155" i="9"/>
  <c r="P165" i="9"/>
  <c r="O178" i="9"/>
  <c r="Q200" i="9"/>
  <c r="P210" i="9"/>
  <c r="R220" i="9"/>
  <c r="O137" i="9"/>
  <c r="T157" i="9"/>
  <c r="D157" i="9"/>
  <c r="L157" i="9" s="1"/>
  <c r="M157" i="9" s="1" a="1"/>
  <c r="M157" i="9" s="1"/>
  <c r="O168" i="9"/>
  <c r="R179" i="9"/>
  <c r="Q189" i="9"/>
  <c r="R200" i="9"/>
  <c r="Q210" i="9"/>
  <c r="O222" i="9"/>
  <c r="P233" i="9"/>
  <c r="R134" i="9"/>
  <c r="T146" i="9"/>
  <c r="D146" i="9"/>
  <c r="L146" i="9" s="1"/>
  <c r="M146" i="9" s="1" a="1"/>
  <c r="M146" i="9" s="1"/>
  <c r="R155" i="9"/>
  <c r="P168" i="9"/>
  <c r="Q178" i="9"/>
  <c r="T191" i="9"/>
  <c r="D191" i="9"/>
  <c r="L191" i="9" s="1"/>
  <c r="M191" i="9" s="1" a="1"/>
  <c r="M191" i="9" s="1"/>
  <c r="T201" i="9"/>
  <c r="D201" i="9"/>
  <c r="L201" i="9" s="1"/>
  <c r="M201" i="9" s="1" a="1"/>
  <c r="M201" i="9" s="1"/>
  <c r="R210" i="9"/>
  <c r="N221" i="9"/>
  <c r="Q233" i="9"/>
  <c r="T140" i="9"/>
  <c r="D140" i="9"/>
  <c r="L140" i="9" s="1"/>
  <c r="M140" i="9" s="1" a="1"/>
  <c r="M140" i="9" s="1"/>
  <c r="R150" i="9"/>
  <c r="R160" i="9"/>
  <c r="N171" i="9"/>
  <c r="O181" i="9"/>
  <c r="N191" i="9"/>
  <c r="O202" i="9"/>
  <c r="O212" i="9"/>
  <c r="P222" i="9"/>
  <c r="N238" i="9"/>
  <c r="Q142" i="9"/>
  <c r="Q153" i="9"/>
  <c r="R164" i="9"/>
  <c r="N175" i="9"/>
  <c r="O185" i="9"/>
  <c r="O196" i="9"/>
  <c r="O206" i="9"/>
  <c r="O216" i="9"/>
  <c r="T280" i="9"/>
  <c r="D280" i="9"/>
  <c r="L280" i="9" s="1"/>
  <c r="M280" i="9" s="1" a="1"/>
  <c r="M280" i="9" s="1"/>
  <c r="T303" i="9"/>
  <c r="D303" i="9"/>
  <c r="L303" i="9" s="1"/>
  <c r="M303" i="9" s="1" a="1"/>
  <c r="M303" i="9" s="1"/>
  <c r="P241" i="9"/>
  <c r="P252" i="9"/>
  <c r="Q265" i="9"/>
  <c r="N303" i="9"/>
  <c r="O313" i="9"/>
  <c r="Q323" i="9"/>
  <c r="T336" i="9"/>
  <c r="D336" i="9"/>
  <c r="L336" i="9" s="1"/>
  <c r="M336" i="9" s="1" a="1"/>
  <c r="M336" i="9" s="1"/>
  <c r="P245" i="9"/>
  <c r="N255" i="9"/>
  <c r="R265" i="9"/>
  <c r="P275" i="9"/>
  <c r="T285" i="9"/>
  <c r="D285" i="9"/>
  <c r="L285" i="9" s="1"/>
  <c r="M285" i="9" s="1" a="1"/>
  <c r="M285" i="9" s="1"/>
  <c r="T295" i="9"/>
  <c r="D295" i="9"/>
  <c r="L295" i="9" s="1"/>
  <c r="M295" i="9" s="1" a="1"/>
  <c r="M295" i="9" s="1"/>
  <c r="Q304" i="9"/>
  <c r="R314" i="9"/>
  <c r="T325" i="9"/>
  <c r="D325" i="9"/>
  <c r="L325" i="9" s="1"/>
  <c r="M325" i="9" s="1" a="1"/>
  <c r="M325" i="9" s="1"/>
  <c r="N336" i="9"/>
  <c r="O244" i="9"/>
  <c r="Q256" i="9"/>
  <c r="T266" i="9"/>
  <c r="D266" i="9"/>
  <c r="L266" i="9" s="1"/>
  <c r="M266" i="9" s="1" a="1"/>
  <c r="M266" i="9" s="1"/>
  <c r="Q275" i="9"/>
  <c r="N285" i="9"/>
  <c r="N295" i="9"/>
  <c r="T306" i="9"/>
  <c r="D306" i="9"/>
  <c r="L306" i="9" s="1"/>
  <c r="M306" i="9" s="1" a="1"/>
  <c r="M306" i="9" s="1"/>
  <c r="O327" i="9"/>
  <c r="P239" i="9"/>
  <c r="O249" i="9"/>
  <c r="N259" i="9"/>
  <c r="Q268" i="9"/>
  <c r="O279" i="9"/>
  <c r="P291" i="9"/>
  <c r="O301" i="9"/>
  <c r="O326" i="9"/>
  <c r="Q244" i="9"/>
  <c r="O254" i="9"/>
  <c r="O266" i="9"/>
  <c r="O278" i="9"/>
  <c r="N300" i="9"/>
  <c r="N310" i="9"/>
  <c r="O320" i="9"/>
  <c r="O330" i="9"/>
  <c r="N247" i="9"/>
  <c r="O258" i="9"/>
  <c r="R267" i="9"/>
  <c r="O277" i="9"/>
  <c r="O288" i="9"/>
  <c r="N288" i="9"/>
  <c r="N299" i="9"/>
  <c r="O319" i="9"/>
  <c r="Q331" i="9"/>
  <c r="P237" i="9"/>
  <c r="O247" i="9"/>
  <c r="Q259" i="9"/>
  <c r="O271" i="9"/>
  <c r="N282" i="9"/>
  <c r="R301" i="9"/>
  <c r="Q311" i="9"/>
  <c r="T322" i="9"/>
  <c r="D322" i="9"/>
  <c r="L322" i="9" s="1"/>
  <c r="M322" i="9" s="1" a="1"/>
  <c r="M322" i="9" s="1"/>
  <c r="R331" i="9"/>
  <c r="P349" i="9"/>
  <c r="P380" i="9"/>
  <c r="O392" i="9"/>
  <c r="R402" i="9"/>
  <c r="O413" i="9"/>
  <c r="T424" i="9"/>
  <c r="D424" i="9"/>
  <c r="L424" i="9" s="1"/>
  <c r="M424" i="9" s="1" a="1"/>
  <c r="M424" i="9" s="1"/>
  <c r="Q434" i="9"/>
  <c r="O445" i="9"/>
  <c r="Q349" i="9"/>
  <c r="N361" i="9"/>
  <c r="P371" i="9"/>
  <c r="T382" i="9"/>
  <c r="D382" i="9"/>
  <c r="L382" i="9" s="1"/>
  <c r="M382" i="9" s="1" a="1"/>
  <c r="M382" i="9" s="1"/>
  <c r="Q393" i="9"/>
  <c r="O404" i="9"/>
  <c r="R414" i="9"/>
  <c r="N436" i="9"/>
  <c r="Q446" i="9"/>
  <c r="T360" i="9"/>
  <c r="D360" i="9"/>
  <c r="L360" i="9" s="1"/>
  <c r="M360" i="9" s="1" a="1"/>
  <c r="M360" i="9" s="1"/>
  <c r="R380" i="9"/>
  <c r="O391" i="9"/>
  <c r="R401" i="9"/>
  <c r="O412" i="9"/>
  <c r="T423" i="9"/>
  <c r="D423" i="9"/>
  <c r="L423" i="9" s="1"/>
  <c r="M423" i="9" s="1" a="1"/>
  <c r="M423" i="9" s="1"/>
  <c r="Q433" i="9"/>
  <c r="O444" i="9"/>
  <c r="R343" i="9"/>
  <c r="R353" i="9"/>
  <c r="R363" i="9"/>
  <c r="O374" i="9"/>
  <c r="R384" i="9"/>
  <c r="O395" i="9"/>
  <c r="R417" i="9"/>
  <c r="P428" i="9"/>
  <c r="R338" i="9"/>
  <c r="R348" i="9"/>
  <c r="Q361" i="9"/>
  <c r="T372" i="9"/>
  <c r="D372" i="9"/>
  <c r="L372" i="9" s="1"/>
  <c r="M372" i="9" s="1" a="1"/>
  <c r="M372" i="9" s="1"/>
  <c r="P382" i="9"/>
  <c r="R392" i="9"/>
  <c r="P403" i="9"/>
  <c r="T414" i="9"/>
  <c r="D414" i="9"/>
  <c r="L414" i="9" s="1"/>
  <c r="M414" i="9" s="1" a="1"/>
  <c r="M414" i="9" s="1"/>
  <c r="Q424" i="9"/>
  <c r="O435" i="9"/>
  <c r="D446" i="9"/>
  <c r="L446" i="9" s="1"/>
  <c r="M446" i="9" s="1" a="1"/>
  <c r="M446" i="9" s="1"/>
  <c r="O345" i="9"/>
  <c r="O355" i="9"/>
  <c r="O368" i="9"/>
  <c r="N368" i="9"/>
  <c r="Q378" i="9"/>
  <c r="N389" i="9"/>
  <c r="Q399" i="9"/>
  <c r="N410" i="9"/>
  <c r="R420" i="9"/>
  <c r="P431" i="9"/>
  <c r="N442" i="9"/>
  <c r="P345" i="9"/>
  <c r="P355" i="9"/>
  <c r="N376" i="9"/>
  <c r="Q386" i="9"/>
  <c r="N397" i="9"/>
  <c r="Q407" i="9"/>
  <c r="O418" i="9"/>
  <c r="T429" i="9"/>
  <c r="D429" i="9"/>
  <c r="L429" i="9" s="1"/>
  <c r="M429" i="9" s="1" a="1"/>
  <c r="M429" i="9" s="1"/>
  <c r="Q439" i="9"/>
  <c r="R185" i="9"/>
  <c r="R196" i="9"/>
  <c r="R206" i="9"/>
  <c r="Q220" i="9"/>
  <c r="P134" i="9"/>
  <c r="Q145" i="9"/>
  <c r="R156" i="9"/>
  <c r="R166" i="9"/>
  <c r="Q179" i="9"/>
  <c r="P189" i="9"/>
  <c r="R201" i="9"/>
  <c r="R211" i="9"/>
  <c r="N222" i="9"/>
  <c r="P138" i="9"/>
  <c r="N148" i="9"/>
  <c r="O158" i="9"/>
  <c r="P169" i="9"/>
  <c r="N181" i="9"/>
  <c r="R190" i="9"/>
  <c r="T202" i="9"/>
  <c r="D202" i="9"/>
  <c r="L202" i="9" s="1"/>
  <c r="M202" i="9" s="1" a="1"/>
  <c r="M202" i="9" s="1"/>
  <c r="T212" i="9"/>
  <c r="D212" i="9"/>
  <c r="L212" i="9" s="1"/>
  <c r="M212" i="9" s="1" a="1"/>
  <c r="M212" i="9" s="1"/>
  <c r="O223" i="9"/>
  <c r="N136" i="9"/>
  <c r="N147" i="9"/>
  <c r="N157" i="9"/>
  <c r="Q169" i="9"/>
  <c r="T180" i="9"/>
  <c r="D180" i="9"/>
  <c r="L180" i="9" s="1"/>
  <c r="M180" i="9" s="1" a="1"/>
  <c r="M180" i="9" s="1"/>
  <c r="N192" i="9"/>
  <c r="N202" i="9"/>
  <c r="N212" i="9"/>
  <c r="P223" i="9"/>
  <c r="N141" i="9"/>
  <c r="N152" i="9"/>
  <c r="N162" i="9"/>
  <c r="P172" i="9"/>
  <c r="P182" i="9"/>
  <c r="O192" i="9"/>
  <c r="P203" i="9"/>
  <c r="Q213" i="9"/>
  <c r="Q223" i="9"/>
  <c r="R133" i="9"/>
  <c r="Q143" i="9"/>
  <c r="T155" i="9"/>
  <c r="D155" i="9"/>
  <c r="L155" i="9" s="1"/>
  <c r="M155" i="9" s="1" a="1"/>
  <c r="M155" i="9" s="1"/>
  <c r="N166" i="9"/>
  <c r="P176" i="9"/>
  <c r="R187" i="9"/>
  <c r="P197" i="9"/>
  <c r="Q207" i="9"/>
  <c r="P217" i="9"/>
  <c r="O229" i="9"/>
  <c r="T281" i="9"/>
  <c r="D281" i="9"/>
  <c r="L281" i="9" s="1"/>
  <c r="M281" i="9" s="1" a="1"/>
  <c r="M281" i="9" s="1"/>
  <c r="T291" i="9"/>
  <c r="D291" i="9"/>
  <c r="L291" i="9" s="1"/>
  <c r="M291" i="9" s="1" a="1"/>
  <c r="M291" i="9" s="1"/>
  <c r="T230" i="9"/>
  <c r="D230" i="9"/>
  <c r="L230" i="9" s="1"/>
  <c r="M230" i="9" s="1" a="1"/>
  <c r="M230" i="9" s="1"/>
  <c r="R242" i="9"/>
  <c r="T255" i="9"/>
  <c r="D255" i="9"/>
  <c r="L255" i="9" s="1"/>
  <c r="M255" i="9" s="1" a="1"/>
  <c r="M255" i="9" s="1"/>
  <c r="T267" i="9"/>
  <c r="D267" i="9"/>
  <c r="L267" i="9" s="1"/>
  <c r="M267" i="9" s="1" a="1"/>
  <c r="M267" i="9" s="1"/>
  <c r="N281" i="9"/>
  <c r="P293" i="9"/>
  <c r="P304" i="9"/>
  <c r="Q314" i="9"/>
  <c r="R324" i="9"/>
  <c r="O337" i="9"/>
  <c r="Q246" i="9"/>
  <c r="P256" i="9"/>
  <c r="N267" i="9"/>
  <c r="Q276" i="9"/>
  <c r="N286" i="9"/>
  <c r="N296" i="9"/>
  <c r="R305" i="9"/>
  <c r="N316" i="9"/>
  <c r="T326" i="9"/>
  <c r="D326" i="9"/>
  <c r="L326" i="9" s="1"/>
  <c r="M326" i="9" s="1" a="1"/>
  <c r="M326" i="9" s="1"/>
  <c r="P337" i="9"/>
  <c r="T248" i="9"/>
  <c r="D248" i="9"/>
  <c r="L248" i="9" s="1"/>
  <c r="M248" i="9" s="1" a="1"/>
  <c r="M248" i="9" s="1"/>
  <c r="R257" i="9"/>
  <c r="O267" i="9"/>
  <c r="R276" i="9"/>
  <c r="O286" i="9"/>
  <c r="P308" i="9"/>
  <c r="T319" i="9"/>
  <c r="D319" i="9"/>
  <c r="L319" i="9" s="1"/>
  <c r="M319" i="9" s="1" a="1"/>
  <c r="M319" i="9" s="1"/>
  <c r="Q328" i="9"/>
  <c r="Q339" i="9"/>
  <c r="Q240" i="9"/>
  <c r="P250" i="9"/>
  <c r="T271" i="9"/>
  <c r="D271" i="9"/>
  <c r="L271" i="9" s="1"/>
  <c r="M271" i="9" s="1" a="1"/>
  <c r="M271" i="9" s="1"/>
  <c r="Q281" i="9"/>
  <c r="Q292" i="9"/>
  <c r="O302" i="9"/>
  <c r="N315" i="9"/>
  <c r="P327" i="9"/>
  <c r="Q255" i="9"/>
  <c r="Q267" i="9"/>
  <c r="P279" i="9"/>
  <c r="Q290" i="9"/>
  <c r="P301" i="9"/>
  <c r="O311" i="9"/>
  <c r="Q321" i="9"/>
  <c r="P331" i="9"/>
  <c r="Q238" i="9"/>
  <c r="Q249" i="9"/>
  <c r="P259" i="9"/>
  <c r="T269" i="9"/>
  <c r="D269" i="9"/>
  <c r="L269" i="9" s="1"/>
  <c r="M269" i="9" s="1" a="1"/>
  <c r="M269" i="9" s="1"/>
  <c r="P278" i="9"/>
  <c r="O300" i="9"/>
  <c r="O310" i="9"/>
  <c r="P320" i="9"/>
  <c r="R332" i="9"/>
  <c r="R238" i="9"/>
  <c r="P248" i="9"/>
  <c r="Q260" i="9"/>
  <c r="P272" i="9"/>
  <c r="O283" i="9"/>
  <c r="N293" i="9"/>
  <c r="R302" i="9"/>
  <c r="T383" i="9"/>
  <c r="D383" i="9"/>
  <c r="L383" i="9" s="1"/>
  <c r="M383" i="9" s="1" a="1"/>
  <c r="M383" i="9" s="1"/>
  <c r="T404" i="9"/>
  <c r="D404" i="9"/>
  <c r="L404" i="9" s="1"/>
  <c r="M404" i="9" s="1" a="1"/>
  <c r="M404" i="9" s="1"/>
  <c r="R350" i="9"/>
  <c r="T361" i="9"/>
  <c r="D361" i="9"/>
  <c r="L361" i="9" s="1"/>
  <c r="M361" i="9" s="1" a="1"/>
  <c r="M361" i="9" s="1"/>
  <c r="O371" i="9"/>
  <c r="R381" i="9"/>
  <c r="P393" i="9"/>
  <c r="N404" i="9"/>
  <c r="Q414" i="9"/>
  <c r="T436" i="9"/>
  <c r="D436" i="9"/>
  <c r="L436" i="9" s="1"/>
  <c r="M436" i="9" s="1" a="1"/>
  <c r="M436" i="9" s="1"/>
  <c r="N352" i="9"/>
  <c r="O362" i="9"/>
  <c r="R372" i="9"/>
  <c r="N383" i="9"/>
  <c r="T395" i="9"/>
  <c r="D395" i="9"/>
  <c r="L395" i="9" s="1"/>
  <c r="M395" i="9" s="1" a="1"/>
  <c r="M395" i="9" s="1"/>
  <c r="Q405" i="9"/>
  <c r="R426" i="9"/>
  <c r="P437" i="9"/>
  <c r="T448" i="9"/>
  <c r="D448" i="9"/>
  <c r="L448" i="9" s="1"/>
  <c r="M448" i="9" s="1" a="1"/>
  <c r="M448" i="9" s="1"/>
  <c r="O361" i="9"/>
  <c r="Q371" i="9"/>
  <c r="N382" i="9"/>
  <c r="P392" i="9"/>
  <c r="N403" i="9"/>
  <c r="Q413" i="9"/>
  <c r="O424" i="9"/>
  <c r="Q445" i="9"/>
  <c r="T355" i="9"/>
  <c r="D355" i="9"/>
  <c r="L355" i="9" s="1"/>
  <c r="M355" i="9" s="1" a="1"/>
  <c r="M355" i="9" s="1"/>
  <c r="N365" i="9"/>
  <c r="Q375" i="9"/>
  <c r="N386" i="9"/>
  <c r="Q396" i="9"/>
  <c r="P408" i="9"/>
  <c r="N419" i="9"/>
  <c r="R429" i="9"/>
  <c r="P440" i="9"/>
  <c r="T340" i="9"/>
  <c r="D340" i="9"/>
  <c r="L340" i="9" s="1"/>
  <c r="M340" i="9" s="1" a="1"/>
  <c r="M340" i="9" s="1"/>
  <c r="N350" i="9"/>
  <c r="R362" i="9"/>
  <c r="O373" i="9"/>
  <c r="Q383" i="9"/>
  <c r="N394" i="9"/>
  <c r="R404" i="9"/>
  <c r="O415" i="9"/>
  <c r="T426" i="9"/>
  <c r="D426" i="9"/>
  <c r="L426" i="9" s="1"/>
  <c r="M426" i="9" s="1" a="1"/>
  <c r="M426" i="9" s="1"/>
  <c r="Q436" i="9"/>
  <c r="N447" i="9"/>
  <c r="P346" i="9"/>
  <c r="Q356" i="9"/>
  <c r="P369" i="9"/>
  <c r="T380" i="9"/>
  <c r="D380" i="9"/>
  <c r="L380" i="9" s="1"/>
  <c r="M380" i="9" s="1" a="1"/>
  <c r="M380" i="9" s="1"/>
  <c r="P390" i="9"/>
  <c r="T401" i="9"/>
  <c r="D401" i="9"/>
  <c r="L401" i="9" s="1"/>
  <c r="M401" i="9" s="1" a="1"/>
  <c r="M401" i="9" s="1"/>
  <c r="P411" i="9"/>
  <c r="N422" i="9"/>
  <c r="R432" i="9"/>
  <c r="P443" i="9"/>
  <c r="Q346" i="9"/>
  <c r="R356" i="9"/>
  <c r="T367" i="9"/>
  <c r="D367" i="9"/>
  <c r="L367" i="9" s="1"/>
  <c r="M367" i="9" s="1" a="1"/>
  <c r="M367" i="9" s="1"/>
  <c r="P377" i="9"/>
  <c r="T388" i="9"/>
  <c r="D388" i="9"/>
  <c r="L388" i="9" s="1"/>
  <c r="M388" i="9" s="1" a="1"/>
  <c r="M388" i="9" s="1"/>
  <c r="P398" i="9"/>
  <c r="T409" i="9"/>
  <c r="D409" i="9"/>
  <c r="L409" i="9" s="1"/>
  <c r="M409" i="9" s="1" a="1"/>
  <c r="M409" i="9" s="1"/>
  <c r="Q419" i="9"/>
  <c r="O430" i="9"/>
  <c r="T441" i="9"/>
  <c r="D441" i="9"/>
  <c r="L441" i="9" s="1"/>
  <c r="M441" i="9" s="1" a="1"/>
  <c r="M441" i="9" s="1"/>
  <c r="T222" i="9"/>
  <c r="D222" i="9"/>
  <c r="L222" i="9" s="1"/>
  <c r="M222" i="9" s="1" a="1"/>
  <c r="M222" i="9" s="1"/>
  <c r="T233" i="9"/>
  <c r="D233" i="9"/>
  <c r="L233" i="9" s="1"/>
  <c r="M233" i="9" s="1" a="1"/>
  <c r="M233" i="9" s="1"/>
  <c r="R135" i="9"/>
  <c r="R146" i="9"/>
  <c r="N158" i="9"/>
  <c r="N168" i="9"/>
  <c r="T181" i="9"/>
  <c r="D181" i="9"/>
  <c r="L181" i="9" s="1"/>
  <c r="M181" i="9" s="1" a="1"/>
  <c r="M181" i="9" s="1"/>
  <c r="Q190" i="9"/>
  <c r="T203" i="9"/>
  <c r="D203" i="9"/>
  <c r="L203" i="9" s="1"/>
  <c r="M203" i="9" s="1" a="1"/>
  <c r="M203" i="9" s="1"/>
  <c r="N213" i="9"/>
  <c r="N223" i="9"/>
  <c r="R234" i="9"/>
  <c r="R139" i="9"/>
  <c r="O149" i="9"/>
  <c r="P159" i="9"/>
  <c r="R170" i="9"/>
  <c r="O182" i="9"/>
  <c r="T192" i="9"/>
  <c r="D192" i="9"/>
  <c r="L192" i="9" s="1"/>
  <c r="M192" i="9" s="1" a="1"/>
  <c r="M192" i="9" s="1"/>
  <c r="N203" i="9"/>
  <c r="O213" i="9"/>
  <c r="Q224" i="9"/>
  <c r="P137" i="9"/>
  <c r="O148" i="9"/>
  <c r="T171" i="9"/>
  <c r="D171" i="9"/>
  <c r="L171" i="9" s="1"/>
  <c r="M171" i="9" s="1" a="1"/>
  <c r="M171" i="9" s="1"/>
  <c r="Q183" i="9"/>
  <c r="P193" i="9"/>
  <c r="O203" i="9"/>
  <c r="P213" i="9"/>
  <c r="R224" i="9"/>
  <c r="T238" i="9"/>
  <c r="D238" i="9"/>
  <c r="L238" i="9" s="1"/>
  <c r="M238" i="9" s="1" a="1"/>
  <c r="M238" i="9" s="1"/>
  <c r="P142" i="9"/>
  <c r="P153" i="9"/>
  <c r="O163" i="9"/>
  <c r="R173" i="9"/>
  <c r="R183" i="9"/>
  <c r="Q193" i="9"/>
  <c r="R204" i="9"/>
  <c r="R214" i="9"/>
  <c r="T225" i="9"/>
  <c r="D225" i="9"/>
  <c r="L225" i="9" s="1"/>
  <c r="M225" i="9" s="1" a="1"/>
  <c r="M225" i="9" s="1"/>
  <c r="N135" i="9"/>
  <c r="T145" i="9"/>
  <c r="D145" i="9"/>
  <c r="L145" i="9" s="1"/>
  <c r="M145" i="9" s="1" a="1"/>
  <c r="M145" i="9" s="1"/>
  <c r="N156" i="9"/>
  <c r="P167" i="9"/>
  <c r="Q177" i="9"/>
  <c r="Q198" i="9"/>
  <c r="R218" i="9"/>
  <c r="R230" i="9"/>
  <c r="O231" i="9"/>
  <c r="P270" i="9"/>
  <c r="P282" i="9"/>
  <c r="R294" i="9"/>
  <c r="Q305" i="9"/>
  <c r="O328" i="9"/>
  <c r="N339" i="9"/>
  <c r="R247" i="9"/>
  <c r="Q257" i="9"/>
  <c r="O268" i="9"/>
  <c r="R277" i="9"/>
  <c r="P287" i="9"/>
  <c r="N297" i="9"/>
  <c r="N307" i="9"/>
  <c r="Q317" i="9"/>
  <c r="P317" i="9"/>
  <c r="N327" i="9"/>
  <c r="N249" i="9"/>
  <c r="T259" i="9"/>
  <c r="D259" i="9"/>
  <c r="L259" i="9" s="1"/>
  <c r="M259" i="9" s="1" a="1"/>
  <c r="M259" i="9" s="1"/>
  <c r="P268" i="9"/>
  <c r="T278" i="9"/>
  <c r="D278" i="9"/>
  <c r="L278" i="9" s="1"/>
  <c r="M278" i="9" s="1" a="1"/>
  <c r="M278" i="9" s="1"/>
  <c r="Q287" i="9"/>
  <c r="O297" i="9"/>
  <c r="R309" i="9"/>
  <c r="N320" i="9"/>
  <c r="T330" i="9"/>
  <c r="D330" i="9"/>
  <c r="L330" i="9" s="1"/>
  <c r="M330" i="9" s="1" a="1"/>
  <c r="M330" i="9" s="1"/>
  <c r="Q251" i="9"/>
  <c r="P261" i="9"/>
  <c r="N272" i="9"/>
  <c r="N284" i="9"/>
  <c r="T294" i="9"/>
  <c r="D294" i="9"/>
  <c r="L294" i="9" s="1"/>
  <c r="M294" i="9" s="1" a="1"/>
  <c r="M294" i="9" s="1"/>
  <c r="Q303" i="9"/>
  <c r="R328" i="9"/>
  <c r="N237" i="9"/>
  <c r="T247" i="9"/>
  <c r="D247" i="9"/>
  <c r="L247" i="9" s="1"/>
  <c r="M247" i="9" s="1" a="1"/>
  <c r="M247" i="9" s="1"/>
  <c r="T257" i="9"/>
  <c r="D257" i="9"/>
  <c r="L257" i="9" s="1"/>
  <c r="M257" i="9" s="1" a="1"/>
  <c r="M257" i="9" s="1"/>
  <c r="P280" i="9"/>
  <c r="Q291" i="9"/>
  <c r="P302" i="9"/>
  <c r="Q312" i="9"/>
  <c r="Q332" i="9"/>
  <c r="R239" i="9"/>
  <c r="R250" i="9"/>
  <c r="T270" i="9"/>
  <c r="D270" i="9"/>
  <c r="L270" i="9" s="1"/>
  <c r="M270" i="9" s="1" a="1"/>
  <c r="M270" i="9" s="1"/>
  <c r="Q279" i="9"/>
  <c r="R291" i="9"/>
  <c r="Q301" i="9"/>
  <c r="P311" i="9"/>
  <c r="R321" i="9"/>
  <c r="N334" i="9"/>
  <c r="T240" i="9"/>
  <c r="D240" i="9"/>
  <c r="L240" i="9" s="1"/>
  <c r="M240" i="9" s="1" a="1"/>
  <c r="M240" i="9" s="1"/>
  <c r="N252" i="9"/>
  <c r="T275" i="9"/>
  <c r="D275" i="9"/>
  <c r="L275" i="9" s="1"/>
  <c r="M275" i="9" s="1" a="1"/>
  <c r="M275" i="9" s="1"/>
  <c r="P284" i="9"/>
  <c r="P294" i="9"/>
  <c r="N304" i="9"/>
  <c r="O314" i="9"/>
  <c r="P324" i="9"/>
  <c r="O334" i="9"/>
  <c r="T362" i="9"/>
  <c r="D362" i="9"/>
  <c r="L362" i="9" s="1"/>
  <c r="M362" i="9" s="1" a="1"/>
  <c r="M362" i="9" s="1"/>
  <c r="T384" i="9"/>
  <c r="N384" i="9"/>
  <c r="N338" i="9"/>
  <c r="T352" i="9"/>
  <c r="D352" i="9"/>
  <c r="L352" i="9" s="1"/>
  <c r="M352" i="9" s="1" a="1"/>
  <c r="M352" i="9" s="1"/>
  <c r="N362" i="9"/>
  <c r="Q372" i="9"/>
  <c r="O384" i="9"/>
  <c r="R394" i="9"/>
  <c r="P405" i="9"/>
  <c r="Q426" i="9"/>
  <c r="O437" i="9"/>
  <c r="R447" i="9"/>
  <c r="P353" i="9"/>
  <c r="P363" i="9"/>
  <c r="P384" i="9"/>
  <c r="D407" i="9"/>
  <c r="L407" i="9" s="1"/>
  <c r="M407" i="9" s="1" a="1"/>
  <c r="M407" i="9" s="1"/>
  <c r="P417" i="9"/>
  <c r="N428" i="9"/>
  <c r="R438" i="9"/>
  <c r="O342" i="9"/>
  <c r="O352" i="9"/>
  <c r="P362" i="9"/>
  <c r="T373" i="9"/>
  <c r="D373" i="9"/>
  <c r="L373" i="9" s="1"/>
  <c r="M373" i="9" s="1" a="1"/>
  <c r="M373" i="9" s="1"/>
  <c r="O383" i="9"/>
  <c r="R393" i="9"/>
  <c r="P404" i="9"/>
  <c r="T415" i="9"/>
  <c r="D415" i="9"/>
  <c r="L415" i="9" s="1"/>
  <c r="M415" i="9" s="1" a="1"/>
  <c r="M415" i="9" s="1"/>
  <c r="Q425" i="9"/>
  <c r="O436" i="9"/>
  <c r="R446" i="9"/>
  <c r="N346" i="9"/>
  <c r="O356" i="9"/>
  <c r="P366" i="9"/>
  <c r="P387" i="9"/>
  <c r="T398" i="9"/>
  <c r="D398" i="9"/>
  <c r="L398" i="9" s="1"/>
  <c r="M398" i="9" s="1" a="1"/>
  <c r="M398" i="9" s="1"/>
  <c r="R409" i="9"/>
  <c r="P420" i="9"/>
  <c r="N431" i="9"/>
  <c r="R441" i="9"/>
  <c r="O341" i="9"/>
  <c r="P374" i="9"/>
  <c r="T385" i="9"/>
  <c r="D385" i="9"/>
  <c r="L385" i="9" s="1"/>
  <c r="M385" i="9" s="1" a="1"/>
  <c r="M385" i="9" s="1"/>
  <c r="P395" i="9"/>
  <c r="N406" i="9"/>
  <c r="Q416" i="9"/>
  <c r="O427" i="9"/>
  <c r="T438" i="9"/>
  <c r="D438" i="9"/>
  <c r="L438" i="9" s="1"/>
  <c r="M438" i="9" s="1" a="1"/>
  <c r="M438" i="9" s="1"/>
  <c r="P448" i="9"/>
  <c r="Q347" i="9"/>
  <c r="R357" i="9"/>
  <c r="R370" i="9"/>
  <c r="O381" i="9"/>
  <c r="R391" i="9"/>
  <c r="O402" i="9"/>
  <c r="P423" i="9"/>
  <c r="R444" i="9"/>
  <c r="R347" i="9"/>
  <c r="R378" i="9"/>
  <c r="O389" i="9"/>
  <c r="R399" i="9"/>
  <c r="O410" i="9"/>
  <c r="T421" i="9"/>
  <c r="D421" i="9"/>
  <c r="L421" i="9" s="1"/>
  <c r="M421" i="9" s="1" a="1"/>
  <c r="M421" i="9" s="1"/>
  <c r="Q431" i="9"/>
  <c r="O442" i="9"/>
  <c r="N199" i="9"/>
  <c r="Q211" i="9"/>
  <c r="T223" i="9"/>
  <c r="D223" i="9"/>
  <c r="L223" i="9" s="1"/>
  <c r="M223" i="9" s="1" a="1"/>
  <c r="M223" i="9" s="1"/>
  <c r="Q234" i="9"/>
  <c r="N137" i="9"/>
  <c r="N149" i="9"/>
  <c r="O159" i="9"/>
  <c r="Q170" i="9"/>
  <c r="N182" i="9"/>
  <c r="R191" i="9"/>
  <c r="O204" i="9"/>
  <c r="P224" i="9"/>
  <c r="R236" i="9"/>
  <c r="R140" i="9"/>
  <c r="P150" i="9"/>
  <c r="Q160" i="9"/>
  <c r="N172" i="9"/>
  <c r="P183" i="9"/>
  <c r="O193" i="9"/>
  <c r="P204" i="9"/>
  <c r="P214" i="9"/>
  <c r="T226" i="9"/>
  <c r="D226" i="9"/>
  <c r="L226" i="9" s="1"/>
  <c r="M226" i="9" s="1" a="1"/>
  <c r="M226" i="9" s="1"/>
  <c r="Q128" i="9"/>
  <c r="Q138" i="9"/>
  <c r="P149" i="9"/>
  <c r="T162" i="9"/>
  <c r="D162" i="9"/>
  <c r="L162" i="9" s="1"/>
  <c r="M162" i="9" s="1" a="1"/>
  <c r="M162" i="9" s="1"/>
  <c r="O172" i="9"/>
  <c r="N185" i="9"/>
  <c r="T185" i="9"/>
  <c r="D185" i="9"/>
  <c r="L185" i="9" s="1"/>
  <c r="M185" i="9" s="1" a="1"/>
  <c r="M185" i="9" s="1"/>
  <c r="R194" i="9"/>
  <c r="Q204" i="9"/>
  <c r="Q214" i="9"/>
  <c r="N226" i="9"/>
  <c r="Q133" i="9"/>
  <c r="R144" i="9"/>
  <c r="R154" i="9"/>
  <c r="Q164" i="9"/>
  <c r="T195" i="9"/>
  <c r="D195" i="9"/>
  <c r="L195" i="9" s="1"/>
  <c r="M195" i="9" s="1" a="1"/>
  <c r="M195" i="9" s="1"/>
  <c r="N206" i="9"/>
  <c r="N216" i="9"/>
  <c r="R227" i="9"/>
  <c r="P136" i="9"/>
  <c r="O146" i="9"/>
  <c r="P157" i="9"/>
  <c r="R168" i="9"/>
  <c r="T179" i="9"/>
  <c r="D179" i="9"/>
  <c r="L179" i="9" s="1"/>
  <c r="M179" i="9" s="1" a="1"/>
  <c r="M179" i="9" s="1"/>
  <c r="N190" i="9"/>
  <c r="T200" i="9"/>
  <c r="D200" i="9"/>
  <c r="L200" i="9" s="1"/>
  <c r="M200" i="9" s="1" a="1"/>
  <c r="M200" i="9" s="1"/>
  <c r="T210" i="9"/>
  <c r="D210" i="9"/>
  <c r="L210" i="9" s="1"/>
  <c r="M210" i="9" s="1" a="1"/>
  <c r="M210" i="9" s="1"/>
  <c r="O232" i="9"/>
  <c r="T251" i="9"/>
  <c r="D251" i="9"/>
  <c r="L251" i="9" s="1"/>
  <c r="M251" i="9" s="1" a="1"/>
  <c r="M251" i="9" s="1"/>
  <c r="T327" i="9"/>
  <c r="D327" i="9"/>
  <c r="L327" i="9" s="1"/>
  <c r="M327" i="9" s="1" a="1"/>
  <c r="M327" i="9" s="1"/>
  <c r="Q232" i="9"/>
  <c r="P246" i="9"/>
  <c r="Q271" i="9"/>
  <c r="Q283" i="9"/>
  <c r="T307" i="9"/>
  <c r="D307" i="9"/>
  <c r="L307" i="9" s="1"/>
  <c r="M307" i="9" s="1" a="1"/>
  <c r="M307" i="9" s="1"/>
  <c r="O317" i="9"/>
  <c r="Q329" i="9"/>
  <c r="R341" i="9"/>
  <c r="T249" i="9"/>
  <c r="D249" i="9"/>
  <c r="L249" i="9" s="1"/>
  <c r="M249" i="9" s="1" a="1"/>
  <c r="M249" i="9" s="1"/>
  <c r="R258" i="9"/>
  <c r="P269" i="9"/>
  <c r="T279" i="9"/>
  <c r="D279" i="9"/>
  <c r="L279" i="9" s="1"/>
  <c r="M279" i="9" s="1" a="1"/>
  <c r="M279" i="9" s="1"/>
  <c r="R288" i="9"/>
  <c r="P298" i="9"/>
  <c r="O308" i="9"/>
  <c r="R318" i="9"/>
  <c r="P328" i="9"/>
  <c r="O250" i="9"/>
  <c r="N260" i="9"/>
  <c r="Q269" i="9"/>
  <c r="N279" i="9"/>
  <c r="Q298" i="9"/>
  <c r="N311" i="9"/>
  <c r="O321" i="9"/>
  <c r="N331" i="9"/>
  <c r="N233" i="9"/>
  <c r="O243" i="9"/>
  <c r="T253" i="9"/>
  <c r="D253" i="9"/>
  <c r="L253" i="9" s="1"/>
  <c r="M253" i="9" s="1" a="1"/>
  <c r="M253" i="9" s="1"/>
  <c r="Q262" i="9"/>
  <c r="O273" i="9"/>
  <c r="O285" i="9"/>
  <c r="O295" i="9"/>
  <c r="N306" i="9"/>
  <c r="R317" i="9"/>
  <c r="N330" i="9"/>
  <c r="P238" i="9"/>
  <c r="O248" i="9"/>
  <c r="N258" i="9"/>
  <c r="R269" i="9"/>
  <c r="R281" i="9"/>
  <c r="R303" i="9"/>
  <c r="T314" i="9"/>
  <c r="D314" i="9"/>
  <c r="L314" i="9" s="1"/>
  <c r="M314" i="9" s="1" a="1"/>
  <c r="M314" i="9" s="1"/>
  <c r="O324" i="9"/>
  <c r="T334" i="9"/>
  <c r="D334" i="9"/>
  <c r="L334" i="9" s="1"/>
  <c r="M334" i="9" s="1" a="1"/>
  <c r="M334" i="9" s="1"/>
  <c r="T241" i="9"/>
  <c r="D241" i="9"/>
  <c r="L241" i="9" s="1"/>
  <c r="M241" i="9" s="1" a="1"/>
  <c r="M241" i="9" s="1"/>
  <c r="N271" i="9"/>
  <c r="Q280" i="9"/>
  <c r="T293" i="9"/>
  <c r="D293" i="9"/>
  <c r="L293" i="9" s="1"/>
  <c r="M293" i="9" s="1" a="1"/>
  <c r="M293" i="9" s="1"/>
  <c r="Q302" i="9"/>
  <c r="R312" i="9"/>
  <c r="P335" i="9"/>
  <c r="N241" i="9"/>
  <c r="P253" i="9"/>
  <c r="O264" i="9"/>
  <c r="O276" i="9"/>
  <c r="Q285" i="9"/>
  <c r="R295" i="9"/>
  <c r="O305" i="9"/>
  <c r="Q315" i="9"/>
  <c r="Q325" i="9"/>
  <c r="Q335" i="9"/>
  <c r="D375" i="9"/>
  <c r="L375" i="9" s="1"/>
  <c r="M375" i="9" s="1" a="1"/>
  <c r="M375" i="9" s="1"/>
  <c r="T375" i="9"/>
  <c r="O339" i="9"/>
  <c r="O353" i="9"/>
  <c r="O363" i="9"/>
  <c r="Q385" i="9"/>
  <c r="N396" i="9"/>
  <c r="R406" i="9"/>
  <c r="O417" i="9"/>
  <c r="T428" i="9"/>
  <c r="D428" i="9"/>
  <c r="L428" i="9" s="1"/>
  <c r="M428" i="9" s="1" a="1"/>
  <c r="M428" i="9" s="1"/>
  <c r="Q438" i="9"/>
  <c r="P343" i="9"/>
  <c r="Q354" i="9"/>
  <c r="O375" i="9"/>
  <c r="R385" i="9"/>
  <c r="Q397" i="9"/>
  <c r="N408" i="9"/>
  <c r="R418" i="9"/>
  <c r="P429" i="9"/>
  <c r="N440" i="9"/>
  <c r="Q343" i="9"/>
  <c r="Q353" i="9"/>
  <c r="Q363" i="9"/>
  <c r="N374" i="9"/>
  <c r="Q384" i="9"/>
  <c r="N395" i="9"/>
  <c r="R405" i="9"/>
  <c r="O416" i="9"/>
  <c r="T427" i="9"/>
  <c r="D427" i="9"/>
  <c r="L427" i="9" s="1"/>
  <c r="M427" i="9" s="1" a="1"/>
  <c r="M427" i="9" s="1"/>
  <c r="Q437" i="9"/>
  <c r="N448" i="9"/>
  <c r="O347" i="9"/>
  <c r="Q357" i="9"/>
  <c r="R367" i="9"/>
  <c r="O378" i="9"/>
  <c r="R388" i="9"/>
  <c r="O399" i="9"/>
  <c r="N411" i="9"/>
  <c r="R421" i="9"/>
  <c r="P432" i="9"/>
  <c r="N443" i="9"/>
  <c r="Q342" i="9"/>
  <c r="Q352" i="9"/>
  <c r="O365" i="9"/>
  <c r="R375" i="9"/>
  <c r="O386" i="9"/>
  <c r="R396" i="9"/>
  <c r="O407" i="9"/>
  <c r="T418" i="9"/>
  <c r="D418" i="9"/>
  <c r="L418" i="9" s="1"/>
  <c r="M418" i="9" s="1" a="1"/>
  <c r="M418" i="9" s="1"/>
  <c r="Q428" i="9"/>
  <c r="T349" i="9"/>
  <c r="D349" i="9"/>
  <c r="L349" i="9" s="1"/>
  <c r="M349" i="9" s="1" a="1"/>
  <c r="M349" i="9" s="1"/>
  <c r="N359" i="9"/>
  <c r="N372" i="9"/>
  <c r="Q382" i="9"/>
  <c r="T393" i="9"/>
  <c r="D393" i="9"/>
  <c r="L393" i="9" s="1"/>
  <c r="M393" i="9" s="1" a="1"/>
  <c r="M393" i="9" s="1"/>
  <c r="Q403" i="9"/>
  <c r="N414" i="9"/>
  <c r="R424" i="9"/>
  <c r="P435" i="9"/>
  <c r="N446" i="9"/>
  <c r="N349" i="9"/>
  <c r="O359" i="9"/>
  <c r="Q369" i="9"/>
  <c r="N380" i="9"/>
  <c r="Q390" i="9"/>
  <c r="N401" i="9"/>
  <c r="Q411" i="9"/>
  <c r="O422" i="9"/>
  <c r="T433" i="9"/>
  <c r="D433" i="9"/>
  <c r="L433" i="9" s="1"/>
  <c r="M433" i="9" s="1" a="1"/>
  <c r="M433" i="9" s="1"/>
  <c r="Q443" i="9"/>
  <c r="O189" i="9"/>
  <c r="P200" i="9"/>
  <c r="T213" i="9"/>
  <c r="D213" i="9"/>
  <c r="L213" i="9" s="1"/>
  <c r="M213" i="9" s="1" a="1"/>
  <c r="M213" i="9" s="1"/>
  <c r="O224" i="9"/>
  <c r="O138" i="9"/>
  <c r="O150" i="9"/>
  <c r="P160" i="9"/>
  <c r="T172" i="9"/>
  <c r="D172" i="9"/>
  <c r="L172" i="9" s="1"/>
  <c r="M172" i="9" s="1" a="1"/>
  <c r="M172" i="9" s="1"/>
  <c r="O183" i="9"/>
  <c r="N193" i="9"/>
  <c r="Q205" i="9"/>
  <c r="Q215" i="9"/>
  <c r="R225" i="9"/>
  <c r="T132" i="9"/>
  <c r="D132" i="9"/>
  <c r="L132" i="9" s="1"/>
  <c r="M132" i="9" s="1" a="1"/>
  <c r="M132" i="9" s="1"/>
  <c r="N142" i="9"/>
  <c r="R151" i="9"/>
  <c r="R161" i="9"/>
  <c r="P173" i="9"/>
  <c r="Q194" i="9"/>
  <c r="R205" i="9"/>
  <c r="R215" i="9"/>
  <c r="O227" i="9"/>
  <c r="Q129" i="9"/>
  <c r="T141" i="9"/>
  <c r="D141" i="9"/>
  <c r="L141" i="9" s="1"/>
  <c r="M141" i="9" s="1" a="1"/>
  <c r="M141" i="9" s="1"/>
  <c r="Q150" i="9"/>
  <c r="N163" i="9"/>
  <c r="Q173" i="9"/>
  <c r="O186" i="9"/>
  <c r="T196" i="9"/>
  <c r="D196" i="9"/>
  <c r="L196" i="9" s="1"/>
  <c r="M196" i="9" s="1" a="1"/>
  <c r="M196" i="9" s="1"/>
  <c r="T206" i="9"/>
  <c r="D206" i="9"/>
  <c r="L206" i="9" s="1"/>
  <c r="M206" i="9" s="1" a="1"/>
  <c r="M206" i="9" s="1"/>
  <c r="T135" i="9"/>
  <c r="D135" i="9"/>
  <c r="L135" i="9" s="1"/>
  <c r="M135" i="9" s="1" a="1"/>
  <c r="M135" i="9" s="1"/>
  <c r="N146" i="9"/>
  <c r="T156" i="9"/>
  <c r="D156" i="9"/>
  <c r="L156" i="9" s="1"/>
  <c r="M156" i="9" s="1" a="1"/>
  <c r="M156" i="9" s="1"/>
  <c r="T166" i="9"/>
  <c r="D166" i="9"/>
  <c r="L166" i="9" s="1"/>
  <c r="M166" i="9" s="1" a="1"/>
  <c r="M166" i="9" s="1"/>
  <c r="O176" i="9"/>
  <c r="P186" i="9"/>
  <c r="N196" i="9"/>
  <c r="P207" i="9"/>
  <c r="O217" i="9"/>
  <c r="Q230" i="9"/>
  <c r="R137" i="9"/>
  <c r="P147" i="9"/>
  <c r="Q158" i="9"/>
  <c r="T170" i="9"/>
  <c r="D170" i="9"/>
  <c r="L170" i="9" s="1"/>
  <c r="M170" i="9" s="1" a="1"/>
  <c r="M170" i="9" s="1"/>
  <c r="O180" i="9"/>
  <c r="O191" i="9"/>
  <c r="N201" i="9"/>
  <c r="N211" i="9"/>
  <c r="P221" i="9"/>
  <c r="T262" i="9"/>
  <c r="D262" i="9"/>
  <c r="L262" i="9" s="1"/>
  <c r="M262" i="9" s="1" a="1"/>
  <c r="M262" i="9" s="1"/>
  <c r="T339" i="9"/>
  <c r="D339" i="9"/>
  <c r="L339" i="9" s="1"/>
  <c r="M339" i="9" s="1" a="1"/>
  <c r="M339" i="9" s="1"/>
  <c r="T234" i="9"/>
  <c r="D234" i="9"/>
  <c r="L234" i="9" s="1"/>
  <c r="M234" i="9" s="1" a="1"/>
  <c r="M234" i="9" s="1"/>
  <c r="Q247" i="9"/>
  <c r="R272" i="9"/>
  <c r="R284" i="9"/>
  <c r="T297" i="9"/>
  <c r="D297" i="9"/>
  <c r="L297" i="9" s="1"/>
  <c r="M297" i="9" s="1" a="1"/>
  <c r="M297" i="9" s="1"/>
  <c r="N308" i="9"/>
  <c r="Q318" i="9"/>
  <c r="T331" i="9"/>
  <c r="D331" i="9"/>
  <c r="L331" i="9" s="1"/>
  <c r="M331" i="9" s="1" a="1"/>
  <c r="M331" i="9" s="1"/>
  <c r="O240" i="9"/>
  <c r="N250" i="9"/>
  <c r="N261" i="9"/>
  <c r="Q270" i="9"/>
  <c r="N280" i="9"/>
  <c r="N290" i="9"/>
  <c r="Q299" i="9"/>
  <c r="Q309" i="9"/>
  <c r="T320" i="9"/>
  <c r="D320" i="9"/>
  <c r="L320" i="9" s="1"/>
  <c r="M320" i="9" s="1" a="1"/>
  <c r="M320" i="9" s="1"/>
  <c r="R329" i="9"/>
  <c r="P251" i="9"/>
  <c r="O261" i="9"/>
  <c r="R270" i="9"/>
  <c r="O280" i="9"/>
  <c r="O290" i="9"/>
  <c r="O312" i="9"/>
  <c r="Q322" i="9"/>
  <c r="P332" i="9"/>
  <c r="O234" i="9"/>
  <c r="P244" i="9"/>
  <c r="N254" i="9"/>
  <c r="R263" i="9"/>
  <c r="P274" i="9"/>
  <c r="P286" i="9"/>
  <c r="O307" i="9"/>
  <c r="P321" i="9"/>
  <c r="O331" i="9"/>
  <c r="Q239" i="9"/>
  <c r="P249" i="9"/>
  <c r="O259" i="9"/>
  <c r="P273" i="9"/>
  <c r="T283" i="9"/>
  <c r="D283" i="9"/>
  <c r="L283" i="9" s="1"/>
  <c r="M283" i="9" s="1" a="1"/>
  <c r="M283" i="9" s="1"/>
  <c r="N294" i="9"/>
  <c r="T305" i="9"/>
  <c r="D305" i="9"/>
  <c r="L305" i="9" s="1"/>
  <c r="M305" i="9" s="1" a="1"/>
  <c r="M305" i="9" s="1"/>
  <c r="O315" i="9"/>
  <c r="P325" i="9"/>
  <c r="O335" i="9"/>
  <c r="O242" i="9"/>
  <c r="O253" i="9"/>
  <c r="T263" i="9"/>
  <c r="D263" i="9"/>
  <c r="L263" i="9" s="1"/>
  <c r="M263" i="9" s="1" a="1"/>
  <c r="M263" i="9" s="1"/>
  <c r="O272" i="9"/>
  <c r="T282" i="9"/>
  <c r="D282" i="9"/>
  <c r="L282" i="9" s="1"/>
  <c r="M282" i="9" s="1" a="1"/>
  <c r="M282" i="9" s="1"/>
  <c r="O294" i="9"/>
  <c r="T304" i="9"/>
  <c r="D304" i="9"/>
  <c r="L304" i="9" s="1"/>
  <c r="M304" i="9" s="1" a="1"/>
  <c r="M304" i="9" s="1"/>
  <c r="N314" i="9"/>
  <c r="Q326" i="9"/>
  <c r="R336" i="9"/>
  <c r="Q254" i="9"/>
  <c r="Q266" i="9"/>
  <c r="P277" i="9"/>
  <c r="T287" i="9"/>
  <c r="D287" i="9"/>
  <c r="L287" i="9" s="1"/>
  <c r="M287" i="9" s="1" a="1"/>
  <c r="M287" i="9" s="1"/>
  <c r="R296" i="9"/>
  <c r="Q306" i="9"/>
  <c r="T317" i="9"/>
  <c r="D317" i="9"/>
  <c r="L317" i="9" s="1"/>
  <c r="M317" i="9" s="1" a="1"/>
  <c r="M317" i="9" s="1"/>
  <c r="R326" i="9"/>
  <c r="Q340" i="9"/>
  <c r="P354" i="9"/>
  <c r="N375" i="9"/>
  <c r="T387" i="9"/>
  <c r="D387" i="9"/>
  <c r="L387" i="9" s="1"/>
  <c r="M387" i="9" s="1" a="1"/>
  <c r="M387" i="9" s="1"/>
  <c r="P397" i="9"/>
  <c r="T408" i="9"/>
  <c r="D408" i="9"/>
  <c r="L408" i="9" s="1"/>
  <c r="M408" i="9" s="1" a="1"/>
  <c r="M408" i="9" s="1"/>
  <c r="Q418" i="9"/>
  <c r="O429" i="9"/>
  <c r="T440" i="9"/>
  <c r="D440" i="9"/>
  <c r="L440" i="9" s="1"/>
  <c r="M440" i="9" s="1" a="1"/>
  <c r="M440" i="9" s="1"/>
  <c r="Q344" i="9"/>
  <c r="T356" i="9"/>
  <c r="D356" i="9"/>
  <c r="L356" i="9" s="1"/>
  <c r="M356" i="9" s="1" a="1"/>
  <c r="M356" i="9" s="1"/>
  <c r="N366" i="9"/>
  <c r="Q376" i="9"/>
  <c r="N387" i="9"/>
  <c r="T399" i="9"/>
  <c r="D399" i="9"/>
  <c r="L399" i="9" s="1"/>
  <c r="M399" i="9" s="1" a="1"/>
  <c r="M399" i="9" s="1"/>
  <c r="P409" i="9"/>
  <c r="N420" i="9"/>
  <c r="R430" i="9"/>
  <c r="P441" i="9"/>
  <c r="R344" i="9"/>
  <c r="R354" i="9"/>
  <c r="T365" i="9"/>
  <c r="D365" i="9"/>
  <c r="L365" i="9" s="1"/>
  <c r="M365" i="9" s="1" a="1"/>
  <c r="M365" i="9" s="1"/>
  <c r="P375" i="9"/>
  <c r="T386" i="9"/>
  <c r="D386" i="9"/>
  <c r="L386" i="9" s="1"/>
  <c r="M386" i="9" s="1" a="1"/>
  <c r="M386" i="9" s="1"/>
  <c r="N407" i="9"/>
  <c r="Q417" i="9"/>
  <c r="O428" i="9"/>
  <c r="Q338" i="9"/>
  <c r="Q348" i="9"/>
  <c r="R358" i="9"/>
  <c r="N369" i="9"/>
  <c r="Q379" i="9"/>
  <c r="N390" i="9"/>
  <c r="Q400" i="9"/>
  <c r="P412" i="9"/>
  <c r="N423" i="9"/>
  <c r="R433" i="9"/>
  <c r="P444" i="9"/>
  <c r="T344" i="9"/>
  <c r="D344" i="9"/>
  <c r="L344" i="9" s="1"/>
  <c r="M344" i="9" s="1" a="1"/>
  <c r="M344" i="9" s="1"/>
  <c r="N355" i="9"/>
  <c r="Q366" i="9"/>
  <c r="N377" i="9"/>
  <c r="Q387" i="9"/>
  <c r="N398" i="9"/>
  <c r="Q408" i="9"/>
  <c r="O419" i="9"/>
  <c r="T430" i="9"/>
  <c r="D430" i="9"/>
  <c r="L430" i="9" s="1"/>
  <c r="M430" i="9" s="1" a="1"/>
  <c r="M430" i="9" s="1"/>
  <c r="Q440" i="9"/>
  <c r="N340" i="9"/>
  <c r="O350" i="9"/>
  <c r="P360" i="9"/>
  <c r="P373" i="9"/>
  <c r="R383" i="9"/>
  <c r="O394" i="9"/>
  <c r="T405" i="9"/>
  <c r="D405" i="9"/>
  <c r="L405" i="9" s="1"/>
  <c r="M405" i="9" s="1" a="1"/>
  <c r="M405" i="9" s="1"/>
  <c r="P415" i="9"/>
  <c r="N426" i="9"/>
  <c r="R436" i="9"/>
  <c r="O447" i="9"/>
  <c r="P350" i="9"/>
  <c r="Q360" i="9"/>
  <c r="T371" i="9"/>
  <c r="D371" i="9"/>
  <c r="L371" i="9" s="1"/>
  <c r="M371" i="9" s="1" a="1"/>
  <c r="M371" i="9" s="1"/>
  <c r="Q381" i="9"/>
  <c r="P381" i="9"/>
  <c r="T392" i="9"/>
  <c r="D392" i="9"/>
  <c r="L392" i="9" s="1"/>
  <c r="M392" i="9" s="1" a="1"/>
  <c r="M392" i="9" s="1"/>
  <c r="Q423" i="9"/>
  <c r="T445" i="9"/>
  <c r="D445" i="9"/>
  <c r="L445" i="9" s="1"/>
  <c r="M445" i="9" s="1" a="1"/>
  <c r="M445" i="9" s="1"/>
  <c r="P215" i="9"/>
  <c r="Q225" i="9"/>
  <c r="P129" i="9"/>
  <c r="Q139" i="9"/>
  <c r="Q151" i="9"/>
  <c r="Q161" i="9"/>
  <c r="O173" i="9"/>
  <c r="Q184" i="9"/>
  <c r="P194" i="9"/>
  <c r="T217" i="9"/>
  <c r="D217" i="9"/>
  <c r="L217" i="9" s="1"/>
  <c r="M217" i="9" s="1" a="1"/>
  <c r="M217" i="9" s="1"/>
  <c r="N227" i="9"/>
  <c r="O133" i="9"/>
  <c r="O143" i="9"/>
  <c r="N153" i="9"/>
  <c r="O164" i="9"/>
  <c r="T176" i="9"/>
  <c r="D176" i="9"/>
  <c r="L176" i="9" s="1"/>
  <c r="M176" i="9" s="1" a="1"/>
  <c r="M176" i="9" s="1"/>
  <c r="N186" i="9"/>
  <c r="R195" i="9"/>
  <c r="N207" i="9"/>
  <c r="T229" i="9"/>
  <c r="D229" i="9"/>
  <c r="L229" i="9" s="1"/>
  <c r="M229" i="9" s="1" a="1"/>
  <c r="M229" i="9" s="1"/>
  <c r="R130" i="9"/>
  <c r="O142" i="9"/>
  <c r="T152" i="9"/>
  <c r="D152" i="9"/>
  <c r="L152" i="9" s="1"/>
  <c r="M152" i="9" s="1" a="1"/>
  <c r="M152" i="9" s="1"/>
  <c r="P164" i="9"/>
  <c r="R174" i="9"/>
  <c r="P187" i="9"/>
  <c r="N197" i="9"/>
  <c r="O207" i="9"/>
  <c r="N217" i="9"/>
  <c r="N229" i="9"/>
  <c r="O136" i="9"/>
  <c r="O147" i="9"/>
  <c r="O157" i="9"/>
  <c r="O167" i="9"/>
  <c r="P177" i="9"/>
  <c r="Q187" i="9"/>
  <c r="O197" i="9"/>
  <c r="Q208" i="9"/>
  <c r="Q218" i="9"/>
  <c r="N232" i="9"/>
  <c r="T139" i="9"/>
  <c r="D139" i="9"/>
  <c r="L139" i="9" s="1"/>
  <c r="M139" i="9" s="1" a="1"/>
  <c r="M139" i="9" s="1"/>
  <c r="R149" i="9"/>
  <c r="T161" i="9"/>
  <c r="D161" i="9"/>
  <c r="L161" i="9" s="1"/>
  <c r="M161" i="9" s="1" a="1"/>
  <c r="M161" i="9" s="1"/>
  <c r="O171" i="9"/>
  <c r="P181" i="9"/>
  <c r="P192" i="9"/>
  <c r="P202" i="9"/>
  <c r="P212" i="9"/>
  <c r="R223" i="9"/>
  <c r="T244" i="9"/>
  <c r="D244" i="9"/>
  <c r="L244" i="9" s="1"/>
  <c r="M244" i="9" s="1" a="1"/>
  <c r="M244" i="9" s="1"/>
  <c r="N235" i="9"/>
  <c r="R248" i="9"/>
  <c r="N262" i="9"/>
  <c r="T274" i="9"/>
  <c r="D274" i="9"/>
  <c r="L274" i="9" s="1"/>
  <c r="M274" i="9" s="1" a="1"/>
  <c r="M274" i="9" s="1"/>
  <c r="T286" i="9"/>
  <c r="D286" i="9"/>
  <c r="L286" i="9" s="1"/>
  <c r="M286" i="9" s="1" a="1"/>
  <c r="M286" i="9" s="1"/>
  <c r="O298" i="9"/>
  <c r="P309" i="9"/>
  <c r="R319" i="9"/>
  <c r="N332" i="9"/>
  <c r="Q241" i="9"/>
  <c r="O251" i="9"/>
  <c r="O262" i="9"/>
  <c r="R271" i="9"/>
  <c r="O281" i="9"/>
  <c r="N291" i="9"/>
  <c r="T301" i="9"/>
  <c r="D301" i="9"/>
  <c r="L301" i="9" s="1"/>
  <c r="M301" i="9" s="1" a="1"/>
  <c r="M301" i="9" s="1"/>
  <c r="T311" i="9"/>
  <c r="D311" i="9"/>
  <c r="L311" i="9" s="1"/>
  <c r="M311" i="9" s="1" a="1"/>
  <c r="M311" i="9" s="1"/>
  <c r="N321" i="9"/>
  <c r="O332" i="9"/>
  <c r="P240" i="9"/>
  <c r="P262" i="9"/>
  <c r="T272" i="9"/>
  <c r="D272" i="9"/>
  <c r="L272" i="9" s="1"/>
  <c r="M272" i="9" s="1" a="1"/>
  <c r="M272" i="9" s="1"/>
  <c r="P281" i="9"/>
  <c r="O291" i="9"/>
  <c r="N301" i="9"/>
  <c r="T324" i="9"/>
  <c r="D324" i="9"/>
  <c r="L324" i="9" s="1"/>
  <c r="M324" i="9" s="1" a="1"/>
  <c r="M324" i="9" s="1"/>
  <c r="Q333" i="9"/>
  <c r="Q245" i="9"/>
  <c r="P255" i="9"/>
  <c r="T265" i="9"/>
  <c r="D265" i="9"/>
  <c r="L265" i="9" s="1"/>
  <c r="M265" i="9" s="1" a="1"/>
  <c r="M265" i="9" s="1"/>
  <c r="R275" i="9"/>
  <c r="R287" i="9"/>
  <c r="P297" i="9"/>
  <c r="Q308" i="9"/>
  <c r="R322" i="9"/>
  <c r="R240" i="9"/>
  <c r="Q250" i="9"/>
  <c r="R262" i="9"/>
  <c r="Q274" i="9"/>
  <c r="O284" i="9"/>
  <c r="P295" i="9"/>
  <c r="O306" i="9"/>
  <c r="P326" i="9"/>
  <c r="Q336" i="9"/>
  <c r="P254" i="9"/>
  <c r="N264" i="9"/>
  <c r="N283" i="9"/>
  <c r="Q295" i="9"/>
  <c r="N305" i="9"/>
  <c r="P315" i="9"/>
  <c r="R327" i="9"/>
  <c r="T256" i="9"/>
  <c r="D256" i="9"/>
  <c r="L256" i="9" s="1"/>
  <c r="M256" i="9" s="1" a="1"/>
  <c r="M256" i="9" s="1"/>
  <c r="Q278" i="9"/>
  <c r="T298" i="9"/>
  <c r="D298" i="9"/>
  <c r="L298" i="9" s="1"/>
  <c r="M298" i="9" s="1" a="1"/>
  <c r="M298" i="9" s="1"/>
  <c r="R307" i="9"/>
  <c r="O318" i="9"/>
  <c r="T328" i="9"/>
  <c r="D328" i="9"/>
  <c r="L328" i="9" s="1"/>
  <c r="M328" i="9" s="1" a="1"/>
  <c r="M328" i="9" s="1"/>
  <c r="P338" i="9"/>
  <c r="T342" i="9"/>
  <c r="D342" i="9"/>
  <c r="L342" i="9" s="1"/>
  <c r="M342" i="9" s="1" a="1"/>
  <c r="M342" i="9" s="1"/>
  <c r="R355" i="9"/>
  <c r="T366" i="9"/>
  <c r="D366" i="9"/>
  <c r="L366" i="9" s="1"/>
  <c r="M366" i="9" s="1" a="1"/>
  <c r="M366" i="9" s="1"/>
  <c r="P376" i="9"/>
  <c r="O388" i="9"/>
  <c r="R398" i="9"/>
  <c r="O409" i="9"/>
  <c r="T420" i="9"/>
  <c r="D420" i="9"/>
  <c r="L420" i="9" s="1"/>
  <c r="M420" i="9" s="1" a="1"/>
  <c r="M420" i="9" s="1"/>
  <c r="Q430" i="9"/>
  <c r="O441" i="9"/>
  <c r="O357" i="9"/>
  <c r="P367" i="9"/>
  <c r="T378" i="9"/>
  <c r="D378" i="9"/>
  <c r="L378" i="9" s="1"/>
  <c r="M378" i="9" s="1" a="1"/>
  <c r="M378" i="9" s="1"/>
  <c r="P388" i="9"/>
  <c r="O400" i="9"/>
  <c r="R410" i="9"/>
  <c r="P421" i="9"/>
  <c r="N432" i="9"/>
  <c r="R442" i="9"/>
  <c r="T346" i="9"/>
  <c r="D346" i="9"/>
  <c r="L346" i="9" s="1"/>
  <c r="M346" i="9" s="1" a="1"/>
  <c r="M346" i="9" s="1"/>
  <c r="N356" i="9"/>
  <c r="O366" i="9"/>
  <c r="R376" i="9"/>
  <c r="O387" i="9"/>
  <c r="R397" i="9"/>
  <c r="O408" i="9"/>
  <c r="T419" i="9"/>
  <c r="D419" i="9"/>
  <c r="L419" i="9" s="1"/>
  <c r="M419" i="9" s="1" a="1"/>
  <c r="M419" i="9" s="1"/>
  <c r="Q429" i="9"/>
  <c r="O440" i="9"/>
  <c r="R339" i="9"/>
  <c r="T350" i="9"/>
  <c r="D350" i="9"/>
  <c r="L350" i="9" s="1"/>
  <c r="M350" i="9" s="1" a="1"/>
  <c r="M350" i="9" s="1"/>
  <c r="O360" i="9"/>
  <c r="N360" i="9"/>
  <c r="T381" i="9"/>
  <c r="D381" i="9"/>
  <c r="L381" i="9" s="1"/>
  <c r="M381" i="9" s="1" a="1"/>
  <c r="M381" i="9" s="1"/>
  <c r="P391" i="9"/>
  <c r="P424" i="9"/>
  <c r="N435" i="9"/>
  <c r="R445" i="9"/>
  <c r="N345" i="9"/>
  <c r="P356" i="9"/>
  <c r="T368" i="9"/>
  <c r="P378" i="9"/>
  <c r="P399" i="9"/>
  <c r="T410" i="9"/>
  <c r="D410" i="9"/>
  <c r="L410" i="9" s="1"/>
  <c r="M410" i="9" s="1" a="1"/>
  <c r="M410" i="9" s="1"/>
  <c r="Q420" i="9"/>
  <c r="O431" i="9"/>
  <c r="T442" i="9"/>
  <c r="D442" i="9"/>
  <c r="L442" i="9" s="1"/>
  <c r="M442" i="9" s="1" a="1"/>
  <c r="M442" i="9" s="1"/>
  <c r="N364" i="9"/>
  <c r="N385" i="9"/>
  <c r="Q395" i="9"/>
  <c r="R416" i="9"/>
  <c r="P427" i="9"/>
  <c r="N438" i="9"/>
  <c r="Q448" i="9"/>
  <c r="Q351" i="9"/>
  <c r="R361" i="9"/>
  <c r="O372" i="9"/>
  <c r="R382" i="9"/>
  <c r="N393" i="9"/>
  <c r="R403" i="9"/>
  <c r="O414" i="9"/>
  <c r="O446" i="9"/>
  <c r="T182" i="9"/>
  <c r="D182" i="9"/>
  <c r="L182" i="9" s="1"/>
  <c r="M182" i="9" s="1" a="1"/>
  <c r="M182" i="9" s="1"/>
  <c r="T193" i="9"/>
  <c r="D193" i="9"/>
  <c r="L193" i="9" s="1"/>
  <c r="M193" i="9" s="1" a="1"/>
  <c r="M193" i="9" s="1"/>
  <c r="R202" i="9"/>
  <c r="Q130" i="9"/>
  <c r="Q140" i="9"/>
  <c r="T153" i="9"/>
  <c r="D153" i="9"/>
  <c r="L153" i="9" s="1"/>
  <c r="M153" i="9" s="1" a="1"/>
  <c r="M153" i="9" s="1"/>
  <c r="T163" i="9"/>
  <c r="D163" i="9"/>
  <c r="L163" i="9" s="1"/>
  <c r="M163" i="9" s="1" a="1"/>
  <c r="M163" i="9" s="1"/>
  <c r="Q174" i="9"/>
  <c r="T186" i="9"/>
  <c r="D186" i="9"/>
  <c r="L186" i="9" s="1"/>
  <c r="M186" i="9" s="1" a="1"/>
  <c r="M186" i="9" s="1"/>
  <c r="N198" i="9"/>
  <c r="N208" i="9"/>
  <c r="N218" i="9"/>
  <c r="Q228" i="9"/>
  <c r="Q134" i="9"/>
  <c r="P144" i="9"/>
  <c r="P154" i="9"/>
  <c r="Q165" i="9"/>
  <c r="N177" i="9"/>
  <c r="O187" i="9"/>
  <c r="D197" i="9"/>
  <c r="L197" i="9" s="1"/>
  <c r="M197" i="9" s="1" a="1"/>
  <c r="M197" i="9" s="1"/>
  <c r="T197" i="9"/>
  <c r="O208" i="9"/>
  <c r="Q219" i="9"/>
  <c r="O230" i="9"/>
  <c r="N132" i="9"/>
  <c r="P143" i="9"/>
  <c r="O153" i="9"/>
  <c r="R165" i="9"/>
  <c r="N176" i="9"/>
  <c r="Q188" i="9"/>
  <c r="O198" i="9"/>
  <c r="P208" i="9"/>
  <c r="P230" i="9"/>
  <c r="Q137" i="9"/>
  <c r="P148" i="9"/>
  <c r="P158" i="9"/>
  <c r="Q168" i="9"/>
  <c r="R178" i="9"/>
  <c r="R188" i="9"/>
  <c r="P198" i="9"/>
  <c r="R209" i="9"/>
  <c r="R233" i="9"/>
  <c r="N140" i="9"/>
  <c r="T151" i="9"/>
  <c r="D151" i="9"/>
  <c r="L151" i="9" s="1"/>
  <c r="M151" i="9" s="1" a="1"/>
  <c r="M151" i="9" s="1"/>
  <c r="O162" i="9"/>
  <c r="Q172" i="9"/>
  <c r="Q182" i="9"/>
  <c r="R193" i="9"/>
  <c r="Q203" i="9"/>
  <c r="R213" i="9"/>
  <c r="N225" i="9"/>
  <c r="O226" i="9"/>
  <c r="P236" i="9"/>
  <c r="T250" i="9"/>
  <c r="D250" i="9"/>
  <c r="L250" i="9" s="1"/>
  <c r="M250" i="9" s="1" a="1"/>
  <c r="M250" i="9" s="1"/>
  <c r="O263" i="9"/>
  <c r="O275" i="9"/>
  <c r="O287" i="9"/>
  <c r="R300" i="9"/>
  <c r="R310" i="9"/>
  <c r="T321" i="9"/>
  <c r="D321" i="9"/>
  <c r="L321" i="9" s="1"/>
  <c r="M321" i="9" s="1" a="1"/>
  <c r="M321" i="9" s="1"/>
  <c r="O333" i="9"/>
  <c r="P263" i="9"/>
  <c r="Q282" i="9"/>
  <c r="O292" i="9"/>
  <c r="N312" i="9"/>
  <c r="P322" i="9"/>
  <c r="P333" i="9"/>
  <c r="R241" i="9"/>
  <c r="T254" i="9"/>
  <c r="D254" i="9"/>
  <c r="L254" i="9" s="1"/>
  <c r="M254" i="9" s="1" a="1"/>
  <c r="M254" i="9" s="1"/>
  <c r="Q263" i="9"/>
  <c r="N273" i="9"/>
  <c r="R282" i="9"/>
  <c r="P292" i="9"/>
  <c r="P303" i="9"/>
  <c r="T315" i="9"/>
  <c r="D315" i="9"/>
  <c r="L315" i="9" s="1"/>
  <c r="M315" i="9" s="1" a="1"/>
  <c r="M315" i="9" s="1"/>
  <c r="N325" i="9"/>
  <c r="T335" i="9"/>
  <c r="D335" i="9"/>
  <c r="L335" i="9" s="1"/>
  <c r="M335" i="9" s="1" a="1"/>
  <c r="M335" i="9" s="1"/>
  <c r="T237" i="9"/>
  <c r="D237" i="9"/>
  <c r="L237" i="9" s="1"/>
  <c r="M237" i="9" s="1" a="1"/>
  <c r="M237" i="9" s="1"/>
  <c r="R246" i="9"/>
  <c r="R256" i="9"/>
  <c r="N266" i="9"/>
  <c r="T277" i="9"/>
  <c r="D277" i="9"/>
  <c r="L277" i="9" s="1"/>
  <c r="M277" i="9" s="1" a="1"/>
  <c r="M277" i="9" s="1"/>
  <c r="N289" i="9"/>
  <c r="R298" i="9"/>
  <c r="T310" i="9"/>
  <c r="D310" i="9"/>
  <c r="L310" i="9" s="1"/>
  <c r="M310" i="9" s="1" a="1"/>
  <c r="M310" i="9" s="1"/>
  <c r="N324" i="9"/>
  <c r="N335" i="9"/>
  <c r="N242" i="9"/>
  <c r="R251" i="9"/>
  <c r="T264" i="9"/>
  <c r="D264" i="9"/>
  <c r="L264" i="9" s="1"/>
  <c r="M264" i="9" s="1" a="1"/>
  <c r="M264" i="9" s="1"/>
  <c r="T276" i="9"/>
  <c r="D276" i="9"/>
  <c r="L276" i="9" s="1"/>
  <c r="M276" i="9" s="1" a="1"/>
  <c r="M276" i="9" s="1"/>
  <c r="Q286" i="9"/>
  <c r="Q297" i="9"/>
  <c r="P307" i="9"/>
  <c r="T318" i="9"/>
  <c r="D318" i="9"/>
  <c r="L318" i="9" s="1"/>
  <c r="M318" i="9" s="1" a="1"/>
  <c r="M318" i="9" s="1"/>
  <c r="Q327" i="9"/>
  <c r="T338" i="9"/>
  <c r="D338" i="9"/>
  <c r="L338" i="9" s="1"/>
  <c r="M338" i="9" s="1" a="1"/>
  <c r="M338" i="9" s="1"/>
  <c r="R244" i="9"/>
  <c r="R255" i="9"/>
  <c r="O265" i="9"/>
  <c r="R274" i="9"/>
  <c r="P285" i="9"/>
  <c r="P306" i="9"/>
  <c r="R316" i="9"/>
  <c r="N329" i="9"/>
  <c r="O257" i="9"/>
  <c r="N269" i="9"/>
  <c r="R279" i="9"/>
  <c r="Q289" i="9"/>
  <c r="O299" i="9"/>
  <c r="P319" i="9"/>
  <c r="O329" i="9"/>
  <c r="T357" i="9"/>
  <c r="D357" i="9"/>
  <c r="L357" i="9" s="1"/>
  <c r="M357" i="9" s="1" a="1"/>
  <c r="M357" i="9" s="1"/>
  <c r="N379" i="9"/>
  <c r="T379" i="9"/>
  <c r="D379" i="9"/>
  <c r="L379" i="9" s="1"/>
  <c r="M379" i="9" s="1" a="1"/>
  <c r="M379" i="9" s="1"/>
  <c r="Q389" i="9"/>
  <c r="P389" i="9"/>
  <c r="T400" i="9"/>
  <c r="D400" i="9"/>
  <c r="L400" i="9" s="1"/>
  <c r="M400" i="9" s="1" a="1"/>
  <c r="M400" i="9" s="1"/>
  <c r="N357" i="9"/>
  <c r="O367" i="9"/>
  <c r="N400" i="9"/>
  <c r="Q410" i="9"/>
  <c r="O421" i="9"/>
  <c r="T432" i="9"/>
  <c r="D432" i="9"/>
  <c r="L432" i="9" s="1"/>
  <c r="M432" i="9" s="1" a="1"/>
  <c r="M432" i="9" s="1"/>
  <c r="Q442" i="9"/>
  <c r="T347" i="9"/>
  <c r="D347" i="9"/>
  <c r="L347" i="9" s="1"/>
  <c r="M347" i="9" s="1" a="1"/>
  <c r="M347" i="9" s="1"/>
  <c r="R368" i="9"/>
  <c r="O379" i="9"/>
  <c r="Q401" i="9"/>
  <c r="N412" i="9"/>
  <c r="R422" i="9"/>
  <c r="P433" i="9"/>
  <c r="N444" i="9"/>
  <c r="N347" i="9"/>
  <c r="P357" i="9"/>
  <c r="Q367" i="9"/>
  <c r="N378" i="9"/>
  <c r="Q388" i="9"/>
  <c r="N399" i="9"/>
  <c r="Q409" i="9"/>
  <c r="O420" i="9"/>
  <c r="Q441" i="9"/>
  <c r="N341" i="9"/>
  <c r="N351" i="9"/>
  <c r="P361" i="9"/>
  <c r="R371" i="9"/>
  <c r="O382" i="9"/>
  <c r="Q392" i="9"/>
  <c r="O403" i="9"/>
  <c r="N415" i="9"/>
  <c r="R425" i="9"/>
  <c r="P436" i="9"/>
  <c r="T447" i="9"/>
  <c r="D447" i="9"/>
  <c r="L447" i="9" s="1"/>
  <c r="M447" i="9" s="1" a="1"/>
  <c r="M447" i="9" s="1"/>
  <c r="O346" i="9"/>
  <c r="O369" i="9"/>
  <c r="R379" i="9"/>
  <c r="O390" i="9"/>
  <c r="R400" i="9"/>
  <c r="O411" i="9"/>
  <c r="T422" i="9"/>
  <c r="D422" i="9"/>
  <c r="L422" i="9" s="1"/>
  <c r="M422" i="9" s="1" a="1"/>
  <c r="M422" i="9" s="1"/>
  <c r="Q432" i="9"/>
  <c r="O443" i="9"/>
  <c r="R342" i="9"/>
  <c r="R352" i="9"/>
  <c r="Q365" i="9"/>
  <c r="P365" i="9"/>
  <c r="T376" i="9"/>
  <c r="D376" i="9"/>
  <c r="L376" i="9" s="1"/>
  <c r="M376" i="9" s="1" a="1"/>
  <c r="M376" i="9" s="1"/>
  <c r="P386" i="9"/>
  <c r="T397" i="9"/>
  <c r="D397" i="9"/>
  <c r="L397" i="9" s="1"/>
  <c r="M397" i="9" s="1" a="1"/>
  <c r="M397" i="9" s="1"/>
  <c r="P407" i="9"/>
  <c r="N418" i="9"/>
  <c r="R428" i="9"/>
  <c r="P439" i="9"/>
  <c r="T353" i="9"/>
  <c r="D353" i="9"/>
  <c r="L353" i="9" s="1"/>
  <c r="M353" i="9" s="1" a="1"/>
  <c r="M353" i="9" s="1"/>
  <c r="Q373" i="9"/>
  <c r="D384" i="9"/>
  <c r="L384" i="9" s="1"/>
  <c r="M384" i="9" s="1" a="1"/>
  <c r="M384" i="9" s="1"/>
  <c r="P394" i="9"/>
  <c r="N405" i="9"/>
  <c r="Q415" i="9"/>
  <c r="O426" i="9"/>
  <c r="T437" i="9"/>
  <c r="D437" i="9"/>
  <c r="L437" i="9" s="1"/>
  <c r="M437" i="9" s="1" a="1"/>
  <c r="M437" i="9" s="1"/>
  <c r="P447" i="9"/>
  <c r="O194" i="9"/>
  <c r="N204" i="9"/>
  <c r="T142" i="9"/>
  <c r="D142" i="9"/>
  <c r="L142" i="9" s="1"/>
  <c r="M142" i="9" s="1" a="1"/>
  <c r="M142" i="9" s="1"/>
  <c r="O154" i="9"/>
  <c r="N164" i="9"/>
  <c r="R175" i="9"/>
  <c r="N187" i="9"/>
  <c r="O199" i="9"/>
  <c r="O209" i="9"/>
  <c r="P219" i="9"/>
  <c r="T136" i="9"/>
  <c r="D136" i="9"/>
  <c r="L136" i="9" s="1"/>
  <c r="M136" i="9" s="1" a="1"/>
  <c r="M136" i="9" s="1"/>
  <c r="R145" i="9"/>
  <c r="Q155" i="9"/>
  <c r="T167" i="9"/>
  <c r="D167" i="9"/>
  <c r="L167" i="9" s="1"/>
  <c r="M167" i="9" s="1" a="1"/>
  <c r="M167" i="9" s="1"/>
  <c r="P178" i="9"/>
  <c r="P188" i="9"/>
  <c r="P199" i="9"/>
  <c r="P209" i="9"/>
  <c r="T221" i="9"/>
  <c r="D221" i="9"/>
  <c r="L221" i="9" s="1"/>
  <c r="M221" i="9" s="1" a="1"/>
  <c r="M221" i="9" s="1"/>
  <c r="R231" i="9"/>
  <c r="P133" i="9"/>
  <c r="Q144" i="9"/>
  <c r="Q154" i="9"/>
  <c r="N167" i="9"/>
  <c r="O177" i="9"/>
  <c r="Q209" i="9"/>
  <c r="R219" i="9"/>
  <c r="T232" i="9"/>
  <c r="D232" i="9"/>
  <c r="L232" i="9" s="1"/>
  <c r="M232" i="9" s="1" a="1"/>
  <c r="M232" i="9" s="1"/>
  <c r="Q149" i="9"/>
  <c r="R169" i="9"/>
  <c r="N180" i="9"/>
  <c r="T190" i="9"/>
  <c r="D190" i="9"/>
  <c r="L190" i="9" s="1"/>
  <c r="M190" i="9" s="1" a="1"/>
  <c r="M190" i="9" s="1"/>
  <c r="T211" i="9"/>
  <c r="D211" i="9"/>
  <c r="L211" i="9" s="1"/>
  <c r="M211" i="9" s="1" a="1"/>
  <c r="M211" i="9" s="1"/>
  <c r="O221" i="9"/>
  <c r="O141" i="9"/>
  <c r="O152" i="9"/>
  <c r="P163" i="9"/>
  <c r="T174" i="9"/>
  <c r="D174" i="9"/>
  <c r="L174" i="9" s="1"/>
  <c r="M174" i="9" s="1" a="1"/>
  <c r="M174" i="9" s="1"/>
  <c r="N195" i="9"/>
  <c r="T215" i="9"/>
  <c r="D215" i="9"/>
  <c r="L215" i="9" s="1"/>
  <c r="M215" i="9" s="1" a="1"/>
  <c r="M215" i="9" s="1"/>
  <c r="O236" i="9"/>
  <c r="O256" i="9"/>
  <c r="N256" i="9"/>
  <c r="T332" i="9"/>
  <c r="D332" i="9"/>
  <c r="L332" i="9" s="1"/>
  <c r="M332" i="9" s="1" a="1"/>
  <c r="M332" i="9" s="1"/>
  <c r="R237" i="9"/>
  <c r="N251" i="9"/>
  <c r="Q288" i="9"/>
  <c r="T312" i="9"/>
  <c r="D312" i="9"/>
  <c r="L312" i="9" s="1"/>
  <c r="M312" i="9" s="1" a="1"/>
  <c r="M312" i="9" s="1"/>
  <c r="O322" i="9"/>
  <c r="Q334" i="9"/>
  <c r="N244" i="9"/>
  <c r="R253" i="9"/>
  <c r="Q264" i="9"/>
  <c r="N274" i="9"/>
  <c r="R283" i="9"/>
  <c r="Q293" i="9"/>
  <c r="O303" i="9"/>
  <c r="R323" i="9"/>
  <c r="R334" i="9"/>
  <c r="N243" i="9"/>
  <c r="O255" i="9"/>
  <c r="R264" i="9"/>
  <c r="O274" i="9"/>
  <c r="T284" i="9"/>
  <c r="D284" i="9"/>
  <c r="L284" i="9" s="1"/>
  <c r="M284" i="9" s="1" a="1"/>
  <c r="M284" i="9" s="1"/>
  <c r="R293" i="9"/>
  <c r="R304" i="9"/>
  <c r="O316" i="9"/>
  <c r="N326" i="9"/>
  <c r="O336" i="9"/>
  <c r="O238" i="9"/>
  <c r="N248" i="9"/>
  <c r="T258" i="9"/>
  <c r="D258" i="9"/>
  <c r="L258" i="9" s="1"/>
  <c r="M258" i="9" s="1" a="1"/>
  <c r="M258" i="9" s="1"/>
  <c r="P267" i="9"/>
  <c r="N278" i="9"/>
  <c r="P290" i="9"/>
  <c r="T300" i="9"/>
  <c r="D300" i="9"/>
  <c r="L300" i="9" s="1"/>
  <c r="M300" i="9" s="1" a="1"/>
  <c r="M300" i="9" s="1"/>
  <c r="P312" i="9"/>
  <c r="O325" i="9"/>
  <c r="P336" i="9"/>
  <c r="P243" i="9"/>
  <c r="N253" i="9"/>
  <c r="N265" i="9"/>
  <c r="N277" i="9"/>
  <c r="T288" i="9"/>
  <c r="D288" i="9"/>
  <c r="L288" i="9" s="1"/>
  <c r="M288" i="9" s="1" a="1"/>
  <c r="M288" i="9" s="1"/>
  <c r="N319" i="9"/>
  <c r="T329" i="9"/>
  <c r="D329" i="9"/>
  <c r="L329" i="9" s="1"/>
  <c r="M329" i="9" s="1" a="1"/>
  <c r="M329" i="9" s="1"/>
  <c r="P340" i="9"/>
  <c r="T246" i="9"/>
  <c r="D246" i="9"/>
  <c r="L246" i="9" s="1"/>
  <c r="M246" i="9" s="1" a="1"/>
  <c r="M246" i="9" s="1"/>
  <c r="N257" i="9"/>
  <c r="P266" i="9"/>
  <c r="N276" i="9"/>
  <c r="R286" i="9"/>
  <c r="R297" i="9"/>
  <c r="Q307" i="9"/>
  <c r="N318" i="9"/>
  <c r="P330" i="9"/>
  <c r="N246" i="9"/>
  <c r="P258" i="9"/>
  <c r="N270" i="9"/>
  <c r="R280" i="9"/>
  <c r="P300" i="9"/>
  <c r="P310" i="9"/>
  <c r="Q320" i="9"/>
  <c r="Q330" i="9"/>
  <c r="T348" i="9"/>
  <c r="D348" i="9"/>
  <c r="L348" i="9" s="1"/>
  <c r="M348" i="9" s="1" a="1"/>
  <c r="M348" i="9" s="1"/>
  <c r="N348" i="9"/>
  <c r="Q368" i="9"/>
  <c r="T391" i="9"/>
  <c r="D391" i="9"/>
  <c r="L391" i="9" s="1"/>
  <c r="M391" i="9" s="1" a="1"/>
  <c r="M391" i="9" s="1"/>
  <c r="P401" i="9"/>
  <c r="Q422" i="9"/>
  <c r="O433" i="9"/>
  <c r="T444" i="9"/>
  <c r="D444" i="9"/>
  <c r="L444" i="9" s="1"/>
  <c r="M444" i="9" s="1" a="1"/>
  <c r="M444" i="9" s="1"/>
  <c r="O348" i="9"/>
  <c r="N370" i="9"/>
  <c r="Q380" i="9"/>
  <c r="N391" i="9"/>
  <c r="T403" i="9"/>
  <c r="D403" i="9"/>
  <c r="L403" i="9" s="1"/>
  <c r="M403" i="9" s="1" a="1"/>
  <c r="M403" i="9" s="1"/>
  <c r="P413" i="9"/>
  <c r="N424" i="9"/>
  <c r="R434" i="9"/>
  <c r="P445" i="9"/>
  <c r="P348" i="9"/>
  <c r="Q358" i="9"/>
  <c r="T369" i="9"/>
  <c r="D369" i="9"/>
  <c r="L369" i="9" s="1"/>
  <c r="M369" i="9" s="1" a="1"/>
  <c r="M369" i="9" s="1"/>
  <c r="P379" i="9"/>
  <c r="D390" i="9"/>
  <c r="L390" i="9" s="1"/>
  <c r="M390" i="9" s="1" a="1"/>
  <c r="M390" i="9" s="1"/>
  <c r="P400" i="9"/>
  <c r="T411" i="9"/>
  <c r="D411" i="9"/>
  <c r="L411" i="9" s="1"/>
  <c r="M411" i="9" s="1" a="1"/>
  <c r="M411" i="9" s="1"/>
  <c r="Q421" i="9"/>
  <c r="O432" i="9"/>
  <c r="T443" i="9"/>
  <c r="D443" i="9"/>
  <c r="L443" i="9" s="1"/>
  <c r="M443" i="9" s="1" a="1"/>
  <c r="M443" i="9" s="1"/>
  <c r="P342" i="9"/>
  <c r="P352" i="9"/>
  <c r="Q362" i="9"/>
  <c r="N373" i="9"/>
  <c r="P383" i="9"/>
  <c r="T394" i="9"/>
  <c r="D394" i="9"/>
  <c r="L394" i="9" s="1"/>
  <c r="M394" i="9" s="1" a="1"/>
  <c r="M394" i="9" s="1"/>
  <c r="Q404" i="9"/>
  <c r="P416" i="9"/>
  <c r="N427" i="9"/>
  <c r="R437" i="9"/>
  <c r="O448" i="9"/>
  <c r="P347" i="9"/>
  <c r="Q370" i="9"/>
  <c r="N381" i="9"/>
  <c r="Q391" i="9"/>
  <c r="N402" i="9"/>
  <c r="Q412" i="9"/>
  <c r="O423" i="9"/>
  <c r="Q444" i="9"/>
  <c r="O344" i="9"/>
  <c r="N344" i="9"/>
  <c r="T354" i="9"/>
  <c r="D354" i="9"/>
  <c r="L354" i="9" s="1"/>
  <c r="M354" i="9" s="1" a="1"/>
  <c r="M354" i="9" s="1"/>
  <c r="R366" i="9"/>
  <c r="O377" i="9"/>
  <c r="R387" i="9"/>
  <c r="O398" i="9"/>
  <c r="R408" i="9"/>
  <c r="P419" i="9"/>
  <c r="N430" i="9"/>
  <c r="R440" i="9"/>
  <c r="N354" i="9"/>
  <c r="O364" i="9"/>
  <c r="O385" i="9"/>
  <c r="R395" i="9"/>
  <c r="T417" i="9"/>
  <c r="D417" i="9"/>
  <c r="L417" i="9" s="1"/>
  <c r="M417" i="9" s="1" a="1"/>
  <c r="M417" i="9" s="1"/>
  <c r="Q427" i="9"/>
  <c r="O438" i="9"/>
  <c r="R448" i="9"/>
  <c r="O457" i="9"/>
  <c r="T55" i="9"/>
  <c r="D55" i="9"/>
  <c r="D14" i="9"/>
  <c r="T14" i="9"/>
  <c r="D56" i="9"/>
  <c r="T56" i="9"/>
  <c r="N14" i="9"/>
  <c r="R22" i="9"/>
  <c r="N4" i="9"/>
  <c r="Q29" i="9"/>
  <c r="T57" i="9"/>
  <c r="D57" i="9"/>
  <c r="N75" i="9"/>
  <c r="R464" i="9"/>
  <c r="T472" i="9"/>
  <c r="D472" i="9"/>
  <c r="L472" i="9" s="1"/>
  <c r="M472" i="9" s="1" a="1"/>
  <c r="M472" i="9" s="1"/>
  <c r="T33" i="9"/>
  <c r="D33" i="9"/>
  <c r="L33" i="9" s="1"/>
  <c r="O11" i="9"/>
  <c r="Q46" i="9"/>
  <c r="R37" i="9"/>
  <c r="Q69" i="9"/>
  <c r="R80" i="9"/>
  <c r="R456" i="9"/>
  <c r="P469" i="9"/>
  <c r="N55" i="9"/>
  <c r="N45" i="9"/>
  <c r="O61" i="9"/>
  <c r="R35" i="9"/>
  <c r="O6" i="9"/>
  <c r="R69" i="9"/>
  <c r="R449" i="9"/>
  <c r="P459" i="9"/>
  <c r="Q468" i="9"/>
  <c r="R43" i="9"/>
  <c r="T18" i="9"/>
  <c r="D18" i="9"/>
  <c r="L18" i="9" s="1"/>
  <c r="N19" i="9"/>
  <c r="Q26" i="9"/>
  <c r="D37" i="9"/>
  <c r="T37" i="9"/>
  <c r="Q70" i="9"/>
  <c r="O78" i="9"/>
  <c r="R468" i="9"/>
  <c r="O13" i="9"/>
  <c r="Q10" i="9"/>
  <c r="P45" i="9"/>
  <c r="Q63" i="9"/>
  <c r="R53" i="9"/>
  <c r="R47" i="9"/>
  <c r="N80" i="9"/>
  <c r="O462" i="9"/>
  <c r="D43" i="9"/>
  <c r="T43" i="9"/>
  <c r="O17" i="9"/>
  <c r="P5" i="9"/>
  <c r="T28" i="9"/>
  <c r="D28" i="9"/>
  <c r="R57" i="9"/>
  <c r="O65" i="9"/>
  <c r="R76" i="9"/>
  <c r="P39" i="9"/>
  <c r="T26" i="9"/>
  <c r="D26" i="9"/>
  <c r="N51" i="9"/>
  <c r="R77" i="9"/>
  <c r="N7" i="9"/>
  <c r="P7" i="9"/>
  <c r="R3" i="9"/>
  <c r="T75" i="9"/>
  <c r="D75" i="9"/>
  <c r="L75" i="9" s="1"/>
  <c r="M75" i="9" s="1" a="1"/>
  <c r="M75" i="9" s="1"/>
  <c r="R16" i="9"/>
  <c r="T61" i="9"/>
  <c r="D61" i="9"/>
  <c r="T62" i="9"/>
  <c r="D62" i="9"/>
  <c r="R65" i="9"/>
  <c r="N76" i="9"/>
  <c r="T454" i="9"/>
  <c r="D454" i="9"/>
  <c r="L454" i="9" s="1"/>
  <c r="M454" i="9" s="1" a="1"/>
  <c r="M454" i="9" s="1"/>
  <c r="T473" i="9"/>
  <c r="D473" i="9"/>
  <c r="L473" i="9" s="1"/>
  <c r="M473" i="9" s="1" a="1"/>
  <c r="M473" i="9" s="1"/>
  <c r="T45" i="9"/>
  <c r="D45" i="9"/>
  <c r="O20" i="9"/>
  <c r="P51" i="9"/>
  <c r="Q38" i="9"/>
  <c r="P70" i="9"/>
  <c r="Q449" i="9"/>
  <c r="O458" i="9"/>
  <c r="P470" i="9"/>
  <c r="N56" i="9"/>
  <c r="N58" i="9"/>
  <c r="O63" i="9"/>
  <c r="R46" i="9"/>
  <c r="P71" i="9"/>
  <c r="R450" i="9"/>
  <c r="O460" i="9"/>
  <c r="Q44" i="9"/>
  <c r="T24" i="9"/>
  <c r="D24" i="9"/>
  <c r="N25" i="9"/>
  <c r="R27" i="9"/>
  <c r="R41" i="9"/>
  <c r="Q71" i="9"/>
  <c r="N79" i="9"/>
  <c r="Q459" i="9"/>
  <c r="O14" i="9"/>
  <c r="P4" i="9"/>
  <c r="O58" i="9"/>
  <c r="Q11" i="9"/>
  <c r="Q54" i="9"/>
  <c r="Q48" i="9"/>
  <c r="N73" i="9"/>
  <c r="O463" i="9"/>
  <c r="R44" i="9"/>
  <c r="O18" i="9"/>
  <c r="P19" i="9"/>
  <c r="N29" i="9"/>
  <c r="R62" i="9"/>
  <c r="O66" i="9"/>
  <c r="Q77" i="9"/>
  <c r="O456" i="9"/>
  <c r="T467" i="9"/>
  <c r="D467" i="9"/>
  <c r="L467" i="9" s="1"/>
  <c r="M467" i="9" s="1" a="1"/>
  <c r="M467" i="9" s="1"/>
  <c r="O42" i="9"/>
  <c r="P31" i="9"/>
  <c r="T27" i="9"/>
  <c r="D27" i="9"/>
  <c r="Q6" i="9"/>
  <c r="P65" i="9"/>
  <c r="P80" i="9"/>
  <c r="N457" i="9"/>
  <c r="N467" i="9"/>
  <c r="T3" i="9"/>
  <c r="D3" i="9"/>
  <c r="N3" i="9"/>
  <c r="O8" i="9"/>
  <c r="P3" i="9"/>
  <c r="Q21" i="9"/>
  <c r="Q8" i="9"/>
  <c r="T76" i="9"/>
  <c r="D76" i="9"/>
  <c r="L76" i="9" s="1"/>
  <c r="M76" i="9" s="1" a="1"/>
  <c r="M76" i="9" s="1"/>
  <c r="T63" i="9"/>
  <c r="D63" i="9"/>
  <c r="P34" i="9"/>
  <c r="T6" i="9"/>
  <c r="D6" i="9"/>
  <c r="P67" i="9"/>
  <c r="R79" i="9"/>
  <c r="P466" i="9"/>
  <c r="N10" i="9"/>
  <c r="D58" i="9"/>
  <c r="T58" i="9"/>
  <c r="P27" i="9"/>
  <c r="O52" i="9"/>
  <c r="P41" i="9"/>
  <c r="O71" i="9"/>
  <c r="Q450" i="9"/>
  <c r="O459" i="9"/>
  <c r="N472" i="9"/>
  <c r="O10" i="9"/>
  <c r="T59" i="9"/>
  <c r="D59" i="9"/>
  <c r="P20" i="9"/>
  <c r="Q51" i="9"/>
  <c r="Q41" i="9"/>
  <c r="O72" i="9"/>
  <c r="R451" i="9"/>
  <c r="N461" i="9"/>
  <c r="Q470" i="9"/>
  <c r="O55" i="9"/>
  <c r="T31" i="9"/>
  <c r="D31" i="9"/>
  <c r="O40" i="9"/>
  <c r="Q52" i="9"/>
  <c r="Q47" i="9"/>
  <c r="T80" i="9"/>
  <c r="D80" i="9"/>
  <c r="L80" i="9" s="1"/>
  <c r="M80" i="9" s="1" a="1"/>
  <c r="M80" i="9" s="1"/>
  <c r="P460" i="9"/>
  <c r="O23" i="9"/>
  <c r="N17" i="9"/>
  <c r="O59" i="9"/>
  <c r="R20" i="9"/>
  <c r="Q57" i="9"/>
  <c r="O49" i="9"/>
  <c r="N74" i="9"/>
  <c r="N464" i="9"/>
  <c r="Q55" i="9"/>
  <c r="O24" i="9"/>
  <c r="P25" i="9"/>
  <c r="N30" i="9"/>
  <c r="O36" i="9"/>
  <c r="T67" i="9"/>
  <c r="D67" i="9"/>
  <c r="L67" i="9" s="1"/>
  <c r="M67" i="9" s="1" a="1"/>
  <c r="M67" i="9" s="1"/>
  <c r="Q78" i="9"/>
  <c r="X78" i="9" s="1"/>
  <c r="T457" i="9"/>
  <c r="R472" i="9"/>
  <c r="N43" i="9"/>
  <c r="Q32" i="9"/>
  <c r="N28" i="9"/>
  <c r="P36" i="9"/>
  <c r="N67" i="9"/>
  <c r="U67" i="9" s="1"/>
  <c r="N449" i="9"/>
  <c r="D468" i="9"/>
  <c r="L468" i="9" s="1"/>
  <c r="M468" i="9" s="1" a="1"/>
  <c r="M468" i="9" s="1"/>
  <c r="T8" i="9"/>
  <c r="D8" i="9"/>
  <c r="T7" i="9"/>
  <c r="D7" i="9"/>
  <c r="O21" i="9"/>
  <c r="O7" i="9"/>
  <c r="Q22" i="9"/>
  <c r="Q7" i="9"/>
  <c r="R7" i="9"/>
  <c r="R23" i="9"/>
  <c r="Q18" i="9"/>
  <c r="N11" i="9"/>
  <c r="P35" i="9"/>
  <c r="R36" i="9"/>
  <c r="P68" i="9"/>
  <c r="V68" i="9" s="1"/>
  <c r="P457" i="9"/>
  <c r="P467" i="9"/>
  <c r="T15" i="9"/>
  <c r="D15" i="9"/>
  <c r="T5" i="9"/>
  <c r="D5" i="9"/>
  <c r="O53" i="9"/>
  <c r="P47" i="9"/>
  <c r="N72" i="9"/>
  <c r="Q451" i="9"/>
  <c r="N460" i="9"/>
  <c r="N473" i="9"/>
  <c r="O4" i="9"/>
  <c r="N5" i="9"/>
  <c r="P26" i="9"/>
  <c r="P52" i="9"/>
  <c r="T49" i="9"/>
  <c r="D49" i="9"/>
  <c r="Q74" i="9"/>
  <c r="W74" i="9" s="1"/>
  <c r="P471" i="9"/>
  <c r="O56" i="9"/>
  <c r="N32" i="9"/>
  <c r="O60" i="9"/>
  <c r="P48" i="9"/>
  <c r="T74" i="9"/>
  <c r="D74" i="9"/>
  <c r="L74" i="9" s="1"/>
  <c r="M74" i="9" s="1" a="1"/>
  <c r="M74" i="9" s="1"/>
  <c r="Q452" i="9"/>
  <c r="O461" i="9"/>
  <c r="N39" i="9"/>
  <c r="N18" i="9"/>
  <c r="O19" i="9"/>
  <c r="R26" i="9"/>
  <c r="Q62" i="9"/>
  <c r="O64" i="9"/>
  <c r="R75" i="9"/>
  <c r="N465" i="9"/>
  <c r="Q56" i="9"/>
  <c r="O31" i="9"/>
  <c r="T34" i="9"/>
  <c r="D34" i="9"/>
  <c r="O37" i="9"/>
  <c r="T68" i="9"/>
  <c r="D68" i="9"/>
  <c r="L68" i="9" s="1"/>
  <c r="M68" i="9" s="1" a="1"/>
  <c r="M68" i="9" s="1"/>
  <c r="P79" i="9"/>
  <c r="Q473" i="9"/>
  <c r="T44" i="9"/>
  <c r="D44" i="9"/>
  <c r="Q45" i="9"/>
  <c r="O29" i="9"/>
  <c r="O38" i="9"/>
  <c r="N68" i="9"/>
  <c r="U68" i="9" s="1"/>
  <c r="N450" i="9"/>
  <c r="T469" i="9"/>
  <c r="D469" i="9"/>
  <c r="L469" i="9" s="1"/>
  <c r="M469" i="9" s="1" a="1"/>
  <c r="M469" i="9" s="1"/>
  <c r="T21" i="9"/>
  <c r="D21" i="9"/>
  <c r="N21" i="9"/>
  <c r="N8" i="9"/>
  <c r="O22" i="9"/>
  <c r="P8" i="9"/>
  <c r="D12" i="9"/>
  <c r="T12" i="9"/>
  <c r="D11" i="9"/>
  <c r="T11" i="9"/>
  <c r="Q24" i="9"/>
  <c r="N20" i="9"/>
  <c r="P46" i="9"/>
  <c r="Q37" i="9"/>
  <c r="P69" i="9"/>
  <c r="P449" i="9"/>
  <c r="N458" i="9"/>
  <c r="T16" i="9"/>
  <c r="D16" i="9"/>
  <c r="L16" i="9" s="1"/>
  <c r="T40" i="9"/>
  <c r="D40" i="9"/>
  <c r="R29" i="9"/>
  <c r="N54" i="9"/>
  <c r="O48" i="9"/>
  <c r="O75" i="9"/>
  <c r="P452" i="9"/>
  <c r="T474" i="9"/>
  <c r="D474" i="9"/>
  <c r="L474" i="9" s="1"/>
  <c r="M474" i="9" s="1" a="1"/>
  <c r="M474" i="9" s="1"/>
  <c r="N15" i="9"/>
  <c r="T19" i="9"/>
  <c r="D19" i="9"/>
  <c r="L19" i="9" s="1"/>
  <c r="Q27" i="9"/>
  <c r="Q53" i="9"/>
  <c r="P53" i="9"/>
  <c r="T64" i="9"/>
  <c r="D64" i="9"/>
  <c r="L64" i="9" s="1"/>
  <c r="M64" i="9" s="1" a="1"/>
  <c r="M64" i="9" s="1"/>
  <c r="P75" i="9"/>
  <c r="O472" i="9"/>
  <c r="P10" i="9"/>
  <c r="O33" i="9"/>
  <c r="P61" i="9"/>
  <c r="P54" i="9"/>
  <c r="N49" i="9"/>
  <c r="R74" i="9"/>
  <c r="P453" i="9"/>
  <c r="N462" i="9"/>
  <c r="P472" i="9"/>
  <c r="N24" i="9"/>
  <c r="O25" i="9"/>
  <c r="T29" i="9"/>
  <c r="D29" i="9"/>
  <c r="P6" i="9"/>
  <c r="N65" i="9"/>
  <c r="P455" i="9"/>
  <c r="R10" i="9"/>
  <c r="P32" i="9"/>
  <c r="Q60" i="9"/>
  <c r="T35" i="9"/>
  <c r="D35" i="9"/>
  <c r="N38" i="9"/>
  <c r="D69" i="9"/>
  <c r="L69" i="9" s="1"/>
  <c r="M69" i="9" s="1" a="1"/>
  <c r="M69" i="9" s="1"/>
  <c r="T69" i="9"/>
  <c r="O80" i="9"/>
  <c r="Q474" i="9"/>
  <c r="Q59" i="9"/>
  <c r="O30" i="9"/>
  <c r="N41" i="9"/>
  <c r="N69" i="9"/>
  <c r="T470" i="9"/>
  <c r="D470" i="9"/>
  <c r="L470" i="9" s="1"/>
  <c r="M470" i="9" s="1" a="1"/>
  <c r="M470" i="9" s="1"/>
  <c r="T22" i="9"/>
  <c r="D22" i="9"/>
  <c r="N22" i="9"/>
  <c r="R12" i="9"/>
  <c r="P21" i="9"/>
  <c r="D13" i="9"/>
  <c r="T13" i="9"/>
  <c r="R21" i="9"/>
  <c r="D20" i="9"/>
  <c r="T20" i="9"/>
  <c r="T48" i="9"/>
  <c r="D48" i="9"/>
  <c r="T71" i="9"/>
  <c r="D71" i="9"/>
  <c r="L71" i="9" s="1"/>
  <c r="M71" i="9" s="1" a="1"/>
  <c r="M71" i="9" s="1"/>
  <c r="D459" i="9"/>
  <c r="L459" i="9" s="1"/>
  <c r="M459" i="9" s="1" a="1"/>
  <c r="M459" i="9" s="1"/>
  <c r="O44" i="9"/>
  <c r="R31" i="9"/>
  <c r="O26" i="9"/>
  <c r="N52" i="9"/>
  <c r="N71" i="9"/>
  <c r="P450" i="9"/>
  <c r="N459" i="9"/>
  <c r="O469" i="9"/>
  <c r="R17" i="9"/>
  <c r="T60" i="9"/>
  <c r="D60" i="9"/>
  <c r="Q30" i="9"/>
  <c r="N57" i="9"/>
  <c r="Q66" i="9"/>
  <c r="O76" i="9"/>
  <c r="O453" i="9"/>
  <c r="Q466" i="9"/>
  <c r="N16" i="9"/>
  <c r="T25" i="9"/>
  <c r="D25" i="9"/>
  <c r="R28" i="9"/>
  <c r="O54" i="9"/>
  <c r="R66" i="9"/>
  <c r="N77" i="9"/>
  <c r="T456" i="9"/>
  <c r="D456" i="9"/>
  <c r="L456" i="9" s="1"/>
  <c r="M456" i="9" s="1" a="1"/>
  <c r="M456" i="9" s="1"/>
  <c r="O473" i="9"/>
  <c r="O15" i="9"/>
  <c r="O45" i="9"/>
  <c r="P63" i="9"/>
  <c r="P57" i="9"/>
  <c r="N64" i="9"/>
  <c r="Q75" i="9"/>
  <c r="N463" i="9"/>
  <c r="P473" i="9"/>
  <c r="P50" i="9"/>
  <c r="N31" i="9"/>
  <c r="Q40" i="9"/>
  <c r="P40" i="9"/>
  <c r="T30" i="9"/>
  <c r="D30" i="9"/>
  <c r="N36" i="9"/>
  <c r="N66" i="9"/>
  <c r="P77" i="9"/>
  <c r="Q472" i="9"/>
  <c r="Q33" i="9"/>
  <c r="R61" i="9"/>
  <c r="D46" i="9"/>
  <c r="T46" i="9"/>
  <c r="D41" i="9"/>
  <c r="T41" i="9"/>
  <c r="T70" i="9"/>
  <c r="D70" i="9"/>
  <c r="L70" i="9" s="1"/>
  <c r="M70" i="9" s="1" a="1"/>
  <c r="M70" i="9" s="1"/>
  <c r="D449" i="9"/>
  <c r="L449" i="9" s="1"/>
  <c r="M449" i="9" s="1" a="1"/>
  <c r="M449" i="9" s="1"/>
  <c r="Q13" i="9"/>
  <c r="R55" i="9"/>
  <c r="Q19" i="9"/>
  <c r="N34" i="9"/>
  <c r="T47" i="9"/>
  <c r="D47" i="9"/>
  <c r="N70" i="9"/>
  <c r="T452" i="9"/>
  <c r="D452" i="9"/>
  <c r="L452" i="9" s="1"/>
  <c r="M452" i="9" s="1" a="1"/>
  <c r="M452" i="9" s="1"/>
  <c r="N9" i="9"/>
  <c r="O9" i="9"/>
  <c r="D39" i="9"/>
  <c r="T39" i="9"/>
  <c r="P22" i="9"/>
  <c r="N13" i="9"/>
  <c r="D23" i="9"/>
  <c r="T23" i="9"/>
  <c r="T52" i="9"/>
  <c r="D52" i="9"/>
  <c r="R58" i="9"/>
  <c r="O27" i="9"/>
  <c r="N53" i="9"/>
  <c r="O47" i="9"/>
  <c r="P451" i="9"/>
  <c r="O470" i="9"/>
  <c r="R18" i="9"/>
  <c r="N61" i="9"/>
  <c r="Q34" i="9"/>
  <c r="N62" i="9"/>
  <c r="Q67" i="9"/>
  <c r="T77" i="9"/>
  <c r="D77" i="9"/>
  <c r="L77" i="9" s="1"/>
  <c r="M77" i="9" s="1" a="1"/>
  <c r="M77" i="9" s="1"/>
  <c r="N454" i="9"/>
  <c r="Q467" i="9"/>
  <c r="Q43" i="9"/>
  <c r="T32" i="9"/>
  <c r="D32" i="9"/>
  <c r="N40" i="9"/>
  <c r="R30" i="9"/>
  <c r="O57" i="9"/>
  <c r="R67" i="9"/>
  <c r="N78" i="9"/>
  <c r="Q457" i="9"/>
  <c r="N474" i="9"/>
  <c r="O16" i="9"/>
  <c r="N59" i="9"/>
  <c r="P11" i="9"/>
  <c r="P62" i="9"/>
  <c r="T65" i="9"/>
  <c r="D65" i="9"/>
  <c r="L65" i="9" s="1"/>
  <c r="M65" i="9" s="1" a="1"/>
  <c r="M65" i="9" s="1"/>
  <c r="Q76" i="9"/>
  <c r="P76" i="9"/>
  <c r="O455" i="9"/>
  <c r="T464" i="9"/>
  <c r="D464" i="9"/>
  <c r="L464" i="9" s="1"/>
  <c r="M464" i="9" s="1" a="1"/>
  <c r="M464" i="9" s="1"/>
  <c r="O474" i="9"/>
  <c r="P55" i="9"/>
  <c r="O32" i="9"/>
  <c r="P60" i="9"/>
  <c r="R51" i="9"/>
  <c r="N37" i="9"/>
  <c r="R70" i="9"/>
  <c r="P78" i="9"/>
  <c r="P474" i="9"/>
  <c r="P15" i="9"/>
  <c r="P58" i="9"/>
  <c r="R63" i="9"/>
  <c r="T51" i="9"/>
  <c r="D51" i="9"/>
  <c r="P49" i="9"/>
  <c r="T450" i="9"/>
  <c r="D450" i="9"/>
  <c r="L450" i="9" s="1"/>
  <c r="M450" i="9" s="1" a="1"/>
  <c r="M450" i="9" s="1"/>
  <c r="O464" i="9"/>
  <c r="Q14" i="9"/>
  <c r="R56" i="9"/>
  <c r="Q25" i="9"/>
  <c r="N35" i="9"/>
  <c r="R48" i="9"/>
  <c r="P73" i="9"/>
  <c r="P464" i="9"/>
  <c r="R473" i="9"/>
  <c r="Q12" i="9"/>
  <c r="P9" i="9"/>
  <c r="T53" i="9"/>
  <c r="D53" i="9"/>
  <c r="T10" i="9"/>
  <c r="D10" i="9"/>
  <c r="R5" i="9"/>
  <c r="Q28" i="9"/>
  <c r="P28" i="9"/>
  <c r="T54" i="9"/>
  <c r="D54" i="9"/>
  <c r="N48" i="9"/>
  <c r="O452" i="9"/>
  <c r="R463" i="9"/>
  <c r="O471" i="9"/>
  <c r="R24" i="9"/>
  <c r="N63" i="9"/>
  <c r="Q35" i="9"/>
  <c r="N6" i="9"/>
  <c r="Q68" i="9"/>
  <c r="D78" i="9"/>
  <c r="L78" i="9" s="1"/>
  <c r="M78" i="9" s="1" a="1"/>
  <c r="M78" i="9" s="1"/>
  <c r="T78" i="9"/>
  <c r="T455" i="9"/>
  <c r="D455" i="9"/>
  <c r="L455" i="9" s="1"/>
  <c r="M455" i="9" s="1" a="1"/>
  <c r="M455" i="9" s="1"/>
  <c r="P468" i="9"/>
  <c r="O50" i="9"/>
  <c r="N33" i="9"/>
  <c r="N60" i="9"/>
  <c r="R34" i="9"/>
  <c r="O62" i="9"/>
  <c r="R68" i="9"/>
  <c r="T79" i="9"/>
  <c r="D79" i="9"/>
  <c r="L79" i="9" s="1"/>
  <c r="M79" i="9" s="1" a="1"/>
  <c r="M79" i="9" s="1"/>
  <c r="P458" i="9"/>
  <c r="R467" i="9"/>
  <c r="R42" i="9"/>
  <c r="O5" i="9"/>
  <c r="Q20" i="9"/>
  <c r="D36" i="9"/>
  <c r="T36" i="9"/>
  <c r="T66" i="9"/>
  <c r="D66" i="9"/>
  <c r="L66" i="9" s="1"/>
  <c r="M66" i="9" s="1" a="1"/>
  <c r="M66" i="9" s="1"/>
  <c r="O77" i="9"/>
  <c r="N456" i="9"/>
  <c r="O12" i="9"/>
  <c r="P56" i="9"/>
  <c r="P33" i="9"/>
  <c r="Q61" i="9"/>
  <c r="R52" i="9"/>
  <c r="R71" i="9"/>
  <c r="O79" i="9"/>
  <c r="R459" i="9"/>
  <c r="N42" i="9"/>
  <c r="P16" i="9"/>
  <c r="P59" i="9"/>
  <c r="R11" i="9"/>
  <c r="R54" i="9"/>
  <c r="Q64" i="9"/>
  <c r="X64" i="9" s="1"/>
  <c r="P64" i="9"/>
  <c r="O73" i="9"/>
  <c r="P23" i="9"/>
  <c r="Q15" i="9"/>
  <c r="R60" i="9"/>
  <c r="N46" i="9"/>
  <c r="Q49" i="9"/>
  <c r="O74" i="9"/>
  <c r="V74" i="9" s="1"/>
  <c r="Q455" i="9"/>
  <c r="N103" i="6"/>
  <c r="N106" i="6"/>
  <c r="N85" i="6"/>
  <c r="N102" i="6"/>
  <c r="M89" i="6"/>
  <c r="N90" i="6"/>
  <c r="O89" i="6"/>
  <c r="P82" i="6"/>
  <c r="N93" i="6"/>
  <c r="M97" i="6"/>
  <c r="N98" i="6"/>
  <c r="P87" i="6"/>
  <c r="N99" i="6"/>
  <c r="P95" i="6"/>
  <c r="M86" i="6"/>
  <c r="N89" i="6"/>
  <c r="M87" i="6"/>
  <c r="Q94" i="6"/>
  <c r="M84" i="6"/>
  <c r="P90" i="6"/>
  <c r="M93" i="6"/>
  <c r="O102" i="6"/>
  <c r="O94" i="6"/>
  <c r="P94" i="6"/>
  <c r="M85" i="6"/>
  <c r="N86" i="6"/>
  <c r="M98" i="6"/>
  <c r="O86" i="6"/>
  <c r="Q84" i="6"/>
  <c r="Q91" i="6"/>
  <c r="Q96" i="6"/>
  <c r="Q87" i="6"/>
  <c r="Q92" i="6"/>
  <c r="Q83" i="6"/>
  <c r="Q88" i="6"/>
  <c r="O81" i="6"/>
  <c r="O90" i="6"/>
  <c r="O95" i="6"/>
  <c r="O83" i="6"/>
  <c r="O91" i="6"/>
  <c r="O93" i="6"/>
  <c r="O82" i="6"/>
  <c r="T66" i="6"/>
  <c r="S86" i="6"/>
  <c r="T54" i="6"/>
  <c r="T62" i="6"/>
  <c r="S82" i="6"/>
  <c r="T70" i="6"/>
  <c r="O103" i="6"/>
  <c r="Q103" i="6"/>
  <c r="N87" i="6"/>
  <c r="M106" i="6"/>
  <c r="Q100" i="6"/>
  <c r="N95" i="6"/>
  <c r="M101" i="6"/>
  <c r="N83" i="6"/>
  <c r="N91" i="6"/>
  <c r="N105" i="6"/>
  <c r="Q99" i="6"/>
  <c r="M100" i="6"/>
  <c r="D54" i="6"/>
  <c r="D102" i="6"/>
  <c r="K102" i="6" s="1"/>
  <c r="L102" i="6" s="1" a="1"/>
  <c r="L102" i="6" s="1"/>
  <c r="D50" i="6"/>
  <c r="D59" i="6"/>
  <c r="D78" i="6"/>
  <c r="E3" i="6" a="1"/>
  <c r="E3" i="6" s="1"/>
  <c r="N3" i="6" s="1"/>
  <c r="H5" i="6" a="1"/>
  <c r="H5" i="6" s="1"/>
  <c r="I8" i="6" a="1"/>
  <c r="I8" i="6" s="1"/>
  <c r="G10" i="6" a="1"/>
  <c r="G10" i="6" s="1"/>
  <c r="J11" i="6" a="1"/>
  <c r="J11" i="6" s="1"/>
  <c r="H13" i="6" a="1"/>
  <c r="H13" i="6" s="1"/>
  <c r="I16" i="6" a="1"/>
  <c r="I16" i="6" s="1"/>
  <c r="G18" i="6" a="1"/>
  <c r="G18" i="6" s="1"/>
  <c r="J19" i="6" a="1"/>
  <c r="J19" i="6" s="1"/>
  <c r="H21" i="6" a="1"/>
  <c r="H21" i="6" s="1"/>
  <c r="I24" i="6" a="1"/>
  <c r="I24" i="6" s="1"/>
  <c r="G26" i="6" a="1"/>
  <c r="G26" i="6" s="1"/>
  <c r="O26" i="6" s="1"/>
  <c r="J27" i="6" a="1"/>
  <c r="J27" i="6" s="1"/>
  <c r="H29" i="6" a="1"/>
  <c r="H29" i="6" s="1"/>
  <c r="I32" i="6" a="1"/>
  <c r="I32" i="6" s="1"/>
  <c r="G34" i="6" a="1"/>
  <c r="G34" i="6" s="1"/>
  <c r="J35" i="6" a="1"/>
  <c r="J35" i="6" s="1"/>
  <c r="H37" i="6" a="1"/>
  <c r="H37" i="6" s="1"/>
  <c r="I40" i="6" a="1"/>
  <c r="I40" i="6" s="1"/>
  <c r="G42" i="6" a="1"/>
  <c r="G42" i="6" s="1"/>
  <c r="J43" i="6" a="1"/>
  <c r="J43" i="6" s="1"/>
  <c r="H45" i="6" a="1"/>
  <c r="H45" i="6" s="1"/>
  <c r="E8" i="6" a="1"/>
  <c r="E8" i="6" s="1"/>
  <c r="N8" i="6" s="1"/>
  <c r="E15" i="6" a="1"/>
  <c r="E15" i="6" s="1"/>
  <c r="N15" i="6" s="1"/>
  <c r="E23" i="6" a="1"/>
  <c r="E23" i="6" s="1"/>
  <c r="N23" i="6" s="1"/>
  <c r="E31" i="6" a="1"/>
  <c r="E31" i="6" s="1"/>
  <c r="N31" i="6" s="1"/>
  <c r="E39" i="6" a="1"/>
  <c r="E39" i="6" s="1"/>
  <c r="N39" i="6" s="1"/>
  <c r="J14" i="6" a="1"/>
  <c r="J14" i="6" s="1"/>
  <c r="J22" i="6" a="1"/>
  <c r="J22" i="6" s="1"/>
  <c r="J30" i="6" a="1"/>
  <c r="J30" i="6" s="1"/>
  <c r="H40" i="6" a="1"/>
  <c r="H40" i="6" s="1"/>
  <c r="I5" i="6" a="1"/>
  <c r="I5" i="6" s="1"/>
  <c r="G7" i="6" a="1"/>
  <c r="G7" i="6" s="1"/>
  <c r="J8" i="6" a="1"/>
  <c r="J8" i="6" s="1"/>
  <c r="H10" i="6" a="1"/>
  <c r="H10" i="6" s="1"/>
  <c r="I13" i="6" a="1"/>
  <c r="I13" i="6" s="1"/>
  <c r="G15" i="6" a="1"/>
  <c r="G15" i="6" s="1"/>
  <c r="J16" i="6" a="1"/>
  <c r="J16" i="6" s="1"/>
  <c r="H18" i="6" a="1"/>
  <c r="H18" i="6" s="1"/>
  <c r="I21" i="6" a="1"/>
  <c r="I21" i="6" s="1"/>
  <c r="G23" i="6" a="1"/>
  <c r="G23" i="6" s="1"/>
  <c r="J24" i="6" a="1"/>
  <c r="J24" i="6" s="1"/>
  <c r="H26" i="6" a="1"/>
  <c r="H26" i="6" s="1"/>
  <c r="I29" i="6" a="1"/>
  <c r="I29" i="6" s="1"/>
  <c r="G31" i="6" a="1"/>
  <c r="G31" i="6" s="1"/>
  <c r="O31" i="6" s="1"/>
  <c r="J32" i="6" a="1"/>
  <c r="J32" i="6" s="1"/>
  <c r="H34" i="6" a="1"/>
  <c r="H34" i="6" s="1"/>
  <c r="I37" i="6" a="1"/>
  <c r="I37" i="6" s="1"/>
  <c r="G39" i="6" a="1"/>
  <c r="G39" i="6" s="1"/>
  <c r="J40" i="6" a="1"/>
  <c r="J40" i="6" s="1"/>
  <c r="H42" i="6" a="1"/>
  <c r="H42" i="6" s="1"/>
  <c r="I45" i="6" a="1"/>
  <c r="I45" i="6" s="1"/>
  <c r="E16" i="6" a="1"/>
  <c r="E16" i="6" s="1"/>
  <c r="N16" i="6" s="1"/>
  <c r="E24" i="6" a="1"/>
  <c r="E24" i="6" s="1"/>
  <c r="N24" i="6" s="1"/>
  <c r="E32" i="6" a="1"/>
  <c r="E32" i="6" s="1"/>
  <c r="N32" i="6" s="1"/>
  <c r="E40" i="6" a="1"/>
  <c r="E40" i="6" s="1"/>
  <c r="N40" i="6" s="1"/>
  <c r="I14" i="6" a="1"/>
  <c r="I14" i="6" s="1"/>
  <c r="H43" i="6" a="1"/>
  <c r="H43" i="6" s="1"/>
  <c r="E21" i="6" a="1"/>
  <c r="E21" i="6" s="1"/>
  <c r="H24" i="6" a="1"/>
  <c r="H24" i="6" s="1"/>
  <c r="I43" i="6" a="1"/>
  <c r="I43" i="6" s="1"/>
  <c r="E30" i="6" a="1"/>
  <c r="E30" i="6" s="1"/>
  <c r="N30" i="6" s="1"/>
  <c r="G4" i="6" a="1"/>
  <c r="G4" i="6" s="1"/>
  <c r="O4" i="6" s="1"/>
  <c r="J5" i="6" a="1"/>
  <c r="J5" i="6" s="1"/>
  <c r="H7" i="6" a="1"/>
  <c r="H7" i="6" s="1"/>
  <c r="I10" i="6" a="1"/>
  <c r="I10" i="6" s="1"/>
  <c r="G12" i="6" a="1"/>
  <c r="G12" i="6" s="1"/>
  <c r="O12" i="6" s="1"/>
  <c r="J13" i="6" a="1"/>
  <c r="J13" i="6" s="1"/>
  <c r="H15" i="6" a="1"/>
  <c r="H15" i="6" s="1"/>
  <c r="I18" i="6" a="1"/>
  <c r="I18" i="6" s="1"/>
  <c r="G20" i="6" a="1"/>
  <c r="G20" i="6" s="1"/>
  <c r="O20" i="6" s="1"/>
  <c r="J21" i="6" a="1"/>
  <c r="J21" i="6" s="1"/>
  <c r="H23" i="6" a="1"/>
  <c r="H23" i="6" s="1"/>
  <c r="I26" i="6" a="1"/>
  <c r="I26" i="6" s="1"/>
  <c r="G28" i="6" a="1"/>
  <c r="G28" i="6" s="1"/>
  <c r="J29" i="6" a="1"/>
  <c r="J29" i="6" s="1"/>
  <c r="H31" i="6" a="1"/>
  <c r="H31" i="6" s="1"/>
  <c r="I34" i="6" a="1"/>
  <c r="I34" i="6" s="1"/>
  <c r="G36" i="6" a="1"/>
  <c r="G36" i="6" s="1"/>
  <c r="J37" i="6" a="1"/>
  <c r="J37" i="6" s="1"/>
  <c r="H39" i="6" a="1"/>
  <c r="H39" i="6" s="1"/>
  <c r="I42" i="6" a="1"/>
  <c r="I42" i="6" s="1"/>
  <c r="G44" i="6" a="1"/>
  <c r="G44" i="6" s="1"/>
  <c r="J45" i="6" a="1"/>
  <c r="J45" i="6" s="1"/>
  <c r="E10" i="6" a="1"/>
  <c r="E10" i="6" s="1"/>
  <c r="N10" i="6" s="1"/>
  <c r="E17" i="6" a="1"/>
  <c r="E17" i="6" s="1"/>
  <c r="N17" i="6" s="1"/>
  <c r="E25" i="6" a="1"/>
  <c r="E25" i="6" s="1"/>
  <c r="E33" i="6" a="1"/>
  <c r="E33" i="6" s="1"/>
  <c r="N33" i="6" s="1"/>
  <c r="E41" i="6" a="1"/>
  <c r="E41" i="6" s="1"/>
  <c r="N41" i="6" s="1"/>
  <c r="J17" i="6" a="1"/>
  <c r="J17" i="6" s="1"/>
  <c r="J25" i="6" a="1"/>
  <c r="J25" i="6" s="1"/>
  <c r="J33" i="6" a="1"/>
  <c r="J33" i="6" s="1"/>
  <c r="E29" i="6" a="1"/>
  <c r="E29" i="6" s="1"/>
  <c r="J6" i="6" a="1"/>
  <c r="J6" i="6" s="1"/>
  <c r="J38" i="6" a="1"/>
  <c r="J38" i="6" s="1"/>
  <c r="E22" i="6" a="1"/>
  <c r="E22" i="6" s="1"/>
  <c r="N22" i="6" s="1"/>
  <c r="H4" i="6" a="1"/>
  <c r="H4" i="6" s="1"/>
  <c r="I7" i="6" a="1"/>
  <c r="I7" i="6" s="1"/>
  <c r="J10" i="6" a="1"/>
  <c r="J10" i="6" s="1"/>
  <c r="H12" i="6" a="1"/>
  <c r="H12" i="6" s="1"/>
  <c r="I15" i="6" a="1"/>
  <c r="I15" i="6" s="1"/>
  <c r="G17" i="6" a="1"/>
  <c r="G17" i="6" s="1"/>
  <c r="J18" i="6" a="1"/>
  <c r="J18" i="6" s="1"/>
  <c r="H20" i="6" a="1"/>
  <c r="H20" i="6" s="1"/>
  <c r="I23" i="6" a="1"/>
  <c r="I23" i="6" s="1"/>
  <c r="G25" i="6" a="1"/>
  <c r="G25" i="6" s="1"/>
  <c r="J26" i="6" a="1"/>
  <c r="J26" i="6" s="1"/>
  <c r="H28" i="6" a="1"/>
  <c r="H28" i="6" s="1"/>
  <c r="I31" i="6" a="1"/>
  <c r="I31" i="6" s="1"/>
  <c r="G33" i="6" a="1"/>
  <c r="G33" i="6" s="1"/>
  <c r="O33" i="6" s="1"/>
  <c r="J34" i="6" a="1"/>
  <c r="J34" i="6" s="1"/>
  <c r="H36" i="6" a="1"/>
  <c r="H36" i="6" s="1"/>
  <c r="I39" i="6" a="1"/>
  <c r="I39" i="6" s="1"/>
  <c r="G41" i="6" a="1"/>
  <c r="G41" i="6" s="1"/>
  <c r="J42" i="6" a="1"/>
  <c r="J42" i="6" s="1"/>
  <c r="H44" i="6" a="1"/>
  <c r="H44" i="6" s="1"/>
  <c r="E4" i="6" a="1"/>
  <c r="E4" i="6" s="1"/>
  <c r="E11" i="6" a="1"/>
  <c r="E11" i="6" s="1"/>
  <c r="N11" i="6" s="1"/>
  <c r="E18" i="6" a="1"/>
  <c r="E18" i="6" s="1"/>
  <c r="N18" i="6" s="1"/>
  <c r="E26" i="6" a="1"/>
  <c r="E26" i="6" s="1"/>
  <c r="N26" i="6" s="1"/>
  <c r="E34" i="6" a="1"/>
  <c r="E34" i="6" s="1"/>
  <c r="N34" i="6" s="1"/>
  <c r="E42" i="6" a="1"/>
  <c r="E42" i="6" s="1"/>
  <c r="N42" i="6" s="1"/>
  <c r="I6" i="6" a="1"/>
  <c r="I6" i="6" s="1"/>
  <c r="R6" i="6" s="1"/>
  <c r="I22" i="6" a="1"/>
  <c r="I22" i="6" s="1"/>
  <c r="R22" i="6" s="1"/>
  <c r="I30" i="6" a="1"/>
  <c r="I30" i="6" s="1"/>
  <c r="I38" i="6" a="1"/>
  <c r="I38" i="6" s="1"/>
  <c r="E7" i="6" a="1"/>
  <c r="E7" i="6" s="1"/>
  <c r="E45" i="6" a="1"/>
  <c r="E45" i="6" s="1"/>
  <c r="N45" i="6" s="1"/>
  <c r="G13" i="6" a="1"/>
  <c r="G13" i="6" s="1"/>
  <c r="O13" i="6" s="1"/>
  <c r="G21" i="6" a="1"/>
  <c r="G21" i="6" s="1"/>
  <c r="O21" i="6" s="1"/>
  <c r="I27" i="6" a="1"/>
  <c r="I27" i="6" s="1"/>
  <c r="R27" i="6" s="1"/>
  <c r="I35" i="6" a="1"/>
  <c r="I35" i="6" s="1"/>
  <c r="R35" i="6" s="1"/>
  <c r="G45" i="6" a="1"/>
  <c r="G45" i="6" s="1"/>
  <c r="O45" i="6" s="1"/>
  <c r="E38" i="6" a="1"/>
  <c r="E38" i="6" s="1"/>
  <c r="I4" i="6" a="1"/>
  <c r="I4" i="6" s="1"/>
  <c r="G6" i="6" a="1"/>
  <c r="G6" i="6" s="1"/>
  <c r="J7" i="6" a="1"/>
  <c r="J7" i="6" s="1"/>
  <c r="I12" i="6" a="1"/>
  <c r="I12" i="6" s="1"/>
  <c r="G14" i="6" a="1"/>
  <c r="G14" i="6" s="1"/>
  <c r="O14" i="6" s="1"/>
  <c r="J15" i="6" a="1"/>
  <c r="J15" i="6" s="1"/>
  <c r="H17" i="6" a="1"/>
  <c r="H17" i="6" s="1"/>
  <c r="I20" i="6" a="1"/>
  <c r="I20" i="6" s="1"/>
  <c r="G22" i="6" a="1"/>
  <c r="G22" i="6" s="1"/>
  <c r="O22" i="6" s="1"/>
  <c r="J23" i="6" a="1"/>
  <c r="J23" i="6" s="1"/>
  <c r="H25" i="6" a="1"/>
  <c r="H25" i="6" s="1"/>
  <c r="I28" i="6" a="1"/>
  <c r="I28" i="6" s="1"/>
  <c r="G30" i="6" a="1"/>
  <c r="G30" i="6" s="1"/>
  <c r="O30" i="6" s="1"/>
  <c r="J31" i="6" a="1"/>
  <c r="J31" i="6" s="1"/>
  <c r="H33" i="6" a="1"/>
  <c r="H33" i="6" s="1"/>
  <c r="I36" i="6" a="1"/>
  <c r="I36" i="6" s="1"/>
  <c r="G38" i="6" a="1"/>
  <c r="G38" i="6" s="1"/>
  <c r="O38" i="6" s="1"/>
  <c r="J39" i="6" a="1"/>
  <c r="J39" i="6" s="1"/>
  <c r="H41" i="6" a="1"/>
  <c r="H41" i="6" s="1"/>
  <c r="I44" i="6" a="1"/>
  <c r="I44" i="6" s="1"/>
  <c r="E5" i="6" a="1"/>
  <c r="E5" i="6" s="1"/>
  <c r="N5" i="6" s="1"/>
  <c r="E19" i="6" a="1"/>
  <c r="E19" i="6" s="1"/>
  <c r="N19" i="6" s="1"/>
  <c r="E27" i="6" a="1"/>
  <c r="E27" i="6" s="1"/>
  <c r="N27" i="6" s="1"/>
  <c r="E35" i="6" a="1"/>
  <c r="E35" i="6" s="1"/>
  <c r="E43" i="6" a="1"/>
  <c r="E43" i="6" s="1"/>
  <c r="E44" i="6" a="1"/>
  <c r="E44" i="6" s="1"/>
  <c r="N44" i="6" s="1"/>
  <c r="G8" i="6" a="1"/>
  <c r="G8" i="6" s="1"/>
  <c r="O8" i="6" s="1"/>
  <c r="U8" i="6" s="1"/>
  <c r="G16" i="6" a="1"/>
  <c r="G16" i="6" s="1"/>
  <c r="G24" i="6" a="1"/>
  <c r="G24" i="6" s="1"/>
  <c r="G32" i="6" a="1"/>
  <c r="G32" i="6" s="1"/>
  <c r="O32" i="6" s="1"/>
  <c r="U32" i="6" s="1"/>
  <c r="G40" i="6" a="1"/>
  <c r="G40" i="6" s="1"/>
  <c r="D40" i="6" s="1"/>
  <c r="E13" i="6" a="1"/>
  <c r="E13" i="6" s="1"/>
  <c r="N13" i="6" s="1"/>
  <c r="G5" i="6" a="1"/>
  <c r="G5" i="6" s="1"/>
  <c r="I11" i="6" a="1"/>
  <c r="I11" i="6" s="1"/>
  <c r="R11" i="6" s="1"/>
  <c r="I19" i="6" a="1"/>
  <c r="I19" i="6" s="1"/>
  <c r="G29" i="6" a="1"/>
  <c r="G29" i="6" s="1"/>
  <c r="O29" i="6" s="1"/>
  <c r="G37" i="6" a="1"/>
  <c r="G37" i="6" s="1"/>
  <c r="O37" i="6" s="1"/>
  <c r="E14" i="6" a="1"/>
  <c r="E14" i="6" s="1"/>
  <c r="J4" i="6" a="1"/>
  <c r="J4" i="6" s="1"/>
  <c r="H6" i="6" a="1"/>
  <c r="H6" i="6" s="1"/>
  <c r="G11" i="6" a="1"/>
  <c r="G11" i="6" s="1"/>
  <c r="O11" i="6" s="1"/>
  <c r="U11" i="6" s="1"/>
  <c r="J12" i="6" a="1"/>
  <c r="J12" i="6" s="1"/>
  <c r="H14" i="6" a="1"/>
  <c r="H14" i="6" s="1"/>
  <c r="I17" i="6" a="1"/>
  <c r="I17" i="6" s="1"/>
  <c r="G19" i="6" a="1"/>
  <c r="G19" i="6" s="1"/>
  <c r="O19" i="6" s="1"/>
  <c r="J20" i="6" a="1"/>
  <c r="J20" i="6" s="1"/>
  <c r="H22" i="6" a="1"/>
  <c r="H22" i="6" s="1"/>
  <c r="I25" i="6" a="1"/>
  <c r="I25" i="6" s="1"/>
  <c r="R25" i="6" s="1"/>
  <c r="G27" i="6" a="1"/>
  <c r="G27" i="6" s="1"/>
  <c r="O27" i="6" s="1"/>
  <c r="J28" i="6" a="1"/>
  <c r="J28" i="6" s="1"/>
  <c r="H30" i="6" a="1"/>
  <c r="H30" i="6" s="1"/>
  <c r="I33" i="6" a="1"/>
  <c r="I33" i="6" s="1"/>
  <c r="G35" i="6" a="1"/>
  <c r="G35" i="6" s="1"/>
  <c r="J36" i="6" a="1"/>
  <c r="J36" i="6" s="1"/>
  <c r="H38" i="6" a="1"/>
  <c r="H38" i="6" s="1"/>
  <c r="I41" i="6" a="1"/>
  <c r="I41" i="6" s="1"/>
  <c r="G43" i="6" a="1"/>
  <c r="G43" i="6" s="1"/>
  <c r="O43" i="6" s="1"/>
  <c r="J44" i="6" a="1"/>
  <c r="J44" i="6" s="1"/>
  <c r="E6" i="6" a="1"/>
  <c r="E6" i="6" s="1"/>
  <c r="E12" i="6" a="1"/>
  <c r="E12" i="6" s="1"/>
  <c r="E20" i="6" a="1"/>
  <c r="E20" i="6" s="1"/>
  <c r="N20" i="6" s="1"/>
  <c r="U20" i="6" s="1"/>
  <c r="E28" i="6" a="1"/>
  <c r="E28" i="6" s="1"/>
  <c r="E36" i="6" a="1"/>
  <c r="E36" i="6" s="1"/>
  <c r="H11" i="6" a="1"/>
  <c r="H11" i="6" s="1"/>
  <c r="H19" i="6" a="1"/>
  <c r="H19" i="6" s="1"/>
  <c r="H27" i="6" a="1"/>
  <c r="H27" i="6" s="1"/>
  <c r="H35" i="6" a="1"/>
  <c r="H35" i="6" s="1"/>
  <c r="J41" i="6" a="1"/>
  <c r="J41" i="6" s="1"/>
  <c r="E37" i="6" a="1"/>
  <c r="E37" i="6" s="1"/>
  <c r="H8" i="6" a="1"/>
  <c r="H8" i="6" s="1"/>
  <c r="H16" i="6" a="1"/>
  <c r="H16" i="6" s="1"/>
  <c r="H32" i="6" a="1"/>
  <c r="H32" i="6" s="1"/>
  <c r="G3" i="6" a="1"/>
  <c r="G3" i="6" s="1"/>
  <c r="J3" i="6" a="1"/>
  <c r="J3" i="6" s="1"/>
  <c r="I3" i="6" a="1"/>
  <c r="I3" i="6" s="1"/>
  <c r="H3" i="6" a="1"/>
  <c r="H3" i="6" s="1"/>
  <c r="F2793" i="1"/>
  <c r="F2844" i="1"/>
  <c r="F2217" i="1"/>
  <c r="F2831" i="1"/>
  <c r="F2709" i="1"/>
  <c r="F2739" i="1"/>
  <c r="F2770" i="1"/>
  <c r="F2742" i="1"/>
  <c r="F2561" i="1"/>
  <c r="F2758" i="1"/>
  <c r="F2636" i="1"/>
  <c r="F2555" i="1"/>
  <c r="F2752" i="1"/>
  <c r="F2697" i="1"/>
  <c r="F2730" i="1"/>
  <c r="F2648" i="1"/>
  <c r="F2772" i="1"/>
  <c r="F2720" i="1"/>
  <c r="F2749" i="1"/>
  <c r="F2668" i="1"/>
  <c r="F2685" i="1"/>
  <c r="F2693" i="1"/>
  <c r="F2501" i="1"/>
  <c r="F2679" i="1"/>
  <c r="F2690" i="1"/>
  <c r="F2736" i="1"/>
  <c r="F2659" i="1"/>
  <c r="F2688" i="1"/>
  <c r="F2583" i="1"/>
  <c r="F2567" i="1"/>
  <c r="F2525" i="1"/>
  <c r="F2537" i="1"/>
  <c r="F2625" i="1"/>
  <c r="F2589" i="1"/>
  <c r="F2578" i="1"/>
  <c r="F2519" i="1"/>
  <c r="F2613" i="1"/>
  <c r="F2510" i="1"/>
  <c r="F2904" i="1"/>
  <c r="F2601" i="1"/>
  <c r="F2610" i="1"/>
  <c r="F2592" i="1"/>
  <c r="F2534" i="1"/>
  <c r="F2917" i="1"/>
  <c r="F2522" i="1"/>
  <c r="F2546" i="1"/>
  <c r="F2622" i="1"/>
  <c r="F2540" i="1"/>
  <c r="F2598" i="1"/>
  <c r="F2552" i="1"/>
  <c r="F2513" i="1"/>
  <c r="F2558" i="1"/>
  <c r="F2616" i="1"/>
  <c r="F2891" i="1"/>
  <c r="F2630" i="1"/>
  <c r="F2607" i="1"/>
  <c r="F2769" i="1"/>
  <c r="F2564" i="1"/>
  <c r="F2628" i="1"/>
  <c r="F2965" i="1"/>
  <c r="F2968" i="1"/>
  <c r="F2931" i="1"/>
  <c r="F2928" i="1"/>
  <c r="F2902" i="1"/>
  <c r="F2956" i="1"/>
  <c r="F2959" i="1"/>
  <c r="F2946" i="1"/>
  <c r="F2875" i="1"/>
  <c r="F2887" i="1"/>
  <c r="F2949" i="1"/>
  <c r="F2943" i="1"/>
  <c r="F2896" i="1"/>
  <c r="F2907" i="1"/>
  <c r="F2811" i="1"/>
  <c r="F2953" i="1"/>
  <c r="F2791" i="1"/>
  <c r="F2773" i="1"/>
  <c r="F2849" i="1"/>
  <c r="F2799" i="1"/>
  <c r="F2872" i="1"/>
  <c r="F2837" i="1"/>
  <c r="F2764" i="1"/>
  <c r="F2826" i="1"/>
  <c r="F2847" i="1"/>
  <c r="F2858" i="1"/>
  <c r="F2861" i="1"/>
  <c r="F2829" i="1"/>
  <c r="F2781" i="1"/>
  <c r="F2930" i="1"/>
  <c r="F2696" i="1"/>
  <c r="F2852" i="1"/>
  <c r="F2794" i="1"/>
  <c r="F2964" i="1"/>
  <c r="F2748" i="1"/>
  <c r="F2735" i="1"/>
  <c r="F2708" i="1"/>
  <c r="F2684" i="1"/>
  <c r="F2678" i="1"/>
  <c r="F2751" i="1"/>
  <c r="F2729" i="1"/>
  <c r="F2658" i="1"/>
  <c r="F2741" i="1"/>
  <c r="F2743" i="1"/>
  <c r="F2692" i="1"/>
  <c r="F2757" i="1"/>
  <c r="F2667" i="1"/>
  <c r="F2927" i="1"/>
  <c r="F2722" i="1"/>
  <c r="F2650" i="1"/>
  <c r="F2719" i="1"/>
  <c r="F2724" i="1"/>
  <c r="F2738" i="1"/>
  <c r="F2647" i="1"/>
  <c r="F2687" i="1"/>
  <c r="F2911" i="1"/>
  <c r="F2967" i="1"/>
  <c r="F2916" i="1"/>
  <c r="F2851" i="1"/>
  <c r="F2901" i="1"/>
  <c r="F2958" i="1"/>
  <c r="F2874" i="1"/>
  <c r="F2955" i="1"/>
  <c r="F2948" i="1"/>
  <c r="F2886" i="1"/>
  <c r="F2895" i="1"/>
  <c r="F2906" i="1"/>
  <c r="F2952" i="1"/>
  <c r="F2846" i="1"/>
  <c r="F2798" i="1"/>
  <c r="F2810" i="1"/>
  <c r="F2825" i="1"/>
  <c r="F2871" i="1"/>
  <c r="F2836" i="1"/>
  <c r="F2860" i="1"/>
  <c r="F2763" i="1"/>
  <c r="F2828" i="1"/>
  <c r="F2780" i="1"/>
  <c r="F2857" i="1"/>
  <c r="F2270" i="1"/>
  <c r="F2240" i="1"/>
  <c r="F2843" i="1"/>
  <c r="F2199" i="1"/>
  <c r="F2863" i="1"/>
  <c r="F2796" i="1"/>
  <c r="F2233" i="1"/>
  <c r="F2255" i="1"/>
  <c r="F2252" i="1"/>
  <c r="F2262" i="1"/>
  <c r="F2220" i="1"/>
  <c r="F2164" i="1"/>
  <c r="F2202" i="1"/>
  <c r="F2264" i="1"/>
  <c r="F2282" i="1"/>
  <c r="F2181" i="1"/>
  <c r="F2218" i="1"/>
  <c r="F2222" i="1"/>
  <c r="F2210" i="1"/>
  <c r="F2260" i="1"/>
  <c r="F2224" i="1"/>
  <c r="F2226" i="1"/>
  <c r="F2274" i="1"/>
  <c r="F2175" i="1"/>
  <c r="F2609" i="1"/>
  <c r="F2188" i="1"/>
  <c r="F2524" i="1"/>
  <c r="F2629" i="1"/>
  <c r="F2566" i="1"/>
  <c r="F2536" i="1"/>
  <c r="F2509" i="1"/>
  <c r="F2518" i="1"/>
  <c r="F2544" i="1"/>
  <c r="F2577" i="1"/>
  <c r="F2612" i="1"/>
  <c r="F2624" i="1"/>
  <c r="F2588" i="1"/>
  <c r="F2600" i="1"/>
  <c r="F2635" i="1"/>
  <c r="F2533" i="1"/>
  <c r="F2500" i="1"/>
  <c r="F2554" i="1"/>
  <c r="F2539" i="1"/>
  <c r="F2591" i="1"/>
  <c r="F2512" i="1"/>
  <c r="F2521" i="1"/>
  <c r="F2621" i="1"/>
  <c r="F2597" i="1"/>
  <c r="F2551" i="1"/>
  <c r="F2545" i="1"/>
  <c r="F2557" i="1"/>
  <c r="F2563" i="1"/>
  <c r="F2606" i="1"/>
  <c r="F2615" i="1"/>
  <c r="F2560" i="1"/>
  <c r="F2627" i="1"/>
  <c r="F2209" i="1"/>
  <c r="F2289" i="1"/>
  <c r="F2232" i="1"/>
  <c r="F2198" i="1"/>
  <c r="F2239" i="1"/>
  <c r="F2215" i="1"/>
  <c r="F2284" i="1"/>
  <c r="F2254" i="1"/>
  <c r="F2429" i="1"/>
  <c r="F2180" i="1"/>
  <c r="F2201" i="1"/>
  <c r="F2268" i="1"/>
  <c r="F2281" i="1"/>
  <c r="F2169" i="1"/>
  <c r="F2384" i="1"/>
  <c r="F2378" i="1"/>
  <c r="F2431" i="1"/>
  <c r="F2290" i="1"/>
  <c r="F2491" i="1"/>
  <c r="F2317" i="1"/>
  <c r="F2273" i="1"/>
  <c r="F2349" i="1"/>
  <c r="F2396" i="1"/>
  <c r="F2363" i="1"/>
  <c r="F2347" i="1"/>
  <c r="F2174" i="1"/>
  <c r="F2412" i="1"/>
  <c r="F2495" i="1"/>
  <c r="F2330" i="1"/>
  <c r="F2454" i="1"/>
  <c r="F2455" i="1"/>
  <c r="F2376" i="1"/>
  <c r="F2443" i="1"/>
  <c r="F2466" i="1"/>
  <c r="F2461" i="1"/>
  <c r="F2480" i="1"/>
  <c r="F2478" i="1"/>
  <c r="F2379" i="1"/>
  <c r="F2464" i="1"/>
  <c r="F2368" i="1"/>
  <c r="F2483" i="1"/>
  <c r="F2296" i="1"/>
  <c r="F2469" i="1"/>
  <c r="F2476" i="1"/>
  <c r="F2432" i="1"/>
  <c r="F2390" i="1"/>
  <c r="F2371" i="1"/>
  <c r="F2445" i="1"/>
  <c r="F2341" i="1"/>
  <c r="F2438" i="1"/>
  <c r="F2393" i="1"/>
  <c r="F2458" i="1"/>
  <c r="F2387" i="1"/>
  <c r="F2382" i="1"/>
  <c r="F2332" i="1"/>
  <c r="F2374" i="1"/>
  <c r="F2362" i="1"/>
  <c r="F2295" i="1"/>
  <c r="F2298" i="1"/>
  <c r="F2492" i="1"/>
  <c r="F2331" i="1"/>
  <c r="F2299" i="1"/>
  <c r="F2291" i="1"/>
  <c r="F2493" i="1"/>
  <c r="F2360" i="1"/>
  <c r="F2309" i="1"/>
  <c r="F2325" i="1"/>
  <c r="F2293" i="1"/>
  <c r="F2482" i="1"/>
  <c r="F2367" i="1"/>
  <c r="F2346" i="1"/>
  <c r="F2292" i="1"/>
  <c r="F2340" i="1"/>
  <c r="F2457" i="1"/>
  <c r="F2444" i="1"/>
  <c r="F2304" i="1"/>
  <c r="F2437" i="1"/>
  <c r="F2386" i="1"/>
  <c r="F2389" i="1"/>
  <c r="F2428" i="1"/>
  <c r="F2460" i="1"/>
  <c r="F2414" i="1"/>
  <c r="F2442" i="1"/>
  <c r="F2373" i="1"/>
  <c r="F2477" i="1"/>
  <c r="F2463" i="1"/>
  <c r="F2381" i="1"/>
  <c r="F2370" i="1"/>
  <c r="F2395" i="1"/>
  <c r="F2392" i="1"/>
  <c r="F2359" i="1"/>
  <c r="F2490" i="1"/>
  <c r="F2468" i="1"/>
  <c r="F2329" i="1"/>
  <c r="F2582" i="1"/>
  <c r="F2728" i="1"/>
  <c r="F2686" i="1"/>
  <c r="F2666" i="1"/>
  <c r="F2626" i="1"/>
  <c r="F2695" i="1"/>
  <c r="F2694" i="1"/>
  <c r="F2740" i="1"/>
  <c r="F2723" i="1"/>
  <c r="F2649" i="1"/>
  <c r="F2657" i="1"/>
  <c r="F2691" i="1"/>
  <c r="F2646" i="1"/>
  <c r="F2750" i="1"/>
  <c r="F2734" i="1"/>
  <c r="F2689" i="1"/>
  <c r="F2721" i="1"/>
  <c r="F2677" i="1"/>
  <c r="F2737" i="1"/>
  <c r="F2683" i="1"/>
  <c r="F2747" i="1"/>
  <c r="F2718" i="1"/>
  <c r="F2590" i="1"/>
  <c r="F2756" i="1"/>
  <c r="F2707" i="1"/>
  <c r="F2550" i="1"/>
  <c r="F2599" i="1"/>
  <c r="F2517" i="1"/>
  <c r="F2562" i="1"/>
  <c r="F2499" i="1"/>
  <c r="F2559" i="1"/>
  <c r="F2596" i="1"/>
  <c r="F2520" i="1"/>
  <c r="F2605" i="1"/>
  <c r="F2511" i="1"/>
  <c r="F2538" i="1"/>
  <c r="F2565" i="1"/>
  <c r="F2608" i="1"/>
  <c r="F2523" i="1"/>
  <c r="F2535" i="1"/>
  <c r="F2553" i="1"/>
  <c r="F2614" i="1"/>
  <c r="F2532" i="1"/>
  <c r="F2620" i="1"/>
  <c r="F2634" i="1"/>
  <c r="F2587" i="1"/>
  <c r="F2556" i="1"/>
  <c r="F2623" i="1"/>
  <c r="F2508" i="1"/>
  <c r="F2611" i="1"/>
  <c r="F2809" i="1"/>
  <c r="F2830" i="1"/>
  <c r="F2771" i="1"/>
  <c r="F2779" i="1"/>
  <c r="F2845" i="1"/>
  <c r="F2835" i="1"/>
  <c r="F2795" i="1"/>
  <c r="F2797" i="1"/>
  <c r="F2862" i="1"/>
  <c r="F2842" i="1"/>
  <c r="F2768" i="1"/>
  <c r="F2850" i="1"/>
  <c r="F2790" i="1"/>
  <c r="F2870" i="1"/>
  <c r="F2824" i="1"/>
  <c r="F2848" i="1"/>
  <c r="F2859" i="1"/>
  <c r="F2856" i="1"/>
  <c r="F2792" i="1"/>
  <c r="F2827" i="1"/>
  <c r="F2762" i="1"/>
  <c r="F2951" i="1"/>
  <c r="F2900" i="1"/>
  <c r="F2885" i="1"/>
  <c r="F2929" i="1"/>
  <c r="F2947" i="1"/>
  <c r="F2890" i="1"/>
  <c r="F2963" i="1"/>
  <c r="F2942" i="1"/>
  <c r="F2957" i="1"/>
  <c r="F2910" i="1"/>
  <c r="F2915" i="1"/>
  <c r="F2954" i="1"/>
  <c r="F2926" i="1"/>
  <c r="F2873" i="1"/>
  <c r="F2966" i="1"/>
  <c r="F2903" i="1"/>
  <c r="F2945" i="1"/>
  <c r="F2905" i="1"/>
  <c r="F2944" i="1"/>
  <c r="F2285" i="1"/>
  <c r="F2221" i="1"/>
  <c r="F2223" i="1"/>
  <c r="F2187" i="1"/>
  <c r="F2231" i="1"/>
  <c r="F2263" i="1"/>
  <c r="F2173" i="1"/>
  <c r="F2271" i="1"/>
  <c r="F2225" i="1"/>
  <c r="F2261" i="1"/>
  <c r="F2259" i="1"/>
  <c r="F2168" i="1"/>
  <c r="F2200" i="1"/>
  <c r="F2219" i="1"/>
  <c r="F2227" i="1"/>
  <c r="F2269" i="1"/>
  <c r="F2179" i="1"/>
  <c r="F2197" i="1"/>
  <c r="F2208" i="1"/>
  <c r="F2272" i="1"/>
  <c r="F2214" i="1"/>
  <c r="F2163" i="1"/>
  <c r="F2253" i="1"/>
  <c r="F2216" i="1"/>
  <c r="F2193" i="1"/>
  <c r="F2283" i="1"/>
  <c r="F2280" i="1"/>
  <c r="F2251" i="1"/>
  <c r="F2288" i="1"/>
  <c r="F2238" i="1"/>
  <c r="P4" i="6"/>
  <c r="V4" i="6" s="1"/>
  <c r="Q34" i="6"/>
  <c r="Q18" i="6"/>
  <c r="R16" i="6"/>
  <c r="X96" i="9"/>
  <c r="W103" i="6"/>
  <c r="V103" i="6"/>
  <c r="U69" i="9"/>
  <c r="V44" i="9"/>
  <c r="W104" i="6"/>
  <c r="X22" i="9"/>
  <c r="X88" i="9"/>
  <c r="W23" i="9"/>
  <c r="Q40" i="6"/>
  <c r="X32" i="9"/>
  <c r="Q43" i="6"/>
  <c r="R43" i="6"/>
  <c r="L51" i="6"/>
  <c r="M51" i="6" s="1" a="1"/>
  <c r="M51" i="6" s="1"/>
  <c r="R14" i="6"/>
  <c r="L54" i="6"/>
  <c r="M54" i="6" s="1" a="1"/>
  <c r="M54" i="6" s="1"/>
  <c r="X63" i="9"/>
  <c r="L50" i="6"/>
  <c r="M50" i="6" s="1" a="1"/>
  <c r="M50" i="6" s="1"/>
  <c r="L59" i="6"/>
  <c r="M59" i="6" s="1" a="1"/>
  <c r="M59" i="6" s="1"/>
  <c r="L6" i="9"/>
  <c r="L78" i="6"/>
  <c r="M78" i="6" s="1" a="1"/>
  <c r="M78" i="6" s="1"/>
  <c r="R30" i="6"/>
  <c r="P13" i="6"/>
  <c r="V13" i="6" s="1"/>
  <c r="X31" i="9"/>
  <c r="X24" i="9"/>
  <c r="X35" i="9"/>
  <c r="U42" i="9"/>
  <c r="U43" i="9"/>
  <c r="U47" i="9"/>
  <c r="X36" i="9"/>
  <c r="V59" i="9"/>
  <c r="X23" i="9"/>
  <c r="V26" i="9"/>
  <c r="X30" i="9"/>
  <c r="V58" i="9"/>
  <c r="V50" i="9"/>
  <c r="V46" i="9"/>
  <c r="U50" i="9"/>
  <c r="W26" i="9"/>
  <c r="U44" i="9"/>
  <c r="V25" i="9"/>
  <c r="W24" i="9"/>
  <c r="W12" i="9"/>
  <c r="W13" i="9"/>
  <c r="W3" i="9"/>
  <c r="X10" i="9"/>
  <c r="V14" i="9"/>
  <c r="W14" i="9"/>
  <c r="U13" i="9"/>
  <c r="X5" i="9"/>
  <c r="X13" i="9"/>
  <c r="X12" i="9"/>
  <c r="X27" i="9"/>
  <c r="W27" i="9"/>
  <c r="U61" i="9"/>
  <c r="X21" i="9"/>
  <c r="W80" i="9"/>
  <c r="X57" i="9"/>
  <c r="X80" i="9"/>
  <c r="U90" i="9"/>
  <c r="W65" i="9"/>
  <c r="X65" i="9"/>
  <c r="U48" i="9"/>
  <c r="X11" i="9"/>
  <c r="X28" i="9"/>
  <c r="V60" i="9"/>
  <c r="X29" i="9"/>
  <c r="V11" i="9"/>
  <c r="X87" i="9"/>
  <c r="V15" i="9"/>
  <c r="U49" i="9"/>
  <c r="U3" i="9"/>
  <c r="W16" i="9"/>
  <c r="X33" i="9"/>
  <c r="U15" i="9"/>
  <c r="V16" i="9"/>
  <c r="U60" i="9"/>
  <c r="W33" i="9"/>
  <c r="X79" i="9"/>
  <c r="W79" i="9"/>
  <c r="X3" i="9"/>
  <c r="T97" i="6"/>
  <c r="U70" i="9"/>
  <c r="W45" i="9"/>
  <c r="U99" i="9"/>
  <c r="V99" i="9"/>
  <c r="X34" i="9"/>
  <c r="U99" i="6"/>
  <c r="W96" i="9"/>
  <c r="V45" i="9"/>
  <c r="X59" i="6"/>
  <c r="X40" i="9"/>
  <c r="V81" i="9"/>
  <c r="U81" i="9"/>
  <c r="V86" i="6"/>
  <c r="T82" i="6"/>
  <c r="U73" i="6"/>
  <c r="U29" i="9"/>
  <c r="V82" i="9"/>
  <c r="V91" i="6"/>
  <c r="U82" i="9"/>
  <c r="W71" i="6"/>
  <c r="X71" i="6"/>
  <c r="W91" i="6"/>
  <c r="W59" i="6"/>
  <c r="V71" i="6"/>
  <c r="X79" i="6"/>
  <c r="U46" i="6"/>
  <c r="T102" i="6"/>
  <c r="T98" i="6"/>
  <c r="U14" i="9"/>
  <c r="U65" i="9"/>
  <c r="W20" i="9"/>
  <c r="U51" i="9"/>
  <c r="X7" i="9"/>
  <c r="U89" i="9"/>
  <c r="W40" i="9"/>
  <c r="W28" i="9"/>
  <c r="U63" i="9"/>
  <c r="V77" i="9"/>
  <c r="X44" i="9"/>
  <c r="V102" i="9"/>
  <c r="W53" i="9"/>
  <c r="W82" i="6"/>
  <c r="V82" i="6"/>
  <c r="W100" i="6"/>
  <c r="W39" i="9"/>
  <c r="V101" i="9"/>
  <c r="V95" i="6"/>
  <c r="V53" i="9"/>
  <c r="V79" i="9"/>
  <c r="U57" i="9"/>
  <c r="V91" i="9"/>
  <c r="X77" i="9"/>
  <c r="V27" i="9"/>
  <c r="U92" i="9"/>
  <c r="W87" i="6"/>
  <c r="X99" i="9"/>
  <c r="U27" i="9"/>
  <c r="U37" i="9"/>
  <c r="U62" i="9"/>
  <c r="W62" i="9"/>
  <c r="T90" i="6"/>
  <c r="W19" i="9"/>
  <c r="W100" i="9"/>
  <c r="W83" i="9"/>
  <c r="W70" i="9"/>
  <c r="X52" i="9"/>
  <c r="X55" i="9"/>
  <c r="U24" i="9"/>
  <c r="W99" i="9"/>
  <c r="U78" i="9"/>
  <c r="U40" i="9"/>
  <c r="U66" i="9"/>
  <c r="W105" i="9"/>
  <c r="V33" i="9"/>
  <c r="X105" i="9"/>
  <c r="V28" i="9"/>
  <c r="X15" i="9"/>
  <c r="V4" i="9"/>
  <c r="W55" i="9"/>
  <c r="W94" i="6"/>
  <c r="V102" i="6"/>
  <c r="V87" i="9"/>
  <c r="W29" i="9"/>
  <c r="U94" i="6"/>
  <c r="W32" i="9"/>
  <c r="U39" i="9"/>
  <c r="W78" i="9"/>
  <c r="T85" i="6"/>
  <c r="W77" i="9"/>
  <c r="U91" i="9"/>
  <c r="W8" i="9"/>
  <c r="U72" i="9"/>
  <c r="T94" i="6"/>
  <c r="U68" i="6"/>
  <c r="W49" i="9"/>
  <c r="X81" i="9"/>
  <c r="X48" i="6"/>
  <c r="U86" i="6"/>
  <c r="X66" i="6"/>
  <c r="U56" i="6"/>
  <c r="U66" i="6"/>
  <c r="U59" i="9"/>
  <c r="U94" i="9"/>
  <c r="X16" i="9"/>
  <c r="X43" i="9"/>
  <c r="X68" i="9"/>
  <c r="V103" i="9"/>
  <c r="X20" i="9"/>
  <c r="W106" i="9"/>
  <c r="W18" i="9"/>
  <c r="U32" i="9"/>
  <c r="W15" i="9"/>
  <c r="V80" i="9"/>
  <c r="U26" i="9"/>
  <c r="X60" i="9"/>
  <c r="X82" i="9"/>
  <c r="W69" i="9"/>
  <c r="V70" i="9"/>
  <c r="X58" i="9"/>
  <c r="W6" i="9"/>
  <c r="U56" i="9"/>
  <c r="X54" i="9"/>
  <c r="V62" i="9"/>
  <c r="V55" i="9"/>
  <c r="X104" i="9"/>
  <c r="X69" i="9"/>
  <c r="V84" i="9"/>
  <c r="V85" i="9"/>
  <c r="V35" i="9"/>
  <c r="V30" i="9"/>
  <c r="U7" i="9"/>
  <c r="W81" i="9"/>
  <c r="W7" i="9"/>
  <c r="U25" i="9"/>
  <c r="U52" i="9"/>
  <c r="W52" i="9"/>
  <c r="V43" i="9"/>
  <c r="X75" i="9"/>
  <c r="U6" i="9"/>
  <c r="T106" i="6"/>
  <c r="U31" i="9"/>
  <c r="U84" i="9"/>
  <c r="U17" i="9"/>
  <c r="X67" i="9"/>
  <c r="V3" i="9"/>
  <c r="U75" i="9"/>
  <c r="U77" i="9"/>
  <c r="S138" i="9" a="1"/>
  <c r="S138" i="9" s="1"/>
  <c r="V64" i="9"/>
  <c r="W48" i="9"/>
  <c r="W64" i="9"/>
  <c r="W76" i="9"/>
  <c r="U106" i="9"/>
  <c r="U55" i="9"/>
  <c r="S116" i="9" a="1"/>
  <c r="S116" i="9" s="1"/>
  <c r="X66" i="9"/>
  <c r="V36" i="9"/>
  <c r="V5" i="9"/>
  <c r="X59" i="9"/>
  <c r="V54" i="9"/>
  <c r="W54" i="9"/>
  <c r="W104" i="9"/>
  <c r="U33" i="9"/>
  <c r="V48" i="9"/>
  <c r="V57" i="9"/>
  <c r="W57" i="9"/>
  <c r="W98" i="9"/>
  <c r="X49" i="9"/>
  <c r="U11" i="9"/>
  <c r="U88" i="9"/>
  <c r="V31" i="9"/>
  <c r="W31" i="9"/>
  <c r="X47" i="9"/>
  <c r="V104" i="9"/>
  <c r="U16" i="9"/>
  <c r="U74" i="9"/>
  <c r="S135" i="9" a="1"/>
  <c r="S135" i="9" s="1"/>
  <c r="U71" i="9"/>
  <c r="V71" i="9"/>
  <c r="V98" i="9"/>
  <c r="W56" i="9"/>
  <c r="X56" i="9"/>
  <c r="V39" i="9"/>
  <c r="S111" i="9" a="1"/>
  <c r="S111" i="9" s="1"/>
  <c r="U76" i="9"/>
  <c r="X8" i="9"/>
  <c r="X61" i="9"/>
  <c r="V78" i="9"/>
  <c r="U30" i="9"/>
  <c r="V40" i="9"/>
  <c r="W66" i="6"/>
  <c r="V96" i="9"/>
  <c r="W22" i="9"/>
  <c r="U38" i="9"/>
  <c r="W11" i="9"/>
  <c r="V76" i="9"/>
  <c r="W84" i="9"/>
  <c r="X26" i="9"/>
  <c r="V49" i="9"/>
  <c r="U105" i="9"/>
  <c r="W41" i="9"/>
  <c r="W60" i="9"/>
  <c r="W67" i="9"/>
  <c r="U73" i="9"/>
  <c r="X91" i="9"/>
  <c r="U41" i="9"/>
  <c r="V41" i="9"/>
  <c r="V24" i="9"/>
  <c r="X70" i="9"/>
  <c r="X100" i="9"/>
  <c r="U18" i="9"/>
  <c r="W66" i="9"/>
  <c r="V22" i="9"/>
  <c r="W82" i="9"/>
  <c r="W37" i="9"/>
  <c r="X37" i="9"/>
  <c r="V75" i="9"/>
  <c r="X74" i="9"/>
  <c r="U46" i="9"/>
  <c r="V18" i="9"/>
  <c r="V51" i="9"/>
  <c r="X62" i="9"/>
  <c r="U79" i="9"/>
  <c r="S140" i="9" a="1"/>
  <c r="S140" i="9" s="1"/>
  <c r="U19" i="9"/>
  <c r="W25" i="9"/>
  <c r="X39" i="9"/>
  <c r="W91" i="9"/>
  <c r="X45" i="9"/>
  <c r="V13" i="9"/>
  <c r="V73" i="9"/>
  <c r="W73" i="9"/>
  <c r="V106" i="9"/>
  <c r="U95" i="9"/>
  <c r="V105" i="9"/>
  <c r="U54" i="9"/>
  <c r="S115" i="9" a="1"/>
  <c r="S115" i="9" s="1"/>
  <c r="V7" i="9"/>
  <c r="X19" i="9"/>
  <c r="V37" i="9"/>
  <c r="W35" i="9"/>
  <c r="X41" i="9"/>
  <c r="W43" i="9"/>
  <c r="U45" i="9"/>
  <c r="X53" i="9"/>
  <c r="X71" i="9"/>
  <c r="V92" i="9"/>
  <c r="W102" i="9"/>
  <c r="X76" i="9"/>
  <c r="W30" i="9"/>
  <c r="U89" i="6"/>
  <c r="V63" i="9"/>
  <c r="W63" i="9"/>
  <c r="X46" i="9"/>
  <c r="W59" i="9"/>
  <c r="W75" i="9"/>
  <c r="U22" i="9"/>
  <c r="U53" i="9"/>
  <c r="S114" i="9" a="1"/>
  <c r="S114" i="9" s="1"/>
  <c r="U5" i="9"/>
  <c r="U28" i="9"/>
  <c r="W89" i="9"/>
  <c r="V89" i="9"/>
  <c r="V32" i="9"/>
  <c r="U93" i="9"/>
  <c r="V20" i="9"/>
  <c r="W47" i="9"/>
  <c r="W5" i="9"/>
  <c r="V34" i="9"/>
  <c r="W34" i="9"/>
  <c r="V90" i="9"/>
  <c r="W46" i="9"/>
  <c r="V65" i="9"/>
  <c r="U21" i="9"/>
  <c r="U9" i="9"/>
  <c r="V9" i="9"/>
  <c r="V8" i="9"/>
  <c r="U23" i="9"/>
  <c r="V19" i="9"/>
  <c r="V61" i="9"/>
  <c r="W61" i="9"/>
  <c r="W68" i="9"/>
  <c r="S129" i="9" a="1"/>
  <c r="S129" i="9" s="1"/>
  <c r="V69" i="9"/>
  <c r="S130" i="9" a="1"/>
  <c r="S130" i="9" s="1"/>
  <c r="V6" i="9"/>
  <c r="X18" i="9"/>
  <c r="X83" i="9"/>
  <c r="U104" i="9"/>
  <c r="W58" i="9"/>
  <c r="X6" i="9"/>
  <c r="W71" i="9"/>
  <c r="U80" i="9"/>
  <c r="S141" i="9" a="1"/>
  <c r="S141" i="9" s="1"/>
  <c r="U10" i="9"/>
  <c r="V10" i="9"/>
  <c r="U34" i="9"/>
  <c r="V56" i="9"/>
  <c r="W44" i="9"/>
  <c r="U58" i="9"/>
  <c r="S119" i="9" a="1"/>
  <c r="S119" i="9" s="1"/>
  <c r="V23" i="9"/>
  <c r="U36" i="9"/>
  <c r="U102" i="9"/>
  <c r="U8" i="9"/>
  <c r="W36" i="9"/>
  <c r="U64" i="9"/>
  <c r="S125" i="9" a="1"/>
  <c r="S125" i="9" s="1"/>
  <c r="X14" i="9"/>
  <c r="W10" i="9"/>
  <c r="W87" i="9"/>
  <c r="V29" i="9"/>
  <c r="V52" i="9"/>
  <c r="U96" i="9"/>
  <c r="V12" i="9"/>
  <c r="W51" i="9"/>
  <c r="X51" i="9"/>
  <c r="U20" i="9"/>
  <c r="V47" i="9"/>
  <c r="S108" i="9" a="1"/>
  <c r="S108" i="9" s="1"/>
  <c r="V21" i="9"/>
  <c r="W21" i="9"/>
  <c r="U35" i="9"/>
  <c r="V67" i="9"/>
  <c r="S128" i="9" a="1"/>
  <c r="S128" i="9" s="1"/>
  <c r="U4" i="9"/>
  <c r="X48" i="9"/>
  <c r="U12" i="9"/>
  <c r="U65" i="6"/>
  <c r="T89" i="6"/>
  <c r="U48" i="6"/>
  <c r="U90" i="6"/>
  <c r="T86" i="6"/>
  <c r="U57" i="6"/>
  <c r="U53" i="6"/>
  <c r="T93" i="6"/>
  <c r="U91" i="6"/>
  <c r="V90" i="6"/>
  <c r="U93" i="6"/>
  <c r="T18" i="6"/>
  <c r="X56" i="6"/>
  <c r="V94" i="6"/>
  <c r="T84" i="6"/>
  <c r="W96" i="6"/>
  <c r="U102" i="6"/>
  <c r="V57" i="6"/>
  <c r="U76" i="6"/>
  <c r="U95" i="6"/>
  <c r="V66" i="6"/>
  <c r="U82" i="6"/>
  <c r="U54" i="6"/>
  <c r="U83" i="6"/>
  <c r="U79" i="6"/>
  <c r="T91" i="6"/>
  <c r="T15" i="6"/>
  <c r="T10" i="6"/>
  <c r="T87" i="6"/>
  <c r="D13" i="6"/>
  <c r="T13" i="6"/>
  <c r="U103" i="6"/>
  <c r="T105" i="6"/>
  <c r="U33" i="6"/>
  <c r="U31" i="6"/>
  <c r="D34" i="6"/>
  <c r="D42" i="6"/>
  <c r="D9" i="6"/>
  <c r="C2481" i="1"/>
  <c r="F2481" i="1" s="1"/>
  <c r="C2383" i="1"/>
  <c r="F2383" i="1" s="1"/>
  <c r="C2328" i="1"/>
  <c r="C2297" i="1"/>
  <c r="F2297" i="1" s="1"/>
  <c r="C2361" i="1"/>
  <c r="F2361" i="1" s="1"/>
  <c r="C2380" i="1"/>
  <c r="F2380" i="1" s="1"/>
  <c r="C2308" i="1"/>
  <c r="F2308" i="1" s="1"/>
  <c r="C2413" i="1"/>
  <c r="F2413" i="1" s="1"/>
  <c r="C2391" i="1"/>
  <c r="F2391" i="1" s="1"/>
  <c r="C2467" i="1"/>
  <c r="F2467" i="1" s="1"/>
  <c r="C2377" i="1"/>
  <c r="C2348" i="1"/>
  <c r="F2348" i="1" s="1"/>
  <c r="C2372" i="1"/>
  <c r="F2372" i="1" s="1"/>
  <c r="C2303" i="1"/>
  <c r="F2303" i="1" s="1"/>
  <c r="C2385" i="1"/>
  <c r="C2436" i="1"/>
  <c r="C2441" i="1"/>
  <c r="F2441" i="1" s="1"/>
  <c r="C2388" i="1"/>
  <c r="C2456" i="1"/>
  <c r="F2456" i="1" s="1"/>
  <c r="C2345" i="1"/>
  <c r="F2345" i="1" s="1"/>
  <c r="C2324" i="1"/>
  <c r="C2489" i="1"/>
  <c r="C2459" i="1"/>
  <c r="F2459" i="1" s="1"/>
  <c r="C2465" i="1"/>
  <c r="C2358" i="1"/>
  <c r="F2358" i="1" s="1"/>
  <c r="C2394" i="1"/>
  <c r="F2394" i="1" s="1"/>
  <c r="C2411" i="1"/>
  <c r="F2411" i="1" s="1"/>
  <c r="C2494" i="1"/>
  <c r="F2494" i="1" s="1"/>
  <c r="C2316" i="1"/>
  <c r="F2316" i="1" s="1"/>
  <c r="C2427" i="1"/>
  <c r="C2479" i="1"/>
  <c r="C2462" i="1"/>
  <c r="F2462" i="1" s="1"/>
  <c r="C2369" i="1"/>
  <c r="F2369" i="1" s="1"/>
  <c r="C2430" i="1"/>
  <c r="F2430" i="1" s="1"/>
  <c r="C2339" i="1"/>
  <c r="C2375" i="1"/>
  <c r="F2375" i="1" s="1"/>
  <c r="C2294" i="1"/>
  <c r="C2475" i="1"/>
  <c r="C2733" i="1"/>
  <c r="F2733" i="1" s="1"/>
  <c r="C2711" i="1"/>
  <c r="F2711" i="1" s="1"/>
  <c r="C2727" i="1"/>
  <c r="F2727" i="1" s="1"/>
  <c r="C2639" i="1"/>
  <c r="F2639" i="1" s="1"/>
  <c r="C2653" i="1"/>
  <c r="F2653" i="1" s="1"/>
  <c r="C2706" i="1"/>
  <c r="F2706" i="1" s="1"/>
  <c r="C2656" i="1"/>
  <c r="F2656" i="1" s="1"/>
  <c r="C2645" i="1"/>
  <c r="C2755" i="1"/>
  <c r="F2755" i="1" s="1"/>
  <c r="C2676" i="1"/>
  <c r="F2676" i="1" s="1"/>
  <c r="C2714" i="1"/>
  <c r="F2714" i="1" s="1"/>
  <c r="C2746" i="1"/>
  <c r="F2746" i="1" s="1"/>
  <c r="C2700" i="1"/>
  <c r="C2682" i="1"/>
  <c r="F2682" i="1" s="1"/>
  <c r="C2642" i="1"/>
  <c r="F2642" i="1" s="1"/>
  <c r="C2673" i="1"/>
  <c r="C2717" i="1"/>
  <c r="F2717" i="1" s="1"/>
  <c r="C2662" i="1"/>
  <c r="C2703" i="1"/>
  <c r="F2703" i="1" s="1"/>
  <c r="C2665" i="1"/>
  <c r="F2665" i="1" s="1"/>
  <c r="C2670" i="1"/>
  <c r="C2543" i="1"/>
  <c r="F2543" i="1" s="1"/>
  <c r="C2507" i="1"/>
  <c r="C2531" i="1"/>
  <c r="C2528" i="1"/>
  <c r="F2528" i="1" s="1"/>
  <c r="C2576" i="1"/>
  <c r="F2576" i="1" s="1"/>
  <c r="C2586" i="1"/>
  <c r="F2586" i="1" s="1"/>
  <c r="C2549" i="1"/>
  <c r="F2549" i="1" s="1"/>
  <c r="C2619" i="1"/>
  <c r="F2619" i="1" s="1"/>
  <c r="C2604" i="1"/>
  <c r="C2573" i="1"/>
  <c r="C2633" i="1"/>
  <c r="C2570" i="1"/>
  <c r="F2570" i="1" s="1"/>
  <c r="C2516" i="1"/>
  <c r="C2504" i="1"/>
  <c r="F2504" i="1" s="1"/>
  <c r="C2581" i="1"/>
  <c r="F2581" i="1" s="1"/>
  <c r="C2498" i="1"/>
  <c r="F2498" i="1" s="1"/>
  <c r="C2595" i="1"/>
  <c r="F2595" i="1" s="1"/>
  <c r="C2914" i="1"/>
  <c r="C2939" i="1"/>
  <c r="C2962" i="1"/>
  <c r="F2962" i="1" s="1"/>
  <c r="C2925" i="1"/>
  <c r="F2925" i="1" s="1"/>
  <c r="C2884" i="1"/>
  <c r="F2884" i="1" s="1"/>
  <c r="C2920" i="1"/>
  <c r="F2920" i="1" s="1"/>
  <c r="C2899" i="1"/>
  <c r="C2878" i="1"/>
  <c r="F2878" i="1" s="1"/>
  <c r="C2923" i="1"/>
  <c r="C2881" i="1"/>
  <c r="F2881" i="1" s="1"/>
  <c r="C2934" i="1"/>
  <c r="F2934" i="1" s="1"/>
  <c r="C2869" i="1"/>
  <c r="F2869" i="1" s="1"/>
  <c r="C2823" i="1"/>
  <c r="F2823" i="1" s="1"/>
  <c r="C2776" i="1"/>
  <c r="F2776" i="1" s="1"/>
  <c r="C2808" i="1"/>
  <c r="F2808" i="1" s="1"/>
  <c r="C2789" i="1"/>
  <c r="F2789" i="1" s="1"/>
  <c r="C2767" i="1"/>
  <c r="C2817" i="1"/>
  <c r="F2817" i="1" s="1"/>
  <c r="C2786" i="1"/>
  <c r="F2786" i="1" s="1"/>
  <c r="C2855" i="1"/>
  <c r="F2855" i="1" s="1"/>
  <c r="C2820" i="1"/>
  <c r="F2820" i="1" s="1"/>
  <c r="C2805" i="1"/>
  <c r="F2805" i="1" s="1"/>
  <c r="C2802" i="1"/>
  <c r="F2802" i="1" s="1"/>
  <c r="C2866" i="1"/>
  <c r="F2866" i="1" s="1"/>
  <c r="C2834" i="1"/>
  <c r="C2814" i="1"/>
  <c r="C2761" i="1"/>
  <c r="F2761" i="1" s="1"/>
  <c r="C2652" i="1"/>
  <c r="C2655" i="1"/>
  <c r="F2655" i="1" s="1"/>
  <c r="C2681" i="1"/>
  <c r="F2681" i="1" s="1"/>
  <c r="C2716" i="1"/>
  <c r="F2716" i="1" s="1"/>
  <c r="C2661" i="1"/>
  <c r="F2661" i="1" s="1"/>
  <c r="C2702" i="1"/>
  <c r="F2702" i="1" s="1"/>
  <c r="C2664" i="1"/>
  <c r="F2664" i="1" s="1"/>
  <c r="C2913" i="1"/>
  <c r="F2913" i="1" s="1"/>
  <c r="C2938" i="1"/>
  <c r="C2961" i="1"/>
  <c r="F2961" i="1" s="1"/>
  <c r="C2889" i="1"/>
  <c r="F2889" i="1" s="1"/>
  <c r="C2883" i="1"/>
  <c r="C2919" i="1"/>
  <c r="F2919" i="1" s="1"/>
  <c r="C2898" i="1"/>
  <c r="C2877" i="1"/>
  <c r="F2877" i="1" s="1"/>
  <c r="C2894" i="1"/>
  <c r="F2894" i="1" s="1"/>
  <c r="C2909" i="1"/>
  <c r="F2909" i="1" s="1"/>
  <c r="C2880" i="1"/>
  <c r="F2880" i="1" s="1"/>
  <c r="C2941" i="1"/>
  <c r="F2941" i="1" s="1"/>
  <c r="C2933" i="1"/>
  <c r="C2936" i="1"/>
  <c r="F2936" i="1" s="1"/>
  <c r="C2868" i="1"/>
  <c r="C2783" i="1"/>
  <c r="C2822" i="1"/>
  <c r="F2822" i="1" s="1"/>
  <c r="C2778" i="1"/>
  <c r="F2778" i="1" s="1"/>
  <c r="C2775" i="1"/>
  <c r="F2775" i="1" s="1"/>
  <c r="C2807" i="1"/>
  <c r="F2807" i="1" s="1"/>
  <c r="C2766" i="1"/>
  <c r="C2788" i="1"/>
  <c r="F2788" i="1" s="1"/>
  <c r="C2816" i="1"/>
  <c r="F2816" i="1" s="1"/>
  <c r="C2785" i="1"/>
  <c r="C2819" i="1"/>
  <c r="F2819" i="1" s="1"/>
  <c r="C2854" i="1"/>
  <c r="F2854" i="1" s="1"/>
  <c r="C2804" i="1"/>
  <c r="C2865" i="1"/>
  <c r="F2865" i="1" s="1"/>
  <c r="C2801" i="1"/>
  <c r="C2833" i="1"/>
  <c r="F2833" i="1" s="1"/>
  <c r="C2813" i="1"/>
  <c r="F2813" i="1" s="1"/>
  <c r="C2760" i="1"/>
  <c r="C2841" i="1"/>
  <c r="F2841" i="1" s="1"/>
  <c r="C2839" i="1"/>
  <c r="F2839" i="1" s="1"/>
  <c r="C2246" i="1"/>
  <c r="C2178" i="1"/>
  <c r="F2178" i="1" s="1"/>
  <c r="C2190" i="1"/>
  <c r="C2235" i="1"/>
  <c r="F2235" i="1" s="1"/>
  <c r="C2279" i="1"/>
  <c r="C2267" i="1"/>
  <c r="F2267" i="1" s="1"/>
  <c r="C2230" i="1"/>
  <c r="F2230" i="1" s="1"/>
  <c r="C2167" i="1"/>
  <c r="F2167" i="1" s="1"/>
  <c r="C2213" i="1"/>
  <c r="F2213" i="1" s="1"/>
  <c r="C2243" i="1"/>
  <c r="F2243" i="1" s="1"/>
  <c r="C2207" i="1"/>
  <c r="F2207" i="1" s="1"/>
  <c r="C2184" i="1"/>
  <c r="F2184" i="1" s="1"/>
  <c r="C2172" i="1"/>
  <c r="C2196" i="1"/>
  <c r="F2196" i="1" s="1"/>
  <c r="C2237" i="1"/>
  <c r="F2237" i="1" s="1"/>
  <c r="C2186" i="1"/>
  <c r="C2287" i="1"/>
  <c r="C2258" i="1"/>
  <c r="F2258" i="1" s="1"/>
  <c r="C2542" i="1"/>
  <c r="C2506" i="1"/>
  <c r="F2506" i="1" s="1"/>
  <c r="C2530" i="1"/>
  <c r="C2527" i="1"/>
  <c r="C2575" i="1"/>
  <c r="F2575" i="1" s="1"/>
  <c r="C2585" i="1"/>
  <c r="F2585" i="1" s="1"/>
  <c r="C2548" i="1"/>
  <c r="F2548" i="1" s="1"/>
  <c r="C2618" i="1"/>
  <c r="F2618" i="1" s="1"/>
  <c r="C2603" i="1"/>
  <c r="C2572" i="1"/>
  <c r="F2572" i="1" s="1"/>
  <c r="C2632" i="1"/>
  <c r="F2632" i="1" s="1"/>
  <c r="C2569" i="1"/>
  <c r="F2569" i="1" s="1"/>
  <c r="C2515" i="1"/>
  <c r="F2515" i="1" s="1"/>
  <c r="C2503" i="1"/>
  <c r="F2503" i="1" s="1"/>
  <c r="C2580" i="1"/>
  <c r="F2580" i="1" s="1"/>
  <c r="C2497" i="1"/>
  <c r="F2497" i="1" s="1"/>
  <c r="C2594" i="1"/>
  <c r="C2245" i="1"/>
  <c r="F2245" i="1" s="1"/>
  <c r="C2228" i="1"/>
  <c r="C2250" i="1"/>
  <c r="F2250" i="1" s="1"/>
  <c r="C2177" i="1"/>
  <c r="F2177" i="1" s="1"/>
  <c r="C2192" i="1"/>
  <c r="F2192" i="1" s="1"/>
  <c r="C2212" i="1"/>
  <c r="C2166" i="1"/>
  <c r="F2166" i="1" s="1"/>
  <c r="C2204" i="1"/>
  <c r="C2242" i="1"/>
  <c r="F2242" i="1" s="1"/>
  <c r="C2206" i="1"/>
  <c r="C2248" i="1"/>
  <c r="F2248" i="1" s="1"/>
  <c r="C2276" i="1"/>
  <c r="F2276" i="1" s="1"/>
  <c r="C2278" i="1"/>
  <c r="F2278" i="1" s="1"/>
  <c r="C2266" i="1"/>
  <c r="C2183" i="1"/>
  <c r="F2183" i="1" s="1"/>
  <c r="C2171" i="1"/>
  <c r="F2171" i="1" s="1"/>
  <c r="C2195" i="1"/>
  <c r="F2195" i="1" s="1"/>
  <c r="C2257" i="1"/>
  <c r="F2257" i="1" s="1"/>
  <c r="C2405" i="1"/>
  <c r="F2405" i="1" s="1"/>
  <c r="C2320" i="1"/>
  <c r="F2320" i="1" s="1"/>
  <c r="C2312" i="1"/>
  <c r="C2354" i="1"/>
  <c r="F2354" i="1" s="1"/>
  <c r="C2426" i="1"/>
  <c r="F2426" i="1" s="1"/>
  <c r="C2488" i="1"/>
  <c r="C2315" i="1"/>
  <c r="F2315" i="1" s="1"/>
  <c r="C2335" i="1"/>
  <c r="F2335" i="1" s="1"/>
  <c r="C2338" i="1"/>
  <c r="C2408" i="1"/>
  <c r="F2408" i="1" s="1"/>
  <c r="C2423" i="1"/>
  <c r="C2440" i="1"/>
  <c r="F2440" i="1" s="1"/>
  <c r="C2448" i="1"/>
  <c r="F2448" i="1" s="1"/>
  <c r="C2410" i="1"/>
  <c r="F2410" i="1" s="1"/>
  <c r="C2435" i="1"/>
  <c r="F2435" i="1" s="1"/>
  <c r="C2453" i="1"/>
  <c r="C2307" i="1"/>
  <c r="F2307" i="1" s="1"/>
  <c r="C2323" i="1"/>
  <c r="F2323" i="1" s="1"/>
  <c r="C2327" i="1"/>
  <c r="F2327" i="1" s="1"/>
  <c r="C2344" i="1"/>
  <c r="F2344" i="1" s="1"/>
  <c r="C2399" i="1"/>
  <c r="F2399" i="1" s="1"/>
  <c r="C2486" i="1"/>
  <c r="C2357" i="1"/>
  <c r="C2402" i="1"/>
  <c r="F2402" i="1" s="1"/>
  <c r="C2419" i="1"/>
  <c r="C2450" i="1"/>
  <c r="F2450" i="1" s="1"/>
  <c r="C2472" i="1"/>
  <c r="F2472" i="1" s="1"/>
  <c r="C2474" i="1"/>
  <c r="F2474" i="1" s="1"/>
  <c r="C2302" i="1"/>
  <c r="F2302" i="1" s="1"/>
  <c r="C2352" i="1"/>
  <c r="C2366" i="1"/>
  <c r="F2366" i="1" s="1"/>
  <c r="C2416" i="1"/>
  <c r="C2420" i="1"/>
  <c r="F2420" i="1" s="1"/>
  <c r="C2404" i="1"/>
  <c r="F2404" i="1" s="1"/>
  <c r="C2319" i="1"/>
  <c r="F2319" i="1" s="1"/>
  <c r="C2425" i="1"/>
  <c r="F2425" i="1" s="1"/>
  <c r="C2439" i="1"/>
  <c r="F2439" i="1" s="1"/>
  <c r="C2447" i="1"/>
  <c r="F2447" i="1" s="1"/>
  <c r="C2409" i="1"/>
  <c r="F2409" i="1" s="1"/>
  <c r="C2434" i="1"/>
  <c r="F2434" i="1" s="1"/>
  <c r="C2452" i="1"/>
  <c r="C2306" i="1"/>
  <c r="F2306" i="1" s="1"/>
  <c r="C2322" i="1"/>
  <c r="F2322" i="1" s="1"/>
  <c r="C2343" i="1"/>
  <c r="F2343" i="1" s="1"/>
  <c r="C2398" i="1"/>
  <c r="F2398" i="1" s="1"/>
  <c r="C2485" i="1"/>
  <c r="F2485" i="1" s="1"/>
  <c r="C2356" i="1"/>
  <c r="F2356" i="1" s="1"/>
  <c r="C2401" i="1"/>
  <c r="C2418" i="1"/>
  <c r="C2471" i="1"/>
  <c r="F2471" i="1" s="1"/>
  <c r="C2301" i="1"/>
  <c r="C2351" i="1"/>
  <c r="F2351" i="1" s="1"/>
  <c r="C2365" i="1"/>
  <c r="F2365" i="1" s="1"/>
  <c r="C2314" i="1"/>
  <c r="C2334" i="1"/>
  <c r="F2334" i="1" s="1"/>
  <c r="C2337" i="1"/>
  <c r="F2337" i="1" s="1"/>
  <c r="C2407" i="1"/>
  <c r="C2422" i="1"/>
  <c r="F2422" i="1" s="1"/>
  <c r="C2311" i="1"/>
  <c r="F2311" i="1" s="1"/>
  <c r="C2726" i="1"/>
  <c r="F2726" i="1" s="1"/>
  <c r="C2638" i="1"/>
  <c r="F2638" i="1" s="1"/>
  <c r="C2705" i="1"/>
  <c r="C2644" i="1"/>
  <c r="F2644" i="1" s="1"/>
  <c r="C2754" i="1"/>
  <c r="F2754" i="1" s="1"/>
  <c r="C2675" i="1"/>
  <c r="C2713" i="1"/>
  <c r="F2713" i="1" s="1"/>
  <c r="C2745" i="1"/>
  <c r="F2745" i="1" s="1"/>
  <c r="C2699" i="1"/>
  <c r="F2699" i="1" s="1"/>
  <c r="C2641" i="1"/>
  <c r="F2641" i="1" s="1"/>
  <c r="C2672" i="1"/>
  <c r="C2732" i="1"/>
  <c r="F2732" i="1" s="1"/>
  <c r="C2654" i="1"/>
  <c r="F2654" i="1" s="1"/>
  <c r="C2640" i="1"/>
  <c r="F2640" i="1" s="1"/>
  <c r="C2698" i="1"/>
  <c r="F2698" i="1" s="1"/>
  <c r="C2744" i="1"/>
  <c r="C2669" i="1"/>
  <c r="F2669" i="1" s="1"/>
  <c r="C2671" i="1"/>
  <c r="F2671" i="1" s="1"/>
  <c r="C2680" i="1"/>
  <c r="C2660" i="1"/>
  <c r="F2660" i="1" s="1"/>
  <c r="C2663" i="1"/>
  <c r="C2701" i="1"/>
  <c r="C2715" i="1"/>
  <c r="F2715" i="1" s="1"/>
  <c r="C2674" i="1"/>
  <c r="C2712" i="1"/>
  <c r="F2712" i="1" s="1"/>
  <c r="C2643" i="1"/>
  <c r="C2753" i="1"/>
  <c r="F2753" i="1" s="1"/>
  <c r="C2704" i="1"/>
  <c r="F2704" i="1" s="1"/>
  <c r="C2651" i="1"/>
  <c r="C2731" i="1"/>
  <c r="C2637" i="1"/>
  <c r="F2637" i="1" s="1"/>
  <c r="C2710" i="1"/>
  <c r="F2710" i="1" s="1"/>
  <c r="C2725" i="1"/>
  <c r="F2725" i="1" s="1"/>
  <c r="C2547" i="1"/>
  <c r="F2547" i="1" s="1"/>
  <c r="C2526" i="1"/>
  <c r="C2529" i="1"/>
  <c r="F2529" i="1" s="1"/>
  <c r="C2574" i="1"/>
  <c r="F2574" i="1" s="1"/>
  <c r="C2505" i="1"/>
  <c r="C2541" i="1"/>
  <c r="F2541" i="1" s="1"/>
  <c r="C2571" i="1"/>
  <c r="F2571" i="1" s="1"/>
  <c r="C2617" i="1"/>
  <c r="F2617" i="1" s="1"/>
  <c r="C2602" i="1"/>
  <c r="F2602" i="1" s="1"/>
  <c r="C2584" i="1"/>
  <c r="C2568" i="1"/>
  <c r="F2568" i="1" s="1"/>
  <c r="C2631" i="1"/>
  <c r="F2631" i="1" s="1"/>
  <c r="C2514" i="1"/>
  <c r="F2514" i="1" s="1"/>
  <c r="C2502" i="1"/>
  <c r="F2502" i="1" s="1"/>
  <c r="C2496" i="1"/>
  <c r="F2496" i="1" s="1"/>
  <c r="C2579" i="1"/>
  <c r="F2579" i="1" s="1"/>
  <c r="C2593" i="1"/>
  <c r="F2593" i="1" s="1"/>
  <c r="C2765" i="1"/>
  <c r="C2787" i="1"/>
  <c r="F2787" i="1" s="1"/>
  <c r="C2774" i="1"/>
  <c r="C2777" i="1"/>
  <c r="C2806" i="1"/>
  <c r="F2806" i="1" s="1"/>
  <c r="C2803" i="1"/>
  <c r="F2803" i="1" s="1"/>
  <c r="C2853" i="1"/>
  <c r="F2853" i="1" s="1"/>
  <c r="C2782" i="1"/>
  <c r="F2782" i="1" s="1"/>
  <c r="C2815" i="1"/>
  <c r="F2815" i="1" s="1"/>
  <c r="C2821" i="1"/>
  <c r="F2821" i="1" s="1"/>
  <c r="C2784" i="1"/>
  <c r="F2784" i="1" s="1"/>
  <c r="C2818" i="1"/>
  <c r="F2818" i="1" s="1"/>
  <c r="C2867" i="1"/>
  <c r="F2867" i="1" s="1"/>
  <c r="C2840" i="1"/>
  <c r="F2840" i="1" s="1"/>
  <c r="C2800" i="1"/>
  <c r="F2800" i="1" s="1"/>
  <c r="C2864" i="1"/>
  <c r="F2864" i="1" s="1"/>
  <c r="C2838" i="1"/>
  <c r="F2838" i="1" s="1"/>
  <c r="C2759" i="1"/>
  <c r="F2759" i="1" s="1"/>
  <c r="C2812" i="1"/>
  <c r="F2812" i="1" s="1"/>
  <c r="C2832" i="1"/>
  <c r="C2912" i="1"/>
  <c r="F2912" i="1" s="1"/>
  <c r="C2882" i="1"/>
  <c r="F2882" i="1" s="1"/>
  <c r="C2937" i="1"/>
  <c r="F2937" i="1" s="1"/>
  <c r="C2876" i="1"/>
  <c r="F2876" i="1" s="1"/>
  <c r="C2892" i="1"/>
  <c r="C2897" i="1"/>
  <c r="F2897" i="1" s="1"/>
  <c r="C2888" i="1"/>
  <c r="C2950" i="1"/>
  <c r="C2918" i="1"/>
  <c r="F2918" i="1" s="1"/>
  <c r="C2924" i="1"/>
  <c r="F2924" i="1" s="1"/>
  <c r="C2893" i="1"/>
  <c r="F2893" i="1" s="1"/>
  <c r="C2922" i="1"/>
  <c r="F2922" i="1" s="1"/>
  <c r="C2960" i="1"/>
  <c r="C2879" i="1"/>
  <c r="F2879" i="1" s="1"/>
  <c r="C2940" i="1"/>
  <c r="F2940" i="1" s="1"/>
  <c r="C2908" i="1"/>
  <c r="F2908" i="1" s="1"/>
  <c r="C2932" i="1"/>
  <c r="F2932" i="1" s="1"/>
  <c r="C2921" i="1"/>
  <c r="F2921" i="1" s="1"/>
  <c r="C2935" i="1"/>
  <c r="F2935" i="1" s="1"/>
  <c r="C2165" i="1"/>
  <c r="F2165" i="1" s="1"/>
  <c r="C2176" i="1"/>
  <c r="C2203" i="1"/>
  <c r="F2203" i="1" s="1"/>
  <c r="C2211" i="1"/>
  <c r="C2189" i="1"/>
  <c r="C2191" i="1"/>
  <c r="F2191" i="1" s="1"/>
  <c r="C2277" i="1"/>
  <c r="F2277" i="1" s="1"/>
  <c r="C2265" i="1"/>
  <c r="F2265" i="1" s="1"/>
  <c r="C2229" i="1"/>
  <c r="F2229" i="1" s="1"/>
  <c r="C2234" i="1"/>
  <c r="C2275" i="1"/>
  <c r="F2275" i="1" s="1"/>
  <c r="C2286" i="1"/>
  <c r="C2182" i="1"/>
  <c r="F2182" i="1" s="1"/>
  <c r="C2170" i="1"/>
  <c r="F2170" i="1" s="1"/>
  <c r="C2194" i="1"/>
  <c r="C2241" i="1"/>
  <c r="F2241" i="1" s="1"/>
  <c r="C2249" i="1"/>
  <c r="F2249" i="1" s="1"/>
  <c r="C2205" i="1"/>
  <c r="C2247" i="1"/>
  <c r="F2247" i="1" s="1"/>
  <c r="C2256" i="1"/>
  <c r="F2256" i="1" s="1"/>
  <c r="C2244" i="1"/>
  <c r="F2244" i="1" s="1"/>
  <c r="C2236" i="1"/>
  <c r="F2236" i="1" s="1"/>
  <c r="C2185" i="1"/>
  <c r="F2185" i="1" s="1"/>
  <c r="C2300" i="1"/>
  <c r="F2300" i="1" s="1"/>
  <c r="C2310" i="1"/>
  <c r="F2310" i="1" s="1"/>
  <c r="C2318" i="1"/>
  <c r="C2353" i="1"/>
  <c r="F2353" i="1" s="1"/>
  <c r="C2424" i="1"/>
  <c r="C2487" i="1"/>
  <c r="F2487" i="1" s="1"/>
  <c r="C2321" i="1"/>
  <c r="F2321" i="1" s="1"/>
  <c r="C2403" i="1"/>
  <c r="F2403" i="1" s="1"/>
  <c r="C2350" i="1"/>
  <c r="F2350" i="1" s="1"/>
  <c r="C2364" i="1"/>
  <c r="F2364" i="1" s="1"/>
  <c r="C2333" i="1"/>
  <c r="C2336" i="1"/>
  <c r="F2336" i="1" s="1"/>
  <c r="C2406" i="1"/>
  <c r="C2313" i="1"/>
  <c r="F2313" i="1" s="1"/>
  <c r="C2470" i="1"/>
  <c r="F2470" i="1" s="1"/>
  <c r="C2473" i="1"/>
  <c r="F2473" i="1" s="1"/>
  <c r="C2449" i="1"/>
  <c r="C2400" i="1"/>
  <c r="F2400" i="1" s="1"/>
  <c r="C2451" i="1"/>
  <c r="F2451" i="1" s="1"/>
  <c r="C2397" i="1"/>
  <c r="F2397" i="1" s="1"/>
  <c r="C2484" i="1"/>
  <c r="C2326" i="1"/>
  <c r="F2326" i="1" s="1"/>
  <c r="C2305" i="1"/>
  <c r="F2305" i="1" s="1"/>
  <c r="C2342" i="1"/>
  <c r="F2342" i="1" s="1"/>
  <c r="C2415" i="1"/>
  <c r="F2415" i="1" s="1"/>
  <c r="C2421" i="1"/>
  <c r="F2421" i="1" s="1"/>
  <c r="C2355" i="1"/>
  <c r="C2417" i="1"/>
  <c r="F2417" i="1" s="1"/>
  <c r="C2433" i="1"/>
  <c r="F2433" i="1" s="1"/>
  <c r="C2446" i="1"/>
  <c r="S107" i="9" a="1"/>
  <c r="S107" i="9" s="1"/>
  <c r="S134" i="9" a="1"/>
  <c r="S134" i="9" s="1"/>
  <c r="S132" i="9" a="1"/>
  <c r="S132" i="9" s="1"/>
  <c r="S137" i="9" a="1"/>
  <c r="S137" i="9" s="1"/>
  <c r="S118" i="9" a="1"/>
  <c r="S118" i="9" s="1"/>
  <c r="S112" i="9" a="1"/>
  <c r="S112" i="9" s="1"/>
  <c r="S124" i="9" a="1"/>
  <c r="S124" i="9" s="1"/>
  <c r="S120" i="9" a="1"/>
  <c r="S120" i="9" s="1"/>
  <c r="S127" i="9" a="1"/>
  <c r="S127" i="9" s="1"/>
  <c r="S126" i="9" a="1"/>
  <c r="S126" i="9" s="1"/>
  <c r="S110" i="9" a="1"/>
  <c r="S110" i="9" s="1"/>
  <c r="S109" i="9" a="1"/>
  <c r="S109" i="9" s="1"/>
  <c r="S136" i="9" a="1"/>
  <c r="S136" i="9" s="1"/>
  <c r="S113" i="9" a="1"/>
  <c r="S113" i="9" s="1"/>
  <c r="S117" i="9" a="1"/>
  <c r="S117" i="9" s="1"/>
  <c r="S131" i="9" a="1"/>
  <c r="S131" i="9" s="1"/>
  <c r="S133" i="9" a="1"/>
  <c r="S133" i="9" s="1"/>
  <c r="S121" i="9" a="1"/>
  <c r="S121" i="9" s="1"/>
  <c r="S122" i="9" a="1"/>
  <c r="S122" i="9" s="1"/>
  <c r="S139" i="9" a="1"/>
  <c r="S139" i="9" s="1"/>
  <c r="S123" i="9" a="1"/>
  <c r="S123" i="9" s="1"/>
  <c r="U45" i="6"/>
  <c r="X9" i="6"/>
  <c r="U9" i="6"/>
  <c r="F2531" i="1"/>
  <c r="F2475" i="1"/>
  <c r="F2339" i="1"/>
  <c r="F2388" i="1"/>
  <c r="F2328" i="1"/>
  <c r="F2385" i="1"/>
  <c r="F2507" i="1"/>
  <c r="F2436" i="1"/>
  <c r="F2294" i="1"/>
  <c r="F2530" i="1"/>
  <c r="F2479" i="1"/>
  <c r="F2324" i="1"/>
  <c r="F2377" i="1"/>
  <c r="F2427" i="1"/>
  <c r="F2489" i="1"/>
  <c r="F2465" i="1"/>
  <c r="F2662" i="1"/>
  <c r="F2670" i="1"/>
  <c r="F2700" i="1"/>
  <c r="F2633" i="1"/>
  <c r="F2673" i="1"/>
  <c r="F2645" i="1"/>
  <c r="F2573" i="1"/>
  <c r="F2516" i="1"/>
  <c r="F2604" i="1"/>
  <c r="F2899" i="1"/>
  <c r="F2914" i="1"/>
  <c r="F2939" i="1"/>
  <c r="F2767" i="1"/>
  <c r="F2923" i="1"/>
  <c r="F2814" i="1"/>
  <c r="F2652" i="1"/>
  <c r="F2898" i="1"/>
  <c r="F2834" i="1"/>
  <c r="F2883" i="1"/>
  <c r="F2938" i="1"/>
  <c r="F2933" i="1"/>
  <c r="F2783" i="1"/>
  <c r="F2868" i="1"/>
  <c r="F2766" i="1"/>
  <c r="F2760" i="1"/>
  <c r="F2804" i="1"/>
  <c r="F2785" i="1"/>
  <c r="F2801" i="1"/>
  <c r="F2246" i="1"/>
  <c r="F2190" i="1"/>
  <c r="F2279" i="1"/>
  <c r="F2186" i="1"/>
  <c r="F2172" i="1"/>
  <c r="F2287" i="1"/>
  <c r="F2603" i="1"/>
  <c r="F2542" i="1"/>
  <c r="F2527" i="1"/>
  <c r="F2594" i="1"/>
  <c r="F2228" i="1"/>
  <c r="F2488" i="1"/>
  <c r="F2204" i="1"/>
  <c r="F2212" i="1"/>
  <c r="F2206" i="1"/>
  <c r="F2266" i="1"/>
  <c r="F2312" i="1"/>
  <c r="F2416" i="1"/>
  <c r="F2486" i="1"/>
  <c r="F2338" i="1"/>
  <c r="F2423" i="1"/>
  <c r="F2453" i="1"/>
  <c r="F2357" i="1"/>
  <c r="F2352" i="1"/>
  <c r="F2419" i="1"/>
  <c r="F2418" i="1"/>
  <c r="F2407" i="1"/>
  <c r="F2705" i="1"/>
  <c r="F2314" i="1"/>
  <c r="F2675" i="1"/>
  <c r="F2301" i="1"/>
  <c r="F2452" i="1"/>
  <c r="F2401" i="1"/>
  <c r="F2672" i="1"/>
  <c r="F2680" i="1"/>
  <c r="F2744" i="1"/>
  <c r="F2663" i="1"/>
  <c r="F2651" i="1"/>
  <c r="F2674" i="1"/>
  <c r="F2643" i="1"/>
  <c r="F2701" i="1"/>
  <c r="F2731" i="1"/>
  <c r="F2526" i="1"/>
  <c r="F2505" i="1"/>
  <c r="F2584" i="1"/>
  <c r="F2765" i="1"/>
  <c r="F2777" i="1"/>
  <c r="F2774" i="1"/>
  <c r="F2832" i="1"/>
  <c r="F2892" i="1"/>
  <c r="F2888" i="1"/>
  <c r="F2950" i="1"/>
  <c r="F2960" i="1"/>
  <c r="F2234" i="1"/>
  <c r="F2176" i="1"/>
  <c r="F2205" i="1"/>
  <c r="F2194" i="1"/>
  <c r="F2189" i="1"/>
  <c r="F2211" i="1"/>
  <c r="F2286" i="1"/>
  <c r="F2406" i="1"/>
  <c r="F2446" i="1"/>
  <c r="F2318" i="1"/>
  <c r="F2449" i="1"/>
  <c r="F2424" i="1"/>
  <c r="F2333" i="1"/>
  <c r="F2484" i="1"/>
  <c r="F2355" i="1"/>
  <c r="C1904" i="1"/>
  <c r="C2089" i="1"/>
  <c r="F2089" i="1" s="1"/>
  <c r="C1968" i="1"/>
  <c r="F1968" i="1" s="1"/>
  <c r="C1969" i="1"/>
  <c r="C1903" i="1"/>
  <c r="F1903" i="1" s="1"/>
  <c r="C2033" i="1"/>
  <c r="F2033" i="1" s="1"/>
  <c r="C1527" i="1"/>
  <c r="F1527" i="1" s="1"/>
  <c r="C1521" i="1"/>
  <c r="F1521" i="1" s="1"/>
  <c r="C1522" i="1"/>
  <c r="C1759" i="1"/>
  <c r="F1759" i="1" s="1"/>
  <c r="C1520" i="1"/>
  <c r="F1520" i="1" s="1"/>
  <c r="C1578" i="1"/>
  <c r="C1719" i="1"/>
  <c r="C1720" i="1"/>
  <c r="F1720" i="1" s="1"/>
  <c r="C1721" i="1"/>
  <c r="C1722" i="1"/>
  <c r="F1722" i="1" s="1"/>
  <c r="C1756" i="1"/>
  <c r="C1757" i="1"/>
  <c r="C1758" i="1"/>
  <c r="F1758" i="1" s="1"/>
  <c r="C1718" i="1"/>
  <c r="F1718" i="1" s="1"/>
  <c r="C1576" i="1"/>
  <c r="F1576" i="1" s="1"/>
  <c r="C1577" i="1"/>
  <c r="C1755" i="1"/>
  <c r="F1755" i="1" s="1"/>
  <c r="C1754" i="1"/>
  <c r="F1754" i="1" s="1"/>
  <c r="C1753" i="1"/>
  <c r="C1667" i="1"/>
  <c r="F1667" i="1" s="1"/>
  <c r="C1666" i="1"/>
  <c r="F1666" i="1" s="1"/>
  <c r="C1661" i="1"/>
  <c r="C1660" i="1"/>
  <c r="C1494" i="1"/>
  <c r="C1495" i="1"/>
  <c r="F1495" i="1" s="1"/>
  <c r="C1492" i="1"/>
  <c r="F1492" i="1" s="1"/>
  <c r="C1493" i="1"/>
  <c r="F1493" i="1" s="1"/>
  <c r="C1290" i="1"/>
  <c r="F1290" i="1" s="1"/>
  <c r="C1288" i="1"/>
  <c r="F1288" i="1" s="1"/>
  <c r="C1289" i="1"/>
  <c r="F1289" i="1" s="1"/>
  <c r="C1269" i="1"/>
  <c r="F1269" i="1" s="1"/>
  <c r="C1268" i="1"/>
  <c r="C1209" i="1"/>
  <c r="F1209" i="1" s="1"/>
  <c r="C1208" i="1"/>
  <c r="F1208" i="1" s="1"/>
  <c r="C1214" i="1"/>
  <c r="F1214" i="1" s="1"/>
  <c r="C1215" i="1"/>
  <c r="C1216" i="1"/>
  <c r="F1216" i="1" s="1"/>
  <c r="C941" i="1"/>
  <c r="C927" i="1"/>
  <c r="C928" i="1"/>
  <c r="F928" i="1" s="1"/>
  <c r="C929" i="1"/>
  <c r="F929" i="1" s="1"/>
  <c r="C1103" i="1"/>
  <c r="F1103" i="1" s="1"/>
  <c r="C1041" i="1"/>
  <c r="F1041" i="1" s="1"/>
  <c r="C1042" i="1"/>
  <c r="C1043" i="1"/>
  <c r="F1043" i="1" s="1"/>
  <c r="C1044" i="1"/>
  <c r="F1044" i="1" s="1"/>
  <c r="C951" i="1"/>
  <c r="F951" i="1" s="1"/>
  <c r="C952" i="1"/>
  <c r="F952" i="1" s="1"/>
  <c r="C953" i="1"/>
  <c r="C1176" i="1"/>
  <c r="F1176" i="1" s="1"/>
  <c r="C1177" i="1"/>
  <c r="F1177" i="1" s="1"/>
  <c r="C1178" i="1"/>
  <c r="F1178" i="1" s="1"/>
  <c r="C1179" i="1"/>
  <c r="C923" i="1"/>
  <c r="C924" i="1"/>
  <c r="F924" i="1" s="1"/>
  <c r="C925" i="1"/>
  <c r="F925" i="1" s="1"/>
  <c r="C926" i="1"/>
  <c r="F926" i="1" s="1"/>
  <c r="C1026" i="1"/>
  <c r="F1026" i="1" s="1"/>
  <c r="C1027" i="1"/>
  <c r="F1027" i="1" s="1"/>
  <c r="C1123" i="1"/>
  <c r="C1124" i="1"/>
  <c r="F1124" i="1" s="1"/>
  <c r="C1125" i="1"/>
  <c r="C1102" i="1"/>
  <c r="C760" i="1"/>
  <c r="C761" i="1"/>
  <c r="F761" i="1" s="1"/>
  <c r="C762" i="1"/>
  <c r="F762" i="1" s="1"/>
  <c r="C763" i="1"/>
  <c r="F763" i="1" s="1"/>
  <c r="C565" i="1"/>
  <c r="F565" i="1" s="1"/>
  <c r="C566" i="1"/>
  <c r="F566" i="1" s="1"/>
  <c r="C573" i="1"/>
  <c r="C574" i="1"/>
  <c r="C563" i="1"/>
  <c r="C564" i="1"/>
  <c r="F564" i="1" s="1"/>
  <c r="C571" i="1"/>
  <c r="F571" i="1" s="1"/>
  <c r="C572" i="1"/>
  <c r="C861" i="1"/>
  <c r="F861" i="1" s="1"/>
  <c r="C862" i="1"/>
  <c r="F862" i="1" s="1"/>
  <c r="C814" i="1"/>
  <c r="C815" i="1"/>
  <c r="F815" i="1" s="1"/>
  <c r="C859" i="1"/>
  <c r="C860" i="1"/>
  <c r="F860" i="1" s="1"/>
  <c r="C812" i="1"/>
  <c r="F812" i="1" s="1"/>
  <c r="C813" i="1"/>
  <c r="F813" i="1" s="1"/>
  <c r="C647" i="1"/>
  <c r="F647" i="1" s="1"/>
  <c r="C648" i="1"/>
  <c r="F648" i="1" s="1"/>
  <c r="C649" i="1"/>
  <c r="C646" i="1"/>
  <c r="F646" i="1" s="1"/>
  <c r="C654" i="1"/>
  <c r="C655" i="1"/>
  <c r="F655" i="1" s="1"/>
  <c r="C656" i="1"/>
  <c r="F656" i="1" s="1"/>
  <c r="C657" i="1"/>
  <c r="F657" i="1" s="1"/>
  <c r="C804" i="1"/>
  <c r="C680" i="1"/>
  <c r="F680" i="1" s="1"/>
  <c r="C681" i="1"/>
  <c r="C652" i="1"/>
  <c r="C653" i="1"/>
  <c r="C678" i="1"/>
  <c r="F678" i="1" s="1"/>
  <c r="C679" i="1"/>
  <c r="F679" i="1" s="1"/>
  <c r="C702" i="1"/>
  <c r="C650" i="1"/>
  <c r="F650" i="1" s="1"/>
  <c r="C651" i="1"/>
  <c r="F651" i="1" s="1"/>
  <c r="C700" i="1"/>
  <c r="C701" i="1"/>
  <c r="F701" i="1" s="1"/>
  <c r="C857" i="1"/>
  <c r="F857" i="1" s="1"/>
  <c r="C858" i="1"/>
  <c r="F858" i="1" s="1"/>
  <c r="C856" i="1"/>
  <c r="F856" i="1" s="1"/>
  <c r="C855" i="1"/>
  <c r="C743" i="1"/>
  <c r="F743" i="1" s="1"/>
  <c r="C742" i="1"/>
  <c r="F742" i="1" s="1"/>
  <c r="C741" i="1"/>
  <c r="F741" i="1" s="1"/>
  <c r="C559" i="1"/>
  <c r="F559" i="1" s="1"/>
  <c r="C560" i="1"/>
  <c r="C561" i="1"/>
  <c r="C740" i="1"/>
  <c r="F740" i="1" s="1"/>
  <c r="C735" i="1"/>
  <c r="F735" i="1" s="1"/>
  <c r="C734" i="1"/>
  <c r="F734" i="1" s="1"/>
  <c r="C733" i="1"/>
  <c r="F733" i="1" s="1"/>
  <c r="C614" i="1"/>
  <c r="C615" i="1"/>
  <c r="F615" i="1" s="1"/>
  <c r="C732" i="1"/>
  <c r="F732" i="1" s="1"/>
  <c r="C612" i="1"/>
  <c r="F612" i="1" s="1"/>
  <c r="C613" i="1"/>
  <c r="F613" i="1" s="1"/>
  <c r="C775" i="1"/>
  <c r="F775" i="1" s="1"/>
  <c r="C773" i="1"/>
  <c r="F773" i="1" s="1"/>
  <c r="C774" i="1"/>
  <c r="F774" i="1" s="1"/>
  <c r="C721" i="1"/>
  <c r="F721" i="1" s="1"/>
  <c r="C722" i="1"/>
  <c r="F722" i="1" s="1"/>
  <c r="C723" i="1"/>
  <c r="F723" i="1" s="1"/>
  <c r="C601" i="1"/>
  <c r="F601" i="1" s="1"/>
  <c r="C602" i="1"/>
  <c r="F602" i="1" s="1"/>
  <c r="C513" i="1"/>
  <c r="F513" i="1" s="1"/>
  <c r="C514" i="1"/>
  <c r="C512" i="1"/>
  <c r="C727" i="1"/>
  <c r="F727" i="1" s="1"/>
  <c r="C847" i="1"/>
  <c r="C846" i="1"/>
  <c r="F846" i="1" s="1"/>
  <c r="C821" i="1"/>
  <c r="F821" i="1" s="1"/>
  <c r="C820" i="1"/>
  <c r="F820" i="1" s="1"/>
  <c r="C520" i="1"/>
  <c r="F520" i="1" s="1"/>
  <c r="C519" i="1"/>
  <c r="F519" i="1" s="1"/>
  <c r="C800" i="1"/>
  <c r="F800" i="1" s="1"/>
  <c r="C801" i="1"/>
  <c r="F801" i="1" s="1"/>
  <c r="C802" i="1"/>
  <c r="F802" i="1" s="1"/>
  <c r="C803" i="1"/>
  <c r="F803" i="1" s="1"/>
  <c r="C616" i="1"/>
  <c r="F616" i="1" s="1"/>
  <c r="C617" i="1"/>
  <c r="F617" i="1" s="1"/>
  <c r="C618" i="1"/>
  <c r="F618" i="1" s="1"/>
  <c r="C619" i="1"/>
  <c r="C767" i="1"/>
  <c r="F767" i="1" s="1"/>
  <c r="C768" i="1"/>
  <c r="F768" i="1" s="1"/>
  <c r="C769" i="1"/>
  <c r="F769" i="1" s="1"/>
  <c r="C770" i="1"/>
  <c r="C579" i="1"/>
  <c r="F579" i="1" s="1"/>
  <c r="C580" i="1"/>
  <c r="F580" i="1" s="1"/>
  <c r="C581" i="1"/>
  <c r="F581" i="1" s="1"/>
  <c r="C507" i="1"/>
  <c r="F507" i="1" s="1"/>
  <c r="C508" i="1"/>
  <c r="C509" i="1"/>
  <c r="C510" i="1"/>
  <c r="F510" i="1" s="1"/>
  <c r="C841" i="1"/>
  <c r="C611" i="1"/>
  <c r="F611" i="1" s="1"/>
  <c r="C582" i="1"/>
  <c r="F582" i="1" s="1"/>
  <c r="C583" i="1"/>
  <c r="C584" i="1"/>
  <c r="F584" i="1" s="1"/>
  <c r="C548" i="1"/>
  <c r="C549" i="1"/>
  <c r="C550" i="1"/>
  <c r="F550" i="1" s="1"/>
  <c r="C570" i="1"/>
  <c r="F570" i="1" s="1"/>
  <c r="C569" i="1"/>
  <c r="C756" i="1"/>
  <c r="F756" i="1" s="1"/>
  <c r="C757" i="1"/>
  <c r="F757" i="1" s="1"/>
  <c r="C758" i="1"/>
  <c r="F758" i="1" s="1"/>
  <c r="C759" i="1"/>
  <c r="F759" i="1" s="1"/>
  <c r="C705" i="1"/>
  <c r="C640" i="1"/>
  <c r="F640" i="1" s="1"/>
  <c r="C641" i="1"/>
  <c r="F641" i="1" s="1"/>
  <c r="C524" i="1"/>
  <c r="F524" i="1" s="1"/>
  <c r="C525" i="1"/>
  <c r="F525" i="1" s="1"/>
  <c r="C526" i="1"/>
  <c r="F526" i="1" s="1"/>
  <c r="C527" i="1"/>
  <c r="F527" i="1" s="1"/>
  <c r="C528" i="1"/>
  <c r="F528" i="1" s="1"/>
  <c r="C529" i="1"/>
  <c r="C595" i="1"/>
  <c r="C596" i="1"/>
  <c r="F596" i="1" s="1"/>
  <c r="C597" i="1"/>
  <c r="C511" i="1"/>
  <c r="F511" i="1" s="1"/>
  <c r="C497" i="1"/>
  <c r="F497" i="1" s="1"/>
  <c r="C498" i="1"/>
  <c r="F498" i="1" s="1"/>
  <c r="C499" i="1"/>
  <c r="F499" i="1" s="1"/>
  <c r="C500" i="1"/>
  <c r="F500" i="1" s="1"/>
  <c r="C501" i="1"/>
  <c r="C408" i="1"/>
  <c r="F408" i="1" s="1"/>
  <c r="C409" i="1"/>
  <c r="C410" i="1"/>
  <c r="F410" i="1" s="1"/>
  <c r="C411" i="1"/>
  <c r="F411" i="1" s="1"/>
  <c r="C502" i="1"/>
  <c r="F502" i="1" s="1"/>
  <c r="C503" i="1"/>
  <c r="F503" i="1" s="1"/>
  <c r="C504" i="1"/>
  <c r="C344" i="1"/>
  <c r="F344" i="1" s="1"/>
  <c r="C345" i="1"/>
  <c r="F345" i="1" s="1"/>
  <c r="C346" i="1"/>
  <c r="F346" i="1" s="1"/>
  <c r="C347" i="1"/>
  <c r="C333" i="1"/>
  <c r="F333" i="1" s="1"/>
  <c r="C334" i="1"/>
  <c r="F334" i="1" s="1"/>
  <c r="C335" i="1"/>
  <c r="F335" i="1" s="1"/>
  <c r="C336" i="1"/>
  <c r="C360" i="1"/>
  <c r="F360" i="1" s="1"/>
  <c r="C361" i="1"/>
  <c r="F361" i="1" s="1"/>
  <c r="C362" i="1"/>
  <c r="F362" i="1" s="1"/>
  <c r="C363" i="1"/>
  <c r="F363" i="1" s="1"/>
  <c r="C489" i="1"/>
  <c r="C490" i="1"/>
  <c r="C487" i="1"/>
  <c r="F487" i="1" s="1"/>
  <c r="C488" i="1"/>
  <c r="C314" i="1"/>
  <c r="F314" i="1" s="1"/>
  <c r="C315" i="1"/>
  <c r="F315" i="1" s="1"/>
  <c r="C280" i="1"/>
  <c r="F280" i="1" s="1"/>
  <c r="C312" i="1"/>
  <c r="F312" i="1" s="1"/>
  <c r="C313" i="1"/>
  <c r="F313" i="1" s="1"/>
  <c r="C449" i="1"/>
  <c r="C450" i="1"/>
  <c r="F450" i="1" s="1"/>
  <c r="C332" i="1"/>
  <c r="C447" i="1"/>
  <c r="F447" i="1" s="1"/>
  <c r="C448" i="1"/>
  <c r="F448" i="1" s="1"/>
  <c r="C331" i="1"/>
  <c r="C330" i="1"/>
  <c r="F330" i="1" s="1"/>
  <c r="C445" i="1"/>
  <c r="C446" i="1"/>
  <c r="C484" i="1"/>
  <c r="F484" i="1" s="1"/>
  <c r="C485" i="1"/>
  <c r="C486" i="1"/>
  <c r="C483" i="1"/>
  <c r="C397" i="1"/>
  <c r="F397" i="1" s="1"/>
  <c r="C396" i="1"/>
  <c r="F396" i="1" s="1"/>
  <c r="C395" i="1"/>
  <c r="F395" i="1" s="1"/>
  <c r="C394" i="1"/>
  <c r="F394" i="1" s="1"/>
  <c r="C418" i="1"/>
  <c r="F418" i="1" s="1"/>
  <c r="C419" i="1"/>
  <c r="C420" i="1"/>
  <c r="C421" i="1"/>
  <c r="F421" i="1" s="1"/>
  <c r="C384" i="1"/>
  <c r="F384" i="1" s="1"/>
  <c r="C383" i="1"/>
  <c r="C479" i="1"/>
  <c r="F479" i="1" s="1"/>
  <c r="C478" i="1"/>
  <c r="F478" i="1" s="1"/>
  <c r="C39" i="1"/>
  <c r="F39" i="1" s="1"/>
  <c r="C40" i="1"/>
  <c r="C54" i="1"/>
  <c r="F54" i="1" s="1"/>
  <c r="C55" i="1"/>
  <c r="F55" i="1" s="1"/>
  <c r="C56" i="1"/>
  <c r="F56" i="1" s="1"/>
  <c r="C57" i="1"/>
  <c r="F57" i="1" s="1"/>
  <c r="C24" i="1"/>
  <c r="C25" i="1"/>
  <c r="C26" i="1"/>
  <c r="F26" i="1" s="1"/>
  <c r="C27" i="1"/>
  <c r="F27" i="1" s="1"/>
  <c r="C28" i="1"/>
  <c r="C29" i="1"/>
  <c r="F29" i="1" s="1"/>
  <c r="C30" i="1"/>
  <c r="C31" i="1"/>
  <c r="F31" i="1" s="1"/>
  <c r="C192" i="1"/>
  <c r="F192" i="1" s="1"/>
  <c r="C193" i="1"/>
  <c r="F193" i="1" s="1"/>
  <c r="C91" i="1"/>
  <c r="F91" i="1" s="1"/>
  <c r="C92" i="1"/>
  <c r="F92" i="1" s="1"/>
  <c r="C93" i="1"/>
  <c r="C94" i="1"/>
  <c r="F94" i="1" s="1"/>
  <c r="C98" i="1"/>
  <c r="F98" i="1" s="1"/>
  <c r="C99" i="1"/>
  <c r="F99" i="1" s="1"/>
  <c r="C100" i="1"/>
  <c r="C46" i="1"/>
  <c r="F46" i="1" s="1"/>
  <c r="C47" i="1"/>
  <c r="F47" i="1" s="1"/>
  <c r="C48" i="1"/>
  <c r="C186" i="1"/>
  <c r="C187" i="1"/>
  <c r="F187" i="1" s="1"/>
  <c r="C188" i="1"/>
  <c r="F188" i="1" s="1"/>
  <c r="C104" i="1"/>
  <c r="F104" i="1" s="1"/>
  <c r="C103" i="1"/>
  <c r="F103" i="1" s="1"/>
  <c r="C95" i="1"/>
  <c r="C96" i="1"/>
  <c r="F96" i="1" s="1"/>
  <c r="C97" i="1"/>
  <c r="F97" i="1" s="1"/>
  <c r="C110" i="1"/>
  <c r="F110" i="1" s="1"/>
  <c r="C111" i="1"/>
  <c r="F111" i="1" s="1"/>
  <c r="C136" i="1"/>
  <c r="C137" i="1"/>
  <c r="F137" i="1" s="1"/>
  <c r="C138" i="1"/>
  <c r="F138" i="1" s="1"/>
  <c r="C148" i="1"/>
  <c r="C149" i="1"/>
  <c r="F149" i="1" s="1"/>
  <c r="C150" i="1"/>
  <c r="F150" i="1" s="1"/>
  <c r="C151" i="1"/>
  <c r="F151" i="1" s="1"/>
  <c r="C152" i="1"/>
  <c r="F152" i="1" s="1"/>
  <c r="C153" i="1"/>
  <c r="F153" i="1" s="1"/>
  <c r="C139" i="1"/>
  <c r="F139" i="1" s="1"/>
  <c r="C140" i="1"/>
  <c r="F140" i="1" s="1"/>
  <c r="C141" i="1"/>
  <c r="F141" i="1" s="1"/>
  <c r="C142" i="1"/>
  <c r="F142" i="1" s="1"/>
  <c r="C143" i="1"/>
  <c r="C66" i="1"/>
  <c r="F66" i="1" s="1"/>
  <c r="C67" i="1"/>
  <c r="F67" i="1" s="1"/>
  <c r="C68" i="1"/>
  <c r="F68" i="1" s="1"/>
  <c r="C167" i="1"/>
  <c r="F167" i="1" s="1"/>
  <c r="C168" i="1"/>
  <c r="C133" i="1"/>
  <c r="C134" i="1"/>
  <c r="F134" i="1" s="1"/>
  <c r="C2" i="1"/>
  <c r="F2" i="1" s="1"/>
  <c r="C3" i="1"/>
  <c r="C215" i="1"/>
  <c r="C174" i="1"/>
  <c r="F174" i="1" s="1"/>
  <c r="C175" i="1"/>
  <c r="F175" i="1" s="1"/>
  <c r="C176" i="1"/>
  <c r="F176" i="1" s="1"/>
  <c r="C177" i="1"/>
  <c r="F177" i="1" s="1"/>
  <c r="C21" i="1"/>
  <c r="F21" i="1" s="1"/>
  <c r="C22" i="1"/>
  <c r="F22" i="1" s="1"/>
  <c r="C23" i="1"/>
  <c r="F23" i="1" s="1"/>
  <c r="F574" i="1"/>
  <c r="F595" i="1"/>
  <c r="F1904" i="1"/>
  <c r="F652" i="1"/>
  <c r="F1969" i="1"/>
  <c r="F1719" i="1"/>
  <c r="F1756" i="1"/>
  <c r="F1522" i="1"/>
  <c r="F1721" i="1"/>
  <c r="F1757" i="1"/>
  <c r="F1578" i="1"/>
  <c r="F1577" i="1"/>
  <c r="F1661" i="1"/>
  <c r="F1753" i="1"/>
  <c r="F654" i="1"/>
  <c r="F1660" i="1"/>
  <c r="F1494" i="1"/>
  <c r="F1268" i="1"/>
  <c r="F923" i="1"/>
  <c r="F1215" i="1"/>
  <c r="F1123" i="1"/>
  <c r="F1042" i="1"/>
  <c r="F941" i="1"/>
  <c r="F927" i="1"/>
  <c r="F1125" i="1"/>
  <c r="F1179" i="1"/>
  <c r="F953" i="1"/>
  <c r="F1102" i="1"/>
  <c r="F563" i="1"/>
  <c r="F572" i="1"/>
  <c r="F760" i="1"/>
  <c r="F573" i="1"/>
  <c r="F814" i="1"/>
  <c r="F859" i="1"/>
  <c r="F649" i="1"/>
  <c r="F804" i="1"/>
  <c r="F653" i="1"/>
  <c r="F681" i="1"/>
  <c r="F855" i="1"/>
  <c r="F700" i="1"/>
  <c r="F702" i="1"/>
  <c r="F561" i="1"/>
  <c r="F560" i="1"/>
  <c r="F614" i="1"/>
  <c r="F514" i="1"/>
  <c r="F512" i="1"/>
  <c r="F847" i="1"/>
  <c r="F619" i="1"/>
  <c r="F549" i="1"/>
  <c r="F770" i="1"/>
  <c r="F509" i="1"/>
  <c r="F508" i="1"/>
  <c r="F841" i="1"/>
  <c r="F583" i="1"/>
  <c r="F548" i="1"/>
  <c r="F529" i="1"/>
  <c r="F705" i="1"/>
  <c r="F597" i="1"/>
  <c r="F501" i="1"/>
  <c r="F569" i="1"/>
  <c r="F347" i="1"/>
  <c r="F449" i="1"/>
  <c r="F504" i="1"/>
  <c r="F445" i="1"/>
  <c r="F485" i="1"/>
  <c r="F336" i="1"/>
  <c r="F409" i="1"/>
  <c r="F489" i="1"/>
  <c r="F490" i="1"/>
  <c r="F488" i="1"/>
  <c r="F332" i="1"/>
  <c r="F331" i="1"/>
  <c r="F446" i="1"/>
  <c r="F486" i="1"/>
  <c r="F483" i="1"/>
  <c r="F419" i="1"/>
  <c r="F24" i="1"/>
  <c r="F420" i="1"/>
  <c r="F383" i="1"/>
  <c r="F30" i="1"/>
  <c r="F40" i="1"/>
  <c r="F25" i="1"/>
  <c r="F28" i="1"/>
  <c r="F93" i="1"/>
  <c r="F186" i="1"/>
  <c r="F48" i="1"/>
  <c r="F100" i="1"/>
  <c r="F136" i="1"/>
  <c r="F95" i="1"/>
  <c r="F148" i="1"/>
  <c r="F143" i="1"/>
  <c r="F168" i="1"/>
  <c r="F133" i="1"/>
  <c r="F3" i="1"/>
  <c r="F215" i="1"/>
  <c r="C1438" i="1"/>
  <c r="C1436" i="1"/>
  <c r="F1436" i="1" s="1"/>
  <c r="C1437" i="1"/>
  <c r="F1437" i="1" s="1"/>
  <c r="C1348" i="1"/>
  <c r="F1348" i="1" s="1"/>
  <c r="C1349" i="1"/>
  <c r="C978" i="1"/>
  <c r="F978" i="1" s="1"/>
  <c r="C979" i="1"/>
  <c r="F979" i="1" s="1"/>
  <c r="C980" i="1"/>
  <c r="C1030" i="1"/>
  <c r="C1028" i="1"/>
  <c r="F1028" i="1" s="1"/>
  <c r="C1029" i="1"/>
  <c r="F1029" i="1" s="1"/>
  <c r="C1059" i="1"/>
  <c r="F1059" i="1" s="1"/>
  <c r="C1060" i="1"/>
  <c r="C1061" i="1"/>
  <c r="F1061" i="1" s="1"/>
  <c r="C1154" i="1"/>
  <c r="F1154" i="1" s="1"/>
  <c r="C1130" i="1"/>
  <c r="F1130" i="1" s="1"/>
  <c r="C1077" i="1"/>
  <c r="F1077" i="1" s="1"/>
  <c r="C1076" i="1"/>
  <c r="F1076" i="1" s="1"/>
  <c r="C8" i="1"/>
  <c r="F8" i="1" s="1"/>
  <c r="C9" i="1"/>
  <c r="F9" i="1" s="1"/>
  <c r="C112" i="1"/>
  <c r="C113" i="1"/>
  <c r="F113" i="1" s="1"/>
  <c r="C45" i="1"/>
  <c r="C156" i="1"/>
  <c r="F156" i="1" s="1"/>
  <c r="C157" i="1"/>
  <c r="C181" i="1"/>
  <c r="F181" i="1" s="1"/>
  <c r="C182" i="1"/>
  <c r="F182" i="1" s="1"/>
  <c r="C114" i="1"/>
  <c r="F114" i="1" s="1"/>
  <c r="C115" i="1"/>
  <c r="C968" i="1"/>
  <c r="F968" i="1" s="1"/>
  <c r="C969" i="1"/>
  <c r="C1057" i="1"/>
  <c r="C1058" i="1"/>
  <c r="F1058" i="1" s="1"/>
  <c r="C1066" i="1"/>
  <c r="F1066" i="1" s="1"/>
  <c r="C1180" i="1"/>
  <c r="F1180" i="1" s="1"/>
  <c r="C1181" i="1"/>
  <c r="F1181" i="1" s="1"/>
  <c r="C878" i="1"/>
  <c r="C2082" i="1"/>
  <c r="F2082" i="1" s="1"/>
  <c r="C2083" i="1"/>
  <c r="C2084" i="1"/>
  <c r="C1897" i="1"/>
  <c r="C1898" i="1"/>
  <c r="F1898" i="1" s="1"/>
  <c r="C1896" i="1"/>
  <c r="F1896" i="1" s="1"/>
  <c r="C1877" i="1"/>
  <c r="F1877" i="1" s="1"/>
  <c r="C1878" i="1"/>
  <c r="C1875" i="1"/>
  <c r="F1875" i="1" s="1"/>
  <c r="C1876" i="1"/>
  <c r="F1876" i="1" s="1"/>
  <c r="C1999" i="1"/>
  <c r="C2000" i="1"/>
  <c r="F2000" i="1" s="1"/>
  <c r="C2001" i="1"/>
  <c r="F2001" i="1" s="1"/>
  <c r="C1864" i="1"/>
  <c r="F1864" i="1" s="1"/>
  <c r="C1865" i="1"/>
  <c r="F1865" i="1" s="1"/>
  <c r="C1866" i="1"/>
  <c r="C1747" i="1"/>
  <c r="F1747" i="1" s="1"/>
  <c r="C1530" i="1"/>
  <c r="F1530" i="1" s="1"/>
  <c r="C1531" i="1"/>
  <c r="F1531" i="1" s="1"/>
  <c r="C1529" i="1"/>
  <c r="F1529" i="1" s="1"/>
  <c r="C1528" i="1"/>
  <c r="F1528" i="1" s="1"/>
  <c r="C1519" i="1"/>
  <c r="F1519" i="1" s="1"/>
  <c r="C1516" i="1"/>
  <c r="C1517" i="1"/>
  <c r="C1518" i="1"/>
  <c r="C1647" i="1"/>
  <c r="C1646" i="1"/>
  <c r="F1646" i="1" s="1"/>
  <c r="C1644" i="1"/>
  <c r="C1645" i="1"/>
  <c r="F1645" i="1" s="1"/>
  <c r="C1769" i="1"/>
  <c r="F1769" i="1" s="1"/>
  <c r="C1768" i="1"/>
  <c r="C1766" i="1"/>
  <c r="C1767" i="1"/>
  <c r="F1767" i="1" s="1"/>
  <c r="C1674" i="1"/>
  <c r="C1673" i="1"/>
  <c r="F1673" i="1" s="1"/>
  <c r="C1671" i="1"/>
  <c r="F1671" i="1" s="1"/>
  <c r="C1672" i="1"/>
  <c r="F1672" i="1" s="1"/>
  <c r="C1549" i="1"/>
  <c r="F1549" i="1" s="1"/>
  <c r="C1548" i="1"/>
  <c r="C1547" i="1"/>
  <c r="C1743" i="1"/>
  <c r="C1744" i="1"/>
  <c r="F1744" i="1" s="1"/>
  <c r="C1745" i="1"/>
  <c r="F1745" i="1" s="1"/>
  <c r="C1746" i="1"/>
  <c r="F1746" i="1" s="1"/>
  <c r="C1546" i="1"/>
  <c r="F1546" i="1" s="1"/>
  <c r="C1738" i="1"/>
  <c r="F1738" i="1" s="1"/>
  <c r="C1739" i="1"/>
  <c r="F1739" i="1" s="1"/>
  <c r="C1740" i="1"/>
  <c r="C1737" i="1"/>
  <c r="C1735" i="1"/>
  <c r="C1736" i="1"/>
  <c r="F1736" i="1" s="1"/>
  <c r="C1723" i="1"/>
  <c r="F1723" i="1" s="1"/>
  <c r="C1724" i="1"/>
  <c r="F1724" i="1" s="1"/>
  <c r="C1725" i="1"/>
  <c r="F1725" i="1" s="1"/>
  <c r="C1567" i="1"/>
  <c r="F1567" i="1" s="1"/>
  <c r="C1568" i="1"/>
  <c r="F1568" i="1" s="1"/>
  <c r="C1569" i="1"/>
  <c r="C1715" i="1"/>
  <c r="F1715" i="1" s="1"/>
  <c r="C1716" i="1"/>
  <c r="F1716" i="1" s="1"/>
  <c r="C1717" i="1"/>
  <c r="C1585" i="1"/>
  <c r="F1585" i="1" s="1"/>
  <c r="C1586" i="1"/>
  <c r="F1586" i="1" s="1"/>
  <c r="C1582" i="1"/>
  <c r="F1582" i="1" s="1"/>
  <c r="C1583" i="1"/>
  <c r="C1584" i="1"/>
  <c r="F1584" i="1" s="1"/>
  <c r="C1579" i="1"/>
  <c r="C1580" i="1"/>
  <c r="F1580" i="1" s="1"/>
  <c r="C1581" i="1"/>
  <c r="F1581" i="1" s="1"/>
  <c r="C1532" i="1"/>
  <c r="F1532" i="1" s="1"/>
  <c r="C1533" i="1"/>
  <c r="F1533" i="1" s="1"/>
  <c r="C1534" i="1"/>
  <c r="C1513" i="1"/>
  <c r="C1514" i="1"/>
  <c r="C1515" i="1"/>
  <c r="F1515" i="1" s="1"/>
  <c r="C1748" i="1"/>
  <c r="F1748" i="1" s="1"/>
  <c r="C1700" i="1"/>
  <c r="F1700" i="1" s="1"/>
  <c r="C1701" i="1"/>
  <c r="F1701" i="1" s="1"/>
  <c r="C1702" i="1"/>
  <c r="F1702" i="1" s="1"/>
  <c r="C1703" i="1"/>
  <c r="C1659" i="1"/>
  <c r="C1656" i="1"/>
  <c r="F1656" i="1" s="1"/>
  <c r="C1657" i="1"/>
  <c r="C1658" i="1"/>
  <c r="F1658" i="1" s="1"/>
  <c r="C1732" i="1"/>
  <c r="F1732" i="1" s="1"/>
  <c r="C1733" i="1"/>
  <c r="F1733" i="1" s="1"/>
  <c r="C1734" i="1"/>
  <c r="F1734" i="1" s="1"/>
  <c r="C1731" i="1"/>
  <c r="C1698" i="1"/>
  <c r="C1699" i="1"/>
  <c r="C1697" i="1"/>
  <c r="F1697" i="1" s="1"/>
  <c r="C1550" i="1"/>
  <c r="F1550" i="1" s="1"/>
  <c r="C1551" i="1"/>
  <c r="F1551" i="1" s="1"/>
  <c r="C1552" i="1"/>
  <c r="F1552" i="1" s="1"/>
  <c r="C1553" i="1"/>
  <c r="F1553" i="1" s="1"/>
  <c r="C1629" i="1"/>
  <c r="C1628" i="1"/>
  <c r="C1234" i="1"/>
  <c r="C1235" i="1"/>
  <c r="C1232" i="1"/>
  <c r="C1233" i="1"/>
  <c r="C1375" i="1"/>
  <c r="F1375" i="1" s="1"/>
  <c r="C1372" i="1"/>
  <c r="F1372" i="1" s="1"/>
  <c r="C1373" i="1"/>
  <c r="C1374" i="1"/>
  <c r="C1506" i="1"/>
  <c r="F1506" i="1" s="1"/>
  <c r="C1507" i="1"/>
  <c r="F1507" i="1" s="1"/>
  <c r="C1504" i="1"/>
  <c r="F1504" i="1" s="1"/>
  <c r="C1505" i="1"/>
  <c r="F1505" i="1" s="1"/>
  <c r="C1404" i="1"/>
  <c r="F1404" i="1" s="1"/>
  <c r="C1405" i="1"/>
  <c r="F1405" i="1" s="1"/>
  <c r="C1403" i="1"/>
  <c r="C1276" i="1"/>
  <c r="C1275" i="1"/>
  <c r="F1275" i="1" s="1"/>
  <c r="C1274" i="1"/>
  <c r="C1273" i="1"/>
  <c r="F1273" i="1" s="1"/>
  <c r="C1465" i="1"/>
  <c r="F1465" i="1" s="1"/>
  <c r="C1466" i="1"/>
  <c r="F1466" i="1" s="1"/>
  <c r="C1467" i="1"/>
  <c r="F1467" i="1" s="1"/>
  <c r="C1464" i="1"/>
  <c r="C1231" i="1"/>
  <c r="C1230" i="1"/>
  <c r="F1230" i="1" s="1"/>
  <c r="C1229" i="1"/>
  <c r="C1462" i="1"/>
  <c r="C1463" i="1"/>
  <c r="F1463" i="1" s="1"/>
  <c r="C1460" i="1"/>
  <c r="F1460" i="1" s="1"/>
  <c r="C1461" i="1"/>
  <c r="F1461" i="1" s="1"/>
  <c r="C1446" i="1"/>
  <c r="F1446" i="1" s="1"/>
  <c r="C1447" i="1"/>
  <c r="C1448" i="1"/>
  <c r="F1448" i="1" s="1"/>
  <c r="C1445" i="1"/>
  <c r="F1445" i="1" s="1"/>
  <c r="C1310" i="1"/>
  <c r="F1310" i="1" s="1"/>
  <c r="C1311" i="1"/>
  <c r="C1312" i="1"/>
  <c r="F1312" i="1" s="1"/>
  <c r="C1309" i="1"/>
  <c r="F1309" i="1" s="1"/>
  <c r="C1304" i="1"/>
  <c r="C1302" i="1"/>
  <c r="C1303" i="1"/>
  <c r="F1303" i="1" s="1"/>
  <c r="C1387" i="1"/>
  <c r="C1388" i="1"/>
  <c r="C1380" i="1"/>
  <c r="F1380" i="1" s="1"/>
  <c r="C1381" i="1"/>
  <c r="F1381" i="1" s="1"/>
  <c r="C1382" i="1"/>
  <c r="F1382" i="1" s="1"/>
  <c r="C1383" i="1"/>
  <c r="C1384" i="1"/>
  <c r="C1385" i="1"/>
  <c r="F1385" i="1" s="1"/>
  <c r="C1386" i="1"/>
  <c r="C1458" i="1"/>
  <c r="F1458" i="1" s="1"/>
  <c r="C1459" i="1"/>
  <c r="C1434" i="1"/>
  <c r="F1434" i="1" s="1"/>
  <c r="C1435" i="1"/>
  <c r="F1435" i="1" s="1"/>
  <c r="C1456" i="1"/>
  <c r="C1457" i="1"/>
  <c r="C1433" i="1"/>
  <c r="F1433" i="1" s="1"/>
  <c r="C904" i="1"/>
  <c r="C905" i="1"/>
  <c r="C902" i="1"/>
  <c r="F902" i="1" s="1"/>
  <c r="C903" i="1"/>
  <c r="F903" i="1" s="1"/>
  <c r="C1206" i="1"/>
  <c r="F1206" i="1" s="1"/>
  <c r="C1207" i="1"/>
  <c r="F1207" i="1" s="1"/>
  <c r="C1204" i="1"/>
  <c r="C1205" i="1"/>
  <c r="F1205" i="1" s="1"/>
  <c r="C1090" i="1"/>
  <c r="F1090" i="1" s="1"/>
  <c r="C1091" i="1"/>
  <c r="C1088" i="1"/>
  <c r="C1089" i="1"/>
  <c r="F1089" i="1" s="1"/>
  <c r="C1160" i="1"/>
  <c r="F1160" i="1" s="1"/>
  <c r="C1161" i="1"/>
  <c r="C1159" i="1"/>
  <c r="C1156" i="1"/>
  <c r="C1157" i="1"/>
  <c r="F1157" i="1" s="1"/>
  <c r="C1158" i="1"/>
  <c r="F1158" i="1" s="1"/>
  <c r="C1155" i="1"/>
  <c r="C1062" i="1"/>
  <c r="F1062" i="1" s="1"/>
  <c r="C1063" i="1"/>
  <c r="F1063" i="1" s="1"/>
  <c r="C1064" i="1"/>
  <c r="C1065" i="1"/>
  <c r="C993" i="1"/>
  <c r="F993" i="1" s="1"/>
  <c r="C991" i="1"/>
  <c r="F991" i="1" s="1"/>
  <c r="C992" i="1"/>
  <c r="F992" i="1" s="1"/>
  <c r="C919" i="1"/>
  <c r="F919" i="1" s="1"/>
  <c r="C920" i="1"/>
  <c r="F920" i="1" s="1"/>
  <c r="C918" i="1"/>
  <c r="F918" i="1" s="1"/>
  <c r="C892" i="1"/>
  <c r="C890" i="1"/>
  <c r="C891" i="1"/>
  <c r="C922" i="1"/>
  <c r="C921" i="1"/>
  <c r="F921" i="1" s="1"/>
  <c r="C1075" i="1"/>
  <c r="C1074" i="1"/>
  <c r="F1074" i="1" s="1"/>
  <c r="C1072" i="1"/>
  <c r="F1072" i="1" s="1"/>
  <c r="C1073" i="1"/>
  <c r="C1188" i="1"/>
  <c r="C1189" i="1"/>
  <c r="F1189" i="1" s="1"/>
  <c r="C1190" i="1"/>
  <c r="F1190" i="1" s="1"/>
  <c r="C888" i="1"/>
  <c r="F888" i="1" s="1"/>
  <c r="C889" i="1"/>
  <c r="F889" i="1" s="1"/>
  <c r="C886" i="1"/>
  <c r="F886" i="1" s="1"/>
  <c r="C887" i="1"/>
  <c r="F887" i="1" s="1"/>
  <c r="C1048" i="1"/>
  <c r="F1048" i="1" s="1"/>
  <c r="C1047" i="1"/>
  <c r="C870" i="1"/>
  <c r="F870" i="1" s="1"/>
  <c r="C867" i="1"/>
  <c r="C868" i="1"/>
  <c r="F868" i="1" s="1"/>
  <c r="C869" i="1"/>
  <c r="C606" i="1"/>
  <c r="F606" i="1" s="1"/>
  <c r="C607" i="1"/>
  <c r="F607" i="1" s="1"/>
  <c r="C604" i="1"/>
  <c r="C605" i="1"/>
  <c r="C539" i="1"/>
  <c r="F539" i="1" s="1"/>
  <c r="C540" i="1"/>
  <c r="F540" i="1" s="1"/>
  <c r="C662" i="1"/>
  <c r="F662" i="1" s="1"/>
  <c r="C663" i="1"/>
  <c r="C664" i="1"/>
  <c r="F664" i="1" s="1"/>
  <c r="C665" i="1"/>
  <c r="F665" i="1" s="1"/>
  <c r="C830" i="1"/>
  <c r="C831" i="1"/>
  <c r="C832" i="1"/>
  <c r="F832" i="1" s="1"/>
  <c r="C833" i="1"/>
  <c r="F833" i="1" s="1"/>
  <c r="C537" i="1"/>
  <c r="C538" i="1"/>
  <c r="F538" i="1" s="1"/>
  <c r="C827" i="1"/>
  <c r="F827" i="1" s="1"/>
  <c r="C828" i="1"/>
  <c r="F828" i="1" s="1"/>
  <c r="C829" i="1"/>
  <c r="F829" i="1" s="1"/>
  <c r="C837" i="1"/>
  <c r="C838" i="1"/>
  <c r="F838" i="1" s="1"/>
  <c r="C839" i="1"/>
  <c r="C840" i="1"/>
  <c r="C826" i="1"/>
  <c r="C622" i="1"/>
  <c r="F622" i="1" s="1"/>
  <c r="C623" i="1"/>
  <c r="F623" i="1" s="1"/>
  <c r="C620" i="1"/>
  <c r="F620" i="1" s="1"/>
  <c r="C621" i="1"/>
  <c r="C811" i="1"/>
  <c r="F811" i="1" s="1"/>
  <c r="C798" i="1"/>
  <c r="C799" i="1"/>
  <c r="F799" i="1" s="1"/>
  <c r="C808" i="1"/>
  <c r="F808" i="1" s="1"/>
  <c r="C809" i="1"/>
  <c r="F809" i="1" s="1"/>
  <c r="C810" i="1"/>
  <c r="F810" i="1" s="1"/>
  <c r="C796" i="1"/>
  <c r="C797" i="1"/>
  <c r="C660" i="1"/>
  <c r="F660" i="1" s="1"/>
  <c r="C661" i="1"/>
  <c r="F661" i="1" s="1"/>
  <c r="C658" i="1"/>
  <c r="C659" i="1"/>
  <c r="C638" i="1"/>
  <c r="F638" i="1" s="1"/>
  <c r="C639" i="1"/>
  <c r="F639" i="1" s="1"/>
  <c r="C636" i="1"/>
  <c r="C637" i="1"/>
  <c r="C585" i="1"/>
  <c r="C586" i="1"/>
  <c r="F586" i="1" s="1"/>
  <c r="C587" i="1"/>
  <c r="C588" i="1"/>
  <c r="F588" i="1" s="1"/>
  <c r="C547" i="1"/>
  <c r="F547" i="1" s="1"/>
  <c r="C545" i="1"/>
  <c r="F545" i="1" s="1"/>
  <c r="C546" i="1"/>
  <c r="C731" i="1"/>
  <c r="C793" i="1"/>
  <c r="F793" i="1" s="1"/>
  <c r="C794" i="1"/>
  <c r="F794" i="1" s="1"/>
  <c r="C795" i="1"/>
  <c r="C728" i="1"/>
  <c r="F728" i="1" s="1"/>
  <c r="C729" i="1"/>
  <c r="F729" i="1" s="1"/>
  <c r="C730" i="1"/>
  <c r="F730" i="1" s="1"/>
  <c r="C792" i="1"/>
  <c r="F792" i="1" s="1"/>
  <c r="C822" i="1"/>
  <c r="C823" i="1"/>
  <c r="F823" i="1" s="1"/>
  <c r="C824" i="1"/>
  <c r="C825" i="1"/>
  <c r="C789" i="1"/>
  <c r="C790" i="1"/>
  <c r="F790" i="1" s="1"/>
  <c r="C791" i="1"/>
  <c r="F791" i="1" s="1"/>
  <c r="C543" i="1"/>
  <c r="C544" i="1"/>
  <c r="C591" i="1"/>
  <c r="F591" i="1" s="1"/>
  <c r="C592" i="1"/>
  <c r="C593" i="1"/>
  <c r="F593" i="1" s="1"/>
  <c r="C594" i="1"/>
  <c r="F594" i="1" s="1"/>
  <c r="C541" i="1"/>
  <c r="F541" i="1" s="1"/>
  <c r="C542" i="1"/>
  <c r="F542" i="1" s="1"/>
  <c r="C258" i="1"/>
  <c r="C400" i="1"/>
  <c r="C401" i="1"/>
  <c r="F401" i="1" s="1"/>
  <c r="C402" i="1"/>
  <c r="C403" i="1"/>
  <c r="F403" i="1" s="1"/>
  <c r="C469" i="1"/>
  <c r="C470" i="1"/>
  <c r="F470" i="1" s="1"/>
  <c r="C467" i="1"/>
  <c r="F467" i="1" s="1"/>
  <c r="C468" i="1"/>
  <c r="F468" i="1" s="1"/>
  <c r="C458" i="1"/>
  <c r="F458" i="1" s="1"/>
  <c r="C457" i="1"/>
  <c r="F457" i="1" s="1"/>
  <c r="C455" i="1"/>
  <c r="F455" i="1" s="1"/>
  <c r="C456" i="1"/>
  <c r="F456" i="1" s="1"/>
  <c r="C229" i="1"/>
  <c r="F229" i="1" s="1"/>
  <c r="C230" i="1"/>
  <c r="F230" i="1" s="1"/>
  <c r="C231" i="1"/>
  <c r="F231" i="1" s="1"/>
  <c r="C232" i="1"/>
  <c r="C269" i="1"/>
  <c r="C270" i="1"/>
  <c r="F270" i="1" s="1"/>
  <c r="C267" i="1"/>
  <c r="C268" i="1"/>
  <c r="F268" i="1" s="1"/>
  <c r="C255" i="1"/>
  <c r="F255" i="1" s="1"/>
  <c r="C256" i="1"/>
  <c r="F256" i="1" s="1"/>
  <c r="C253" i="1"/>
  <c r="F253" i="1" s="1"/>
  <c r="C254" i="1"/>
  <c r="C213" i="1"/>
  <c r="C214" i="1"/>
  <c r="C212" i="1"/>
  <c r="F212" i="1" s="1"/>
  <c r="C41" i="1"/>
  <c r="F41" i="1" s="1"/>
  <c r="C42" i="1"/>
  <c r="C43" i="1"/>
  <c r="F43" i="1" s="1"/>
  <c r="C44" i="1"/>
  <c r="F44" i="1" s="1"/>
  <c r="C189" i="1"/>
  <c r="C190" i="1"/>
  <c r="C191" i="1"/>
  <c r="F191" i="1" s="1"/>
  <c r="C129" i="1"/>
  <c r="F129" i="1" s="1"/>
  <c r="C130" i="1"/>
  <c r="F130" i="1" s="1"/>
  <c r="C131" i="1"/>
  <c r="C132" i="1"/>
  <c r="F132" i="1" s="1"/>
  <c r="C225" i="1"/>
  <c r="F225" i="1" s="1"/>
  <c r="C226" i="1"/>
  <c r="F226" i="1" s="1"/>
  <c r="C227" i="1"/>
  <c r="C228" i="1"/>
  <c r="F228" i="1" s="1"/>
  <c r="C58" i="1"/>
  <c r="C59" i="1"/>
  <c r="F59" i="1" s="1"/>
  <c r="C60" i="1"/>
  <c r="C61" i="1"/>
  <c r="F61" i="1" s="1"/>
  <c r="C203" i="1"/>
  <c r="F203" i="1" s="1"/>
  <c r="C204" i="1"/>
  <c r="C205" i="1"/>
  <c r="C183" i="1"/>
  <c r="F183" i="1" s="1"/>
  <c r="C184" i="1"/>
  <c r="C185" i="1"/>
  <c r="F185" i="1" s="1"/>
  <c r="C101" i="1"/>
  <c r="F101" i="1" s="1"/>
  <c r="C102" i="1"/>
  <c r="F102" i="1" s="1"/>
  <c r="C85" i="1"/>
  <c r="F85" i="1" s="1"/>
  <c r="C86" i="1"/>
  <c r="C87" i="1"/>
  <c r="C201" i="1"/>
  <c r="C202" i="1"/>
  <c r="C216" i="1"/>
  <c r="F216" i="1" s="1"/>
  <c r="C217" i="1"/>
  <c r="C218" i="1"/>
  <c r="F218" i="1" s="1"/>
  <c r="C219" i="1"/>
  <c r="F219" i="1" s="1"/>
  <c r="C79" i="1"/>
  <c r="C80" i="1"/>
  <c r="C81" i="1"/>
  <c r="C198" i="1"/>
  <c r="F198" i="1" s="1"/>
  <c r="C199" i="1"/>
  <c r="C200" i="1"/>
  <c r="F200" i="1" s="1"/>
  <c r="C178" i="1"/>
  <c r="F178" i="1" s="1"/>
  <c r="C179" i="1"/>
  <c r="F179" i="1" s="1"/>
  <c r="C180" i="1"/>
  <c r="C49" i="1"/>
  <c r="C50" i="1"/>
  <c r="F50" i="1" s="1"/>
  <c r="C51" i="1"/>
  <c r="C18" i="1"/>
  <c r="C19" i="1"/>
  <c r="C20" i="1"/>
  <c r="F20" i="1" s="1"/>
  <c r="C69" i="1"/>
  <c r="F69" i="1" s="1"/>
  <c r="C1921" i="1"/>
  <c r="C1922" i="1"/>
  <c r="C1923" i="1"/>
  <c r="F1923" i="1" s="1"/>
  <c r="C1954" i="1"/>
  <c r="F1954" i="1" s="1"/>
  <c r="C1955" i="1"/>
  <c r="F1955" i="1" s="1"/>
  <c r="C1956" i="1"/>
  <c r="C1957" i="1"/>
  <c r="F1957" i="1" s="1"/>
  <c r="C1970" i="1"/>
  <c r="F1970" i="1" s="1"/>
  <c r="C1971" i="1"/>
  <c r="F1971" i="1" s="1"/>
  <c r="C1972" i="1"/>
  <c r="C1973" i="1"/>
  <c r="C1977" i="1"/>
  <c r="C1978" i="1"/>
  <c r="C1979" i="1"/>
  <c r="F1979" i="1" s="1"/>
  <c r="C2037" i="1"/>
  <c r="F2037" i="1" s="1"/>
  <c r="C2038" i="1"/>
  <c r="F2038" i="1" s="1"/>
  <c r="C2039" i="1"/>
  <c r="C1856" i="1"/>
  <c r="C1857" i="1"/>
  <c r="F1857" i="1" s="1"/>
  <c r="C1858" i="1"/>
  <c r="F1858" i="1" s="1"/>
  <c r="C1859" i="1"/>
  <c r="F1859" i="1" s="1"/>
  <c r="C1958" i="1"/>
  <c r="C1959" i="1"/>
  <c r="F1959" i="1" s="1"/>
  <c r="C1960" i="1"/>
  <c r="F1960" i="1" s="1"/>
  <c r="C1961" i="1"/>
  <c r="C1899" i="1"/>
  <c r="C1900" i="1"/>
  <c r="F1900" i="1" s="1"/>
  <c r="C1901" i="1"/>
  <c r="C1902" i="1"/>
  <c r="C1852" i="1"/>
  <c r="F1852" i="1" s="1"/>
  <c r="C1853" i="1"/>
  <c r="F1853" i="1" s="1"/>
  <c r="C1854" i="1"/>
  <c r="F1854" i="1" s="1"/>
  <c r="C1855" i="1"/>
  <c r="F1855" i="1" s="1"/>
  <c r="C1860" i="1"/>
  <c r="C1861" i="1"/>
  <c r="F1861" i="1" s="1"/>
  <c r="C1862" i="1"/>
  <c r="F1862" i="1" s="1"/>
  <c r="C1863" i="1"/>
  <c r="F1863" i="1" s="1"/>
  <c r="C1935" i="1"/>
  <c r="C1936" i="1"/>
  <c r="F1936" i="1" s="1"/>
  <c r="C1937" i="1"/>
  <c r="F1937" i="1" s="1"/>
  <c r="C1938" i="1"/>
  <c r="C1905" i="1"/>
  <c r="C1906" i="1"/>
  <c r="F1906" i="1" s="1"/>
  <c r="C1907" i="1"/>
  <c r="F1907" i="1" s="1"/>
  <c r="C1908" i="1"/>
  <c r="F1908" i="1" s="1"/>
  <c r="C1917" i="1"/>
  <c r="C1918" i="1"/>
  <c r="F1918" i="1" s="1"/>
  <c r="C1919" i="1"/>
  <c r="F1919" i="1" s="1"/>
  <c r="C1920" i="1"/>
  <c r="C2006" i="1"/>
  <c r="C2007" i="1"/>
  <c r="F2007" i="1" s="1"/>
  <c r="C2015" i="1"/>
  <c r="C2016" i="1"/>
  <c r="C2017" i="1"/>
  <c r="C2018" i="1"/>
  <c r="F2018" i="1" s="1"/>
  <c r="C1871" i="1"/>
  <c r="F1871" i="1" s="1"/>
  <c r="C1872" i="1"/>
  <c r="C1873" i="1"/>
  <c r="C1874" i="1"/>
  <c r="F1874" i="1" s="1"/>
  <c r="C1985" i="1"/>
  <c r="F1985" i="1" s="1"/>
  <c r="C2004" i="1"/>
  <c r="F2004" i="1" s="1"/>
  <c r="C2005" i="1"/>
  <c r="F2005" i="1" s="1"/>
  <c r="C1924" i="1"/>
  <c r="F1924" i="1" s="1"/>
  <c r="C1925" i="1"/>
  <c r="F1925" i="1" s="1"/>
  <c r="C1926" i="1"/>
  <c r="C1927" i="1"/>
  <c r="C2021" i="1"/>
  <c r="F2021" i="1" s="1"/>
  <c r="C2022" i="1"/>
  <c r="F2022" i="1" s="1"/>
  <c r="C2043" i="1"/>
  <c r="C2044" i="1"/>
  <c r="F2044" i="1" s="1"/>
  <c r="C2045" i="1"/>
  <c r="F2045" i="1" s="1"/>
  <c r="C2046" i="1"/>
  <c r="F2046" i="1" s="1"/>
  <c r="C1869" i="1"/>
  <c r="F1869" i="1" s="1"/>
  <c r="C1870" i="1"/>
  <c r="C2019" i="1"/>
  <c r="C2020" i="1"/>
  <c r="C1867" i="1"/>
  <c r="F1867" i="1" s="1"/>
  <c r="C1868" i="1"/>
  <c r="C2008" i="1"/>
  <c r="F2008" i="1" s="1"/>
  <c r="C2009" i="1"/>
  <c r="F2009" i="1" s="1"/>
  <c r="C2010" i="1"/>
  <c r="C2011" i="1"/>
  <c r="C2068" i="1"/>
  <c r="C2069" i="1"/>
  <c r="C2070" i="1"/>
  <c r="F2070" i="1" s="1"/>
  <c r="C2071" i="1"/>
  <c r="C2097" i="1"/>
  <c r="F2097" i="1" s="1"/>
  <c r="C2098" i="1"/>
  <c r="F2098" i="1" s="1"/>
  <c r="C2099" i="1"/>
  <c r="F2099" i="1" s="1"/>
  <c r="C2100" i="1"/>
  <c r="C2025" i="1"/>
  <c r="F2025" i="1" s="1"/>
  <c r="C2026" i="1"/>
  <c r="C2027" i="1"/>
  <c r="F2027" i="1" s="1"/>
  <c r="C2028" i="1"/>
  <c r="C2091" i="1"/>
  <c r="F2091" i="1" s="1"/>
  <c r="C2092" i="1"/>
  <c r="F2092" i="1" s="1"/>
  <c r="C1989" i="1"/>
  <c r="F1989" i="1" s="1"/>
  <c r="C1990" i="1"/>
  <c r="C2023" i="1"/>
  <c r="C2024" i="1"/>
  <c r="F2024" i="1" s="1"/>
  <c r="C1879" i="1"/>
  <c r="F1879" i="1" s="1"/>
  <c r="C1880" i="1"/>
  <c r="C337" i="1"/>
  <c r="F337" i="1" s="1"/>
  <c r="C338" i="1"/>
  <c r="F338" i="1" s="1"/>
  <c r="C339" i="1"/>
  <c r="C340" i="1"/>
  <c r="C263" i="1"/>
  <c r="F263" i="1" s="1"/>
  <c r="C264" i="1"/>
  <c r="C265" i="1"/>
  <c r="C266" i="1"/>
  <c r="C276" i="1"/>
  <c r="F276" i="1" s="1"/>
  <c r="C277" i="1"/>
  <c r="F277" i="1" s="1"/>
  <c r="C278" i="1"/>
  <c r="F278" i="1" s="1"/>
  <c r="C279" i="1"/>
  <c r="C259" i="1"/>
  <c r="F259" i="1" s="1"/>
  <c r="C260" i="1"/>
  <c r="C261" i="1"/>
  <c r="C262" i="1"/>
  <c r="C318" i="1"/>
  <c r="F318" i="1" s="1"/>
  <c r="C319" i="1"/>
  <c r="F319" i="1" s="1"/>
  <c r="C302" i="1"/>
  <c r="C303" i="1"/>
  <c r="C304" i="1"/>
  <c r="C305" i="1"/>
  <c r="C316" i="1"/>
  <c r="F316" i="1" s="1"/>
  <c r="C317" i="1"/>
  <c r="F317" i="1" s="1"/>
  <c r="C412" i="1"/>
  <c r="F412" i="1" s="1"/>
  <c r="C413" i="1"/>
  <c r="F413" i="1" s="1"/>
  <c r="C414" i="1"/>
  <c r="C415" i="1"/>
  <c r="C238" i="1"/>
  <c r="F238" i="1" s="1"/>
  <c r="C239" i="1"/>
  <c r="F239" i="1" s="1"/>
  <c r="C240" i="1"/>
  <c r="F240" i="1" s="1"/>
  <c r="C237" i="1"/>
  <c r="C379" i="1"/>
  <c r="F379" i="1" s="1"/>
  <c r="C380" i="1"/>
  <c r="F380" i="1" s="1"/>
  <c r="C381" i="1"/>
  <c r="C382" i="1"/>
  <c r="C364" i="1"/>
  <c r="F364" i="1" s="1"/>
  <c r="C365" i="1"/>
  <c r="C428" i="1"/>
  <c r="C429" i="1"/>
  <c r="F429" i="1" s="1"/>
  <c r="C391" i="1"/>
  <c r="C426" i="1"/>
  <c r="F426" i="1" s="1"/>
  <c r="C427" i="1"/>
  <c r="C388" i="1"/>
  <c r="C389" i="1"/>
  <c r="F389" i="1" s="1"/>
  <c r="C390" i="1"/>
  <c r="F390" i="1" s="1"/>
  <c r="C422" i="1"/>
  <c r="F422" i="1" s="1"/>
  <c r="C423" i="1"/>
  <c r="C424" i="1"/>
  <c r="F424" i="1" s="1"/>
  <c r="C425" i="1"/>
  <c r="F425" i="1" s="1"/>
  <c r="C459" i="1"/>
  <c r="C460" i="1"/>
  <c r="C461" i="1"/>
  <c r="C462" i="1"/>
  <c r="F462" i="1" s="1"/>
  <c r="C241" i="1"/>
  <c r="F241" i="1" s="1"/>
  <c r="C242" i="1"/>
  <c r="F242" i="1" s="1"/>
  <c r="C243" i="1"/>
  <c r="F243" i="1" s="1"/>
  <c r="C244" i="1"/>
  <c r="F244" i="1" s="1"/>
  <c r="C491" i="1"/>
  <c r="C492" i="1"/>
  <c r="C493" i="1"/>
  <c r="F493" i="1" s="1"/>
  <c r="C375" i="1"/>
  <c r="F375" i="1" s="1"/>
  <c r="C376" i="1"/>
  <c r="C377" i="1"/>
  <c r="C378" i="1"/>
  <c r="F378" i="1" s="1"/>
  <c r="C306" i="1"/>
  <c r="F306" i="1" s="1"/>
  <c r="C307" i="1"/>
  <c r="F264" i="1"/>
  <c r="F1438" i="1"/>
  <c r="F1349" i="1"/>
  <c r="F980" i="1"/>
  <c r="F1030" i="1"/>
  <c r="F1060" i="1"/>
  <c r="F115" i="1"/>
  <c r="F112" i="1"/>
  <c r="F45" i="1"/>
  <c r="F157" i="1"/>
  <c r="F969" i="1"/>
  <c r="F1057" i="1"/>
  <c r="F878" i="1"/>
  <c r="F2084" i="1"/>
  <c r="F2083" i="1"/>
  <c r="F1999" i="1"/>
  <c r="F1897" i="1"/>
  <c r="F1878" i="1"/>
  <c r="F1866" i="1"/>
  <c r="F1644" i="1"/>
  <c r="F1516" i="1"/>
  <c r="F1517" i="1"/>
  <c r="F1518" i="1"/>
  <c r="F1647" i="1"/>
  <c r="F1768" i="1"/>
  <c r="F1766" i="1"/>
  <c r="F1547" i="1"/>
  <c r="F1674" i="1"/>
  <c r="F1743" i="1"/>
  <c r="F1548" i="1"/>
  <c r="F1514" i="1"/>
  <c r="F1740" i="1"/>
  <c r="F1737" i="1"/>
  <c r="F1569" i="1"/>
  <c r="F1735" i="1"/>
  <c r="F1583" i="1"/>
  <c r="F1717" i="1"/>
  <c r="F1579" i="1"/>
  <c r="F1534" i="1"/>
  <c r="F1513" i="1"/>
  <c r="F1659" i="1"/>
  <c r="F1657" i="1"/>
  <c r="F1231" i="1"/>
  <c r="F1703" i="1"/>
  <c r="F1731" i="1"/>
  <c r="F1699" i="1"/>
  <c r="F1698" i="1"/>
  <c r="F1403" i="1"/>
  <c r="F1462" i="1"/>
  <c r="F1629" i="1"/>
  <c r="F1447" i="1"/>
  <c r="F1374" i="1"/>
  <c r="F1235" i="1"/>
  <c r="F1628" i="1"/>
  <c r="F1373" i="1"/>
  <c r="F1387" i="1"/>
  <c r="F1459" i="1"/>
  <c r="F1234" i="1"/>
  <c r="F1233" i="1"/>
  <c r="F1232" i="1"/>
  <c r="F1464" i="1"/>
  <c r="F1276" i="1"/>
  <c r="F1274" i="1"/>
  <c r="F1229" i="1"/>
  <c r="F1311" i="1"/>
  <c r="F1304" i="1"/>
  <c r="F1383" i="1"/>
  <c r="F1302" i="1"/>
  <c r="F1388" i="1"/>
  <c r="F1386" i="1"/>
  <c r="F1384" i="1"/>
  <c r="F1457" i="1"/>
  <c r="F1456" i="1"/>
  <c r="F905" i="1"/>
  <c r="F1204" i="1"/>
  <c r="F904" i="1"/>
  <c r="F1088" i="1"/>
  <c r="F1091" i="1"/>
  <c r="F1161" i="1"/>
  <c r="F1156" i="1"/>
  <c r="F1159" i="1"/>
  <c r="F1155" i="1"/>
  <c r="F892" i="1"/>
  <c r="F1065" i="1"/>
  <c r="F1064" i="1"/>
  <c r="F922" i="1"/>
  <c r="F890" i="1"/>
  <c r="F891" i="1"/>
  <c r="F1075" i="1"/>
  <c r="F1073" i="1"/>
  <c r="F1188" i="1"/>
  <c r="F869" i="1"/>
  <c r="F663" i="1"/>
  <c r="F1047" i="1"/>
  <c r="F537" i="1"/>
  <c r="F604" i="1"/>
  <c r="F867" i="1"/>
  <c r="F830" i="1"/>
  <c r="F839" i="1"/>
  <c r="F605" i="1"/>
  <c r="F831" i="1"/>
  <c r="F826" i="1"/>
  <c r="F658" i="1"/>
  <c r="F837" i="1"/>
  <c r="F840" i="1"/>
  <c r="F798" i="1"/>
  <c r="F621" i="1"/>
  <c r="F258" i="1"/>
  <c r="F797" i="1"/>
  <c r="F636" i="1"/>
  <c r="F796" i="1"/>
  <c r="F659" i="1"/>
  <c r="F637" i="1"/>
  <c r="F585" i="1"/>
  <c r="F789" i="1"/>
  <c r="F731" i="1"/>
  <c r="F587" i="1"/>
  <c r="F546" i="1"/>
  <c r="F795" i="1"/>
  <c r="F824" i="1"/>
  <c r="F822" i="1"/>
  <c r="F825" i="1"/>
  <c r="F592" i="1"/>
  <c r="F544" i="1"/>
  <c r="F381" i="1"/>
  <c r="F543" i="1"/>
  <c r="F469" i="1"/>
  <c r="F1961" i="1"/>
  <c r="F400" i="1"/>
  <c r="F402" i="1"/>
  <c r="F232" i="1"/>
  <c r="F269" i="1"/>
  <c r="F382" i="1"/>
  <c r="F213" i="1"/>
  <c r="F267" i="1"/>
  <c r="F214" i="1"/>
  <c r="F254" i="1"/>
  <c r="F1958" i="1"/>
  <c r="F190" i="1"/>
  <c r="F42" i="1"/>
  <c r="F189" i="1"/>
  <c r="F58" i="1"/>
  <c r="F131" i="1"/>
  <c r="F227" i="1"/>
  <c r="F60" i="1"/>
  <c r="F201" i="1"/>
  <c r="F86" i="1"/>
  <c r="F204" i="1"/>
  <c r="F184" i="1"/>
  <c r="F205" i="1"/>
  <c r="F87" i="1"/>
  <c r="F217" i="1"/>
  <c r="F202" i="1"/>
  <c r="F19" i="1"/>
  <c r="F79" i="1"/>
  <c r="F1920" i="1"/>
  <c r="F199" i="1"/>
  <c r="F80" i="1"/>
  <c r="F1899" i="1"/>
  <c r="F81" i="1"/>
  <c r="F180" i="1"/>
  <c r="F1901" i="1"/>
  <c r="F49" i="1"/>
  <c r="F51" i="1"/>
  <c r="F18" i="1"/>
  <c r="F1860" i="1"/>
  <c r="F1873" i="1"/>
  <c r="F1905" i="1"/>
  <c r="F1938" i="1"/>
  <c r="F1978" i="1"/>
  <c r="F1935" i="1"/>
  <c r="F1917" i="1"/>
  <c r="F2016" i="1"/>
  <c r="F1856" i="1"/>
  <c r="F1921" i="1"/>
  <c r="F1902" i="1"/>
  <c r="F1972" i="1"/>
  <c r="F1922" i="1"/>
  <c r="F1973" i="1"/>
  <c r="F1977" i="1"/>
  <c r="F1956" i="1"/>
  <c r="F2039" i="1"/>
  <c r="F1872" i="1"/>
  <c r="F2015" i="1"/>
  <c r="F2006" i="1"/>
  <c r="F415" i="1"/>
  <c r="F1926" i="1"/>
  <c r="F1927" i="1"/>
  <c r="F2017" i="1"/>
  <c r="F2068" i="1"/>
  <c r="F2011" i="1"/>
  <c r="F2010" i="1"/>
  <c r="F2043" i="1"/>
  <c r="F1990" i="1"/>
  <c r="F2019" i="1"/>
  <c r="F1870" i="1"/>
  <c r="F2020" i="1"/>
  <c r="F1868" i="1"/>
  <c r="F2023" i="1"/>
  <c r="F2026" i="1"/>
  <c r="F2069" i="1"/>
  <c r="F2100" i="1"/>
  <c r="F2028" i="1"/>
  <c r="F2071" i="1"/>
  <c r="F265" i="1"/>
  <c r="F339" i="1"/>
  <c r="F279" i="1"/>
  <c r="F1880" i="1"/>
  <c r="F340" i="1"/>
  <c r="F261" i="1"/>
  <c r="F260" i="1"/>
  <c r="F266" i="1"/>
  <c r="F303" i="1"/>
  <c r="F302" i="1"/>
  <c r="F262" i="1"/>
  <c r="F304" i="1"/>
  <c r="F305" i="1"/>
  <c r="F414" i="1"/>
  <c r="F428" i="1"/>
  <c r="F237" i="1"/>
  <c r="F388" i="1"/>
  <c r="F423" i="1"/>
  <c r="F365" i="1"/>
  <c r="F391" i="1"/>
  <c r="F427" i="1"/>
  <c r="F459" i="1"/>
  <c r="F376" i="1"/>
  <c r="F492" i="1"/>
  <c r="F461" i="1"/>
  <c r="F460" i="1"/>
  <c r="F307" i="1"/>
  <c r="F491" i="1"/>
  <c r="F377" i="1"/>
  <c r="C1962" i="1"/>
  <c r="C1963" i="1"/>
  <c r="C1964" i="1"/>
  <c r="F1964" i="1" s="1"/>
  <c r="C1965" i="1"/>
  <c r="C2095" i="1"/>
  <c r="F2095" i="1" s="1"/>
  <c r="C2096" i="1"/>
  <c r="C2093" i="1"/>
  <c r="C2094" i="1"/>
  <c r="C2053" i="1"/>
  <c r="C2054" i="1"/>
  <c r="C2051" i="1"/>
  <c r="F2051" i="1" s="1"/>
  <c r="C2052" i="1"/>
  <c r="C2049" i="1"/>
  <c r="F2049" i="1" s="1"/>
  <c r="C2050" i="1"/>
  <c r="C2047" i="1"/>
  <c r="F2047" i="1" s="1"/>
  <c r="C2048" i="1"/>
  <c r="F2048" i="1" s="1"/>
  <c r="C1930" i="1"/>
  <c r="C1931" i="1"/>
  <c r="C1928" i="1"/>
  <c r="F1928" i="1" s="1"/>
  <c r="C1929" i="1"/>
  <c r="C1889" i="1"/>
  <c r="C1890" i="1"/>
  <c r="C2066" i="1"/>
  <c r="C2067" i="1"/>
  <c r="C1887" i="1"/>
  <c r="C1888" i="1"/>
  <c r="C1992" i="1"/>
  <c r="F1992" i="1" s="1"/>
  <c r="C1993" i="1"/>
  <c r="C1994" i="1"/>
  <c r="F1994" i="1" s="1"/>
  <c r="C1986" i="1"/>
  <c r="C1987" i="1"/>
  <c r="F1987" i="1" s="1"/>
  <c r="C1988" i="1"/>
  <c r="F1988" i="1" s="1"/>
  <c r="C1651" i="1"/>
  <c r="C1649" i="1"/>
  <c r="C1650" i="1"/>
  <c r="C1648" i="1"/>
  <c r="C1602" i="1"/>
  <c r="C1603" i="1"/>
  <c r="C1642" i="1"/>
  <c r="F1642" i="1" s="1"/>
  <c r="C1643" i="1"/>
  <c r="F1643" i="1" s="1"/>
  <c r="C1641" i="1"/>
  <c r="C1640" i="1"/>
  <c r="F1640" i="1" s="1"/>
  <c r="C1692" i="1"/>
  <c r="F1692" i="1" s="1"/>
  <c r="C1693" i="1"/>
  <c r="C1690" i="1"/>
  <c r="F1690" i="1" s="1"/>
  <c r="C1691" i="1"/>
  <c r="C1512" i="1"/>
  <c r="F1512" i="1" s="1"/>
  <c r="C1511" i="1"/>
  <c r="C1685" i="1"/>
  <c r="C1683" i="1"/>
  <c r="C1684" i="1"/>
  <c r="F1684" i="1" s="1"/>
  <c r="C1557" i="1"/>
  <c r="C1556" i="1"/>
  <c r="F1556" i="1" s="1"/>
  <c r="C1554" i="1"/>
  <c r="C1555" i="1"/>
  <c r="F1555" i="1" s="1"/>
  <c r="C1525" i="1"/>
  <c r="F1525" i="1" s="1"/>
  <c r="C1526" i="1"/>
  <c r="F1526" i="1" s="1"/>
  <c r="C1524" i="1"/>
  <c r="C1523" i="1"/>
  <c r="F1523" i="1" s="1"/>
  <c r="C1626" i="1"/>
  <c r="C1627" i="1"/>
  <c r="F1627" i="1" s="1"/>
  <c r="C1664" i="1"/>
  <c r="C1665" i="1"/>
  <c r="F1665" i="1" s="1"/>
  <c r="C1662" i="1"/>
  <c r="F1662" i="1" s="1"/>
  <c r="C1663" i="1"/>
  <c r="C1652" i="1"/>
  <c r="C1653" i="1"/>
  <c r="F1653" i="1" s="1"/>
  <c r="C1654" i="1"/>
  <c r="C1655" i="1"/>
  <c r="C1353" i="1"/>
  <c r="C1354" i="1"/>
  <c r="C1355" i="1"/>
  <c r="F1355" i="1" s="1"/>
  <c r="C1356" i="1"/>
  <c r="C1379" i="1"/>
  <c r="C1378" i="1"/>
  <c r="F1378" i="1" s="1"/>
  <c r="C1377" i="1"/>
  <c r="F1377" i="1" s="1"/>
  <c r="C1376" i="1"/>
  <c r="C1326" i="1"/>
  <c r="F1326" i="1" s="1"/>
  <c r="C1327" i="1"/>
  <c r="F1327" i="1" s="1"/>
  <c r="C1328" i="1"/>
  <c r="F1328" i="1" s="1"/>
  <c r="C1325" i="1"/>
  <c r="F1325" i="1" s="1"/>
  <c r="C1499" i="1"/>
  <c r="C1496" i="1"/>
  <c r="F1496" i="1" s="1"/>
  <c r="C1497" i="1"/>
  <c r="C1498" i="1"/>
  <c r="F1498" i="1" s="1"/>
  <c r="C1478" i="1"/>
  <c r="F1478" i="1" s="1"/>
  <c r="C1479" i="1"/>
  <c r="C1480" i="1"/>
  <c r="F1480" i="1" s="1"/>
  <c r="C1477" i="1"/>
  <c r="C1427" i="1"/>
  <c r="C1428" i="1"/>
  <c r="F1428" i="1" s="1"/>
  <c r="C1426" i="1"/>
  <c r="F1426" i="1" s="1"/>
  <c r="C1228" i="1"/>
  <c r="F1228" i="1" s="1"/>
  <c r="C1227" i="1"/>
  <c r="C1226" i="1"/>
  <c r="F1226" i="1" s="1"/>
  <c r="C1225" i="1"/>
  <c r="F1225" i="1" s="1"/>
  <c r="C1422" i="1"/>
  <c r="C1420" i="1"/>
  <c r="C1421" i="1"/>
  <c r="F1421" i="1" s="1"/>
  <c r="C1279" i="1"/>
  <c r="F1279" i="1" s="1"/>
  <c r="C1277" i="1"/>
  <c r="C1278" i="1"/>
  <c r="C1241" i="1"/>
  <c r="C1242" i="1"/>
  <c r="F1242" i="1" s="1"/>
  <c r="C1239" i="1"/>
  <c r="C1240" i="1"/>
  <c r="C1364" i="1"/>
  <c r="F1364" i="1" s="1"/>
  <c r="C1361" i="1"/>
  <c r="C1362" i="1"/>
  <c r="C1363" i="1"/>
  <c r="C1394" i="1"/>
  <c r="F1394" i="1" s="1"/>
  <c r="C1395" i="1"/>
  <c r="C1392" i="1"/>
  <c r="C1393" i="1"/>
  <c r="C1500" i="1"/>
  <c r="F1500" i="1" s="1"/>
  <c r="C1501" i="1"/>
  <c r="C1502" i="1"/>
  <c r="C1503" i="1"/>
  <c r="C1099" i="1"/>
  <c r="F1099" i="1" s="1"/>
  <c r="C1097" i="1"/>
  <c r="F1097" i="1" s="1"/>
  <c r="C1098" i="1"/>
  <c r="F1098" i="1" s="1"/>
  <c r="C911" i="1"/>
  <c r="C912" i="1"/>
  <c r="F912" i="1" s="1"/>
  <c r="C910" i="1"/>
  <c r="F910" i="1" s="1"/>
  <c r="C1174" i="1"/>
  <c r="F1174" i="1" s="1"/>
  <c r="C1175" i="1"/>
  <c r="C1120" i="1"/>
  <c r="F1120" i="1" s="1"/>
  <c r="C1121" i="1"/>
  <c r="F1121" i="1" s="1"/>
  <c r="C1173" i="1"/>
  <c r="F1173" i="1" s="1"/>
  <c r="C1119" i="1"/>
  <c r="C971" i="1"/>
  <c r="F971" i="1" s="1"/>
  <c r="C972" i="1"/>
  <c r="F972" i="1" s="1"/>
  <c r="C970" i="1"/>
  <c r="F970" i="1" s="1"/>
  <c r="C881" i="1"/>
  <c r="F881" i="1" s="1"/>
  <c r="C882" i="1"/>
  <c r="C1115" i="1"/>
  <c r="C1201" i="1"/>
  <c r="C1202" i="1"/>
  <c r="C1203" i="1"/>
  <c r="F1203" i="1" s="1"/>
  <c r="C880" i="1"/>
  <c r="C1114" i="1"/>
  <c r="F1114" i="1" s="1"/>
  <c r="C1113" i="1"/>
  <c r="F1113" i="1" s="1"/>
  <c r="C956" i="1"/>
  <c r="F956" i="1" s="1"/>
  <c r="C955" i="1"/>
  <c r="F955" i="1" s="1"/>
  <c r="C954" i="1"/>
  <c r="C908" i="1"/>
  <c r="C909" i="1"/>
  <c r="F909" i="1" s="1"/>
  <c r="C906" i="1"/>
  <c r="C907" i="1"/>
  <c r="F907" i="1" s="1"/>
  <c r="C1200" i="1"/>
  <c r="F1200" i="1" s="1"/>
  <c r="C1068" i="1"/>
  <c r="F1068" i="1" s="1"/>
  <c r="C973" i="1"/>
  <c r="F973" i="1" s="1"/>
  <c r="C974" i="1"/>
  <c r="C975" i="1"/>
  <c r="C976" i="1"/>
  <c r="F976" i="1" s="1"/>
  <c r="C1199" i="1"/>
  <c r="C1067" i="1"/>
  <c r="C871" i="1"/>
  <c r="F871" i="1" s="1"/>
  <c r="C725" i="1"/>
  <c r="F725" i="1" s="1"/>
  <c r="C726" i="1"/>
  <c r="F726" i="1" s="1"/>
  <c r="C724" i="1"/>
  <c r="C682" i="1"/>
  <c r="C683" i="1"/>
  <c r="F683" i="1" s="1"/>
  <c r="C684" i="1"/>
  <c r="C685" i="1"/>
  <c r="F685" i="1" s="1"/>
  <c r="C850" i="1"/>
  <c r="F850" i="1" s="1"/>
  <c r="C851" i="1"/>
  <c r="C852" i="1"/>
  <c r="C849" i="1"/>
  <c r="C786" i="1"/>
  <c r="F786" i="1" s="1"/>
  <c r="C783" i="1"/>
  <c r="F783" i="1" s="1"/>
  <c r="C784" i="1"/>
  <c r="C785" i="1"/>
  <c r="C627" i="1"/>
  <c r="F627" i="1" s="1"/>
  <c r="C624" i="1"/>
  <c r="F624" i="1" s="1"/>
  <c r="C625" i="1"/>
  <c r="F625" i="1" s="1"/>
  <c r="C626" i="1"/>
  <c r="F626" i="1" s="1"/>
  <c r="C536" i="1"/>
  <c r="C535" i="1"/>
  <c r="F535" i="1" s="1"/>
  <c r="C534" i="1"/>
  <c r="C782" i="1"/>
  <c r="F782" i="1" s="1"/>
  <c r="C780" i="1"/>
  <c r="C781" i="1"/>
  <c r="F781" i="1" s="1"/>
  <c r="C766" i="1"/>
  <c r="C764" i="1"/>
  <c r="F764" i="1" s="1"/>
  <c r="C765" i="1"/>
  <c r="C610" i="1"/>
  <c r="F610" i="1" s="1"/>
  <c r="C608" i="1"/>
  <c r="C609" i="1"/>
  <c r="C577" i="1"/>
  <c r="F577" i="1" s="1"/>
  <c r="C578" i="1"/>
  <c r="F578" i="1" s="1"/>
  <c r="C575" i="1"/>
  <c r="F575" i="1" s="1"/>
  <c r="C576" i="1"/>
  <c r="C739" i="1"/>
  <c r="C533" i="1"/>
  <c r="F533" i="1" s="1"/>
  <c r="C736" i="1"/>
  <c r="F736" i="1" s="1"/>
  <c r="C737" i="1"/>
  <c r="C738" i="1"/>
  <c r="F738" i="1" s="1"/>
  <c r="C530" i="1"/>
  <c r="F530" i="1" s="1"/>
  <c r="C531" i="1"/>
  <c r="F531" i="1" s="1"/>
  <c r="C532" i="1"/>
  <c r="F532" i="1" s="1"/>
  <c r="C506" i="1"/>
  <c r="F506" i="1" s="1"/>
  <c r="C505" i="1"/>
  <c r="F505" i="1" s="1"/>
  <c r="C496" i="1"/>
  <c r="C494" i="1"/>
  <c r="F494" i="1" s="1"/>
  <c r="C495" i="1"/>
  <c r="C482" i="1"/>
  <c r="F482" i="1" s="1"/>
  <c r="C480" i="1"/>
  <c r="F480" i="1" s="1"/>
  <c r="C481" i="1"/>
  <c r="C432" i="1"/>
  <c r="C433" i="1"/>
  <c r="F433" i="1" s="1"/>
  <c r="C430" i="1"/>
  <c r="C431" i="1"/>
  <c r="F431" i="1" s="1"/>
  <c r="C106" i="1"/>
  <c r="F106" i="1" s="1"/>
  <c r="C105" i="1"/>
  <c r="F105" i="1" s="1"/>
  <c r="C206" i="1"/>
  <c r="F206" i="1" s="1"/>
  <c r="C207" i="1"/>
  <c r="F207" i="1" s="1"/>
  <c r="C208" i="1"/>
  <c r="C209" i="1"/>
  <c r="F209" i="1" s="1"/>
  <c r="C221" i="1"/>
  <c r="F221" i="1" s="1"/>
  <c r="C222" i="1"/>
  <c r="F222" i="1" s="1"/>
  <c r="C223" i="1"/>
  <c r="F223" i="1" s="1"/>
  <c r="C224" i="1"/>
  <c r="F224" i="1" s="1"/>
  <c r="C163" i="1"/>
  <c r="F163" i="1" s="1"/>
  <c r="C164" i="1"/>
  <c r="C165" i="1"/>
  <c r="C166" i="1"/>
  <c r="F166" i="1" s="1"/>
  <c r="C125" i="1"/>
  <c r="F125" i="1" s="1"/>
  <c r="C126" i="1"/>
  <c r="F126" i="1" s="1"/>
  <c r="C127" i="1"/>
  <c r="C128" i="1"/>
  <c r="F128" i="1" s="1"/>
  <c r="C35" i="1"/>
  <c r="F35" i="1" s="1"/>
  <c r="C36" i="1"/>
  <c r="C37" i="1"/>
  <c r="F37" i="1" s="1"/>
  <c r="C38" i="1"/>
  <c r="F38" i="1" s="1"/>
  <c r="C171" i="1"/>
  <c r="F171" i="1" s="1"/>
  <c r="C172" i="1"/>
  <c r="F172" i="1" s="1"/>
  <c r="C173" i="1"/>
  <c r="F173" i="1" s="1"/>
  <c r="C74" i="1"/>
  <c r="F74" i="1" s="1"/>
  <c r="C75" i="1"/>
  <c r="F75" i="1" s="1"/>
  <c r="C76" i="1"/>
  <c r="C17" i="1"/>
  <c r="C16" i="1"/>
  <c r="F16" i="1" s="1"/>
  <c r="C169" i="1"/>
  <c r="C170" i="1"/>
  <c r="C161" i="1"/>
  <c r="F161" i="1" s="1"/>
  <c r="C162" i="1"/>
  <c r="F162" i="1" s="1"/>
  <c r="C62" i="1"/>
  <c r="F62" i="1" s="1"/>
  <c r="C63" i="1"/>
  <c r="F63" i="1" s="1"/>
  <c r="C33" i="1"/>
  <c r="C34" i="1"/>
  <c r="F34" i="1" s="1"/>
  <c r="C32" i="1"/>
  <c r="F32" i="1" s="1"/>
  <c r="C121" i="1"/>
  <c r="F121" i="1" s="1"/>
  <c r="C122" i="1"/>
  <c r="F122" i="1" s="1"/>
  <c r="C123" i="1"/>
  <c r="C124" i="1"/>
  <c r="F124" i="1" s="1"/>
  <c r="C144" i="1"/>
  <c r="C145" i="1"/>
  <c r="C146" i="1"/>
  <c r="F146" i="1" s="1"/>
  <c r="C147" i="1"/>
  <c r="F147" i="1" s="1"/>
  <c r="C10" i="1"/>
  <c r="F10" i="1" s="1"/>
  <c r="C11" i="1"/>
  <c r="F11" i="1" s="1"/>
  <c r="C12" i="1"/>
  <c r="F12" i="1" s="1"/>
  <c r="C13" i="1"/>
  <c r="F13" i="1" s="1"/>
  <c r="C135" i="1"/>
  <c r="C392" i="1"/>
  <c r="F392" i="1" s="1"/>
  <c r="C393" i="1"/>
  <c r="F393" i="1" s="1"/>
  <c r="C327" i="1"/>
  <c r="C328" i="1"/>
  <c r="C329" i="1"/>
  <c r="F329" i="1" s="1"/>
  <c r="C249" i="1"/>
  <c r="F249" i="1" s="1"/>
  <c r="C250" i="1"/>
  <c r="F250" i="1" s="1"/>
  <c r="C251" i="1"/>
  <c r="C252" i="1"/>
  <c r="C1329" i="1"/>
  <c r="F1329" i="1" s="1"/>
  <c r="C1330" i="1"/>
  <c r="C1331" i="1"/>
  <c r="F1331" i="1" s="1"/>
  <c r="C1318" i="1"/>
  <c r="F1318" i="1" s="1"/>
  <c r="C1319" i="1"/>
  <c r="C1320" i="1"/>
  <c r="F1320" i="1" s="1"/>
  <c r="C1473" i="1"/>
  <c r="C1471" i="1"/>
  <c r="C1472" i="1"/>
  <c r="C1398" i="1"/>
  <c r="C1396" i="1"/>
  <c r="F1396" i="1" s="1"/>
  <c r="C1397" i="1"/>
  <c r="F1397" i="1" s="1"/>
  <c r="C1488" i="1"/>
  <c r="F1488" i="1" s="1"/>
  <c r="C1410" i="1"/>
  <c r="F1410" i="1" s="1"/>
  <c r="C1411" i="1"/>
  <c r="C1412" i="1"/>
  <c r="C1416" i="1"/>
  <c r="F1416" i="1" s="1"/>
  <c r="C1485" i="1"/>
  <c r="C1486" i="1"/>
  <c r="F1486" i="1" s="1"/>
  <c r="C1487" i="1"/>
  <c r="C1415" i="1"/>
  <c r="F1415" i="1" s="1"/>
  <c r="C1413" i="1"/>
  <c r="C1414" i="1"/>
  <c r="C1246" i="1"/>
  <c r="F1246" i="1" s="1"/>
  <c r="C1247" i="1"/>
  <c r="F1247" i="1" s="1"/>
  <c r="C1248" i="1"/>
  <c r="F1248" i="1" s="1"/>
  <c r="C1272" i="1"/>
  <c r="F1272" i="1" s="1"/>
  <c r="C1270" i="1"/>
  <c r="F1270" i="1" s="1"/>
  <c r="C1271" i="1"/>
  <c r="F1271" i="1" s="1"/>
  <c r="C1002" i="1"/>
  <c r="C1003" i="1"/>
  <c r="C1004" i="1"/>
  <c r="F1004" i="1" s="1"/>
  <c r="C1166" i="1"/>
  <c r="F1166" i="1" s="1"/>
  <c r="C1165" i="1"/>
  <c r="F1165" i="1" s="1"/>
  <c r="C1083" i="1"/>
  <c r="F1083" i="1" s="1"/>
  <c r="C1082" i="1"/>
  <c r="C1192" i="1"/>
  <c r="C1193" i="1"/>
  <c r="C1194" i="1"/>
  <c r="F1194" i="1" s="1"/>
  <c r="C1108" i="1"/>
  <c r="C1109" i="1"/>
  <c r="F1109" i="1" s="1"/>
  <c r="C1110" i="1"/>
  <c r="F1110" i="1" s="1"/>
  <c r="C1191" i="1"/>
  <c r="F1191" i="1" s="1"/>
  <c r="C1107" i="1"/>
  <c r="C894" i="1"/>
  <c r="F894" i="1" s="1"/>
  <c r="C895" i="1"/>
  <c r="F895" i="1" s="1"/>
  <c r="C934" i="1"/>
  <c r="C935" i="1"/>
  <c r="C936" i="1"/>
  <c r="F936" i="1" s="1"/>
  <c r="C899" i="1"/>
  <c r="C900" i="1"/>
  <c r="F900" i="1" s="1"/>
  <c r="C901" i="1"/>
  <c r="C893" i="1"/>
  <c r="F893" i="1" s="1"/>
  <c r="C1046" i="1"/>
  <c r="C1045" i="1"/>
  <c r="C1183" i="1"/>
  <c r="C1182" i="1"/>
  <c r="F1182" i="1" s="1"/>
  <c r="C950" i="1"/>
  <c r="F950" i="1" s="1"/>
  <c r="C949" i="1"/>
  <c r="C1129" i="1"/>
  <c r="C842" i="1"/>
  <c r="F842" i="1" s="1"/>
  <c r="C843" i="1"/>
  <c r="F843" i="1" s="1"/>
  <c r="C844" i="1"/>
  <c r="C845" i="1"/>
  <c r="C562" i="1"/>
  <c r="F562" i="1" s="1"/>
  <c r="C854" i="1"/>
  <c r="C853" i="1"/>
  <c r="F853" i="1" s="1"/>
  <c r="C747" i="1"/>
  <c r="C746" i="1"/>
  <c r="F746" i="1" s="1"/>
  <c r="C744" i="1"/>
  <c r="F744" i="1" s="1"/>
  <c r="C745" i="1"/>
  <c r="C568" i="1"/>
  <c r="F568" i="1" s="1"/>
  <c r="C567" i="1"/>
  <c r="F567" i="1" s="1"/>
  <c r="C779" i="1"/>
  <c r="F779" i="1" s="1"/>
  <c r="C555" i="1"/>
  <c r="C556" i="1"/>
  <c r="F556" i="1" s="1"/>
  <c r="C557" i="1"/>
  <c r="F557" i="1" s="1"/>
  <c r="C558" i="1"/>
  <c r="C776" i="1"/>
  <c r="C777" i="1"/>
  <c r="F777" i="1" s="1"/>
  <c r="C778" i="1"/>
  <c r="F778" i="1" s="1"/>
  <c r="C551" i="1"/>
  <c r="F551" i="1" s="1"/>
  <c r="C552" i="1"/>
  <c r="C553" i="1"/>
  <c r="F553" i="1" s="1"/>
  <c r="C554" i="1"/>
  <c r="F554" i="1" s="1"/>
  <c r="C589" i="1"/>
  <c r="F589" i="1" s="1"/>
  <c r="C590" i="1"/>
  <c r="F590" i="1" s="1"/>
  <c r="C521" i="1"/>
  <c r="C522" i="1"/>
  <c r="F522" i="1" s="1"/>
  <c r="C523" i="1"/>
  <c r="C710" i="1"/>
  <c r="C711" i="1"/>
  <c r="F711" i="1" s="1"/>
  <c r="C712" i="1"/>
  <c r="F712" i="1" s="1"/>
  <c r="C704" i="1"/>
  <c r="F704" i="1" s="1"/>
  <c r="C703" i="1"/>
  <c r="C603" i="1"/>
  <c r="C788" i="1"/>
  <c r="F788" i="1" s="1"/>
  <c r="C787" i="1"/>
  <c r="F787" i="1" s="1"/>
  <c r="C1980" i="1"/>
  <c r="F1980" i="1" s="1"/>
  <c r="C1981" i="1"/>
  <c r="C1982" i="1"/>
  <c r="F1982" i="1" s="1"/>
  <c r="C1891" i="1"/>
  <c r="F1891" i="1" s="1"/>
  <c r="C1892" i="1"/>
  <c r="C1893" i="1"/>
  <c r="C2031" i="1"/>
  <c r="F2031" i="1" s="1"/>
  <c r="C2032" i="1"/>
  <c r="C2029" i="1"/>
  <c r="C2030" i="1"/>
  <c r="C2059" i="1"/>
  <c r="C2060" i="1"/>
  <c r="F2060" i="1" s="1"/>
  <c r="C2061" i="1"/>
  <c r="C2062" i="1"/>
  <c r="C2077" i="1"/>
  <c r="F2077" i="1" s="1"/>
  <c r="C2078" i="1"/>
  <c r="C2075" i="1"/>
  <c r="F2075" i="1" s="1"/>
  <c r="C2076" i="1"/>
  <c r="C2014" i="1"/>
  <c r="C2012" i="1"/>
  <c r="C2013" i="1"/>
  <c r="C1939" i="1"/>
  <c r="C1940" i="1"/>
  <c r="F1940" i="1" s="1"/>
  <c r="C1941" i="1"/>
  <c r="C1942" i="1"/>
  <c r="F1942" i="1" s="1"/>
  <c r="C1932" i="1"/>
  <c r="C1933" i="1"/>
  <c r="F1933" i="1" s="1"/>
  <c r="C1934" i="1"/>
  <c r="C1952" i="1"/>
  <c r="C1953" i="1"/>
  <c r="C1950" i="1"/>
  <c r="F1950" i="1" s="1"/>
  <c r="C1951" i="1"/>
  <c r="C1948" i="1"/>
  <c r="C1949" i="1"/>
  <c r="C2085" i="1"/>
  <c r="C2086" i="1"/>
  <c r="F2086" i="1" s="1"/>
  <c r="C2087" i="1"/>
  <c r="C2088" i="1"/>
  <c r="C1946" i="1"/>
  <c r="F1946" i="1" s="1"/>
  <c r="C1947" i="1"/>
  <c r="C1995" i="1"/>
  <c r="F1995" i="1" s="1"/>
  <c r="C1996" i="1"/>
  <c r="C1997" i="1"/>
  <c r="F1997" i="1" s="1"/>
  <c r="C1998" i="1"/>
  <c r="F1998" i="1" s="1"/>
  <c r="C2079" i="1"/>
  <c r="C2080" i="1"/>
  <c r="C2081" i="1"/>
  <c r="F2081" i="1" s="1"/>
  <c r="C1542" i="1"/>
  <c r="C1543" i="1"/>
  <c r="F1543" i="1" s="1"/>
  <c r="C1544" i="1"/>
  <c r="F1544" i="1" s="1"/>
  <c r="C1545" i="1"/>
  <c r="F1545" i="1" s="1"/>
  <c r="C1677" i="1"/>
  <c r="F1677" i="1" s="1"/>
  <c r="C1675" i="1"/>
  <c r="C1676" i="1"/>
  <c r="C1763" i="1"/>
  <c r="F1763" i="1" s="1"/>
  <c r="C1764" i="1"/>
  <c r="F1764" i="1" s="1"/>
  <c r="C1765" i="1"/>
  <c r="F1765" i="1" s="1"/>
  <c r="C1560" i="1"/>
  <c r="F1560" i="1" s="1"/>
  <c r="C1558" i="1"/>
  <c r="C1559" i="1"/>
  <c r="F1559" i="1" s="1"/>
  <c r="C1575" i="1"/>
  <c r="C1573" i="1"/>
  <c r="F1573" i="1" s="1"/>
  <c r="C1574" i="1"/>
  <c r="F1574" i="1" s="1"/>
  <c r="C1623" i="1"/>
  <c r="F1623" i="1" s="1"/>
  <c r="C1624" i="1"/>
  <c r="F1624" i="1" s="1"/>
  <c r="C1625" i="1"/>
  <c r="C1622" i="1"/>
  <c r="F1622" i="1" s="1"/>
  <c r="C1572" i="1"/>
  <c r="F1572" i="1" s="1"/>
  <c r="C1570" i="1"/>
  <c r="C1571" i="1"/>
  <c r="F1571" i="1" s="1"/>
  <c r="C1212" i="1"/>
  <c r="F1212" i="1" s="1"/>
  <c r="C1213" i="1"/>
  <c r="F1213" i="1" s="1"/>
  <c r="C1210" i="1"/>
  <c r="C1211" i="1"/>
  <c r="C1407" i="1"/>
  <c r="F1407" i="1" s="1"/>
  <c r="C1408" i="1"/>
  <c r="F1408" i="1" s="1"/>
  <c r="C1409" i="1"/>
  <c r="C1406" i="1"/>
  <c r="C1264" i="1"/>
  <c r="F1264" i="1" s="1"/>
  <c r="C1262" i="1"/>
  <c r="F1262" i="1" s="1"/>
  <c r="C1263" i="1"/>
  <c r="F1263" i="1" s="1"/>
  <c r="C1301" i="1"/>
  <c r="C1299" i="1"/>
  <c r="F1299" i="1" s="1"/>
  <c r="C1300" i="1"/>
  <c r="F1300" i="1" s="1"/>
  <c r="C1359" i="1"/>
  <c r="C1360" i="1"/>
  <c r="F1360" i="1" s="1"/>
  <c r="C1297" i="1"/>
  <c r="F1297" i="1" s="1"/>
  <c r="C1298" i="1"/>
  <c r="C1357" i="1"/>
  <c r="C1358" i="1"/>
  <c r="F1358" i="1" s="1"/>
  <c r="C1295" i="1"/>
  <c r="F1295" i="1" s="1"/>
  <c r="C1296" i="1"/>
  <c r="C875" i="1"/>
  <c r="C876" i="1"/>
  <c r="F876" i="1" s="1"/>
  <c r="C877" i="1"/>
  <c r="F877" i="1" s="1"/>
  <c r="C966" i="1"/>
  <c r="F966" i="1" s="1"/>
  <c r="C967" i="1"/>
  <c r="F967" i="1" s="1"/>
  <c r="C964" i="1"/>
  <c r="C965" i="1"/>
  <c r="F965" i="1" s="1"/>
  <c r="C1006" i="1"/>
  <c r="F1006" i="1" s="1"/>
  <c r="C1007" i="1"/>
  <c r="C1008" i="1"/>
  <c r="F1008" i="1" s="1"/>
  <c r="C1005" i="1"/>
  <c r="F1005" i="1" s="1"/>
  <c r="C874" i="1"/>
  <c r="F874" i="1" s="1"/>
  <c r="C945" i="1"/>
  <c r="F945" i="1" s="1"/>
  <c r="C946" i="1"/>
  <c r="C947" i="1"/>
  <c r="C948" i="1"/>
  <c r="F948" i="1" s="1"/>
  <c r="C873" i="1"/>
  <c r="C1093" i="1"/>
  <c r="C1094" i="1"/>
  <c r="F1094" i="1" s="1"/>
  <c r="C1095" i="1"/>
  <c r="F1095" i="1" s="1"/>
  <c r="C913" i="1"/>
  <c r="F913" i="1" s="1"/>
  <c r="C914" i="1"/>
  <c r="C915" i="1"/>
  <c r="F915" i="1" s="1"/>
  <c r="C872" i="1"/>
  <c r="F872" i="1" s="1"/>
  <c r="C1148" i="1"/>
  <c r="C1149" i="1"/>
  <c r="F1149" i="1" s="1"/>
  <c r="C1092" i="1"/>
  <c r="F1092" i="1" s="1"/>
  <c r="C943" i="1"/>
  <c r="C944" i="1"/>
  <c r="F944" i="1" s="1"/>
  <c r="C942" i="1"/>
  <c r="F942" i="1" s="1"/>
  <c r="C884" i="1"/>
  <c r="F884" i="1" s="1"/>
  <c r="C885" i="1"/>
  <c r="F885" i="1" s="1"/>
  <c r="C883" i="1"/>
  <c r="C1168" i="1"/>
  <c r="C1167" i="1"/>
  <c r="F1167" i="1" s="1"/>
  <c r="C1010" i="1"/>
  <c r="F1010" i="1" s="1"/>
  <c r="C1011" i="1"/>
  <c r="F1011" i="1" s="1"/>
  <c r="C1009" i="1"/>
  <c r="C1069" i="1"/>
  <c r="F1069" i="1" s="1"/>
  <c r="C1070" i="1"/>
  <c r="F1070" i="1" s="1"/>
  <c r="C1071" i="1"/>
  <c r="F1071" i="1" s="1"/>
  <c r="C986" i="1"/>
  <c r="C987" i="1"/>
  <c r="F987" i="1" s="1"/>
  <c r="C984" i="1"/>
  <c r="F984" i="1" s="1"/>
  <c r="C985" i="1"/>
  <c r="F985" i="1" s="1"/>
  <c r="C1039" i="1"/>
  <c r="C1040" i="1"/>
  <c r="F1040" i="1" s="1"/>
  <c r="C982" i="1"/>
  <c r="C983" i="1"/>
  <c r="F983" i="1" s="1"/>
  <c r="C1038" i="1"/>
  <c r="C981" i="1"/>
  <c r="F981" i="1" s="1"/>
  <c r="C1169" i="1"/>
  <c r="C1170" i="1"/>
  <c r="C515" i="1"/>
  <c r="F515" i="1" s="1"/>
  <c r="C516" i="1"/>
  <c r="F516" i="1" s="1"/>
  <c r="C517" i="1"/>
  <c r="F517" i="1" s="1"/>
  <c r="C518" i="1"/>
  <c r="F518" i="1" s="1"/>
  <c r="C754" i="1"/>
  <c r="C755" i="1"/>
  <c r="F755" i="1" s="1"/>
  <c r="C752" i="1"/>
  <c r="C753" i="1"/>
  <c r="F753" i="1" s="1"/>
  <c r="C598" i="1"/>
  <c r="C599" i="1"/>
  <c r="F599" i="1" s="1"/>
  <c r="C600" i="1"/>
  <c r="F600" i="1" s="1"/>
  <c r="C645" i="1"/>
  <c r="C642" i="1"/>
  <c r="C643" i="1"/>
  <c r="F643" i="1" s="1"/>
  <c r="C644" i="1"/>
  <c r="C709" i="1"/>
  <c r="F709" i="1" s="1"/>
  <c r="C634" i="1"/>
  <c r="F634" i="1" s="1"/>
  <c r="C635" i="1"/>
  <c r="F635" i="1" s="1"/>
  <c r="C706" i="1"/>
  <c r="F706" i="1" s="1"/>
  <c r="C707" i="1"/>
  <c r="C708" i="1"/>
  <c r="F708" i="1" s="1"/>
  <c r="C632" i="1"/>
  <c r="F632" i="1" s="1"/>
  <c r="C633" i="1"/>
  <c r="C290" i="1"/>
  <c r="C288" i="1"/>
  <c r="F288" i="1" s="1"/>
  <c r="C289" i="1"/>
  <c r="F289" i="1" s="1"/>
  <c r="C291" i="1"/>
  <c r="F291" i="1" s="1"/>
  <c r="C292" i="1"/>
  <c r="C293" i="1"/>
  <c r="C294" i="1"/>
  <c r="F294" i="1" s="1"/>
  <c r="C235" i="1"/>
  <c r="C236" i="1"/>
  <c r="F236" i="1" s="1"/>
  <c r="C233" i="1"/>
  <c r="F233" i="1" s="1"/>
  <c r="C234" i="1"/>
  <c r="F234" i="1" s="1"/>
  <c r="C406" i="1"/>
  <c r="C407" i="1"/>
  <c r="C404" i="1"/>
  <c r="C405" i="1"/>
  <c r="F405" i="1" s="1"/>
  <c r="C281" i="1"/>
  <c r="F281" i="1" s="1"/>
  <c r="C282" i="1"/>
  <c r="C283" i="1"/>
  <c r="C274" i="1"/>
  <c r="F274" i="1" s="1"/>
  <c r="C275" i="1"/>
  <c r="F275" i="1" s="1"/>
  <c r="C245" i="1"/>
  <c r="C246" i="1"/>
  <c r="C247" i="1"/>
  <c r="F247" i="1" s="1"/>
  <c r="C248" i="1"/>
  <c r="C477" i="1"/>
  <c r="F477" i="1" s="1"/>
  <c r="C475" i="1"/>
  <c r="F475" i="1" s="1"/>
  <c r="C476" i="1"/>
  <c r="F476" i="1" s="1"/>
  <c r="C341" i="1"/>
  <c r="F341" i="1" s="1"/>
  <c r="C342" i="1"/>
  <c r="F342" i="1" s="1"/>
  <c r="C343" i="1"/>
  <c r="C310" i="1"/>
  <c r="F310" i="1" s="1"/>
  <c r="C311" i="1"/>
  <c r="F311" i="1" s="1"/>
  <c r="C308" i="1"/>
  <c r="C309" i="1"/>
  <c r="F309" i="1" s="1"/>
  <c r="C300" i="1"/>
  <c r="F300" i="1" s="1"/>
  <c r="C301" i="1"/>
  <c r="F301" i="1" s="1"/>
  <c r="C298" i="1"/>
  <c r="C299" i="1"/>
  <c r="F299" i="1" s="1"/>
  <c r="C441" i="1"/>
  <c r="F441" i="1" s="1"/>
  <c r="C442" i="1"/>
  <c r="C443" i="1"/>
  <c r="F443" i="1" s="1"/>
  <c r="C444" i="1"/>
  <c r="F444" i="1" s="1"/>
  <c r="C257" i="1"/>
  <c r="F257" i="1" s="1"/>
  <c r="C70" i="1"/>
  <c r="F70" i="1" s="1"/>
  <c r="C71" i="1"/>
  <c r="F71" i="1" s="1"/>
  <c r="C72" i="1"/>
  <c r="C73" i="1"/>
  <c r="F73" i="1" s="1"/>
  <c r="C4" i="1"/>
  <c r="F4" i="1" s="1"/>
  <c r="C5" i="1"/>
  <c r="F5" i="1" s="1"/>
  <c r="C6" i="1"/>
  <c r="C158" i="1"/>
  <c r="F158" i="1" s="1"/>
  <c r="C159" i="1"/>
  <c r="F159" i="1" s="1"/>
  <c r="C160" i="1"/>
  <c r="F160" i="1" s="1"/>
  <c r="C210" i="1"/>
  <c r="C211" i="1"/>
  <c r="F211" i="1" s="1"/>
  <c r="C88" i="1"/>
  <c r="C89" i="1"/>
  <c r="C90" i="1"/>
  <c r="F90" i="1" s="1"/>
  <c r="C118" i="1"/>
  <c r="C119" i="1"/>
  <c r="F119" i="1" s="1"/>
  <c r="C120" i="1"/>
  <c r="F120" i="1" s="1"/>
  <c r="C82" i="1"/>
  <c r="C83" i="1"/>
  <c r="F83" i="1" s="1"/>
  <c r="C84" i="1"/>
  <c r="F84" i="1" s="1"/>
  <c r="C1637" i="1"/>
  <c r="C1638" i="1"/>
  <c r="C1639" i="1"/>
  <c r="F1639" i="1" s="1"/>
  <c r="C1056" i="1"/>
  <c r="F1056" i="1" s="1"/>
  <c r="C1096" i="1"/>
  <c r="C1132" i="1"/>
  <c r="C1133" i="1"/>
  <c r="F1133" i="1" s="1"/>
  <c r="C1134" i="1"/>
  <c r="C1055" i="1"/>
  <c r="F1055" i="1" s="1"/>
  <c r="C1792" i="1"/>
  <c r="F1792" i="1" s="1"/>
  <c r="C1793" i="1"/>
  <c r="F1793" i="1" s="1"/>
  <c r="C1794" i="1"/>
  <c r="C1834" i="1"/>
  <c r="C1835" i="1"/>
  <c r="C1836" i="1"/>
  <c r="F1836" i="1" s="1"/>
  <c r="C1828" i="1"/>
  <c r="C1829" i="1"/>
  <c r="C1830" i="1"/>
  <c r="F1830" i="1" s="1"/>
  <c r="C1781" i="1"/>
  <c r="C1782" i="1"/>
  <c r="F1782" i="1" s="1"/>
  <c r="C1783" i="1"/>
  <c r="C1770" i="1"/>
  <c r="C1771" i="1"/>
  <c r="F1771" i="1" s="1"/>
  <c r="C1772" i="1"/>
  <c r="C1773" i="1"/>
  <c r="F1773" i="1" s="1"/>
  <c r="C1831" i="1"/>
  <c r="C1832" i="1"/>
  <c r="F1832" i="1" s="1"/>
  <c r="C1833" i="1"/>
  <c r="F1833" i="1" s="1"/>
  <c r="C1795" i="1"/>
  <c r="C1796" i="1"/>
  <c r="C1797" i="1"/>
  <c r="F1797" i="1" s="1"/>
  <c r="C1823" i="1"/>
  <c r="C1824" i="1"/>
  <c r="C1825" i="1"/>
  <c r="F1825" i="1" s="1"/>
  <c r="C1846" i="1"/>
  <c r="C1847" i="1"/>
  <c r="C1848" i="1"/>
  <c r="F1848" i="1" s="1"/>
  <c r="C1839" i="1"/>
  <c r="C1840" i="1"/>
  <c r="F1840" i="1" s="1"/>
  <c r="C1841" i="1"/>
  <c r="F1841" i="1" s="1"/>
  <c r="C1808" i="1"/>
  <c r="F1808" i="1" s="1"/>
  <c r="C1809" i="1"/>
  <c r="C1810" i="1"/>
  <c r="F1810" i="1" s="1"/>
  <c r="C1811" i="1"/>
  <c r="F1811" i="1" s="1"/>
  <c r="C1798" i="1"/>
  <c r="C1799" i="1"/>
  <c r="C1800" i="1"/>
  <c r="F1800" i="1" s="1"/>
  <c r="C1801" i="1"/>
  <c r="F1801" i="1" s="1"/>
  <c r="C1842" i="1"/>
  <c r="F1842" i="1" s="1"/>
  <c r="C1843" i="1"/>
  <c r="F1843" i="1" s="1"/>
  <c r="C1844" i="1"/>
  <c r="F1844" i="1" s="1"/>
  <c r="C1845" i="1"/>
  <c r="F1845" i="1" s="1"/>
  <c r="C1786" i="1"/>
  <c r="C1787" i="1"/>
  <c r="C1777" i="1"/>
  <c r="F1777" i="1" s="1"/>
  <c r="C1778" i="1"/>
  <c r="C1779" i="1"/>
  <c r="C1780" i="1"/>
  <c r="F1780" i="1" s="1"/>
  <c r="C1812" i="1"/>
  <c r="F1812" i="1" s="1"/>
  <c r="C1813" i="1"/>
  <c r="C1814" i="1"/>
  <c r="C1815" i="1"/>
  <c r="C1816" i="1"/>
  <c r="F1816" i="1" s="1"/>
  <c r="C1817" i="1"/>
  <c r="F1817" i="1" s="1"/>
  <c r="C1818" i="1"/>
  <c r="F1818" i="1" s="1"/>
  <c r="C1806" i="1"/>
  <c r="C1807" i="1"/>
  <c r="F1807" i="1" s="1"/>
  <c r="C1788" i="1"/>
  <c r="F1788" i="1" s="1"/>
  <c r="C1789" i="1"/>
  <c r="C1790" i="1"/>
  <c r="C1791" i="1"/>
  <c r="F1791" i="1" s="1"/>
  <c r="C1802" i="1"/>
  <c r="C1803" i="1"/>
  <c r="C1804" i="1"/>
  <c r="F1804" i="1" s="1"/>
  <c r="C1805" i="1"/>
  <c r="F1805" i="1" s="1"/>
  <c r="C1819" i="1"/>
  <c r="F1819" i="1" s="1"/>
  <c r="C1820" i="1"/>
  <c r="C1821" i="1"/>
  <c r="C1822" i="1"/>
  <c r="F1822" i="1" s="1"/>
  <c r="C1826" i="1"/>
  <c r="C1827" i="1"/>
  <c r="F1827" i="1" s="1"/>
  <c r="C1774" i="1"/>
  <c r="C1775" i="1"/>
  <c r="F1775" i="1" s="1"/>
  <c r="C1776" i="1"/>
  <c r="F1776" i="1" s="1"/>
  <c r="C1784" i="1"/>
  <c r="F1784" i="1" s="1"/>
  <c r="C1785" i="1"/>
  <c r="C1837" i="1"/>
  <c r="F1837" i="1" s="1"/>
  <c r="C1838" i="1"/>
  <c r="C1762" i="1"/>
  <c r="C1760" i="1"/>
  <c r="C1761" i="1"/>
  <c r="C1618" i="1"/>
  <c r="C1619" i="1"/>
  <c r="F1619" i="1" s="1"/>
  <c r="C1616" i="1"/>
  <c r="C1617" i="1"/>
  <c r="F1617" i="1" s="1"/>
  <c r="C1713" i="1"/>
  <c r="C1714" i="1"/>
  <c r="C1711" i="1"/>
  <c r="C1712" i="1"/>
  <c r="F1712" i="1" s="1"/>
  <c r="C1688" i="1"/>
  <c r="C1689" i="1"/>
  <c r="C1686" i="1"/>
  <c r="C1687" i="1"/>
  <c r="F1687" i="1" s="1"/>
  <c r="C1589" i="1"/>
  <c r="C1590" i="1"/>
  <c r="F1590" i="1" s="1"/>
  <c r="C1587" i="1"/>
  <c r="C1588" i="1"/>
  <c r="F1588" i="1" s="1"/>
  <c r="C1566" i="1"/>
  <c r="F1566" i="1" s="1"/>
  <c r="C1564" i="1"/>
  <c r="C1565" i="1"/>
  <c r="C1615" i="1"/>
  <c r="F1615" i="1" s="1"/>
  <c r="C1612" i="1"/>
  <c r="C1613" i="1"/>
  <c r="F1613" i="1" s="1"/>
  <c r="C1614" i="1"/>
  <c r="F1614" i="1" s="1"/>
  <c r="C1610" i="1"/>
  <c r="F1610" i="1" s="1"/>
  <c r="C1611" i="1"/>
  <c r="F1611" i="1" s="1"/>
  <c r="C1608" i="1"/>
  <c r="C1609" i="1"/>
  <c r="C1593" i="1"/>
  <c r="F1593" i="1" s="1"/>
  <c r="C1594" i="1"/>
  <c r="C1591" i="1"/>
  <c r="F1591" i="1" s="1"/>
  <c r="C1592" i="1"/>
  <c r="F1592" i="1" s="1"/>
  <c r="C1742" i="1"/>
  <c r="F1742" i="1" s="1"/>
  <c r="C1741" i="1"/>
  <c r="F1741" i="1" s="1"/>
  <c r="C1680" i="1"/>
  <c r="C1678" i="1"/>
  <c r="C1679" i="1"/>
  <c r="F1679" i="1" s="1"/>
  <c r="C1749" i="1"/>
  <c r="F1749" i="1" s="1"/>
  <c r="C1750" i="1"/>
  <c r="F1750" i="1" s="1"/>
  <c r="C1751" i="1"/>
  <c r="C1752" i="1"/>
  <c r="F1752" i="1" s="1"/>
  <c r="C1630" i="1"/>
  <c r="F1630" i="1" s="1"/>
  <c r="C1631" i="1"/>
  <c r="C1632" i="1"/>
  <c r="F1632" i="1" s="1"/>
  <c r="C1633" i="1"/>
  <c r="F1633" i="1" s="1"/>
  <c r="C1634" i="1"/>
  <c r="F1634" i="1" s="1"/>
  <c r="C1635" i="1"/>
  <c r="C1636" i="1"/>
  <c r="F1636" i="1" s="1"/>
  <c r="C1539" i="1"/>
  <c r="C1540" i="1"/>
  <c r="F1540" i="1" s="1"/>
  <c r="C1541" i="1"/>
  <c r="C1538" i="1"/>
  <c r="C1237" i="1"/>
  <c r="F1237" i="1" s="1"/>
  <c r="C1238" i="1"/>
  <c r="F1238" i="1" s="1"/>
  <c r="C1236" i="1"/>
  <c r="F1236" i="1" s="1"/>
  <c r="C1254" i="1"/>
  <c r="F1254" i="1" s="1"/>
  <c r="C1255" i="1"/>
  <c r="F1255" i="1" s="1"/>
  <c r="C1489" i="1"/>
  <c r="F1489" i="1" s="1"/>
  <c r="C1490" i="1"/>
  <c r="C1491" i="1"/>
  <c r="F1491" i="1" s="1"/>
  <c r="C1346" i="1"/>
  <c r="F1346" i="1" s="1"/>
  <c r="C1347" i="1"/>
  <c r="F1347" i="1" s="1"/>
  <c r="C1449" i="1"/>
  <c r="C1450" i="1"/>
  <c r="F1450" i="1" s="1"/>
  <c r="C1451" i="1"/>
  <c r="F1451" i="1" s="1"/>
  <c r="C1452" i="1"/>
  <c r="F1452" i="1" s="1"/>
  <c r="C1252" i="1"/>
  <c r="C1253" i="1"/>
  <c r="C1344" i="1"/>
  <c r="F1344" i="1" s="1"/>
  <c r="C1345" i="1"/>
  <c r="F1345" i="1" s="1"/>
  <c r="C1444" i="1"/>
  <c r="C1442" i="1"/>
  <c r="C1443" i="1"/>
  <c r="F1443" i="1" s="1"/>
  <c r="C1424" i="1"/>
  <c r="F1424" i="1" s="1"/>
  <c r="C1425" i="1"/>
  <c r="C1423" i="1"/>
  <c r="C1284" i="1"/>
  <c r="F1284" i="1" s="1"/>
  <c r="C1285" i="1"/>
  <c r="F1285" i="1" s="1"/>
  <c r="C1286" i="1"/>
  <c r="F1286" i="1" s="1"/>
  <c r="C1287" i="1"/>
  <c r="F1287" i="1" s="1"/>
  <c r="C1343" i="1"/>
  <c r="F1343" i="1" s="1"/>
  <c r="C1340" i="1"/>
  <c r="F1340" i="1" s="1"/>
  <c r="C1341" i="1"/>
  <c r="C1342" i="1"/>
  <c r="F1342" i="1" s="1"/>
  <c r="C1338" i="1"/>
  <c r="F1338" i="1" s="1"/>
  <c r="C1339" i="1"/>
  <c r="C1336" i="1"/>
  <c r="C1337" i="1"/>
  <c r="F1337" i="1" s="1"/>
  <c r="C1317" i="1"/>
  <c r="F1317" i="1" s="1"/>
  <c r="C1316" i="1"/>
  <c r="F1316" i="1" s="1"/>
  <c r="C1220" i="1"/>
  <c r="C1470" i="1"/>
  <c r="F1470" i="1" s="1"/>
  <c r="C1468" i="1"/>
  <c r="F1468" i="1" s="1"/>
  <c r="C1469" i="1"/>
  <c r="C1483" i="1"/>
  <c r="C1484" i="1"/>
  <c r="C1481" i="1"/>
  <c r="F1481" i="1" s="1"/>
  <c r="C1482" i="1"/>
  <c r="F1482" i="1" s="1"/>
  <c r="C1390" i="1"/>
  <c r="C1391" i="1"/>
  <c r="C1217" i="1"/>
  <c r="F1217" i="1" s="1"/>
  <c r="C1218" i="1"/>
  <c r="F1218" i="1" s="1"/>
  <c r="C1219" i="1"/>
  <c r="F1219" i="1" s="1"/>
  <c r="C1389" i="1"/>
  <c r="F1389" i="1" s="1"/>
  <c r="C1365" i="1"/>
  <c r="F1365" i="1" s="1"/>
  <c r="C1366" i="1"/>
  <c r="F1366" i="1" s="1"/>
  <c r="C1367" i="1"/>
  <c r="C1368" i="1"/>
  <c r="F1368" i="1" s="1"/>
  <c r="C1429" i="1"/>
  <c r="F1429" i="1" s="1"/>
  <c r="C1369" i="1"/>
  <c r="C1370" i="1"/>
  <c r="F1370" i="1" s="1"/>
  <c r="C1371" i="1"/>
  <c r="F1371" i="1" s="1"/>
  <c r="C1267" i="1"/>
  <c r="F1267" i="1" s="1"/>
  <c r="C1266" i="1"/>
  <c r="F1266" i="1" s="1"/>
  <c r="C1265" i="1"/>
  <c r="F1265" i="1" s="1"/>
  <c r="C957" i="1"/>
  <c r="C958" i="1"/>
  <c r="C959" i="1"/>
  <c r="C1197" i="1"/>
  <c r="F1197" i="1" s="1"/>
  <c r="C1198" i="1"/>
  <c r="F1198" i="1" s="1"/>
  <c r="C1195" i="1"/>
  <c r="F1195" i="1" s="1"/>
  <c r="C1196" i="1"/>
  <c r="F1196" i="1" s="1"/>
  <c r="C931" i="1"/>
  <c r="C932" i="1"/>
  <c r="F932" i="1" s="1"/>
  <c r="C933" i="1"/>
  <c r="F933" i="1" s="1"/>
  <c r="C1146" i="1"/>
  <c r="F1146" i="1" s="1"/>
  <c r="C1147" i="1"/>
  <c r="F1147" i="1" s="1"/>
  <c r="C930" i="1"/>
  <c r="F930" i="1" s="1"/>
  <c r="C1024" i="1"/>
  <c r="F1024" i="1" s="1"/>
  <c r="C1025" i="1"/>
  <c r="C1145" i="1"/>
  <c r="C1144" i="1"/>
  <c r="C1022" i="1"/>
  <c r="F1022" i="1" s="1"/>
  <c r="C1023" i="1"/>
  <c r="F1023" i="1" s="1"/>
  <c r="C1143" i="1"/>
  <c r="F1143" i="1" s="1"/>
  <c r="C1142" i="1"/>
  <c r="C1117" i="1"/>
  <c r="F1117" i="1" s="1"/>
  <c r="C1118" i="1"/>
  <c r="F1118" i="1" s="1"/>
  <c r="C1116" i="1"/>
  <c r="C998" i="1"/>
  <c r="C999" i="1"/>
  <c r="F999" i="1" s="1"/>
  <c r="C962" i="1"/>
  <c r="F962" i="1" s="1"/>
  <c r="C963" i="1"/>
  <c r="F963" i="1" s="1"/>
  <c r="C996" i="1"/>
  <c r="C997" i="1"/>
  <c r="F997" i="1" s="1"/>
  <c r="C1021" i="1"/>
  <c r="F1021" i="1" s="1"/>
  <c r="C1031" i="1"/>
  <c r="F1031" i="1" s="1"/>
  <c r="C1104" i="1"/>
  <c r="C1105" i="1"/>
  <c r="F1105" i="1" s="1"/>
  <c r="C1106" i="1"/>
  <c r="F1106" i="1" s="1"/>
  <c r="C1131" i="1"/>
  <c r="C960" i="1"/>
  <c r="F960" i="1" s="1"/>
  <c r="C961" i="1"/>
  <c r="F961" i="1" s="1"/>
  <c r="C1019" i="1"/>
  <c r="F1019" i="1" s="1"/>
  <c r="C1020" i="1"/>
  <c r="C1018" i="1"/>
  <c r="C1016" i="1"/>
  <c r="F1016" i="1" s="1"/>
  <c r="C1017" i="1"/>
  <c r="F1017" i="1" s="1"/>
  <c r="C1001" i="1"/>
  <c r="F1001" i="1" s="1"/>
  <c r="C1000" i="1"/>
  <c r="F1000" i="1" s="1"/>
  <c r="C1164" i="1"/>
  <c r="F1164" i="1" s="1"/>
  <c r="C1163" i="1"/>
  <c r="F1163" i="1" s="1"/>
  <c r="C1162" i="1"/>
  <c r="C1101" i="1"/>
  <c r="C1171" i="1"/>
  <c r="F1171" i="1" s="1"/>
  <c r="C1100" i="1"/>
  <c r="C1127" i="1"/>
  <c r="C1128" i="1"/>
  <c r="F1128" i="1" s="1"/>
  <c r="C1186" i="1"/>
  <c r="F1186" i="1" s="1"/>
  <c r="C1187" i="1"/>
  <c r="F1187" i="1" s="1"/>
  <c r="C1126" i="1"/>
  <c r="C1184" i="1"/>
  <c r="C1185" i="1"/>
  <c r="F1185" i="1" s="1"/>
  <c r="C879" i="1"/>
  <c r="C1050" i="1"/>
  <c r="C1051" i="1"/>
  <c r="F1051" i="1" s="1"/>
  <c r="C1122" i="1"/>
  <c r="F1122" i="1" s="1"/>
  <c r="C1049" i="1"/>
  <c r="F1049" i="1" s="1"/>
  <c r="C1052" i="1"/>
  <c r="F1052" i="1" s="1"/>
  <c r="C1053" i="1"/>
  <c r="C1054" i="1"/>
  <c r="F1054" i="1" s="1"/>
  <c r="C699" i="1"/>
  <c r="C696" i="1"/>
  <c r="C697" i="1"/>
  <c r="F697" i="1" s="1"/>
  <c r="C698" i="1"/>
  <c r="F698" i="1" s="1"/>
  <c r="C670" i="1"/>
  <c r="F670" i="1" s="1"/>
  <c r="C671" i="1"/>
  <c r="C672" i="1"/>
  <c r="C673" i="1"/>
  <c r="C695" i="1"/>
  <c r="C693" i="1"/>
  <c r="C694" i="1"/>
  <c r="F694" i="1" s="1"/>
  <c r="C692" i="1"/>
  <c r="F692" i="1" s="1"/>
  <c r="C690" i="1"/>
  <c r="F690" i="1" s="1"/>
  <c r="C691" i="1"/>
  <c r="C836" i="1"/>
  <c r="C834" i="1"/>
  <c r="F834" i="1" s="1"/>
  <c r="C835" i="1"/>
  <c r="F835" i="1" s="1"/>
  <c r="C772" i="1"/>
  <c r="F772" i="1" s="1"/>
  <c r="C771" i="1"/>
  <c r="C713" i="1"/>
  <c r="F713" i="1" s="1"/>
  <c r="C714" i="1"/>
  <c r="C715" i="1"/>
  <c r="C716" i="1"/>
  <c r="F716" i="1" s="1"/>
  <c r="C272" i="1"/>
  <c r="F272" i="1" s="1"/>
  <c r="C273" i="1"/>
  <c r="C271" i="1"/>
  <c r="F271" i="1" s="1"/>
  <c r="C356" i="1"/>
  <c r="F356" i="1" s="1"/>
  <c r="C357" i="1"/>
  <c r="F357" i="1" s="1"/>
  <c r="C358" i="1"/>
  <c r="F358" i="1" s="1"/>
  <c r="C359" i="1"/>
  <c r="F359" i="1" s="1"/>
  <c r="C454" i="1"/>
  <c r="C452" i="1"/>
  <c r="F452" i="1" s="1"/>
  <c r="C453" i="1"/>
  <c r="C451" i="1"/>
  <c r="F451" i="1" s="1"/>
  <c r="C435" i="1"/>
  <c r="F435" i="1" s="1"/>
  <c r="C436" i="1"/>
  <c r="F436" i="1" s="1"/>
  <c r="C437" i="1"/>
  <c r="F437" i="1" s="1"/>
  <c r="C434" i="1"/>
  <c r="F434" i="1" s="1"/>
  <c r="C323" i="1"/>
  <c r="C324" i="1"/>
  <c r="F324" i="1" s="1"/>
  <c r="C325" i="1"/>
  <c r="F325" i="1" s="1"/>
  <c r="C326" i="1"/>
  <c r="F326" i="1" s="1"/>
  <c r="C284" i="1"/>
  <c r="F284" i="1" s="1"/>
  <c r="C285" i="1"/>
  <c r="F285" i="1" s="1"/>
  <c r="C286" i="1"/>
  <c r="F286" i="1" s="1"/>
  <c r="C287" i="1"/>
  <c r="F287" i="1" s="1"/>
  <c r="C355" i="1"/>
  <c r="F355" i="1" s="1"/>
  <c r="C352" i="1"/>
  <c r="F352" i="1" s="1"/>
  <c r="C353" i="1"/>
  <c r="C354" i="1"/>
  <c r="C348" i="1"/>
  <c r="F348" i="1" s="1"/>
  <c r="C349" i="1"/>
  <c r="C350" i="1"/>
  <c r="F350" i="1" s="1"/>
  <c r="C351" i="1"/>
  <c r="C473" i="1"/>
  <c r="C474" i="1"/>
  <c r="C471" i="1"/>
  <c r="F471" i="1" s="1"/>
  <c r="C472" i="1"/>
  <c r="F472" i="1" s="1"/>
  <c r="C417" i="1"/>
  <c r="F417" i="1" s="1"/>
  <c r="C416" i="1"/>
  <c r="F416" i="1" s="1"/>
  <c r="C438" i="1"/>
  <c r="C439" i="1"/>
  <c r="C440" i="1"/>
  <c r="F440" i="1" s="1"/>
  <c r="C385" i="1"/>
  <c r="F385" i="1" s="1"/>
  <c r="C386" i="1"/>
  <c r="F386" i="1" s="1"/>
  <c r="C387" i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C374" i="1"/>
  <c r="C1849" i="1"/>
  <c r="F1849" i="1" s="1"/>
  <c r="C1850" i="1"/>
  <c r="C1851" i="1"/>
  <c r="F1851" i="1" s="1"/>
  <c r="C1966" i="1"/>
  <c r="C1967" i="1"/>
  <c r="C2057" i="1"/>
  <c r="F2057" i="1" s="1"/>
  <c r="C2058" i="1"/>
  <c r="F2058" i="1" s="1"/>
  <c r="C1913" i="1"/>
  <c r="F1913" i="1" s="1"/>
  <c r="C1914" i="1"/>
  <c r="F1914" i="1" s="1"/>
  <c r="C1915" i="1"/>
  <c r="F1915" i="1" s="1"/>
  <c r="C1916" i="1"/>
  <c r="F1916" i="1" s="1"/>
  <c r="C2055" i="1"/>
  <c r="F2055" i="1" s="1"/>
  <c r="C2056" i="1"/>
  <c r="C2041" i="1"/>
  <c r="F2041" i="1" s="1"/>
  <c r="C2042" i="1"/>
  <c r="C2040" i="1"/>
  <c r="C1944" i="1"/>
  <c r="C1945" i="1"/>
  <c r="F1945" i="1" s="1"/>
  <c r="C1943" i="1"/>
  <c r="F1943" i="1" s="1"/>
  <c r="C1595" i="1"/>
  <c r="C1596" i="1"/>
  <c r="C1597" i="1"/>
  <c r="F1597" i="1" s="1"/>
  <c r="C1598" i="1"/>
  <c r="F1598" i="1" s="1"/>
  <c r="C1508" i="1"/>
  <c r="F1508" i="1" s="1"/>
  <c r="C1509" i="1"/>
  <c r="F1509" i="1" s="1"/>
  <c r="C1510" i="1"/>
  <c r="F1510" i="1" s="1"/>
  <c r="C1670" i="1"/>
  <c r="F1670" i="1" s="1"/>
  <c r="C1668" i="1"/>
  <c r="F1668" i="1" s="1"/>
  <c r="C1669" i="1"/>
  <c r="C1561" i="1"/>
  <c r="F1561" i="1" s="1"/>
  <c r="C1562" i="1"/>
  <c r="F1562" i="1" s="1"/>
  <c r="C1563" i="1"/>
  <c r="F1563" i="1" s="1"/>
  <c r="C1729" i="1"/>
  <c r="F1729" i="1" s="1"/>
  <c r="C1730" i="1"/>
  <c r="C1620" i="1"/>
  <c r="F1620" i="1" s="1"/>
  <c r="C1621" i="1"/>
  <c r="C1704" i="1"/>
  <c r="C1705" i="1"/>
  <c r="F1705" i="1" s="1"/>
  <c r="C1706" i="1"/>
  <c r="F1706" i="1" s="1"/>
  <c r="C1696" i="1"/>
  <c r="C1695" i="1"/>
  <c r="C1694" i="1"/>
  <c r="F1694" i="1" s="1"/>
  <c r="C1682" i="1"/>
  <c r="F1682" i="1" s="1"/>
  <c r="C1681" i="1"/>
  <c r="C1305" i="1"/>
  <c r="C1306" i="1"/>
  <c r="F1306" i="1" s="1"/>
  <c r="C1307" i="1"/>
  <c r="F1307" i="1" s="1"/>
  <c r="C1308" i="1"/>
  <c r="F1308" i="1" s="1"/>
  <c r="C1323" i="1"/>
  <c r="C1324" i="1"/>
  <c r="F1324" i="1" s="1"/>
  <c r="C1321" i="1"/>
  <c r="C1322" i="1"/>
  <c r="C1249" i="1"/>
  <c r="C1250" i="1"/>
  <c r="F1250" i="1" s="1"/>
  <c r="C1251" i="1"/>
  <c r="C1313" i="1"/>
  <c r="C1314" i="1"/>
  <c r="F1314" i="1" s="1"/>
  <c r="C1315" i="1"/>
  <c r="F1315" i="1" s="1"/>
  <c r="C1256" i="1"/>
  <c r="F1256" i="1" s="1"/>
  <c r="C1257" i="1"/>
  <c r="C1258" i="1"/>
  <c r="C1399" i="1"/>
  <c r="F1399" i="1" s="1"/>
  <c r="C1400" i="1"/>
  <c r="C1401" i="1"/>
  <c r="F1401" i="1" s="1"/>
  <c r="C1402" i="1"/>
  <c r="F1402" i="1" s="1"/>
  <c r="C1293" i="1"/>
  <c r="C1294" i="1"/>
  <c r="F1294" i="1" s="1"/>
  <c r="C1280" i="1"/>
  <c r="C1281" i="1"/>
  <c r="C1282" i="1"/>
  <c r="F1282" i="1" s="1"/>
  <c r="C1283" i="1"/>
  <c r="C1291" i="1"/>
  <c r="C1292" i="1"/>
  <c r="C1350" i="1"/>
  <c r="F1350" i="1" s="1"/>
  <c r="C1351" i="1"/>
  <c r="F1351" i="1" s="1"/>
  <c r="C1352" i="1"/>
  <c r="F1352" i="1" s="1"/>
  <c r="C1243" i="1"/>
  <c r="C1244" i="1"/>
  <c r="F1244" i="1" s="1"/>
  <c r="C1245" i="1"/>
  <c r="C1432" i="1"/>
  <c r="F1432" i="1" s="1"/>
  <c r="C1430" i="1"/>
  <c r="C1431" i="1"/>
  <c r="F1431" i="1" s="1"/>
  <c r="C1419" i="1"/>
  <c r="F1419" i="1" s="1"/>
  <c r="C1417" i="1"/>
  <c r="F1417" i="1" s="1"/>
  <c r="C1418" i="1"/>
  <c r="C989" i="1"/>
  <c r="F989" i="1" s="1"/>
  <c r="C990" i="1"/>
  <c r="C988" i="1"/>
  <c r="C994" i="1"/>
  <c r="F994" i="1" s="1"/>
  <c r="C995" i="1"/>
  <c r="F995" i="1" s="1"/>
  <c r="C1086" i="1"/>
  <c r="F1086" i="1" s="1"/>
  <c r="C1087" i="1"/>
  <c r="C896" i="1"/>
  <c r="C897" i="1"/>
  <c r="F897" i="1" s="1"/>
  <c r="C898" i="1"/>
  <c r="F898" i="1" s="1"/>
  <c r="C1084" i="1"/>
  <c r="F1084" i="1" s="1"/>
  <c r="C1085" i="1"/>
  <c r="F1085" i="1" s="1"/>
  <c r="C1034" i="1"/>
  <c r="F1034" i="1" s="1"/>
  <c r="C1035" i="1"/>
  <c r="F1035" i="1" s="1"/>
  <c r="C1036" i="1"/>
  <c r="F1036" i="1" s="1"/>
  <c r="C1037" i="1"/>
  <c r="F1037" i="1" s="1"/>
  <c r="C1033" i="1"/>
  <c r="F1033" i="1" s="1"/>
  <c r="C1032" i="1"/>
  <c r="C917" i="1"/>
  <c r="F917" i="1" s="1"/>
  <c r="C916" i="1"/>
  <c r="F916" i="1" s="1"/>
  <c r="C1136" i="1"/>
  <c r="F1136" i="1" s="1"/>
  <c r="C1135" i="1"/>
  <c r="C1112" i="1"/>
  <c r="F1112" i="1" s="1"/>
  <c r="C1111" i="1"/>
  <c r="C977" i="1"/>
  <c r="C669" i="1"/>
  <c r="C667" i="1"/>
  <c r="F667" i="1" s="1"/>
  <c r="C668" i="1"/>
  <c r="F668" i="1" s="1"/>
  <c r="C1079" i="1"/>
  <c r="C1080" i="1"/>
  <c r="F1080" i="1" s="1"/>
  <c r="C1081" i="1"/>
  <c r="C366" i="1"/>
  <c r="C1137" i="1"/>
  <c r="F1137" i="1" s="1"/>
  <c r="C848" i="1"/>
  <c r="F848" i="1" s="1"/>
  <c r="C1172" i="1"/>
  <c r="F1172" i="1" s="1"/>
  <c r="C1474" i="1"/>
  <c r="F1474" i="1" s="1"/>
  <c r="C1475" i="1"/>
  <c r="F1475" i="1" s="1"/>
  <c r="C1476" i="1"/>
  <c r="C52" i="1"/>
  <c r="F52" i="1" s="1"/>
  <c r="C53" i="1"/>
  <c r="C937" i="1"/>
  <c r="C938" i="1"/>
  <c r="C939" i="1"/>
  <c r="F939" i="1" s="1"/>
  <c r="C940" i="1"/>
  <c r="F940" i="1" s="1"/>
  <c r="C1259" i="1"/>
  <c r="F1259" i="1" s="1"/>
  <c r="C1260" i="1"/>
  <c r="F1260" i="1" s="1"/>
  <c r="C1261" i="1"/>
  <c r="C805" i="1"/>
  <c r="C806" i="1"/>
  <c r="F806" i="1" s="1"/>
  <c r="C807" i="1"/>
  <c r="F807" i="1" s="1"/>
  <c r="C1138" i="1"/>
  <c r="F1138" i="1" s="1"/>
  <c r="C1139" i="1"/>
  <c r="F1139" i="1" s="1"/>
  <c r="C1140" i="1"/>
  <c r="F1140" i="1" s="1"/>
  <c r="C1141" i="1"/>
  <c r="F1141" i="1" s="1"/>
  <c r="C1439" i="1"/>
  <c r="C1440" i="1"/>
  <c r="F1440" i="1" s="1"/>
  <c r="C1441" i="1"/>
  <c r="F1441" i="1" s="1"/>
  <c r="C107" i="1"/>
  <c r="F107" i="1" s="1"/>
  <c r="C108" i="1"/>
  <c r="F108" i="1" s="1"/>
  <c r="C109" i="1"/>
  <c r="F109" i="1" s="1"/>
  <c r="C686" i="1"/>
  <c r="F686" i="1" s="1"/>
  <c r="C687" i="1"/>
  <c r="F687" i="1" s="1"/>
  <c r="C688" i="1"/>
  <c r="F688" i="1" s="1"/>
  <c r="C689" i="1"/>
  <c r="F689" i="1" s="1"/>
  <c r="C1012" i="1"/>
  <c r="F1012" i="1" s="1"/>
  <c r="C1013" i="1"/>
  <c r="F1013" i="1" s="1"/>
  <c r="C1014" i="1"/>
  <c r="C1015" i="1"/>
  <c r="F1015" i="1" s="1"/>
  <c r="C1332" i="1"/>
  <c r="F1332" i="1" s="1"/>
  <c r="C1333" i="1"/>
  <c r="F1333" i="1" s="1"/>
  <c r="C1334" i="1"/>
  <c r="F1334" i="1" s="1"/>
  <c r="C1335" i="1"/>
  <c r="F1335" i="1" s="1"/>
  <c r="C1150" i="1"/>
  <c r="F1150" i="1" s="1"/>
  <c r="C1151" i="1"/>
  <c r="F1151" i="1" s="1"/>
  <c r="C1152" i="1"/>
  <c r="F1152" i="1" s="1"/>
  <c r="C1153" i="1"/>
  <c r="F1153" i="1" s="1"/>
  <c r="C1453" i="1"/>
  <c r="F1453" i="1" s="1"/>
  <c r="C1454" i="1"/>
  <c r="C1455" i="1"/>
  <c r="C863" i="1"/>
  <c r="C864" i="1"/>
  <c r="F864" i="1" s="1"/>
  <c r="C865" i="1"/>
  <c r="C866" i="1"/>
  <c r="F866" i="1" s="1"/>
  <c r="C1221" i="1"/>
  <c r="F1221" i="1" s="1"/>
  <c r="C1222" i="1"/>
  <c r="F1222" i="1" s="1"/>
  <c r="C1223" i="1"/>
  <c r="F1223" i="1" s="1"/>
  <c r="C1224" i="1"/>
  <c r="C717" i="1"/>
  <c r="C718" i="1"/>
  <c r="F718" i="1" s="1"/>
  <c r="C719" i="1"/>
  <c r="F719" i="1" s="1"/>
  <c r="C720" i="1"/>
  <c r="C2002" i="1"/>
  <c r="C2003" i="1"/>
  <c r="F2003" i="1" s="1"/>
  <c r="C2090" i="1"/>
  <c r="F2090" i="1" s="1"/>
  <c r="C2072" i="1"/>
  <c r="C2073" i="1"/>
  <c r="C2074" i="1"/>
  <c r="C1881" i="1"/>
  <c r="C1882" i="1"/>
  <c r="C1883" i="1"/>
  <c r="C1884" i="1"/>
  <c r="C1991" i="1"/>
  <c r="F1991" i="1" s="1"/>
  <c r="C1599" i="1"/>
  <c r="C1600" i="1"/>
  <c r="C1601" i="1"/>
  <c r="F1601" i="1" s="1"/>
  <c r="C1983" i="1"/>
  <c r="C1984" i="1"/>
  <c r="C1894" i="1"/>
  <c r="C1895" i="1"/>
  <c r="C1535" i="1"/>
  <c r="F1535" i="1" s="1"/>
  <c r="C1536" i="1"/>
  <c r="F1536" i="1" s="1"/>
  <c r="C1537" i="1"/>
  <c r="C1909" i="1"/>
  <c r="F1909" i="1" s="1"/>
  <c r="C1910" i="1"/>
  <c r="C1911" i="1"/>
  <c r="F1911" i="1" s="1"/>
  <c r="C1912" i="1"/>
  <c r="C1707" i="1"/>
  <c r="F1707" i="1" s="1"/>
  <c r="C1708" i="1"/>
  <c r="C1709" i="1"/>
  <c r="C1710" i="1"/>
  <c r="C2063" i="1"/>
  <c r="F2063" i="1" s="1"/>
  <c r="C2064" i="1"/>
  <c r="F2064" i="1" s="1"/>
  <c r="C2065" i="1"/>
  <c r="F2065" i="1" s="1"/>
  <c r="C1885" i="1"/>
  <c r="F1885" i="1" s="1"/>
  <c r="C1886" i="1"/>
  <c r="F1886" i="1" s="1"/>
  <c r="C1604" i="1"/>
  <c r="F1604" i="1" s="1"/>
  <c r="C1605" i="1"/>
  <c r="C1606" i="1"/>
  <c r="F1606" i="1" s="1"/>
  <c r="C1607" i="1"/>
  <c r="F1607" i="1" s="1"/>
  <c r="C1974" i="1"/>
  <c r="C1975" i="1"/>
  <c r="F1975" i="1" s="1"/>
  <c r="C1976" i="1"/>
  <c r="C2034" i="1"/>
  <c r="F2034" i="1" s="1"/>
  <c r="C2035" i="1"/>
  <c r="F2035" i="1" s="1"/>
  <c r="C2036" i="1"/>
  <c r="C1726" i="1"/>
  <c r="C1727" i="1"/>
  <c r="F1727" i="1" s="1"/>
  <c r="C1728" i="1"/>
  <c r="F1728" i="1" s="1"/>
  <c r="C196" i="1"/>
  <c r="C197" i="1"/>
  <c r="C220" i="1"/>
  <c r="F220" i="1" s="1"/>
  <c r="C194" i="1"/>
  <c r="F194" i="1" s="1"/>
  <c r="C195" i="1"/>
  <c r="C77" i="1"/>
  <c r="C78" i="1"/>
  <c r="F78" i="1" s="1"/>
  <c r="C64" i="1"/>
  <c r="F64" i="1" s="1"/>
  <c r="C65" i="1"/>
  <c r="F65" i="1" s="1"/>
  <c r="C154" i="1"/>
  <c r="F154" i="1" s="1"/>
  <c r="C155" i="1"/>
  <c r="C7" i="1"/>
  <c r="C116" i="1"/>
  <c r="C117" i="1"/>
  <c r="F117" i="1" s="1"/>
  <c r="C14" i="1"/>
  <c r="F14" i="1" s="1"/>
  <c r="C15" i="1"/>
  <c r="F15" i="1" s="1"/>
  <c r="C463" i="1"/>
  <c r="C464" i="1"/>
  <c r="C465" i="1"/>
  <c r="F465" i="1" s="1"/>
  <c r="C466" i="1"/>
  <c r="F466" i="1" s="1"/>
  <c r="C295" i="1"/>
  <c r="F295" i="1" s="1"/>
  <c r="C296" i="1"/>
  <c r="C297" i="1"/>
  <c r="F297" i="1" s="1"/>
  <c r="C398" i="1"/>
  <c r="F398" i="1" s="1"/>
  <c r="C399" i="1"/>
  <c r="F399" i="1" s="1"/>
  <c r="C320" i="1"/>
  <c r="F320" i="1" s="1"/>
  <c r="C321" i="1"/>
  <c r="F321" i="1" s="1"/>
  <c r="C322" i="1"/>
  <c r="F322" i="1" s="1"/>
  <c r="C816" i="1"/>
  <c r="F816" i="1" s="1"/>
  <c r="C817" i="1"/>
  <c r="C818" i="1"/>
  <c r="F818" i="1" s="1"/>
  <c r="C819" i="1"/>
  <c r="F819" i="1" s="1"/>
  <c r="C628" i="1"/>
  <c r="C629" i="1"/>
  <c r="C630" i="1"/>
  <c r="F630" i="1" s="1"/>
  <c r="C631" i="1"/>
  <c r="F631" i="1" s="1"/>
  <c r="C748" i="1"/>
  <c r="F748" i="1" s="1"/>
  <c r="C749" i="1"/>
  <c r="C750" i="1"/>
  <c r="F750" i="1" s="1"/>
  <c r="C751" i="1"/>
  <c r="C674" i="1"/>
  <c r="C675" i="1"/>
  <c r="F675" i="1" s="1"/>
  <c r="C676" i="1"/>
  <c r="F676" i="1" s="1"/>
  <c r="C677" i="1"/>
  <c r="F677" i="1" s="1"/>
  <c r="C666" i="1"/>
  <c r="F666" i="1" s="1"/>
  <c r="C1078" i="1"/>
  <c r="F1675" i="1"/>
  <c r="F1676" i="1"/>
  <c r="F2029" i="1"/>
  <c r="F6" i="1"/>
  <c r="F7" i="1"/>
  <c r="F17" i="1"/>
  <c r="F33" i="1"/>
  <c r="F36" i="1"/>
  <c r="F53" i="1"/>
  <c r="F72" i="1"/>
  <c r="F76" i="1"/>
  <c r="F77" i="1"/>
  <c r="F82" i="1"/>
  <c r="F88" i="1"/>
  <c r="F89" i="1"/>
  <c r="F116" i="1"/>
  <c r="F118" i="1"/>
  <c r="F123" i="1"/>
  <c r="F127" i="1"/>
  <c r="F135" i="1"/>
  <c r="F144" i="1"/>
  <c r="F145" i="1"/>
  <c r="F155" i="1"/>
  <c r="F164" i="1"/>
  <c r="F165" i="1"/>
  <c r="F169" i="1"/>
  <c r="F170" i="1"/>
  <c r="F195" i="1"/>
  <c r="F196" i="1"/>
  <c r="F197" i="1"/>
  <c r="F208" i="1"/>
  <c r="F210" i="1"/>
  <c r="F235" i="1"/>
  <c r="F245" i="1"/>
  <c r="F246" i="1"/>
  <c r="F248" i="1"/>
  <c r="F251" i="1"/>
  <c r="F252" i="1"/>
  <c r="F273" i="1"/>
  <c r="F282" i="1"/>
  <c r="F283" i="1"/>
  <c r="F290" i="1"/>
  <c r="F292" i="1"/>
  <c r="F293" i="1"/>
  <c r="F296" i="1"/>
  <c r="F298" i="1"/>
  <c r="F308" i="1"/>
  <c r="F323" i="1"/>
  <c r="F327" i="1"/>
  <c r="F328" i="1"/>
  <c r="F343" i="1"/>
  <c r="F349" i="1"/>
  <c r="F351" i="1"/>
  <c r="F353" i="1"/>
  <c r="F354" i="1"/>
  <c r="F366" i="1"/>
  <c r="F373" i="1"/>
  <c r="F374" i="1"/>
  <c r="F387" i="1"/>
  <c r="F404" i="1"/>
  <c r="F406" i="1"/>
  <c r="F407" i="1"/>
  <c r="F430" i="1"/>
  <c r="F432" i="1"/>
  <c r="F438" i="1"/>
  <c r="F439" i="1"/>
  <c r="F442" i="1"/>
  <c r="F453" i="1"/>
  <c r="F454" i="1"/>
  <c r="F463" i="1"/>
  <c r="F464" i="1"/>
  <c r="F473" i="1"/>
  <c r="F474" i="1"/>
  <c r="F481" i="1"/>
  <c r="F495" i="1"/>
  <c r="F496" i="1"/>
  <c r="F521" i="1"/>
  <c r="F523" i="1"/>
  <c r="F534" i="1"/>
  <c r="F536" i="1"/>
  <c r="F552" i="1"/>
  <c r="F555" i="1"/>
  <c r="F558" i="1"/>
  <c r="F576" i="1"/>
  <c r="F598" i="1"/>
  <c r="F603" i="1"/>
  <c r="F608" i="1"/>
  <c r="F609" i="1"/>
  <c r="F628" i="1"/>
  <c r="F629" i="1"/>
  <c r="F633" i="1"/>
  <c r="F642" i="1"/>
  <c r="F644" i="1"/>
  <c r="F645" i="1"/>
  <c r="F669" i="1"/>
  <c r="F671" i="1"/>
  <c r="F672" i="1"/>
  <c r="F673" i="1"/>
  <c r="F674" i="1"/>
  <c r="F682" i="1"/>
  <c r="F684" i="1"/>
  <c r="F691" i="1"/>
  <c r="F693" i="1"/>
  <c r="F695" i="1"/>
  <c r="F696" i="1"/>
  <c r="F699" i="1"/>
  <c r="F703" i="1"/>
  <c r="F707" i="1"/>
  <c r="F710" i="1"/>
  <c r="F714" i="1"/>
  <c r="F715" i="1"/>
  <c r="F717" i="1"/>
  <c r="F720" i="1"/>
  <c r="F724" i="1"/>
  <c r="F737" i="1"/>
  <c r="F739" i="1"/>
  <c r="F745" i="1"/>
  <c r="F747" i="1"/>
  <c r="F749" i="1"/>
  <c r="F751" i="1"/>
  <c r="F752" i="1"/>
  <c r="F754" i="1"/>
  <c r="F765" i="1"/>
  <c r="F766" i="1"/>
  <c r="F771" i="1"/>
  <c r="F776" i="1"/>
  <c r="F780" i="1"/>
  <c r="F784" i="1"/>
  <c r="F785" i="1"/>
  <c r="F805" i="1"/>
  <c r="F817" i="1"/>
  <c r="F836" i="1"/>
  <c r="F844" i="1"/>
  <c r="F845" i="1"/>
  <c r="F849" i="1"/>
  <c r="F851" i="1"/>
  <c r="F852" i="1"/>
  <c r="F854" i="1"/>
  <c r="F863" i="1"/>
  <c r="F865" i="1"/>
  <c r="F873" i="1"/>
  <c r="F875" i="1"/>
  <c r="F879" i="1"/>
  <c r="F880" i="1"/>
  <c r="F882" i="1"/>
  <c r="F883" i="1"/>
  <c r="F896" i="1"/>
  <c r="F899" i="1"/>
  <c r="F901" i="1"/>
  <c r="F906" i="1"/>
  <c r="F908" i="1"/>
  <c r="F911" i="1"/>
  <c r="F914" i="1"/>
  <c r="F931" i="1"/>
  <c r="F934" i="1"/>
  <c r="F935" i="1"/>
  <c r="F937" i="1"/>
  <c r="F938" i="1"/>
  <c r="F943" i="1"/>
  <c r="F946" i="1"/>
  <c r="F947" i="1"/>
  <c r="F949" i="1"/>
  <c r="F954" i="1"/>
  <c r="F957" i="1"/>
  <c r="F958" i="1"/>
  <c r="F959" i="1"/>
  <c r="F964" i="1"/>
  <c r="F974" i="1"/>
  <c r="F975" i="1"/>
  <c r="F977" i="1"/>
  <c r="F982" i="1"/>
  <c r="F986" i="1"/>
  <c r="F988" i="1"/>
  <c r="F990" i="1"/>
  <c r="F996" i="1"/>
  <c r="F998" i="1"/>
  <c r="F1002" i="1"/>
  <c r="F1003" i="1"/>
  <c r="F1007" i="1"/>
  <c r="F1009" i="1"/>
  <c r="F1014" i="1"/>
  <c r="F1018" i="1"/>
  <c r="F1020" i="1"/>
  <c r="F1025" i="1"/>
  <c r="F1032" i="1"/>
  <c r="F1038" i="1"/>
  <c r="F1039" i="1"/>
  <c r="F1045" i="1"/>
  <c r="F1046" i="1"/>
  <c r="F1050" i="1"/>
  <c r="F1053" i="1"/>
  <c r="F1067" i="1"/>
  <c r="F1078" i="1"/>
  <c r="F1079" i="1"/>
  <c r="F1081" i="1"/>
  <c r="F1082" i="1"/>
  <c r="F1087" i="1"/>
  <c r="F1093" i="1"/>
  <c r="F1096" i="1"/>
  <c r="F1100" i="1"/>
  <c r="F1101" i="1"/>
  <c r="F1104" i="1"/>
  <c r="F1107" i="1"/>
  <c r="F1108" i="1"/>
  <c r="F1111" i="1"/>
  <c r="F1115" i="1"/>
  <c r="F1116" i="1"/>
  <c r="F1119" i="1"/>
  <c r="F1126" i="1"/>
  <c r="F1127" i="1"/>
  <c r="F1129" i="1"/>
  <c r="F1131" i="1"/>
  <c r="F1132" i="1"/>
  <c r="F1134" i="1"/>
  <c r="F1135" i="1"/>
  <c r="F1142" i="1"/>
  <c r="F1144" i="1"/>
  <c r="F1145" i="1"/>
  <c r="F1148" i="1"/>
  <c r="F1162" i="1"/>
  <c r="F1168" i="1"/>
  <c r="F1169" i="1"/>
  <c r="F1170" i="1"/>
  <c r="F1175" i="1"/>
  <c r="F1183" i="1"/>
  <c r="F1184" i="1"/>
  <c r="F1192" i="1"/>
  <c r="F1193" i="1"/>
  <c r="F1199" i="1"/>
  <c r="F1201" i="1"/>
  <c r="F1202" i="1"/>
  <c r="F1210" i="1"/>
  <c r="F1211" i="1"/>
  <c r="F1220" i="1"/>
  <c r="F1224" i="1"/>
  <c r="F1227" i="1"/>
  <c r="F1239" i="1"/>
  <c r="F1240" i="1"/>
  <c r="F1241" i="1"/>
  <c r="F1243" i="1"/>
  <c r="F1245" i="1"/>
  <c r="F1249" i="1"/>
  <c r="F1251" i="1"/>
  <c r="F1252" i="1"/>
  <c r="F1253" i="1"/>
  <c r="F1257" i="1"/>
  <c r="F1258" i="1"/>
  <c r="F1261" i="1"/>
  <c r="F1277" i="1"/>
  <c r="F1278" i="1"/>
  <c r="F1280" i="1"/>
  <c r="F1281" i="1"/>
  <c r="F1283" i="1"/>
  <c r="F1291" i="1"/>
  <c r="F1292" i="1"/>
  <c r="F1293" i="1"/>
  <c r="F1296" i="1"/>
  <c r="F1298" i="1"/>
  <c r="F1301" i="1"/>
  <c r="F1305" i="1"/>
  <c r="F1313" i="1"/>
  <c r="F1319" i="1"/>
  <c r="F1321" i="1"/>
  <c r="F1322" i="1"/>
  <c r="F1323" i="1"/>
  <c r="F1330" i="1"/>
  <c r="F1336" i="1"/>
  <c r="F1339" i="1"/>
  <c r="F1341" i="1"/>
  <c r="F1353" i="1"/>
  <c r="F1354" i="1"/>
  <c r="F1356" i="1"/>
  <c r="F1357" i="1"/>
  <c r="F1359" i="1"/>
  <c r="F1361" i="1"/>
  <c r="F1362" i="1"/>
  <c r="F1363" i="1"/>
  <c r="F1367" i="1"/>
  <c r="F1369" i="1"/>
  <c r="F1376" i="1"/>
  <c r="F1379" i="1"/>
  <c r="F1390" i="1"/>
  <c r="F1391" i="1"/>
  <c r="F1392" i="1"/>
  <c r="F1393" i="1"/>
  <c r="F1395" i="1"/>
  <c r="F1398" i="1"/>
  <c r="F1400" i="1"/>
  <c r="F1406" i="1"/>
  <c r="F1409" i="1"/>
  <c r="F1411" i="1"/>
  <c r="F1412" i="1"/>
  <c r="F1413" i="1"/>
  <c r="F1414" i="1"/>
  <c r="F1418" i="1"/>
  <c r="F1420" i="1"/>
  <c r="F1422" i="1"/>
  <c r="F1423" i="1"/>
  <c r="F1425" i="1"/>
  <c r="F1427" i="1"/>
  <c r="F1430" i="1"/>
  <c r="F1439" i="1"/>
  <c r="F1442" i="1"/>
  <c r="F1444" i="1"/>
  <c r="F1449" i="1"/>
  <c r="F1454" i="1"/>
  <c r="F1455" i="1"/>
  <c r="F1469" i="1"/>
  <c r="F1471" i="1"/>
  <c r="F1472" i="1"/>
  <c r="F1473" i="1"/>
  <c r="F1476" i="1"/>
  <c r="F1477" i="1"/>
  <c r="F1479" i="1"/>
  <c r="F1483" i="1"/>
  <c r="F1484" i="1"/>
  <c r="F1485" i="1"/>
  <c r="F1487" i="1"/>
  <c r="F1490" i="1"/>
  <c r="F1497" i="1"/>
  <c r="F1499" i="1"/>
  <c r="F1501" i="1"/>
  <c r="F1502" i="1"/>
  <c r="F1503" i="1"/>
  <c r="F1511" i="1"/>
  <c r="F1524" i="1"/>
  <c r="F1537" i="1"/>
  <c r="F1538" i="1"/>
  <c r="F1539" i="1"/>
  <c r="F1541" i="1"/>
  <c r="F1542" i="1"/>
  <c r="F1554" i="1"/>
  <c r="F1557" i="1"/>
  <c r="F1558" i="1"/>
  <c r="F1564" i="1"/>
  <c r="F1565" i="1"/>
  <c r="F1570" i="1"/>
  <c r="F1575" i="1"/>
  <c r="F1587" i="1"/>
  <c r="F1589" i="1"/>
  <c r="F1594" i="1"/>
  <c r="F1595" i="1"/>
  <c r="F1596" i="1"/>
  <c r="F1599" i="1"/>
  <c r="F1600" i="1"/>
  <c r="F1602" i="1"/>
  <c r="F1603" i="1"/>
  <c r="F1605" i="1"/>
  <c r="F1608" i="1"/>
  <c r="F1609" i="1"/>
  <c r="F1612" i="1"/>
  <c r="F1616" i="1"/>
  <c r="F1618" i="1"/>
  <c r="F1621" i="1"/>
  <c r="F1625" i="1"/>
  <c r="F1626" i="1"/>
  <c r="F1631" i="1"/>
  <c r="F1635" i="1"/>
  <c r="F1637" i="1"/>
  <c r="F1638" i="1"/>
  <c r="F1641" i="1"/>
  <c r="F1648" i="1"/>
  <c r="F1649" i="1"/>
  <c r="F1650" i="1"/>
  <c r="F1651" i="1"/>
  <c r="F1652" i="1"/>
  <c r="F1654" i="1"/>
  <c r="F1655" i="1"/>
  <c r="F1663" i="1"/>
  <c r="F1664" i="1"/>
  <c r="F1669" i="1"/>
  <c r="F1678" i="1"/>
  <c r="F1680" i="1"/>
  <c r="F1681" i="1"/>
  <c r="F1683" i="1"/>
  <c r="F1685" i="1"/>
  <c r="F1686" i="1"/>
  <c r="F1688" i="1"/>
  <c r="F1689" i="1"/>
  <c r="F1691" i="1"/>
  <c r="F1693" i="1"/>
  <c r="F1695" i="1"/>
  <c r="F1696" i="1"/>
  <c r="F1704" i="1"/>
  <c r="F1708" i="1"/>
  <c r="F1709" i="1"/>
  <c r="F1710" i="1"/>
  <c r="F1711" i="1"/>
  <c r="F1713" i="1"/>
  <c r="F1714" i="1"/>
  <c r="F1726" i="1"/>
  <c r="F1730" i="1"/>
  <c r="F1751" i="1"/>
  <c r="F1760" i="1"/>
  <c r="F1761" i="1"/>
  <c r="F1762" i="1"/>
  <c r="F1770" i="1"/>
  <c r="F1772" i="1"/>
  <c r="F1774" i="1"/>
  <c r="F1778" i="1"/>
  <c r="F1779" i="1"/>
  <c r="F1781" i="1"/>
  <c r="F1783" i="1"/>
  <c r="F1785" i="1"/>
  <c r="F1786" i="1"/>
  <c r="F1787" i="1"/>
  <c r="F1789" i="1"/>
  <c r="F1790" i="1"/>
  <c r="F1794" i="1"/>
  <c r="F1795" i="1"/>
  <c r="F1796" i="1"/>
  <c r="F1798" i="1"/>
  <c r="F1799" i="1"/>
  <c r="F1802" i="1"/>
  <c r="F1803" i="1"/>
  <c r="F1806" i="1"/>
  <c r="F1809" i="1"/>
  <c r="F1813" i="1"/>
  <c r="F1814" i="1"/>
  <c r="F1815" i="1"/>
  <c r="F1820" i="1"/>
  <c r="F1821" i="1"/>
  <c r="F1823" i="1"/>
  <c r="F1824" i="1"/>
  <c r="F1826" i="1"/>
  <c r="F1828" i="1"/>
  <c r="F1829" i="1"/>
  <c r="F1831" i="1"/>
  <c r="F1834" i="1"/>
  <c r="F1835" i="1"/>
  <c r="F1838" i="1"/>
  <c r="F1839" i="1"/>
  <c r="F1846" i="1"/>
  <c r="F1847" i="1"/>
  <c r="F1850" i="1"/>
  <c r="F1881" i="1"/>
  <c r="F1882" i="1"/>
  <c r="F1883" i="1"/>
  <c r="F1884" i="1"/>
  <c r="F1887" i="1"/>
  <c r="F1888" i="1"/>
  <c r="F1889" i="1"/>
  <c r="F1890" i="1"/>
  <c r="F1892" i="1"/>
  <c r="F1893" i="1"/>
  <c r="F1894" i="1"/>
  <c r="F1895" i="1"/>
  <c r="F1910" i="1"/>
  <c r="F1912" i="1"/>
  <c r="F1929" i="1"/>
  <c r="F1930" i="1"/>
  <c r="F1931" i="1"/>
  <c r="F1932" i="1"/>
  <c r="F1934" i="1"/>
  <c r="F1939" i="1"/>
  <c r="F1941" i="1"/>
  <c r="F1944" i="1"/>
  <c r="F1947" i="1"/>
  <c r="F1948" i="1"/>
  <c r="F1949" i="1"/>
  <c r="F1951" i="1"/>
  <c r="F1952" i="1"/>
  <c r="F1953" i="1"/>
  <c r="F1962" i="1"/>
  <c r="F1963" i="1"/>
  <c r="F1965" i="1"/>
  <c r="F1966" i="1"/>
  <c r="F1967" i="1"/>
  <c r="F1974" i="1"/>
  <c r="F1976" i="1"/>
  <c r="F1981" i="1"/>
  <c r="F1983" i="1"/>
  <c r="F1984" i="1"/>
  <c r="F1986" i="1"/>
  <c r="F1993" i="1"/>
  <c r="F1996" i="1"/>
  <c r="F2002" i="1"/>
  <c r="F2012" i="1"/>
  <c r="F2013" i="1"/>
  <c r="F2014" i="1"/>
  <c r="F2030" i="1"/>
  <c r="F2032" i="1"/>
  <c r="F2036" i="1"/>
  <c r="F2040" i="1"/>
  <c r="F2042" i="1"/>
  <c r="F2050" i="1"/>
  <c r="F2052" i="1"/>
  <c r="F2053" i="1"/>
  <c r="F2054" i="1"/>
  <c r="F2056" i="1"/>
  <c r="F2059" i="1"/>
  <c r="F2061" i="1"/>
  <c r="F2062" i="1"/>
  <c r="F2066" i="1"/>
  <c r="F2067" i="1"/>
  <c r="F2072" i="1"/>
  <c r="F2073" i="1"/>
  <c r="F2074" i="1"/>
  <c r="F2076" i="1"/>
  <c r="F2078" i="1"/>
  <c r="F2079" i="1"/>
  <c r="F2080" i="1"/>
  <c r="F2085" i="1"/>
  <c r="F2087" i="1"/>
  <c r="F2088" i="1"/>
  <c r="F2093" i="1"/>
  <c r="F2094" i="1"/>
  <c r="F2096" i="1"/>
  <c r="B2152" i="1"/>
  <c r="C2152" i="1" s="1"/>
  <c r="F2152" i="1" s="1"/>
  <c r="B222" i="4"/>
  <c r="D222" i="4" s="1"/>
  <c r="A13" i="5" l="1" a="1"/>
  <c r="G4" i="5" s="1"/>
  <c r="F2111" i="1"/>
  <c r="F2119" i="1"/>
  <c r="F2157" i="1"/>
  <c r="F2115" i="1"/>
  <c r="F2106" i="1"/>
  <c r="F2131" i="1"/>
  <c r="F2107" i="1"/>
  <c r="F2138" i="1"/>
  <c r="F2142" i="1"/>
  <c r="F2122" i="1"/>
  <c r="F2110" i="1"/>
  <c r="F2108" i="1"/>
  <c r="F2159" i="1"/>
  <c r="F2103" i="1"/>
  <c r="F2148" i="1"/>
  <c r="O101" i="6"/>
  <c r="U101" i="6" s="1"/>
  <c r="F2104" i="1"/>
  <c r="F2112" i="1"/>
  <c r="F2153" i="1"/>
  <c r="F2127" i="1"/>
  <c r="F2134" i="1"/>
  <c r="F2140" i="1"/>
  <c r="F2121" i="1"/>
  <c r="F2136" i="1"/>
  <c r="F2125" i="1"/>
  <c r="F2154" i="1"/>
  <c r="F2101" i="1"/>
  <c r="F2150" i="1"/>
  <c r="F2156" i="1"/>
  <c r="P65" i="6"/>
  <c r="V65" i="6" s="1"/>
  <c r="R41" i="6"/>
  <c r="D70" i="6"/>
  <c r="L70" i="6" s="1"/>
  <c r="M70" i="6" s="1" a="1"/>
  <c r="M70" i="6" s="1"/>
  <c r="Q86" i="6"/>
  <c r="W86" i="6" s="1"/>
  <c r="R86" i="6" s="1" a="1"/>
  <c r="R86" i="6" s="1"/>
  <c r="D18" i="6"/>
  <c r="Q90" i="6"/>
  <c r="D74" i="6"/>
  <c r="L74" i="6" s="1"/>
  <c r="M74" i="6" s="1" a="1"/>
  <c r="M74" i="6" s="1"/>
  <c r="P45" i="6"/>
  <c r="V45" i="6" s="1"/>
  <c r="Q65" i="6"/>
  <c r="W65" i="6" s="1"/>
  <c r="D31" i="6"/>
  <c r="D15" i="6"/>
  <c r="V89" i="6"/>
  <c r="D39" i="6"/>
  <c r="T23" i="6"/>
  <c r="U26" i="6"/>
  <c r="Q73" i="6"/>
  <c r="D21" i="6"/>
  <c r="L21" i="6" s="1"/>
  <c r="M21" i="6" s="1" a="1"/>
  <c r="M21" i="6" s="1"/>
  <c r="S74" i="9" a="1"/>
  <c r="S74" i="9" s="1"/>
  <c r="U27" i="6"/>
  <c r="Q102" i="6"/>
  <c r="W102" i="6" s="1"/>
  <c r="T79" i="6"/>
  <c r="W90" i="6"/>
  <c r="R58" i="6"/>
  <c r="X58" i="6" s="1"/>
  <c r="U60" i="6"/>
  <c r="P24" i="6"/>
  <c r="D23" i="6"/>
  <c r="P98" i="6"/>
  <c r="R50" i="6"/>
  <c r="X50" i="6" s="1"/>
  <c r="Q98" i="6"/>
  <c r="T42" i="6"/>
  <c r="T59" i="6"/>
  <c r="R33" i="6"/>
  <c r="T17" i="6"/>
  <c r="D45" i="6"/>
  <c r="T40" i="6"/>
  <c r="Q35" i="6"/>
  <c r="T81" i="6"/>
  <c r="U81" i="6"/>
  <c r="Q6" i="6"/>
  <c r="X6" i="6" s="1"/>
  <c r="D58" i="6"/>
  <c r="L58" i="6" s="1"/>
  <c r="M58" i="6" s="1" a="1"/>
  <c r="M58" i="6" s="1"/>
  <c r="T58" i="6"/>
  <c r="T36" i="6"/>
  <c r="D90" i="6"/>
  <c r="K90" i="6" s="1"/>
  <c r="L90" i="6" s="1" a="1"/>
  <c r="L90" i="6" s="1"/>
  <c r="S90" i="6"/>
  <c r="S93" i="6"/>
  <c r="Q61" i="6"/>
  <c r="Q106" i="6"/>
  <c r="S94" i="6"/>
  <c r="R68" i="6"/>
  <c r="P30" i="6"/>
  <c r="V30" i="6" s="1"/>
  <c r="P14" i="6"/>
  <c r="Q77" i="6"/>
  <c r="O105" i="6"/>
  <c r="U105" i="6" s="1"/>
  <c r="P20" i="6"/>
  <c r="P406" i="9"/>
  <c r="O406" i="9"/>
  <c r="T406" i="9"/>
  <c r="D406" i="9"/>
  <c r="L406" i="9" s="1"/>
  <c r="M406" i="9" s="1" a="1"/>
  <c r="M406" i="9" s="1"/>
  <c r="T44" i="6"/>
  <c r="T101" i="6"/>
  <c r="D29" i="6"/>
  <c r="R17" i="6"/>
  <c r="O100" i="6"/>
  <c r="R55" i="6"/>
  <c r="X55" i="6" s="1"/>
  <c r="D17" i="6"/>
  <c r="R28" i="6"/>
  <c r="R12" i="6"/>
  <c r="O98" i="6"/>
  <c r="T273" i="9"/>
  <c r="Q273" i="9"/>
  <c r="D273" i="9"/>
  <c r="L273" i="9" s="1"/>
  <c r="M273" i="9" s="1" a="1"/>
  <c r="M273" i="9" s="1"/>
  <c r="P68" i="6"/>
  <c r="V68" i="6" s="1"/>
  <c r="S44" i="9" a="1"/>
  <c r="S44" i="9" s="1"/>
  <c r="N205" i="9"/>
  <c r="O205" i="9"/>
  <c r="T205" i="9"/>
  <c r="D205" i="9"/>
  <c r="L205" i="9" s="1"/>
  <c r="M205" i="9" s="1" a="1"/>
  <c r="M205" i="9" s="1"/>
  <c r="N25" i="6"/>
  <c r="T25" i="6"/>
  <c r="T465" i="9"/>
  <c r="O465" i="9"/>
  <c r="P465" i="9"/>
  <c r="W97" i="9" s="1"/>
  <c r="T431" i="9"/>
  <c r="D431" i="9"/>
  <c r="L431" i="9" s="1"/>
  <c r="M431" i="9" s="1" a="1"/>
  <c r="M431" i="9" s="1"/>
  <c r="R431" i="9"/>
  <c r="N363" i="9"/>
  <c r="T363" i="9"/>
  <c r="D363" i="9"/>
  <c r="L363" i="9" s="1"/>
  <c r="M363" i="9" s="1" a="1"/>
  <c r="M363" i="9" s="1"/>
  <c r="T412" i="9"/>
  <c r="D412" i="9"/>
  <c r="L412" i="9" s="1"/>
  <c r="M412" i="9" s="1" a="1"/>
  <c r="M412" i="9" s="1"/>
  <c r="R412" i="9"/>
  <c r="O125" i="9"/>
  <c r="P125" i="9"/>
  <c r="T125" i="9"/>
  <c r="D125" i="9"/>
  <c r="L125" i="9" s="1"/>
  <c r="M125" i="9" s="1" a="1"/>
  <c r="M125" i="9" s="1"/>
  <c r="T39" i="6"/>
  <c r="U22" i="6"/>
  <c r="R65" i="6"/>
  <c r="T45" i="6"/>
  <c r="P105" i="6"/>
  <c r="V105" i="6" s="1"/>
  <c r="R78" i="6"/>
  <c r="X78" i="6" s="1"/>
  <c r="D62" i="6"/>
  <c r="L62" i="6" s="1"/>
  <c r="M62" i="6" s="1" a="1"/>
  <c r="M62" i="6" s="1"/>
  <c r="T26" i="6"/>
  <c r="D30" i="6"/>
  <c r="S18" i="9" a="1"/>
  <c r="S18" i="9" s="1"/>
  <c r="P29" i="6"/>
  <c r="V29" i="6" s="1"/>
  <c r="P8" i="6"/>
  <c r="V8" i="6" s="1"/>
  <c r="T56" i="6"/>
  <c r="O104" i="6"/>
  <c r="V104" i="6" s="1"/>
  <c r="R47" i="6"/>
  <c r="X47" i="6" s="1"/>
  <c r="T389" i="9"/>
  <c r="D389" i="9"/>
  <c r="L389" i="9" s="1"/>
  <c r="M389" i="9" s="1" a="1"/>
  <c r="M389" i="9" s="1"/>
  <c r="R389" i="9"/>
  <c r="T242" i="9"/>
  <c r="Q242" i="9"/>
  <c r="D242" i="9"/>
  <c r="L242" i="9" s="1"/>
  <c r="M242" i="9" s="1" a="1"/>
  <c r="M242" i="9" s="1"/>
  <c r="P242" i="9"/>
  <c r="D106" i="6"/>
  <c r="K106" i="6" s="1"/>
  <c r="L106" i="6" s="1" a="1"/>
  <c r="L106" i="6" s="1"/>
  <c r="O106" i="6"/>
  <c r="P106" i="6"/>
  <c r="S106" i="6"/>
  <c r="P463" i="9"/>
  <c r="Q463" i="9"/>
  <c r="X95" i="9" s="1"/>
  <c r="T463" i="9"/>
  <c r="D463" i="9"/>
  <c r="L463" i="9" s="1"/>
  <c r="M463" i="9" s="1" a="1"/>
  <c r="M463" i="9" s="1"/>
  <c r="R138" i="9"/>
  <c r="T138" i="9"/>
  <c r="D138" i="9"/>
  <c r="L138" i="9" s="1"/>
  <c r="M138" i="9" s="1" a="1"/>
  <c r="M138" i="9" s="1"/>
  <c r="D235" i="9"/>
  <c r="L235" i="9" s="1"/>
  <c r="M235" i="9" s="1" a="1"/>
  <c r="M235" i="9" s="1"/>
  <c r="P235" i="9"/>
  <c r="Q235" i="9"/>
  <c r="T235" i="9"/>
  <c r="T458" i="9"/>
  <c r="R458" i="9"/>
  <c r="P17" i="9"/>
  <c r="T17" i="9"/>
  <c r="Q17" i="9"/>
  <c r="X17" i="9" s="1"/>
  <c r="D17" i="9"/>
  <c r="L17" i="9" s="1"/>
  <c r="M17" i="9" s="1" a="1"/>
  <c r="M17" i="9" s="1"/>
  <c r="S22" i="9" a="1"/>
  <c r="S22" i="9" s="1"/>
  <c r="D56" i="6"/>
  <c r="L56" i="6" s="1"/>
  <c r="M56" i="6" s="1" a="1"/>
  <c r="M56" i="6" s="1"/>
  <c r="Q89" i="6"/>
  <c r="W89" i="6" s="1"/>
  <c r="R89" i="6" s="1" a="1"/>
  <c r="R89" i="6" s="1"/>
  <c r="S81" i="6"/>
  <c r="R453" i="9"/>
  <c r="P38" i="6"/>
  <c r="V38" i="6" s="1"/>
  <c r="D22" i="6"/>
  <c r="D94" i="6"/>
  <c r="K94" i="6" s="1"/>
  <c r="L94" i="6" s="1" a="1"/>
  <c r="L94" i="6" s="1"/>
  <c r="S102" i="6"/>
  <c r="V66" i="9"/>
  <c r="S66" i="9" s="1" a="1"/>
  <c r="S66" i="9" s="1"/>
  <c r="T73" i="6"/>
  <c r="Q95" i="6"/>
  <c r="W95" i="6" s="1"/>
  <c r="M83" i="6"/>
  <c r="T83" i="6" s="1"/>
  <c r="T35" i="6"/>
  <c r="U19" i="6"/>
  <c r="P56" i="6"/>
  <c r="W56" i="6" s="1"/>
  <c r="T61" i="6"/>
  <c r="L47" i="9"/>
  <c r="M47" i="9" s="1" a="1"/>
  <c r="M47" i="9" s="1"/>
  <c r="P69" i="6"/>
  <c r="P53" i="6"/>
  <c r="V53" i="6" s="1"/>
  <c r="S26" i="9" a="1"/>
  <c r="S26" i="9" s="1"/>
  <c r="S3" i="9" a="1"/>
  <c r="S3" i="9" s="1"/>
  <c r="D83" i="6"/>
  <c r="K83" i="6" s="1"/>
  <c r="L83" i="6" s="1" a="1"/>
  <c r="L83" i="6" s="1"/>
  <c r="W61" i="6"/>
  <c r="X61" i="6"/>
  <c r="Q453" i="9"/>
  <c r="T453" i="9"/>
  <c r="R461" i="9"/>
  <c r="Q461" i="9"/>
  <c r="Q159" i="9"/>
  <c r="T159" i="9"/>
  <c r="D159" i="9"/>
  <c r="L159" i="9" s="1"/>
  <c r="M159" i="9" s="1" a="1"/>
  <c r="M159" i="9" s="1"/>
  <c r="R159" i="9"/>
  <c r="O323" i="9"/>
  <c r="T323" i="9"/>
  <c r="D323" i="9"/>
  <c r="L323" i="9" s="1"/>
  <c r="M323" i="9" s="1" a="1"/>
  <c r="M323" i="9" s="1"/>
  <c r="N323" i="9"/>
  <c r="D451" i="9"/>
  <c r="L451" i="9" s="1"/>
  <c r="M451" i="9" s="1" a="1"/>
  <c r="M451" i="9" s="1"/>
  <c r="O451" i="9"/>
  <c r="V83" i="9" s="1"/>
  <c r="N451" i="9"/>
  <c r="T451" i="9"/>
  <c r="P101" i="9"/>
  <c r="Q101" i="9"/>
  <c r="R377" i="9"/>
  <c r="T377" i="9"/>
  <c r="D377" i="9"/>
  <c r="L377" i="9" s="1"/>
  <c r="M377" i="9" s="1" a="1"/>
  <c r="M377" i="9" s="1"/>
  <c r="Q377" i="9"/>
  <c r="R333" i="9"/>
  <c r="T333" i="9"/>
  <c r="D333" i="9"/>
  <c r="L333" i="9" s="1"/>
  <c r="M333" i="9" s="1" a="1"/>
  <c r="M333" i="9" s="1"/>
  <c r="Q216" i="9"/>
  <c r="T216" i="9"/>
  <c r="D216" i="9"/>
  <c r="L216" i="9" s="1"/>
  <c r="M216" i="9" s="1" a="1"/>
  <c r="M216" i="9" s="1"/>
  <c r="R216" i="9"/>
  <c r="D243" i="9"/>
  <c r="L243" i="9" s="1"/>
  <c r="M243" i="9" s="1" a="1"/>
  <c r="M243" i="9" s="1"/>
  <c r="Q243" i="9"/>
  <c r="R243" i="9"/>
  <c r="T243" i="9"/>
  <c r="T343" i="9"/>
  <c r="D343" i="9"/>
  <c r="L343" i="9" s="1"/>
  <c r="M343" i="9" s="1" a="1"/>
  <c r="M343" i="9" s="1"/>
  <c r="N343" i="9"/>
  <c r="O343" i="9"/>
  <c r="D46" i="6"/>
  <c r="L46" i="6" s="1"/>
  <c r="M46" i="6" s="1" a="1"/>
  <c r="M46" i="6" s="1"/>
  <c r="T46" i="6"/>
  <c r="T299" i="9"/>
  <c r="R299" i="9"/>
  <c r="D299" i="9"/>
  <c r="L299" i="9" s="1"/>
  <c r="M299" i="9" s="1" a="1"/>
  <c r="M299" i="9" s="1"/>
  <c r="T189" i="9"/>
  <c r="D189" i="9"/>
  <c r="L189" i="9" s="1"/>
  <c r="M189" i="9" s="1" a="1"/>
  <c r="M189" i="9" s="1"/>
  <c r="R189" i="9"/>
  <c r="Q67" i="6"/>
  <c r="W67" i="6" s="1"/>
  <c r="D67" i="6"/>
  <c r="L67" i="6" s="1"/>
  <c r="M67" i="6" s="1" a="1"/>
  <c r="M67" i="6" s="1"/>
  <c r="R460" i="9"/>
  <c r="Q460" i="9"/>
  <c r="T460" i="9"/>
  <c r="R413" i="9"/>
  <c r="T413" i="9"/>
  <c r="D413" i="9"/>
  <c r="L413" i="9" s="1"/>
  <c r="M413" i="9" s="1" a="1"/>
  <c r="M413" i="9" s="1"/>
  <c r="Q131" i="9"/>
  <c r="R131" i="9"/>
  <c r="T131" i="9"/>
  <c r="D131" i="9"/>
  <c r="L131" i="9" s="1"/>
  <c r="M131" i="9" s="1" a="1"/>
  <c r="M131" i="9" s="1"/>
  <c r="T117" i="9"/>
  <c r="D117" i="9"/>
  <c r="L117" i="9" s="1"/>
  <c r="M117" i="9" s="1" a="1"/>
  <c r="M117" i="9" s="1"/>
  <c r="R117" i="9"/>
  <c r="Q117" i="9"/>
  <c r="T289" i="9"/>
  <c r="O289" i="9"/>
  <c r="D289" i="9"/>
  <c r="L289" i="9" s="1"/>
  <c r="M289" i="9" s="1" a="1"/>
  <c r="M289" i="9" s="1"/>
  <c r="P289" i="9"/>
  <c r="N188" i="9"/>
  <c r="O188" i="9"/>
  <c r="T188" i="9"/>
  <c r="D188" i="9"/>
  <c r="L188" i="9" s="1"/>
  <c r="M188" i="9" s="1" a="1"/>
  <c r="M188" i="9" s="1"/>
  <c r="P42" i="9"/>
  <c r="Q42" i="9"/>
  <c r="X42" i="9" s="1"/>
  <c r="T42" i="9"/>
  <c r="D42" i="9"/>
  <c r="L42" i="9" s="1"/>
  <c r="M42" i="9" s="1" a="1"/>
  <c r="M42" i="9" s="1"/>
  <c r="P461" i="9"/>
  <c r="T461" i="9"/>
  <c r="D461" i="9"/>
  <c r="L461" i="9" s="1"/>
  <c r="M461" i="9" s="1" a="1"/>
  <c r="M461" i="9" s="1"/>
  <c r="T207" i="9"/>
  <c r="D207" i="9"/>
  <c r="L207" i="9" s="1"/>
  <c r="M207" i="9" s="1" a="1"/>
  <c r="M207" i="9" s="1"/>
  <c r="R207" i="9"/>
  <c r="T341" i="9"/>
  <c r="D341" i="9"/>
  <c r="L341" i="9" s="1"/>
  <c r="M341" i="9" s="1" a="1"/>
  <c r="M341" i="9" s="1"/>
  <c r="Q341" i="9"/>
  <c r="P341" i="9"/>
  <c r="Q4" i="9"/>
  <c r="T4" i="9"/>
  <c r="D4" i="9"/>
  <c r="L4" i="9" s="1"/>
  <c r="M4" i="9" s="1" a="1"/>
  <c r="M4" i="9" s="1"/>
  <c r="R4" i="9"/>
  <c r="T462" i="9"/>
  <c r="D462" i="9"/>
  <c r="L462" i="9" s="1"/>
  <c r="M462" i="9" s="1" a="1"/>
  <c r="M462" i="9" s="1"/>
  <c r="P462" i="9"/>
  <c r="Q462" i="9"/>
  <c r="R290" i="9"/>
  <c r="T290" i="9"/>
  <c r="D290" i="9"/>
  <c r="L290" i="9" s="1"/>
  <c r="M290" i="9" s="1" a="1"/>
  <c r="M290" i="9" s="1"/>
  <c r="T435" i="9"/>
  <c r="Q435" i="9"/>
  <c r="D435" i="9"/>
  <c r="L435" i="9" s="1"/>
  <c r="M435" i="9" s="1" a="1"/>
  <c r="M435" i="9" s="1"/>
  <c r="P231" i="9"/>
  <c r="T231" i="9"/>
  <c r="D231" i="9"/>
  <c r="L231" i="9" s="1"/>
  <c r="M231" i="9" s="1" a="1"/>
  <c r="M231" i="9" s="1"/>
  <c r="Q231" i="9"/>
  <c r="P316" i="9"/>
  <c r="Q316" i="9"/>
  <c r="T316" i="9"/>
  <c r="D316" i="9"/>
  <c r="L316" i="9" s="1"/>
  <c r="M316" i="9" s="1" a="1"/>
  <c r="M316" i="9" s="1"/>
  <c r="R374" i="9"/>
  <c r="T374" i="9"/>
  <c r="D374" i="9"/>
  <c r="L374" i="9" s="1"/>
  <c r="M374" i="9" s="1" a="1"/>
  <c r="M374" i="9" s="1"/>
  <c r="Q374" i="9"/>
  <c r="O218" i="9"/>
  <c r="T218" i="9"/>
  <c r="D218" i="9"/>
  <c r="L218" i="9" s="1"/>
  <c r="M218" i="9" s="1" a="1"/>
  <c r="M218" i="9" s="1"/>
  <c r="P218" i="9"/>
  <c r="O101" i="9"/>
  <c r="T101" i="9"/>
  <c r="D101" i="9"/>
  <c r="L101" i="9" s="1"/>
  <c r="M101" i="9" s="1" a="1"/>
  <c r="M101" i="9" s="1"/>
  <c r="S54" i="9" a="1"/>
  <c r="S54" i="9" s="1"/>
  <c r="S467" i="9" a="1"/>
  <c r="S467" i="9" s="1"/>
  <c r="D28" i="6"/>
  <c r="S35" i="9" a="1"/>
  <c r="S35" i="9" s="1"/>
  <c r="Q22" i="6"/>
  <c r="X22" i="6" s="1"/>
  <c r="T37" i="6"/>
  <c r="T14" i="6"/>
  <c r="D97" i="6"/>
  <c r="K97" i="6" s="1"/>
  <c r="L97" i="6" s="1" a="1"/>
  <c r="L97" i="6" s="1"/>
  <c r="Q81" i="6"/>
  <c r="P62" i="6"/>
  <c r="V62" i="6" s="1"/>
  <c r="D65" i="6"/>
  <c r="L65" i="6" s="1"/>
  <c r="M65" i="6" s="1" a="1"/>
  <c r="M65" i="6" s="1"/>
  <c r="S95" i="6"/>
  <c r="D12" i="6"/>
  <c r="S8" i="9" a="1"/>
  <c r="S8" i="9" s="1"/>
  <c r="Q14" i="6"/>
  <c r="P93" i="6"/>
  <c r="V93" i="6" s="1"/>
  <c r="R466" i="9"/>
  <c r="X98" i="9" s="1"/>
  <c r="T471" i="9"/>
  <c r="R44" i="6"/>
  <c r="S12" i="9" a="1"/>
  <c r="S12" i="9" s="1"/>
  <c r="S70" i="9" a="1"/>
  <c r="S70" i="9" s="1"/>
  <c r="D10" i="6"/>
  <c r="T5" i="6"/>
  <c r="T4" i="6"/>
  <c r="D89" i="6"/>
  <c r="K89" i="6" s="1"/>
  <c r="L89" i="6" s="1" a="1"/>
  <c r="L89" i="6" s="1"/>
  <c r="D44" i="6"/>
  <c r="S68" i="9" a="1"/>
  <c r="S68" i="9" s="1"/>
  <c r="Q11" i="6"/>
  <c r="X11" i="6" s="1"/>
  <c r="Q41" i="6"/>
  <c r="X41" i="6" s="1"/>
  <c r="M95" i="6"/>
  <c r="T95" i="6" s="1"/>
  <c r="D63" i="6"/>
  <c r="L63" i="6" s="1"/>
  <c r="M63" i="6" s="1" a="1"/>
  <c r="M63" i="6" s="1"/>
  <c r="R72" i="6"/>
  <c r="T20" i="6"/>
  <c r="R198" i="9"/>
  <c r="D198" i="9"/>
  <c r="L198" i="9" s="1"/>
  <c r="M198" i="9" s="1" a="1"/>
  <c r="M198" i="9" s="1"/>
  <c r="T198" i="9"/>
  <c r="R313" i="9"/>
  <c r="T313" i="9"/>
  <c r="Q313" i="9"/>
  <c r="D313" i="9"/>
  <c r="L313" i="9" s="1"/>
  <c r="M313" i="9" s="1" a="1"/>
  <c r="M313" i="9" s="1"/>
  <c r="D124" i="9"/>
  <c r="L124" i="9" s="1"/>
  <c r="M124" i="9" s="1" a="1"/>
  <c r="M124" i="9" s="1"/>
  <c r="R124" i="9"/>
  <c r="T124" i="9"/>
  <c r="T370" i="9"/>
  <c r="O370" i="9"/>
  <c r="D370" i="9"/>
  <c r="L370" i="9" s="1"/>
  <c r="M370" i="9" s="1" a="1"/>
  <c r="M370" i="9" s="1"/>
  <c r="P370" i="9"/>
  <c r="T309" i="9"/>
  <c r="D309" i="9"/>
  <c r="L309" i="9" s="1"/>
  <c r="M309" i="9" s="1" a="1"/>
  <c r="M309" i="9" s="1"/>
  <c r="N309" i="9"/>
  <c r="T199" i="9"/>
  <c r="D199" i="9"/>
  <c r="L199" i="9" s="1"/>
  <c r="M199" i="9" s="1" a="1"/>
  <c r="M199" i="9" s="1"/>
  <c r="Q199" i="9"/>
  <c r="R199" i="9"/>
  <c r="O260" i="9"/>
  <c r="P260" i="9"/>
  <c r="T260" i="9"/>
  <c r="D260" i="9"/>
  <c r="L260" i="9" s="1"/>
  <c r="M260" i="9" s="1" a="1"/>
  <c r="M260" i="9" s="1"/>
  <c r="T214" i="9"/>
  <c r="D214" i="9"/>
  <c r="L214" i="9" s="1"/>
  <c r="M214" i="9" s="1" a="1"/>
  <c r="M214" i="9" s="1"/>
  <c r="O214" i="9"/>
  <c r="N214" i="9"/>
  <c r="D5" i="6"/>
  <c r="X43" i="6"/>
  <c r="Q3" i="6"/>
  <c r="Q364" i="9"/>
  <c r="R364" i="9"/>
  <c r="T364" i="9"/>
  <c r="D364" i="9"/>
  <c r="L364" i="9" s="1"/>
  <c r="M364" i="9" s="1" a="1"/>
  <c r="M364" i="9" s="1"/>
  <c r="Q345" i="9"/>
  <c r="T345" i="9"/>
  <c r="R345" i="9"/>
  <c r="D345" i="9"/>
  <c r="L345" i="9" s="1"/>
  <c r="M345" i="9" s="1" a="1"/>
  <c r="M345" i="9" s="1"/>
  <c r="Q337" i="9"/>
  <c r="T337" i="9"/>
  <c r="R337" i="9"/>
  <c r="D337" i="9"/>
  <c r="L337" i="9" s="1"/>
  <c r="M337" i="9" s="1" a="1"/>
  <c r="M337" i="9" s="1"/>
  <c r="T292" i="9"/>
  <c r="D292" i="9"/>
  <c r="L292" i="9" s="1"/>
  <c r="M292" i="9" s="1" a="1"/>
  <c r="M292" i="9" s="1"/>
  <c r="R292" i="9"/>
  <c r="R308" i="9"/>
  <c r="T308" i="9"/>
  <c r="D308" i="9"/>
  <c r="L308" i="9" s="1"/>
  <c r="M308" i="9" s="1" a="1"/>
  <c r="M308" i="9" s="1"/>
  <c r="R84" i="9"/>
  <c r="T84" i="9"/>
  <c r="D84" i="9"/>
  <c r="L84" i="9" s="1"/>
  <c r="M84" i="9" s="1" a="1"/>
  <c r="M84" i="9" s="1"/>
  <c r="Q84" i="9"/>
  <c r="N245" i="9"/>
  <c r="O245" i="9"/>
  <c r="T245" i="9"/>
  <c r="D245" i="9"/>
  <c r="L245" i="9" s="1"/>
  <c r="M245" i="9" s="1" a="1"/>
  <c r="M245" i="9" s="1"/>
  <c r="T416" i="9"/>
  <c r="D416" i="9"/>
  <c r="L416" i="9" s="1"/>
  <c r="M416" i="9" s="1" a="1"/>
  <c r="M416" i="9" s="1"/>
  <c r="N416" i="9"/>
  <c r="P72" i="9"/>
  <c r="T72" i="9"/>
  <c r="Q72" i="9"/>
  <c r="X72" i="9" s="1"/>
  <c r="D72" i="9"/>
  <c r="L72" i="9" s="1"/>
  <c r="M72" i="9" s="1" a="1"/>
  <c r="M72" i="9" s="1"/>
  <c r="T227" i="9"/>
  <c r="D227" i="9"/>
  <c r="L227" i="9" s="1"/>
  <c r="M227" i="9" s="1" a="1"/>
  <c r="M227" i="9" s="1"/>
  <c r="Q227" i="9"/>
  <c r="P227" i="9"/>
  <c r="D252" i="9"/>
  <c r="L252" i="9" s="1"/>
  <c r="M252" i="9" s="1" a="1"/>
  <c r="M252" i="9" s="1"/>
  <c r="Q252" i="9"/>
  <c r="R252" i="9"/>
  <c r="T252" i="9"/>
  <c r="D425" i="9"/>
  <c r="L425" i="9" s="1"/>
  <c r="M425" i="9" s="1" a="1"/>
  <c r="M425" i="9" s="1"/>
  <c r="O425" i="9"/>
  <c r="P425" i="9"/>
  <c r="T425" i="9"/>
  <c r="D228" i="9"/>
  <c r="L228" i="9" s="1"/>
  <c r="M228" i="9" s="1" a="1"/>
  <c r="M228" i="9" s="1"/>
  <c r="P228" i="9"/>
  <c r="O228" i="9"/>
  <c r="T228" i="9"/>
  <c r="T43" i="6"/>
  <c r="S51" i="9" a="1"/>
  <c r="S51" i="9" s="1"/>
  <c r="S5" i="9" a="1"/>
  <c r="S5" i="9" s="1"/>
  <c r="S76" i="9" a="1"/>
  <c r="S76" i="9" s="1"/>
  <c r="S71" i="9" a="1"/>
  <c r="S71" i="9" s="1"/>
  <c r="S24" i="9" a="1"/>
  <c r="S24" i="9" s="1"/>
  <c r="D20" i="6"/>
  <c r="T41" i="6"/>
  <c r="S64" i="9" a="1"/>
  <c r="S64" i="9" s="1"/>
  <c r="S32" i="9" a="1"/>
  <c r="S32" i="9" s="1"/>
  <c r="S45" i="9" a="1"/>
  <c r="S45" i="9" s="1"/>
  <c r="S11" i="9" a="1"/>
  <c r="S11" i="9" s="1"/>
  <c r="P27" i="6"/>
  <c r="V27" i="6" s="1"/>
  <c r="T47" i="6"/>
  <c r="D47" i="6"/>
  <c r="L47" i="6" s="1"/>
  <c r="M47" i="6" s="1" a="1"/>
  <c r="M47" i="6" s="1"/>
  <c r="P47" i="6"/>
  <c r="W47" i="6" s="1"/>
  <c r="T184" i="9"/>
  <c r="D184" i="9"/>
  <c r="L184" i="9" s="1"/>
  <c r="M184" i="9" s="1" a="1"/>
  <c r="M184" i="9" s="1"/>
  <c r="R184" i="9"/>
  <c r="R50" i="9"/>
  <c r="T50" i="9"/>
  <c r="D50" i="9"/>
  <c r="L50" i="9" s="1"/>
  <c r="M50" i="9" s="1" a="1"/>
  <c r="M50" i="9" s="1"/>
  <c r="Q50" i="9"/>
  <c r="Q9" i="9"/>
  <c r="R9" i="9"/>
  <c r="T9" i="9"/>
  <c r="D9" i="9"/>
  <c r="L9" i="9" s="1"/>
  <c r="Q105" i="9"/>
  <c r="T105" i="9"/>
  <c r="D105" i="9"/>
  <c r="L105" i="9" s="1"/>
  <c r="M105" i="9" s="1" a="1"/>
  <c r="M105" i="9" s="1"/>
  <c r="S65" i="9" a="1"/>
  <c r="S65" i="9" s="1"/>
  <c r="Q38" i="6"/>
  <c r="D41" i="6"/>
  <c r="T22" i="6"/>
  <c r="S21" i="9" a="1"/>
  <c r="S21" i="9" s="1"/>
  <c r="S69" i="9" a="1"/>
  <c r="S69" i="9" s="1"/>
  <c r="S43" i="9" a="1"/>
  <c r="S43" i="9" s="1"/>
  <c r="T208" i="9"/>
  <c r="D208" i="9"/>
  <c r="L208" i="9" s="1"/>
  <c r="M208" i="9" s="1" a="1"/>
  <c r="M208" i="9" s="1"/>
  <c r="R208" i="9"/>
  <c r="T359" i="9"/>
  <c r="Q359" i="9"/>
  <c r="D359" i="9"/>
  <c r="L359" i="9" s="1"/>
  <c r="M359" i="9" s="1" a="1"/>
  <c r="M359" i="9" s="1"/>
  <c r="R359" i="9"/>
  <c r="D38" i="9"/>
  <c r="T38" i="9"/>
  <c r="R38" i="9"/>
  <c r="X38" i="9" s="1"/>
  <c r="T402" i="9"/>
  <c r="P402" i="9"/>
  <c r="D402" i="9"/>
  <c r="L402" i="9" s="1"/>
  <c r="M402" i="9" s="1" a="1"/>
  <c r="M402" i="9" s="1"/>
  <c r="R98" i="9"/>
  <c r="D98" i="9"/>
  <c r="L98" i="9" s="1"/>
  <c r="M98" i="9" s="1" a="1"/>
  <c r="M98" i="9" s="1"/>
  <c r="T98" i="9"/>
  <c r="T147" i="9"/>
  <c r="D147" i="9"/>
  <c r="L147" i="9" s="1"/>
  <c r="M147" i="9" s="1" a="1"/>
  <c r="M147" i="9" s="1"/>
  <c r="R147" i="9"/>
  <c r="P396" i="9"/>
  <c r="O396" i="9"/>
  <c r="T396" i="9"/>
  <c r="D396" i="9"/>
  <c r="L396" i="9" s="1"/>
  <c r="M396" i="9" s="1" a="1"/>
  <c r="M396" i="9" s="1"/>
  <c r="T296" i="9"/>
  <c r="D296" i="9"/>
  <c r="L296" i="9" s="1"/>
  <c r="M296" i="9" s="1" a="1"/>
  <c r="M296" i="9" s="1"/>
  <c r="Q296" i="9"/>
  <c r="P296" i="9"/>
  <c r="D38" i="6"/>
  <c r="L38" i="6" s="1"/>
  <c r="M38" i="6" s="1" a="1"/>
  <c r="M38" i="6" s="1"/>
  <c r="S29" i="9" a="1"/>
  <c r="S29" i="9" s="1"/>
  <c r="S79" i="9" a="1"/>
  <c r="S79" i="9" s="1"/>
  <c r="S82" i="9" a="1"/>
  <c r="S82" i="9" s="1"/>
  <c r="N35" i="6"/>
  <c r="D35" i="6"/>
  <c r="L35" i="6" s="1"/>
  <c r="M35" i="6" s="1" a="1"/>
  <c r="M35" i="6" s="1"/>
  <c r="T177" i="9"/>
  <c r="D177" i="9"/>
  <c r="L177" i="9" s="1"/>
  <c r="M177" i="9" s="1" a="1"/>
  <c r="M177" i="9" s="1"/>
  <c r="D73" i="9"/>
  <c r="L73" i="9" s="1"/>
  <c r="M73" i="9" s="1" a="1"/>
  <c r="M73" i="9" s="1"/>
  <c r="T73" i="9"/>
  <c r="R73" i="9"/>
  <c r="X73" i="9" s="1"/>
  <c r="T302" i="9"/>
  <c r="D302" i="9"/>
  <c r="L302" i="9" s="1"/>
  <c r="M302" i="9" s="1" a="1"/>
  <c r="M302" i="9" s="1"/>
  <c r="N302" i="9"/>
  <c r="O220" i="9"/>
  <c r="N220" i="9"/>
  <c r="T220" i="9"/>
  <c r="D220" i="9"/>
  <c r="L220" i="9" s="1"/>
  <c r="M220" i="9" s="1" a="1"/>
  <c r="M220" i="9" s="1"/>
  <c r="T81" i="9"/>
  <c r="D81" i="9"/>
  <c r="L81" i="9" s="1"/>
  <c r="M81" i="9" s="1" a="1"/>
  <c r="M81" i="9" s="1"/>
  <c r="N81" i="9"/>
  <c r="P22" i="6"/>
  <c r="D466" i="9"/>
  <c r="L466" i="9" s="1"/>
  <c r="M466" i="9" s="1" a="1"/>
  <c r="M466" i="9" s="1"/>
  <c r="N466" i="9"/>
  <c r="U98" i="9" s="1"/>
  <c r="T466" i="9"/>
  <c r="R268" i="9"/>
  <c r="T268" i="9"/>
  <c r="D268" i="9"/>
  <c r="L268" i="9" s="1"/>
  <c r="M268" i="9" s="1" a="1"/>
  <c r="M268" i="9" s="1"/>
  <c r="T439" i="9"/>
  <c r="O439" i="9"/>
  <c r="D439" i="9"/>
  <c r="L439" i="9" s="1"/>
  <c r="M439" i="9" s="1" a="1"/>
  <c r="M439" i="9" s="1"/>
  <c r="N439" i="9"/>
  <c r="T261" i="9"/>
  <c r="Q261" i="9"/>
  <c r="D261" i="9"/>
  <c r="L261" i="9" s="1"/>
  <c r="M261" i="9" s="1" a="1"/>
  <c r="M261" i="9" s="1"/>
  <c r="R261" i="9"/>
  <c r="P358" i="9"/>
  <c r="O358" i="9"/>
  <c r="T358" i="9"/>
  <c r="D358" i="9"/>
  <c r="L358" i="9" s="1"/>
  <c r="M358" i="9" s="1" a="1"/>
  <c r="M358" i="9" s="1"/>
  <c r="O175" i="9"/>
  <c r="P175" i="9"/>
  <c r="D175" i="9"/>
  <c r="L175" i="9" s="1"/>
  <c r="M175" i="9" s="1" a="1"/>
  <c r="M175" i="9" s="1"/>
  <c r="T175" i="9"/>
  <c r="T351" i="9"/>
  <c r="D351" i="9"/>
  <c r="L351" i="9" s="1"/>
  <c r="M351" i="9" s="1" a="1"/>
  <c r="M351" i="9" s="1"/>
  <c r="O351" i="9"/>
  <c r="P351" i="9"/>
  <c r="N434" i="9"/>
  <c r="T434" i="9"/>
  <c r="D434" i="9"/>
  <c r="L434" i="9" s="1"/>
  <c r="M434" i="9" s="1" a="1"/>
  <c r="M434" i="9" s="1"/>
  <c r="O434" i="9"/>
  <c r="N239" i="9"/>
  <c r="T239" i="9"/>
  <c r="D239" i="9"/>
  <c r="L239" i="9" s="1"/>
  <c r="M239" i="9" s="1" a="1"/>
  <c r="M239" i="9" s="1"/>
  <c r="O239" i="9"/>
  <c r="T55" i="6"/>
  <c r="T53" i="6"/>
  <c r="T65" i="6"/>
  <c r="Q69" i="6"/>
  <c r="R77" i="6"/>
  <c r="D52" i="6"/>
  <c r="L52" i="6" s="1"/>
  <c r="M52" i="6" s="1" a="1"/>
  <c r="M52" i="6" s="1"/>
  <c r="P74" i="6"/>
  <c r="W74" i="6" s="1"/>
  <c r="P257" i="9"/>
  <c r="P299" i="9"/>
  <c r="S473" i="9" a="1"/>
  <c r="S473" i="9" s="1"/>
  <c r="S55" i="9" a="1"/>
  <c r="S55" i="9" s="1"/>
  <c r="S78" i="9" a="1"/>
  <c r="S78" i="9" s="1"/>
  <c r="S57" i="9" a="1"/>
  <c r="S57" i="9" s="1"/>
  <c r="P37" i="6"/>
  <c r="V37" i="6" s="1"/>
  <c r="T3" i="6"/>
  <c r="P19" i="6"/>
  <c r="V19" i="6" s="1"/>
  <c r="Q5" i="6"/>
  <c r="D81" i="6"/>
  <c r="K81" i="6" s="1"/>
  <c r="L81" i="6" s="1" a="1"/>
  <c r="L81" i="6" s="1"/>
  <c r="D95" i="6"/>
  <c r="K95" i="6" s="1"/>
  <c r="L95" i="6" s="1" a="1"/>
  <c r="L95" i="6" s="1"/>
  <c r="S97" i="6"/>
  <c r="R67" i="6"/>
  <c r="O126" i="9"/>
  <c r="D55" i="6"/>
  <c r="L55" i="6" s="1"/>
  <c r="M55" i="6" s="1" a="1"/>
  <c r="M55" i="6" s="1"/>
  <c r="O88" i="6"/>
  <c r="U88" i="6" s="1"/>
  <c r="D73" i="6"/>
  <c r="L73" i="6" s="1"/>
  <c r="M73" i="6" s="1" a="1"/>
  <c r="M73" i="6" s="1"/>
  <c r="T80" i="6"/>
  <c r="T104" i="9"/>
  <c r="R29" i="6"/>
  <c r="O97" i="6"/>
  <c r="Q85" i="6"/>
  <c r="R74" i="6"/>
  <c r="X74" i="6" s="1"/>
  <c r="P54" i="6"/>
  <c r="V54" i="6" s="1"/>
  <c r="R469" i="9"/>
  <c r="N469" i="9"/>
  <c r="U101" i="9" s="1"/>
  <c r="D99" i="6"/>
  <c r="K99" i="6" s="1"/>
  <c r="L99" i="6" s="1" a="1"/>
  <c r="L99" i="6" s="1"/>
  <c r="R42" i="6"/>
  <c r="Q402" i="9"/>
  <c r="R419" i="9"/>
  <c r="R177" i="9"/>
  <c r="Q32" i="6"/>
  <c r="T32" i="6"/>
  <c r="D32" i="6"/>
  <c r="O24" i="6"/>
  <c r="D24" i="6"/>
  <c r="Q30" i="6"/>
  <c r="X30" i="6" s="1"/>
  <c r="O7" i="6"/>
  <c r="D7" i="6"/>
  <c r="L7" i="6" s="1"/>
  <c r="M7" i="6" s="1" a="1"/>
  <c r="M7" i="6" s="1"/>
  <c r="S459" i="9" a="1"/>
  <c r="S459" i="9" s="1"/>
  <c r="P11" i="6"/>
  <c r="V11" i="6" s="1"/>
  <c r="D27" i="6"/>
  <c r="S80" i="9" a="1"/>
  <c r="S80" i="9" s="1"/>
  <c r="S47" i="9" a="1"/>
  <c r="S47" i="9" s="1"/>
  <c r="S63" i="9" a="1"/>
  <c r="S63" i="9" s="1"/>
  <c r="S472" i="9" a="1"/>
  <c r="S472" i="9" s="1"/>
  <c r="S28" i="9" a="1"/>
  <c r="S28" i="9" s="1"/>
  <c r="P76" i="6"/>
  <c r="D76" i="6"/>
  <c r="L76" i="6" s="1"/>
  <c r="M76" i="6" s="1" a="1"/>
  <c r="M76" i="6" s="1"/>
  <c r="T76" i="6"/>
  <c r="Q19" i="6"/>
  <c r="R19" i="6"/>
  <c r="N71" i="6"/>
  <c r="U71" i="6" s="1"/>
  <c r="S71" i="6" s="1" a="1"/>
  <c r="S71" i="6" s="1"/>
  <c r="D71" i="6"/>
  <c r="L71" i="6" s="1"/>
  <c r="M71" i="6" s="1" a="1"/>
  <c r="M71" i="6" s="1"/>
  <c r="T71" i="6"/>
  <c r="T49" i="6"/>
  <c r="D49" i="6"/>
  <c r="L49" i="6" s="1"/>
  <c r="M49" i="6" s="1" a="1"/>
  <c r="M49" i="6" s="1"/>
  <c r="P3" i="6"/>
  <c r="S52" i="9" a="1"/>
  <c r="S52" i="9" s="1"/>
  <c r="S23" i="9" a="1"/>
  <c r="S23" i="9" s="1"/>
  <c r="S19" i="9" a="1"/>
  <c r="S19" i="9" s="1"/>
  <c r="S67" i="9" a="1"/>
  <c r="S67" i="9" s="1"/>
  <c r="S105" i="9" a="1"/>
  <c r="S105" i="9" s="1"/>
  <c r="D33" i="6"/>
  <c r="T33" i="6"/>
  <c r="T30" i="6"/>
  <c r="S56" i="9" a="1"/>
  <c r="S56" i="9" s="1"/>
  <c r="S46" i="9" a="1"/>
  <c r="S46" i="9" s="1"/>
  <c r="T57" i="6"/>
  <c r="R57" i="6"/>
  <c r="D57" i="6"/>
  <c r="L57" i="6" s="1"/>
  <c r="M57" i="6" s="1" a="1"/>
  <c r="M57" i="6" s="1"/>
  <c r="N6" i="6"/>
  <c r="T6" i="6"/>
  <c r="S464" i="9" a="1"/>
  <c r="S464" i="9" s="1"/>
  <c r="S73" i="9" a="1"/>
  <c r="S73" i="9" s="1"/>
  <c r="S96" i="9" a="1"/>
  <c r="S96" i="9" s="1"/>
  <c r="D11" i="6"/>
  <c r="T11" i="6"/>
  <c r="S75" i="9" a="1"/>
  <c r="S75" i="9" s="1"/>
  <c r="S31" i="9" a="1"/>
  <c r="S31" i="9" s="1"/>
  <c r="S62" i="9" a="1"/>
  <c r="S62" i="9" s="1"/>
  <c r="S27" i="9" a="1"/>
  <c r="S27" i="9" s="1"/>
  <c r="S39" i="9" a="1"/>
  <c r="S39" i="9" s="1"/>
  <c r="S58" i="9" a="1"/>
  <c r="S58" i="9" s="1"/>
  <c r="X35" i="6"/>
  <c r="N43" i="6"/>
  <c r="U43" i="6" s="1"/>
  <c r="D43" i="6"/>
  <c r="L43" i="6" s="1"/>
  <c r="M43" i="6" s="1" a="1"/>
  <c r="M43" i="6" s="1"/>
  <c r="D6" i="6"/>
  <c r="R91" i="6" a="1"/>
  <c r="R91" i="6" s="1"/>
  <c r="S66" i="6" a="1"/>
  <c r="S66" i="6" s="1"/>
  <c r="S40" i="9" a="1"/>
  <c r="S40" i="9" s="1"/>
  <c r="P43" i="6"/>
  <c r="R3" i="6"/>
  <c r="S41" i="9" a="1"/>
  <c r="S41" i="9" s="1"/>
  <c r="S16" i="9" a="1"/>
  <c r="S16" i="9" s="1"/>
  <c r="S99" i="9" a="1"/>
  <c r="S99" i="9" s="1"/>
  <c r="S15" i="9" a="1"/>
  <c r="S15" i="9" s="1"/>
  <c r="S61" i="9" a="1"/>
  <c r="S61" i="9" s="1"/>
  <c r="Q25" i="6"/>
  <c r="X25" i="6" s="1"/>
  <c r="R20" i="6"/>
  <c r="P7" i="6"/>
  <c r="P26" i="6"/>
  <c r="V26" i="6" s="1"/>
  <c r="D79" i="6"/>
  <c r="L79" i="6" s="1"/>
  <c r="M79" i="6" s="1" a="1"/>
  <c r="M79" i="6" s="1"/>
  <c r="Q105" i="6"/>
  <c r="S98" i="6"/>
  <c r="R8" i="6"/>
  <c r="S85" i="6"/>
  <c r="S89" i="6"/>
  <c r="R49" i="6"/>
  <c r="P85" i="6"/>
  <c r="W85" i="6" s="1"/>
  <c r="Q39" i="6"/>
  <c r="R10" i="6"/>
  <c r="D105" i="6"/>
  <c r="K105" i="6" s="1"/>
  <c r="L105" i="6" s="1" a="1"/>
  <c r="L105" i="6" s="1"/>
  <c r="P99" i="6"/>
  <c r="O123" i="9"/>
  <c r="T123" i="9"/>
  <c r="P123" i="9"/>
  <c r="T34" i="6"/>
  <c r="L14" i="9"/>
  <c r="M14" i="9" s="1" a="1"/>
  <c r="M14" i="9" s="1"/>
  <c r="M99" i="6"/>
  <c r="T99" i="6" s="1"/>
  <c r="L41" i="9"/>
  <c r="M41" i="9" s="1" a="1"/>
  <c r="M41" i="9" s="1"/>
  <c r="L10" i="9"/>
  <c r="M10" i="9" s="1" a="1"/>
  <c r="M10" i="9" s="1"/>
  <c r="L35" i="9"/>
  <c r="M35" i="9" s="1" a="1"/>
  <c r="M35" i="9" s="1"/>
  <c r="T113" i="9"/>
  <c r="N113" i="9"/>
  <c r="U62" i="6"/>
  <c r="R52" i="6"/>
  <c r="X52" i="6" s="1"/>
  <c r="L60" i="9"/>
  <c r="M60" i="9" s="1" a="1"/>
  <c r="M60" i="9" s="1"/>
  <c r="P52" i="6"/>
  <c r="W52" i="6" s="1"/>
  <c r="S87" i="6"/>
  <c r="R70" i="6"/>
  <c r="P83" i="6"/>
  <c r="P55" i="6"/>
  <c r="W55" i="6" s="1"/>
  <c r="R462" i="9"/>
  <c r="N471" i="9"/>
  <c r="U103" i="9" s="1"/>
  <c r="N455" i="9"/>
  <c r="U87" i="9" s="1"/>
  <c r="S455" i="9" s="1" a="1"/>
  <c r="S455" i="9" s="1"/>
  <c r="Q469" i="9"/>
  <c r="R457" i="9"/>
  <c r="X89" i="9" s="1"/>
  <c r="P456" i="9"/>
  <c r="R471" i="9"/>
  <c r="R25" i="9"/>
  <c r="X25" i="9" s="1"/>
  <c r="R54" i="6"/>
  <c r="P75" i="6"/>
  <c r="D465" i="9"/>
  <c r="L465" i="9" s="1"/>
  <c r="M465" i="9" s="1" a="1"/>
  <c r="M465" i="9" s="1"/>
  <c r="R452" i="9"/>
  <c r="X84" i="9" s="1"/>
  <c r="S84" i="9" s="1" a="1"/>
  <c r="S84" i="9" s="1"/>
  <c r="P9" i="6"/>
  <c r="O468" i="9"/>
  <c r="T468" i="9"/>
  <c r="R411" i="9"/>
  <c r="Q62" i="6"/>
  <c r="T446" i="9"/>
  <c r="R349" i="9"/>
  <c r="D3" i="6"/>
  <c r="L3" i="6" s="1"/>
  <c r="M3" i="6" s="1" a="1"/>
  <c r="M3" i="6" s="1"/>
  <c r="O3" i="6"/>
  <c r="D16" i="6"/>
  <c r="Q16" i="6"/>
  <c r="X16" i="6" s="1"/>
  <c r="N37" i="6"/>
  <c r="U37" i="6" s="1"/>
  <c r="D37" i="6"/>
  <c r="O5" i="6"/>
  <c r="P5" i="6"/>
  <c r="O40" i="6"/>
  <c r="U40" i="6" s="1"/>
  <c r="P40" i="6"/>
  <c r="W40" i="6" s="1"/>
  <c r="O16" i="6"/>
  <c r="U16" i="6" s="1"/>
  <c r="T16" i="6"/>
  <c r="O36" i="6"/>
  <c r="P36" i="6"/>
  <c r="P31" i="6"/>
  <c r="V31" i="6" s="1"/>
  <c r="T31" i="6"/>
  <c r="N21" i="6"/>
  <c r="U21" i="6" s="1"/>
  <c r="T21" i="6"/>
  <c r="P92" i="6"/>
  <c r="W92" i="6" s="1"/>
  <c r="D92" i="6"/>
  <c r="K92" i="6" s="1"/>
  <c r="L92" i="6" s="1" a="1"/>
  <c r="L92" i="6" s="1"/>
  <c r="O92" i="6"/>
  <c r="S92" i="6"/>
  <c r="P84" i="6"/>
  <c r="W84" i="6" s="1"/>
  <c r="O84" i="6"/>
  <c r="S84" i="6"/>
  <c r="D72" i="6"/>
  <c r="L72" i="6" s="1"/>
  <c r="M72" i="6" s="1" a="1"/>
  <c r="M72" i="6" s="1"/>
  <c r="Q72" i="6"/>
  <c r="T72" i="6"/>
  <c r="R69" i="6"/>
  <c r="T69" i="6"/>
  <c r="D69" i="6"/>
  <c r="L69" i="6" s="1"/>
  <c r="M69" i="6" s="1" a="1"/>
  <c r="M69" i="6" s="1"/>
  <c r="Q64" i="6"/>
  <c r="D64" i="6"/>
  <c r="L64" i="6" s="1"/>
  <c r="M64" i="6" s="1" a="1"/>
  <c r="M64" i="6" s="1"/>
  <c r="T64" i="6"/>
  <c r="P64" i="6"/>
  <c r="R37" i="6"/>
  <c r="N104" i="6"/>
  <c r="R470" i="9"/>
  <c r="X102" i="9" s="1"/>
  <c r="S102" i="9" s="1" a="1"/>
  <c r="S102" i="9" s="1"/>
  <c r="Q454" i="9"/>
  <c r="R454" i="9"/>
  <c r="R38" i="6"/>
  <c r="R5" i="6"/>
  <c r="D68" i="6"/>
  <c r="L68" i="6" s="1"/>
  <c r="M68" i="6" s="1" a="1"/>
  <c r="M68" i="6" s="1"/>
  <c r="D84" i="6"/>
  <c r="K84" i="6" s="1"/>
  <c r="L84" i="6" s="1" a="1"/>
  <c r="L84" i="6" s="1"/>
  <c r="Q471" i="9"/>
  <c r="D471" i="9"/>
  <c r="L471" i="9" s="1"/>
  <c r="M471" i="9" s="1" a="1"/>
  <c r="M471" i="9" s="1"/>
  <c r="Q10" i="6"/>
  <c r="R73" i="6"/>
  <c r="P48" i="6"/>
  <c r="L43" i="9"/>
  <c r="M43" i="9" s="1" a="1"/>
  <c r="M43" i="9" s="1"/>
  <c r="D88" i="6"/>
  <c r="K88" i="6" s="1"/>
  <c r="L88" i="6" s="1" a="1"/>
  <c r="L88" i="6" s="1"/>
  <c r="D85" i="6"/>
  <c r="K85" i="6" s="1"/>
  <c r="L85" i="6" s="1" a="1"/>
  <c r="L85" i="6" s="1"/>
  <c r="T48" i="6"/>
  <c r="T63" i="6"/>
  <c r="T52" i="6"/>
  <c r="N75" i="6"/>
  <c r="R34" i="6"/>
  <c r="X34" i="6" s="1"/>
  <c r="R23" i="6"/>
  <c r="Q29" i="6"/>
  <c r="M88" i="6"/>
  <c r="T88" i="6" s="1"/>
  <c r="S88" i="6"/>
  <c r="Q17" i="6"/>
  <c r="Q20" i="6"/>
  <c r="Q42" i="6"/>
  <c r="X42" i="6" s="1"/>
  <c r="R21" i="6"/>
  <c r="D75" i="6"/>
  <c r="L75" i="6" s="1"/>
  <c r="M75" i="6" s="1" a="1"/>
  <c r="M75" i="6" s="1"/>
  <c r="P88" i="6"/>
  <c r="S100" i="6"/>
  <c r="Q97" i="6"/>
  <c r="W97" i="6" s="1"/>
  <c r="S60" i="9" a="1"/>
  <c r="S60" i="9" s="1"/>
  <c r="S59" i="9" a="1"/>
  <c r="S59" i="9" s="1"/>
  <c r="S91" i="9" a="1"/>
  <c r="S91" i="9" s="1"/>
  <c r="Q28" i="6"/>
  <c r="Q44" i="6"/>
  <c r="R18" i="6"/>
  <c r="X18" i="6" s="1"/>
  <c r="R40" i="6"/>
  <c r="X40" i="6" s="1"/>
  <c r="M103" i="6"/>
  <c r="T103" i="6" s="1"/>
  <c r="R103" i="6" s="1" a="1"/>
  <c r="R103" i="6" s="1"/>
  <c r="S103" i="6"/>
  <c r="Q80" i="6"/>
  <c r="X80" i="6" s="1"/>
  <c r="P80" i="6"/>
  <c r="N96" i="6"/>
  <c r="T96" i="6" s="1"/>
  <c r="S96" i="6"/>
  <c r="P63" i="6"/>
  <c r="R39" i="6"/>
  <c r="D48" i="6"/>
  <c r="L48" i="6" s="1"/>
  <c r="M48" i="6" s="1" a="1"/>
  <c r="M48" i="6" s="1"/>
  <c r="T100" i="6"/>
  <c r="T68" i="6"/>
  <c r="R474" i="9"/>
  <c r="X106" i="9" s="1"/>
  <c r="S106" i="9" s="1" a="1"/>
  <c r="S106" i="9" s="1"/>
  <c r="R75" i="6"/>
  <c r="D53" i="6"/>
  <c r="L53" i="6" s="1"/>
  <c r="M53" i="6" s="1" a="1"/>
  <c r="M53" i="6" s="1"/>
  <c r="Q76" i="6"/>
  <c r="X76" i="6" s="1"/>
  <c r="D457" i="9"/>
  <c r="L457" i="9" s="1"/>
  <c r="M457" i="9" s="1" a="1"/>
  <c r="M457" i="9" s="1"/>
  <c r="T449" i="9"/>
  <c r="D460" i="9"/>
  <c r="L460" i="9" s="1"/>
  <c r="M460" i="9" s="1" a="1"/>
  <c r="M460" i="9" s="1"/>
  <c r="O59" i="6"/>
  <c r="S105" i="6"/>
  <c r="P81" i="6"/>
  <c r="Q46" i="6"/>
  <c r="X46" i="6" s="1"/>
  <c r="P79" i="6"/>
  <c r="D86" i="6"/>
  <c r="K86" i="6" s="1"/>
  <c r="L86" i="6" s="1" a="1"/>
  <c r="L86" i="6" s="1"/>
  <c r="Q68" i="6"/>
  <c r="T9" i="6"/>
  <c r="D458" i="9"/>
  <c r="L458" i="9" s="1"/>
  <c r="M458" i="9" s="1" a="1"/>
  <c r="M458" i="9" s="1"/>
  <c r="T459" i="9"/>
  <c r="Q458" i="9"/>
  <c r="O85" i="6"/>
  <c r="T74" i="6"/>
  <c r="O47" i="6"/>
  <c r="D82" i="6"/>
  <c r="K82" i="6" s="1"/>
  <c r="L82" i="6" s="1" a="1"/>
  <c r="L82" i="6" s="1"/>
  <c r="R53" i="6"/>
  <c r="P73" i="6"/>
  <c r="O87" i="6"/>
  <c r="D80" i="6"/>
  <c r="L80" i="6" s="1"/>
  <c r="M80" i="6" s="1" a="1"/>
  <c r="M80" i="6" s="1"/>
  <c r="O75" i="6"/>
  <c r="R465" i="9"/>
  <c r="X97" i="9" s="1"/>
  <c r="Q355" i="9"/>
  <c r="P38" i="9"/>
  <c r="R373" i="9"/>
  <c r="Q300" i="9"/>
  <c r="R351" i="9"/>
  <c r="R106" i="9"/>
  <c r="O55" i="6"/>
  <c r="D368" i="9"/>
  <c r="L368" i="9" s="1"/>
  <c r="M368" i="9" s="1" a="1"/>
  <c r="M368" i="9" s="1"/>
  <c r="R285" i="9"/>
  <c r="Q394" i="9"/>
  <c r="R369" i="9"/>
  <c r="P364" i="9"/>
  <c r="R423" i="9"/>
  <c r="R386" i="9"/>
  <c r="R92" i="9"/>
  <c r="P318" i="9"/>
  <c r="R435" i="9"/>
  <c r="R273" i="9"/>
  <c r="Q202" i="9"/>
  <c r="P91" i="9"/>
  <c r="R443" i="9"/>
  <c r="N67" i="6"/>
  <c r="T67" i="6"/>
  <c r="T51" i="6"/>
  <c r="N51" i="6"/>
  <c r="S91" i="6"/>
  <c r="D91" i="6"/>
  <c r="K91" i="6" s="1"/>
  <c r="L91" i="6" s="1" a="1"/>
  <c r="L91" i="6" s="1"/>
  <c r="O77" i="6"/>
  <c r="P77" i="6"/>
  <c r="T77" i="6"/>
  <c r="D77" i="6"/>
  <c r="L77" i="6" s="1"/>
  <c r="M77" i="6" s="1" a="1"/>
  <c r="M77" i="6" s="1"/>
  <c r="P78" i="6"/>
  <c r="W78" i="6" s="1"/>
  <c r="T78" i="6"/>
  <c r="Q51" i="6"/>
  <c r="X51" i="6" s="1"/>
  <c r="P51" i="6"/>
  <c r="N453" i="9"/>
  <c r="U85" i="9" s="1"/>
  <c r="D453" i="9"/>
  <c r="L453" i="9" s="1"/>
  <c r="M453" i="9" s="1" a="1"/>
  <c r="M453" i="9" s="1"/>
  <c r="O454" i="9"/>
  <c r="P454" i="9"/>
  <c r="R390" i="9"/>
  <c r="T390" i="9"/>
  <c r="T112" i="9"/>
  <c r="R112" i="9"/>
  <c r="R407" i="9"/>
  <c r="T407" i="9"/>
  <c r="L36" i="9"/>
  <c r="M36" i="9" s="1" a="1"/>
  <c r="M36" i="9" s="1"/>
  <c r="L27" i="9"/>
  <c r="M27" i="9" s="1" a="1"/>
  <c r="M27" i="9" s="1"/>
  <c r="O74" i="6"/>
  <c r="N58" i="6"/>
  <c r="O63" i="6"/>
  <c r="P180" i="9"/>
  <c r="P368" i="9"/>
  <c r="Q221" i="9"/>
  <c r="S450" i="9" a="1"/>
  <c r="S450" i="9" s="1"/>
  <c r="S20" i="9" a="1"/>
  <c r="S20" i="9" s="1"/>
  <c r="S36" i="9" a="1"/>
  <c r="S36" i="9" s="1"/>
  <c r="S25" i="9" a="1"/>
  <c r="S25" i="9" s="1"/>
  <c r="S10" i="9" a="1"/>
  <c r="S10" i="9" s="1"/>
  <c r="S53" i="9" a="1"/>
  <c r="S53" i="9" s="1"/>
  <c r="R82" i="6" a="1"/>
  <c r="R82" i="6" s="1"/>
  <c r="S33" i="9" a="1"/>
  <c r="S33" i="9" s="1"/>
  <c r="R102" i="6" a="1"/>
  <c r="R102" i="6" s="1"/>
  <c r="S7" i="9" a="1"/>
  <c r="S7" i="9" s="1"/>
  <c r="S49" i="9" a="1"/>
  <c r="S49" i="9" s="1"/>
  <c r="S48" i="9" a="1"/>
  <c r="S48" i="9" s="1"/>
  <c r="P16" i="6"/>
  <c r="Q27" i="6"/>
  <c r="T27" i="6"/>
  <c r="T8" i="6"/>
  <c r="R90" i="6" a="1"/>
  <c r="R90" i="6" s="1"/>
  <c r="T19" i="6"/>
  <c r="D19" i="6"/>
  <c r="S81" i="9" a="1"/>
  <c r="S81" i="9" s="1"/>
  <c r="S449" i="9" a="1"/>
  <c r="S449" i="9" s="1"/>
  <c r="S89" i="9" a="1"/>
  <c r="S89" i="9" s="1"/>
  <c r="S457" i="9" a="1"/>
  <c r="S457" i="9" s="1"/>
  <c r="D8" i="6"/>
  <c r="Q8" i="6"/>
  <c r="X8" i="6" s="1"/>
  <c r="S34" i="9" a="1"/>
  <c r="S34" i="9" s="1"/>
  <c r="S37" i="9" a="1"/>
  <c r="S37" i="9" s="1"/>
  <c r="S14" i="9" a="1"/>
  <c r="S14" i="9" s="1"/>
  <c r="N14" i="6"/>
  <c r="U14" i="6" s="1"/>
  <c r="D14" i="6"/>
  <c r="O6" i="6"/>
  <c r="P6" i="6"/>
  <c r="D4" i="6"/>
  <c r="N4" i="6"/>
  <c r="U4" i="6" s="1"/>
  <c r="R7" i="6"/>
  <c r="Q7" i="6"/>
  <c r="N29" i="6"/>
  <c r="U29" i="6" s="1"/>
  <c r="T29" i="6"/>
  <c r="V20" i="6"/>
  <c r="P42" i="6"/>
  <c r="O42" i="6"/>
  <c r="N12" i="6"/>
  <c r="U12" i="6" s="1"/>
  <c r="T12" i="6"/>
  <c r="S6" i="9" a="1"/>
  <c r="S6" i="9" s="1"/>
  <c r="S77" i="9" a="1"/>
  <c r="S77" i="9" s="1"/>
  <c r="P32" i="6"/>
  <c r="D36" i="6"/>
  <c r="N36" i="6"/>
  <c r="U36" i="6" s="1"/>
  <c r="N28" i="6"/>
  <c r="T28" i="6"/>
  <c r="S30" i="9" a="1"/>
  <c r="S30" i="9" s="1"/>
  <c r="R94" i="6" a="1"/>
  <c r="R94" i="6" s="1"/>
  <c r="P35" i="6"/>
  <c r="W35" i="6" s="1"/>
  <c r="O35" i="6"/>
  <c r="R4" i="6"/>
  <c r="Q4" i="6"/>
  <c r="V14" i="6"/>
  <c r="N38" i="6"/>
  <c r="U38" i="6" s="1"/>
  <c r="T38" i="6"/>
  <c r="R31" i="6"/>
  <c r="Q31" i="6"/>
  <c r="O39" i="6"/>
  <c r="P39" i="6"/>
  <c r="W39" i="6" s="1"/>
  <c r="T7" i="6"/>
  <c r="N7" i="6"/>
  <c r="P41" i="6"/>
  <c r="O41" i="6"/>
  <c r="O17" i="6"/>
  <c r="P17" i="6"/>
  <c r="O15" i="6"/>
  <c r="P15" i="6"/>
  <c r="Q37" i="6"/>
  <c r="R24" i="6"/>
  <c r="Q24" i="6"/>
  <c r="T24" i="6"/>
  <c r="S104" i="9" a="1"/>
  <c r="S104" i="9" s="1"/>
  <c r="S13" i="9" a="1"/>
  <c r="S13" i="9" s="1"/>
  <c r="R36" i="6"/>
  <c r="R15" i="6"/>
  <c r="Q15" i="6"/>
  <c r="P28" i="6"/>
  <c r="O28" i="6"/>
  <c r="Q13" i="6"/>
  <c r="R13" i="6"/>
  <c r="P21" i="6"/>
  <c r="Q21" i="6"/>
  <c r="O10" i="6"/>
  <c r="P10" i="6"/>
  <c r="Q33" i="6"/>
  <c r="P33" i="6"/>
  <c r="P12" i="6"/>
  <c r="Q12" i="6"/>
  <c r="X12" i="6" s="1"/>
  <c r="D26" i="6"/>
  <c r="Q26" i="6"/>
  <c r="R26" i="6"/>
  <c r="O34" i="6"/>
  <c r="U34" i="6" s="1"/>
  <c r="P34" i="6"/>
  <c r="W34" i="6" s="1"/>
  <c r="U13" i="6"/>
  <c r="Q36" i="6"/>
  <c r="P25" i="6"/>
  <c r="D25" i="6"/>
  <c r="O25" i="6"/>
  <c r="P44" i="6"/>
  <c r="O44" i="6"/>
  <c r="Q23" i="6"/>
  <c r="X23" i="6" s="1"/>
  <c r="U30" i="6"/>
  <c r="Q45" i="6"/>
  <c r="R32" i="6"/>
  <c r="P18" i="6"/>
  <c r="W18" i="6" s="1"/>
  <c r="O18" i="6"/>
  <c r="R45" i="6"/>
  <c r="P23" i="6"/>
  <c r="O23" i="6"/>
  <c r="S101" i="6"/>
  <c r="P101" i="6"/>
  <c r="D101" i="6"/>
  <c r="K101" i="6" s="1"/>
  <c r="L101" i="6" s="1" a="1"/>
  <c r="L101" i="6" s="1"/>
  <c r="D93" i="6"/>
  <c r="K93" i="6" s="1"/>
  <c r="L93" i="6" s="1" a="1"/>
  <c r="L93" i="6" s="1"/>
  <c r="Q93" i="6"/>
  <c r="W93" i="6" s="1"/>
  <c r="R93" i="6" s="1" a="1"/>
  <c r="R93" i="6" s="1"/>
  <c r="Q60" i="6"/>
  <c r="X60" i="6" s="1"/>
  <c r="D60" i="6"/>
  <c r="L60" i="6" s="1"/>
  <c r="M60" i="6" s="1" a="1"/>
  <c r="M60" i="6" s="1"/>
  <c r="P60" i="6"/>
  <c r="T60" i="6"/>
  <c r="Q101" i="6"/>
  <c r="S104" i="6"/>
  <c r="D104" i="6"/>
  <c r="K104" i="6" s="1"/>
  <c r="L104" i="6" s="1" a="1"/>
  <c r="L104" i="6" s="1"/>
  <c r="L3" i="9"/>
  <c r="M3" i="9" s="1" a="1"/>
  <c r="M3" i="9" s="1"/>
  <c r="L18" i="6"/>
  <c r="M18" i="6" s="1" a="1"/>
  <c r="M18" i="6" s="1"/>
  <c r="L8" i="9"/>
  <c r="M8" i="9" s="1" a="1"/>
  <c r="M8" i="9" s="1"/>
  <c r="D96" i="6"/>
  <c r="K96" i="6" s="1"/>
  <c r="L96" i="6" s="1" a="1"/>
  <c r="L96" i="6" s="1"/>
  <c r="D61" i="6"/>
  <c r="L61" i="6" s="1"/>
  <c r="M61" i="6" s="1" a="1"/>
  <c r="M61" i="6" s="1"/>
  <c r="O96" i="6"/>
  <c r="L51" i="9"/>
  <c r="M51" i="9" s="1" a="1"/>
  <c r="M51" i="9" s="1"/>
  <c r="L25" i="9"/>
  <c r="M25" i="9" s="1" a="1"/>
  <c r="M25" i="9" s="1"/>
  <c r="D100" i="6"/>
  <c r="K100" i="6" s="1"/>
  <c r="L100" i="6" s="1" a="1"/>
  <c r="L100" i="6" s="1"/>
  <c r="S99" i="6"/>
  <c r="L49" i="9"/>
  <c r="M49" i="9" s="1" a="1"/>
  <c r="M49" i="9" s="1"/>
  <c r="L62" i="9"/>
  <c r="M62" i="9" s="1" a="1"/>
  <c r="M62" i="9" s="1"/>
  <c r="L55" i="9"/>
  <c r="M55" i="9" s="1" a="1"/>
  <c r="M55" i="9" s="1"/>
  <c r="L23" i="9"/>
  <c r="M23" i="9" s="1" a="1"/>
  <c r="M23" i="9" s="1"/>
  <c r="L5" i="6"/>
  <c r="M5" i="6" s="1" a="1"/>
  <c r="M5" i="6" s="1"/>
  <c r="L7" i="9"/>
  <c r="M7" i="9" s="1" a="1"/>
  <c r="M7" i="9" s="1"/>
  <c r="L54" i="9"/>
  <c r="M54" i="9" s="1" a="1"/>
  <c r="M54" i="9" s="1"/>
  <c r="L13" i="9"/>
  <c r="M13" i="9" s="1" a="1"/>
  <c r="M13" i="9" s="1"/>
  <c r="Q49" i="6"/>
  <c r="R64" i="6"/>
  <c r="O67" i="6"/>
  <c r="O69" i="6"/>
  <c r="O49" i="6"/>
  <c r="P72" i="6"/>
  <c r="R62" i="6"/>
  <c r="Q70" i="6"/>
  <c r="Q54" i="6"/>
  <c r="O61" i="6"/>
  <c r="O51" i="6"/>
  <c r="O78" i="6"/>
  <c r="Q75" i="6"/>
  <c r="Q63" i="6"/>
  <c r="O70" i="6"/>
  <c r="Q57" i="6"/>
  <c r="O52" i="6"/>
  <c r="R315" i="9"/>
  <c r="P58" i="6"/>
  <c r="W58" i="6" s="1"/>
  <c r="O58" i="6"/>
  <c r="Q53" i="6"/>
  <c r="P46" i="6"/>
  <c r="O72" i="6"/>
  <c r="O50" i="6"/>
  <c r="O80" i="6"/>
  <c r="R63" i="6"/>
  <c r="P50" i="6"/>
  <c r="W50" i="6" s="1"/>
  <c r="O64" i="6"/>
  <c r="L53" i="9"/>
  <c r="M53" i="9" s="1" a="1"/>
  <c r="M53" i="9" s="1"/>
  <c r="L11" i="9"/>
  <c r="M11" i="9" s="1" a="1"/>
  <c r="M11" i="9" s="1"/>
  <c r="L61" i="9"/>
  <c r="M61" i="9" s="1" a="1"/>
  <c r="M61" i="9" s="1"/>
  <c r="L21" i="9"/>
  <c r="M21" i="9" s="1" a="1"/>
  <c r="M21" i="9" s="1"/>
  <c r="A5" i="12" a="1"/>
  <c r="L273" i="12" s="1" a="1"/>
  <c r="L273" i="12" s="1"/>
  <c r="M273" i="12" s="1"/>
  <c r="F2139" i="1"/>
  <c r="F2109" i="1"/>
  <c r="F2137" i="1"/>
  <c r="F2117" i="1"/>
  <c r="S5" i="12"/>
  <c r="D265" i="4"/>
  <c r="D36" i="4"/>
  <c r="B34" i="6"/>
  <c r="K34" i="6" s="1"/>
  <c r="L34" i="6" s="1"/>
  <c r="M34" i="6" s="1" a="1"/>
  <c r="M34" i="6" s="1"/>
  <c r="M9" i="9" a="1"/>
  <c r="M9" i="9" s="1"/>
  <c r="D16" i="4"/>
  <c r="D45" i="4"/>
  <c r="D106" i="4"/>
  <c r="D92" i="4"/>
  <c r="D18" i="4"/>
  <c r="D93" i="4"/>
  <c r="B6" i="6"/>
  <c r="K6" i="6" s="1"/>
  <c r="B11" i="6"/>
  <c r="K11" i="6" s="1"/>
  <c r="D179" i="4"/>
  <c r="D10" i="4"/>
  <c r="B10" i="6"/>
  <c r="K10" i="6" s="1"/>
  <c r="L10" i="6" s="1"/>
  <c r="M10" i="6" s="1" a="1"/>
  <c r="M10" i="6" s="1"/>
  <c r="D352" i="4"/>
  <c r="D73" i="4"/>
  <c r="D69" i="4"/>
  <c r="B5" i="9"/>
  <c r="K5" i="9" s="1"/>
  <c r="L5" i="9" s="1"/>
  <c r="M5" i="9" s="1" a="1"/>
  <c r="M5" i="9" s="1"/>
  <c r="B40" i="6"/>
  <c r="K40" i="6" s="1"/>
  <c r="L40" i="6" s="1"/>
  <c r="M40" i="6" s="1" a="1"/>
  <c r="M40" i="6" s="1"/>
  <c r="D252" i="4"/>
  <c r="D24" i="4"/>
  <c r="D42" i="4"/>
  <c r="B22" i="6"/>
  <c r="K22" i="6" s="1"/>
  <c r="L22" i="6" s="1"/>
  <c r="M22" i="6" s="1" a="1"/>
  <c r="M22" i="6" s="1"/>
  <c r="D249" i="4"/>
  <c r="D350" i="4"/>
  <c r="B13" i="6"/>
  <c r="K13" i="6" s="1"/>
  <c r="L13" i="6" s="1"/>
  <c r="M13" i="6" s="1" a="1"/>
  <c r="M13" i="6" s="1"/>
  <c r="D267" i="4"/>
  <c r="D48" i="4"/>
  <c r="B17" i="6"/>
  <c r="K17" i="6" s="1"/>
  <c r="L17" i="6" s="1"/>
  <c r="M17" i="6" s="1" a="1"/>
  <c r="M17" i="6" s="1"/>
  <c r="D181" i="4"/>
  <c r="D259" i="4"/>
  <c r="D41" i="4"/>
  <c r="B14" i="6"/>
  <c r="K14" i="6" s="1"/>
  <c r="D15" i="4"/>
  <c r="D102" i="4"/>
  <c r="D97" i="4"/>
  <c r="D341" i="4"/>
  <c r="D113" i="4"/>
  <c r="D76" i="4"/>
  <c r="D238" i="4"/>
  <c r="B25" i="6"/>
  <c r="K25" i="6" s="1"/>
  <c r="B45" i="9"/>
  <c r="B12" i="9"/>
  <c r="K12" i="9" s="1"/>
  <c r="L12" i="9" s="1"/>
  <c r="M12" i="9" s="1" a="1"/>
  <c r="M12" i="9" s="1"/>
  <c r="B22" i="9"/>
  <c r="K22" i="9" s="1"/>
  <c r="L22" i="9" s="1"/>
  <c r="M22" i="9" s="1" a="1"/>
  <c r="M22" i="9" s="1"/>
  <c r="D61" i="4"/>
  <c r="D46" i="4"/>
  <c r="D240" i="4"/>
  <c r="D38" i="4"/>
  <c r="D104" i="4"/>
  <c r="B26" i="6"/>
  <c r="K26" i="6" s="1"/>
  <c r="D122" i="4"/>
  <c r="B45" i="6"/>
  <c r="K45" i="6" s="1"/>
  <c r="D276" i="4"/>
  <c r="B16" i="6"/>
  <c r="K16" i="6" s="1"/>
  <c r="D353" i="4"/>
  <c r="D251" i="4"/>
  <c r="D169" i="4"/>
  <c r="K28" i="9"/>
  <c r="L28" i="9" s="1"/>
  <c r="M28" i="9" s="1" a="1"/>
  <c r="M28" i="9" s="1"/>
  <c r="D343" i="4"/>
  <c r="K20" i="9"/>
  <c r="L20" i="9" s="1"/>
  <c r="M20" i="9" s="1" a="1"/>
  <c r="M20" i="9" s="1"/>
  <c r="K43" i="6"/>
  <c r="B32" i="6"/>
  <c r="K32" i="6" s="1"/>
  <c r="L32" i="6" s="1"/>
  <c r="M32" i="6" s="1" a="1"/>
  <c r="M32" i="6" s="1"/>
  <c r="D114" i="4"/>
  <c r="D278" i="4"/>
  <c r="D248" i="4"/>
  <c r="B23" i="6"/>
  <c r="K23" i="6" s="1"/>
  <c r="L23" i="6" s="1"/>
  <c r="M23" i="6" s="1" a="1"/>
  <c r="M23" i="6" s="1"/>
  <c r="D30" i="4"/>
  <c r="D50" i="4"/>
  <c r="B27" i="6"/>
  <c r="K27" i="6" s="1"/>
  <c r="D246" i="4"/>
  <c r="D168" i="4"/>
  <c r="K3" i="6"/>
  <c r="B31" i="6"/>
  <c r="K31" i="6" s="1"/>
  <c r="L31" i="6" s="1"/>
  <c r="M31" i="6" s="1" a="1"/>
  <c r="M31" i="6" s="1"/>
  <c r="B34" i="9"/>
  <c r="D60" i="4"/>
  <c r="B44" i="6"/>
  <c r="D107" i="4"/>
  <c r="M18" i="9" a="1"/>
  <c r="M18" i="9" s="1"/>
  <c r="B33" i="6"/>
  <c r="K33" i="6" s="1"/>
  <c r="D52" i="4"/>
  <c r="D62" i="4"/>
  <c r="D268" i="4"/>
  <c r="D344" i="4"/>
  <c r="D351" i="4"/>
  <c r="K16" i="9"/>
  <c r="M16" i="9" a="1"/>
  <c r="M16" i="9" s="1"/>
  <c r="K26" i="9"/>
  <c r="L26" i="9" s="1"/>
  <c r="M26" i="9" s="1" a="1"/>
  <c r="M26" i="9" s="1"/>
  <c r="K63" i="9"/>
  <c r="L63" i="9" s="1"/>
  <c r="M63" i="9" s="1" a="1"/>
  <c r="M63" i="9" s="1"/>
  <c r="M33" i="9" a="1"/>
  <c r="M33" i="9" s="1"/>
  <c r="K33" i="9"/>
  <c r="K29" i="6"/>
  <c r="B30" i="6"/>
  <c r="K30" i="6" s="1"/>
  <c r="B24" i="9"/>
  <c r="B38" i="9"/>
  <c r="K38" i="9" s="1"/>
  <c r="B57" i="9"/>
  <c r="K57" i="9" s="1"/>
  <c r="L57" i="9" s="1"/>
  <c r="M57" i="9" s="1" a="1"/>
  <c r="M57" i="9" s="1"/>
  <c r="B40" i="9"/>
  <c r="K40" i="9" s="1"/>
  <c r="L40" i="9" s="1"/>
  <c r="M40" i="9" s="1" a="1"/>
  <c r="M40" i="9" s="1"/>
  <c r="B58" i="9"/>
  <c r="B39" i="9"/>
  <c r="K39" i="9" s="1"/>
  <c r="L39" i="9" s="1"/>
  <c r="B12" i="6"/>
  <c r="K12" i="6" s="1"/>
  <c r="D280" i="4"/>
  <c r="B15" i="6"/>
  <c r="K15" i="6" s="1"/>
  <c r="K17" i="9"/>
  <c r="D27" i="4"/>
  <c r="K37" i="9"/>
  <c r="L37" i="9" s="1"/>
  <c r="M37" i="9" s="1" a="1"/>
  <c r="M37" i="9" s="1"/>
  <c r="D63" i="4"/>
  <c r="B8" i="6"/>
  <c r="K37" i="6"/>
  <c r="K41" i="6"/>
  <c r="K6" i="9"/>
  <c r="M6" i="9" a="1"/>
  <c r="M6" i="9" s="1"/>
  <c r="K32" i="9"/>
  <c r="L32" i="9" s="1"/>
  <c r="M32" i="9" s="1" a="1"/>
  <c r="M32" i="9" s="1"/>
  <c r="B44" i="9"/>
  <c r="D47" i="4"/>
  <c r="B46" i="9"/>
  <c r="D264" i="4"/>
  <c r="K59" i="9"/>
  <c r="L59" i="9" s="1"/>
  <c r="M59" i="9" s="1" a="1"/>
  <c r="M59" i="9" s="1"/>
  <c r="D338" i="4"/>
  <c r="B36" i="6"/>
  <c r="D331" i="4"/>
  <c r="B9" i="6"/>
  <c r="D299" i="4"/>
  <c r="B28" i="6"/>
  <c r="B30" i="9"/>
  <c r="D255" i="4"/>
  <c r="D112" i="4"/>
  <c r="K4" i="6"/>
  <c r="B29" i="9"/>
  <c r="D254" i="4"/>
  <c r="B15" i="9"/>
  <c r="D103" i="4"/>
  <c r="K48" i="9"/>
  <c r="L48" i="9" s="1"/>
  <c r="M48" i="9" s="1" a="1"/>
  <c r="M48" i="9" s="1"/>
  <c r="D68" i="4"/>
  <c r="B19" i="6"/>
  <c r="K56" i="9"/>
  <c r="L56" i="9" s="1"/>
  <c r="M56" i="9" s="1" a="1"/>
  <c r="M56" i="9" s="1"/>
  <c r="K31" i="9"/>
  <c r="L31" i="9" s="1"/>
  <c r="M31" i="9" s="1" a="1"/>
  <c r="M31" i="9" s="1"/>
  <c r="K20" i="6"/>
  <c r="B52" i="9"/>
  <c r="D266" i="4"/>
  <c r="K19" i="9"/>
  <c r="M19" i="9" a="1"/>
  <c r="M19" i="9" s="1"/>
  <c r="K39" i="6"/>
  <c r="L39" i="6" s="1"/>
  <c r="M39" i="6" s="1" a="1"/>
  <c r="M39" i="6" s="1"/>
  <c r="D99" i="4"/>
  <c r="B42" i="6"/>
  <c r="B24" i="6"/>
  <c r="D335" i="4"/>
  <c r="O1" i="16" a="1"/>
  <c r="O1" i="16" l="1"/>
  <c r="G2" i="5"/>
  <c r="H2" i="5" s="1" a="1"/>
  <c r="H2" i="5" s="1"/>
  <c r="W5" i="6"/>
  <c r="A13" i="5"/>
  <c r="G5" i="5"/>
  <c r="H5" i="5" s="1" a="1"/>
  <c r="H5" i="5" s="1"/>
  <c r="G8" i="5"/>
  <c r="H8" i="5" s="1" a="1"/>
  <c r="H8" i="5" s="1"/>
  <c r="G3" i="5"/>
  <c r="D3" i="5" s="1" a="1"/>
  <c r="D3" i="5" s="1"/>
  <c r="G7" i="5"/>
  <c r="H7" i="5" s="1" a="1"/>
  <c r="H7" i="5" s="1"/>
  <c r="G6" i="5"/>
  <c r="D6" i="5" s="1" a="1"/>
  <c r="D6" i="5" s="1"/>
  <c r="X72" i="6"/>
  <c r="X33" i="6"/>
  <c r="X73" i="6"/>
  <c r="W86" i="9"/>
  <c r="V75" i="6"/>
  <c r="X65" i="6"/>
  <c r="S65" i="6" s="1" a="1"/>
  <c r="S65" i="6" s="1"/>
  <c r="W10" i="6"/>
  <c r="W17" i="6"/>
  <c r="L15" i="6"/>
  <c r="M15" i="6" s="1" a="1"/>
  <c r="M15" i="6" s="1"/>
  <c r="R95" i="6" a="1"/>
  <c r="R95" i="6" s="1"/>
  <c r="X17" i="6"/>
  <c r="X94" i="9"/>
  <c r="L20" i="6"/>
  <c r="M20" i="6" s="1" a="1"/>
  <c r="M20" i="6" s="1"/>
  <c r="W3" i="6"/>
  <c r="W98" i="6"/>
  <c r="L30" i="6"/>
  <c r="M30" i="6" s="1" a="1"/>
  <c r="M30" i="6" s="1"/>
  <c r="L45" i="6"/>
  <c r="M45" i="6" s="1" a="1"/>
  <c r="M45" i="6" s="1"/>
  <c r="W30" i="6"/>
  <c r="S30" i="6" s="1" a="1"/>
  <c r="S30" i="6" s="1"/>
  <c r="S98" i="9" a="1"/>
  <c r="S98" i="9" s="1"/>
  <c r="W38" i="6"/>
  <c r="W6" i="6"/>
  <c r="L29" i="6"/>
  <c r="M29" i="6" s="1" a="1"/>
  <c r="M29" i="6" s="1"/>
  <c r="W106" i="6"/>
  <c r="W69" i="6"/>
  <c r="L14" i="6"/>
  <c r="M14" i="6" s="1" a="1"/>
  <c r="M14" i="6" s="1"/>
  <c r="X77" i="6"/>
  <c r="L37" i="6"/>
  <c r="M37" i="6" s="1" a="1"/>
  <c r="M37" i="6" s="1"/>
  <c r="W77" i="6"/>
  <c r="X62" i="6"/>
  <c r="L26" i="6"/>
  <c r="M26" i="6" s="1" a="1"/>
  <c r="M26" i="6" s="1"/>
  <c r="X10" i="6"/>
  <c r="S87" i="9" a="1"/>
  <c r="S87" i="9" s="1"/>
  <c r="X64" i="6"/>
  <c r="X5" i="6"/>
  <c r="W42" i="6"/>
  <c r="X44" i="6"/>
  <c r="X28" i="6"/>
  <c r="V56" i="6"/>
  <c r="S56" i="6" s="1" a="1"/>
  <c r="S56" i="6" s="1"/>
  <c r="U100" i="6"/>
  <c r="V100" i="6"/>
  <c r="U98" i="6"/>
  <c r="V98" i="6"/>
  <c r="S466" i="9" a="1"/>
  <c r="S466" i="9" s="1"/>
  <c r="W105" i="6"/>
  <c r="R105" i="6" s="1" a="1"/>
  <c r="R105" i="6" s="1"/>
  <c r="U7" i="6"/>
  <c r="W11" i="6"/>
  <c r="S11" i="6" s="1" a="1"/>
  <c r="S11" i="6" s="1"/>
  <c r="L25" i="6"/>
  <c r="M25" i="6" s="1" a="1"/>
  <c r="M25" i="6" s="1"/>
  <c r="W44" i="6"/>
  <c r="U97" i="9"/>
  <c r="V97" i="9"/>
  <c r="X21" i="6"/>
  <c r="X86" i="9"/>
  <c r="L38" i="9"/>
  <c r="M38" i="9" s="1" a="1"/>
  <c r="M38" i="9" s="1"/>
  <c r="X3" i="6"/>
  <c r="L12" i="6"/>
  <c r="M12" i="6" s="1" a="1"/>
  <c r="M12" i="6" s="1"/>
  <c r="W22" i="6"/>
  <c r="W41" i="6"/>
  <c r="L11" i="6"/>
  <c r="M11" i="6" s="1" a="1"/>
  <c r="M11" i="6" s="1"/>
  <c r="V95" i="9"/>
  <c r="W95" i="9"/>
  <c r="L41" i="6"/>
  <c r="M41" i="6" s="1" a="1"/>
  <c r="M41" i="6" s="1"/>
  <c r="V16" i="6"/>
  <c r="W17" i="9"/>
  <c r="V17" i="9"/>
  <c r="U106" i="6"/>
  <c r="V106" i="6"/>
  <c r="V42" i="9"/>
  <c r="W42" i="9"/>
  <c r="X32" i="6"/>
  <c r="W25" i="6"/>
  <c r="W4" i="9"/>
  <c r="X4" i="9"/>
  <c r="X93" i="9"/>
  <c r="L16" i="6"/>
  <c r="M16" i="6" s="1" a="1"/>
  <c r="M16" i="6" s="1"/>
  <c r="W32" i="6"/>
  <c r="W14" i="6"/>
  <c r="X14" i="6"/>
  <c r="W94" i="9"/>
  <c r="V94" i="9"/>
  <c r="W93" i="9"/>
  <c r="V93" i="9"/>
  <c r="W62" i="6"/>
  <c r="X67" i="6"/>
  <c r="W92" i="9"/>
  <c r="X92" i="9"/>
  <c r="X85" i="9"/>
  <c r="W85" i="9"/>
  <c r="X69" i="6"/>
  <c r="L4" i="6"/>
  <c r="M4" i="6" s="1" a="1"/>
  <c r="M4" i="6" s="1"/>
  <c r="W72" i="6"/>
  <c r="U83" i="9"/>
  <c r="U97" i="6"/>
  <c r="V97" i="6"/>
  <c r="X29" i="6"/>
  <c r="X9" i="9"/>
  <c r="W9" i="9"/>
  <c r="W28" i="6"/>
  <c r="W16" i="6"/>
  <c r="X50" i="9"/>
  <c r="W50" i="9"/>
  <c r="L33" i="6"/>
  <c r="M33" i="6" s="1" a="1"/>
  <c r="M33" i="6" s="1"/>
  <c r="L6" i="6"/>
  <c r="M6" i="6" s="1" a="1"/>
  <c r="M6" i="6" s="1"/>
  <c r="W23" i="6"/>
  <c r="W51" i="6"/>
  <c r="X38" i="6"/>
  <c r="S38" i="6" s="1" a="1"/>
  <c r="S38" i="6" s="1"/>
  <c r="X4" i="6"/>
  <c r="X20" i="6"/>
  <c r="V5" i="6"/>
  <c r="V22" i="6"/>
  <c r="W72" i="9"/>
  <c r="V72" i="9"/>
  <c r="U47" i="6"/>
  <c r="V47" i="6"/>
  <c r="V48" i="6"/>
  <c r="W48" i="6"/>
  <c r="W101" i="9"/>
  <c r="X101" i="9"/>
  <c r="V24" i="6"/>
  <c r="U24" i="6"/>
  <c r="V40" i="6"/>
  <c r="S40" i="6" s="1" a="1"/>
  <c r="S40" i="6" s="1"/>
  <c r="S452" i="9" a="1"/>
  <c r="S452" i="9" s="1"/>
  <c r="W79" i="6"/>
  <c r="V79" i="6"/>
  <c r="U75" i="6"/>
  <c r="V84" i="6"/>
  <c r="U84" i="6"/>
  <c r="W15" i="6"/>
  <c r="U55" i="6"/>
  <c r="V55" i="6"/>
  <c r="U85" i="6"/>
  <c r="V85" i="6"/>
  <c r="W20" i="6"/>
  <c r="X39" i="6"/>
  <c r="S474" i="9" a="1"/>
  <c r="S474" i="9" s="1"/>
  <c r="W29" i="6"/>
  <c r="L27" i="6"/>
  <c r="M27" i="6" s="1" a="1"/>
  <c r="M27" i="6" s="1"/>
  <c r="U86" i="9"/>
  <c r="V86" i="9"/>
  <c r="W90" i="9"/>
  <c r="X90" i="9"/>
  <c r="V81" i="6"/>
  <c r="W81" i="6"/>
  <c r="V36" i="6"/>
  <c r="W43" i="6"/>
  <c r="V43" i="6"/>
  <c r="X19" i="6"/>
  <c r="W19" i="6"/>
  <c r="U87" i="6"/>
  <c r="V87" i="6"/>
  <c r="W80" i="6"/>
  <c r="W88" i="6"/>
  <c r="V88" i="6"/>
  <c r="U104" i="6"/>
  <c r="T104" i="6"/>
  <c r="U92" i="6"/>
  <c r="V92" i="6"/>
  <c r="S470" i="9" a="1"/>
  <c r="S470" i="9" s="1"/>
  <c r="X31" i="6"/>
  <c r="V35" i="6"/>
  <c r="U28" i="6"/>
  <c r="W31" i="6"/>
  <c r="U63" i="6"/>
  <c r="V63" i="6"/>
  <c r="V77" i="6"/>
  <c r="U77" i="6"/>
  <c r="W73" i="6"/>
  <c r="V73" i="6"/>
  <c r="V59" i="6"/>
  <c r="U59" i="6"/>
  <c r="V83" i="6"/>
  <c r="W83" i="6"/>
  <c r="V7" i="6"/>
  <c r="W64" i="6"/>
  <c r="U100" i="9"/>
  <c r="V100" i="9"/>
  <c r="V88" i="9"/>
  <c r="W88" i="9"/>
  <c r="U5" i="6"/>
  <c r="V76" i="6"/>
  <c r="W76" i="6"/>
  <c r="X24" i="6"/>
  <c r="V74" i="6"/>
  <c r="U74" i="6"/>
  <c r="W38" i="9"/>
  <c r="V38" i="9"/>
  <c r="X68" i="6"/>
  <c r="W68" i="6"/>
  <c r="V3" i="6"/>
  <c r="U3" i="6"/>
  <c r="W9" i="6"/>
  <c r="V9" i="6"/>
  <c r="V99" i="6"/>
  <c r="W99" i="6"/>
  <c r="X103" i="9"/>
  <c r="W103" i="9"/>
  <c r="L284" i="12" a="1"/>
  <c r="L284" i="12" s="1"/>
  <c r="M284" i="12" s="1"/>
  <c r="L348" i="12" a="1"/>
  <c r="L348" i="12" s="1"/>
  <c r="M348" i="12" s="1"/>
  <c r="L285" i="12" a="1"/>
  <c r="L285" i="12" s="1"/>
  <c r="M285" i="12" s="1"/>
  <c r="L349" i="12" a="1"/>
  <c r="L349" i="12" s="1"/>
  <c r="M349" i="12" s="1"/>
  <c r="L78" i="12" a="1"/>
  <c r="L78" i="12" s="1"/>
  <c r="M78" i="12" s="1"/>
  <c r="L208" i="12" a="1"/>
  <c r="L208" i="12" s="1"/>
  <c r="M208" i="12" s="1"/>
  <c r="L147" i="12" a="1"/>
  <c r="L147" i="12" s="1"/>
  <c r="M147" i="12" s="1"/>
  <c r="L37" i="12" a="1"/>
  <c r="L37" i="12" s="1"/>
  <c r="M37" i="12" s="1"/>
  <c r="L278" i="12" a="1"/>
  <c r="L278" i="12" s="1"/>
  <c r="M278" i="12" s="1"/>
  <c r="L342" i="12" a="1"/>
  <c r="L342" i="12" s="1"/>
  <c r="M342" i="12" s="1"/>
  <c r="L287" i="12" a="1"/>
  <c r="L287" i="12" s="1"/>
  <c r="M287" i="12" s="1"/>
  <c r="L351" i="12" a="1"/>
  <c r="L351" i="12" s="1"/>
  <c r="M351" i="12" s="1"/>
  <c r="L272" i="12" a="1"/>
  <c r="L272" i="12" s="1"/>
  <c r="L371" i="12" a="1"/>
  <c r="L371" i="12" s="1"/>
  <c r="M371" i="12" s="1"/>
  <c r="L307" i="12" a="1"/>
  <c r="L307" i="12" s="1"/>
  <c r="M307" i="12" s="1"/>
  <c r="L7" i="12" a="1"/>
  <c r="L7" i="12" s="1"/>
  <c r="M7" i="12" s="1"/>
  <c r="L132" i="12" a="1"/>
  <c r="L132" i="12" s="1"/>
  <c r="M132" i="12" s="1"/>
  <c r="L185" i="12" a="1"/>
  <c r="L185" i="12" s="1"/>
  <c r="M185" i="12" s="1"/>
  <c r="L246" i="12" a="1"/>
  <c r="L246" i="12" s="1"/>
  <c r="M246" i="12" s="1"/>
  <c r="L322" i="12" a="1"/>
  <c r="L322" i="12" s="1"/>
  <c r="M322" i="12" s="1"/>
  <c r="L21" i="12" a="1"/>
  <c r="L21" i="12" s="1"/>
  <c r="M21" i="12" s="1"/>
  <c r="L252" i="12" a="1"/>
  <c r="L252" i="12" s="1"/>
  <c r="M252" i="12" s="1"/>
  <c r="L114" i="12" a="1"/>
  <c r="L114" i="12" s="1"/>
  <c r="M114" i="12" s="1"/>
  <c r="L175" i="12" a="1"/>
  <c r="L175" i="12" s="1"/>
  <c r="M175" i="12" s="1"/>
  <c r="L377" i="12" a="1"/>
  <c r="L377" i="12" s="1"/>
  <c r="M377" i="12" s="1"/>
  <c r="L313" i="12" a="1"/>
  <c r="L313" i="12" s="1"/>
  <c r="M313" i="12" s="1"/>
  <c r="L253" i="12" a="1"/>
  <c r="L253" i="12" s="1"/>
  <c r="M253" i="12" s="1"/>
  <c r="V80" i="6"/>
  <c r="U80" i="6"/>
  <c r="V52" i="6"/>
  <c r="U52" i="6"/>
  <c r="X54" i="6"/>
  <c r="W54" i="6"/>
  <c r="S54" i="6" s="1" a="1"/>
  <c r="S54" i="6" s="1"/>
  <c r="X49" i="6"/>
  <c r="W49" i="6"/>
  <c r="U39" i="6"/>
  <c r="V39" i="6"/>
  <c r="X7" i="6"/>
  <c r="W7" i="6"/>
  <c r="L292" i="12" a="1"/>
  <c r="L292" i="12" s="1"/>
  <c r="M292" i="12" s="1"/>
  <c r="L356" i="12" a="1"/>
  <c r="L356" i="12" s="1"/>
  <c r="M356" i="12" s="1"/>
  <c r="L293" i="12" a="1"/>
  <c r="L293" i="12" s="1"/>
  <c r="M293" i="12" s="1"/>
  <c r="L357" i="12" a="1"/>
  <c r="L357" i="12" s="1"/>
  <c r="M357" i="12" s="1"/>
  <c r="L142" i="12" a="1"/>
  <c r="L142" i="12" s="1"/>
  <c r="M142" i="12" s="1"/>
  <c r="L81" i="12" a="1"/>
  <c r="L81" i="12" s="1"/>
  <c r="M81" i="12" s="1"/>
  <c r="L211" i="12" a="1"/>
  <c r="L211" i="12" s="1"/>
  <c r="M211" i="12" s="1"/>
  <c r="L64" i="12" a="1"/>
  <c r="L64" i="12" s="1"/>
  <c r="M64" i="12" s="1"/>
  <c r="L286" i="12" a="1"/>
  <c r="L286" i="12" s="1"/>
  <c r="L350" i="12" a="1"/>
  <c r="L350" i="12" s="1"/>
  <c r="M350" i="12" s="1"/>
  <c r="L295" i="12" a="1"/>
  <c r="L295" i="12" s="1"/>
  <c r="M295" i="12" s="1"/>
  <c r="L359" i="12" a="1"/>
  <c r="L359" i="12" s="1"/>
  <c r="M359" i="12" s="1"/>
  <c r="L126" i="12" a="1"/>
  <c r="L126" i="12" s="1"/>
  <c r="M126" i="12" s="1"/>
  <c r="L363" i="12" a="1"/>
  <c r="L363" i="12" s="1"/>
  <c r="M363" i="12" s="1"/>
  <c r="L299" i="12" a="1"/>
  <c r="L299" i="12" s="1"/>
  <c r="M299" i="12" s="1"/>
  <c r="L22" i="12" a="1"/>
  <c r="L22" i="12" s="1"/>
  <c r="M22" i="12" s="1"/>
  <c r="L251" i="12" a="1"/>
  <c r="L251" i="12" s="1"/>
  <c r="M251" i="12" s="1"/>
  <c r="L121" i="12" a="1"/>
  <c r="L121" i="12" s="1"/>
  <c r="M121" i="12" s="1"/>
  <c r="L182" i="12" a="1"/>
  <c r="L182" i="12" s="1"/>
  <c r="M182" i="12" s="1"/>
  <c r="L378" i="12" a="1"/>
  <c r="L378" i="12" s="1"/>
  <c r="M378" i="12" s="1"/>
  <c r="L314" i="12" a="1"/>
  <c r="L314" i="12" s="1"/>
  <c r="L17" i="12" a="1"/>
  <c r="L17" i="12" s="1"/>
  <c r="M17" i="12" s="1"/>
  <c r="L188" i="12" a="1"/>
  <c r="L188" i="12" s="1"/>
  <c r="M188" i="12" s="1"/>
  <c r="L241" i="12" a="1"/>
  <c r="L241" i="12" s="1"/>
  <c r="M241" i="12" s="1"/>
  <c r="L111" i="12" a="1"/>
  <c r="L111" i="12" s="1"/>
  <c r="M111" i="12" s="1"/>
  <c r="L369" i="12" a="1"/>
  <c r="L369" i="12" s="1"/>
  <c r="M369" i="12" s="1"/>
  <c r="L305" i="12" a="1"/>
  <c r="L305" i="12" s="1"/>
  <c r="M305" i="12" s="1"/>
  <c r="L280" i="12" a="1"/>
  <c r="L280" i="12" s="1"/>
  <c r="M280" i="12" s="1"/>
  <c r="V50" i="6"/>
  <c r="U50" i="6"/>
  <c r="W57" i="6"/>
  <c r="X57" i="6"/>
  <c r="X70" i="6"/>
  <c r="W70" i="6"/>
  <c r="W60" i="6"/>
  <c r="V60" i="6"/>
  <c r="X45" i="6"/>
  <c r="X36" i="6"/>
  <c r="W36" i="6"/>
  <c r="W12" i="6"/>
  <c r="V12" i="6"/>
  <c r="S12" i="6" s="1" a="1"/>
  <c r="S12" i="6" s="1"/>
  <c r="X13" i="6"/>
  <c r="W13" i="6"/>
  <c r="V17" i="6"/>
  <c r="U17" i="6"/>
  <c r="W24" i="6"/>
  <c r="S24" i="6" s="1" a="1"/>
  <c r="S24" i="6" s="1"/>
  <c r="S14" i="6" a="1"/>
  <c r="S14" i="6" s="1"/>
  <c r="L300" i="12" a="1"/>
  <c r="L300" i="12" s="1"/>
  <c r="M300" i="12" s="1"/>
  <c r="L364" i="12" a="1"/>
  <c r="L364" i="12" s="1"/>
  <c r="M364" i="12" s="1"/>
  <c r="L301" i="12" a="1"/>
  <c r="L301" i="12" s="1"/>
  <c r="M301" i="12" s="1"/>
  <c r="L365" i="12" a="1"/>
  <c r="L365" i="12" s="1"/>
  <c r="M365" i="12" s="1"/>
  <c r="L206" i="12" a="1"/>
  <c r="L206" i="12" s="1"/>
  <c r="M206" i="12" s="1"/>
  <c r="L145" i="12" a="1"/>
  <c r="L145" i="12" s="1"/>
  <c r="M145" i="12" s="1"/>
  <c r="L92" i="12" a="1"/>
  <c r="L92" i="12" s="1"/>
  <c r="M92" i="12" s="1"/>
  <c r="L44" i="12" a="1"/>
  <c r="L44" i="12" s="1"/>
  <c r="M44" i="12" s="1"/>
  <c r="L294" i="12" a="1"/>
  <c r="L294" i="12" s="1"/>
  <c r="M294" i="12" s="1"/>
  <c r="L358" i="12" a="1"/>
  <c r="L358" i="12" s="1"/>
  <c r="M358" i="12" s="1"/>
  <c r="L303" i="12" a="1"/>
  <c r="L303" i="12" s="1"/>
  <c r="M303" i="12" s="1"/>
  <c r="L367" i="12" a="1"/>
  <c r="L367" i="12" s="1"/>
  <c r="M367" i="12" s="1"/>
  <c r="L190" i="12" a="1"/>
  <c r="L190" i="12" s="1"/>
  <c r="M190" i="12" s="1"/>
  <c r="L355" i="12" a="1"/>
  <c r="L355" i="12" s="1"/>
  <c r="M355" i="12" s="1"/>
  <c r="L291" i="12" a="1"/>
  <c r="L291" i="12" s="1"/>
  <c r="M291" i="12" s="1"/>
  <c r="L51" i="12" a="1"/>
  <c r="L51" i="12" s="1"/>
  <c r="M51" i="12" s="1"/>
  <c r="L187" i="12" a="1"/>
  <c r="L187" i="12" s="1"/>
  <c r="M187" i="12" s="1"/>
  <c r="L248" i="12" a="1"/>
  <c r="L248" i="12" s="1"/>
  <c r="M248" i="12" s="1"/>
  <c r="L118" i="12" a="1"/>
  <c r="L118" i="12" s="1"/>
  <c r="M118" i="12" s="1"/>
  <c r="L370" i="12" a="1"/>
  <c r="L370" i="12" s="1"/>
  <c r="L306" i="12" a="1"/>
  <c r="L306" i="12" s="1"/>
  <c r="L18" i="12" a="1"/>
  <c r="L18" i="12" s="1"/>
  <c r="M18" i="12" s="1"/>
  <c r="L124" i="12" a="1"/>
  <c r="L124" i="12" s="1"/>
  <c r="M124" i="12" s="1"/>
  <c r="L177" i="12" a="1"/>
  <c r="L177" i="12" s="1"/>
  <c r="M177" i="12" s="1"/>
  <c r="L238" i="12" a="1"/>
  <c r="L238" i="12" s="1"/>
  <c r="M238" i="12" s="1"/>
  <c r="L361" i="12" a="1"/>
  <c r="L361" i="12" s="1"/>
  <c r="M361" i="12" s="1"/>
  <c r="L297" i="12" a="1"/>
  <c r="L297" i="12" s="1"/>
  <c r="M297" i="12" s="1"/>
  <c r="U72" i="6"/>
  <c r="V72" i="6"/>
  <c r="V70" i="6"/>
  <c r="U70" i="6"/>
  <c r="U23" i="6"/>
  <c r="V23" i="6"/>
  <c r="S13" i="6" a="1"/>
  <c r="S13" i="6" s="1"/>
  <c r="V33" i="6"/>
  <c r="S33" i="6" s="1" a="1"/>
  <c r="S33" i="6" s="1"/>
  <c r="W33" i="6"/>
  <c r="V28" i="6"/>
  <c r="U41" i="6"/>
  <c r="V41" i="6"/>
  <c r="V42" i="6"/>
  <c r="U42" i="6"/>
  <c r="S4" i="6" a="1"/>
  <c r="S4" i="6" s="1"/>
  <c r="W45" i="6"/>
  <c r="S45" i="6" s="1" a="1"/>
  <c r="S45" i="6" s="1"/>
  <c r="W4" i="6"/>
  <c r="L125" i="12" a="1"/>
  <c r="L125" i="12" s="1"/>
  <c r="M125" i="12" s="1"/>
  <c r="L308" i="12" a="1"/>
  <c r="L308" i="12" s="1"/>
  <c r="M308" i="12" s="1"/>
  <c r="L372" i="12" a="1"/>
  <c r="L372" i="12" s="1"/>
  <c r="M372" i="12" s="1"/>
  <c r="L309" i="12" a="1"/>
  <c r="L309" i="12" s="1"/>
  <c r="M309" i="12" s="1"/>
  <c r="L373" i="12" a="1"/>
  <c r="L373" i="12" s="1"/>
  <c r="M373" i="12" s="1"/>
  <c r="L79" i="12" a="1"/>
  <c r="L79" i="12" s="1"/>
  <c r="M79" i="12" s="1"/>
  <c r="L209" i="12" a="1"/>
  <c r="L209" i="12" s="1"/>
  <c r="M209" i="12" s="1"/>
  <c r="L156" i="12" a="1"/>
  <c r="L156" i="12" s="1"/>
  <c r="M156" i="12" s="1"/>
  <c r="L5" i="12" a="1"/>
  <c r="L5" i="12" s="1"/>
  <c r="M5" i="12" s="1"/>
  <c r="L302" i="12" a="1"/>
  <c r="L302" i="12" s="1"/>
  <c r="L366" i="12" a="1"/>
  <c r="L366" i="12" s="1"/>
  <c r="M366" i="12" s="1"/>
  <c r="L311" i="12" a="1"/>
  <c r="L311" i="12" s="1"/>
  <c r="M311" i="12" s="1"/>
  <c r="L375" i="12" a="1"/>
  <c r="L375" i="12" s="1"/>
  <c r="M375" i="12" s="1"/>
  <c r="M370" i="12"/>
  <c r="L288" i="12" a="1"/>
  <c r="L288" i="12" s="1"/>
  <c r="M314" i="12"/>
  <c r="L347" i="12" a="1"/>
  <c r="L347" i="12" s="1"/>
  <c r="M347" i="12" s="1"/>
  <c r="L283" i="12" a="1"/>
  <c r="L283" i="12" s="1"/>
  <c r="M283" i="12" s="1"/>
  <c r="L56" i="12" a="1"/>
  <c r="L56" i="12" s="1"/>
  <c r="M56" i="12" s="1"/>
  <c r="L123" i="12" a="1"/>
  <c r="L123" i="12" s="1"/>
  <c r="M123" i="12" s="1"/>
  <c r="L184" i="12" a="1"/>
  <c r="L184" i="12" s="1"/>
  <c r="M184" i="12" s="1"/>
  <c r="L245" i="12" a="1"/>
  <c r="L245" i="12" s="1"/>
  <c r="M245" i="12" s="1"/>
  <c r="L362" i="12" a="1"/>
  <c r="L362" i="12" s="1"/>
  <c r="M362" i="12" s="1"/>
  <c r="L298" i="12" a="1"/>
  <c r="L298" i="12" s="1"/>
  <c r="L52" i="12" a="1"/>
  <c r="L52" i="12" s="1"/>
  <c r="M52" i="12" s="1"/>
  <c r="L243" i="12" a="1"/>
  <c r="L243" i="12" s="1"/>
  <c r="M243" i="12" s="1"/>
  <c r="L113" i="12" a="1"/>
  <c r="L113" i="12" s="1"/>
  <c r="M113" i="12" s="1"/>
  <c r="L174" i="12" a="1"/>
  <c r="L174" i="12" s="1"/>
  <c r="M174" i="12" s="1"/>
  <c r="L353" i="12" a="1"/>
  <c r="L353" i="12" s="1"/>
  <c r="M353" i="12" s="1"/>
  <c r="L289" i="12" a="1"/>
  <c r="L289" i="12" s="1"/>
  <c r="M289" i="12" s="1"/>
  <c r="W46" i="6"/>
  <c r="V46" i="6"/>
  <c r="X63" i="6"/>
  <c r="W63" i="6"/>
  <c r="S63" i="6" s="1" a="1"/>
  <c r="S63" i="6" s="1"/>
  <c r="W8" i="6"/>
  <c r="S8" i="6" s="1" a="1"/>
  <c r="S8" i="6" s="1"/>
  <c r="L189" i="12" a="1"/>
  <c r="L189" i="12" s="1"/>
  <c r="M189" i="12" s="1"/>
  <c r="L316" i="12" a="1"/>
  <c r="L316" i="12" s="1"/>
  <c r="M316" i="12" s="1"/>
  <c r="L380" i="12" a="1"/>
  <c r="L380" i="12" s="1"/>
  <c r="M380" i="12" s="1"/>
  <c r="L317" i="12" a="1"/>
  <c r="L317" i="12" s="1"/>
  <c r="M317" i="12" s="1"/>
  <c r="L381" i="12" a="1"/>
  <c r="L381" i="12" s="1"/>
  <c r="M381" i="12" s="1"/>
  <c r="L143" i="12" a="1"/>
  <c r="L143" i="12" s="1"/>
  <c r="M143" i="12" s="1"/>
  <c r="L82" i="12" a="1"/>
  <c r="L82" i="12" s="1"/>
  <c r="M82" i="12" s="1"/>
  <c r="L220" i="12" a="1"/>
  <c r="L220" i="12" s="1"/>
  <c r="M220" i="12" s="1"/>
  <c r="L19" i="12" a="1"/>
  <c r="L19" i="12" s="1"/>
  <c r="M19" i="12" s="1"/>
  <c r="L310" i="12" a="1"/>
  <c r="L310" i="12" s="1"/>
  <c r="M310" i="12" s="1"/>
  <c r="L374" i="12" a="1"/>
  <c r="L374" i="12" s="1"/>
  <c r="M374" i="12" s="1"/>
  <c r="L319" i="12" a="1"/>
  <c r="L319" i="12" s="1"/>
  <c r="M319" i="12" s="1"/>
  <c r="L383" i="12" a="1"/>
  <c r="L383" i="12" s="1"/>
  <c r="M383" i="12" s="1"/>
  <c r="L93" i="12" a="1"/>
  <c r="L93" i="12" s="1"/>
  <c r="M93" i="12" s="1"/>
  <c r="L296" i="12" a="1"/>
  <c r="L296" i="12" s="1"/>
  <c r="M296" i="12" s="1"/>
  <c r="M298" i="12"/>
  <c r="L339" i="12" a="1"/>
  <c r="L339" i="12" s="1"/>
  <c r="M339" i="12" s="1"/>
  <c r="L275" i="12" a="1"/>
  <c r="L275" i="12" s="1"/>
  <c r="M275" i="12" s="1"/>
  <c r="L59" i="12" a="1"/>
  <c r="L59" i="12" s="1"/>
  <c r="M59" i="12" s="1"/>
  <c r="L250" i="12" a="1"/>
  <c r="L250" i="12" s="1"/>
  <c r="M250" i="12" s="1"/>
  <c r="L120" i="12" a="1"/>
  <c r="L120" i="12" s="1"/>
  <c r="M120" i="12" s="1"/>
  <c r="L181" i="12" a="1"/>
  <c r="L181" i="12" s="1"/>
  <c r="M181" i="12" s="1"/>
  <c r="L354" i="12" a="1"/>
  <c r="L354" i="12" s="1"/>
  <c r="M354" i="12" s="1"/>
  <c r="L290" i="12" a="1"/>
  <c r="L290" i="12" s="1"/>
  <c r="L27" i="12" a="1"/>
  <c r="L27" i="12" s="1"/>
  <c r="M27" i="12" s="1"/>
  <c r="L179" i="12" a="1"/>
  <c r="L179" i="12" s="1"/>
  <c r="M179" i="12" s="1"/>
  <c r="L240" i="12" a="1"/>
  <c r="L240" i="12" s="1"/>
  <c r="M240" i="12" s="1"/>
  <c r="L110" i="12" a="1"/>
  <c r="L110" i="12" s="1"/>
  <c r="M110" i="12" s="1"/>
  <c r="L345" i="12" a="1"/>
  <c r="L345" i="12" s="1"/>
  <c r="M345" i="12" s="1"/>
  <c r="L281" i="12" a="1"/>
  <c r="L281" i="12" s="1"/>
  <c r="M281" i="12" s="1"/>
  <c r="W53" i="6"/>
  <c r="X53" i="6"/>
  <c r="W75" i="6"/>
  <c r="X75" i="6"/>
  <c r="U49" i="6"/>
  <c r="V49" i="6"/>
  <c r="V44" i="6"/>
  <c r="V34" i="6"/>
  <c r="S34" i="6" s="1" a="1"/>
  <c r="S34" i="6" s="1"/>
  <c r="X15" i="6"/>
  <c r="S7" i="6" a="1"/>
  <c r="S7" i="6" s="1"/>
  <c r="S28" i="6" a="1"/>
  <c r="S28" i="6" s="1"/>
  <c r="D4" i="5" a="1"/>
  <c r="D4" i="5" s="1"/>
  <c r="H4" i="5" a="1"/>
  <c r="H4" i="5" s="1"/>
  <c r="L260" i="12" a="1"/>
  <c r="L260" i="12" s="1"/>
  <c r="M260" i="12" s="1"/>
  <c r="L324" i="12" a="1"/>
  <c r="L324" i="12" s="1"/>
  <c r="M324" i="12" s="1"/>
  <c r="L261" i="12" a="1"/>
  <c r="L261" i="12" s="1"/>
  <c r="M261" i="12" s="1"/>
  <c r="L325" i="12" a="1"/>
  <c r="L325" i="12" s="1"/>
  <c r="M325" i="12" s="1"/>
  <c r="L77" i="12" a="1"/>
  <c r="L77" i="12" s="1"/>
  <c r="M77" i="12" s="1"/>
  <c r="L207" i="12" a="1"/>
  <c r="L207" i="12" s="1"/>
  <c r="M207" i="12" s="1"/>
  <c r="L146" i="12" a="1"/>
  <c r="L146" i="12" s="1"/>
  <c r="M146" i="12" s="1"/>
  <c r="L55" i="12" a="1"/>
  <c r="L55" i="12" s="1"/>
  <c r="M55" i="12" s="1"/>
  <c r="L85" i="12" a="1"/>
  <c r="L85" i="12" s="1"/>
  <c r="M85" i="12" s="1"/>
  <c r="L318" i="12" a="1"/>
  <c r="L318" i="12" s="1"/>
  <c r="M318" i="12" s="1"/>
  <c r="L382" i="12" a="1"/>
  <c r="L382" i="12" s="1"/>
  <c r="M382" i="12" s="1"/>
  <c r="L263" i="12" a="1"/>
  <c r="L263" i="12" s="1"/>
  <c r="M263" i="12" s="1"/>
  <c r="L327" i="12" a="1"/>
  <c r="L327" i="12" s="1"/>
  <c r="M327" i="12" s="1"/>
  <c r="L264" i="12" a="1"/>
  <c r="L264" i="12" s="1"/>
  <c r="M264" i="12" s="1"/>
  <c r="L304" i="12" a="1"/>
  <c r="L304" i="12" s="1"/>
  <c r="M304" i="12" s="1"/>
  <c r="L331" i="12" a="1"/>
  <c r="L331" i="12" s="1"/>
  <c r="M331" i="12" s="1"/>
  <c r="L267" i="12" a="1"/>
  <c r="L267" i="12" s="1"/>
  <c r="M267" i="12" s="1"/>
  <c r="L46" i="12" a="1"/>
  <c r="L46" i="12" s="1"/>
  <c r="M46" i="12" s="1"/>
  <c r="L186" i="12" a="1"/>
  <c r="L186" i="12" s="1"/>
  <c r="M186" i="12" s="1"/>
  <c r="L247" i="12" a="1"/>
  <c r="L247" i="12" s="1"/>
  <c r="M247" i="12" s="1"/>
  <c r="L117" i="12" a="1"/>
  <c r="L117" i="12" s="1"/>
  <c r="M117" i="12" s="1"/>
  <c r="L346" i="12" a="1"/>
  <c r="L346" i="12" s="1"/>
  <c r="M346" i="12" s="1"/>
  <c r="L282" i="12" a="1"/>
  <c r="L282" i="12" s="1"/>
  <c r="M282" i="12" s="1"/>
  <c r="L31" i="12" a="1"/>
  <c r="L31" i="12" s="1"/>
  <c r="M31" i="12" s="1"/>
  <c r="L115" i="12" a="1"/>
  <c r="L115" i="12" s="1"/>
  <c r="M115" i="12" s="1"/>
  <c r="L176" i="12" a="1"/>
  <c r="L176" i="12" s="1"/>
  <c r="M176" i="12" s="1"/>
  <c r="L237" i="12" a="1"/>
  <c r="L237" i="12" s="1"/>
  <c r="M237" i="12" s="1"/>
  <c r="L337" i="12" a="1"/>
  <c r="L337" i="12" s="1"/>
  <c r="M337" i="12" s="1"/>
  <c r="U64" i="6"/>
  <c r="V64" i="6"/>
  <c r="U58" i="6"/>
  <c r="V58" i="6"/>
  <c r="V78" i="6"/>
  <c r="U78" i="6"/>
  <c r="V69" i="6"/>
  <c r="U69" i="6"/>
  <c r="V10" i="6"/>
  <c r="U10" i="6"/>
  <c r="W37" i="6"/>
  <c r="X37" i="6"/>
  <c r="V6" i="6"/>
  <c r="U6" i="6"/>
  <c r="L389" i="12" a="1"/>
  <c r="L389" i="12" s="1"/>
  <c r="M389" i="12" s="1"/>
  <c r="L397" i="12" a="1"/>
  <c r="L397" i="12" s="1"/>
  <c r="M397" i="12" s="1"/>
  <c r="L405" i="12" a="1"/>
  <c r="L405" i="12" s="1"/>
  <c r="M405" i="12" s="1"/>
  <c r="L412" i="12" a="1"/>
  <c r="L412" i="12" s="1"/>
  <c r="M412" i="12" s="1"/>
  <c r="L424" i="12" a="1"/>
  <c r="L424" i="12" s="1"/>
  <c r="M424" i="12" s="1"/>
  <c r="L418" i="12" a="1"/>
  <c r="L418" i="12" s="1"/>
  <c r="M418" i="12" s="1"/>
  <c r="L390" i="12" a="1"/>
  <c r="L390" i="12" s="1"/>
  <c r="M390" i="12" s="1"/>
  <c r="L398" i="12" a="1"/>
  <c r="L398" i="12" s="1"/>
  <c r="M398" i="12" s="1"/>
  <c r="L406" i="12" a="1"/>
  <c r="L406" i="12" s="1"/>
  <c r="M406" i="12" s="1"/>
  <c r="L413" i="12" a="1"/>
  <c r="L413" i="12" s="1"/>
  <c r="M413" i="12" s="1"/>
  <c r="L419" i="12" a="1"/>
  <c r="L419" i="12" s="1"/>
  <c r="M419" i="12" s="1"/>
  <c r="L425" i="12" a="1"/>
  <c r="L425" i="12" s="1"/>
  <c r="M425" i="12" s="1"/>
  <c r="L410" i="12" a="1"/>
  <c r="L410" i="12" s="1"/>
  <c r="M410" i="12" s="1"/>
  <c r="L404" i="12" a="1"/>
  <c r="L404" i="12" s="1"/>
  <c r="M404" i="12" s="1"/>
  <c r="L391" i="12" a="1"/>
  <c r="L391" i="12" s="1"/>
  <c r="M391" i="12" s="1"/>
  <c r="L399" i="12" a="1"/>
  <c r="L399" i="12" s="1"/>
  <c r="M399" i="12" s="1"/>
  <c r="L407" i="12" a="1"/>
  <c r="L407" i="12" s="1"/>
  <c r="M407" i="12" s="1"/>
  <c r="L426" i="12" a="1"/>
  <c r="L426" i="12" s="1"/>
  <c r="M426" i="12" s="1"/>
  <c r="L403" i="12" a="1"/>
  <c r="L403" i="12" s="1"/>
  <c r="M403" i="12" s="1"/>
  <c r="L430" i="12" a="1"/>
  <c r="L430" i="12" s="1"/>
  <c r="M430" i="12" s="1"/>
  <c r="L396" i="12" a="1"/>
  <c r="L396" i="12" s="1"/>
  <c r="M396" i="12" s="1"/>
  <c r="L384" i="12" a="1"/>
  <c r="L384" i="12" s="1"/>
  <c r="M384" i="12" s="1"/>
  <c r="L392" i="12" a="1"/>
  <c r="L392" i="12" s="1"/>
  <c r="M392" i="12" s="1"/>
  <c r="L400" i="12" a="1"/>
  <c r="L400" i="12" s="1"/>
  <c r="M400" i="12" s="1"/>
  <c r="L414" i="12" a="1"/>
  <c r="L414" i="12" s="1"/>
  <c r="M414" i="12" s="1"/>
  <c r="L420" i="12" a="1"/>
  <c r="L420" i="12" s="1"/>
  <c r="M420" i="12" s="1"/>
  <c r="L427" i="12" a="1"/>
  <c r="L427" i="12" s="1"/>
  <c r="M427" i="12" s="1"/>
  <c r="L417" i="12" a="1"/>
  <c r="L417" i="12" s="1"/>
  <c r="M417" i="12" s="1"/>
  <c r="L411" i="12" a="1"/>
  <c r="L411" i="12" s="1"/>
  <c r="M411" i="12" s="1"/>
  <c r="L385" i="12" a="1"/>
  <c r="L385" i="12" s="1"/>
  <c r="M385" i="12" s="1"/>
  <c r="L393" i="12" a="1"/>
  <c r="L393" i="12" s="1"/>
  <c r="M393" i="12" s="1"/>
  <c r="L401" i="12" a="1"/>
  <c r="L401" i="12" s="1"/>
  <c r="M401" i="12" s="1"/>
  <c r="L408" i="12" a="1"/>
  <c r="L408" i="12" s="1"/>
  <c r="M408" i="12" s="1"/>
  <c r="L415" i="12" a="1"/>
  <c r="L415" i="12" s="1"/>
  <c r="M415" i="12" s="1"/>
  <c r="L421" i="12" a="1"/>
  <c r="L421" i="12" s="1"/>
  <c r="M421" i="12" s="1"/>
  <c r="L428" i="12" a="1"/>
  <c r="L428" i="12" s="1"/>
  <c r="M428" i="12" s="1"/>
  <c r="L395" i="12" a="1"/>
  <c r="L395" i="12" s="1"/>
  <c r="M395" i="12" s="1"/>
  <c r="L386" i="12" a="1"/>
  <c r="L386" i="12" s="1"/>
  <c r="M386" i="12" s="1"/>
  <c r="L394" i="12" a="1"/>
  <c r="L394" i="12" s="1"/>
  <c r="M394" i="12" s="1"/>
  <c r="L402" i="12" a="1"/>
  <c r="L402" i="12" s="1"/>
  <c r="M402" i="12" s="1"/>
  <c r="L409" i="12" a="1"/>
  <c r="L409" i="12" s="1"/>
  <c r="M409" i="12" s="1"/>
  <c r="L416" i="12" a="1"/>
  <c r="L416" i="12" s="1"/>
  <c r="M416" i="12" s="1"/>
  <c r="L422" i="12" a="1"/>
  <c r="L422" i="12" s="1"/>
  <c r="M422" i="12" s="1"/>
  <c r="L429" i="12" a="1"/>
  <c r="L429" i="12" s="1"/>
  <c r="M429" i="12" s="1"/>
  <c r="L387" i="12" a="1"/>
  <c r="L387" i="12" s="1"/>
  <c r="M387" i="12" s="1"/>
  <c r="L423" i="12" a="1"/>
  <c r="L423" i="12" s="1"/>
  <c r="M423" i="12" s="1"/>
  <c r="L388" i="12" a="1"/>
  <c r="L388" i="12" s="1"/>
  <c r="M388" i="12" s="1"/>
  <c r="L431" i="12" a="1"/>
  <c r="L431" i="12" s="1"/>
  <c r="M431" i="12" s="1"/>
  <c r="L344" i="12" a="1"/>
  <c r="L344" i="12" s="1"/>
  <c r="L352" i="12" a="1"/>
  <c r="L352" i="12" s="1"/>
  <c r="M352" i="12" s="1"/>
  <c r="L360" i="12" a="1"/>
  <c r="L360" i="12" s="1"/>
  <c r="L368" i="12" a="1"/>
  <c r="L368" i="12" s="1"/>
  <c r="M368" i="12" s="1"/>
  <c r="L376" i="12" a="1"/>
  <c r="L376" i="12" s="1"/>
  <c r="M376" i="12" s="1"/>
  <c r="L101" i="12" a="1"/>
  <c r="L101" i="12" s="1"/>
  <c r="M101" i="12" s="1"/>
  <c r="L229" i="12" a="1"/>
  <c r="L229" i="12" s="1"/>
  <c r="M229" i="12" s="1"/>
  <c r="L166" i="12" a="1"/>
  <c r="L166" i="12" s="1"/>
  <c r="M166" i="12" s="1"/>
  <c r="L95" i="12" a="1"/>
  <c r="L95" i="12" s="1"/>
  <c r="M95" i="12" s="1"/>
  <c r="L199" i="12" a="1"/>
  <c r="L199" i="12" s="1"/>
  <c r="M199" i="12" s="1"/>
  <c r="L104" i="12" a="1"/>
  <c r="L104" i="12" s="1"/>
  <c r="M104" i="12" s="1"/>
  <c r="L216" i="12" a="1"/>
  <c r="L216" i="12" s="1"/>
  <c r="M216" i="12" s="1"/>
  <c r="L129" i="12" a="1"/>
  <c r="L129" i="12" s="1"/>
  <c r="M129" i="12" s="1"/>
  <c r="L225" i="12" a="1"/>
  <c r="L225" i="12" s="1"/>
  <c r="M225" i="12" s="1"/>
  <c r="L138" i="12" a="1"/>
  <c r="L138" i="12" s="1"/>
  <c r="M138" i="12" s="1"/>
  <c r="L234" i="12" a="1"/>
  <c r="L234" i="12" s="1"/>
  <c r="M234" i="12" s="1"/>
  <c r="L155" i="12" a="1"/>
  <c r="L155" i="12" s="1"/>
  <c r="M155" i="12" s="1"/>
  <c r="L76" i="12" a="1"/>
  <c r="L76" i="12" s="1"/>
  <c r="M76" i="12" s="1"/>
  <c r="L172" i="12" a="1"/>
  <c r="L172" i="12" s="1"/>
  <c r="M172" i="12" s="1"/>
  <c r="L61" i="12" a="1"/>
  <c r="L61" i="12" s="1"/>
  <c r="M61" i="12" s="1"/>
  <c r="L63" i="12" a="1"/>
  <c r="L63" i="12" s="1"/>
  <c r="M63" i="12" s="1"/>
  <c r="L49" i="12" a="1"/>
  <c r="L49" i="12" s="1"/>
  <c r="M49" i="12" s="1"/>
  <c r="L26" i="12" a="1"/>
  <c r="L26" i="12" s="1"/>
  <c r="M26" i="12" s="1"/>
  <c r="L16" i="12" a="1"/>
  <c r="L16" i="12" s="1"/>
  <c r="M16" i="12" s="1"/>
  <c r="L133" i="12" a="1"/>
  <c r="L133" i="12" s="1"/>
  <c r="M133" i="12" s="1"/>
  <c r="L224" i="12" a="1"/>
  <c r="L224" i="12" s="1"/>
  <c r="M224" i="12" s="1"/>
  <c r="L258" i="12" a="1"/>
  <c r="L258" i="12" s="1"/>
  <c r="M258" i="12" s="1"/>
  <c r="L84" i="12" a="1"/>
  <c r="L84" i="12" s="1"/>
  <c r="M84" i="12" s="1"/>
  <c r="L9" i="12" a="1"/>
  <c r="L9" i="12" s="1"/>
  <c r="M9" i="12" s="1"/>
  <c r="L215" i="12" a="1"/>
  <c r="L215" i="12" s="1"/>
  <c r="M215" i="12" s="1"/>
  <c r="L180" i="12" a="1"/>
  <c r="L180" i="12" s="1"/>
  <c r="M180" i="12" s="1"/>
  <c r="L149" i="12" a="1"/>
  <c r="L149" i="12" s="1"/>
  <c r="M149" i="12" s="1"/>
  <c r="L86" i="12" a="1"/>
  <c r="L86" i="12" s="1"/>
  <c r="M86" i="12" s="1"/>
  <c r="L214" i="12" a="1"/>
  <c r="L214" i="12" s="1"/>
  <c r="M214" i="12" s="1"/>
  <c r="L127" i="12" a="1"/>
  <c r="L127" i="12" s="1"/>
  <c r="M127" i="12" s="1"/>
  <c r="L223" i="12" a="1"/>
  <c r="L223" i="12" s="1"/>
  <c r="M223" i="12" s="1"/>
  <c r="L136" i="12" a="1"/>
  <c r="L136" i="12" s="1"/>
  <c r="M136" i="12" s="1"/>
  <c r="L232" i="12" a="1"/>
  <c r="L232" i="12" s="1"/>
  <c r="M232" i="12" s="1"/>
  <c r="L153" i="12" a="1"/>
  <c r="L153" i="12" s="1"/>
  <c r="M153" i="12" s="1"/>
  <c r="L257" i="12" a="1"/>
  <c r="L257" i="12" s="1"/>
  <c r="M257" i="12" s="1"/>
  <c r="L162" i="12" a="1"/>
  <c r="L162" i="12" s="1"/>
  <c r="M162" i="12" s="1"/>
  <c r="L75" i="12" a="1"/>
  <c r="L75" i="12" s="1"/>
  <c r="M75" i="12" s="1"/>
  <c r="L171" i="12" a="1"/>
  <c r="L171" i="12" s="1"/>
  <c r="M171" i="12" s="1"/>
  <c r="L100" i="12" a="1"/>
  <c r="L100" i="12" s="1"/>
  <c r="M100" i="12" s="1"/>
  <c r="L204" i="12" a="1"/>
  <c r="L204" i="12" s="1"/>
  <c r="M204" i="12" s="1"/>
  <c r="L48" i="12" a="1"/>
  <c r="L48" i="12" s="1"/>
  <c r="M48" i="12" s="1"/>
  <c r="L40" i="12" a="1"/>
  <c r="L40" i="12" s="1"/>
  <c r="M40" i="12" s="1"/>
  <c r="L60" i="12" a="1"/>
  <c r="L60" i="12" s="1"/>
  <c r="M60" i="12" s="1"/>
  <c r="L32" i="12" a="1"/>
  <c r="L32" i="12" s="1"/>
  <c r="M32" i="12" s="1"/>
  <c r="L24" i="12" a="1"/>
  <c r="L24" i="12" s="1"/>
  <c r="M24" i="12" s="1"/>
  <c r="L157" i="12" a="1"/>
  <c r="L157" i="12" s="1"/>
  <c r="M157" i="12" s="1"/>
  <c r="L94" i="12" a="1"/>
  <c r="L94" i="12" s="1"/>
  <c r="M94" i="12" s="1"/>
  <c r="L222" i="12" a="1"/>
  <c r="L222" i="12" s="1"/>
  <c r="M222" i="12" s="1"/>
  <c r="L135" i="12" a="1"/>
  <c r="L135" i="12" s="1"/>
  <c r="M135" i="12" s="1"/>
  <c r="L231" i="12" a="1"/>
  <c r="L231" i="12" s="1"/>
  <c r="M231" i="12" s="1"/>
  <c r="L152" i="12" a="1"/>
  <c r="L152" i="12" s="1"/>
  <c r="M152" i="12" s="1"/>
  <c r="L256" i="12" a="1"/>
  <c r="L256" i="12" s="1"/>
  <c r="M256" i="12" s="1"/>
  <c r="L161" i="12" a="1"/>
  <c r="L161" i="12" s="1"/>
  <c r="M161" i="12" s="1"/>
  <c r="L74" i="12" a="1"/>
  <c r="L74" i="12" s="1"/>
  <c r="M74" i="12" s="1"/>
  <c r="L170" i="12" a="1"/>
  <c r="L170" i="12" s="1"/>
  <c r="M170" i="12" s="1"/>
  <c r="L91" i="12" a="1"/>
  <c r="L91" i="12" s="1"/>
  <c r="M91" i="12" s="1"/>
  <c r="L195" i="12" a="1"/>
  <c r="L195" i="12" s="1"/>
  <c r="M195" i="12" s="1"/>
  <c r="L108" i="12" a="1"/>
  <c r="L108" i="12" s="1"/>
  <c r="M108" i="12" s="1"/>
  <c r="L212" i="12" a="1"/>
  <c r="L212" i="12" s="1"/>
  <c r="M212" i="12" s="1"/>
  <c r="L42" i="12" a="1"/>
  <c r="L42" i="12" s="1"/>
  <c r="M42" i="12" s="1"/>
  <c r="L34" i="12" a="1"/>
  <c r="L34" i="12" s="1"/>
  <c r="M34" i="12" s="1"/>
  <c r="L45" i="12" a="1"/>
  <c r="L45" i="12" s="1"/>
  <c r="M45" i="12" s="1"/>
  <c r="L10" i="12" a="1"/>
  <c r="L10" i="12" s="1"/>
  <c r="M10" i="12" s="1"/>
  <c r="L11" i="12" a="1"/>
  <c r="L11" i="12" s="1"/>
  <c r="M11" i="12" s="1"/>
  <c r="L165" i="12" a="1"/>
  <c r="L165" i="12" s="1"/>
  <c r="M165" i="12" s="1"/>
  <c r="L230" i="12" a="1"/>
  <c r="L230" i="12" s="1"/>
  <c r="M230" i="12" s="1"/>
  <c r="L151" i="12" a="1"/>
  <c r="L151" i="12" s="1"/>
  <c r="M151" i="12" s="1"/>
  <c r="L255" i="12" a="1"/>
  <c r="L255" i="12" s="1"/>
  <c r="M255" i="12" s="1"/>
  <c r="L73" i="12" a="1"/>
  <c r="L73" i="12" s="1"/>
  <c r="M73" i="12" s="1"/>
  <c r="L169" i="12" a="1"/>
  <c r="L169" i="12" s="1"/>
  <c r="M169" i="12" s="1"/>
  <c r="L194" i="12" a="1"/>
  <c r="L194" i="12" s="1"/>
  <c r="M194" i="12" s="1"/>
  <c r="L203" i="12" a="1"/>
  <c r="L203" i="12" s="1"/>
  <c r="M203" i="12" s="1"/>
  <c r="L116" i="12" a="1"/>
  <c r="L116" i="12" s="1"/>
  <c r="M116" i="12" s="1"/>
  <c r="L35" i="12" a="1"/>
  <c r="L35" i="12" s="1"/>
  <c r="M35" i="12" s="1"/>
  <c r="L57" i="12" a="1"/>
  <c r="L57" i="12" s="1"/>
  <c r="M57" i="12" s="1"/>
  <c r="L25" i="12" a="1"/>
  <c r="L25" i="12" s="1"/>
  <c r="M25" i="12" s="1"/>
  <c r="L254" i="12" a="1"/>
  <c r="L254" i="12" s="1"/>
  <c r="M254" i="12" s="1"/>
  <c r="L168" i="12" a="1"/>
  <c r="L168" i="12" s="1"/>
  <c r="M168" i="12" s="1"/>
  <c r="L98" i="12" a="1"/>
  <c r="L98" i="12" s="1"/>
  <c r="M98" i="12" s="1"/>
  <c r="L140" i="12" a="1"/>
  <c r="L140" i="12" s="1"/>
  <c r="M140" i="12" s="1"/>
  <c r="L50" i="12" a="1"/>
  <c r="L50" i="12" s="1"/>
  <c r="M50" i="12" s="1"/>
  <c r="L13" i="12" a="1"/>
  <c r="L13" i="12" s="1"/>
  <c r="M13" i="12" s="1"/>
  <c r="L221" i="12" a="1"/>
  <c r="L221" i="12" s="1"/>
  <c r="M221" i="12" s="1"/>
  <c r="L87" i="12" a="1"/>
  <c r="L87" i="12" s="1"/>
  <c r="M87" i="12" s="1"/>
  <c r="L96" i="12" a="1"/>
  <c r="L96" i="12" s="1"/>
  <c r="M96" i="12" s="1"/>
  <c r="L217" i="12" a="1"/>
  <c r="L217" i="12" s="1"/>
  <c r="M217" i="12" s="1"/>
  <c r="L235" i="12" a="1"/>
  <c r="L235" i="12" s="1"/>
  <c r="M235" i="12" s="1"/>
  <c r="L102" i="12" a="1"/>
  <c r="L102" i="12" s="1"/>
  <c r="M102" i="12" s="1"/>
  <c r="L160" i="12" a="1"/>
  <c r="L160" i="12" s="1"/>
  <c r="M160" i="12" s="1"/>
  <c r="L90" i="12" a="1"/>
  <c r="L90" i="12" s="1"/>
  <c r="M90" i="12" s="1"/>
  <c r="L99" i="12" a="1"/>
  <c r="L99" i="12" s="1"/>
  <c r="M99" i="12" s="1"/>
  <c r="L228" i="12" a="1"/>
  <c r="L228" i="12" s="1"/>
  <c r="M228" i="12" s="1"/>
  <c r="L67" i="12" a="1"/>
  <c r="L67" i="12" s="1"/>
  <c r="M67" i="12" s="1"/>
  <c r="L14" i="12" a="1"/>
  <c r="L14" i="12" s="1"/>
  <c r="M14" i="12" s="1"/>
  <c r="L134" i="12" a="1"/>
  <c r="L134" i="12" s="1"/>
  <c r="M134" i="12" s="1"/>
  <c r="L72" i="12" a="1"/>
  <c r="L72" i="12" s="1"/>
  <c r="M72" i="12" s="1"/>
  <c r="L193" i="12" a="1"/>
  <c r="L193" i="12" s="1"/>
  <c r="M193" i="12" s="1"/>
  <c r="L107" i="12" a="1"/>
  <c r="L107" i="12" s="1"/>
  <c r="M107" i="12" s="1"/>
  <c r="L236" i="12" a="1"/>
  <c r="L236" i="12" s="1"/>
  <c r="M236" i="12" s="1"/>
  <c r="L36" i="12" a="1"/>
  <c r="L36" i="12" s="1"/>
  <c r="M36" i="12" s="1"/>
  <c r="L70" i="12" a="1"/>
  <c r="L70" i="12" s="1"/>
  <c r="M70" i="12" s="1"/>
  <c r="L137" i="12" a="1"/>
  <c r="L137" i="12" s="1"/>
  <c r="M137" i="12" s="1"/>
  <c r="L163" i="12" a="1"/>
  <c r="L163" i="12" s="1"/>
  <c r="M163" i="12" s="1"/>
  <c r="L66" i="12" a="1"/>
  <c r="L66" i="12" s="1"/>
  <c r="M66" i="12" s="1"/>
  <c r="L197" i="12" a="1"/>
  <c r="L197" i="12" s="1"/>
  <c r="M197" i="12" s="1"/>
  <c r="L159" i="12" a="1"/>
  <c r="L159" i="12" s="1"/>
  <c r="M159" i="12" s="1"/>
  <c r="L89" i="12" a="1"/>
  <c r="L89" i="12" s="1"/>
  <c r="M89" i="12" s="1"/>
  <c r="L202" i="12" a="1"/>
  <c r="L202" i="12" s="1"/>
  <c r="M202" i="12" s="1"/>
  <c r="L219" i="12" a="1"/>
  <c r="L219" i="12" s="1"/>
  <c r="M219" i="12" s="1"/>
  <c r="L54" i="12" a="1"/>
  <c r="L54" i="12" s="1"/>
  <c r="M54" i="12" s="1"/>
  <c r="L12" i="12" a="1"/>
  <c r="L12" i="12" s="1"/>
  <c r="M12" i="12" s="1"/>
  <c r="L69" i="12" a="1"/>
  <c r="L69" i="12" s="1"/>
  <c r="M69" i="12" s="1"/>
  <c r="L191" i="12" a="1"/>
  <c r="L191" i="12" s="1"/>
  <c r="M191" i="12" s="1"/>
  <c r="L105" i="12" a="1"/>
  <c r="L105" i="12" s="1"/>
  <c r="M105" i="12" s="1"/>
  <c r="L130" i="12" a="1"/>
  <c r="L130" i="12" s="1"/>
  <c r="M130" i="12" s="1"/>
  <c r="L164" i="12" a="1"/>
  <c r="L164" i="12" s="1"/>
  <c r="M164" i="12" s="1"/>
  <c r="L68" i="12" a="1"/>
  <c r="L68" i="12" s="1"/>
  <c r="M68" i="12" s="1"/>
  <c r="L8" i="12" a="1"/>
  <c r="L8" i="12" s="1"/>
  <c r="M8" i="12" s="1"/>
  <c r="L128" i="12" a="1"/>
  <c r="L128" i="12" s="1"/>
  <c r="M128" i="12" s="1"/>
  <c r="L39" i="12" a="1"/>
  <c r="L39" i="12" s="1"/>
  <c r="M39" i="12" s="1"/>
  <c r="L213" i="12" a="1"/>
  <c r="L213" i="12" s="1"/>
  <c r="M213" i="12" s="1"/>
  <c r="L150" i="12" a="1"/>
  <c r="L150" i="12" s="1"/>
  <c r="M150" i="12" s="1"/>
  <c r="L71" i="12" a="1"/>
  <c r="L71" i="12" s="1"/>
  <c r="M71" i="12" s="1"/>
  <c r="L167" i="12" a="1"/>
  <c r="L167" i="12" s="1"/>
  <c r="M167" i="12" s="1"/>
  <c r="L88" i="12" a="1"/>
  <c r="L88" i="12" s="1"/>
  <c r="M88" i="12" s="1"/>
  <c r="L192" i="12" a="1"/>
  <c r="L192" i="12" s="1"/>
  <c r="M192" i="12" s="1"/>
  <c r="L97" i="12" a="1"/>
  <c r="L97" i="12" s="1"/>
  <c r="M97" i="12" s="1"/>
  <c r="L201" i="12" a="1"/>
  <c r="L201" i="12" s="1"/>
  <c r="M201" i="12" s="1"/>
  <c r="L106" i="12" a="1"/>
  <c r="L106" i="12" s="1"/>
  <c r="M106" i="12" s="1"/>
  <c r="L218" i="12" a="1"/>
  <c r="L218" i="12" s="1"/>
  <c r="M218" i="12" s="1"/>
  <c r="L131" i="12" a="1"/>
  <c r="L131" i="12" s="1"/>
  <c r="M131" i="12" s="1"/>
  <c r="L227" i="12" a="1"/>
  <c r="L227" i="12" s="1"/>
  <c r="M227" i="12" s="1"/>
  <c r="L148" i="12" a="1"/>
  <c r="L148" i="12" s="1"/>
  <c r="M148" i="12" s="1"/>
  <c r="L244" i="12" a="1"/>
  <c r="L244" i="12" s="1"/>
  <c r="M244" i="12" s="1"/>
  <c r="L47" i="12" a="1"/>
  <c r="L47" i="12" s="1"/>
  <c r="M47" i="12" s="1"/>
  <c r="L38" i="12" a="1"/>
  <c r="L38" i="12" s="1"/>
  <c r="M38" i="12" s="1"/>
  <c r="L43" i="12" a="1"/>
  <c r="L43" i="12" s="1"/>
  <c r="M43" i="12" s="1"/>
  <c r="L20" i="12" a="1"/>
  <c r="L20" i="12" s="1"/>
  <c r="M20" i="12" s="1"/>
  <c r="L15" i="12" a="1"/>
  <c r="L15" i="12" s="1"/>
  <c r="M15" i="12" s="1"/>
  <c r="L158" i="12" a="1"/>
  <c r="L158" i="12" s="1"/>
  <c r="M158" i="12" s="1"/>
  <c r="L200" i="12" a="1"/>
  <c r="L200" i="12" s="1"/>
  <c r="M200" i="12" s="1"/>
  <c r="L139" i="12" a="1"/>
  <c r="L139" i="12" s="1"/>
  <c r="M139" i="12" s="1"/>
  <c r="L29" i="12" a="1"/>
  <c r="L29" i="12" s="1"/>
  <c r="M29" i="12" s="1"/>
  <c r="L33" i="12" a="1"/>
  <c r="L33" i="12" s="1"/>
  <c r="M33" i="12" s="1"/>
  <c r="L6" i="12" a="1"/>
  <c r="L6" i="12" s="1"/>
  <c r="M6" i="12" s="1"/>
  <c r="L103" i="12" a="1"/>
  <c r="L103" i="12" s="1"/>
  <c r="M103" i="12" s="1"/>
  <c r="L154" i="12" a="1"/>
  <c r="L154" i="12" s="1"/>
  <c r="M154" i="12" s="1"/>
  <c r="L28" i="12" a="1"/>
  <c r="L28" i="12" s="1"/>
  <c r="M28" i="12" s="1"/>
  <c r="L226" i="12" a="1"/>
  <c r="L226" i="12" s="1"/>
  <c r="M226" i="12" s="1"/>
  <c r="L198" i="12" a="1"/>
  <c r="L198" i="12" s="1"/>
  <c r="M198" i="12" s="1"/>
  <c r="L233" i="12" a="1"/>
  <c r="L233" i="12" s="1"/>
  <c r="M233" i="12" s="1"/>
  <c r="L65" i="12" a="1"/>
  <c r="L65" i="12" s="1"/>
  <c r="M65" i="12" s="1"/>
  <c r="U51" i="6"/>
  <c r="V51" i="6"/>
  <c r="V67" i="6"/>
  <c r="U67" i="6"/>
  <c r="V96" i="6"/>
  <c r="U96" i="6"/>
  <c r="V18" i="6"/>
  <c r="U18" i="6"/>
  <c r="V25" i="6"/>
  <c r="U25" i="6"/>
  <c r="W26" i="6"/>
  <c r="X26" i="6"/>
  <c r="S36" i="6" a="1"/>
  <c r="S36" i="6" s="1"/>
  <c r="U44" i="6"/>
  <c r="S44" i="6" s="1" a="1"/>
  <c r="S44" i="6" s="1"/>
  <c r="L268" i="12" a="1"/>
  <c r="L268" i="12" s="1"/>
  <c r="M268" i="12" s="1"/>
  <c r="L332" i="12" a="1"/>
  <c r="L332" i="12" s="1"/>
  <c r="M332" i="12" s="1"/>
  <c r="L269" i="12" a="1"/>
  <c r="L269" i="12" s="1"/>
  <c r="M269" i="12" s="1"/>
  <c r="L333" i="12" a="1"/>
  <c r="L333" i="12" s="1"/>
  <c r="M333" i="12" s="1"/>
  <c r="M286" i="12"/>
  <c r="L141" i="12" a="1"/>
  <c r="L141" i="12" s="1"/>
  <c r="M141" i="12" s="1"/>
  <c r="L80" i="12" a="1"/>
  <c r="L80" i="12" s="1"/>
  <c r="M80" i="12" s="1"/>
  <c r="L210" i="12" a="1"/>
  <c r="L210" i="12" s="1"/>
  <c r="M210" i="12" s="1"/>
  <c r="L41" i="12" a="1"/>
  <c r="L41" i="12" s="1"/>
  <c r="M41" i="12" s="1"/>
  <c r="L262" i="12" a="1"/>
  <c r="L262" i="12" s="1"/>
  <c r="M262" i="12" s="1"/>
  <c r="L326" i="12" a="1"/>
  <c r="L326" i="12" s="1"/>
  <c r="M326" i="12" s="1"/>
  <c r="M272" i="12"/>
  <c r="L271" i="12" a="1"/>
  <c r="L271" i="12" s="1"/>
  <c r="M271" i="12" s="1"/>
  <c r="L335" i="12" a="1"/>
  <c r="L335" i="12" s="1"/>
  <c r="M335" i="12" s="1"/>
  <c r="M290" i="12"/>
  <c r="L328" i="12" a="1"/>
  <c r="L328" i="12" s="1"/>
  <c r="M328" i="12" s="1"/>
  <c r="L312" i="12" a="1"/>
  <c r="L312" i="12" s="1"/>
  <c r="M312" i="12" s="1"/>
  <c r="L323" i="12" a="1"/>
  <c r="L323" i="12" s="1"/>
  <c r="M323" i="12" s="1"/>
  <c r="L259" i="12" a="1"/>
  <c r="L259" i="12" s="1"/>
  <c r="M259" i="12" s="1"/>
  <c r="L62" i="12" a="1"/>
  <c r="L62" i="12" s="1"/>
  <c r="M62" i="12" s="1"/>
  <c r="L122" i="12" a="1"/>
  <c r="L122" i="12" s="1"/>
  <c r="M122" i="12" s="1"/>
  <c r="L183" i="12" a="1"/>
  <c r="L183" i="12" s="1"/>
  <c r="M183" i="12" s="1"/>
  <c r="M360" i="12"/>
  <c r="L338" i="12" a="1"/>
  <c r="L338" i="12" s="1"/>
  <c r="M338" i="12" s="1"/>
  <c r="L274" i="12" a="1"/>
  <c r="L274" i="12" s="1"/>
  <c r="M274" i="12" s="1"/>
  <c r="L53" i="12" a="1"/>
  <c r="L53" i="12" s="1"/>
  <c r="M53" i="12" s="1"/>
  <c r="L242" i="12" a="1"/>
  <c r="L242" i="12" s="1"/>
  <c r="M242" i="12" s="1"/>
  <c r="L112" i="12" a="1"/>
  <c r="L112" i="12" s="1"/>
  <c r="M112" i="12" s="1"/>
  <c r="L173" i="12" a="1"/>
  <c r="L173" i="12" s="1"/>
  <c r="M173" i="12" s="1"/>
  <c r="L329" i="12" a="1"/>
  <c r="L329" i="12" s="1"/>
  <c r="M329" i="12" s="1"/>
  <c r="L265" i="12" a="1"/>
  <c r="L265" i="12" s="1"/>
  <c r="M265" i="12" s="1"/>
  <c r="L276" i="12" a="1"/>
  <c r="L276" i="12" s="1"/>
  <c r="M276" i="12" s="1"/>
  <c r="L340" i="12" a="1"/>
  <c r="L340" i="12" s="1"/>
  <c r="M340" i="12" s="1"/>
  <c r="L277" i="12" a="1"/>
  <c r="L277" i="12" s="1"/>
  <c r="M277" i="12" s="1"/>
  <c r="L341" i="12" a="1"/>
  <c r="L341" i="12" s="1"/>
  <c r="M341" i="12" s="1"/>
  <c r="M302" i="12"/>
  <c r="L205" i="12" a="1"/>
  <c r="L205" i="12" s="1"/>
  <c r="M205" i="12" s="1"/>
  <c r="L144" i="12" a="1"/>
  <c r="L144" i="12" s="1"/>
  <c r="M144" i="12" s="1"/>
  <c r="L83" i="12" a="1"/>
  <c r="L83" i="12" s="1"/>
  <c r="M83" i="12" s="1"/>
  <c r="L58" i="12" a="1"/>
  <c r="L58" i="12" s="1"/>
  <c r="M58" i="12" s="1"/>
  <c r="L270" i="12" a="1"/>
  <c r="L270" i="12" s="1"/>
  <c r="M270" i="12" s="1"/>
  <c r="L334" i="12" a="1"/>
  <c r="L334" i="12" s="1"/>
  <c r="M334" i="12" s="1"/>
  <c r="M288" i="12"/>
  <c r="L279" i="12" a="1"/>
  <c r="L279" i="12" s="1"/>
  <c r="M279" i="12" s="1"/>
  <c r="L343" i="12" a="1"/>
  <c r="L343" i="12" s="1"/>
  <c r="M343" i="12" s="1"/>
  <c r="M306" i="12"/>
  <c r="L336" i="12" a="1"/>
  <c r="L336" i="12" s="1"/>
  <c r="M336" i="12" s="1"/>
  <c r="L320" i="12" a="1"/>
  <c r="L320" i="12" s="1"/>
  <c r="M320" i="12" s="1"/>
  <c r="L379" i="12" a="1"/>
  <c r="L379" i="12" s="1"/>
  <c r="M379" i="12" s="1"/>
  <c r="L315" i="12" a="1"/>
  <c r="L315" i="12" s="1"/>
  <c r="M315" i="12" s="1"/>
  <c r="L23" i="12" a="1"/>
  <c r="L23" i="12" s="1"/>
  <c r="M23" i="12" s="1"/>
  <c r="L196" i="12" a="1"/>
  <c r="L196" i="12" s="1"/>
  <c r="M196" i="12" s="1"/>
  <c r="L249" i="12" a="1"/>
  <c r="L249" i="12" s="1"/>
  <c r="M249" i="12" s="1"/>
  <c r="L119" i="12" a="1"/>
  <c r="L119" i="12" s="1"/>
  <c r="M119" i="12" s="1"/>
  <c r="M344" i="12"/>
  <c r="L330" i="12" a="1"/>
  <c r="L330" i="12" s="1"/>
  <c r="M330" i="12" s="1"/>
  <c r="L266" i="12" a="1"/>
  <c r="L266" i="12" s="1"/>
  <c r="M266" i="12" s="1"/>
  <c r="L30" i="12" a="1"/>
  <c r="L30" i="12" s="1"/>
  <c r="M30" i="12" s="1"/>
  <c r="L178" i="12" a="1"/>
  <c r="L178" i="12" s="1"/>
  <c r="M178" i="12" s="1"/>
  <c r="L239" i="12" a="1"/>
  <c r="L239" i="12" s="1"/>
  <c r="M239" i="12" s="1"/>
  <c r="L109" i="12" a="1"/>
  <c r="L109" i="12" s="1"/>
  <c r="M109" i="12" s="1"/>
  <c r="L321" i="12" a="1"/>
  <c r="L321" i="12" s="1"/>
  <c r="M321" i="12" s="1"/>
  <c r="A5" i="12"/>
  <c r="V61" i="6"/>
  <c r="U61" i="6"/>
  <c r="S61" i="6" s="1" a="1"/>
  <c r="S61" i="6" s="1"/>
  <c r="W101" i="6"/>
  <c r="V101" i="6"/>
  <c r="V21" i="6"/>
  <c r="W21" i="6"/>
  <c r="V15" i="6"/>
  <c r="U15" i="6"/>
  <c r="U35" i="6"/>
  <c r="S35" i="6" s="1" a="1"/>
  <c r="S35" i="6" s="1"/>
  <c r="V32" i="6"/>
  <c r="S32" i="6" s="1" a="1"/>
  <c r="S32" i="6" s="1"/>
  <c r="W27" i="6"/>
  <c r="X27" i="6"/>
  <c r="K45" i="9"/>
  <c r="L45" i="9" s="1"/>
  <c r="M45" i="9" s="1" a="1"/>
  <c r="M45" i="9" s="1"/>
  <c r="K44" i="6"/>
  <c r="L44" i="6" s="1"/>
  <c r="M44" i="6" s="1" a="1"/>
  <c r="M44" i="6" s="1"/>
  <c r="K34" i="9"/>
  <c r="L34" i="9" s="1"/>
  <c r="M34" i="9" s="1" a="1"/>
  <c r="M34" i="9" s="1"/>
  <c r="M39" i="9" a="1"/>
  <c r="M39" i="9" s="1"/>
  <c r="K58" i="9"/>
  <c r="L58" i="9" s="1"/>
  <c r="M58" i="9" s="1" a="1"/>
  <c r="M58" i="9" s="1"/>
  <c r="K24" i="9"/>
  <c r="L24" i="9" s="1"/>
  <c r="M24" i="9" s="1" a="1"/>
  <c r="M24" i="9" s="1"/>
  <c r="K28" i="6"/>
  <c r="L28" i="6" s="1"/>
  <c r="M28" i="6" s="1" a="1"/>
  <c r="M28" i="6" s="1"/>
  <c r="K46" i="9"/>
  <c r="L46" i="9" s="1"/>
  <c r="M46" i="9" s="1" a="1"/>
  <c r="M46" i="9" s="1"/>
  <c r="K9" i="6"/>
  <c r="L9" i="6" s="1"/>
  <c r="M9" i="6" s="1" a="1"/>
  <c r="M9" i="6" s="1"/>
  <c r="K8" i="6"/>
  <c r="L8" i="6" s="1"/>
  <c r="M8" i="6" s="1" a="1"/>
  <c r="M8" i="6" s="1"/>
  <c r="K15" i="9"/>
  <c r="L15" i="9" s="1"/>
  <c r="M15" i="9" s="1" a="1"/>
  <c r="M15" i="9" s="1"/>
  <c r="K24" i="6"/>
  <c r="L24" i="6" s="1"/>
  <c r="M24" i="6" s="1" a="1"/>
  <c r="M24" i="6" s="1"/>
  <c r="K36" i="6"/>
  <c r="L36" i="6" s="1"/>
  <c r="M36" i="6" s="1" a="1"/>
  <c r="M36" i="6" s="1"/>
  <c r="K19" i="6"/>
  <c r="L19" i="6" s="1"/>
  <c r="M19" i="6" s="1" a="1"/>
  <c r="M19" i="6" s="1"/>
  <c r="K29" i="9"/>
  <c r="L29" i="9" s="1"/>
  <c r="M29" i="9" s="1" a="1"/>
  <c r="M29" i="9" s="1"/>
  <c r="K52" i="9"/>
  <c r="L52" i="9" s="1"/>
  <c r="M52" i="9" s="1" a="1"/>
  <c r="M52" i="9" s="1"/>
  <c r="K42" i="6"/>
  <c r="L42" i="6" s="1"/>
  <c r="M42" i="6" s="1" a="1"/>
  <c r="M42" i="6" s="1"/>
  <c r="K30" i="9"/>
  <c r="L30" i="9" s="1"/>
  <c r="M30" i="9" s="1" a="1"/>
  <c r="M30" i="9" s="1"/>
  <c r="K44" i="9"/>
  <c r="L44" i="9" s="1"/>
  <c r="M44" i="9" s="1" a="1"/>
  <c r="M44" i="9" s="1"/>
  <c r="H6" i="5" l="1" a="1"/>
  <c r="H6" i="5" s="1"/>
  <c r="D2" i="5" a="1"/>
  <c r="D2" i="5" s="1"/>
  <c r="H3" i="5" a="1"/>
  <c r="H3" i="5" s="1"/>
  <c r="D8" i="5" a="1"/>
  <c r="D8" i="5" s="1"/>
  <c r="D5" i="5" a="1"/>
  <c r="D5" i="5" s="1"/>
  <c r="D7" i="5" a="1"/>
  <c r="D7" i="5" s="1"/>
  <c r="S453" i="9" a="1"/>
  <c r="S453" i="9" s="1"/>
  <c r="R100" i="6" a="1"/>
  <c r="R100" i="6" s="1"/>
  <c r="S62" i="6" a="1"/>
  <c r="S62" i="6" s="1"/>
  <c r="S16" i="6" a="1"/>
  <c r="S16" i="6" s="1"/>
  <c r="S22" i="6" a="1"/>
  <c r="S22" i="6" s="1"/>
  <c r="S85" i="9" a="1"/>
  <c r="S85" i="9" s="1"/>
  <c r="S53" i="6" a="1"/>
  <c r="S53" i="6" s="1"/>
  <c r="S5" i="6" a="1"/>
  <c r="S5" i="6" s="1"/>
  <c r="S97" i="9" a="1"/>
  <c r="S97" i="9" s="1"/>
  <c r="R98" i="6" a="1"/>
  <c r="R98" i="6" s="1"/>
  <c r="S18" i="6" a="1"/>
  <c r="S18" i="6" s="1"/>
  <c r="S73" i="6" a="1"/>
  <c r="S73" i="6" s="1"/>
  <c r="S59" i="6" a="1"/>
  <c r="S59" i="6" s="1"/>
  <c r="S20" i="6" a="1"/>
  <c r="S20" i="6" s="1"/>
  <c r="S29" i="6" a="1"/>
  <c r="S29" i="6" s="1"/>
  <c r="S17" i="9" a="1"/>
  <c r="S17" i="9" s="1"/>
  <c r="S465" i="9" a="1"/>
  <c r="S465" i="9" s="1"/>
  <c r="S50" i="6" a="1"/>
  <c r="S50" i="6" s="1"/>
  <c r="S95" i="9" a="1"/>
  <c r="S95" i="9" s="1"/>
  <c r="S463" i="9" a="1"/>
  <c r="S463" i="9" s="1"/>
  <c r="S23" i="6" a="1"/>
  <c r="S23" i="6" s="1"/>
  <c r="R88" i="6" a="1"/>
  <c r="R88" i="6" s="1"/>
  <c r="R106" i="6" a="1"/>
  <c r="R106" i="6" s="1"/>
  <c r="S4" i="9" a="1"/>
  <c r="S4" i="9" s="1"/>
  <c r="S72" i="9" a="1"/>
  <c r="S72" i="9" s="1"/>
  <c r="S461" i="9" a="1"/>
  <c r="S461" i="9" s="1"/>
  <c r="S93" i="9" a="1"/>
  <c r="S93" i="9" s="1"/>
  <c r="S27" i="6" a="1"/>
  <c r="S27" i="6" s="1"/>
  <c r="R96" i="6" a="1"/>
  <c r="R96" i="6" s="1"/>
  <c r="S103" i="9" a="1"/>
  <c r="S103" i="9" s="1"/>
  <c r="S76" i="6" a="1"/>
  <c r="S76" i="6" s="1"/>
  <c r="S94" i="9" a="1"/>
  <c r="S94" i="9" s="1"/>
  <c r="S462" i="9" a="1"/>
  <c r="S462" i="9" s="1"/>
  <c r="S67" i="6" a="1"/>
  <c r="S67" i="6" s="1"/>
  <c r="R99" i="6" a="1"/>
  <c r="R99" i="6" s="1"/>
  <c r="R97" i="6" a="1"/>
  <c r="R97" i="6" s="1"/>
  <c r="S83" i="9" a="1"/>
  <c r="S83" i="9" s="1"/>
  <c r="S451" i="9" a="1"/>
  <c r="S451" i="9" s="1"/>
  <c r="S460" i="9" a="1"/>
  <c r="S460" i="9" s="1"/>
  <c r="S92" i="9" a="1"/>
  <c r="S92" i="9" s="1"/>
  <c r="S43" i="6" a="1"/>
  <c r="S43" i="6" s="1"/>
  <c r="S55" i="6" a="1"/>
  <c r="S55" i="6" s="1"/>
  <c r="S42" i="9" a="1"/>
  <c r="S42" i="9" s="1"/>
  <c r="S10" i="6" a="1"/>
  <c r="S10" i="6" s="1"/>
  <c r="S75" i="6" a="1"/>
  <c r="S75" i="6" s="1"/>
  <c r="S72" i="6" a="1"/>
  <c r="S72" i="6" s="1"/>
  <c r="S38" i="9" a="1"/>
  <c r="S38" i="9" s="1"/>
  <c r="R87" i="6" a="1"/>
  <c r="R87" i="6" s="1"/>
  <c r="R84" i="6" a="1"/>
  <c r="R84" i="6" s="1"/>
  <c r="S9" i="9" a="1"/>
  <c r="S9" i="9" s="1"/>
  <c r="S60" i="6" a="1"/>
  <c r="S60" i="6" s="1"/>
  <c r="S80" i="6" a="1"/>
  <c r="S80" i="6" s="1"/>
  <c r="S25" i="6" a="1"/>
  <c r="S25" i="6" s="1"/>
  <c r="S74" i="6" a="1"/>
  <c r="S74" i="6" s="1"/>
  <c r="R104" i="6" a="1"/>
  <c r="R104" i="6" s="1"/>
  <c r="S19" i="6" a="1"/>
  <c r="S19" i="6" s="1"/>
  <c r="S31" i="6" a="1"/>
  <c r="S31" i="6" s="1"/>
  <c r="S3" i="6" a="1"/>
  <c r="S3" i="6" s="1"/>
  <c r="R85" i="6" a="1"/>
  <c r="R85" i="6" s="1"/>
  <c r="S50" i="9" a="1"/>
  <c r="S50" i="9" s="1"/>
  <c r="S41" i="6" a="1"/>
  <c r="S41" i="6" s="1"/>
  <c r="S471" i="9" a="1"/>
  <c r="S471" i="9" s="1"/>
  <c r="S26" i="6" a="1"/>
  <c r="S26" i="6" s="1"/>
  <c r="S69" i="6" a="1"/>
  <c r="S69" i="6" s="1"/>
  <c r="S46" i="6" a="1"/>
  <c r="S46" i="6" s="1"/>
  <c r="S468" i="9" a="1"/>
  <c r="S468" i="9" s="1"/>
  <c r="S100" i="9" a="1"/>
  <c r="S100" i="9" s="1"/>
  <c r="S458" i="9" a="1"/>
  <c r="S458" i="9" s="1"/>
  <c r="S90" i="9" a="1"/>
  <c r="S90" i="9" s="1"/>
  <c r="S70" i="6" a="1"/>
  <c r="S70" i="6" s="1"/>
  <c r="S17" i="6" a="1"/>
  <c r="S17" i="6" s="1"/>
  <c r="S51" i="6" a="1"/>
  <c r="S51" i="6" s="1"/>
  <c r="S6" i="6" a="1"/>
  <c r="S6" i="6" s="1"/>
  <c r="S78" i="6" a="1"/>
  <c r="S78" i="6" s="1"/>
  <c r="S68" i="6" a="1"/>
  <c r="S68" i="6" s="1"/>
  <c r="S77" i="6" a="1"/>
  <c r="S77" i="6" s="1"/>
  <c r="S454" i="9" a="1"/>
  <c r="S454" i="9" s="1"/>
  <c r="S86" i="9" a="1"/>
  <c r="S86" i="9" s="1"/>
  <c r="S15" i="6" a="1"/>
  <c r="S15" i="6" s="1"/>
  <c r="S469" i="9" a="1"/>
  <c r="S469" i="9" s="1"/>
  <c r="S101" i="9" a="1"/>
  <c r="S101" i="9" s="1"/>
  <c r="S52" i="6" a="1"/>
  <c r="S52" i="6" s="1"/>
  <c r="R83" i="6" a="1"/>
  <c r="R83" i="6" s="1"/>
  <c r="S37" i="6" a="1"/>
  <c r="S37" i="6" s="1"/>
  <c r="S58" i="6" a="1"/>
  <c r="S58" i="6" s="1"/>
  <c r="S79" i="6" a="1"/>
  <c r="S79" i="6" s="1"/>
  <c r="S48" i="6" a="1"/>
  <c r="S48" i="6" s="1"/>
  <c r="S88" i="9" a="1"/>
  <c r="S88" i="9" s="1"/>
  <c r="S456" i="9" a="1"/>
  <c r="S456" i="9" s="1"/>
  <c r="R81" i="6" a="1"/>
  <c r="R81" i="6" s="1"/>
  <c r="S21" i="6" a="1"/>
  <c r="S21" i="6" s="1"/>
  <c r="R101" i="6" a="1"/>
  <c r="R101" i="6" s="1"/>
  <c r="S64" i="6" a="1"/>
  <c r="S64" i="6" s="1"/>
  <c r="S49" i="6" a="1"/>
  <c r="S49" i="6" s="1"/>
  <c r="S42" i="6" a="1"/>
  <c r="S42" i="6" s="1"/>
  <c r="S57" i="6" a="1"/>
  <c r="S57" i="6" s="1"/>
  <c r="S39" i="6" a="1"/>
  <c r="S39" i="6" s="1"/>
  <c r="S9" i="6" a="1"/>
  <c r="S9" i="6" s="1"/>
  <c r="R92" i="6" a="1"/>
  <c r="R92" i="6" s="1"/>
  <c r="S47" i="6" a="1"/>
  <c r="S4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69">
    <bk>
      <extLst>
        <ext uri="{3e2802c4-a4d2-4d8b-9148-e3be6c30e623}">
          <xlrd:rvb i="0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</futureMetadata>
  <cellMetadata count="1">
    <bk>
      <rc t="1" v="0"/>
    </bk>
  </cellMetadata>
  <valueMetadata count="56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df_femenino=xl(%P2%, headers=True)
df_femenino_min_time = df_femenino.loc[df_femenino.groupby(['ATLETA', 'PRUEBA'])['TIEMPO'].idxmin()]</code>
    </pythonScript>
    <pythonScript>
      <code>df_masculino=xl(%P2%, headers=True)
df_masculino_min_time = df_masculino.loc[df_masculino.groupby(['ATLETA', 'PRUEBA'])['TIEMPO'].idxmin()]</code>
    </pythonScript>
  </pythonScripts>
</python>
</file>

<file path=xl/sharedStrings.xml><?xml version="1.0" encoding="utf-8"?>
<sst xmlns="http://schemas.openxmlformats.org/spreadsheetml/2006/main" count="19073" uniqueCount="667">
  <si>
    <t>AÑO</t>
  </si>
  <si>
    <t>F. NACIMIENTO</t>
  </si>
  <si>
    <t>ATLETA</t>
  </si>
  <si>
    <t>EDAD</t>
  </si>
  <si>
    <t>EQUIPO</t>
  </si>
  <si>
    <t>F. COMPETENCIA</t>
  </si>
  <si>
    <t>COMPETENCIA</t>
  </si>
  <si>
    <t>PRUEBA</t>
  </si>
  <si>
    <t>TIEMPO</t>
  </si>
  <si>
    <t>25m ESPALDA</t>
  </si>
  <si>
    <t>25m MARIPOSA</t>
  </si>
  <si>
    <t>50m ESPALDA</t>
  </si>
  <si>
    <t>50m PECHO</t>
  </si>
  <si>
    <t>50m MARIPOSA</t>
  </si>
  <si>
    <t>25m PECHO</t>
  </si>
  <si>
    <t>200m C.I.</t>
  </si>
  <si>
    <t>100m ESPALDA</t>
  </si>
  <si>
    <t>200m ESPALDA</t>
  </si>
  <si>
    <t>100m MARIPOSA</t>
  </si>
  <si>
    <t>200m MARIPOSA</t>
  </si>
  <si>
    <t>100m PECHO</t>
  </si>
  <si>
    <t>200m PECHO</t>
  </si>
  <si>
    <t>400m C.I.</t>
  </si>
  <si>
    <t>METROS/ESTILO</t>
  </si>
  <si>
    <t xml:space="preserve">Luciana Martinez </t>
  </si>
  <si>
    <t>AQUAPLANET</t>
  </si>
  <si>
    <t>Sara Suárez Meza</t>
  </si>
  <si>
    <t xml:space="preserve">Valery Isabella Triana </t>
  </si>
  <si>
    <t xml:space="preserve">Aura Cristina Jerónimo </t>
  </si>
  <si>
    <t>Maria Paula Tique</t>
  </si>
  <si>
    <t>KILIAN CARO PEREZ</t>
  </si>
  <si>
    <t xml:space="preserve">Daniel Santiago Pérez </t>
  </si>
  <si>
    <t xml:space="preserve">Juan David Mendoza Alarcón </t>
  </si>
  <si>
    <t xml:space="preserve">Juan Sebastian Viatela </t>
  </si>
  <si>
    <t>SAMUEL DAVID HOYOS</t>
  </si>
  <si>
    <t>Thiago Espitia Tapia</t>
  </si>
  <si>
    <t xml:space="preserve">Charles David Monsalve </t>
  </si>
  <si>
    <t>EMANUEL LOPEZ PEREZ</t>
  </si>
  <si>
    <t>SAMUEL TORRES FABRA</t>
  </si>
  <si>
    <t xml:space="preserve">Miguel Castilla </t>
  </si>
  <si>
    <t>Yidney Perez Herrera</t>
  </si>
  <si>
    <t xml:space="preserve">Andres camilo Palacios </t>
  </si>
  <si>
    <t>Luis Alejandro Hernandez Ozuna</t>
  </si>
  <si>
    <t>CATEGORIA</t>
  </si>
  <si>
    <t>PRE A</t>
  </si>
  <si>
    <t>PRE B</t>
  </si>
  <si>
    <t>INFANTIL A</t>
  </si>
  <si>
    <t>INFANTIL B</t>
  </si>
  <si>
    <t>JUVENIL A</t>
  </si>
  <si>
    <t>JUVENIL B</t>
  </si>
  <si>
    <t>MAYORES</t>
  </si>
  <si>
    <t>MASTER A</t>
  </si>
  <si>
    <t>MASTER B</t>
  </si>
  <si>
    <t>MASTER C</t>
  </si>
  <si>
    <t>MASTER D</t>
  </si>
  <si>
    <t>MASTER E</t>
  </si>
  <si>
    <t>MASTER F</t>
  </si>
  <si>
    <t>MASTER G</t>
  </si>
  <si>
    <t>F.EDAD</t>
  </si>
  <si>
    <t>F. CATEGORIAS</t>
  </si>
  <si>
    <t>M.EDAD</t>
  </si>
  <si>
    <t>M.CATEGORIAS</t>
  </si>
  <si>
    <t>SEXO</t>
  </si>
  <si>
    <t>F</t>
  </si>
  <si>
    <t>M</t>
  </si>
  <si>
    <t>TORNEO FREE STYLE</t>
  </si>
  <si>
    <t>ALL STAR 2.0</t>
  </si>
  <si>
    <t>TORNEO CLUB TIBURON</t>
  </si>
  <si>
    <t>TORNEO CLAUSURA LNC</t>
  </si>
  <si>
    <t>PERLA DEL SINÚ</t>
  </si>
  <si>
    <t>SARAY ARRIETA ROMERRO</t>
  </si>
  <si>
    <t>VALENTINA GONZALEZ CARVAJAL</t>
  </si>
  <si>
    <t>SARA LUCIA NUÑEZ LAMBERTINO</t>
  </si>
  <si>
    <t>GABRIELA ZUÑIGA GONZALEZ</t>
  </si>
  <si>
    <t>MARY PAZ DOMINGUEZ PICO</t>
  </si>
  <si>
    <t xml:space="preserve">ALEJANDRA ZUÑIGA GONZALEZ </t>
  </si>
  <si>
    <t>JULLIAN ARANGO ORTEGA</t>
  </si>
  <si>
    <t xml:space="preserve">ANDRES BERNAL BERRIO </t>
  </si>
  <si>
    <t>AVATAR</t>
  </si>
  <si>
    <t xml:space="preserve">JOSE CARLOS VIDAL </t>
  </si>
  <si>
    <t>Juan Camilo Ortega</t>
  </si>
  <si>
    <t>EMILLY RUBIO GOMEZ</t>
  </si>
  <si>
    <t>LUCIANA SÁENZ AMAYA</t>
  </si>
  <si>
    <t xml:space="preserve">Rebeca Gonzáles </t>
  </si>
  <si>
    <t>LUCIANA MONTERROSA SARMIENTO</t>
  </si>
  <si>
    <t xml:space="preserve">Ana Sofia Monrroy </t>
  </si>
  <si>
    <t>MARIA ELISA GUERRA</t>
  </si>
  <si>
    <t xml:space="preserve">Valentina Murillo </t>
  </si>
  <si>
    <t>ROXANA CORDERO</t>
  </si>
  <si>
    <t>Daniela Galvis</t>
  </si>
  <si>
    <t>Shirley Molina</t>
  </si>
  <si>
    <t>MIGUEL GONZALES</t>
  </si>
  <si>
    <t>Thiago Contreras Meza</t>
  </si>
  <si>
    <t xml:space="preserve">SEBASTIAN ANDRÉS PATERNINA </t>
  </si>
  <si>
    <t>Andres Camilo Ensuncho</t>
  </si>
  <si>
    <t>JUAN PABLO GONZALEZ</t>
  </si>
  <si>
    <t xml:space="preserve">Julian de la Rosa </t>
  </si>
  <si>
    <t xml:space="preserve">Salomón alviz peñate </t>
  </si>
  <si>
    <t>JOSE NICOLAS CABRALES</t>
  </si>
  <si>
    <t>NÍCOLAS SÁENZ AMAYA</t>
  </si>
  <si>
    <t xml:space="preserve">SANTIAGO BULA CARVAJAL </t>
  </si>
  <si>
    <t>JUAN SEBASTIAN GONZALEZ</t>
  </si>
  <si>
    <t xml:space="preserve">Santiago Herazo </t>
  </si>
  <si>
    <t>EDIER BULA</t>
  </si>
  <si>
    <t>Vicente Fernández MAZEA</t>
  </si>
  <si>
    <t>Yan Paolo Burgos Petro</t>
  </si>
  <si>
    <t>CHRISTIAN RUBIO VERGARA</t>
  </si>
  <si>
    <t>GABRIEL JAIME MESA</t>
  </si>
  <si>
    <t>Octavio Monterrosa</t>
  </si>
  <si>
    <t>MATHIAS SANTIAGO JARABA</t>
  </si>
  <si>
    <t>SALOMON MARTINEZ</t>
  </si>
  <si>
    <t>Luis Camilo Jaraba</t>
  </si>
  <si>
    <t>ISABELLA RUIZ</t>
  </si>
  <si>
    <t>LEYDI PINTO</t>
  </si>
  <si>
    <t>ABRAHAM ELIAS BRU ROBLES</t>
  </si>
  <si>
    <t>JOSE ALEJANDRO AGUIRRE OBAGI</t>
  </si>
  <si>
    <t>Elias Pineda lambraño</t>
  </si>
  <si>
    <t>Jose Ignacio Munera</t>
  </si>
  <si>
    <t>Duvan Rios Perez</t>
  </si>
  <si>
    <t>shiara sofia alvarez llorente</t>
  </si>
  <si>
    <t>BEATRIZ HELENA BARRERA BRUNO</t>
  </si>
  <si>
    <t>lia florez perez</t>
  </si>
  <si>
    <t>SALOME MARTINEZ CONDE</t>
  </si>
  <si>
    <t>thaliana hernandez escobar</t>
  </si>
  <si>
    <t>valentina gonzales carvajal</t>
  </si>
  <si>
    <t>JACKELIN RIVERA JIMENEZ</t>
  </si>
  <si>
    <t>LINDA DIAZ MARQUEZ</t>
  </si>
  <si>
    <t>JENNIFER VALVERDE LLORENTE</t>
  </si>
  <si>
    <t>GABRIELA ARTEAGA BLANCO</t>
  </si>
  <si>
    <t>maria alejandra sanchez caraballo</t>
  </si>
  <si>
    <t>Maria Camila Bravo Acevedo</t>
  </si>
  <si>
    <t>yenifer garcía cordoba</t>
  </si>
  <si>
    <t>JUAN JESUS ZAMORA NEGRETE</t>
  </si>
  <si>
    <t>SEBASTIAN RUIZ COGOLLO</t>
  </si>
  <si>
    <t>ANDRES FELIPE RUIZ COGOLLO</t>
  </si>
  <si>
    <t>EMILIANO VASQUEZ GIL</t>
  </si>
  <si>
    <t>GABRIEL ANTONIO VALENCIA MARTINEZ</t>
  </si>
  <si>
    <t>santiago sierra soto</t>
  </si>
  <si>
    <t>MATHIAS NEGRETE ECHEVERRIA</t>
  </si>
  <si>
    <t>cristian david guzman polo</t>
  </si>
  <si>
    <t>emmanuel montiel piñeres</t>
  </si>
  <si>
    <t>daniel mauricio ariza gandur</t>
  </si>
  <si>
    <t>juan fernando muñoz sibaja</t>
  </si>
  <si>
    <t>Juan Pablo Molina</t>
  </si>
  <si>
    <t>HUGO BARRERA GUZMAN</t>
  </si>
  <si>
    <t>Erick Rincon Guerra</t>
  </si>
  <si>
    <t>HERNANDO ALBERTO URREA SERNA</t>
  </si>
  <si>
    <t>Alejo valdez</t>
  </si>
  <si>
    <t>RUIZ HOLGUIN AMALIA</t>
  </si>
  <si>
    <t>ENAMORADO DURANGO YELIZA</t>
  </si>
  <si>
    <t xml:space="preserve">LEAL MARTINEZ MARIA SOFIA </t>
  </si>
  <si>
    <t>VALENTINA ARROYO</t>
  </si>
  <si>
    <t>LUCERO FLOREZ LAURA</t>
  </si>
  <si>
    <t>ALVAREZ MOLINA VICTORIA</t>
  </si>
  <si>
    <t>DE LA OSSA CANTERO SOPHIA</t>
  </si>
  <si>
    <t>ARRIETA MARTINEZ AMY</t>
  </si>
  <si>
    <t xml:space="preserve">ELIZABETH FERNANDEZ </t>
  </si>
  <si>
    <t>BELEN MARCELO</t>
  </si>
  <si>
    <t>ARRIETA OQUENDO MARIA VICTORIA</t>
  </si>
  <si>
    <t>NARANJO MENDOZA VALERIA</t>
  </si>
  <si>
    <t>VALERY ZABALETA</t>
  </si>
  <si>
    <t>MAZO MADERA LAURA</t>
  </si>
  <si>
    <t>CAUSIL CAMPO DAYNELL ALHE</t>
  </si>
  <si>
    <t>MARTINEZ LÓPEZ JERONIMO</t>
  </si>
  <si>
    <t>MARTÍNEZ REYES THIAGO LUIS</t>
  </si>
  <si>
    <t>SEBASTIAN MUÑOZ</t>
  </si>
  <si>
    <t>VASQUEZ HOYOS ISAAC</t>
  </si>
  <si>
    <t>CALDERÓN DIAZ THIAGO</t>
  </si>
  <si>
    <t>JUAN CAMILO MUÑOZ</t>
  </si>
  <si>
    <t>SIERRA RUIZ CARLOS DANIEL</t>
  </si>
  <si>
    <t>JUAN FERNANDO MUÑOZ</t>
  </si>
  <si>
    <t>MARIANA ARROYAVE HERAZO</t>
  </si>
  <si>
    <t>JUAN ANGEL PUERTAS RAMIREZ</t>
  </si>
  <si>
    <t xml:space="preserve">ANGEL SALCEDO GONZALES </t>
  </si>
  <si>
    <t>Abigail Hernandez Vergara</t>
  </si>
  <si>
    <t>Kaylen Jireth Núñez Hernández</t>
  </si>
  <si>
    <t>MARIA ALEJANDRA ARTEAGA</t>
  </si>
  <si>
    <t xml:space="preserve">Isabel sofia Ibáñez González </t>
  </si>
  <si>
    <t>Yerlis Sofia Cuadrado Mestra</t>
  </si>
  <si>
    <t>Laura Andrea Montes Lopez</t>
  </si>
  <si>
    <t>ANDREA CALDERON</t>
  </si>
  <si>
    <t xml:space="preserve">Leydis de Jesús Lugo Arellano </t>
  </si>
  <si>
    <t>Lidis Luz Mendoza Navarro</t>
  </si>
  <si>
    <t xml:space="preserve">Santiago Rey Rodriguez lugo </t>
  </si>
  <si>
    <t xml:space="preserve">GABRIEL HOYOS </t>
  </si>
  <si>
    <t>MATIAS HERNANDEZ</t>
  </si>
  <si>
    <t xml:space="preserve">NICOLAS JARABA </t>
  </si>
  <si>
    <t xml:space="preserve">Yonier Vuelvas Salazar </t>
  </si>
  <si>
    <t>Andres Eduardo Vicuña Rivas</t>
  </si>
  <si>
    <t>ISAAC HERNANDEZ</t>
  </si>
  <si>
    <t xml:space="preserve">RAUL HOYOS </t>
  </si>
  <si>
    <t>THOMAS GOMEZ SERPA</t>
  </si>
  <si>
    <t>CLEMENTE RODRIGUEZ</t>
  </si>
  <si>
    <t>LUIS QUEVEDO</t>
  </si>
  <si>
    <t>Ever Junior Polo Lozano</t>
  </si>
  <si>
    <t>MAURICIO ROSSO</t>
  </si>
  <si>
    <t>YASSIR BURGOS</t>
  </si>
  <si>
    <t>SEBASTIAN MEDINA</t>
  </si>
  <si>
    <t>Jhonatan Steven Cortez Bolivar</t>
  </si>
  <si>
    <t>MARCOS DAVID YEPES JULIO</t>
  </si>
  <si>
    <t>Libardo Pinzón Vivas</t>
  </si>
  <si>
    <t xml:space="preserve">Antonella Arroyave Velez </t>
  </si>
  <si>
    <t>JEANMARY PEÑALOSA</t>
  </si>
  <si>
    <t xml:space="preserve">KEREN SARAY ARBOLEDA SOTO </t>
  </si>
  <si>
    <t xml:space="preserve">Maríajosé Vega Baldovino </t>
  </si>
  <si>
    <t xml:space="preserve">Verónica Pérez Cabrales </t>
  </si>
  <si>
    <t>YANITH  MUÑOZ</t>
  </si>
  <si>
    <t>MAITE BETANCUR AGUDELO</t>
  </si>
  <si>
    <t xml:space="preserve">María Alejandra Orrego Rodríguez </t>
  </si>
  <si>
    <t xml:space="preserve">Sara Blanco Zuluaga </t>
  </si>
  <si>
    <t xml:space="preserve">Yeneris Alexandra Meléndez Rentería </t>
  </si>
  <si>
    <t>Marialejandra Julio Ibargüen</t>
  </si>
  <si>
    <t>NAILETH SOPHIA MOSQUERA</t>
  </si>
  <si>
    <t>SARA AMAYA</t>
  </si>
  <si>
    <t>ANA ISABEL ROA OSORIO</t>
  </si>
  <si>
    <t>MARIA FERNANDA AVILÉS</t>
  </si>
  <si>
    <t>NICOL MARIANA PALENCIA</t>
  </si>
  <si>
    <t xml:space="preserve">Eva Sharay Rodriguez Roa </t>
  </si>
  <si>
    <t>KIARA SOFIA PEREZ</t>
  </si>
  <si>
    <t>MANUELA GRANDA RUIZ</t>
  </si>
  <si>
    <t xml:space="preserve">Maria Camila Jiménez Castaño </t>
  </si>
  <si>
    <t>Ana Maria Velez Salazar</t>
  </si>
  <si>
    <t xml:space="preserve">Julian david manjarrez cruz </t>
  </si>
  <si>
    <t xml:space="preserve">Dylan Matías Cabarcas Ortiz </t>
  </si>
  <si>
    <t>Emmanuel Zapata</t>
  </si>
  <si>
    <t>ALEJANDRO PALACIO</t>
  </si>
  <si>
    <t xml:space="preserve">Ian Álvarez Machado </t>
  </si>
  <si>
    <t>MATTHEW COLORADO</t>
  </si>
  <si>
    <t>dylan andres palomino lopez</t>
  </si>
  <si>
    <t xml:space="preserve">ALEJANDRO COGOLLO FAJARDO </t>
  </si>
  <si>
    <t>JACOBO VELLOJIN</t>
  </si>
  <si>
    <t>JHON JAMES CARDONA</t>
  </si>
  <si>
    <t xml:space="preserve">Juan José Scott palacios </t>
  </si>
  <si>
    <t>Miguelangel Cuesta</t>
  </si>
  <si>
    <t xml:space="preserve">Alejandro Londoño Delgado </t>
  </si>
  <si>
    <t>CAMILO VALDES</t>
  </si>
  <si>
    <t>Esteban Castro</t>
  </si>
  <si>
    <t xml:space="preserve">Jhon eder Rivas Carbajal </t>
  </si>
  <si>
    <t>JUAN ESTEBAN AGUIRRE</t>
  </si>
  <si>
    <t>CRISTHOPER JARAMILLO</t>
  </si>
  <si>
    <t>ESTEBAN VEGA</t>
  </si>
  <si>
    <t>ALESKA BARRERA SERPA</t>
  </si>
  <si>
    <t>HELENA CAMACHO</t>
  </si>
  <si>
    <t>Luciana Alvarez</t>
  </si>
  <si>
    <t>LUCIANA ALVAREZ GONZALEZ</t>
  </si>
  <si>
    <t>ANGELES CONDE</t>
  </si>
  <si>
    <t>DULCE MARIA LOPEZ BAYER</t>
  </si>
  <si>
    <t>FRIDA STEFANIA DE LOS SANTOS</t>
  </si>
  <si>
    <t>SALOME BERROCAL LOPEZ</t>
  </si>
  <si>
    <t>SARAY BERROCAL LOPEZ</t>
  </si>
  <si>
    <t>TIFANY BARRERA SERPA</t>
  </si>
  <si>
    <t>Valery Furnielez</t>
  </si>
  <si>
    <t>Maria de los Angeles Mora Benitez</t>
  </si>
  <si>
    <t>IVANNA BUSTAMANTE CANTERO</t>
  </si>
  <si>
    <t>YULENA VILORIA</t>
  </si>
  <si>
    <t>TATIANA MONTES</t>
  </si>
  <si>
    <t>MARTHA SAENZ</t>
  </si>
  <si>
    <t>Dayan Millak Montes</t>
  </si>
  <si>
    <t>SAUL HOYOS</t>
  </si>
  <si>
    <t xml:space="preserve">Anghel Gabriel Cárdenas </t>
  </si>
  <si>
    <t>ADRIAN CARRASCAL</t>
  </si>
  <si>
    <t>David Machado Julio</t>
  </si>
  <si>
    <t>johann martinez Garces</t>
  </si>
  <si>
    <t>SAMUEL ARGUMEDO</t>
  </si>
  <si>
    <t xml:space="preserve">Santiago Canabal Molinares </t>
  </si>
  <si>
    <t>SANTIAGO ISAAC CANABAL MOLINARES</t>
  </si>
  <si>
    <t>Manuel Restan Herazo</t>
  </si>
  <si>
    <t>Sebastian Negrete Montes</t>
  </si>
  <si>
    <t>Andres Tordecilla Florez</t>
  </si>
  <si>
    <t>jonathan martinez garcez</t>
  </si>
  <si>
    <t xml:space="preserve">Sebastian Álvarez Arteaga </t>
  </si>
  <si>
    <t>SEBASTIAN JOSE ALVAREZ ARTEAGA</t>
  </si>
  <si>
    <t>ESTEBAN MORALES GOMEZ</t>
  </si>
  <si>
    <t>MATEO SANTA MERCADO</t>
  </si>
  <si>
    <t>YOSED PEREZ MOLINA</t>
  </si>
  <si>
    <t>JOSÉ SANTAMARIA</t>
  </si>
  <si>
    <t>LUIS SEBASTIAN PAEZ</t>
  </si>
  <si>
    <t>SAMUEL OTERO</t>
  </si>
  <si>
    <t>SANTIAGO ESPINOSA</t>
  </si>
  <si>
    <t>CAMILO BERRIO BERRIO</t>
  </si>
  <si>
    <t>RAFAEL RIVERO BLANCO</t>
  </si>
  <si>
    <t>DANIEL MONTOYA</t>
  </si>
  <si>
    <t>JAIRO MARTINEZ</t>
  </si>
  <si>
    <t>SENEN GOMEZ</t>
  </si>
  <si>
    <t xml:space="preserve">TIFFANY BARRERA </t>
  </si>
  <si>
    <t xml:space="preserve">MARCOS DAVID PETRO </t>
  </si>
  <si>
    <t xml:space="preserve">LUIS CARLOS SALGADO </t>
  </si>
  <si>
    <t xml:space="preserve">IKER KHALIL </t>
  </si>
  <si>
    <t>JULIANA NOBLE CONTRERAS</t>
  </si>
  <si>
    <t>MARIA MILAGROS TRUCCO</t>
  </si>
  <si>
    <t>SALOME PEÑATA BUELVAS</t>
  </si>
  <si>
    <t>SARA MARTINEZ</t>
  </si>
  <si>
    <t>LUZ NEIDY REINO DIAZ</t>
  </si>
  <si>
    <t>DAVID CASTELLANO REYES</t>
  </si>
  <si>
    <t>MATHIAS HERNANDEZ HERNANDEZ</t>
  </si>
  <si>
    <t>JULIAN CASTELLANO TORRES</t>
  </si>
  <si>
    <t>ANDERSON GALVAN MORELO</t>
  </si>
  <si>
    <t>ISAIAS TRUCCO MORENO</t>
  </si>
  <si>
    <t xml:space="preserve">Ainara Valle </t>
  </si>
  <si>
    <t xml:space="preserve">Leancy Merlano </t>
  </si>
  <si>
    <t>Jandy Merlano</t>
  </si>
  <si>
    <t xml:space="preserve">Anderson Cárdenas </t>
  </si>
  <si>
    <t xml:space="preserve">Emanuel Padilla </t>
  </si>
  <si>
    <t>NAIDHELIN ORTEGA DURANGO</t>
  </si>
  <si>
    <t>LINDA RUIZ  SANCHEZ</t>
  </si>
  <si>
    <t>EVELIN RAMOS PARRA</t>
  </si>
  <si>
    <t>THOMAS ORTIZ MORALES</t>
  </si>
  <si>
    <t>DEIBY RUIZ SANCHEZ</t>
  </si>
  <si>
    <t xml:space="preserve">JUAN STEBAN ESTRADA MEJIA </t>
  </si>
  <si>
    <t>RODRIGO VEGA MEDINA</t>
  </si>
  <si>
    <t>ANTONELLA GIRALDO CACERES</t>
  </si>
  <si>
    <t>EMILIANO RENDON</t>
  </si>
  <si>
    <t>Dylan Carmona Cepedes</t>
  </si>
  <si>
    <t>MATHIAS OZUNA VARGAS</t>
  </si>
  <si>
    <t>RICHAR SUAREZ</t>
  </si>
  <si>
    <t>Celeste Maldonado</t>
  </si>
  <si>
    <t>Arianna Lozada</t>
  </si>
  <si>
    <t>Daphne Morales</t>
  </si>
  <si>
    <t>Gareth Moguea</t>
  </si>
  <si>
    <t>Sebastian Sarmiento</t>
  </si>
  <si>
    <t>Samuel Jimenez</t>
  </si>
  <si>
    <t>Ikeer Lozada</t>
  </si>
  <si>
    <t>Max Polo</t>
  </si>
  <si>
    <t>Daniel Stubbs</t>
  </si>
  <si>
    <t xml:space="preserve">Adrian Iglesias </t>
  </si>
  <si>
    <t>ALESSANDRA SENI</t>
  </si>
  <si>
    <t>SARA PEREZ</t>
  </si>
  <si>
    <t>SOFIA MARTINEZ</t>
  </si>
  <si>
    <t>MARIA ANGEL PEREZ</t>
  </si>
  <si>
    <t>EMILY GUEVARA</t>
  </si>
  <si>
    <t>MANUELA GOMEZ</t>
  </si>
  <si>
    <t>MILAGROS BEDOYA</t>
  </si>
  <si>
    <t>HELENA BORJA</t>
  </si>
  <si>
    <t>MARIANA ESTRADA</t>
  </si>
  <si>
    <t>BRIAHANA GUEVARA</t>
  </si>
  <si>
    <t>MARTHA RIASCOS</t>
  </si>
  <si>
    <t>VERONICA MERCADO</t>
  </si>
  <si>
    <t>MARIA JULIANA ECHEVERRY</t>
  </si>
  <si>
    <t>SALOMON FONSECA</t>
  </si>
  <si>
    <t>JULIAN ANDRES CONTRERAS</t>
  </si>
  <si>
    <t>JESUS NAVARRO</t>
  </si>
  <si>
    <t>JUAN DIEGO CASTRO</t>
  </si>
  <si>
    <t>SAMUEL BAQUERO</t>
  </si>
  <si>
    <t>SAMUEL PEREZ</t>
  </si>
  <si>
    <t>DIEGO BAQUERO</t>
  </si>
  <si>
    <t>FERNANDO AVENDAÑO</t>
  </si>
  <si>
    <t>JHON GOMEZ</t>
  </si>
  <si>
    <t>SANTIAGO GONZALEZ</t>
  </si>
  <si>
    <t>VICTOR PEREIRA</t>
  </si>
  <si>
    <t>CESAR VERGARA</t>
  </si>
  <si>
    <t>CAMILO TOLE</t>
  </si>
  <si>
    <t>ESTEBAN LONDOÑO</t>
  </si>
  <si>
    <t>MATIAS FURNIELES</t>
  </si>
  <si>
    <t xml:space="preserve">Daniel Henrndez sanchez </t>
  </si>
  <si>
    <t>YENERIS ALEXANDRA MELENDEZ RENTERIA</t>
  </si>
  <si>
    <t>MATIAS ELJACH HENAO</t>
  </si>
  <si>
    <t>YORJUAN DAVID PRADA CORDOBA</t>
  </si>
  <si>
    <t>JUAN JOSE RUA MUÑOZ</t>
  </si>
  <si>
    <t>JUAN DIEGO GARCIA PERDOMO</t>
  </si>
  <si>
    <t>JUAN STEVAN GARCIA PERDOMO</t>
  </si>
  <si>
    <t>VALENTINA LOZANO ARGUMEDO</t>
  </si>
  <si>
    <t>Jose Alejandro Argel Morales</t>
  </si>
  <si>
    <t>AQUARIUM</t>
  </si>
  <si>
    <t>ATLANTIS</t>
  </si>
  <si>
    <t>DELFINES</t>
  </si>
  <si>
    <t>FEM</t>
  </si>
  <si>
    <t>HAPPY POOL</t>
  </si>
  <si>
    <t>MASTER</t>
  </si>
  <si>
    <t>METEOROS DE URABA</t>
  </si>
  <si>
    <t>NNG</t>
  </si>
  <si>
    <t>PIRAÑAS</t>
  </si>
  <si>
    <t>SINU STARS</t>
  </si>
  <si>
    <t>Sport World</t>
  </si>
  <si>
    <t>SPRINTERS</t>
  </si>
  <si>
    <t>SWIMMERS</t>
  </si>
  <si>
    <t>T. BARANOA</t>
  </si>
  <si>
    <t>TIBURON</t>
  </si>
  <si>
    <t>TITANS</t>
  </si>
  <si>
    <t>VELETAS DORADAS</t>
  </si>
  <si>
    <t>CHAMPIONSHIP MASTER</t>
  </si>
  <si>
    <t>IV CAIMAN DE ORO</t>
  </si>
  <si>
    <t>V CAIMAN DE ORO</t>
  </si>
  <si>
    <t>17/02/2024</t>
  </si>
  <si>
    <t>16/03/2024</t>
  </si>
  <si>
    <t>4/05/2024</t>
  </si>
  <si>
    <t>20/07/2024</t>
  </si>
  <si>
    <t>17/08/2024</t>
  </si>
  <si>
    <t>19/10/2024</t>
  </si>
  <si>
    <t>CHEQUEO DEPARTAMENTAL</t>
  </si>
  <si>
    <t>RENATA SOFIA VIDAL CASTAÑO</t>
  </si>
  <si>
    <t>SAMANTHA CASTELLANOS MARIN</t>
  </si>
  <si>
    <t>LAURA SOFIA ALVAREZ ANAYA</t>
  </si>
  <si>
    <t>MARIA CAMILA AGRESOT IBAÑEZ</t>
  </si>
  <si>
    <t>LEIDY VANESSA PINTO PINTO</t>
  </si>
  <si>
    <t>ISABELLA TOUS SOTO</t>
  </si>
  <si>
    <t>ANA CAROLINA MUÑOZ</t>
  </si>
  <si>
    <t>AZUMY ANNAHY ARTEAGA ARRIETA</t>
  </si>
  <si>
    <t>DANNA MARIA DOMINGUEZ PICO</t>
  </si>
  <si>
    <t>emilly rubio gomez</t>
  </si>
  <si>
    <t>SALOME DAZA ANDRADE</t>
  </si>
  <si>
    <t>ALANIS RAMOS</t>
  </si>
  <si>
    <t>Isabella Jiménez Negrete</t>
  </si>
  <si>
    <t>EMILY ESTRADA GALARCIO</t>
  </si>
  <si>
    <t>NATALIA ALVAREZ ANAYA</t>
  </si>
  <si>
    <t>Juanita Isabel Vitola Sanchez</t>
  </si>
  <si>
    <t>GERMAN SEGURA CABRALES</t>
  </si>
  <si>
    <t>JOSE GABRIEL ORTIZ RUIZ</t>
  </si>
  <si>
    <t>ALCY ANTONIO LOZANO MURILLO</t>
  </si>
  <si>
    <t>SEBASTIAN ALEJANDRO BURGOS CALAO</t>
  </si>
  <si>
    <t>JAFET ALVAREZ</t>
  </si>
  <si>
    <t>DAVID MACHADO JULIO</t>
  </si>
  <si>
    <t>ISAAC BURITICÁ OTALVARO</t>
  </si>
  <si>
    <t>ANDRES EDUARDO VICUÑA RIVAS</t>
  </si>
  <si>
    <t>Nair Burgos Beltran</t>
  </si>
  <si>
    <t>JUAN PABLO MORALES GOMEZ</t>
  </si>
  <si>
    <t>ALEJANDRO CAMARGO GARNAUTT</t>
  </si>
  <si>
    <t>JAIME ANDRES ANAYA SIBAJA</t>
  </si>
  <si>
    <t>ANGHEL GABRIEL CARDENAS SUAREZ</t>
  </si>
  <si>
    <t>Marcos David Yepes Julio</t>
  </si>
  <si>
    <t>Emmanuel López Pérez</t>
  </si>
  <si>
    <t>Thiago Espita Tapias</t>
  </si>
  <si>
    <t>SEX</t>
  </si>
  <si>
    <t>Juan camilo Acevedo Campo</t>
  </si>
  <si>
    <t>JUAN JOSÉ RODRIGUEZ DURAN</t>
  </si>
  <si>
    <t>SANTIAGO TORRES FABRA</t>
  </si>
  <si>
    <t>JESUS GONZALEZ CAMPILLO</t>
  </si>
  <si>
    <t>EMMANUEL PADILLA</t>
  </si>
  <si>
    <t xml:space="preserve">Matías Londoño García </t>
  </si>
  <si>
    <t>SAMUEL LEONARDO SARMIENTO</t>
  </si>
  <si>
    <t xml:space="preserve">JOSE AGUIRRE </t>
  </si>
  <si>
    <t>ADRIAN CAMARGO GARNAUTT</t>
  </si>
  <si>
    <t>ABRAHAM ARENAS COGOLLO</t>
  </si>
  <si>
    <t>JERONIMO DAZA BORJA</t>
  </si>
  <si>
    <t>SAMUEL RAMOS</t>
  </si>
  <si>
    <t>SERGIO VILLALBA</t>
  </si>
  <si>
    <t>EQUIPO 1</t>
  </si>
  <si>
    <t>EQUIPO 2</t>
  </si>
  <si>
    <t>EQUIPO 3</t>
  </si>
  <si>
    <t>EQUIPO 4</t>
  </si>
  <si>
    <t>EQUIPO 5</t>
  </si>
  <si>
    <t>MNM</t>
  </si>
  <si>
    <t>EQUIPO ACTUAL</t>
  </si>
  <si>
    <t>CATEGORIAS</t>
  </si>
  <si>
    <t xml:space="preserve">Mariagrazia Rangel Rojas </t>
  </si>
  <si>
    <t>KATHERINE GASCON</t>
  </si>
  <si>
    <t>Marlen Patricia Villalba Pastrana</t>
  </si>
  <si>
    <t>Leydis de Jesús Lugo</t>
  </si>
  <si>
    <t>MARÍA BAYER</t>
  </si>
  <si>
    <t>Lorena Aguayo Ulloa</t>
  </si>
  <si>
    <t>Claudia Milena Serpa Imbett</t>
  </si>
  <si>
    <t>ELEONORA RIVAS</t>
  </si>
  <si>
    <t>Hugo Barrera Guzman</t>
  </si>
  <si>
    <t>Juan Fernando Arango Meneses</t>
  </si>
  <si>
    <t>ALEX EPAMINONDAS ZARATE BUELVAS</t>
  </si>
  <si>
    <t>Esteban Sossa Uparela</t>
  </si>
  <si>
    <t>Julian arbelaez</t>
  </si>
  <si>
    <t>Fernando Suarez</t>
  </si>
  <si>
    <t>16/10/1987</t>
  </si>
  <si>
    <t>P. LIBRE</t>
  </si>
  <si>
    <t>II CHAMPIONSHIP MASTER</t>
  </si>
  <si>
    <t>MEJORAS</t>
  </si>
  <si>
    <t>NOMBRE Y APELLIDO</t>
  </si>
  <si>
    <t>Edad</t>
  </si>
  <si>
    <t>Club</t>
  </si>
  <si>
    <t>Mejor Tiempo</t>
  </si>
  <si>
    <t>Marca Referencia 2024</t>
  </si>
  <si>
    <t>Falta para la Meta</t>
  </si>
  <si>
    <t>Confirmación de M.M.</t>
  </si>
  <si>
    <t>Confirmación de Mejora</t>
  </si>
  <si>
    <t>N° Participación</t>
  </si>
  <si>
    <t>10:43,10</t>
  </si>
  <si>
    <t>21:26,98</t>
  </si>
  <si>
    <t>00:35,89</t>
  </si>
  <si>
    <t>01:17,66</t>
  </si>
  <si>
    <t>02:51,57</t>
  </si>
  <si>
    <t>03:12,99</t>
  </si>
  <si>
    <t>00:32,97</t>
  </si>
  <si>
    <t>01:16,70</t>
  </si>
  <si>
    <t>02:53,36</t>
  </si>
  <si>
    <t>02:44,60</t>
  </si>
  <si>
    <t>06:00,28</t>
  </si>
  <si>
    <t>10:08,81</t>
  </si>
  <si>
    <t>20:17,96</t>
  </si>
  <si>
    <t>00:33,75</t>
  </si>
  <si>
    <t>01:14,77</t>
  </si>
  <si>
    <t>02:42,60</t>
  </si>
  <si>
    <t>03:05,63</t>
  </si>
  <si>
    <t>00:29,96</t>
  </si>
  <si>
    <t>01:12,26</t>
  </si>
  <si>
    <t>02:50,33</t>
  </si>
  <si>
    <t>02:40,21</t>
  </si>
  <si>
    <t>05:46,00</t>
  </si>
  <si>
    <t>00:26,87</t>
  </si>
  <si>
    <t>00:58,85</t>
  </si>
  <si>
    <t>02:10,54</t>
  </si>
  <si>
    <t>04:39,53</t>
  </si>
  <si>
    <t>09:52,03</t>
  </si>
  <si>
    <t>19:24,88</t>
  </si>
  <si>
    <t>00:32,64</t>
  </si>
  <si>
    <t>01:11,26</t>
  </si>
  <si>
    <t>02:34,53</t>
  </si>
  <si>
    <t>00:34,91</t>
  </si>
  <si>
    <t>01:19,22</t>
  </si>
  <si>
    <t>02:55,65</t>
  </si>
  <si>
    <t>00:28,97</t>
  </si>
  <si>
    <t>01:05,38</t>
  </si>
  <si>
    <t>02:41,17</t>
  </si>
  <si>
    <t>02:31,77</t>
  </si>
  <si>
    <t>05:32,62</t>
  </si>
  <si>
    <t>00:26,19</t>
  </si>
  <si>
    <t>00:57,37</t>
  </si>
  <si>
    <t>02:08,20</t>
  </si>
  <si>
    <t>04:38,98</t>
  </si>
  <si>
    <t>09:48,07</t>
  </si>
  <si>
    <t>19:05,18</t>
  </si>
  <si>
    <t>00:31,55</t>
  </si>
  <si>
    <t>01:09,83</t>
  </si>
  <si>
    <t>02:34,32</t>
  </si>
  <si>
    <t>00:33,92</t>
  </si>
  <si>
    <t>01:16,31</t>
  </si>
  <si>
    <t>02:54,94</t>
  </si>
  <si>
    <t>00:27,99</t>
  </si>
  <si>
    <t>01:03,28</t>
  </si>
  <si>
    <t>02:38,16</t>
  </si>
  <si>
    <t>02:28,47</t>
  </si>
  <si>
    <t>05:20,59</t>
  </si>
  <si>
    <t>00:25,70</t>
  </si>
  <si>
    <t>00:55,60</t>
  </si>
  <si>
    <t>02:03,71</t>
  </si>
  <si>
    <t>04:29,05</t>
  </si>
  <si>
    <t>09:30,71</t>
  </si>
  <si>
    <t>18:24,83</t>
  </si>
  <si>
    <t>00:30,54</t>
  </si>
  <si>
    <t>01:06,22</t>
  </si>
  <si>
    <t>02:27,34</t>
  </si>
  <si>
    <t>00:32,72</t>
  </si>
  <si>
    <t>01:14,44</t>
  </si>
  <si>
    <t>02:44,23</t>
  </si>
  <si>
    <t>00:27,13</t>
  </si>
  <si>
    <t>01:01,04</t>
  </si>
  <si>
    <t>02:25,45</t>
  </si>
  <si>
    <t>02:23,11</t>
  </si>
  <si>
    <t>05:09,29</t>
  </si>
  <si>
    <t>00:24,71</t>
  </si>
  <si>
    <t>00:54,59</t>
  </si>
  <si>
    <t>01:58,85</t>
  </si>
  <si>
    <t>04:23,21</t>
  </si>
  <si>
    <t>09:25,88</t>
  </si>
  <si>
    <t>18:10,19</t>
  </si>
  <si>
    <t>00:29,44</t>
  </si>
  <si>
    <t>01:05,10</t>
  </si>
  <si>
    <t>02:25,50</t>
  </si>
  <si>
    <t>00:31,70</t>
  </si>
  <si>
    <t>01:11,11</t>
  </si>
  <si>
    <t>02:39,14</t>
  </si>
  <si>
    <t>00:26,39</t>
  </si>
  <si>
    <t>00:58,95</t>
  </si>
  <si>
    <t>02:23,37</t>
  </si>
  <si>
    <t>02:21,02</t>
  </si>
  <si>
    <t>05:05,19</t>
  </si>
  <si>
    <t>12:43,83</t>
  </si>
  <si>
    <t>22:40,06</t>
  </si>
  <si>
    <t>00:40,50</t>
  </si>
  <si>
    <t>01:29,53</t>
  </si>
  <si>
    <t>03:12,71</t>
  </si>
  <si>
    <t>03:38,59</t>
  </si>
  <si>
    <t>00:37,88</t>
  </si>
  <si>
    <t>01:36,29</t>
  </si>
  <si>
    <t>03:33,53</t>
  </si>
  <si>
    <t>03:08,75</t>
  </si>
  <si>
    <t>06:33,56</t>
  </si>
  <si>
    <t>11:56,30</t>
  </si>
  <si>
    <t>21:46,14</t>
  </si>
  <si>
    <t>00:38,17</t>
  </si>
  <si>
    <t>01:22,70</t>
  </si>
  <si>
    <t>03:00,17</t>
  </si>
  <si>
    <t>03:28,36</t>
  </si>
  <si>
    <t>00:35,68</t>
  </si>
  <si>
    <t>01:26,75</t>
  </si>
  <si>
    <t>03:28,48</t>
  </si>
  <si>
    <t>02:59,86</t>
  </si>
  <si>
    <t>06:17,96</t>
  </si>
  <si>
    <t>00:31,38</t>
  </si>
  <si>
    <t>01:07,66</t>
  </si>
  <si>
    <t>02:31,93</t>
  </si>
  <si>
    <t>05:21,33</t>
  </si>
  <si>
    <t>11:03,53</t>
  </si>
  <si>
    <t>20:59,87</t>
  </si>
  <si>
    <t>00:37,49</t>
  </si>
  <si>
    <t>01:21,91</t>
  </si>
  <si>
    <t>02:56,18</t>
  </si>
  <si>
    <t>00:41,54</t>
  </si>
  <si>
    <t>01:32,21</t>
  </si>
  <si>
    <t>03:22,29</t>
  </si>
  <si>
    <t>00:33,85</t>
  </si>
  <si>
    <t>01:21,52</t>
  </si>
  <si>
    <t>03:16,20</t>
  </si>
  <si>
    <t>02:54,64</t>
  </si>
  <si>
    <t>06:04,57</t>
  </si>
  <si>
    <t>00:30,47</t>
  </si>
  <si>
    <t>01:06,65</t>
  </si>
  <si>
    <t>02:27,36</t>
  </si>
  <si>
    <t>05:16,25</t>
  </si>
  <si>
    <t>10:37,38</t>
  </si>
  <si>
    <t>20:10,21</t>
  </si>
  <si>
    <t>00:35,96</t>
  </si>
  <si>
    <t>01:21,01</t>
  </si>
  <si>
    <t>02:55,37</t>
  </si>
  <si>
    <t>00:41,42</t>
  </si>
  <si>
    <t>01:32,14</t>
  </si>
  <si>
    <t>03:19,19</t>
  </si>
  <si>
    <t>00:33,05</t>
  </si>
  <si>
    <t>01:17,44</t>
  </si>
  <si>
    <t>03:03,92</t>
  </si>
  <si>
    <t>05:50,20</t>
  </si>
  <si>
    <t>00:29,56</t>
  </si>
  <si>
    <t>01:04,47</t>
  </si>
  <si>
    <t>02:22,08</t>
  </si>
  <si>
    <t>05:04,21</t>
  </si>
  <si>
    <t>10:14,92</t>
  </si>
  <si>
    <t>19:27,56</t>
  </si>
  <si>
    <t>00:34,60</t>
  </si>
  <si>
    <t>01:15,98</t>
  </si>
  <si>
    <t>02:45,53</t>
  </si>
  <si>
    <t>00:39,34</t>
  </si>
  <si>
    <t>01:27,07</t>
  </si>
  <si>
    <t>03:10,19</t>
  </si>
  <si>
    <t>00:31,69</t>
  </si>
  <si>
    <t>01:12,94</t>
  </si>
  <si>
    <t>02:57,86</t>
  </si>
  <si>
    <t>02:42,72</t>
  </si>
  <si>
    <t>05:37,86</t>
  </si>
  <si>
    <t>00:28,79</t>
  </si>
  <si>
    <t>01:01,77</t>
  </si>
  <si>
    <t>02:16,12</t>
  </si>
  <si>
    <t>04:58,51</t>
  </si>
  <si>
    <t>10:06,77</t>
  </si>
  <si>
    <t>19:12,10</t>
  </si>
  <si>
    <t>00:33,55</t>
  </si>
  <si>
    <t>01:14,38</t>
  </si>
  <si>
    <t>02:44,88</t>
  </si>
  <si>
    <t>00:38,32</t>
  </si>
  <si>
    <t>01:25,33</t>
  </si>
  <si>
    <t>03:08,59</t>
  </si>
  <si>
    <t>00:30,99</t>
  </si>
  <si>
    <t>01:10,51</t>
  </si>
  <si>
    <t>02:56,10</t>
  </si>
  <si>
    <t>02:41,75</t>
  </si>
  <si>
    <t>05:33,38</t>
  </si>
  <si>
    <t>50m LIBRE</t>
  </si>
  <si>
    <t>25m LIBRE</t>
  </si>
  <si>
    <t>100m LIBRE</t>
  </si>
  <si>
    <t>200m LIBRE</t>
  </si>
  <si>
    <t>400m LIBRE</t>
  </si>
  <si>
    <t>MARCA</t>
  </si>
  <si>
    <t>800m LIBRE</t>
  </si>
  <si>
    <t>1500m LIBRE</t>
  </si>
  <si>
    <t>CHEQUEO DEPARTAMENTAL FEMENINO</t>
  </si>
  <si>
    <t>16/03 &amp; 17/02</t>
  </si>
  <si>
    <t>04/05 &amp; 16/03</t>
  </si>
  <si>
    <t>20/07 &amp; 04/05</t>
  </si>
  <si>
    <t>17/08 &amp; 20/07</t>
  </si>
  <si>
    <t>19/10 &amp; 17/08</t>
  </si>
  <si>
    <t>CHEQUEO DEPARTAMENTAL MASCULINO</t>
  </si>
  <si>
    <t>REFERENCIA MARCA MINIMA</t>
  </si>
  <si>
    <t>FALTA PARA M. 6 seg.</t>
  </si>
  <si>
    <t>REFERENCIA MARCA MINIMA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</si>
</sst>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21" fontId="8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2" borderId="0" xfId="0" applyFill="1"/>
    <xf numFmtId="0" fontId="0" fillId="2" borderId="3" xfId="0" applyFill="1" applyBorder="1"/>
    <xf numFmtId="0" fontId="3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10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9">
    <dxf>
      <font>
        <color theme="1"/>
      </font>
      <fill>
        <patternFill>
          <f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f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numFmt numFmtId="164" formatCode="mm:ss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mm:ss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EDAD</v>
    <v t="s">ATLETA</v>
    <v t="s">EQUIPO</v>
    <v t="s">CATEGORIA</v>
    <v t="s">SEXO</v>
    <v t="s">...</v>
    <v t="s">COMPETENCIA</v>
    <v t="s">PRUEBA</v>
    <v t="s">TIEMPO</v>
    <v t="s">Marca Referencia 2024</v>
    <v t="s">FALTA PARA M. 6 seg.</v>
    <v>40</v>
    <v>15</v>
    <v t="s">ANA CAROLINA MUÑOZ</v>
    <v t="s">Sport World</v>
    <v t="s">JUVENIL A</v>
    <v t="s">F</v>
    <v t="s">...</v>
    <v t="s">CHEQUEO DEPARTAMENTAL</v>
    <v t="s">50m LIBRE</v>
    <v t="r">1</v>
    <v t="s">00:31,38</v>
    <v t="r">2</v>
    <v>53</v>
    <v>15</v>
    <v t="s">ANA CAROLINA MUÑOZ</v>
    <v t="s">Sport World</v>
    <v t="s">JUVENIL A</v>
    <v t="s">F</v>
    <v t="s">...</v>
    <v t="s">CHEQUEO DEPARTAMENTAL</v>
    <v t="s">50m MARIPOSA</v>
    <v t="r">3</v>
    <v t="s">00:33,85</v>
    <v t="r">4</v>
    <v>63</v>
    <v>15</v>
    <v t="s">ANA CAROLINA MUÑOZ</v>
    <v t="s">Sport World</v>
    <v t="s">JUVENIL A</v>
    <v t="s">F</v>
    <v t="s">...</v>
    <v t="s">CHEQUEO DEPARTAMENTAL</v>
    <v t="s">50m PECHO</v>
    <v t="r">5</v>
    <v t="s">00:41,54</v>
    <v t="r">6</v>
    <v>13</v>
    <v>13</v>
    <v t="s">ANA ISABEL ROA OSORIO</v>
    <v t="s">METEOROS DE URABA</v>
    <v t="s">INFANTIL B</v>
    <v t="s">F</v>
    <v t="s">...</v>
    <v t="s">V CAIMAN DE ORO</v>
    <v t="s">100m LIBRE</v>
    <v t="r">7</v>
    <v t="r">8</v>
    <v t="r">9</v>
    <v>12</v>
    <v>13</v>
    <v t="s">ANA ISABEL ROA OSORIO</v>
    <v t="s">METEOROS DE URABA</v>
    <v t="s">INFANTIL B</v>
    <v t="s">F</v>
    <v t="s">...</v>
    <v t="s">V CAIMAN DE ORO</v>
    <v t="s">50m LIBRE</v>
    <v t="r">10</v>
    <v t="r">11</v>
    <v t="r">12</v>
    <v t="s">...</v>
    <v t="s">...</v>
    <v t="s">...</v>
    <v t="s">...</v>
    <v t="s">...</v>
    <v t="s">...</v>
    <v t="s">...</v>
    <v t="s">...</v>
    <v t="s">...</v>
    <v t="s">...</v>
    <v t="s">...</v>
    <v t="s">...</v>
    <v>62</v>
    <v>14</v>
    <v t="s">SARA LUCIA NUÑEZ LAMBERTINO</v>
    <v t="s">AVATAR</v>
    <v t="s">INFANTIL B</v>
    <v t="s">F</v>
    <v t="s">...</v>
    <v t="s">CHEQUEO DEPARTAMENTAL</v>
    <v t="s">50m MARIPOSA</v>
    <v t="r">13</v>
    <v t="s">00:35,68</v>
    <v>-1.7361111111111114E-5</v>
    <v>69</v>
    <v>14</v>
    <v t="s">SARA LUCIA NUÑEZ LAMBERTINO</v>
    <v t="s">AVATAR</v>
    <v t="s">INFANTIL B</v>
    <v t="s">F</v>
    <v t="s">...</v>
    <v t="s">CHEQUEO DEPARTAMENTAL</v>
    <v t="s">50m PECHO</v>
    <v t="r">14</v>
    <v t="r">15</v>
    <v t="r">16</v>
    <v>39</v>
    <v>14</v>
    <v t="s">SARAY BERROCAL LOPEZ</v>
    <v t="s">NNG</v>
    <v t="s">INFANTIL B</v>
    <v t="s">F</v>
    <v t="s">...</v>
    <v t="s">CHEQUEO DEPARTAMENTAL</v>
    <v t="s">50m PECHO</v>
    <v t="r">17</v>
    <v t="r">15</v>
    <v t="r">18</v>
    <v>35</v>
    <v>12</v>
    <v t="s">valentina gonzales carvajal</v>
    <v t="s">DELFINES</v>
    <v t="s">INFANTIL A</v>
    <v t="s">F</v>
    <v t="s">...</v>
    <v t="s">V CAIMAN DE ORO</v>
    <v t="s">50m MARIPOSA</v>
    <v t="r">19</v>
    <v t="r">20</v>
    <v t="r">21</v>
    <v>36</v>
    <v>12</v>
    <v t="s">valentina gonzales carvajal</v>
    <v t="s">DELFINES</v>
    <v t="s">INFANTIL A</v>
    <v t="s">F</v>
    <v t="s">...</v>
    <v t="s">V CAIMAN DE ORO</v>
    <v t="s">50m PECHO</v>
    <v t="r">22</v>
    <v t="r">19</v>
    <v t="r">23</v>
  </a>
</arrayData>
</file>

<file path=xl/richData/rdrichvalue.xml><?xml version="1.0" encoding="utf-8"?>
<rvData xmlns="http://schemas.microsoft.com/office/spreadsheetml/2017/richdata" count="593">
  <rv s="0">
    <v>3</v>
    <v>8</v>
    <v>0</v>
    <v>1</v>
  </rv>
  <rv s="1">
    <fb>4.2459375E-4</fb>
    <v>2</v>
  </rv>
  <rv s="1">
    <fb>6.1398437499999997E-5</fb>
    <v>2</v>
  </rv>
  <rv s="1">
    <fb>4.6272656249999998E-4</fb>
    <v>2</v>
  </rv>
  <rv s="1">
    <fb>7.0945312500000004E-5</fb>
    <v>2</v>
  </rv>
  <rv s="1">
    <fb>5.5046093749999995E-4</fb>
    <v>2</v>
  </rv>
  <rv s="1">
    <fb>6.9671875000000005E-5</fb>
    <v>2</v>
  </rv>
  <rv s="1">
    <fb>8.9316406249999997E-4</fb>
    <v>2</v>
  </rv>
  <rv s="1">
    <fb>8.7534375000000004E-4</fb>
    <v>2</v>
  </rv>
  <rv s="1">
    <fb>1.78203125E-5</fb>
    <v>2</v>
  </rv>
  <rv s="1">
    <fb>3.9316406250000001E-4</fb>
    <v>2</v>
  </rv>
  <rv s="1">
    <fb>3.913125E-4</fb>
    <v>2</v>
  </rv>
  <rv s="1">
    <fb>1.8515624999999999E-6</fb>
    <v>2</v>
  </rv>
  <rv s="1">
    <fb>3.9560156250000001E-4</fb>
    <v>2</v>
  </rv>
  <rv s="1">
    <fb>5.7036718750000002E-4</fb>
    <v>2</v>
  </rv>
  <rv s="1">
    <fb>5.1423437500000004E-4</fb>
    <v>2</v>
  </rv>
  <rv s="1">
    <fb>5.6132812500000003E-5</fb>
    <v>2</v>
  </rv>
  <rv s="1">
    <fb>5.6133593749999999E-4</fb>
    <v>2</v>
  </rv>
  <rv s="1">
    <fb>4.7101562499999997E-5</fb>
    <v>2</v>
  </rv>
  <rv s="1">
    <fb>5.4398148148148144E-4</fb>
    <v>2</v>
  </rv>
  <rv s="1">
    <fb>4.861111111111111E-4</fb>
    <v>2</v>
  </rv>
  <rv s="1">
    <fb>5.7870370370370373E-5</fb>
    <v>2</v>
  </rv>
  <rv s="1">
    <fb>5.6400000000000005E-4</fb>
    <v>2</v>
  </rv>
  <rv s="1">
    <fb>2.0015625E-5</fb>
    <v>2</v>
  </rv>
  <rv s="2">
    <v>0</v>
  </rv>
  <rv s="3">
    <v>DataFrame</v>
    <v>1</v>
    <v>24</v>
  </rv>
  <rv s="4">
    <v>&lt;class 'pandas.core.frame.DataFrame'&gt;</v>
    <v>DataFrame</v>
    <v xml:space="preserve">    EDAD                        ATLETA             EQUIPO   CATEGORIA SEXO  \
40  15.0            ANA CAROLINA MUÑOZ        Sport World   JUVENIL A    F   
53  15.0            ANA CAROLINA MUÑOZ        Sport World   JUVENIL A    F   
63  15.0          ...</v>
    <v>25</v>
    <v>3</v>
    <v>4</v>
  </rv>
  <rv s="1">
    <fb>1.5157343749999999E-3</fb>
    <v>2</v>
  </rv>
  <rv s="1">
    <fb>8.1018518518518516E-4</fb>
    <v>2</v>
  </rv>
  <rv s="1">
    <fb>7.0555468750000002E-4</fb>
    <v>2</v>
  </rv>
  <rv s="1">
    <fb>7.3390624999999997E-4</fb>
    <v>2</v>
  </rv>
  <rv s="1">
    <fb>3.9756250000000002E-4</fb>
    <v>2</v>
  </rv>
  <rv s="1">
    <fb>3.3633593749999999E-4</fb>
    <v>2</v>
  </rv>
  <rv s="1">
    <fb>44130</fb>
    <v>5</v>
  </rv>
  <rv s="1">
    <fb>1.2444375000000001E-3</fb>
    <v>2</v>
  </rv>
  <rv s="1">
    <fb>4.3425781250000002E-4</fb>
    <v>2</v>
  </rv>
  <rv s="1">
    <fb>7.1793750000000004E-4</fb>
    <v>2</v>
  </rv>
  <rv s="1">
    <fb>4.8911718749999997E-4</fb>
    <v>2</v>
  </rv>
  <rv s="1">
    <fb>2.2881250000000001E-4</fb>
    <v>2</v>
  </rv>
  <rv s="1">
    <fb>6.0173437499999995E-4</fb>
    <v>2</v>
  </rv>
  <rv s="1">
    <fb>4.6087500000000002E-4</fb>
    <v>2</v>
  </rv>
  <rv s="1">
    <fb>1.408515625E-4</fb>
    <v>2</v>
  </rv>
  <rv s="1">
    <fb>1.4167812500000001E-3</fb>
    <v>2</v>
  </rv>
  <rv s="1">
    <fb>6.0659375000000004E-4</fb>
    <v>2</v>
  </rv>
  <rv s="1">
    <fb>6.600078125E-4</fb>
    <v>2</v>
  </rv>
  <rv s="1">
    <fb>2.6243749999999998E-4</fb>
    <v>2</v>
  </rv>
  <rv s="1">
    <fb>1.1942109375E-3</fb>
    <v>2</v>
  </rv>
  <rv s="1">
    <fb>7.5462499999999998E-4</fb>
    <v>2</v>
  </rv>
  <rv s="1">
    <fb>4.3957812499999997E-4</fb>
    <v>2</v>
  </rv>
  <rv s="1">
    <fb>5.5509765624999997E-3</fb>
    <v>2</v>
  </rv>
  <rv s="1">
    <fb>3.5520781250000001E-3</fb>
    <v>2</v>
  </rv>
  <rv s="1">
    <fb>1.9988984375E-3</fb>
    <v>2</v>
  </rv>
  <rv s="1">
    <fb>4.9964843749999998E-4</fb>
    <v>2</v>
  </rv>
  <rv s="1">
    <fb>3.398125E-4</fb>
    <v>2</v>
  </rv>
  <rv s="1">
    <fb>1.5983593750000001E-4</fb>
    <v>2</v>
  </rv>
  <rv s="1">
    <fb>1.1915468749999999E-3</fb>
    <v>2</v>
  </rv>
  <rv s="1">
    <fb>4.3691406250000002E-4</fb>
    <v>2</v>
  </rv>
  <rv s="1">
    <fb>7.5878906250000002E-4</fb>
    <v>2</v>
  </rv>
  <rv s="1">
    <fb>3.4339843750000001E-4</fb>
    <v>2</v>
  </rv>
  <rv s="1">
    <fb>5.4687500000000005E-4</fb>
    <v>2</v>
  </rv>
  <rv s="1">
    <fb>2.0705468749999999E-4</fb>
    <v>2</v>
  </rv>
  <rv s="1">
    <fb>7.0392968750000002E-4</fb>
    <v>2</v>
  </rv>
  <rv s="1">
    <fb>4.7603906250000001E-4</fb>
    <v>2</v>
  </rv>
  <rv s="1">
    <fb>2.2789062500000001E-4</fb>
    <v>2</v>
  </rv>
  <rv s="1">
    <fb>1.087609375E-3</fb>
    <v>2</v>
  </rv>
  <rv s="1">
    <fb>2.7742968750000001E-4</fb>
    <v>2</v>
  </rv>
  <rv s="1">
    <fb>5.7962499999999995E-4</fb>
    <v>2</v>
  </rv>
  <rv s="1">
    <fb>9.0507812499999999E-5</fb>
    <v>2</v>
  </rv>
  <rv s="1">
    <fb>5.4710156249999995E-4</fb>
    <v>2</v>
  </rv>
  <rv s="1">
    <fb>8.6226562499999999E-5</fb>
    <v>2</v>
  </rv>
  <rv s="1">
    <fb>5.8738281250000001E-4</fb>
    <v>2</v>
  </rv>
  <rv s="1">
    <fb>5.4976562500000002E-4</fb>
    <v>2</v>
  </rv>
  <rv s="1">
    <fb>3.7609374999999998E-5</fb>
    <v>2</v>
  </rv>
  <rv s="1">
    <fb>2.14525E-3</fb>
    <v>2</v>
  </rv>
  <rv s="1">
    <fb>1.68553125E-3</fb>
    <v>2</v>
  </rv>
  <rv s="1">
    <fb>4.5971875E-4</fb>
    <v>2</v>
  </rv>
  <rv s="1">
    <fb>4.5539296874999996E-3</fb>
    <v>2</v>
  </rv>
  <rv s="1">
    <fb>1.0018515624999999E-3</fb>
    <v>2</v>
  </rv>
  <rv s="1">
    <fb>1.3222734375000001E-3</fb>
    <v>2</v>
  </rv>
  <rv s="1">
    <fb>5.1209374999999996E-4</fb>
    <v>2</v>
  </rv>
  <rv s="1">
    <fb>2.9850624999999999E-3</fb>
    <v>2</v>
  </rv>
  <rv s="1">
    <fb>1.8518518518518519E-3</fb>
    <v>2</v>
  </rv>
  <rv s="1">
    <fb>1.1332109375000001E-3</fb>
    <v>2</v>
  </rv>
  <rv s="1">
    <fb>5.7537031249999997E-3</fb>
    <v>2</v>
  </rv>
  <rv s="1">
    <fb>3.8194444444444443E-3</fb>
    <v>2</v>
  </rv>
  <rv s="1">
    <fb>1.9342578125E-3</fb>
    <v>2</v>
  </rv>
  <rv s="1">
    <fb>7.8020312499999997E-4</fb>
    <v>2</v>
  </rv>
  <rv s="1">
    <fb>2.3043750000000001E-4</fb>
    <v>2</v>
  </rv>
  <rv s="1">
    <fb>1.1249999999999999E-3</fb>
    <v>2</v>
  </rv>
  <rv s="1">
    <fb>7.34375E-4</fb>
    <v>2</v>
  </rv>
  <rv s="1">
    <fb>7.0462499999999996E-4</fb>
    <v>2</v>
  </rv>
  <rv s="1">
    <fb>3.2395312500000002E-4</fb>
    <v>2</v>
  </rv>
  <rv s="1">
    <fb>3.8066406249999998E-4</fb>
    <v>2</v>
  </rv>
  <rv s="1">
    <fb>8.7071093749999996E-4</fb>
    <v>2</v>
  </rv>
  <rv s="1">
    <fb>5.23953125E-4</fb>
    <v>2</v>
  </rv>
  <rv s="1">
    <fb>9.3935156249999997E-4</fb>
    <v>2</v>
  </rv>
  <rv s="1">
    <fb>4.3448437499999997E-4</fb>
    <v>2</v>
  </rv>
  <rv s="1">
    <fb>5.0485937499999999E-4</fb>
    <v>2</v>
  </rv>
  <rv s="1">
    <fb>43892</fb>
    <v>5</v>
  </rv>
  <rv s="1">
    <fb>5.8078125000000003E-4</fb>
    <v>2</v>
  </rv>
  <rv s="1">
    <fb>4.3981481481481481E-4</fb>
    <v>2</v>
  </rv>
  <rv s="1">
    <fb>1.4096875000000001E-4</fb>
    <v>2</v>
  </rv>
  <rv s="1">
    <fb>4.2135156250000001E-4</fb>
    <v>2</v>
  </rv>
  <rv s="1">
    <fb>8.1539062500000001E-5</fb>
    <v>2</v>
  </rv>
  <rv s="1">
    <fb>6.1700781250000004E-4</fb>
    <v>2</v>
  </rv>
  <rv s="1">
    <fb>1.3089843749999999E-4</fb>
    <v>2</v>
  </rv>
  <rv s="1">
    <fb>1.3183984374999999E-3</fb>
    <v>2</v>
  </rv>
  <rv s="1">
    <fb>5.0821093749999998E-4</fb>
    <v>2</v>
  </rv>
  <rv s="1">
    <fb>7.6678124999999999E-4</fb>
    <v>2</v>
  </rv>
  <rv s="1">
    <fb>2.7765625000000002E-4</fb>
    <v>2</v>
  </rv>
  <rv s="1">
    <fb>5.2985937499999995E-4</fb>
    <v>2</v>
  </rv>
  <rv s="1">
    <fb>1.322890625E-4</fb>
    <v>2</v>
  </rv>
  <rv s="1">
    <fb>8.3807812499999996E-4</fb>
    <v>2</v>
  </rv>
  <rv s="1">
    <fb>3.4895312499999998E-4</fb>
    <v>2</v>
  </rv>
  <rv s="1">
    <fb>1.8981250000000001E-4</fb>
    <v>2</v>
  </rv>
  <rv s="1">
    <fb>1.2070546875E-3</fb>
    <v>2</v>
  </rv>
  <rv s="1">
    <fb>9.4652343749999999E-4</fb>
    <v>2</v>
  </rv>
  <rv s="1">
    <fb>2.6053125000000002E-4</fb>
    <v>2</v>
  </rv>
  <rv s="1">
    <fb>1.0890625E-3</fb>
    <v>2</v>
  </rv>
  <rv s="1">
    <fb>3.3442968749999998E-4</fb>
    <v>2</v>
  </rv>
  <rv s="1">
    <fb>1.3497656250000001E-3</fb>
    <v>2</v>
  </rv>
  <rv s="1">
    <fb>9.1932812500000001E-4</fb>
    <v>2</v>
  </rv>
  <rv s="1">
    <fb>4.3043749999999999E-4</fb>
    <v>2</v>
  </rv>
  <rv s="1">
    <fb>1.7391171875E-3</fb>
    <v>2</v>
  </rv>
  <rv s="1">
    <fb>1.033328125E-3</fb>
    <v>2</v>
  </rv>
  <rv s="1">
    <fb>7.0578125000000003E-4</fb>
    <v>2</v>
  </rv>
  <rv s="1">
    <fb>2.234140625E-3</fb>
    <v>2</v>
  </rv>
  <rv s="1">
    <fb>5.4860937500000005E-4</fb>
    <v>2</v>
  </rv>
  <rv s="1">
    <fb>4.3431640625E-3</fb>
    <v>2</v>
  </rv>
  <rv s="1">
    <fb>7.9108593750000001E-4</fb>
    <v>2</v>
  </rv>
  <rv s="1">
    <fb>5.6967187499999997E-4</fb>
    <v>2</v>
  </rv>
  <rv s="1">
    <fb>1.2985937500000001E-4</fb>
    <v>2</v>
  </rv>
  <rv s="1">
    <fb>5.4941406249999999E-4</fb>
    <v>2</v>
  </rv>
  <rv s="1">
    <fb>4.0509259259259258E-4</fb>
    <v>2</v>
  </rv>
  <rv s="1">
    <fb>1.4432812500000001E-4</fb>
    <v>2</v>
  </rv>
  <rv s="1">
    <fb>7.5774999999999996E-4</fb>
    <v>2</v>
  </rv>
  <rv s="1">
    <fb>2.7164062500000002E-4</fb>
    <v>2</v>
  </rv>
  <rv s="1">
    <fb>5.8633593750000005E-4</fb>
    <v>2</v>
  </rv>
  <rv s="1">
    <fb>1.4652343750000001E-4</fb>
    <v>2</v>
  </rv>
  <rv s="1">
    <fb>6.1747656249999997E-4</fb>
    <v>2</v>
  </rv>
  <rv s="1">
    <fb>2.1238281250000001E-4</fb>
    <v>2</v>
  </rv>
  <rv s="1">
    <fb>7.7870312499999999E-4</fb>
    <v>2</v>
  </rv>
  <rv s="1">
    <fb>2.9258593749999999E-4</fb>
    <v>2</v>
  </rv>
  <rv s="1">
    <fb>1.0221015625E-3</fb>
    <v>2</v>
  </rv>
  <rv s="1">
    <fb>7.0937500000000004E-4</fb>
    <v>2</v>
  </rv>
  <rv s="1">
    <fb>3.1272656250000002E-4</fb>
    <v>2</v>
  </rv>
  <rv s="1">
    <fb>5.8645312499999995E-4</fb>
    <v>2</v>
  </rv>
  <rv s="1">
    <fb>1.519609375E-4</fb>
    <v>2</v>
  </rv>
  <rv s="1">
    <fb>1.1808984375000001E-3</fb>
    <v>2</v>
  </rv>
  <rv s="1">
    <fb>3.707109375E-4</fb>
    <v>2</v>
  </rv>
  <rv s="1">
    <fb>5.2337499999999997E-4</fb>
    <v>2</v>
  </rv>
  <rv s="1">
    <fb>1.2580468749999999E-4</fb>
    <v>2</v>
  </rv>
  <rv s="1">
    <fb>6.3020312500000001E-4</fb>
    <v>2</v>
  </rv>
  <rv s="1">
    <fb>1.6932812499999999E-4</fb>
    <v>2</v>
  </rv>
  <rv s="1">
    <fb>6.0010937499999995E-4</fb>
    <v>2</v>
  </rv>
  <rv s="1">
    <fb>5.0343750000000001E-5</fb>
    <v>2</v>
  </rv>
  <rv s="1">
    <fb>1.2113359375E-3</fb>
    <v>2</v>
  </rv>
  <rv s="1">
    <fb>4.0115624999999998E-4</fb>
    <v>2</v>
  </rv>
  <rv s="1">
    <fb>7.7950781250000004E-4</fb>
    <v>2</v>
  </rv>
  <rv s="1">
    <fb>2.9039062500000001E-4</fb>
    <v>2</v>
  </rv>
  <rv s="1">
    <fb>1.1064062499999999E-4</fb>
    <v>2</v>
  </rv>
  <rv s="1">
    <fb>6.62609375E-4</fb>
    <v>2</v>
  </rv>
  <rv s="1">
    <fb>2.0173437500000001E-4</fb>
    <v>2</v>
  </rv>
  <rv s="1">
    <fb>1.0800859375000001E-3</fb>
    <v>2</v>
  </rv>
  <rv s="1">
    <fb>1.8124999999999999E-4</fb>
    <v>2</v>
  </rv>
  <rv s="1">
    <fb>1.1832109375E-3</fb>
    <v>2</v>
  </rv>
  <rv s="1">
    <fb>2.9548437500000001E-4</fb>
    <v>2</v>
  </rv>
  <rv s="1">
    <fb>1.9516171875E-3</fb>
    <v>2</v>
  </rv>
  <rv s="1">
    <fb>2.6608593749999999E-4</fb>
    <v>2</v>
  </rv>
  <rv s="1">
    <fb>4.0831015625000001E-3</fb>
    <v>2</v>
  </rv>
  <rv s="1">
    <fb>5.3101562500000002E-4</fb>
    <v>2</v>
  </rv>
  <rv s="1">
    <fb>4.8310156250000002E-4</fb>
    <v>2</v>
  </rv>
  <rv s="1">
    <fb>6.7703125000000001E-5</fb>
    <v>2</v>
  </rv>
  <rv s="1">
    <fb>4.5138888888888887E-4</fb>
    <v>2</v>
  </rv>
  <rv s="1">
    <fb>6.97890625E-5</fb>
    <v>2</v>
  </rv>
  <rv s="1">
    <fb>5.2048437500000001E-4</fb>
    <v>2</v>
  </rv>
  <rv s="1">
    <fb>4.4437500000000003E-5</fb>
    <v>2</v>
  </rv>
  <rv s="1">
    <fb>1.2976796875E-3</fb>
    <v>2</v>
  </rv>
  <rv s="1">
    <fb>4.8749999999999998E-4</fb>
    <v>2</v>
  </rv>
  <rv s="1">
    <fb>6.0898124999999997E-3</fb>
    <v>2</v>
  </rv>
  <rv s="1">
    <fb>2.2703671875E-3</fb>
    <v>2</v>
  </rv>
  <rv s="1">
    <fb>5.6168750000000001E-4</fb>
    <v>2</v>
  </rv>
  <rv s="1">
    <fb>1.6411718750000001E-4</fb>
    <v>2</v>
  </rv>
  <rv s="1">
    <fb>1.732171875E-3</fb>
    <v>2</v>
  </rv>
  <rv s="1">
    <fb>1.2430546875E-3</fb>
    <v>2</v>
  </rv>
  <rv s="1">
    <fb>1.0932812500000001E-3</fb>
    <v>2</v>
  </rv>
  <rv s="1">
    <fb>6.9571093750000004E-4</fb>
    <v>2</v>
  </rv>
  <rv s="1">
    <fb>1.04640625E-3</fb>
    <v>2</v>
  </rv>
  <rv s="1">
    <fb>5.8553125000000001E-4</fb>
    <v>2</v>
  </rv>
  <rv s="1">
    <fb>1.1650390625000001E-3</fb>
    <v>2</v>
  </rv>
  <rv s="1">
    <fb>6.1527343750000004E-4</fb>
    <v>2</v>
  </rv>
  <rv s="1">
    <fb>1.4887656250000001E-3</fb>
    <v>2</v>
  </rv>
  <rv s="1">
    <fb>7.7939062500000003E-4</fb>
    <v>2</v>
  </rv>
  <rv s="1">
    <fb>1.0908515625E-3</fb>
    <v>2</v>
  </rv>
  <rv s="1">
    <fb>7.002265625E-4</fb>
    <v>2</v>
  </rv>
  <rv s="1">
    <fb>6.7094531249999999E-4</fb>
    <v>2</v>
  </rv>
  <rv s="1">
    <fb>3.4698437500000002E-4</fb>
    <v>2</v>
  </rv>
  <rv s="1">
    <fb>1.1670078125000001E-3</fb>
    <v>2</v>
  </rv>
  <rv s="1">
    <fb>3.5682812499999999E-4</fb>
    <v>2</v>
  </rv>
  <rv s="1">
    <fb>6.4311328125000004E-3</fb>
    <v>2</v>
  </rv>
  <rv s="1">
    <fb>2.6116874999999999E-3</fb>
    <v>2</v>
  </rv>
  <rv s="1">
    <fb>7.2846874999999995E-4</fb>
    <v>2</v>
  </rv>
  <rv s="1">
    <fb>2.3935156250000001E-4</fb>
    <v>2</v>
  </rv>
  <rv s="1">
    <fb>5.4872656249999995E-4</fb>
    <v>2</v>
  </rv>
  <rv s="1">
    <fb>1.5115625E-4</fb>
    <v>2</v>
  </rv>
  <rv s="1">
    <fb>6.3135937499999998E-4</fb>
    <v>2</v>
  </rv>
  <rv s="1">
    <fb>1.7048437500000001E-4</fb>
    <v>2</v>
  </rv>
  <rv s="1">
    <fb>7.2626562500000002E-4</fb>
    <v>2</v>
  </rv>
  <rv s="1">
    <fb>1.7650000000000001E-4</fb>
    <v>2</v>
  </rv>
  <rv s="1">
    <fb>9.1435185185185185E-4</fb>
    <v>2</v>
  </rv>
  <rv s="1">
    <fb>4.8953124999999999E-5</fb>
    <v>2</v>
  </rv>
  <rv s="1">
    <fb>7.6839843749999998E-4</fb>
    <v>2</v>
  </rv>
  <rv s="1">
    <fb>5.9023437500000001E-5</fb>
    <v>2</v>
  </rv>
  <rv s="1">
    <fb>9.1110937500000003E-4</fb>
    <v>2</v>
  </rv>
  <rv s="1">
    <fb>7.4765625000000003E-5</fb>
    <v>2</v>
  </rv>
  <rv s="1">
    <fb>1.6410859375E-3</fb>
    <v>2</v>
  </rv>
  <rv s="1">
    <fb>1.5917812500000001E-3</fb>
    <v>2</v>
  </rv>
  <rv s="1">
    <fb>4.9304687499999998E-5</fb>
    <v>2</v>
  </rv>
  <rv s="1">
    <fb>3.4679375000000001E-3</fb>
    <v>2</v>
  </rv>
  <rv s="1">
    <fb>3.3872656250000001E-3</fb>
    <v>2</v>
  </rv>
  <rv s="1">
    <fb>8.0664062500000007E-5</fb>
    <v>2</v>
  </rv>
  <rv s="1">
    <fb>4.0000000000000002E-4</fb>
    <v>2</v>
  </rv>
  <rv s="1">
    <fb>9.3749999999999992E-6</fb>
    <v>2</v>
  </rv>
  <rv s="1">
    <fb>3.4860937500000002E-4</fb>
    <v>2</v>
  </rv>
  <rv s="1">
    <fb>2.4648437499999999E-5</fb>
    <v>2</v>
  </rv>
  <rv s="1">
    <fb>3.6342187499999998E-4</fb>
    <v>2</v>
  </rv>
  <rv s="1">
    <fb>1.6664062499999999E-5</fb>
    <v>2</v>
  </rv>
  <rv s="1">
    <fb>4.6874999999999998E-4</fb>
    <v>2</v>
  </rv>
  <rv s="1">
    <fb>3.42578125E-5</fb>
    <v>2</v>
  </rv>
  <rv s="1">
    <fb>1.1649296874999999E-3</fb>
    <v>2</v>
  </rv>
  <rv s="1">
    <fb>4.1029687500000002E-4</fb>
    <v>2</v>
  </rv>
  <rv s="1">
    <fb>2.3741875E-3</fb>
    <v>2</v>
  </rv>
  <rv s="1">
    <fb>6.8865625000000003E-4</fb>
    <v>2</v>
  </rv>
  <rv s="1">
    <fb>4.43287037037037E-3</fb>
    <v>2</v>
  </rv>
  <rv s="1">
    <fb>8.8078125000000005E-4</fb>
    <v>2</v>
  </rv>
  <rv s="1">
    <fb>6.3760937500000005E-4</fb>
    <v>2</v>
  </rv>
  <rv s="1">
    <fb>2.2221875E-4</fb>
    <v>2</v>
  </rv>
  <rv s="1">
    <fb>4.9351562500000003E-4</fb>
    <v>2</v>
  </rv>
  <rv s="1">
    <fb>1.53703125E-4</fb>
    <v>2</v>
  </rv>
  <rv s="1">
    <fb>8.5640624999999996E-5</fb>
    <v>2</v>
  </rv>
  <rv s="1">
    <fb>1.0181640625E-3</fb>
    <v>2</v>
  </rv>
  <rv s="1">
    <fb>5.29046875E-4</fb>
    <v>2</v>
  </rv>
  <rv s="1">
    <fb>6.4907031250000002E-4</fb>
    <v>2</v>
  </rv>
  <rv s="1">
    <fb>2.5149999999999999E-4</fb>
    <v>2</v>
  </rv>
  <rv s="1">
    <fb>8.0844531250000003E-4</fb>
    <v>2</v>
  </rv>
  <rv s="1">
    <fb>3.475625E-4</fb>
    <v>2</v>
  </rv>
  <rv s="1">
    <fb>8.2870312500000001E-4</fb>
    <v>2</v>
  </rv>
  <rv s="1">
    <fb>2.7892968749999999E-4</fb>
    <v>2</v>
  </rv>
  <rv s="1">
    <fb>1.1346015625E-3</fb>
    <v>2</v>
  </rv>
  <rv s="1">
    <fb>1.8807812500000001E-4</fb>
    <v>2</v>
  </rv>
  <rv s="1">
    <fb>8.9560156250000002E-4</fb>
    <v>2</v>
  </rv>
  <rv s="1">
    <fb>1.1104140625000001E-3</fb>
    <v>2</v>
  </rv>
  <rv s="1">
    <fb>7.7078124999999998E-5</fb>
    <v>2</v>
  </rv>
  <rv s="1">
    <fb>1.92928125E-3</fb>
    <v>2</v>
  </rv>
  <rv s="1">
    <fb>2.4374999999999999E-4</fb>
    <v>2</v>
  </rv>
  <rv s="1">
    <fb>4.0078671874999999E-3</fb>
    <v>2</v>
  </rv>
  <rv s="1">
    <fb>4.5578125000000002E-4</fb>
    <v>2</v>
  </rv>
  <rv s="1">
    <fb>4.8899999999999996E-4</fb>
    <v>2</v>
  </rv>
  <rv s="1">
    <fb>4.9187500000000003E-5</fb>
    <v>2</v>
  </rv>
  <rv s="1">
    <fb>3.7974218749999998E-4</fb>
    <v>2</v>
  </rv>
  <rv s="1">
    <fb>3.9929687500000001E-5</fb>
    <v>2</v>
  </rv>
  <rv s="1">
    <fb>4.314765625E-4</fb>
    <v>2</v>
  </rv>
  <rv s="1">
    <fb>2.6382812499999998E-5</fb>
    <v>2</v>
  </rv>
  <rv s="1">
    <fb>5.1793749999999995E-4</fb>
    <v>2</v>
  </rv>
  <rv s="1">
    <fb>3.1828125000000003E-5</fb>
    <v>2</v>
  </rv>
  <rv s="1">
    <fb>2.3502265625000001E-3</fb>
    <v>2</v>
  </rv>
  <rv s="1">
    <fb>1.5400390625E-3</fb>
    <v>2</v>
  </rv>
  <rv s="1">
    <fb>1.2156249999999999E-3</fb>
    <v>2</v>
  </rv>
  <rv s="1">
    <fb>8.1805468749999999E-4</fb>
    <v>2</v>
  </rv>
  <rv s="1">
    <fb>9.773125000000001E-4</fb>
    <v>2</v>
  </rv>
  <rv s="1">
    <fb>2.226796875E-4</fb>
    <v>2</v>
  </rv>
  <rv s="1">
    <fb>2.0829843750000002E-3</fb>
    <v>2</v>
  </rv>
  <rv s="1">
    <fb>3.9745312500000002E-4</fb>
    <v>2</v>
  </rv>
  <rv s="1">
    <fb>4.4480312499999997E-3</fb>
    <v>2</v>
  </rv>
  <rv s="1">
    <fb>8.9594531250000004E-4</fb>
    <v>2</v>
  </rv>
  <rv s="1">
    <fb>5.4039062499999996E-4</fb>
    <v>2</v>
  </rv>
  <rv s="1">
    <fb>1.25E-4</fb>
    <v>2</v>
  </rv>
  <rv s="1">
    <fb>4.2534374999999999E-4</fb>
    <v>2</v>
  </rv>
  <rv s="1">
    <fb>8.5531249999999995E-5</fb>
    <v>2</v>
  </rv>
  <rv s="1">
    <fb>9.3529687500000004E-4</fb>
    <v>2</v>
  </rv>
  <rv s="1">
    <fb>6.9906249999999995E-5</fb>
    <v>2</v>
  </rv>
  <rv s="1">
    <fb>1.8630781249999999E-3</fb>
    <v>2</v>
  </rv>
  <rv s="1">
    <fb>2.7128906249999999E-4</fb>
    <v>2</v>
  </rv>
  <rv s="1">
    <fb>3.9510390624999999E-3</fb>
    <v>2</v>
  </rv>
  <rv s="1">
    <fb>5.6376562500000003E-4</fb>
    <v>2</v>
  </rv>
  <rv s="1">
    <fb>4.3471874999999999E-4</fb>
    <v>2</v>
  </rv>
  <rv s="1">
    <fb>4.4093749999999998E-5</fb>
    <v>2</v>
  </rv>
  <rv s="1">
    <fb>3.6712499999999999E-4</fb>
    <v>2</v>
  </rv>
  <rv s="1">
    <fb>2.03671875E-5</fb>
    <v>2</v>
  </rv>
  <rv s="1">
    <fb>9.8414062499999999E-4</fb>
    <v>2</v>
  </rv>
  <rv s="1">
    <fb>2.295078125E-4</fb>
    <v>2</v>
  </rv>
  <rv s="1">
    <fb>5.581015625E-4</fb>
    <v>2</v>
  </rv>
  <rv s="1">
    <fb>1.4270312500000001E-4</fb>
    <v>2</v>
  </rv>
  <rv s="1">
    <fb>4.2140625000000001E-4</fb>
    <v>2</v>
  </rv>
  <rv s="1">
    <fb>8.1593750000000001E-5</fb>
    <v>2</v>
  </rv>
  <rv s="1">
    <fb>4.399296875E-4</fb>
    <v>2</v>
  </rv>
  <rv s="1">
    <fb>5.8328125000000003E-5</fb>
    <v>2</v>
  </rv>
  <rv s="1">
    <fb>2.2563593750000001E-3</fb>
    <v>2</v>
  </rv>
  <rv s="1">
    <fb>1.0416666666666667E-3</fb>
    <v>2</v>
  </rv>
  <rv s="1">
    <fb>1.2146953125000001E-3</fb>
    <v>2</v>
  </rv>
  <rv s="1">
    <fb>6.2037037037037035E-3</fb>
    <v>2</v>
  </rv>
  <rv s="1">
    <fb>2.3842592592592591E-3</fb>
    <v>2</v>
  </rv>
  <rv s="1">
    <fb>7.8888281249999998E-4</fb>
    <v>2</v>
  </rv>
  <rv s="1">
    <fb>3.2800781250000001E-4</fb>
    <v>2</v>
  </rv>
  <rv s="1">
    <fb>1.3625E-3</fb>
    <v>2</v>
  </rv>
  <rv s="1">
    <fb>5.5231249999999996E-4</fb>
    <v>2</v>
  </rv>
  <rv s="1">
    <fb>5.5265624999999998E-4</fb>
    <v>2</v>
  </rv>
  <rv s="1">
    <fb>1.550859375E-4</fb>
    <v>2</v>
  </rv>
  <rv s="1">
    <fb>9.837962962962962E-4</fb>
    <v>2</v>
  </rv>
  <rv s="1">
    <fb>3.7265624999999999E-5</fb>
    <v>2</v>
  </rv>
  <rv s="1">
    <fb>8.2892968750000002E-4</fb>
    <v>2</v>
  </rv>
  <rv s="1">
    <fb>7.4304687500000003E-5</fb>
    <v>2</v>
  </rv>
  <rv s="1">
    <fb>9.5751562500000003E-4</fb>
    <v>2</v>
  </rv>
  <rv s="1">
    <fb>3.81875E-5</fb>
    <v>2</v>
  </rv>
  <rv s="1">
    <fb>1.1027734375E-3</fb>
    <v>2</v>
  </rv>
  <rv s="1">
    <fb>6.9444444444444444E-5</fb>
    <v>2</v>
  </rv>
  <rv s="1">
    <fb>1.7787031249999999E-3</fb>
    <v>2</v>
  </rv>
  <rv s="1">
    <fb>9.3164062499999999E-5</fb>
    <v>2</v>
  </rv>
  <rv s="1">
    <fb>3.5416666666666665E-3</fb>
    <v>2</v>
  </rv>
  <rv s="1">
    <fb>4.7557812499999998E-4</fb>
    <v>2</v>
  </rv>
  <rv s="1">
    <fb>3.5757812500000003E-5</fb>
    <v>2</v>
  </rv>
  <rv s="1">
    <fb>3.5416406249999999E-4</fb>
    <v>2</v>
  </rv>
  <rv s="1">
    <fb>1.4351562500000001E-5</fb>
    <v>2</v>
  </rv>
  <rv s="1">
    <fb>4.1376562500000002E-4</fb>
    <v>2</v>
  </rv>
  <rv s="1">
    <fb>8.6796875000000001E-6</fb>
    <v>2</v>
  </rv>
  <rv s="1">
    <fb>4.8390625000000002E-4</fb>
    <v>2</v>
  </rv>
  <rv s="1">
    <fb>7.7106250000000005E-4</fb>
    <v>2</v>
  </rv>
  <rv s="1">
    <fb>6.1687500000000002E-5</fb>
    <v>2</v>
  </rv>
  <rv s="1">
    <fb>3.381875E-4</fb>
    <v>2</v>
  </rv>
  <rv s="1">
    <fb>1.4234375E-5</fb>
    <v>2</v>
  </rv>
  <rv s="1">
    <fb>3.3906250000000001E-5</fb>
    <v>2</v>
  </rv>
  <rv s="1">
    <fb>4.3587500000000001E-4</fb>
    <v>2</v>
  </rv>
  <rv s="1">
    <fb>1.3828124999999999E-6</fb>
    <v>2</v>
  </rv>
  <rv s="1">
    <fb>8.1376562500000004E-4</fb>
    <v>2</v>
  </rv>
  <rv s="1">
    <fb>5.9140625000000003E-5</fb>
    <v>2</v>
  </rv>
  <rv s="1">
    <fb>4.706359375E-3</fb>
    <v>2</v>
  </rv>
  <rv s="1">
    <fb>1.1542812499999999E-3</fb>
    <v>2</v>
  </rv>
  <rv s="1">
    <fb>6.1921093749999997E-4</fb>
    <v>2</v>
  </rv>
  <rv s="1">
    <fb>1.79390625E-4</fb>
    <v>2</v>
  </rv>
  <rv s="1">
    <fb>3.3332812500000002E-4</fb>
    <v>2</v>
  </rv>
  <rv s="1">
    <fb>4.2499999999999998E-4</fb>
    <v>2</v>
  </rv>
  <rv s="1">
    <fb>1.9906249999999999E-5</fb>
    <v>2</v>
  </rv>
  <rv s="1">
    <fb>6.4814814814814813E-4</fb>
    <v>2</v>
  </rv>
  <rv s="1">
    <fb>1.6203703703703703E-4</fb>
    <v>2</v>
  </rv>
  <rv s="1">
    <fb>1.4489531249999999E-3</fb>
    <v>2</v>
  </rv>
  <rv s="1">
    <fb>4.6515625000000002E-4</fb>
    <v>2</v>
  </rv>
  <rv s="1">
    <fb>1.125921875E-3</fb>
    <v>2</v>
  </rv>
  <rv s="1">
    <fb>3.1573437499999999E-4</fb>
    <v>2</v>
  </rv>
  <rv s="1">
    <fb>2.493859375E-3</fb>
    <v>2</v>
  </rv>
  <rv s="1">
    <fb>6.420078125E-4</fb>
    <v>2</v>
  </rv>
  <rv s="1">
    <fb>4.9494140625E-3</fb>
    <v>2</v>
  </rv>
  <rv s="1">
    <fb>1.1299765624999999E-3</fb>
    <v>2</v>
  </rv>
  <rv s="1">
    <fb>6.265E-4</fb>
    <v>2</v>
  </rv>
  <rv s="1">
    <fb>1.373828125E-4</fb>
    <v>2</v>
  </rv>
  <rv s="1">
    <fb>4.7858593750000001E-4</fb>
    <v>2</v>
  </rv>
  <rv s="1">
    <fb>8.1018518518518516E-5</fb>
    <v>2</v>
  </rv>
  <rv s="1">
    <fb>5.7325781249999998E-4</fb>
    <v>2</v>
  </rv>
  <rv s="1">
    <fb>1.123828125E-4</fb>
    <v>2</v>
  </rv>
  <rv s="1">
    <fb>6.7707812500000005E-4</fb>
    <v>2</v>
  </rv>
  <rv s="1">
    <fb>1.273148148148148E-4</fb>
    <v>2</v>
  </rv>
  <rv s="1">
    <fb>1.1558984375E-3</fb>
    <v>2</v>
  </rv>
  <rv s="1">
    <fb>3.4571093749999999E-4</fb>
    <v>2</v>
  </rv>
  <rv s="1">
    <fb>2.4802031250000002E-3</fb>
    <v>2</v>
  </rv>
  <rv s="1">
    <fb>6.283515625E-4</fb>
    <v>2</v>
  </rv>
  <rv s="1">
    <fb>5.0690937499999998E-3</fb>
    <v>2</v>
  </rv>
  <rv s="1">
    <fb>1.2496484375000001E-3</fb>
    <v>2</v>
  </rv>
  <rv s="1">
    <fb>5.8159374999999997E-4</fb>
    <v>2</v>
  </rv>
  <rv s="1">
    <fb>9.2476562500000002E-5</fb>
    <v>2</v>
  </rv>
  <rv s="1">
    <fb>4.6191406249999998E-4</fb>
    <v>2</v>
  </rv>
  <rv s="1">
    <fb>6.4351562499999996E-5</fb>
    <v>2</v>
  </rv>
  <rv s="1">
    <fb>6.5693749999999997E-4</fb>
    <v>2</v>
  </rv>
  <rv s="1">
    <fb>1.0717187499999999E-4</fb>
    <v>2</v>
  </rv>
  <rv s="1">
    <fb>1.4469843749999999E-3</fb>
    <v>2</v>
  </rv>
  <rv s="1">
    <fb>1.056359375E-3</fb>
    <v>2</v>
  </rv>
  <rv s="1">
    <fb>1.0250000000000001E-3</fb>
    <v>2</v>
  </rv>
  <rv s="1">
    <fb>7.0103906249999995E-4</fb>
    <v>2</v>
  </rv>
  <rv s="1">
    <fb>1.2232578125E-3</fb>
    <v>2</v>
  </rv>
  <rv s="1">
    <fb>8.765E-4</fb>
    <v>2</v>
  </rv>
  <rv s="1">
    <fb>1.2583281249999999E-3</fb>
    <v>2</v>
  </rv>
  <rv s="1">
    <fb>8.2383593750000002E-4</fb>
    <v>2</v>
  </rv>
  <rv s="1">
    <fb>6.0103906250000001E-4</fb>
    <v>2</v>
  </rv>
  <rv s="1">
    <fb>1.8564062499999999E-4</fb>
    <v>2</v>
  </rv>
  <rv s="1">
    <fb>1.1990625E-4</fb>
    <v>2</v>
  </rv>
  <rv s="1">
    <fb>6.1816406250000001E-4</fb>
    <v>2</v>
  </rv>
  <rv s="1">
    <fb>2.3657031249999999E-4</fb>
    <v>2</v>
  </rv>
  <rv s="1">
    <fb>1.3295078125E-3</fb>
    <v>2</v>
  </rv>
  <rv s="1">
    <fb>5.1932812500000004E-4</fb>
    <v>2</v>
  </rv>
  <rv s="1">
    <fb>5.6265000000000004E-3</fb>
    <v>2</v>
  </rv>
  <rv s="1">
    <fb>1.8070546875000001E-3</fb>
    <v>2</v>
  </rv>
  <rv s="1">
    <fb>5.8512500000000003E-4</fb>
    <v>2</v>
  </rv>
  <rv s="1">
    <fb>1.875546875E-4</fb>
    <v>2</v>
  </rv>
  <rv s="1">
    <fb>7.6457812499999996E-4</fb>
    <v>2</v>
  </rv>
  <rv s="1">
    <fb>3.0370312499999999E-4</fb>
    <v>2</v>
  </rv>
  <rv s="1">
    <fb>7.3749999999999998E-4</fb>
    <v>2</v>
  </rv>
  <rv s="1">
    <fb>1.8772656249999999E-4</fb>
    <v>2</v>
  </rv>
  <rv s="1">
    <fb>7.2267968750000001E-4</fb>
    <v>2</v>
  </rv>
  <rv s="1">
    <fb>8.7383593750000005E-4</fb>
    <v>2</v>
  </rv>
  <rv s="1">
    <fb>1.00775E-3</fb>
    <v>2</v>
  </rv>
  <rv s="1">
    <fb>1.6843750000000001E-3</fb>
    <v>2</v>
  </rv>
  <rv s="1">
    <fb>3.4602968749999998E-3</fb>
    <v>2</v>
  </rv>
  <rv s="1">
    <fb>4.0439062500000002E-4</fb>
    <v>2</v>
  </rv>
  <rv s="1">
    <fb>3.2117968750000001E-4</fb>
    <v>2</v>
  </rv>
  <rv s="1">
    <fb>3.5914062499999998E-4</fb>
    <v>2</v>
  </rv>
  <rv s="1">
    <fb>4.4628906250000002E-4</fb>
    <v>2</v>
  </rv>
  <rv s="1">
    <fb>4.4039062500000003E-4</fb>
    <v>2</v>
  </rv>
  <rv s="1">
    <fb>1.164296875E-4</fb>
    <v>2</v>
  </rv>
  <rv s="1">
    <fb>2.8011562499999998E-3</fb>
    <v>2</v>
  </rv>
  <rv s="1">
    <fb>1.1156250000000001E-3</fb>
    <v>2</v>
  </rv>
  <rv s="1">
    <fb>5.525921875E-3</fb>
    <v>2</v>
  </rv>
  <rv s="1">
    <fb>1.9738359375000001E-3</fb>
    <v>2</v>
  </rv>
  <rv s="1">
    <fb>7.6260937500000005E-4</fb>
    <v>2</v>
  </rv>
  <rv s="1">
    <fb>3.4722222222222224E-4</fb>
    <v>2</v>
  </rv>
  <rv s="1">
    <fb>8.6770312499999998E-4</fb>
    <v>2</v>
  </rv>
  <rv s="1">
    <fb>1.1118046874999999E-3</fb>
    <v>2</v>
  </rv>
  <rv s="1">
    <fb>6.3575781250000004E-4</fb>
    <v>2</v>
  </rv>
  <rv s="1">
    <fb>9.7036718749999998E-4</fb>
    <v>2</v>
  </rv>
  <rv s="1">
    <fb>2.15734375E-4</fb>
    <v>2</v>
  </rv>
  <rv s="1">
    <fb>5.8599218750000003E-4</fb>
    <v>2</v>
  </rv>
  <rv s="1">
    <fb>1.4617968749999999E-4</fb>
    <v>2</v>
  </rv>
  <rv s="1">
    <fb>3.99765625E-4</fb>
    <v>2</v>
  </rv>
  <rv s="1">
    <fb>5.9953125000000002E-5</fb>
    <v>2</v>
  </rv>
  <rv s="1">
    <fb>1.101265625E-3</fb>
    <v>2</v>
  </rv>
  <rv s="1">
    <fb>3.46640625E-4</fb>
    <v>2</v>
  </rv>
  <rv s="1">
    <fb>7.4328125000000002E-4</fb>
    <v>2</v>
  </rv>
  <rv s="1">
    <fb>3.27890625E-4</fb>
    <v>2</v>
  </rv>
  <rv s="1">
    <fb>4.9235937499999996E-4</fb>
    <v>2</v>
  </rv>
  <rv s="1">
    <fb>1.5253906250000001E-4</fb>
    <v>2</v>
  </rv>
  <rv s="1">
    <fb>1.2307812500000001E-3</fb>
    <v>2</v>
  </rv>
  <rv s="1">
    <fb>4.2060156250000002E-4</fb>
    <v>2</v>
  </rv>
  <rv s="1">
    <fb>7.53125E-4</fb>
    <v>2</v>
  </rv>
  <rv s="1">
    <fb>2.6400000000000002E-4</fb>
    <v>2</v>
  </rv>
  <rv s="1">
    <fb>5.4571093749999997E-4</fb>
    <v>2</v>
  </rv>
  <rv s="1">
    <fb>1.48140625E-4</fb>
    <v>2</v>
  </rv>
  <rv s="1">
    <fb>7.2777343750000001E-4</fb>
    <v>2</v>
  </rv>
  <rv s="1">
    <fb>2.6689062499999998E-4</fb>
    <v>2</v>
  </rv>
  <rv s="1">
    <fb>8.2187500000000001E-4</fb>
    <v>2</v>
  </rv>
  <rv s="1">
    <fb>2.7210156249999999E-4</fb>
    <v>2</v>
  </rv>
  <rv s="1">
    <fb>1.1405625000000001E-3</fb>
    <v>2</v>
  </rv>
  <rv s="1">
    <fb>3.859375E-4</fb>
    <v>2</v>
  </rv>
  <rv s="1">
    <fb>2.2613359375000001E-3</fb>
    <v>2</v>
  </rv>
  <rv s="1">
    <fb>5.7580468750000004E-4</fb>
    <v>2</v>
  </rv>
  <rv s="1">
    <fb>4.7977968750000004E-3</fb>
    <v>2</v>
  </rv>
  <rv s="1">
    <fb>1.2457109375000001E-3</fb>
    <v>2</v>
  </rv>
  <rv s="1">
    <fb>5.7510937499999999E-4</fb>
    <v>2</v>
  </rv>
  <rv s="1">
    <fb>1.35296875E-4</fb>
    <v>2</v>
  </rv>
  <rv s="1">
    <fb>4.8714843750000001E-4</fb>
    <v>2</v>
  </rv>
  <rv s="1">
    <fb>1.4733593750000001E-4</fb>
    <v>2</v>
  </rv>
  <rv s="1">
    <fb>7.4837500000000002E-4</fb>
    <v>2</v>
  </rv>
  <rv s="1">
    <fb>2.6226562500000002E-4</fb>
    <v>2</v>
  </rv>
  <rv s="1">
    <fb>9.6712499999999999E-4</fb>
    <v>2</v>
  </rv>
  <rv s="1">
    <fb>2.5775E-4</fb>
    <v>2</v>
  </rv>
  <rv s="1">
    <fb>5.2846015624999996E-3</fb>
    <v>2</v>
  </rv>
  <rv s="1">
    <fb>1.8973359374999999E-3</fb>
    <v>2</v>
  </rv>
  <rv s="1">
    <fb>5.5925781249999997E-4</fb>
    <v>2</v>
  </rv>
  <rv s="1">
    <fb>1.686328125E-4</fb>
    <v>2</v>
  </rv>
  <rv s="1">
    <fb>4.246484375E-4</fb>
    <v>2</v>
  </rv>
  <rv s="1">
    <fb>1.006875E-4</fb>
    <v>2</v>
  </rv>
  <rv s="1">
    <fb>5.4675781250000004E-4</fb>
    <v>2</v>
  </rv>
  <rv s="1">
    <fb>1.1226562500000001E-4</fb>
    <v>2</v>
  </rv>
  <rv s="1">
    <fb>1.2273125000000001E-3</fb>
    <v>2</v>
  </rv>
  <rv s="1">
    <fb>2.8078125E-4</fb>
    <v>2</v>
  </rv>
  <rv s="1">
    <fb>1.3931640625000001E-3</fb>
    <v>2</v>
  </rv>
  <rv s="1">
    <fb>4.7383593749999997E-4</fb>
    <v>2</v>
  </rv>
  <rv s="1">
    <fb>2.0949074074074073E-3</fb>
    <v>2</v>
  </rv>
  <rv s="1">
    <fb>4.0937500000000002E-4</fb>
    <v>2</v>
  </rv>
  <rv s="1">
    <fb>4.2535859375000002E-3</fb>
    <v>2</v>
  </rv>
  <rv s="1">
    <fb>7.0149999999999998E-4</fb>
    <v>2</v>
  </rv>
  <rv s="1">
    <fb>1.2187499999999999E-4</fb>
    <v>2</v>
  </rv>
  <rv s="1">
    <fb>5.2117968750000005E-4</fb>
    <v>2</v>
  </rv>
  <rv s="1">
    <fb>1.1608593750000001E-4</fb>
    <v>2</v>
  </rv>
  <rv s="1">
    <fb>6.23140625E-4</fb>
    <v>2</v>
  </rv>
  <rv s="1">
    <fb>1.3703125E-4</fb>
    <v>2</v>
  </rv>
  <rv s="1">
    <fb>1.0295078125E-3</fb>
    <v>2</v>
  </rv>
  <rv s="1">
    <fb>1.306640625E-4</fb>
    <v>2</v>
  </rv>
  <rv s="1">
    <fb>3.9722187500000001E-3</fb>
    <v>2</v>
  </rv>
  <rv s="1">
    <fb>4.2013281249999999E-4</fb>
    <v>2</v>
  </rv>
  <rv s="1">
    <fb>3.8575781249999998E-4</fb>
    <v>2</v>
  </rv>
  <rv s="1">
    <fb>4.1640625000000004E-6</fb>
    <v>2</v>
  </rv>
  <rv s="1">
    <fb>1.4047421875E-3</fb>
    <v>2</v>
  </rv>
  <rv s="1">
    <fb>4.2094531249999999E-4</fb>
    <v>2</v>
  </rv>
  <rv s="1">
    <fb>1.18275E-3</fb>
    <v>2</v>
  </rv>
  <rv s="1">
    <fb>3.7256250000000001E-4</fb>
    <v>2</v>
  </rv>
  <rv s="1">
    <fb>5.1045078124999999E-3</fb>
    <v>2</v>
  </rv>
  <rv s="1">
    <fb>1.2850625E-3</fb>
    <v>2</v>
  </rv>
  <rv s="1">
    <fb>6.5080468750000002E-4</fb>
    <v>2</v>
  </rv>
  <rv s="1">
    <fb>1.6168749999999999E-4</fb>
    <v>2</v>
  </rv>
  <rv s="1">
    <fb>5.4756249999999998E-4</fb>
    <v>2</v>
  </rv>
  <rv s="1">
    <fb>1.4999999999999999E-4</fb>
    <v>2</v>
  </rv>
  <rv s="1">
    <fb>7.4582812499999996E-4</fb>
    <v>2</v>
  </rv>
  <rv s="1">
    <fb>2.84953125E-4</fb>
    <v>2</v>
  </rv>
  <rv s="1">
    <fb>7.2337499999999995E-4</fb>
    <v>2</v>
  </rv>
  <rv s="1">
    <fb>1.7361111111111112E-4</fb>
    <v>2</v>
  </rv>
  <rv s="1">
    <fb>1.2933984375000001E-3</fb>
    <v>2</v>
  </rv>
  <rv s="1">
    <fb>5.3876562499999997E-4</fb>
    <v>2</v>
  </rv>
  <rv s="1">
    <fb>2.7936328124999999E-3</fb>
    <v>2</v>
  </rv>
  <rv s="1">
    <fb>1.1081015624999999E-3</fb>
    <v>2</v>
  </rv>
  <rv s="1">
    <fb>5.5017187499999999E-4</fb>
    <v>2</v>
  </rv>
  <rv s="1">
    <fb>2.1035156250000001E-4</fb>
    <v>2</v>
  </rv>
  <rv s="1">
    <fb>9.1782031250000002E-4</fb>
    <v>2</v>
  </rv>
  <rv s="1">
    <fb>1.0763281249999999E-4</fb>
    <v>2</v>
  </rv>
  <rv s="1">
    <fb>4.9657968750000002E-3</fb>
    <v>2</v>
  </rv>
  <rv s="1">
    <fb>1.1463515625E-3</fb>
    <v>2</v>
  </rv>
  <rv s="1">
    <fb>1.3008593749999999E-4</fb>
    <v>2</v>
  </rv>
  <rv s="1">
    <fb>3.8587499999999999E-4</fb>
    <v>2</v>
  </rv>
  <rv s="1">
    <fb>4.1539062500000002E-4</fb>
    <v>2</v>
  </rv>
  <rv s="1">
    <fb>9.8375000000000006E-5</fb>
    <v>2</v>
  </rv>
  <rv s="1">
    <fb>8.5786718750000001E-4</fb>
    <v>2</v>
  </rv>
  <rv s="1">
    <fb>1.03234375E-4</fb>
    <v>2</v>
  </rv>
  <rv s="1">
    <fb>9.6562500000000001E-4</fb>
    <v>2</v>
  </rv>
  <rv s="1">
    <fb>4.6296296296296294E-5</fb>
    <v>2</v>
  </rv>
  <rv s="1">
    <fb>1.1064765625E-3</fb>
    <v>2</v>
  </rv>
  <rv s="1">
    <fb>7.3140625000000004E-5</fb>
    <v>2</v>
  </rv>
  <rv s="1">
    <fb>1.8964062500000001E-3</fb>
    <v>2</v>
  </rv>
  <rv s="1">
    <fb>2.1087499999999999E-4</fb>
    <v>2</v>
  </rv>
  <rv s="1">
    <fb>3.9783515625000003E-3</fb>
    <v>2</v>
  </rv>
  <rv s="1">
    <fb>4.26265625E-4</fb>
    <v>2</v>
  </rv>
  <rv s="1">
    <fb>4.5635937500000001E-4</fb>
    <v>2</v>
  </rv>
  <rv s="1">
    <fb>1.6546875000000001E-5</fb>
    <v>2</v>
  </rv>
  <rv s="1">
    <fb>4.0613281250000003E-4</fb>
    <v>2</v>
  </rv>
  <rv s="1">
    <fb>6.6312500000000006E-5</fb>
    <v>2</v>
  </rv>
  <rv s="1">
    <fb>4.7349218750000001E-4</fb>
    <v>2</v>
  </rv>
  <rv s="1">
    <fb>1.0989531250000001E-3</fb>
    <v>2</v>
  </rv>
  <rv s="1">
    <fb>3.4432812500000002E-4</fb>
    <v>2</v>
  </rv>
  <rv s="1">
    <fb>5.0141171875000001E-3</fb>
    <v>2</v>
  </rv>
  <rv s="1">
    <fb>1.46203125E-3</fb>
    <v>2</v>
  </rv>
  <rv s="1">
    <fb>5.8124999999999995E-4</fb>
    <v>2</v>
  </rv>
  <rv s="1">
    <fb>1.4142968750000001E-4</fb>
    <v>2</v>
  </rv>
  <rv s="1">
    <fb>4.6620312499999998E-4</fb>
    <v>2</v>
  </rv>
  <rv s="1">
    <fb>1.263828125E-4</fb>
    <v>2</v>
  </rv>
  <rv s="1">
    <fb>6.6874999999999997E-4</fb>
    <v>2</v>
  </rv>
  <rv s="1">
    <fb>2.6365625E-4</fb>
    <v>2</v>
  </rv>
  <rv s="1">
    <fb>1.9686328125000001E-3</fb>
    <v>2</v>
  </rv>
  <rv s="1">
    <fb>1.1574074074074073E-3</fb>
    <v>2</v>
  </rv>
  <rv s="1">
    <fb>8.1122656249999999E-4</fb>
    <v>2</v>
  </rv>
  <rv s="1">
    <fb>6.1795078125000003E-3</fb>
    <v>2</v>
  </rv>
  <rv s="1">
    <fb>2.3600625000000002E-3</fb>
    <v>2</v>
  </rv>
  <rv s="1">
    <fb>8.0010937500000004E-4</fb>
    <v>2</v>
  </rv>
  <rv s="1">
    <fb>3.1099218750000002E-4</fb>
    <v>2</v>
  </rv>
  <rv s="1">
    <fb>7.6828124999999998E-4</fb>
    <v>2</v>
  </rv>
  <rv s="1">
    <fb>1.365625E-5</fb>
    <v>2</v>
  </rv>
  <rv s="1">
    <fb>1.03078125E-3</fb>
    <v>2</v>
  </rv>
  <rv s="1">
    <fb>1.4305468750000001E-4</fb>
    <v>2</v>
  </rv>
  <rv s="1">
    <fb>5.7515624999999997E-5</fb>
    <v>2</v>
  </rv>
  <rv s="1">
    <fb>1.7096015625E-3</fb>
    <v>2</v>
  </rv>
  <rv s="1">
    <fb>2.40703125E-5</fb>
    <v>2</v>
  </rv>
  <rv s="1">
    <fb>3.6746484375000002E-3</fb>
    <v>2</v>
  </rv>
  <rv s="1">
    <fb>1.225625E-4</fb>
    <v>2</v>
  </rv>
  <rv s="1">
    <fb>4.4582812499999999E-4</fb>
    <v>2</v>
  </rv>
  <rv s="1">
    <fb>3.0437500000000001E-5</fb>
    <v>2</v>
  </rv>
  <rv s="1">
    <fb>3.3680468749999997E-4</fb>
    <v>2</v>
  </rv>
  <rv s="1">
    <fb>4.6527343749999998E-4</fb>
    <v>2</v>
  </rv>
  <rv s="1">
    <fb>1.1789921874999999E-3</fb>
    <v>2</v>
  </rv>
  <rv s="1">
    <fb>3.6880468749999999E-4</fb>
    <v>2</v>
  </rv>
  <rv s="1">
    <fb>5.0022656250000002E-4</fb>
    <v>2</v>
  </rv>
  <rv s="1">
    <fb>1.0265625E-4</fb>
    <v>2</v>
  </rv>
  <rv s="1">
    <fb>6.0323437500000004E-4</fb>
    <v>2</v>
  </rv>
  <rv s="1">
    <fb>1.4235937499999999E-4</fb>
    <v>2</v>
  </rv>
  <rv s="1">
    <fb>1.5303203125E-3</fb>
    <v>2</v>
  </rv>
  <rv s="1">
    <fb>5.4652343750000003E-4</fb>
    <v>2</v>
  </rv>
  <rv s="1">
    <fb>1.0648148148148149E-3</fb>
    <v>2</v>
  </rv>
  <rv s="1">
    <fb>2.5462962962962961E-4</fb>
    <v>2</v>
  </rv>
  <rv s="1">
    <fb>2.5093749999999999E-3</fb>
    <v>2</v>
  </rv>
  <rv s="1">
    <fb>6.5751562500000001E-4</fb>
    <v>2</v>
  </rv>
  <rv s="1">
    <fb>4.98078125E-3</fb>
    <v>2</v>
  </rv>
  <rv s="1">
    <fb>1.1613359375E-3</fb>
    <v>2</v>
  </rv>
  <rv s="1">
    <fb>6.3506249999999999E-4</fb>
    <v>2</v>
  </rv>
  <rv s="1">
    <fb>1.459453125E-4</fb>
    <v>2</v>
  </rv>
  <rv s="1">
    <fb>8.8539062499999995E-5</fb>
    <v>2</v>
  </rv>
  <rv s="1">
    <fb>5.4478906250000003E-4</fb>
    <v>2</v>
  </rv>
  <rv s="1">
    <fb>8.3906249999999996E-5</fb>
    <v>2</v>
  </rv>
  <rv s="1">
    <fb>7.0671093749999998E-4</fb>
    <v>2</v>
  </rv>
  <rv s="1">
    <fb>1.5693750000000001E-4</fb>
    <v>2</v>
  </rv>
  <rv s="1">
    <fb>2.9604140625000002E-3</fb>
    <v>2</v>
  </rv>
  <rv s="1">
    <fb>1.1085625E-3</fb>
    <v>2</v>
  </rv>
  <rv s="1">
    <fb>8.1747656249999995E-4</fb>
    <v>2</v>
  </rv>
  <rv s="1">
    <fb>3.2835156249999998E-4</fb>
    <v>2</v>
  </rv>
  <rv s="1">
    <fb>1.589984375E-3</fb>
    <v>2</v>
  </rv>
  <rv s="1">
    <fb>7.79796875E-4</fb>
    <v>2</v>
  </rv>
  <rv s="1">
    <fb>7.2968749999999998E-4</fb>
    <v>2</v>
  </rv>
  <rv s="1">
    <fb>3.321171875E-4</fb>
    <v>2</v>
  </rv>
  <rv s="1">
    <fb>2.2279687500000001E-4</fb>
    <v>2</v>
  </rv>
  <rv s="1">
    <fb>5.6180468750000002E-4</fb>
    <v>2</v>
  </rv>
  <rv s="1">
    <fb>2.2198437499999999E-4</fb>
    <v>2</v>
  </rv>
  <rv s="1">
    <fb>6.5937500000000002E-4</fb>
    <v>2</v>
  </rv>
  <rv s="1">
    <fb>2.5428125E-4</fb>
    <v>2</v>
  </rv>
  <rv s="1">
    <fb>7.4872656250000004E-4</fb>
    <v>2</v>
  </rv>
  <rv s="1">
    <fb>2.6260937499999998E-4</fb>
    <v>2</v>
  </rv>
  <rv s="1">
    <fb>1.2064765625000001E-3</fb>
    <v>2</v>
  </rv>
  <rv s="1">
    <fb>4.518515625E-4</fb>
    <v>2</v>
  </rv>
  <rv s="1">
    <fb>2.5141171875000001E-3</fb>
    <v>2</v>
  </rv>
  <rv s="1">
    <fb>8.285859375E-4</fb>
    <v>2</v>
  </rv>
  <rv s="1">
    <fb>4.8378906250000001E-4</fb>
    <v>2</v>
  </rv>
  <rv s="1">
    <fb>1.4397656250000001E-4</fb>
    <v>2</v>
  </rv>
</rvData>
</file>

<file path=xl/richData/rdrichvaluestructure.xml><?xml version="1.0" encoding="utf-8"?>
<rvStructures xmlns="http://schemas.microsoft.com/office/spreadsheetml/2017/richdata" count="5"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54</v>
      <v>11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proporcionado por Anaconda</v>
    </spb>
    <spb s="4">
      <v>https://www.anaconda.com/excel</v>
      <v>https://res.cdn.office.net/officepysvc/prod-service/anacondalogo.png</v>
      <v>Python proporcionado por Anaconda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23" formatCode="h:mm\ AM/PM"/>
    </x:dxf>
    <x:dxf>
      <x:numFmt numFmtId="19" formatCode="d/mm/yyyy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7D770A-9D0F-467C-A772-E42E207E2C7C}" name="ATLETAS" displayName="ATLETAS" ref="A1:K364" totalsRowShown="0" headerRowDxfId="88" dataDxfId="87">
  <autoFilter ref="A1:K364" xr:uid="{027D770A-9D0F-467C-A772-E42E207E2C7C}">
    <filterColumn colId="5">
      <filters>
        <filter val="DELFINES"/>
      </filters>
    </filterColumn>
  </autoFilter>
  <sortState xmlns:xlrd2="http://schemas.microsoft.com/office/spreadsheetml/2017/richdata2" ref="A2:K364">
    <sortCondition ref="F2:F364"/>
    <sortCondition ref="E2:E364"/>
    <sortCondition descending="1" ref="A2:A364"/>
  </sortState>
  <tableColumns count="11">
    <tableColumn id="3" xr3:uid="{61BB22E6-45D3-4974-9742-C1620B2729B3}" name="F. NACIMIENTO" dataDxfId="86"/>
    <tableColumn id="4" xr3:uid="{DD56739C-C5E8-4426-8CDD-EE1BEC644DFD}" name="EDAD" dataDxfId="85">
      <calculatedColumnFormula>IF(ATLETAS[[#This Row],[F. NACIMIENTO]]=0,"",YEAR(TODAY())-YEAR(ATLETAS[[#This Row],[F. NACIMIENTO]]))</calculatedColumnFormula>
    </tableColumn>
    <tableColumn id="5" xr3:uid="{E2999246-6FFF-4D27-8588-78B075690198}" name="ATLETA" dataDxfId="84"/>
    <tableColumn id="7" xr3:uid="{CE5C2AC8-A0EE-48A6-BE44-33F1915488D5}" name="CATEGORIA" dataDxfId="83">
      <calculatedColumnFormula>IF(ATLETAS[[#This Row],[SEXO]]="f",_xlfn.XLOOKUP(ATLETAS[[#This Row],[EDAD]],MENU!$C$2:$C$123,MENU!$D$2:$D$123),_xlfn.XLOOKUP(ATLETAS[[#This Row],[EDAD]],MENU!$E$2:$E$123,MENU!$F$2:$F$123))</calculatedColumnFormula>
    </tableColumn>
    <tableColumn id="8" xr3:uid="{0B4A846D-C477-4446-81EB-83D805169248}" name="SEXO" dataDxfId="82"/>
    <tableColumn id="15" xr3:uid="{EF6C56BF-3889-4428-9CA0-006D68C9F0DD}" name="EQUIPO ACTUAL" dataDxfId="81">
      <calculatedColumnFormula>LOOKUP("zzz",ATLETAS[[#This Row],[EQUIPO 1]:[EQUIPO 5]])</calculatedColumnFormula>
    </tableColumn>
    <tableColumn id="10" xr3:uid="{C91B7D54-7F26-4E7A-BBED-8E68AAB5B7D9}" name="EQUIPO 1" dataDxfId="80"/>
    <tableColumn id="11" xr3:uid="{EF54F9F3-6E06-4287-A8B6-7162BEA61B60}" name="EQUIPO 2" dataDxfId="79"/>
    <tableColumn id="12" xr3:uid="{74B65535-637F-4FAD-8452-21B98DB3D207}" name="EQUIPO 3" dataDxfId="78"/>
    <tableColumn id="13" xr3:uid="{793FF0A7-B1E3-49D3-8751-07D5FE67382A}" name="EQUIPO 4" dataDxfId="77"/>
    <tableColumn id="14" xr3:uid="{A9F30CF4-A160-423E-A879-6A80D7033858}" name="EQUIPO 5" dataDxfId="7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FAEDE-95FE-454C-915E-7944909D3C5D}" name="BD_ATLETAS" displayName="BD_ATLETAS" ref="A1:K2968" totalsRowShown="0" headerRowDxfId="75">
  <autoFilter ref="A1:K2968" xr:uid="{47FFAEDE-95FE-454C-915E-7944909D3C5D}"/>
  <sortState xmlns:xlrd2="http://schemas.microsoft.com/office/spreadsheetml/2017/richdata2" ref="A2:K2985">
    <sortCondition ref="H2:H2985"/>
  </sortState>
  <tableColumns count="11">
    <tableColumn id="1" xr3:uid="{038A2DE2-9084-46AE-B03D-898D9347AD97}" name="AÑO" dataDxfId="74"/>
    <tableColumn id="2" xr3:uid="{B8DA087E-38D0-4C3C-A77F-C010E4E9E608}" name="F. NACIMIENTO" dataDxfId="73">
      <calculatedColumnFormula>_xlfn.XLOOKUP(BD_ATLETAS[[#This Row],[ATLETA]],ATLETAS[ATLETA],ATLETAS[F. NACIMIENTO])</calculatedColumnFormula>
    </tableColumn>
    <tableColumn id="3" xr3:uid="{2E810497-CAEC-4364-90A1-0C2671542335}" name="EDAD" dataDxfId="72">
      <calculatedColumnFormula>IF(BD_ATLETAS[[#This Row],[F. NACIMIENTO]]=0,"",BD_ATLETAS[[#This Row],[AÑO]]-YEAR(BD_ATLETAS[[#This Row],[F. NACIMIENTO]]))</calculatedColumnFormula>
    </tableColumn>
    <tableColumn id="4" xr3:uid="{811C8B4A-4E02-4E10-AA89-8B8E697CC137}" name="ATLETA" dataDxfId="71"/>
    <tableColumn id="5" xr3:uid="{5CEE9DC1-8986-4EEE-9464-5FF13AA33C5C}" name="EQUIPO" dataDxfId="70"/>
    <tableColumn id="10" xr3:uid="{13A42E2A-BE65-42EA-9AD6-BD53A3C145F3}" name="CATEGORIA" dataDxfId="69">
      <calculatedColumnFormula>IFERROR(IF(BD_ATLETAS[[#This Row],[SEXO]]="F",_xlfn.XLOOKUP(BD_ATLETAS[[#This Row],[EDAD]],MENU!$C$2:$C$123,MENU!$D$2:$D$123),_xlfn.XLOOKUP(BD_ATLETAS[[#This Row],[EDAD]],MENU!$E$2:$E$123,MENU!$F$2:$F$123)),"")</calculatedColumnFormula>
    </tableColumn>
    <tableColumn id="11" xr3:uid="{3F8EE7AF-2ED1-44B1-8DB0-83A857A0F2F4}" name="SEXO" dataDxfId="68">
      <calculatedColumnFormula>_xlfn.XLOOKUP(BD_ATLETAS[[#This Row],[ATLETA]],ATLETAS[ATLETA],ATLETAS[SEXO])</calculatedColumnFormula>
    </tableColumn>
    <tableColumn id="6" xr3:uid="{50C5A7A8-E134-428C-8684-94CA7C52B0D7}" name="F. COMPETENCIA" dataDxfId="67"/>
    <tableColumn id="7" xr3:uid="{F2456E55-5DC0-4117-9FF3-23CFD886E498}" name="COMPETENCIA" dataDxfId="66"/>
    <tableColumn id="8" xr3:uid="{A8789B2F-4B15-474A-9F20-3715454FA34C}" name="PRUEBA" dataDxfId="65"/>
    <tableColumn id="9" xr3:uid="{EFD3F42E-472A-4FFF-981C-C28130130258}" name="TIEMPO" dataDxfId="6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4422C-1380-472D-97CB-CE019101BB76}" name="Tabla6" displayName="Tabla6" ref="A2:T80" totalsRowShown="0" headerRowDxfId="63" dataDxfId="62">
  <autoFilter ref="A2:T80" xr:uid="{22E4422C-1380-472D-97CB-CE019101BB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9AF8A41F-4D73-4726-852A-11FEDD11839A}" name="NOMBRE Y APELLIDO"/>
    <tableColumn id="2" xr3:uid="{EA35087C-F911-4088-AC1B-BDAD5541B333}" name="Edad" dataDxfId="61">
      <calculatedColumnFormula>_xlfn.XLOOKUP(A3,ATLETAS!$C:$C,ATLETAS!B:B,"-")</calculatedColumnFormula>
    </tableColumn>
    <tableColumn id="3" xr3:uid="{8C51D1EE-7FF1-40AD-A9AF-798B6D9996ED}" name="Club" dataDxfId="60">
      <calculatedColumnFormula>_xlfn.XLOOKUP(A3,ATLETAS!$C:$C,ATLETAS!F:F,"-")</calculatedColumnFormula>
    </tableColumn>
    <tableColumn id="4" xr3:uid="{C1A3E4CB-E3C5-491F-A03F-0FC499C7E74E}" name="Mejor Tiempo" dataDxfId="59">
      <calculatedColumnFormula>IF(MIN(E3:J3)=0,"-",MIN(E3:J3))</calculatedColumnFormula>
    </tableColumn>
    <tableColumn id="5" xr3:uid="{09121A50-F807-4E6B-BA48-1B3B15E61040}" name="17/02/2024" dataDxfId="58">
      <calculatedColumnFormula array="1">IFERROR(_xlfn._xlws.FILTER(BD_ATLETAS[TIEMPO],(BD_ATLETAS[ATLETA]=$A3)*(BD_ATLETAS[PRUEBA]='CHEQUEO D.F'!$B$1)*(BD_ATLETAS[SEXO]='CHEQUEO D.F'!$C$1)*(BD_ATLETAS[F. COMPETENCIA]='CHEQUEO D.F'!E$2)),"N/P")</calculatedColumnFormula>
    </tableColumn>
    <tableColumn id="6" xr3:uid="{41C34A0A-5E93-4F6C-A054-EEAA65B8462A}" name="16/03/2024" dataDxfId="57">
      <calculatedColumnFormula array="1">IFERROR(_xlfn._xlws.FILTER(BD_ATLETAS[TIEMPO],(BD_ATLETAS[ATLETA]=$A3)*(BD_ATLETAS[PRUEBA]='CHEQUEO D.F'!$B$1)*(BD_ATLETAS[SEXO]='CHEQUEO D.F'!$C$1)*(BD_ATLETAS[F. COMPETENCIA]='CHEQUEO D.F'!F$2)),"N/P")</calculatedColumnFormula>
    </tableColumn>
    <tableColumn id="7" xr3:uid="{71B542B8-0076-4D9E-BF36-5141A8A1001E}" name="4/05/2024" dataDxfId="56">
      <calculatedColumnFormula array="1">IFERROR(_xlfn._xlws.FILTER(BD_ATLETAS[TIEMPO],(BD_ATLETAS[ATLETA]=$A3)*(BD_ATLETAS[PRUEBA]='CHEQUEO D.F'!$B$1)*(BD_ATLETAS[SEXO]='CHEQUEO D.F'!$C$1)*(BD_ATLETAS[F. COMPETENCIA]='CHEQUEO D.F'!G$2)),"N/P")</calculatedColumnFormula>
    </tableColumn>
    <tableColumn id="8" xr3:uid="{841DE57C-FF8D-41C4-918E-DB7F9B6E6151}" name="20/07/2024" dataDxfId="55">
      <calculatedColumnFormula array="1">IFERROR(_xlfn._xlws.FILTER(BD_ATLETAS[TIEMPO],(BD_ATLETAS[ATLETA]=$A3)*(BD_ATLETAS[PRUEBA]='CHEQUEO D.F'!$B$1)*(BD_ATLETAS[SEXO]='CHEQUEO D.F'!$C$1)*(BD_ATLETAS[F. COMPETENCIA]='CHEQUEO D.F'!H$2)),"N/P")</calculatedColumnFormula>
    </tableColumn>
    <tableColumn id="9" xr3:uid="{7E0435EE-F8D9-4768-8B21-93628FDDD2AE}" name="17/08/2024" dataDxfId="54">
      <calculatedColumnFormula array="1">IFERROR(_xlfn._xlws.FILTER(BD_ATLETAS[TIEMPO],(BD_ATLETAS[ATLETA]=$A3)*(BD_ATLETAS[PRUEBA]='CHEQUEO D.F'!$B$1)*(BD_ATLETAS[SEXO]='CHEQUEO D.F'!$C$1)*(BD_ATLETAS[F. COMPETENCIA]='CHEQUEO D.F'!I$2)),"N/P")</calculatedColumnFormula>
    </tableColumn>
    <tableColumn id="10" xr3:uid="{6679365C-7656-4EA6-A175-B31AB934B27F}" name="19/10/2024" dataDxfId="53">
      <calculatedColumnFormula array="1">IFERROR(_xlfn._xlws.FILTER(BD_ATLETAS[TIEMPO],(BD_ATLETAS[ATLETA]=$A3)*(BD_ATLETAS[PRUEBA]='CHEQUEO D.F'!$B$1)*(BD_ATLETAS[SEXO]='CHEQUEO D.F'!$C$1)*(BD_ATLETAS[F. COMPETENCIA]='CHEQUEO D.F'!J$2)),"N/P")</calculatedColumnFormula>
    </tableColumn>
    <tableColumn id="11" xr3:uid="{23700D53-4AD1-40C9-916C-D1EEC3451C10}" name="Marca Referencia 2024" dataDxfId="52">
      <calculatedColumnFormula>IF(B3&gt;18,$AF$11,_xlfn.XLOOKUP(B3,$AD$3:$AD$11,$AF$3:$AF$11,"-"))</calculatedColumnFormula>
    </tableColumn>
    <tableColumn id="12" xr3:uid="{8E82B65D-5261-45A1-8654-DC440ED1271C}" name="Falta para la Meta" dataDxfId="51">
      <calculatedColumnFormula>IFERROR(IF(D3="-","-",SUM(LOOKUP(111,E3:J3)-K3)),"")</calculatedColumnFormula>
    </tableColumn>
    <tableColumn id="13" xr3:uid="{F5DB6B52-5670-40C1-A712-4E6DDE9F4603}" name="Confirmación de M.M." dataDxfId="50">
      <calculatedColumnFormula array="1">_xlfn.IFS(B3&lt;10,"",L3&gt;0,"",L3&lt;0,"VALIDO")</calculatedColumnFormula>
    </tableColumn>
    <tableColumn id="14" xr3:uid="{B34EB1AE-3446-4463-887D-28B00B56E864}" name="16/03 &amp; 17/02" dataDxfId="49">
      <calculatedColumnFormula>IFERROR(SUM(Tabla6[[#This Row],[16/03/2024]]-E3),"")</calculatedColumnFormula>
    </tableColumn>
    <tableColumn id="15" xr3:uid="{7E874179-640D-40DB-920D-91D636EA6430}" name="04/05 &amp; 16/03" dataDxfId="48">
      <calculatedColumnFormula>IFERROR(SUM(Tabla6[[#This Row],[4/05/2024]]-F3),"")</calculatedColumnFormula>
    </tableColumn>
    <tableColumn id="16" xr3:uid="{20431D6C-9DB8-4D8C-B687-FE8E8317CB2F}" name="20/07 &amp; 04/05" dataDxfId="47">
      <calculatedColumnFormula>IFERROR(SUM(Tabla6[[#This Row],[20/07/2024]]-G3),"")</calculatedColumnFormula>
    </tableColumn>
    <tableColumn id="17" xr3:uid="{D1B69CAB-F6E5-4636-A7F6-B2FE87ABE122}" name="17/08 &amp; 20/07" dataDxfId="46">
      <calculatedColumnFormula>IFERROR(SUM(Tabla6[[#This Row],[17/08/2024]]-H3),"")</calculatedColumnFormula>
    </tableColumn>
    <tableColumn id="18" xr3:uid="{DBC735FD-C2C7-4BA5-8156-B7B70722CE4B}" name="19/10 &amp; 17/08" dataDxfId="45">
      <calculatedColumnFormula>IFERROR(SUM(Tabla6[[#This Row],[19/10/2024]]-I3),"")</calculatedColumnFormula>
    </tableColumn>
    <tableColumn id="19" xr3:uid="{0AC8186B-E94E-4AB2-90F2-A156E25A2182}" name="Confirmación de Mejora" dataDxfId="44">
      <calculatedColumnFormula array="1">IF(INDEX(U3:X3,COUNTA(U3:X3))&lt;0,"MEJORA CONTINUA","")</calculatedColumnFormula>
    </tableColumn>
    <tableColumn id="20" xr3:uid="{78A7CA4B-D939-47C0-8EA2-9303EEF70532}" name="N° Participación" dataDxfId="43">
      <calculatedColumnFormula>COUNT(E3:J3)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3BEED3-26CA-42E0-8592-3EEC99D13299}" name="Tabla69" displayName="Tabla69" ref="A2:T63" totalsRowShown="0" headerRowDxfId="42" dataDxfId="41">
  <autoFilter ref="A2:T63" xr:uid="{22E4422C-1380-472D-97CB-CE019101BB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sortState xmlns:xlrd2="http://schemas.microsoft.com/office/spreadsheetml/2017/richdata2" ref="A3:T63">
    <sortCondition ref="B3:B63"/>
  </sortState>
  <tableColumns count="20">
    <tableColumn id="1" xr3:uid="{5E67F42A-BF5B-481F-B6EE-E7732D401AD1}" name="NOMBRE Y APELLIDO"/>
    <tableColumn id="2" xr3:uid="{00F654CC-5402-4C7C-A5F5-162B62D34662}" name="Edad" dataDxfId="40">
      <calculatedColumnFormula>_xlfn.XLOOKUP(A3,ATLETAS!$C:$C,ATLETAS!B:B,"-")</calculatedColumnFormula>
    </tableColumn>
    <tableColumn id="3" xr3:uid="{3FE1C0C6-0DF9-4974-B0D7-C39FDB7E1DED}" name="Club" dataDxfId="39">
      <calculatedColumnFormula>_xlfn.XLOOKUP(A3,ATLETAS!$C:$C,ATLETAS!F:F,"-")</calculatedColumnFormula>
    </tableColumn>
    <tableColumn id="4" xr3:uid="{F3D39E9A-FEA4-4316-B8E3-E8DDDD2C1CAA}" name="Mejor Tiempo" dataDxfId="38">
      <calculatedColumnFormula>IF(MIN(E3:J3)=0,"-",MIN(E3:J3))</calculatedColumnFormula>
    </tableColumn>
    <tableColumn id="5" xr3:uid="{62E55C69-AA31-41F8-8060-10C4B63ED4B1}" name="17/02/2024" dataDxfId="37">
      <calculatedColumnFormula array="1">IFERROR(_xlfn._xlws.FILTER(BD_ATLETAS[TIEMPO],(BD_ATLETAS[ATLETA]=$A3)*(BD_ATLETAS[PRUEBA]='CHEQUEO D.F'!$B$1)*(BD_ATLETAS[SEXO]='CHEQUEO D.F'!$C$1)*(BD_ATLETAS[F. COMPETENCIA]='CHEQUEO D.F'!E$2)),"N/P")</calculatedColumnFormula>
    </tableColumn>
    <tableColumn id="6" xr3:uid="{EAEC0101-2058-41FD-8F3E-ED1FF7303E3C}" name="16/03/2024" dataDxfId="36">
      <calculatedColumnFormula array="1">IFERROR(_xlfn._xlws.FILTER(BD_ATLETAS[TIEMPO],(BD_ATLETAS[ATLETA]=$A3)*(BD_ATLETAS[PRUEBA]='CHEQUEO D.F'!$B$1)*(BD_ATLETAS[SEXO]='CHEQUEO D.F'!$C$1)*(BD_ATLETAS[F. COMPETENCIA]='CHEQUEO D.F'!#REF!)),"N/P")</calculatedColumnFormula>
    </tableColumn>
    <tableColumn id="7" xr3:uid="{367C7CDB-6E9B-4FE1-A46B-29632CFEE401}" name="4/05/2024" dataDxfId="35">
      <calculatedColumnFormula array="1">IFERROR(_xlfn._xlws.FILTER(BD_ATLETAS[TIEMPO],(BD_ATLETAS[ATLETA]=$A3)*(BD_ATLETAS[PRUEBA]='CHEQUEO D.F'!$B$1)*(BD_ATLETAS[SEXO]='CHEQUEO D.F'!$C$1)*(BD_ATLETAS[F. COMPETENCIA]='CHEQUEO D.F'!G$2)),"N/P")</calculatedColumnFormula>
    </tableColumn>
    <tableColumn id="8" xr3:uid="{C1742A47-B3EF-4290-9A98-9C6B501BD5C9}" name="20/07/2024" dataDxfId="34">
      <calculatedColumnFormula array="1">IFERROR(_xlfn._xlws.FILTER(BD_ATLETAS[TIEMPO],(BD_ATLETAS[ATLETA]=$A3)*(BD_ATLETAS[PRUEBA]='CHEQUEO D.F'!$B$1)*(BD_ATLETAS[SEXO]='CHEQUEO D.F'!$C$1)*(BD_ATLETAS[F. COMPETENCIA]='CHEQUEO D.F'!H$2)),"N/P")</calculatedColumnFormula>
    </tableColumn>
    <tableColumn id="9" xr3:uid="{303AEC51-B69F-48C0-A433-73F416DA9273}" name="17/08/2024" dataDxfId="33">
      <calculatedColumnFormula array="1">IFERROR(_xlfn._xlws.FILTER(BD_ATLETAS[TIEMPO],(BD_ATLETAS[ATLETA]=$A3)*(BD_ATLETAS[PRUEBA]='CHEQUEO D.F'!$B$1)*(BD_ATLETAS[SEXO]='CHEQUEO D.F'!$C$1)*(BD_ATLETAS[F. COMPETENCIA]='CHEQUEO D.F'!I$2)),"N/P")</calculatedColumnFormula>
    </tableColumn>
    <tableColumn id="10" xr3:uid="{238BCB32-98CD-411E-AFCE-30A2100E2BD4}" name="19/10/2024" dataDxfId="32">
      <calculatedColumnFormula array="1">IFERROR(_xlfn._xlws.FILTER(BD_ATLETAS[TIEMPO],(BD_ATLETAS[ATLETA]=$A3)*(BD_ATLETAS[PRUEBA]='CHEQUEO D.F'!$B$1)*(BD_ATLETAS[SEXO]='CHEQUEO D.F'!$C$1)*(BD_ATLETAS[F. COMPETENCIA]='CHEQUEO D.F'!J$2)),"N/P")</calculatedColumnFormula>
    </tableColumn>
    <tableColumn id="11" xr3:uid="{E1164D81-4005-4ED2-ADBF-36912777EE49}" name="Marca Referencia 2024" dataDxfId="31">
      <calculatedColumnFormula>IF(B3&gt;18,$AF$12,_xlfn.XLOOKUP(B3,$AD$3:$AD$12,$AF$3:$AF$12,"-"))</calculatedColumnFormula>
    </tableColumn>
    <tableColumn id="12" xr3:uid="{090279EA-AFF1-4713-B041-FEB6179165AE}" name="Falta para la Meta" dataDxfId="30">
      <calculatedColumnFormula>IFERROR(IF(D3="-","-",SUM(LOOKUP(111,E3:J3)-K3)),"-")</calculatedColumnFormula>
    </tableColumn>
    <tableColumn id="13" xr3:uid="{6762DBF5-8432-47D9-AC84-EB66C64DEF08}" name="Confirmación de M.M." dataDxfId="29">
      <calculatedColumnFormula array="1">_xlfn.IFS(B3&lt;10,"",L3&gt;0,"",L3&lt;0,"VALIDO")</calculatedColumnFormula>
    </tableColumn>
    <tableColumn id="14" xr3:uid="{8AB2E1ED-5958-4D3A-8840-AD8A28034F56}" name="16/03 &amp; 17/02" dataDxfId="28">
      <calculatedColumnFormula>IFERROR(SUM(F3-E3),"")</calculatedColumnFormula>
    </tableColumn>
    <tableColumn id="15" xr3:uid="{98F10E12-E605-4535-99FF-92954072C522}" name="04/05 &amp; 16/03" dataDxfId="27">
      <calculatedColumnFormula>IFERROR(SUM(G3-F3),"")</calculatedColumnFormula>
    </tableColumn>
    <tableColumn id="16" xr3:uid="{007670CA-E4A5-4AF5-BF2C-921E8B101911}" name="20/07 &amp; 04/05" dataDxfId="26">
      <calculatedColumnFormula>IFERROR(SUM(H3-G3),"")</calculatedColumnFormula>
    </tableColumn>
    <tableColumn id="17" xr3:uid="{0F79E6F8-CCBC-4E9D-86CC-CDF674661A2F}" name="17/08 &amp; 20/07" dataDxfId="25">
      <calculatedColumnFormula>IFERROR(SUM(I3-H3),"")</calculatedColumnFormula>
    </tableColumn>
    <tableColumn id="18" xr3:uid="{49FC5888-F02C-4B13-BF31-9D2A7BF7F441}" name="19/10 &amp; 17/08" dataDxfId="24">
      <calculatedColumnFormula>IFERROR(SUM(J3-I3),"")</calculatedColumnFormula>
    </tableColumn>
    <tableColumn id="19" xr3:uid="{A2392526-09A4-44C8-A90A-DFDC3BF116C2}" name="Confirmación de Mejora" dataDxfId="23">
      <calculatedColumnFormula array="1">IF(INDEX(U3:X3,COUNTA(U3:X3))&lt;0,"MEJORA CONTINUA","")</calculatedColumnFormula>
    </tableColumn>
    <tableColumn id="20" xr3:uid="{D0702F1A-56A5-4241-B26A-E2020E9874F6}" name="N° Participación" dataDxfId="22">
      <calculatedColumnFormula>COUNT(E3:J3)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AFB-19C7-43C0-896E-AEE929037E47}">
  <dimension ref="A1:F123"/>
  <sheetViews>
    <sheetView workbookViewId="0">
      <pane ySplit="1" topLeftCell="A2" activePane="bottomLeft" state="frozen"/>
      <selection pane="bottomLeft" activeCell="G13" sqref="G13"/>
    </sheetView>
  </sheetViews>
  <sheetFormatPr baseColWidth="10" defaultRowHeight="15" x14ac:dyDescent="0.25"/>
  <cols>
    <col min="1" max="1" width="16.28515625" customWidth="1"/>
    <col min="2" max="2" width="4" customWidth="1"/>
    <col min="3" max="3" width="9.28515625" customWidth="1"/>
    <col min="4" max="4" width="13.7109375" customWidth="1"/>
    <col min="5" max="5" width="8.7109375" bestFit="1" customWidth="1"/>
    <col min="6" max="6" width="14.7109375" customWidth="1"/>
  </cols>
  <sheetData>
    <row r="1" spans="1:6" x14ac:dyDescent="0.25">
      <c r="A1" s="52" t="s">
        <v>23</v>
      </c>
      <c r="C1" s="54" t="s">
        <v>58</v>
      </c>
      <c r="D1" s="57" t="s">
        <v>59</v>
      </c>
      <c r="E1" s="54" t="s">
        <v>60</v>
      </c>
      <c r="F1" s="57" t="s">
        <v>61</v>
      </c>
    </row>
    <row r="2" spans="1:6" x14ac:dyDescent="0.25">
      <c r="A2" s="53" t="s">
        <v>650</v>
      </c>
      <c r="C2" s="55">
        <v>5</v>
      </c>
      <c r="D2" s="55" t="s">
        <v>44</v>
      </c>
      <c r="E2" s="55">
        <v>5</v>
      </c>
      <c r="F2" s="55" t="s">
        <v>44</v>
      </c>
    </row>
    <row r="3" spans="1:6" x14ac:dyDescent="0.25">
      <c r="A3" t="s">
        <v>649</v>
      </c>
      <c r="C3" s="6">
        <v>6</v>
      </c>
      <c r="D3" s="6" t="s">
        <v>44</v>
      </c>
      <c r="E3" s="6">
        <v>6</v>
      </c>
      <c r="F3" s="6" t="s">
        <v>44</v>
      </c>
    </row>
    <row r="4" spans="1:6" x14ac:dyDescent="0.25">
      <c r="A4" s="50" t="s">
        <v>651</v>
      </c>
      <c r="C4" s="17">
        <v>7</v>
      </c>
      <c r="D4" s="17" t="s">
        <v>44</v>
      </c>
      <c r="E4" s="17">
        <v>7</v>
      </c>
      <c r="F4" s="17" t="s">
        <v>44</v>
      </c>
    </row>
    <row r="5" spans="1:6" x14ac:dyDescent="0.25">
      <c r="A5" t="s">
        <v>652</v>
      </c>
      <c r="C5" s="6">
        <v>8</v>
      </c>
      <c r="D5" s="6" t="s">
        <v>44</v>
      </c>
      <c r="E5" s="6">
        <v>8</v>
      </c>
      <c r="F5" s="6" t="s">
        <v>44</v>
      </c>
    </row>
    <row r="6" spans="1:6" x14ac:dyDescent="0.25">
      <c r="A6" s="50" t="s">
        <v>653</v>
      </c>
      <c r="C6" s="17">
        <v>9</v>
      </c>
      <c r="D6" s="17" t="s">
        <v>45</v>
      </c>
      <c r="E6" s="17">
        <v>9</v>
      </c>
      <c r="F6" s="17" t="s">
        <v>44</v>
      </c>
    </row>
    <row r="7" spans="1:6" x14ac:dyDescent="0.25">
      <c r="A7" t="s">
        <v>9</v>
      </c>
      <c r="C7" s="6">
        <v>10</v>
      </c>
      <c r="D7" s="6" t="s">
        <v>46</v>
      </c>
      <c r="E7" s="6">
        <v>10</v>
      </c>
      <c r="F7" s="6" t="s">
        <v>45</v>
      </c>
    </row>
    <row r="8" spans="1:6" x14ac:dyDescent="0.25">
      <c r="A8" s="50" t="s">
        <v>11</v>
      </c>
      <c r="C8" s="17">
        <v>11</v>
      </c>
      <c r="D8" s="17" t="s">
        <v>46</v>
      </c>
      <c r="E8" s="17">
        <v>11</v>
      </c>
      <c r="F8" s="17" t="s">
        <v>46</v>
      </c>
    </row>
    <row r="9" spans="1:6" x14ac:dyDescent="0.25">
      <c r="A9" t="s">
        <v>16</v>
      </c>
      <c r="C9" s="6">
        <v>12</v>
      </c>
      <c r="D9" s="6" t="s">
        <v>47</v>
      </c>
      <c r="E9" s="6">
        <v>12</v>
      </c>
      <c r="F9" s="6" t="s">
        <v>46</v>
      </c>
    </row>
    <row r="10" spans="1:6" x14ac:dyDescent="0.25">
      <c r="A10" s="50" t="s">
        <v>17</v>
      </c>
      <c r="C10" s="17">
        <v>13</v>
      </c>
      <c r="D10" s="17" t="s">
        <v>47</v>
      </c>
      <c r="E10" s="17">
        <v>13</v>
      </c>
      <c r="F10" s="17" t="s">
        <v>47</v>
      </c>
    </row>
    <row r="11" spans="1:6" x14ac:dyDescent="0.25">
      <c r="A11" t="s">
        <v>10</v>
      </c>
      <c r="C11" s="6">
        <v>14</v>
      </c>
      <c r="D11" s="6" t="s">
        <v>48</v>
      </c>
      <c r="E11" s="6">
        <v>14</v>
      </c>
      <c r="F11" s="6" t="s">
        <v>47</v>
      </c>
    </row>
    <row r="12" spans="1:6" x14ac:dyDescent="0.25">
      <c r="A12" s="50" t="s">
        <v>13</v>
      </c>
      <c r="C12" s="17">
        <v>15</v>
      </c>
      <c r="D12" s="17" t="s">
        <v>48</v>
      </c>
      <c r="E12" s="17">
        <v>15</v>
      </c>
      <c r="F12" s="17" t="s">
        <v>48</v>
      </c>
    </row>
    <row r="13" spans="1:6" x14ac:dyDescent="0.25">
      <c r="A13" t="s">
        <v>18</v>
      </c>
      <c r="C13" s="6">
        <v>16</v>
      </c>
      <c r="D13" s="6" t="s">
        <v>49</v>
      </c>
      <c r="E13" s="6">
        <v>16</v>
      </c>
      <c r="F13" s="6" t="s">
        <v>48</v>
      </c>
    </row>
    <row r="14" spans="1:6" x14ac:dyDescent="0.25">
      <c r="A14" s="50" t="s">
        <v>19</v>
      </c>
      <c r="C14" s="17">
        <v>17</v>
      </c>
      <c r="D14" s="17" t="s">
        <v>49</v>
      </c>
      <c r="E14" s="17">
        <v>17</v>
      </c>
      <c r="F14" s="17" t="s">
        <v>49</v>
      </c>
    </row>
    <row r="15" spans="1:6" x14ac:dyDescent="0.25">
      <c r="A15" t="s">
        <v>14</v>
      </c>
      <c r="C15" s="6">
        <v>18</v>
      </c>
      <c r="D15" s="6" t="s">
        <v>50</v>
      </c>
      <c r="E15" s="6">
        <v>18</v>
      </c>
      <c r="F15" s="6" t="s">
        <v>49</v>
      </c>
    </row>
    <row r="16" spans="1:6" x14ac:dyDescent="0.25">
      <c r="A16" s="50" t="s">
        <v>12</v>
      </c>
      <c r="C16" s="17">
        <v>19</v>
      </c>
      <c r="D16" s="17" t="s">
        <v>50</v>
      </c>
      <c r="E16" s="17">
        <v>19</v>
      </c>
      <c r="F16" s="17" t="s">
        <v>50</v>
      </c>
    </row>
    <row r="17" spans="1:6" x14ac:dyDescent="0.25">
      <c r="A17" t="s">
        <v>20</v>
      </c>
      <c r="C17" s="6">
        <v>20</v>
      </c>
      <c r="D17" s="6" t="s">
        <v>50</v>
      </c>
      <c r="E17" s="6">
        <v>20</v>
      </c>
      <c r="F17" s="6" t="s">
        <v>50</v>
      </c>
    </row>
    <row r="18" spans="1:6" x14ac:dyDescent="0.25">
      <c r="A18" s="50" t="s">
        <v>21</v>
      </c>
      <c r="C18" s="17">
        <v>21</v>
      </c>
      <c r="D18" s="17" t="s">
        <v>50</v>
      </c>
      <c r="E18" s="17">
        <v>21</v>
      </c>
      <c r="F18" s="17" t="s">
        <v>50</v>
      </c>
    </row>
    <row r="19" spans="1:6" x14ac:dyDescent="0.25">
      <c r="A19" t="s">
        <v>15</v>
      </c>
      <c r="C19" s="6">
        <v>22</v>
      </c>
      <c r="D19" s="6" t="s">
        <v>50</v>
      </c>
      <c r="E19" s="6">
        <v>22</v>
      </c>
      <c r="F19" s="6" t="s">
        <v>50</v>
      </c>
    </row>
    <row r="20" spans="1:6" x14ac:dyDescent="0.25">
      <c r="A20" s="51" t="s">
        <v>22</v>
      </c>
      <c r="C20" s="17">
        <v>23</v>
      </c>
      <c r="D20" s="17" t="s">
        <v>50</v>
      </c>
      <c r="E20" s="17">
        <v>23</v>
      </c>
      <c r="F20" s="17" t="s">
        <v>50</v>
      </c>
    </row>
    <row r="21" spans="1:6" x14ac:dyDescent="0.25">
      <c r="C21" s="6">
        <v>24</v>
      </c>
      <c r="D21" s="6" t="s">
        <v>50</v>
      </c>
      <c r="E21" s="6">
        <v>24</v>
      </c>
      <c r="F21" s="6" t="s">
        <v>50</v>
      </c>
    </row>
    <row r="22" spans="1:6" x14ac:dyDescent="0.25">
      <c r="C22" s="17">
        <v>25</v>
      </c>
      <c r="D22" s="17" t="s">
        <v>50</v>
      </c>
      <c r="E22" s="17">
        <v>25</v>
      </c>
      <c r="F22" s="17" t="s">
        <v>50</v>
      </c>
    </row>
    <row r="23" spans="1:6" x14ac:dyDescent="0.25">
      <c r="A23" s="54" t="s">
        <v>442</v>
      </c>
      <c r="C23" s="6">
        <v>26</v>
      </c>
      <c r="D23" s="6" t="s">
        <v>50</v>
      </c>
      <c r="E23" s="6">
        <v>26</v>
      </c>
      <c r="F23" s="6" t="s">
        <v>50</v>
      </c>
    </row>
    <row r="24" spans="1:6" x14ac:dyDescent="0.25">
      <c r="A24" s="55" t="s">
        <v>44</v>
      </c>
      <c r="C24" s="17">
        <v>27</v>
      </c>
      <c r="D24" s="17" t="s">
        <v>50</v>
      </c>
      <c r="E24" s="17">
        <v>27</v>
      </c>
      <c r="F24" s="17" t="s">
        <v>50</v>
      </c>
    </row>
    <row r="25" spans="1:6" x14ac:dyDescent="0.25">
      <c r="A25" s="6" t="s">
        <v>45</v>
      </c>
      <c r="C25" s="6">
        <v>28</v>
      </c>
      <c r="D25" s="6" t="s">
        <v>50</v>
      </c>
      <c r="E25" s="6">
        <v>28</v>
      </c>
      <c r="F25" s="6" t="s">
        <v>50</v>
      </c>
    </row>
    <row r="26" spans="1:6" x14ac:dyDescent="0.25">
      <c r="A26" s="17" t="s">
        <v>46</v>
      </c>
      <c r="C26" s="17">
        <v>29</v>
      </c>
      <c r="D26" s="17" t="s">
        <v>50</v>
      </c>
      <c r="E26" s="17">
        <v>29</v>
      </c>
      <c r="F26" s="17" t="s">
        <v>50</v>
      </c>
    </row>
    <row r="27" spans="1:6" x14ac:dyDescent="0.25">
      <c r="A27" s="6" t="s">
        <v>47</v>
      </c>
      <c r="C27" s="6">
        <v>30</v>
      </c>
      <c r="D27" s="6" t="s">
        <v>51</v>
      </c>
      <c r="E27" s="6">
        <v>30</v>
      </c>
      <c r="F27" s="6" t="s">
        <v>51</v>
      </c>
    </row>
    <row r="28" spans="1:6" x14ac:dyDescent="0.25">
      <c r="A28" s="17" t="s">
        <v>48</v>
      </c>
      <c r="C28" s="17">
        <v>31</v>
      </c>
      <c r="D28" s="17" t="s">
        <v>51</v>
      </c>
      <c r="E28" s="17">
        <v>31</v>
      </c>
      <c r="F28" s="17" t="s">
        <v>51</v>
      </c>
    </row>
    <row r="29" spans="1:6" x14ac:dyDescent="0.25">
      <c r="A29" s="6" t="s">
        <v>49</v>
      </c>
      <c r="C29" s="6">
        <v>32</v>
      </c>
      <c r="D29" s="6" t="s">
        <v>51</v>
      </c>
      <c r="E29" s="6">
        <v>32</v>
      </c>
      <c r="F29" s="6" t="s">
        <v>51</v>
      </c>
    </row>
    <row r="30" spans="1:6" x14ac:dyDescent="0.25">
      <c r="A30" s="17" t="s">
        <v>50</v>
      </c>
      <c r="C30" s="17">
        <v>33</v>
      </c>
      <c r="D30" s="17" t="s">
        <v>51</v>
      </c>
      <c r="E30" s="17">
        <v>33</v>
      </c>
      <c r="F30" s="17" t="s">
        <v>51</v>
      </c>
    </row>
    <row r="31" spans="1:6" x14ac:dyDescent="0.25">
      <c r="A31" s="6" t="s">
        <v>51</v>
      </c>
      <c r="C31" s="6">
        <v>34</v>
      </c>
      <c r="D31" s="6" t="s">
        <v>51</v>
      </c>
      <c r="E31" s="6">
        <v>34</v>
      </c>
      <c r="F31" s="6" t="s">
        <v>51</v>
      </c>
    </row>
    <row r="32" spans="1:6" x14ac:dyDescent="0.25">
      <c r="A32" s="17" t="s">
        <v>52</v>
      </c>
      <c r="C32" s="17">
        <v>35</v>
      </c>
      <c r="D32" s="17" t="s">
        <v>52</v>
      </c>
      <c r="E32" s="17">
        <v>35</v>
      </c>
      <c r="F32" s="17" t="s">
        <v>52</v>
      </c>
    </row>
    <row r="33" spans="1:6" x14ac:dyDescent="0.25">
      <c r="A33" s="6" t="s">
        <v>53</v>
      </c>
      <c r="C33" s="6">
        <v>36</v>
      </c>
      <c r="D33" s="6" t="s">
        <v>52</v>
      </c>
      <c r="E33" s="6">
        <v>36</v>
      </c>
      <c r="F33" s="6" t="s">
        <v>52</v>
      </c>
    </row>
    <row r="34" spans="1:6" x14ac:dyDescent="0.25">
      <c r="A34" s="17" t="s">
        <v>54</v>
      </c>
      <c r="C34" s="17">
        <v>37</v>
      </c>
      <c r="D34" s="17" t="s">
        <v>52</v>
      </c>
      <c r="E34" s="17">
        <v>37</v>
      </c>
      <c r="F34" s="17" t="s">
        <v>52</v>
      </c>
    </row>
    <row r="35" spans="1:6" x14ac:dyDescent="0.25">
      <c r="A35" s="6" t="s">
        <v>55</v>
      </c>
      <c r="C35" s="6">
        <v>38</v>
      </c>
      <c r="D35" s="6" t="s">
        <v>52</v>
      </c>
      <c r="E35" s="6">
        <v>38</v>
      </c>
      <c r="F35" s="6" t="s">
        <v>52</v>
      </c>
    </row>
    <row r="36" spans="1:6" x14ac:dyDescent="0.25">
      <c r="A36" s="17" t="s">
        <v>56</v>
      </c>
      <c r="C36" s="17">
        <v>39</v>
      </c>
      <c r="D36" s="17" t="s">
        <v>52</v>
      </c>
      <c r="E36" s="17">
        <v>39</v>
      </c>
      <c r="F36" s="17" t="s">
        <v>52</v>
      </c>
    </row>
    <row r="37" spans="1:6" x14ac:dyDescent="0.25">
      <c r="A37" s="56" t="s">
        <v>57</v>
      </c>
      <c r="C37" s="6">
        <v>40</v>
      </c>
      <c r="D37" s="6" t="s">
        <v>53</v>
      </c>
      <c r="E37" s="6">
        <v>40</v>
      </c>
      <c r="F37" s="6" t="s">
        <v>53</v>
      </c>
    </row>
    <row r="38" spans="1:6" x14ac:dyDescent="0.25">
      <c r="C38" s="17">
        <v>41</v>
      </c>
      <c r="D38" s="17" t="s">
        <v>53</v>
      </c>
      <c r="E38" s="17">
        <v>41</v>
      </c>
      <c r="F38" s="17" t="s">
        <v>53</v>
      </c>
    </row>
    <row r="39" spans="1:6" x14ac:dyDescent="0.25">
      <c r="C39" s="6">
        <v>42</v>
      </c>
      <c r="D39" s="6" t="s">
        <v>53</v>
      </c>
      <c r="E39" s="6">
        <v>42</v>
      </c>
      <c r="F39" s="6" t="s">
        <v>53</v>
      </c>
    </row>
    <row r="40" spans="1:6" x14ac:dyDescent="0.25">
      <c r="C40" s="17">
        <v>43</v>
      </c>
      <c r="D40" s="17" t="s">
        <v>53</v>
      </c>
      <c r="E40" s="17">
        <v>43</v>
      </c>
      <c r="F40" s="17" t="s">
        <v>53</v>
      </c>
    </row>
    <row r="41" spans="1:6" x14ac:dyDescent="0.25">
      <c r="C41" s="6">
        <v>44</v>
      </c>
      <c r="D41" s="6" t="s">
        <v>53</v>
      </c>
      <c r="E41" s="6">
        <v>44</v>
      </c>
      <c r="F41" s="6" t="s">
        <v>53</v>
      </c>
    </row>
    <row r="42" spans="1:6" x14ac:dyDescent="0.25">
      <c r="C42" s="17">
        <v>45</v>
      </c>
      <c r="D42" s="17" t="s">
        <v>54</v>
      </c>
      <c r="E42" s="17">
        <v>45</v>
      </c>
      <c r="F42" s="17" t="s">
        <v>54</v>
      </c>
    </row>
    <row r="43" spans="1:6" x14ac:dyDescent="0.25">
      <c r="C43" s="6">
        <v>46</v>
      </c>
      <c r="D43" s="6" t="s">
        <v>54</v>
      </c>
      <c r="E43" s="6">
        <v>46</v>
      </c>
      <c r="F43" s="6" t="s">
        <v>54</v>
      </c>
    </row>
    <row r="44" spans="1:6" x14ac:dyDescent="0.25">
      <c r="C44" s="17">
        <v>47</v>
      </c>
      <c r="D44" s="17" t="s">
        <v>54</v>
      </c>
      <c r="E44" s="17">
        <v>47</v>
      </c>
      <c r="F44" s="17" t="s">
        <v>54</v>
      </c>
    </row>
    <row r="45" spans="1:6" x14ac:dyDescent="0.25">
      <c r="C45" s="6">
        <v>48</v>
      </c>
      <c r="D45" s="6" t="s">
        <v>54</v>
      </c>
      <c r="E45" s="6">
        <v>48</v>
      </c>
      <c r="F45" s="6" t="s">
        <v>54</v>
      </c>
    </row>
    <row r="46" spans="1:6" x14ac:dyDescent="0.25">
      <c r="C46" s="17">
        <v>49</v>
      </c>
      <c r="D46" s="17" t="s">
        <v>54</v>
      </c>
      <c r="E46" s="17">
        <v>49</v>
      </c>
      <c r="F46" s="17" t="s">
        <v>54</v>
      </c>
    </row>
    <row r="47" spans="1:6" x14ac:dyDescent="0.25">
      <c r="C47" s="6">
        <v>50</v>
      </c>
      <c r="D47" s="6" t="s">
        <v>55</v>
      </c>
      <c r="E47" s="6">
        <v>50</v>
      </c>
      <c r="F47" s="6" t="s">
        <v>55</v>
      </c>
    </row>
    <row r="48" spans="1:6" x14ac:dyDescent="0.25">
      <c r="C48" s="17">
        <v>51</v>
      </c>
      <c r="D48" s="17" t="s">
        <v>55</v>
      </c>
      <c r="E48" s="17">
        <v>51</v>
      </c>
      <c r="F48" s="17" t="s">
        <v>55</v>
      </c>
    </row>
    <row r="49" spans="3:6" x14ac:dyDescent="0.25">
      <c r="C49" s="6">
        <v>52</v>
      </c>
      <c r="D49" s="6" t="s">
        <v>55</v>
      </c>
      <c r="E49" s="6">
        <v>52</v>
      </c>
      <c r="F49" s="6" t="s">
        <v>55</v>
      </c>
    </row>
    <row r="50" spans="3:6" x14ac:dyDescent="0.25">
      <c r="C50" s="17">
        <v>53</v>
      </c>
      <c r="D50" s="17" t="s">
        <v>55</v>
      </c>
      <c r="E50" s="17">
        <v>53</v>
      </c>
      <c r="F50" s="17" t="s">
        <v>55</v>
      </c>
    </row>
    <row r="51" spans="3:6" x14ac:dyDescent="0.25">
      <c r="C51" s="6">
        <v>54</v>
      </c>
      <c r="D51" s="6" t="s">
        <v>55</v>
      </c>
      <c r="E51" s="6">
        <v>54</v>
      </c>
      <c r="F51" s="6" t="s">
        <v>55</v>
      </c>
    </row>
    <row r="52" spans="3:6" x14ac:dyDescent="0.25">
      <c r="C52" s="17">
        <v>55</v>
      </c>
      <c r="D52" s="17" t="s">
        <v>56</v>
      </c>
      <c r="E52" s="17">
        <v>55</v>
      </c>
      <c r="F52" s="17" t="s">
        <v>56</v>
      </c>
    </row>
    <row r="53" spans="3:6" x14ac:dyDescent="0.25">
      <c r="C53" s="6">
        <v>56</v>
      </c>
      <c r="D53" s="6" t="s">
        <v>56</v>
      </c>
      <c r="E53" s="6">
        <v>56</v>
      </c>
      <c r="F53" s="6" t="s">
        <v>56</v>
      </c>
    </row>
    <row r="54" spans="3:6" x14ac:dyDescent="0.25">
      <c r="C54" s="17">
        <v>57</v>
      </c>
      <c r="D54" s="17" t="s">
        <v>56</v>
      </c>
      <c r="E54" s="17">
        <v>57</v>
      </c>
      <c r="F54" s="17" t="s">
        <v>56</v>
      </c>
    </row>
    <row r="55" spans="3:6" x14ac:dyDescent="0.25">
      <c r="C55" s="6">
        <v>58</v>
      </c>
      <c r="D55" s="6" t="s">
        <v>56</v>
      </c>
      <c r="E55" s="6">
        <v>58</v>
      </c>
      <c r="F55" s="6" t="s">
        <v>56</v>
      </c>
    </row>
    <row r="56" spans="3:6" x14ac:dyDescent="0.25">
      <c r="C56" s="17">
        <v>59</v>
      </c>
      <c r="D56" s="17" t="s">
        <v>56</v>
      </c>
      <c r="E56" s="17">
        <v>59</v>
      </c>
      <c r="F56" s="17" t="s">
        <v>56</v>
      </c>
    </row>
    <row r="57" spans="3:6" x14ac:dyDescent="0.25">
      <c r="C57" s="6">
        <v>60</v>
      </c>
      <c r="D57" s="6" t="s">
        <v>57</v>
      </c>
      <c r="E57" s="6">
        <v>60</v>
      </c>
      <c r="F57" s="6" t="s">
        <v>57</v>
      </c>
    </row>
    <row r="58" spans="3:6" x14ac:dyDescent="0.25">
      <c r="C58" s="17">
        <v>61</v>
      </c>
      <c r="D58" s="17" t="s">
        <v>57</v>
      </c>
      <c r="E58" s="17">
        <v>61</v>
      </c>
      <c r="F58" s="17" t="s">
        <v>57</v>
      </c>
    </row>
    <row r="59" spans="3:6" x14ac:dyDescent="0.25">
      <c r="C59" s="6">
        <v>62</v>
      </c>
      <c r="D59" s="6" t="s">
        <v>57</v>
      </c>
      <c r="E59" s="6">
        <v>62</v>
      </c>
      <c r="F59" s="6" t="s">
        <v>57</v>
      </c>
    </row>
    <row r="60" spans="3:6" x14ac:dyDescent="0.25">
      <c r="C60" s="17">
        <v>63</v>
      </c>
      <c r="D60" s="17" t="s">
        <v>57</v>
      </c>
      <c r="E60" s="17">
        <v>63</v>
      </c>
      <c r="F60" s="17" t="s">
        <v>57</v>
      </c>
    </row>
    <row r="61" spans="3:6" x14ac:dyDescent="0.25">
      <c r="C61" s="6">
        <v>64</v>
      </c>
      <c r="D61" s="6" t="s">
        <v>57</v>
      </c>
      <c r="E61" s="6">
        <v>64</v>
      </c>
      <c r="F61" s="6" t="s">
        <v>57</v>
      </c>
    </row>
    <row r="62" spans="3:6" x14ac:dyDescent="0.25">
      <c r="C62" s="17">
        <v>65</v>
      </c>
      <c r="D62" s="17" t="s">
        <v>57</v>
      </c>
      <c r="E62" s="17">
        <v>65</v>
      </c>
      <c r="F62" s="17" t="s">
        <v>57</v>
      </c>
    </row>
    <row r="63" spans="3:6" x14ac:dyDescent="0.25">
      <c r="C63" s="6">
        <v>66</v>
      </c>
      <c r="D63" s="6" t="s">
        <v>57</v>
      </c>
      <c r="E63" s="6">
        <v>66</v>
      </c>
      <c r="F63" s="6" t="s">
        <v>57</v>
      </c>
    </row>
    <row r="64" spans="3:6" x14ac:dyDescent="0.25">
      <c r="C64" s="17">
        <v>67</v>
      </c>
      <c r="D64" s="17" t="s">
        <v>57</v>
      </c>
      <c r="E64" s="17">
        <v>67</v>
      </c>
      <c r="F64" s="17" t="s">
        <v>57</v>
      </c>
    </row>
    <row r="65" spans="3:6" x14ac:dyDescent="0.25">
      <c r="C65" s="6">
        <v>68</v>
      </c>
      <c r="D65" s="6" t="s">
        <v>57</v>
      </c>
      <c r="E65" s="6">
        <v>68</v>
      </c>
      <c r="F65" s="6" t="s">
        <v>57</v>
      </c>
    </row>
    <row r="66" spans="3:6" x14ac:dyDescent="0.25">
      <c r="C66" s="17">
        <v>69</v>
      </c>
      <c r="D66" s="17" t="s">
        <v>57</v>
      </c>
      <c r="E66" s="17">
        <v>69</v>
      </c>
      <c r="F66" s="17" t="s">
        <v>57</v>
      </c>
    </row>
    <row r="67" spans="3:6" x14ac:dyDescent="0.25">
      <c r="C67" s="6">
        <v>70</v>
      </c>
      <c r="D67" s="6" t="s">
        <v>57</v>
      </c>
      <c r="E67" s="6">
        <v>70</v>
      </c>
      <c r="F67" s="6" t="s">
        <v>57</v>
      </c>
    </row>
    <row r="68" spans="3:6" x14ac:dyDescent="0.25">
      <c r="C68" s="17">
        <v>71</v>
      </c>
      <c r="D68" s="17" t="s">
        <v>57</v>
      </c>
      <c r="E68" s="17">
        <v>71</v>
      </c>
      <c r="F68" s="17" t="s">
        <v>57</v>
      </c>
    </row>
    <row r="69" spans="3:6" x14ac:dyDescent="0.25">
      <c r="C69" s="6">
        <v>72</v>
      </c>
      <c r="D69" s="6" t="s">
        <v>57</v>
      </c>
      <c r="E69" s="6">
        <v>72</v>
      </c>
      <c r="F69" s="6" t="s">
        <v>57</v>
      </c>
    </row>
    <row r="70" spans="3:6" x14ac:dyDescent="0.25">
      <c r="C70" s="17">
        <v>73</v>
      </c>
      <c r="D70" s="17" t="s">
        <v>57</v>
      </c>
      <c r="E70" s="17">
        <v>73</v>
      </c>
      <c r="F70" s="17" t="s">
        <v>57</v>
      </c>
    </row>
    <row r="71" spans="3:6" x14ac:dyDescent="0.25">
      <c r="C71" s="6">
        <v>74</v>
      </c>
      <c r="D71" s="6" t="s">
        <v>57</v>
      </c>
      <c r="E71" s="6">
        <v>74</v>
      </c>
      <c r="F71" s="6" t="s">
        <v>57</v>
      </c>
    </row>
    <row r="72" spans="3:6" x14ac:dyDescent="0.25">
      <c r="C72" s="17">
        <v>75</v>
      </c>
      <c r="D72" s="17" t="s">
        <v>57</v>
      </c>
      <c r="E72" s="17">
        <v>75</v>
      </c>
      <c r="F72" s="17" t="s">
        <v>57</v>
      </c>
    </row>
    <row r="73" spans="3:6" x14ac:dyDescent="0.25">
      <c r="C73" s="6">
        <v>76</v>
      </c>
      <c r="D73" s="6" t="s">
        <v>57</v>
      </c>
      <c r="E73" s="6">
        <v>76</v>
      </c>
      <c r="F73" s="6" t="s">
        <v>57</v>
      </c>
    </row>
    <row r="74" spans="3:6" x14ac:dyDescent="0.25">
      <c r="C74" s="17">
        <v>77</v>
      </c>
      <c r="D74" s="17" t="s">
        <v>57</v>
      </c>
      <c r="E74" s="17">
        <v>77</v>
      </c>
      <c r="F74" s="17" t="s">
        <v>57</v>
      </c>
    </row>
    <row r="75" spans="3:6" x14ac:dyDescent="0.25">
      <c r="C75" s="6">
        <v>78</v>
      </c>
      <c r="D75" s="6" t="s">
        <v>57</v>
      </c>
      <c r="E75" s="6">
        <v>78</v>
      </c>
      <c r="F75" s="6" t="s">
        <v>57</v>
      </c>
    </row>
    <row r="76" spans="3:6" x14ac:dyDescent="0.25">
      <c r="C76" s="17">
        <v>79</v>
      </c>
      <c r="D76" s="17" t="s">
        <v>57</v>
      </c>
      <c r="E76" s="17">
        <v>79</v>
      </c>
      <c r="F76" s="17" t="s">
        <v>57</v>
      </c>
    </row>
    <row r="77" spans="3:6" x14ac:dyDescent="0.25">
      <c r="C77" s="58">
        <v>80</v>
      </c>
      <c r="D77" s="6" t="s">
        <v>57</v>
      </c>
      <c r="E77" s="58">
        <v>80</v>
      </c>
      <c r="F77" s="6" t="s">
        <v>57</v>
      </c>
    </row>
    <row r="78" spans="3:6" x14ac:dyDescent="0.25">
      <c r="C78" s="59">
        <v>81</v>
      </c>
      <c r="D78" s="17" t="s">
        <v>57</v>
      </c>
      <c r="E78" s="59">
        <v>81</v>
      </c>
      <c r="F78" s="17" t="s">
        <v>57</v>
      </c>
    </row>
    <row r="79" spans="3:6" x14ac:dyDescent="0.25">
      <c r="C79" s="58">
        <v>82</v>
      </c>
      <c r="D79" s="6" t="s">
        <v>57</v>
      </c>
      <c r="E79" s="58">
        <v>82</v>
      </c>
      <c r="F79" s="6" t="s">
        <v>57</v>
      </c>
    </row>
    <row r="80" spans="3:6" x14ac:dyDescent="0.25">
      <c r="C80" s="59">
        <v>83</v>
      </c>
      <c r="D80" s="17" t="s">
        <v>57</v>
      </c>
      <c r="E80" s="59">
        <v>83</v>
      </c>
      <c r="F80" s="17" t="s">
        <v>57</v>
      </c>
    </row>
    <row r="81" spans="3:6" x14ac:dyDescent="0.25">
      <c r="C81" s="58">
        <v>84</v>
      </c>
      <c r="D81" s="6" t="s">
        <v>57</v>
      </c>
      <c r="E81" s="58">
        <v>84</v>
      </c>
      <c r="F81" s="6" t="s">
        <v>57</v>
      </c>
    </row>
    <row r="82" spans="3:6" x14ac:dyDescent="0.25">
      <c r="C82" s="59">
        <v>85</v>
      </c>
      <c r="D82" s="17" t="s">
        <v>57</v>
      </c>
      <c r="E82" s="59">
        <v>85</v>
      </c>
      <c r="F82" s="17" t="s">
        <v>57</v>
      </c>
    </row>
    <row r="83" spans="3:6" x14ac:dyDescent="0.25">
      <c r="C83" s="58">
        <v>86</v>
      </c>
      <c r="D83" s="6" t="s">
        <v>57</v>
      </c>
      <c r="E83" s="58">
        <v>86</v>
      </c>
      <c r="F83" s="6" t="s">
        <v>57</v>
      </c>
    </row>
    <row r="84" spans="3:6" x14ac:dyDescent="0.25">
      <c r="C84" s="59">
        <v>87</v>
      </c>
      <c r="D84" s="17" t="s">
        <v>57</v>
      </c>
      <c r="E84" s="59">
        <v>87</v>
      </c>
      <c r="F84" s="17" t="s">
        <v>57</v>
      </c>
    </row>
    <row r="85" spans="3:6" x14ac:dyDescent="0.25">
      <c r="C85" s="58">
        <v>88</v>
      </c>
      <c r="D85" s="6" t="s">
        <v>57</v>
      </c>
      <c r="E85" s="58">
        <v>88</v>
      </c>
      <c r="F85" s="6" t="s">
        <v>57</v>
      </c>
    </row>
    <row r="86" spans="3:6" x14ac:dyDescent="0.25">
      <c r="C86" s="59">
        <v>89</v>
      </c>
      <c r="D86" s="17" t="s">
        <v>57</v>
      </c>
      <c r="E86" s="59">
        <v>89</v>
      </c>
      <c r="F86" s="17" t="s">
        <v>57</v>
      </c>
    </row>
    <row r="87" spans="3:6" x14ac:dyDescent="0.25">
      <c r="C87" s="58">
        <v>90</v>
      </c>
      <c r="D87" s="6" t="s">
        <v>57</v>
      </c>
      <c r="E87" s="58">
        <v>90</v>
      </c>
      <c r="F87" s="6" t="s">
        <v>57</v>
      </c>
    </row>
    <row r="88" spans="3:6" x14ac:dyDescent="0.25">
      <c r="C88" s="59">
        <v>91</v>
      </c>
      <c r="D88" s="17" t="s">
        <v>57</v>
      </c>
      <c r="E88" s="59">
        <v>91</v>
      </c>
      <c r="F88" s="17" t="s">
        <v>57</v>
      </c>
    </row>
    <row r="89" spans="3:6" x14ac:dyDescent="0.25">
      <c r="C89" s="58">
        <v>92</v>
      </c>
      <c r="D89" s="6" t="s">
        <v>57</v>
      </c>
      <c r="E89" s="58">
        <v>92</v>
      </c>
      <c r="F89" s="6" t="s">
        <v>57</v>
      </c>
    </row>
    <row r="90" spans="3:6" x14ac:dyDescent="0.25">
      <c r="C90" s="59">
        <v>93</v>
      </c>
      <c r="D90" s="17" t="s">
        <v>57</v>
      </c>
      <c r="E90" s="59">
        <v>93</v>
      </c>
      <c r="F90" s="17" t="s">
        <v>57</v>
      </c>
    </row>
    <row r="91" spans="3:6" x14ac:dyDescent="0.25">
      <c r="C91" s="58">
        <v>94</v>
      </c>
      <c r="D91" s="6" t="s">
        <v>57</v>
      </c>
      <c r="E91" s="58">
        <v>94</v>
      </c>
      <c r="F91" s="6" t="s">
        <v>57</v>
      </c>
    </row>
    <row r="92" spans="3:6" x14ac:dyDescent="0.25">
      <c r="C92" s="59">
        <v>95</v>
      </c>
      <c r="D92" s="17" t="s">
        <v>57</v>
      </c>
      <c r="E92" s="59">
        <v>95</v>
      </c>
      <c r="F92" s="17" t="s">
        <v>57</v>
      </c>
    </row>
    <row r="93" spans="3:6" x14ac:dyDescent="0.25">
      <c r="C93" s="58">
        <v>96</v>
      </c>
      <c r="D93" s="6" t="s">
        <v>57</v>
      </c>
      <c r="E93" s="58">
        <v>96</v>
      </c>
      <c r="F93" s="6" t="s">
        <v>57</v>
      </c>
    </row>
    <row r="94" spans="3:6" x14ac:dyDescent="0.25">
      <c r="C94" s="59">
        <v>97</v>
      </c>
      <c r="D94" s="17" t="s">
        <v>57</v>
      </c>
      <c r="E94" s="59">
        <v>97</v>
      </c>
      <c r="F94" s="17" t="s">
        <v>57</v>
      </c>
    </row>
    <row r="95" spans="3:6" x14ac:dyDescent="0.25">
      <c r="C95" s="58">
        <v>98</v>
      </c>
      <c r="D95" s="6" t="s">
        <v>57</v>
      </c>
      <c r="E95" s="58">
        <v>98</v>
      </c>
      <c r="F95" s="6" t="s">
        <v>57</v>
      </c>
    </row>
    <row r="96" spans="3:6" x14ac:dyDescent="0.25">
      <c r="C96" s="59">
        <v>99</v>
      </c>
      <c r="D96" s="17" t="s">
        <v>57</v>
      </c>
      <c r="E96" s="59">
        <v>99</v>
      </c>
      <c r="F96" s="17" t="s">
        <v>57</v>
      </c>
    </row>
    <row r="97" spans="3:6" x14ac:dyDescent="0.25">
      <c r="C97" s="58">
        <v>100</v>
      </c>
      <c r="D97" s="6" t="s">
        <v>57</v>
      </c>
      <c r="E97" s="58">
        <v>100</v>
      </c>
      <c r="F97" s="6" t="s">
        <v>57</v>
      </c>
    </row>
    <row r="98" spans="3:6" x14ac:dyDescent="0.25">
      <c r="C98" s="59">
        <v>101</v>
      </c>
      <c r="D98" s="17" t="s">
        <v>57</v>
      </c>
      <c r="E98" s="59">
        <v>101</v>
      </c>
      <c r="F98" s="17" t="s">
        <v>57</v>
      </c>
    </row>
    <row r="99" spans="3:6" x14ac:dyDescent="0.25">
      <c r="C99" s="58">
        <v>102</v>
      </c>
      <c r="D99" s="6" t="s">
        <v>57</v>
      </c>
      <c r="E99" s="58">
        <v>102</v>
      </c>
      <c r="F99" s="6" t="s">
        <v>57</v>
      </c>
    </row>
    <row r="100" spans="3:6" x14ac:dyDescent="0.25">
      <c r="C100" s="59">
        <v>103</v>
      </c>
      <c r="D100" s="17" t="s">
        <v>57</v>
      </c>
      <c r="E100" s="59">
        <v>103</v>
      </c>
      <c r="F100" s="17" t="s">
        <v>57</v>
      </c>
    </row>
    <row r="101" spans="3:6" x14ac:dyDescent="0.25">
      <c r="C101" s="58">
        <v>104</v>
      </c>
      <c r="D101" s="6" t="s">
        <v>57</v>
      </c>
      <c r="E101" s="58">
        <v>104</v>
      </c>
      <c r="F101" s="6" t="s">
        <v>57</v>
      </c>
    </row>
    <row r="102" spans="3:6" x14ac:dyDescent="0.25">
      <c r="C102" s="59">
        <v>105</v>
      </c>
      <c r="D102" s="17" t="s">
        <v>57</v>
      </c>
      <c r="E102" s="59">
        <v>105</v>
      </c>
      <c r="F102" s="17" t="s">
        <v>57</v>
      </c>
    </row>
    <row r="103" spans="3:6" x14ac:dyDescent="0.25">
      <c r="C103" s="58">
        <v>106</v>
      </c>
      <c r="D103" s="6" t="s">
        <v>57</v>
      </c>
      <c r="E103" s="58">
        <v>106</v>
      </c>
      <c r="F103" s="6" t="s">
        <v>57</v>
      </c>
    </row>
    <row r="104" spans="3:6" x14ac:dyDescent="0.25">
      <c r="C104" s="59">
        <v>107</v>
      </c>
      <c r="D104" s="17" t="s">
        <v>57</v>
      </c>
      <c r="E104" s="59">
        <v>107</v>
      </c>
      <c r="F104" s="17" t="s">
        <v>57</v>
      </c>
    </row>
    <row r="105" spans="3:6" x14ac:dyDescent="0.25">
      <c r="C105" s="58">
        <v>108</v>
      </c>
      <c r="D105" s="6" t="s">
        <v>57</v>
      </c>
      <c r="E105" s="58">
        <v>108</v>
      </c>
      <c r="F105" s="6" t="s">
        <v>57</v>
      </c>
    </row>
    <row r="106" spans="3:6" x14ac:dyDescent="0.25">
      <c r="C106" s="59">
        <v>109</v>
      </c>
      <c r="D106" s="17" t="s">
        <v>57</v>
      </c>
      <c r="E106" s="59">
        <v>109</v>
      </c>
      <c r="F106" s="17" t="s">
        <v>57</v>
      </c>
    </row>
    <row r="107" spans="3:6" x14ac:dyDescent="0.25">
      <c r="C107" s="58">
        <v>110</v>
      </c>
      <c r="D107" s="6" t="s">
        <v>57</v>
      </c>
      <c r="E107" s="58">
        <v>110</v>
      </c>
      <c r="F107" s="6" t="s">
        <v>57</v>
      </c>
    </row>
    <row r="108" spans="3:6" x14ac:dyDescent="0.25">
      <c r="C108" s="59">
        <v>111</v>
      </c>
      <c r="D108" s="17" t="s">
        <v>57</v>
      </c>
      <c r="E108" s="59">
        <v>111</v>
      </c>
      <c r="F108" s="17" t="s">
        <v>57</v>
      </c>
    </row>
    <row r="109" spans="3:6" x14ac:dyDescent="0.25">
      <c r="C109" s="58">
        <v>112</v>
      </c>
      <c r="D109" s="6" t="s">
        <v>57</v>
      </c>
      <c r="E109" s="58">
        <v>112</v>
      </c>
      <c r="F109" s="6" t="s">
        <v>57</v>
      </c>
    </row>
    <row r="110" spans="3:6" x14ac:dyDescent="0.25">
      <c r="C110" s="59">
        <v>113</v>
      </c>
      <c r="D110" s="17" t="s">
        <v>57</v>
      </c>
      <c r="E110" s="59">
        <v>113</v>
      </c>
      <c r="F110" s="17" t="s">
        <v>57</v>
      </c>
    </row>
    <row r="111" spans="3:6" x14ac:dyDescent="0.25">
      <c r="C111" s="58">
        <v>114</v>
      </c>
      <c r="D111" s="6" t="s">
        <v>57</v>
      </c>
      <c r="E111" s="58">
        <v>114</v>
      </c>
      <c r="F111" s="6" t="s">
        <v>57</v>
      </c>
    </row>
    <row r="112" spans="3:6" x14ac:dyDescent="0.25">
      <c r="C112" s="59">
        <v>115</v>
      </c>
      <c r="D112" s="17" t="s">
        <v>57</v>
      </c>
      <c r="E112" s="59">
        <v>115</v>
      </c>
      <c r="F112" s="17" t="s">
        <v>57</v>
      </c>
    </row>
    <row r="113" spans="3:6" x14ac:dyDescent="0.25">
      <c r="C113" s="58">
        <v>116</v>
      </c>
      <c r="D113" s="6" t="s">
        <v>57</v>
      </c>
      <c r="E113" s="58">
        <v>116</v>
      </c>
      <c r="F113" s="6" t="s">
        <v>57</v>
      </c>
    </row>
    <row r="114" spans="3:6" x14ac:dyDescent="0.25">
      <c r="C114" s="59">
        <v>117</v>
      </c>
      <c r="D114" s="17" t="s">
        <v>57</v>
      </c>
      <c r="E114" s="59">
        <v>117</v>
      </c>
      <c r="F114" s="17" t="s">
        <v>57</v>
      </c>
    </row>
    <row r="115" spans="3:6" x14ac:dyDescent="0.25">
      <c r="C115" s="58">
        <v>118</v>
      </c>
      <c r="D115" s="6" t="s">
        <v>57</v>
      </c>
      <c r="E115" s="58">
        <v>118</v>
      </c>
      <c r="F115" s="6" t="s">
        <v>57</v>
      </c>
    </row>
    <row r="116" spans="3:6" x14ac:dyDescent="0.25">
      <c r="C116" s="59">
        <v>119</v>
      </c>
      <c r="D116" s="17" t="s">
        <v>57</v>
      </c>
      <c r="E116" s="59">
        <v>119</v>
      </c>
      <c r="F116" s="17" t="s">
        <v>57</v>
      </c>
    </row>
    <row r="117" spans="3:6" x14ac:dyDescent="0.25">
      <c r="C117" s="58">
        <v>120</v>
      </c>
      <c r="D117" s="6" t="s">
        <v>57</v>
      </c>
      <c r="E117" s="58">
        <v>120</v>
      </c>
      <c r="F117" s="6" t="s">
        <v>57</v>
      </c>
    </row>
    <row r="118" spans="3:6" x14ac:dyDescent="0.25">
      <c r="C118" s="59">
        <v>121</v>
      </c>
      <c r="D118" s="17" t="s">
        <v>57</v>
      </c>
      <c r="E118" s="59">
        <v>121</v>
      </c>
      <c r="F118" s="17" t="s">
        <v>57</v>
      </c>
    </row>
    <row r="119" spans="3:6" x14ac:dyDescent="0.25">
      <c r="C119" s="58">
        <v>122</v>
      </c>
      <c r="D119" s="6" t="s">
        <v>57</v>
      </c>
      <c r="E119" s="58">
        <v>122</v>
      </c>
      <c r="F119" s="6" t="s">
        <v>57</v>
      </c>
    </row>
    <row r="120" spans="3:6" x14ac:dyDescent="0.25">
      <c r="C120" s="59">
        <v>123</v>
      </c>
      <c r="D120" s="17" t="s">
        <v>57</v>
      </c>
      <c r="E120" s="59">
        <v>123</v>
      </c>
      <c r="F120" s="17" t="s">
        <v>57</v>
      </c>
    </row>
    <row r="121" spans="3:6" x14ac:dyDescent="0.25">
      <c r="C121" s="58">
        <v>124</v>
      </c>
      <c r="D121" s="6" t="s">
        <v>57</v>
      </c>
      <c r="E121" s="58">
        <v>124</v>
      </c>
      <c r="F121" s="6" t="s">
        <v>57</v>
      </c>
    </row>
    <row r="122" spans="3:6" x14ac:dyDescent="0.25">
      <c r="C122" s="59">
        <v>125</v>
      </c>
      <c r="D122" s="17" t="s">
        <v>57</v>
      </c>
      <c r="E122" s="59">
        <v>125</v>
      </c>
      <c r="F122" s="17" t="s">
        <v>57</v>
      </c>
    </row>
    <row r="123" spans="3:6" x14ac:dyDescent="0.25">
      <c r="C123" s="60">
        <v>126</v>
      </c>
      <c r="D123" s="56" t="s">
        <v>57</v>
      </c>
      <c r="E123" s="60">
        <v>126</v>
      </c>
      <c r="F123" s="5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337-4181-4B89-B5F5-36CE67DD5981}">
  <dimension ref="A1:J324"/>
  <sheetViews>
    <sheetView workbookViewId="0">
      <pane ySplit="1" topLeftCell="A2" activePane="bottomLeft" state="frozen"/>
      <selection pane="bottomLeft" activeCell="D33" sqref="D33"/>
    </sheetView>
  </sheetViews>
  <sheetFormatPr baseColWidth="10" defaultRowHeight="15" x14ac:dyDescent="0.25"/>
  <cols>
    <col min="2" max="2" width="11.5703125" style="1"/>
    <col min="4" max="4" width="15.5703125" bestFit="1" customWidth="1"/>
    <col min="8" max="8" width="4.140625" bestFit="1" customWidth="1"/>
    <col min="9" max="9" width="14.7109375" bestFit="1" customWidth="1"/>
  </cols>
  <sheetData>
    <row r="1" spans="1:10" x14ac:dyDescent="0.25">
      <c r="A1" s="11" t="s">
        <v>0</v>
      </c>
      <c r="B1" s="11" t="s">
        <v>421</v>
      </c>
      <c r="C1" s="11" t="s">
        <v>3</v>
      </c>
      <c r="D1" s="11" t="s">
        <v>7</v>
      </c>
      <c r="E1" s="11" t="s">
        <v>654</v>
      </c>
      <c r="G1" s="11" t="s">
        <v>0</v>
      </c>
      <c r="H1" s="11" t="s">
        <v>421</v>
      </c>
      <c r="I1" s="11" t="s">
        <v>7</v>
      </c>
      <c r="J1" s="11" t="s">
        <v>654</v>
      </c>
    </row>
    <row r="2" spans="1:10" x14ac:dyDescent="0.25">
      <c r="A2" s="6">
        <v>2024</v>
      </c>
      <c r="B2" s="1" t="s">
        <v>64</v>
      </c>
      <c r="C2" s="1">
        <v>10</v>
      </c>
      <c r="D2" s="1" t="s">
        <v>649</v>
      </c>
      <c r="E2" s="3">
        <v>3.9756944444444448E-4</v>
      </c>
      <c r="G2" s="6">
        <v>2024</v>
      </c>
      <c r="H2" s="6" t="s">
        <v>63</v>
      </c>
      <c r="I2" s="1" t="s">
        <v>649</v>
      </c>
      <c r="J2" s="3">
        <v>4.0509259259259258E-4</v>
      </c>
    </row>
    <row r="3" spans="1:10" x14ac:dyDescent="0.25">
      <c r="A3" s="6">
        <v>2024</v>
      </c>
      <c r="B3" s="1" t="s">
        <v>64</v>
      </c>
      <c r="C3" s="1">
        <v>11</v>
      </c>
      <c r="D3" s="1" t="s">
        <v>649</v>
      </c>
      <c r="E3" s="3">
        <v>3.9756944444444448E-4</v>
      </c>
      <c r="G3" s="6">
        <v>2024</v>
      </c>
      <c r="H3" s="6" t="s">
        <v>63</v>
      </c>
      <c r="I3" s="1" t="s">
        <v>651</v>
      </c>
      <c r="J3" s="3">
        <v>8.9062499999999992E-4</v>
      </c>
    </row>
    <row r="4" spans="1:10" x14ac:dyDescent="0.25">
      <c r="A4" s="6">
        <v>2024</v>
      </c>
      <c r="B4" s="1" t="s">
        <v>64</v>
      </c>
      <c r="C4" s="1">
        <v>12</v>
      </c>
      <c r="D4" s="1" t="s">
        <v>649</v>
      </c>
      <c r="E4" s="3">
        <v>3.3981481481481482E-4</v>
      </c>
      <c r="G4" s="6">
        <v>2024</v>
      </c>
      <c r="H4" s="6" t="s">
        <v>63</v>
      </c>
      <c r="I4" s="1" t="s">
        <v>652</v>
      </c>
      <c r="J4" s="3">
        <v>1.9675925925925928E-3</v>
      </c>
    </row>
    <row r="5" spans="1:10" x14ac:dyDescent="0.25">
      <c r="A5" s="6">
        <v>2024</v>
      </c>
      <c r="B5" s="1" t="s">
        <v>64</v>
      </c>
      <c r="C5" s="1">
        <v>13</v>
      </c>
      <c r="D5" s="1" t="s">
        <v>649</v>
      </c>
      <c r="E5" s="3">
        <v>3.3981481481481482E-4</v>
      </c>
      <c r="G5" s="6">
        <v>2024</v>
      </c>
      <c r="H5" s="6" t="s">
        <v>63</v>
      </c>
      <c r="I5" s="1" t="s">
        <v>653</v>
      </c>
      <c r="J5" s="3">
        <v>4.1666666666666666E-3</v>
      </c>
    </row>
    <row r="6" spans="1:10" x14ac:dyDescent="0.25">
      <c r="A6" s="6">
        <v>2024</v>
      </c>
      <c r="B6" s="1" t="s">
        <v>64</v>
      </c>
      <c r="C6" s="1">
        <v>14</v>
      </c>
      <c r="D6" s="1" t="s">
        <v>649</v>
      </c>
      <c r="E6" s="3">
        <v>3.2395833333333332E-4</v>
      </c>
      <c r="G6" s="6">
        <v>2024</v>
      </c>
      <c r="H6" s="6" t="s">
        <v>63</v>
      </c>
      <c r="I6" s="1" t="s">
        <v>655</v>
      </c>
      <c r="J6" s="3">
        <v>9.0277777777777787E-3</v>
      </c>
    </row>
    <row r="7" spans="1:10" x14ac:dyDescent="0.25">
      <c r="A7" s="6">
        <v>2024</v>
      </c>
      <c r="B7" s="1" t="s">
        <v>64</v>
      </c>
      <c r="C7" s="1">
        <v>15</v>
      </c>
      <c r="D7" s="1" t="s">
        <v>649</v>
      </c>
      <c r="E7" s="3" t="s">
        <v>492</v>
      </c>
      <c r="G7" s="6">
        <v>2024</v>
      </c>
      <c r="H7" s="6" t="s">
        <v>63</v>
      </c>
      <c r="I7" s="1" t="s">
        <v>656</v>
      </c>
      <c r="J7" s="3">
        <v>2.2916666666666669E-2</v>
      </c>
    </row>
    <row r="8" spans="1:10" x14ac:dyDescent="0.25">
      <c r="A8" s="6">
        <v>2024</v>
      </c>
      <c r="B8" s="1" t="s">
        <v>64</v>
      </c>
      <c r="C8" s="1">
        <v>16</v>
      </c>
      <c r="D8" s="1" t="s">
        <v>649</v>
      </c>
      <c r="E8" s="3" t="s">
        <v>509</v>
      </c>
      <c r="G8" s="6">
        <v>2024</v>
      </c>
      <c r="H8" s="6" t="s">
        <v>63</v>
      </c>
      <c r="I8" s="1" t="s">
        <v>11</v>
      </c>
      <c r="J8" s="3">
        <v>5.2083333333333333E-4</v>
      </c>
    </row>
    <row r="9" spans="1:10" x14ac:dyDescent="0.25">
      <c r="A9" s="6">
        <v>2024</v>
      </c>
      <c r="B9" s="1" t="s">
        <v>64</v>
      </c>
      <c r="C9" s="1">
        <v>17</v>
      </c>
      <c r="D9" s="1" t="s">
        <v>649</v>
      </c>
      <c r="E9" s="3" t="s">
        <v>526</v>
      </c>
      <c r="G9" s="6">
        <v>2024</v>
      </c>
      <c r="H9" s="6" t="s">
        <v>63</v>
      </c>
      <c r="I9" s="1" t="s">
        <v>16</v>
      </c>
      <c r="J9" s="3">
        <v>1.0292824074074074E-3</v>
      </c>
    </row>
    <row r="10" spans="1:10" x14ac:dyDescent="0.25">
      <c r="A10" s="6">
        <v>2024</v>
      </c>
      <c r="B10" s="1" t="s">
        <v>64</v>
      </c>
      <c r="C10" s="1">
        <v>18</v>
      </c>
      <c r="D10" s="1" t="s">
        <v>649</v>
      </c>
      <c r="E10" s="3" t="s">
        <v>526</v>
      </c>
      <c r="G10" s="6">
        <v>2024</v>
      </c>
      <c r="H10" s="6" t="s">
        <v>63</v>
      </c>
      <c r="I10" s="1" t="s">
        <v>17</v>
      </c>
      <c r="J10" s="3">
        <v>2.4305555555555556E-3</v>
      </c>
    </row>
    <row r="11" spans="1:10" x14ac:dyDescent="0.25">
      <c r="A11" s="6">
        <v>2024</v>
      </c>
      <c r="B11" s="1" t="s">
        <v>64</v>
      </c>
      <c r="C11" s="1">
        <v>19</v>
      </c>
      <c r="D11" s="1" t="s">
        <v>649</v>
      </c>
      <c r="E11" s="3" t="s">
        <v>543</v>
      </c>
      <c r="G11" s="6">
        <v>2024</v>
      </c>
      <c r="H11" s="6" t="s">
        <v>63</v>
      </c>
      <c r="I11" s="1" t="s">
        <v>12</v>
      </c>
      <c r="J11" s="3">
        <v>5.4398148148148144E-4</v>
      </c>
    </row>
    <row r="12" spans="1:10" x14ac:dyDescent="0.25">
      <c r="A12" s="6">
        <v>2024</v>
      </c>
      <c r="B12" s="1" t="s">
        <v>64</v>
      </c>
      <c r="C12" s="1">
        <v>10</v>
      </c>
      <c r="D12" s="1" t="s">
        <v>651</v>
      </c>
      <c r="E12" s="3">
        <v>8.1018518518518516E-4</v>
      </c>
      <c r="G12" s="6">
        <v>2024</v>
      </c>
      <c r="H12" s="6" t="s">
        <v>63</v>
      </c>
      <c r="I12" s="1" t="s">
        <v>20</v>
      </c>
      <c r="J12" s="3">
        <v>1.1487268518518519E-3</v>
      </c>
    </row>
    <row r="13" spans="1:10" x14ac:dyDescent="0.25">
      <c r="A13" s="6">
        <v>2024</v>
      </c>
      <c r="B13" s="1" t="s">
        <v>64</v>
      </c>
      <c r="C13" s="1">
        <v>11</v>
      </c>
      <c r="D13" s="1" t="s">
        <v>651</v>
      </c>
      <c r="E13" s="3">
        <v>8.1018518518518516E-4</v>
      </c>
      <c r="G13" s="6">
        <v>2024</v>
      </c>
      <c r="H13" s="6" t="s">
        <v>63</v>
      </c>
      <c r="I13" s="1" t="s">
        <v>21</v>
      </c>
      <c r="J13" s="3">
        <v>2.5694444444444445E-3</v>
      </c>
    </row>
    <row r="14" spans="1:10" x14ac:dyDescent="0.25">
      <c r="A14" s="6">
        <v>2024</v>
      </c>
      <c r="B14" s="1" t="s">
        <v>64</v>
      </c>
      <c r="C14" s="1">
        <v>12</v>
      </c>
      <c r="D14" s="1" t="s">
        <v>651</v>
      </c>
      <c r="E14" s="3">
        <v>7.5462962962962962E-4</v>
      </c>
      <c r="G14" s="6">
        <v>2024</v>
      </c>
      <c r="H14" s="6" t="s">
        <v>63</v>
      </c>
      <c r="I14" s="1" t="s">
        <v>13</v>
      </c>
      <c r="J14" s="3">
        <v>4.8611111111111104E-4</v>
      </c>
    </row>
    <row r="15" spans="1:10" x14ac:dyDescent="0.25">
      <c r="A15" s="6">
        <v>2024</v>
      </c>
      <c r="B15" s="1" t="s">
        <v>64</v>
      </c>
      <c r="C15" s="1">
        <v>13</v>
      </c>
      <c r="D15" s="1" t="s">
        <v>651</v>
      </c>
      <c r="E15" s="3">
        <v>7.5462962962962962E-4</v>
      </c>
      <c r="G15" s="6">
        <v>2024</v>
      </c>
      <c r="H15" s="6" t="s">
        <v>63</v>
      </c>
      <c r="I15" s="1" t="s">
        <v>18</v>
      </c>
      <c r="J15" s="3">
        <v>1.0428240740740741E-3</v>
      </c>
    </row>
    <row r="16" spans="1:10" x14ac:dyDescent="0.25">
      <c r="A16" s="6">
        <v>2024</v>
      </c>
      <c r="B16" s="1" t="s">
        <v>64</v>
      </c>
      <c r="C16" s="1">
        <v>14</v>
      </c>
      <c r="D16" s="1" t="s">
        <v>651</v>
      </c>
      <c r="E16" s="3">
        <v>7.0937499999999994E-4</v>
      </c>
      <c r="G16" s="6">
        <v>2024</v>
      </c>
      <c r="H16" s="6" t="s">
        <v>63</v>
      </c>
      <c r="I16" s="1" t="s">
        <v>19</v>
      </c>
      <c r="J16" s="3">
        <v>2.6620370370370374E-3</v>
      </c>
    </row>
    <row r="17" spans="1:10" x14ac:dyDescent="0.25">
      <c r="A17" s="6">
        <v>2024</v>
      </c>
      <c r="B17" s="1" t="s">
        <v>64</v>
      </c>
      <c r="C17" s="1">
        <v>15</v>
      </c>
      <c r="D17" s="1" t="s">
        <v>651</v>
      </c>
      <c r="E17" s="3" t="s">
        <v>493</v>
      </c>
      <c r="G17" s="6">
        <v>2024</v>
      </c>
      <c r="H17" s="6" t="s">
        <v>63</v>
      </c>
      <c r="I17" s="1" t="s">
        <v>15</v>
      </c>
      <c r="J17" s="3">
        <v>2.4305555555555556E-3</v>
      </c>
    </row>
    <row r="18" spans="1:10" x14ac:dyDescent="0.25">
      <c r="A18" s="6">
        <v>2024</v>
      </c>
      <c r="B18" s="1" t="s">
        <v>64</v>
      </c>
      <c r="C18" s="1">
        <v>16</v>
      </c>
      <c r="D18" s="1" t="s">
        <v>651</v>
      </c>
      <c r="E18" s="3" t="s">
        <v>510</v>
      </c>
      <c r="G18" s="6">
        <v>2024</v>
      </c>
      <c r="H18" s="6" t="s">
        <v>63</v>
      </c>
      <c r="I18" s="1" t="s">
        <v>22</v>
      </c>
      <c r="J18" s="3">
        <v>5.5555555555555558E-3</v>
      </c>
    </row>
    <row r="19" spans="1:10" x14ac:dyDescent="0.25">
      <c r="A19" s="6">
        <v>2024</v>
      </c>
      <c r="B19" s="1" t="s">
        <v>64</v>
      </c>
      <c r="C19" s="1">
        <v>17</v>
      </c>
      <c r="D19" s="1" t="s">
        <v>651</v>
      </c>
      <c r="E19" s="3" t="s">
        <v>527</v>
      </c>
      <c r="G19" s="6">
        <v>2024</v>
      </c>
      <c r="H19" s="6" t="s">
        <v>64</v>
      </c>
      <c r="I19" s="1" t="s">
        <v>649</v>
      </c>
      <c r="J19" s="3">
        <v>3.9756944444444448E-4</v>
      </c>
    </row>
    <row r="20" spans="1:10" x14ac:dyDescent="0.25">
      <c r="A20" s="6">
        <v>2024</v>
      </c>
      <c r="B20" s="1" t="s">
        <v>64</v>
      </c>
      <c r="C20" s="1">
        <v>18</v>
      </c>
      <c r="D20" s="1" t="s">
        <v>651</v>
      </c>
      <c r="E20" s="3" t="s">
        <v>527</v>
      </c>
      <c r="G20" s="6">
        <v>2024</v>
      </c>
      <c r="H20" s="6" t="s">
        <v>64</v>
      </c>
      <c r="I20" s="1" t="s">
        <v>651</v>
      </c>
      <c r="J20" s="3">
        <v>8.1018518518518516E-4</v>
      </c>
    </row>
    <row r="21" spans="1:10" x14ac:dyDescent="0.25">
      <c r="A21" s="6">
        <v>2024</v>
      </c>
      <c r="B21" s="1" t="s">
        <v>64</v>
      </c>
      <c r="C21" s="1">
        <v>19</v>
      </c>
      <c r="D21" s="1" t="s">
        <v>651</v>
      </c>
      <c r="E21" s="3" t="s">
        <v>544</v>
      </c>
      <c r="G21" s="6">
        <v>2024</v>
      </c>
      <c r="H21" s="6" t="s">
        <v>64</v>
      </c>
      <c r="I21" s="1" t="s">
        <v>652</v>
      </c>
      <c r="J21" s="3">
        <v>1.8518518518518517E-3</v>
      </c>
    </row>
    <row r="22" spans="1:10" x14ac:dyDescent="0.25">
      <c r="A22" s="6">
        <v>2024</v>
      </c>
      <c r="B22" s="1" t="s">
        <v>64</v>
      </c>
      <c r="C22" s="1">
        <v>10</v>
      </c>
      <c r="D22" s="1" t="s">
        <v>652</v>
      </c>
      <c r="E22" s="3">
        <v>1.8518518518518517E-3</v>
      </c>
      <c r="G22" s="6">
        <v>2024</v>
      </c>
      <c r="H22" s="6" t="s">
        <v>64</v>
      </c>
      <c r="I22" s="1" t="s">
        <v>653</v>
      </c>
      <c r="J22" s="3">
        <v>3.8194444444444443E-3</v>
      </c>
    </row>
    <row r="23" spans="1:10" x14ac:dyDescent="0.25">
      <c r="A23" s="6">
        <v>2024</v>
      </c>
      <c r="B23" s="1" t="s">
        <v>64</v>
      </c>
      <c r="C23" s="1">
        <v>11</v>
      </c>
      <c r="D23" s="1" t="s">
        <v>652</v>
      </c>
      <c r="E23" s="3">
        <v>1.8518518518518517E-3</v>
      </c>
      <c r="G23" s="6">
        <v>2024</v>
      </c>
      <c r="H23" s="6" t="s">
        <v>64</v>
      </c>
      <c r="I23" s="1" t="s">
        <v>655</v>
      </c>
      <c r="J23" s="3">
        <v>1.2176273148148148E-2</v>
      </c>
    </row>
    <row r="24" spans="1:10" x14ac:dyDescent="0.25">
      <c r="A24" s="6">
        <v>2024</v>
      </c>
      <c r="B24" s="1" t="s">
        <v>64</v>
      </c>
      <c r="C24" s="1">
        <v>12</v>
      </c>
      <c r="D24" s="1" t="s">
        <v>652</v>
      </c>
      <c r="E24" s="3">
        <v>1.6855324074074073E-3</v>
      </c>
      <c r="G24" s="6">
        <v>2024</v>
      </c>
      <c r="H24" s="6" t="s">
        <v>64</v>
      </c>
      <c r="I24" s="1" t="s">
        <v>656</v>
      </c>
      <c r="J24" s="3">
        <v>2.2638425925925926E-2</v>
      </c>
    </row>
    <row r="25" spans="1:10" x14ac:dyDescent="0.25">
      <c r="A25" s="6">
        <v>2024</v>
      </c>
      <c r="B25" s="1" t="s">
        <v>64</v>
      </c>
      <c r="C25" s="1">
        <v>13</v>
      </c>
      <c r="D25" s="1" t="s">
        <v>652</v>
      </c>
      <c r="E25" s="3">
        <v>1.6855324074074073E-3</v>
      </c>
      <c r="G25" s="6">
        <v>2024</v>
      </c>
      <c r="H25" s="6" t="s">
        <v>64</v>
      </c>
      <c r="I25" s="1" t="s">
        <v>11</v>
      </c>
      <c r="J25" s="3">
        <v>4.8912037037037034E-4</v>
      </c>
    </row>
    <row r="26" spans="1:10" x14ac:dyDescent="0.25">
      <c r="A26" s="6">
        <v>2024</v>
      </c>
      <c r="B26" s="1" t="s">
        <v>64</v>
      </c>
      <c r="C26" s="1">
        <v>14</v>
      </c>
      <c r="D26" s="1" t="s">
        <v>652</v>
      </c>
      <c r="E26" s="3">
        <v>1.5917824074074074E-3</v>
      </c>
      <c r="G26" s="6">
        <v>2024</v>
      </c>
      <c r="H26" s="6" t="s">
        <v>64</v>
      </c>
      <c r="I26" s="1" t="s">
        <v>16</v>
      </c>
      <c r="J26" s="3">
        <v>9.8379629629629642E-4</v>
      </c>
    </row>
    <row r="27" spans="1:10" x14ac:dyDescent="0.25">
      <c r="A27" s="6">
        <v>2024</v>
      </c>
      <c r="B27" s="1" t="s">
        <v>64</v>
      </c>
      <c r="C27" s="1">
        <v>15</v>
      </c>
      <c r="D27" s="1" t="s">
        <v>652</v>
      </c>
      <c r="E27" s="3" t="s">
        <v>494</v>
      </c>
      <c r="G27" s="6">
        <v>2024</v>
      </c>
      <c r="H27" s="6" t="s">
        <v>64</v>
      </c>
      <c r="I27" s="1" t="s">
        <v>17</v>
      </c>
      <c r="J27" s="3">
        <v>2.3148148148148151E-3</v>
      </c>
    </row>
    <row r="28" spans="1:10" x14ac:dyDescent="0.25">
      <c r="A28" s="6">
        <v>2024</v>
      </c>
      <c r="B28" s="1" t="s">
        <v>64</v>
      </c>
      <c r="C28" s="1">
        <v>16</v>
      </c>
      <c r="D28" s="1" t="s">
        <v>652</v>
      </c>
      <c r="E28" s="3" t="s">
        <v>511</v>
      </c>
      <c r="G28" s="6">
        <v>2024</v>
      </c>
      <c r="H28" s="6" t="s">
        <v>64</v>
      </c>
      <c r="I28" s="1" t="s">
        <v>12</v>
      </c>
      <c r="J28" s="3">
        <v>5.4976851851851855E-4</v>
      </c>
    </row>
    <row r="29" spans="1:10" x14ac:dyDescent="0.25">
      <c r="A29" s="6">
        <v>2024</v>
      </c>
      <c r="B29" s="1" t="s">
        <v>64</v>
      </c>
      <c r="C29" s="1">
        <v>17</v>
      </c>
      <c r="D29" s="1" t="s">
        <v>652</v>
      </c>
      <c r="E29" s="3" t="s">
        <v>528</v>
      </c>
      <c r="G29" s="6">
        <v>2024</v>
      </c>
      <c r="H29" s="6" t="s">
        <v>64</v>
      </c>
      <c r="I29" s="1" t="s">
        <v>20</v>
      </c>
      <c r="J29" s="3">
        <v>1.1574074074074073E-3</v>
      </c>
    </row>
    <row r="30" spans="1:10" x14ac:dyDescent="0.25">
      <c r="A30" s="6">
        <v>2024</v>
      </c>
      <c r="B30" s="1" t="s">
        <v>64</v>
      </c>
      <c r="C30" s="1">
        <v>18</v>
      </c>
      <c r="D30" s="1" t="s">
        <v>652</v>
      </c>
      <c r="E30" s="3" t="s">
        <v>528</v>
      </c>
      <c r="G30" s="6">
        <v>2024</v>
      </c>
      <c r="H30" s="6" t="s">
        <v>64</v>
      </c>
      <c r="I30" s="1" t="s">
        <v>21</v>
      </c>
      <c r="J30" s="3">
        <v>2.7777777777777779E-3</v>
      </c>
    </row>
    <row r="31" spans="1:10" x14ac:dyDescent="0.25">
      <c r="A31" s="6">
        <v>2024</v>
      </c>
      <c r="B31" s="1" t="s">
        <v>64</v>
      </c>
      <c r="C31" s="1">
        <v>19</v>
      </c>
      <c r="D31" s="1" t="s">
        <v>652</v>
      </c>
      <c r="E31" s="3" t="s">
        <v>545</v>
      </c>
      <c r="G31" s="6">
        <v>2024</v>
      </c>
      <c r="H31" s="6" t="s">
        <v>64</v>
      </c>
      <c r="I31" s="1" t="s">
        <v>13</v>
      </c>
      <c r="J31" s="3">
        <v>4.6087962962962961E-4</v>
      </c>
    </row>
    <row r="32" spans="1:10" x14ac:dyDescent="0.25">
      <c r="A32" s="6">
        <v>2024</v>
      </c>
      <c r="B32" s="1" t="s">
        <v>64</v>
      </c>
      <c r="C32" s="1">
        <v>10</v>
      </c>
      <c r="D32" s="1" t="s">
        <v>653</v>
      </c>
      <c r="E32" s="3">
        <v>3.8194444444444443E-3</v>
      </c>
      <c r="G32" s="6">
        <v>2024</v>
      </c>
      <c r="H32" s="6" t="s">
        <v>64</v>
      </c>
      <c r="I32" s="1" t="s">
        <v>18</v>
      </c>
      <c r="J32" s="3">
        <v>1.0416666666666667E-3</v>
      </c>
    </row>
    <row r="33" spans="1:10" x14ac:dyDescent="0.25">
      <c r="A33" s="6">
        <v>2024</v>
      </c>
      <c r="B33" s="1" t="s">
        <v>64</v>
      </c>
      <c r="C33" s="1">
        <v>11</v>
      </c>
      <c r="D33" s="1" t="s">
        <v>653</v>
      </c>
      <c r="E33" s="3">
        <v>3.8194444444444443E-3</v>
      </c>
      <c r="G33" s="6">
        <v>2024</v>
      </c>
      <c r="H33" s="6" t="s">
        <v>64</v>
      </c>
      <c r="I33" s="1" t="s">
        <v>19</v>
      </c>
      <c r="J33" s="3">
        <v>2.7777777777777779E-3</v>
      </c>
    </row>
    <row r="34" spans="1:10" x14ac:dyDescent="0.25">
      <c r="A34" s="6">
        <v>2024</v>
      </c>
      <c r="B34" s="1" t="s">
        <v>64</v>
      </c>
      <c r="C34" s="1">
        <v>12</v>
      </c>
      <c r="D34" s="1" t="s">
        <v>653</v>
      </c>
      <c r="E34" s="3">
        <v>3.5520833333333329E-3</v>
      </c>
      <c r="G34" s="6">
        <v>2024</v>
      </c>
      <c r="H34" s="6" t="s">
        <v>64</v>
      </c>
      <c r="I34" s="1" t="s">
        <v>15</v>
      </c>
      <c r="J34" s="3">
        <v>2.3148148148148151E-3</v>
      </c>
    </row>
    <row r="35" spans="1:10" x14ac:dyDescent="0.25">
      <c r="A35" s="6">
        <v>2024</v>
      </c>
      <c r="B35" s="1" t="s">
        <v>64</v>
      </c>
      <c r="C35" s="1">
        <v>13</v>
      </c>
      <c r="D35" s="1" t="s">
        <v>653</v>
      </c>
      <c r="E35" s="3">
        <v>3.5520833333333329E-3</v>
      </c>
      <c r="G35" s="6">
        <v>2024</v>
      </c>
      <c r="H35" s="6" t="s">
        <v>64</v>
      </c>
      <c r="I35" s="1" t="s">
        <v>22</v>
      </c>
      <c r="J35" s="19">
        <v>4.8611111111111112E-3</v>
      </c>
    </row>
    <row r="36" spans="1:10" x14ac:dyDescent="0.25">
      <c r="A36" s="6">
        <v>2024</v>
      </c>
      <c r="B36" s="1" t="s">
        <v>64</v>
      </c>
      <c r="C36" s="1">
        <v>14</v>
      </c>
      <c r="D36" s="1" t="s">
        <v>653</v>
      </c>
      <c r="E36" s="3">
        <v>3.3872685185185182E-3</v>
      </c>
    </row>
    <row r="37" spans="1:10" x14ac:dyDescent="0.25">
      <c r="A37" s="6">
        <v>2024</v>
      </c>
      <c r="B37" s="1" t="s">
        <v>64</v>
      </c>
      <c r="C37" s="1">
        <v>15</v>
      </c>
      <c r="D37" s="1" t="s">
        <v>653</v>
      </c>
      <c r="E37" s="3" t="s">
        <v>495</v>
      </c>
    </row>
    <row r="38" spans="1:10" x14ac:dyDescent="0.25">
      <c r="A38" s="6">
        <v>2024</v>
      </c>
      <c r="B38" s="1" t="s">
        <v>64</v>
      </c>
      <c r="C38" s="1">
        <v>16</v>
      </c>
      <c r="D38" s="1" t="s">
        <v>653</v>
      </c>
      <c r="E38" s="3" t="s">
        <v>512</v>
      </c>
    </row>
    <row r="39" spans="1:10" x14ac:dyDescent="0.25">
      <c r="A39" s="6">
        <v>2024</v>
      </c>
      <c r="B39" s="1" t="s">
        <v>64</v>
      </c>
      <c r="C39" s="1">
        <v>17</v>
      </c>
      <c r="D39" s="1" t="s">
        <v>653</v>
      </c>
      <c r="E39" s="3" t="s">
        <v>529</v>
      </c>
    </row>
    <row r="40" spans="1:10" x14ac:dyDescent="0.25">
      <c r="A40" s="6">
        <v>2024</v>
      </c>
      <c r="B40" s="1" t="s">
        <v>64</v>
      </c>
      <c r="C40" s="1">
        <v>18</v>
      </c>
      <c r="D40" s="1" t="s">
        <v>653</v>
      </c>
      <c r="E40" s="3" t="s">
        <v>529</v>
      </c>
    </row>
    <row r="41" spans="1:10" x14ac:dyDescent="0.25">
      <c r="A41" s="6">
        <v>2024</v>
      </c>
      <c r="B41" s="1" t="s">
        <v>64</v>
      </c>
      <c r="C41" s="1">
        <v>19</v>
      </c>
      <c r="D41" s="1" t="s">
        <v>653</v>
      </c>
      <c r="E41" s="3" t="s">
        <v>546</v>
      </c>
    </row>
    <row r="42" spans="1:10" x14ac:dyDescent="0.25">
      <c r="A42" s="6">
        <v>2024</v>
      </c>
      <c r="B42" s="1" t="s">
        <v>64</v>
      </c>
      <c r="C42" s="1">
        <v>10</v>
      </c>
      <c r="D42" s="1" t="s">
        <v>655</v>
      </c>
      <c r="E42" s="3">
        <v>1.2176273148148148E-2</v>
      </c>
    </row>
    <row r="43" spans="1:10" x14ac:dyDescent="0.25">
      <c r="A43" s="6">
        <v>2024</v>
      </c>
      <c r="B43" s="1" t="s">
        <v>64</v>
      </c>
      <c r="C43" s="1">
        <v>11</v>
      </c>
      <c r="D43" s="1" t="s">
        <v>655</v>
      </c>
      <c r="E43" s="3">
        <v>1.2176273148148148E-2</v>
      </c>
    </row>
    <row r="44" spans="1:10" x14ac:dyDescent="0.25">
      <c r="A44" s="6">
        <v>2024</v>
      </c>
      <c r="B44" s="1" t="s">
        <v>64</v>
      </c>
      <c r="C44" s="1">
        <v>12</v>
      </c>
      <c r="D44" s="1" t="s">
        <v>655</v>
      </c>
      <c r="E44" s="3">
        <v>9.9540509259259252E-3</v>
      </c>
    </row>
    <row r="45" spans="1:10" x14ac:dyDescent="0.25">
      <c r="A45" s="6">
        <v>2024</v>
      </c>
      <c r="B45" s="1" t="s">
        <v>64</v>
      </c>
      <c r="C45" s="1">
        <v>13</v>
      </c>
      <c r="D45" s="1" t="s">
        <v>655</v>
      </c>
      <c r="E45" s="3" t="s">
        <v>470</v>
      </c>
    </row>
    <row r="46" spans="1:10" x14ac:dyDescent="0.25">
      <c r="A46" s="6">
        <v>2024</v>
      </c>
      <c r="B46" s="1" t="s">
        <v>64</v>
      </c>
      <c r="C46" s="1">
        <v>14</v>
      </c>
      <c r="D46" s="1" t="s">
        <v>655</v>
      </c>
      <c r="E46" s="3" t="s">
        <v>481</v>
      </c>
    </row>
    <row r="47" spans="1:10" x14ac:dyDescent="0.25">
      <c r="A47" s="6">
        <v>2024</v>
      </c>
      <c r="B47" s="1" t="s">
        <v>64</v>
      </c>
      <c r="C47" s="1">
        <v>15</v>
      </c>
      <c r="D47" s="1" t="s">
        <v>655</v>
      </c>
      <c r="E47" s="3" t="s">
        <v>496</v>
      </c>
    </row>
    <row r="48" spans="1:10" x14ac:dyDescent="0.25">
      <c r="A48" s="6">
        <v>2024</v>
      </c>
      <c r="B48" s="1" t="s">
        <v>64</v>
      </c>
      <c r="C48" s="1">
        <v>16</v>
      </c>
      <c r="D48" s="1" t="s">
        <v>655</v>
      </c>
      <c r="E48" s="3" t="s">
        <v>513</v>
      </c>
    </row>
    <row r="49" spans="1:5" x14ac:dyDescent="0.25">
      <c r="A49" s="6">
        <v>2024</v>
      </c>
      <c r="B49" s="1" t="s">
        <v>64</v>
      </c>
      <c r="C49" s="1">
        <v>17</v>
      </c>
      <c r="D49" s="1" t="s">
        <v>655</v>
      </c>
      <c r="E49" s="3" t="s">
        <v>530</v>
      </c>
    </row>
    <row r="50" spans="1:5" x14ac:dyDescent="0.25">
      <c r="A50" s="6">
        <v>2024</v>
      </c>
      <c r="B50" s="1" t="s">
        <v>64</v>
      </c>
      <c r="C50" s="1">
        <v>18</v>
      </c>
      <c r="D50" s="1" t="s">
        <v>655</v>
      </c>
      <c r="E50" s="3" t="s">
        <v>530</v>
      </c>
    </row>
    <row r="51" spans="1:5" x14ac:dyDescent="0.25">
      <c r="A51" s="6">
        <v>2024</v>
      </c>
      <c r="B51" s="1" t="s">
        <v>64</v>
      </c>
      <c r="C51" s="1">
        <v>19</v>
      </c>
      <c r="D51" s="1" t="s">
        <v>655</v>
      </c>
      <c r="E51" s="3" t="s">
        <v>547</v>
      </c>
    </row>
    <row r="52" spans="1:5" x14ac:dyDescent="0.25">
      <c r="A52" s="6">
        <v>2024</v>
      </c>
      <c r="B52" s="1" t="s">
        <v>64</v>
      </c>
      <c r="C52" s="1">
        <v>10</v>
      </c>
      <c r="D52" s="1" t="s">
        <v>656</v>
      </c>
      <c r="E52" s="3">
        <v>2.2638425925925926E-2</v>
      </c>
    </row>
    <row r="53" spans="1:5" x14ac:dyDescent="0.25">
      <c r="A53" s="6">
        <v>2024</v>
      </c>
      <c r="B53" s="1" t="s">
        <v>64</v>
      </c>
      <c r="C53" s="1">
        <v>11</v>
      </c>
      <c r="D53" s="1" t="s">
        <v>656</v>
      </c>
      <c r="E53" s="3">
        <v>2.2638425925925926E-2</v>
      </c>
    </row>
    <row r="54" spans="1:5" x14ac:dyDescent="0.25">
      <c r="A54" s="6">
        <v>2024</v>
      </c>
      <c r="B54" s="1" t="s">
        <v>64</v>
      </c>
      <c r="C54" s="1">
        <v>12</v>
      </c>
      <c r="D54" s="1" t="s">
        <v>656</v>
      </c>
      <c r="E54" s="3">
        <v>2.0555092592592594E-2</v>
      </c>
    </row>
    <row r="55" spans="1:5" x14ac:dyDescent="0.25">
      <c r="A55" s="6">
        <v>2024</v>
      </c>
      <c r="B55" s="1" t="s">
        <v>64</v>
      </c>
      <c r="C55" s="1">
        <v>13</v>
      </c>
      <c r="D55" s="1" t="s">
        <v>656</v>
      </c>
      <c r="E55" s="3" t="s">
        <v>471</v>
      </c>
    </row>
    <row r="56" spans="1:5" x14ac:dyDescent="0.25">
      <c r="A56" s="6">
        <v>2024</v>
      </c>
      <c r="B56" s="1" t="s">
        <v>64</v>
      </c>
      <c r="C56" s="1">
        <v>14</v>
      </c>
      <c r="D56" s="1" t="s">
        <v>656</v>
      </c>
      <c r="E56" s="3" t="s">
        <v>482</v>
      </c>
    </row>
    <row r="57" spans="1:5" x14ac:dyDescent="0.25">
      <c r="A57" s="6">
        <v>2024</v>
      </c>
      <c r="B57" s="1" t="s">
        <v>64</v>
      </c>
      <c r="C57" s="1">
        <v>15</v>
      </c>
      <c r="D57" s="1" t="s">
        <v>656</v>
      </c>
      <c r="E57" s="3" t="s">
        <v>497</v>
      </c>
    </row>
    <row r="58" spans="1:5" x14ac:dyDescent="0.25">
      <c r="A58" s="6">
        <v>2024</v>
      </c>
      <c r="B58" s="1" t="s">
        <v>64</v>
      </c>
      <c r="C58" s="1">
        <v>16</v>
      </c>
      <c r="D58" s="1" t="s">
        <v>656</v>
      </c>
      <c r="E58" s="3" t="s">
        <v>514</v>
      </c>
    </row>
    <row r="59" spans="1:5" x14ac:dyDescent="0.25">
      <c r="A59" s="6">
        <v>2024</v>
      </c>
      <c r="B59" s="1" t="s">
        <v>64</v>
      </c>
      <c r="C59" s="1">
        <v>17</v>
      </c>
      <c r="D59" s="1" t="s">
        <v>656</v>
      </c>
      <c r="E59" s="3" t="s">
        <v>531</v>
      </c>
    </row>
    <row r="60" spans="1:5" x14ac:dyDescent="0.25">
      <c r="A60" s="6">
        <v>2024</v>
      </c>
      <c r="B60" s="1" t="s">
        <v>64</v>
      </c>
      <c r="C60" s="1">
        <v>18</v>
      </c>
      <c r="D60" s="1" t="s">
        <v>656</v>
      </c>
      <c r="E60" s="3" t="s">
        <v>531</v>
      </c>
    </row>
    <row r="61" spans="1:5" x14ac:dyDescent="0.25">
      <c r="A61" s="6">
        <v>2024</v>
      </c>
      <c r="B61" s="1" t="s">
        <v>64</v>
      </c>
      <c r="C61" s="1">
        <v>19</v>
      </c>
      <c r="D61" s="1" t="s">
        <v>656</v>
      </c>
      <c r="E61" s="3" t="s">
        <v>548</v>
      </c>
    </row>
    <row r="62" spans="1:5" x14ac:dyDescent="0.25">
      <c r="A62" s="6">
        <v>2024</v>
      </c>
      <c r="B62" s="1" t="s">
        <v>64</v>
      </c>
      <c r="C62" s="1">
        <v>10</v>
      </c>
      <c r="D62" s="1" t="s">
        <v>11</v>
      </c>
      <c r="E62" s="3">
        <v>4.8912037037037034E-4</v>
      </c>
    </row>
    <row r="63" spans="1:5" x14ac:dyDescent="0.25">
      <c r="A63" s="6">
        <v>2024</v>
      </c>
      <c r="B63" s="1" t="s">
        <v>64</v>
      </c>
      <c r="C63" s="1">
        <v>11</v>
      </c>
      <c r="D63" s="1" t="s">
        <v>11</v>
      </c>
      <c r="E63" s="3">
        <v>4.8912037037037034E-4</v>
      </c>
    </row>
    <row r="64" spans="1:5" x14ac:dyDescent="0.25">
      <c r="A64" s="6">
        <v>2024</v>
      </c>
      <c r="B64" s="1" t="s">
        <v>64</v>
      </c>
      <c r="C64" s="1">
        <v>12</v>
      </c>
      <c r="D64" s="1" t="s">
        <v>11</v>
      </c>
      <c r="E64" s="3">
        <v>4.3981481481481481E-4</v>
      </c>
    </row>
    <row r="65" spans="1:5" x14ac:dyDescent="0.25">
      <c r="A65" s="6">
        <v>2024</v>
      </c>
      <c r="B65" s="1" t="s">
        <v>64</v>
      </c>
      <c r="C65" s="1">
        <v>13</v>
      </c>
      <c r="D65" s="1" t="s">
        <v>11</v>
      </c>
      <c r="E65" s="3" t="s">
        <v>472</v>
      </c>
    </row>
    <row r="66" spans="1:5" x14ac:dyDescent="0.25">
      <c r="A66" s="6">
        <v>2024</v>
      </c>
      <c r="B66" s="1" t="s">
        <v>64</v>
      </c>
      <c r="C66" s="1">
        <v>14</v>
      </c>
      <c r="D66" s="1" t="s">
        <v>11</v>
      </c>
      <c r="E66" s="3" t="s">
        <v>483</v>
      </c>
    </row>
    <row r="67" spans="1:5" x14ac:dyDescent="0.25">
      <c r="A67" s="6">
        <v>2024</v>
      </c>
      <c r="B67" s="1" t="s">
        <v>64</v>
      </c>
      <c r="C67" s="1">
        <v>15</v>
      </c>
      <c r="D67" s="1" t="s">
        <v>11</v>
      </c>
      <c r="E67" s="3" t="s">
        <v>498</v>
      </c>
    </row>
    <row r="68" spans="1:5" x14ac:dyDescent="0.25">
      <c r="A68" s="6">
        <v>2024</v>
      </c>
      <c r="B68" s="1" t="s">
        <v>64</v>
      </c>
      <c r="C68" s="1">
        <v>16</v>
      </c>
      <c r="D68" s="1" t="s">
        <v>11</v>
      </c>
      <c r="E68" s="3" t="s">
        <v>515</v>
      </c>
    </row>
    <row r="69" spans="1:5" x14ac:dyDescent="0.25">
      <c r="A69" s="6">
        <v>2024</v>
      </c>
      <c r="B69" s="1" t="s">
        <v>64</v>
      </c>
      <c r="C69" s="1">
        <v>17</v>
      </c>
      <c r="D69" s="1" t="s">
        <v>11</v>
      </c>
      <c r="E69" s="3" t="s">
        <v>532</v>
      </c>
    </row>
    <row r="70" spans="1:5" x14ac:dyDescent="0.25">
      <c r="A70" s="6">
        <v>2024</v>
      </c>
      <c r="B70" s="1" t="s">
        <v>64</v>
      </c>
      <c r="C70" s="1">
        <v>18</v>
      </c>
      <c r="D70" s="1" t="s">
        <v>11</v>
      </c>
      <c r="E70" s="3" t="s">
        <v>532</v>
      </c>
    </row>
    <row r="71" spans="1:5" x14ac:dyDescent="0.25">
      <c r="A71" s="6">
        <v>2024</v>
      </c>
      <c r="B71" s="1" t="s">
        <v>64</v>
      </c>
      <c r="C71" s="1">
        <v>19</v>
      </c>
      <c r="D71" s="1" t="s">
        <v>11</v>
      </c>
      <c r="E71" s="3" t="s">
        <v>549</v>
      </c>
    </row>
    <row r="72" spans="1:5" x14ac:dyDescent="0.25">
      <c r="A72" s="6">
        <v>2024</v>
      </c>
      <c r="B72" s="1" t="s">
        <v>64</v>
      </c>
      <c r="C72" s="1">
        <v>10</v>
      </c>
      <c r="D72" s="1" t="s">
        <v>16</v>
      </c>
      <c r="E72" s="3">
        <v>1.0416666666666667E-3</v>
      </c>
    </row>
    <row r="73" spans="1:5" x14ac:dyDescent="0.25">
      <c r="A73" s="6">
        <v>2024</v>
      </c>
      <c r="B73" s="1" t="s">
        <v>64</v>
      </c>
      <c r="C73" s="1">
        <v>11</v>
      </c>
      <c r="D73" s="1" t="s">
        <v>16</v>
      </c>
      <c r="E73" s="3">
        <v>9.8379629629629642E-4</v>
      </c>
    </row>
    <row r="74" spans="1:5" x14ac:dyDescent="0.25">
      <c r="A74" s="6">
        <v>2024</v>
      </c>
      <c r="B74" s="1" t="s">
        <v>64</v>
      </c>
      <c r="C74" s="1">
        <v>12</v>
      </c>
      <c r="D74" s="1" t="s">
        <v>16</v>
      </c>
      <c r="E74" s="3">
        <v>9.465277777777778E-4</v>
      </c>
    </row>
    <row r="75" spans="1:5" x14ac:dyDescent="0.25">
      <c r="A75" s="6">
        <v>2024</v>
      </c>
      <c r="B75" s="1" t="s">
        <v>64</v>
      </c>
      <c r="C75" s="1">
        <v>13</v>
      </c>
      <c r="D75" s="1" t="s">
        <v>16</v>
      </c>
      <c r="E75" s="3" t="s">
        <v>473</v>
      </c>
    </row>
    <row r="76" spans="1:5" x14ac:dyDescent="0.25">
      <c r="A76" s="6">
        <v>2024</v>
      </c>
      <c r="B76" s="1" t="s">
        <v>64</v>
      </c>
      <c r="C76" s="1">
        <v>14</v>
      </c>
      <c r="D76" s="1" t="s">
        <v>16</v>
      </c>
      <c r="E76" s="3" t="s">
        <v>484</v>
      </c>
    </row>
    <row r="77" spans="1:5" x14ac:dyDescent="0.25">
      <c r="A77" s="6">
        <v>2024</v>
      </c>
      <c r="B77" s="1" t="s">
        <v>64</v>
      </c>
      <c r="C77" s="1">
        <v>15</v>
      </c>
      <c r="D77" s="1" t="s">
        <v>16</v>
      </c>
      <c r="E77" s="3" t="s">
        <v>499</v>
      </c>
    </row>
    <row r="78" spans="1:5" x14ac:dyDescent="0.25">
      <c r="A78" s="6">
        <v>2024</v>
      </c>
      <c r="B78" s="1" t="s">
        <v>64</v>
      </c>
      <c r="C78" s="1">
        <v>16</v>
      </c>
      <c r="D78" s="1" t="s">
        <v>16</v>
      </c>
      <c r="E78" s="3" t="s">
        <v>516</v>
      </c>
    </row>
    <row r="79" spans="1:5" x14ac:dyDescent="0.25">
      <c r="A79" s="6">
        <v>2024</v>
      </c>
      <c r="B79" s="1" t="s">
        <v>64</v>
      </c>
      <c r="C79" s="1">
        <v>17</v>
      </c>
      <c r="D79" s="1" t="s">
        <v>16</v>
      </c>
      <c r="E79" s="3" t="s">
        <v>533</v>
      </c>
    </row>
    <row r="80" spans="1:5" x14ac:dyDescent="0.25">
      <c r="A80" s="6">
        <v>2024</v>
      </c>
      <c r="B80" s="1" t="s">
        <v>64</v>
      </c>
      <c r="C80" s="1">
        <v>18</v>
      </c>
      <c r="D80" s="1" t="s">
        <v>16</v>
      </c>
      <c r="E80" s="3" t="s">
        <v>533</v>
      </c>
    </row>
    <row r="81" spans="1:5" x14ac:dyDescent="0.25">
      <c r="A81" s="6">
        <v>2024</v>
      </c>
      <c r="B81" s="1" t="s">
        <v>64</v>
      </c>
      <c r="C81" s="1">
        <v>19</v>
      </c>
      <c r="D81" s="1" t="s">
        <v>16</v>
      </c>
      <c r="E81" s="3" t="s">
        <v>550</v>
      </c>
    </row>
    <row r="82" spans="1:5" x14ac:dyDescent="0.25">
      <c r="A82" s="6">
        <v>2024</v>
      </c>
      <c r="B82" s="1" t="s">
        <v>64</v>
      </c>
      <c r="C82" s="1">
        <v>10</v>
      </c>
      <c r="D82" s="1" t="s">
        <v>17</v>
      </c>
      <c r="E82" s="3">
        <v>2.3148148148148151E-3</v>
      </c>
    </row>
    <row r="83" spans="1:5" x14ac:dyDescent="0.25">
      <c r="A83" s="6">
        <v>2024</v>
      </c>
      <c r="B83" s="1" t="s">
        <v>64</v>
      </c>
      <c r="C83" s="1">
        <v>11</v>
      </c>
      <c r="D83" s="1" t="s">
        <v>17</v>
      </c>
      <c r="E83" s="3">
        <v>2.3148148148148151E-3</v>
      </c>
    </row>
    <row r="84" spans="1:5" x14ac:dyDescent="0.25">
      <c r="A84" s="6">
        <v>2024</v>
      </c>
      <c r="B84" s="1" t="s">
        <v>64</v>
      </c>
      <c r="C84" s="1">
        <v>12</v>
      </c>
      <c r="D84" s="1" t="s">
        <v>17</v>
      </c>
      <c r="E84" s="3">
        <v>2.0833333333333333E-3</v>
      </c>
    </row>
    <row r="85" spans="1:5" x14ac:dyDescent="0.25">
      <c r="A85" s="6">
        <v>2024</v>
      </c>
      <c r="B85" s="1" t="s">
        <v>64</v>
      </c>
      <c r="C85" s="1">
        <v>13</v>
      </c>
      <c r="D85" s="1" t="s">
        <v>17</v>
      </c>
      <c r="E85" s="3" t="s">
        <v>474</v>
      </c>
    </row>
    <row r="86" spans="1:5" x14ac:dyDescent="0.25">
      <c r="A86" s="6">
        <v>2024</v>
      </c>
      <c r="B86" s="1" t="s">
        <v>64</v>
      </c>
      <c r="C86" s="1">
        <v>14</v>
      </c>
      <c r="D86" s="1" t="s">
        <v>17</v>
      </c>
      <c r="E86" s="3" t="s">
        <v>485</v>
      </c>
    </row>
    <row r="87" spans="1:5" x14ac:dyDescent="0.25">
      <c r="A87" s="6">
        <v>2024</v>
      </c>
      <c r="B87" s="1" t="s">
        <v>64</v>
      </c>
      <c r="C87" s="1">
        <v>15</v>
      </c>
      <c r="D87" s="1" t="s">
        <v>17</v>
      </c>
      <c r="E87" s="3" t="s">
        <v>500</v>
      </c>
    </row>
    <row r="88" spans="1:5" x14ac:dyDescent="0.25">
      <c r="A88" s="6">
        <v>2024</v>
      </c>
      <c r="B88" s="1" t="s">
        <v>64</v>
      </c>
      <c r="C88" s="1">
        <v>16</v>
      </c>
      <c r="D88" s="1" t="s">
        <v>17</v>
      </c>
      <c r="E88" s="3" t="s">
        <v>517</v>
      </c>
    </row>
    <row r="89" spans="1:5" x14ac:dyDescent="0.25">
      <c r="A89" s="6">
        <v>2024</v>
      </c>
      <c r="B89" s="1" t="s">
        <v>64</v>
      </c>
      <c r="C89" s="1">
        <v>17</v>
      </c>
      <c r="D89" s="1" t="s">
        <v>17</v>
      </c>
      <c r="E89" s="3" t="s">
        <v>534</v>
      </c>
    </row>
    <row r="90" spans="1:5" x14ac:dyDescent="0.25">
      <c r="A90" s="6">
        <v>2024</v>
      </c>
      <c r="B90" s="1" t="s">
        <v>64</v>
      </c>
      <c r="C90" s="1">
        <v>18</v>
      </c>
      <c r="D90" s="1" t="s">
        <v>17</v>
      </c>
      <c r="E90" s="3" t="s">
        <v>534</v>
      </c>
    </row>
    <row r="91" spans="1:5" x14ac:dyDescent="0.25">
      <c r="A91" s="6">
        <v>2024</v>
      </c>
      <c r="B91" s="1" t="s">
        <v>64</v>
      </c>
      <c r="C91" s="1">
        <v>19</v>
      </c>
      <c r="D91" s="1" t="s">
        <v>17</v>
      </c>
      <c r="E91" s="3" t="s">
        <v>551</v>
      </c>
    </row>
    <row r="92" spans="1:5" x14ac:dyDescent="0.25">
      <c r="A92" s="6">
        <v>2024</v>
      </c>
      <c r="B92" s="1" t="s">
        <v>64</v>
      </c>
      <c r="C92" s="1">
        <v>10</v>
      </c>
      <c r="D92" s="1" t="s">
        <v>12</v>
      </c>
      <c r="E92" s="3">
        <v>5.4976851851851855E-4</v>
      </c>
    </row>
    <row r="93" spans="1:5" x14ac:dyDescent="0.25">
      <c r="A93" s="6">
        <v>2024</v>
      </c>
      <c r="B93" s="1" t="s">
        <v>64</v>
      </c>
      <c r="C93" s="1">
        <v>11</v>
      </c>
      <c r="D93" s="1" t="s">
        <v>12</v>
      </c>
      <c r="E93" s="3">
        <v>5.4976851851851855E-4</v>
      </c>
    </row>
    <row r="94" spans="1:5" x14ac:dyDescent="0.25">
      <c r="A94" s="6">
        <v>2024</v>
      </c>
      <c r="B94" s="1" t="s">
        <v>64</v>
      </c>
      <c r="C94" s="1">
        <v>12</v>
      </c>
      <c r="D94" s="1" t="s">
        <v>12</v>
      </c>
      <c r="E94" s="3">
        <v>4.8611111111111104E-4</v>
      </c>
    </row>
    <row r="95" spans="1:5" x14ac:dyDescent="0.25">
      <c r="A95" s="6">
        <v>2024</v>
      </c>
      <c r="B95" s="1" t="s">
        <v>64</v>
      </c>
      <c r="C95" s="1">
        <v>13</v>
      </c>
      <c r="D95" s="1" t="s">
        <v>12</v>
      </c>
      <c r="E95" s="3">
        <v>4.7604166666666671E-4</v>
      </c>
    </row>
    <row r="96" spans="1:5" x14ac:dyDescent="0.25">
      <c r="A96" s="6">
        <v>2024</v>
      </c>
      <c r="B96" s="1" t="s">
        <v>64</v>
      </c>
      <c r="C96" s="1">
        <v>14</v>
      </c>
      <c r="D96" s="1" t="s">
        <v>12</v>
      </c>
      <c r="E96" s="3">
        <v>4.3449074074074071E-4</v>
      </c>
    </row>
    <row r="97" spans="1:5" x14ac:dyDescent="0.25">
      <c r="A97" s="6">
        <v>2024</v>
      </c>
      <c r="B97" s="1" t="s">
        <v>64</v>
      </c>
      <c r="C97" s="1">
        <v>15</v>
      </c>
      <c r="D97" s="1" t="s">
        <v>12</v>
      </c>
      <c r="E97" s="3" t="s">
        <v>501</v>
      </c>
    </row>
    <row r="98" spans="1:5" x14ac:dyDescent="0.25">
      <c r="A98" s="6">
        <v>2024</v>
      </c>
      <c r="B98" s="1" t="s">
        <v>64</v>
      </c>
      <c r="C98" s="1">
        <v>16</v>
      </c>
      <c r="D98" s="1" t="s">
        <v>12</v>
      </c>
      <c r="E98" s="3" t="s">
        <v>518</v>
      </c>
    </row>
    <row r="99" spans="1:5" x14ac:dyDescent="0.25">
      <c r="A99" s="6">
        <v>2024</v>
      </c>
      <c r="B99" s="1" t="s">
        <v>64</v>
      </c>
      <c r="C99" s="1">
        <v>17</v>
      </c>
      <c r="D99" s="1" t="s">
        <v>12</v>
      </c>
      <c r="E99" s="3" t="s">
        <v>535</v>
      </c>
    </row>
    <row r="100" spans="1:5" x14ac:dyDescent="0.25">
      <c r="A100" s="6">
        <v>2024</v>
      </c>
      <c r="B100" s="1" t="s">
        <v>64</v>
      </c>
      <c r="C100" s="1">
        <v>18</v>
      </c>
      <c r="D100" s="1" t="s">
        <v>12</v>
      </c>
      <c r="E100" s="3" t="s">
        <v>535</v>
      </c>
    </row>
    <row r="101" spans="1:5" x14ac:dyDescent="0.25">
      <c r="A101" s="6">
        <v>2024</v>
      </c>
      <c r="B101" s="1" t="s">
        <v>64</v>
      </c>
      <c r="C101" s="1">
        <v>19</v>
      </c>
      <c r="D101" s="1" t="s">
        <v>12</v>
      </c>
      <c r="E101" s="3" t="s">
        <v>552</v>
      </c>
    </row>
    <row r="102" spans="1:5" x14ac:dyDescent="0.25">
      <c r="A102" s="6">
        <v>2024</v>
      </c>
      <c r="B102" s="1" t="s">
        <v>64</v>
      </c>
      <c r="C102" s="1">
        <v>10</v>
      </c>
      <c r="D102" s="1" t="s">
        <v>20</v>
      </c>
      <c r="E102" s="3">
        <v>1.1574074074074073E-3</v>
      </c>
    </row>
    <row r="103" spans="1:5" x14ac:dyDescent="0.25">
      <c r="A103" s="6">
        <v>2024</v>
      </c>
      <c r="B103" s="1" t="s">
        <v>64</v>
      </c>
      <c r="C103" s="1">
        <v>11</v>
      </c>
      <c r="D103" s="1" t="s">
        <v>20</v>
      </c>
      <c r="E103" s="3">
        <v>1.1574074074074073E-3</v>
      </c>
    </row>
    <row r="104" spans="1:5" x14ac:dyDescent="0.25">
      <c r="A104" s="6">
        <v>2024</v>
      </c>
      <c r="B104" s="1" t="s">
        <v>64</v>
      </c>
      <c r="C104" s="1">
        <v>12</v>
      </c>
      <c r="D104" s="1" t="s">
        <v>20</v>
      </c>
      <c r="E104" s="3">
        <v>1.0333333333333334E-3</v>
      </c>
    </row>
    <row r="105" spans="1:5" x14ac:dyDescent="0.25">
      <c r="A105" s="6">
        <v>2024</v>
      </c>
      <c r="B105" s="1" t="s">
        <v>64</v>
      </c>
      <c r="C105" s="1">
        <v>13</v>
      </c>
      <c r="D105" s="1" t="s">
        <v>20</v>
      </c>
      <c r="E105" s="3">
        <v>1.0333333333333334E-3</v>
      </c>
    </row>
    <row r="106" spans="1:5" x14ac:dyDescent="0.25">
      <c r="A106" s="6">
        <v>2024</v>
      </c>
      <c r="B106" s="1" t="s">
        <v>64</v>
      </c>
      <c r="C106" s="1">
        <v>14</v>
      </c>
      <c r="D106" s="1" t="s">
        <v>20</v>
      </c>
      <c r="E106" s="3">
        <v>9.7939814814814829E-4</v>
      </c>
    </row>
    <row r="107" spans="1:5" x14ac:dyDescent="0.25">
      <c r="A107" s="6">
        <v>2024</v>
      </c>
      <c r="B107" s="1" t="s">
        <v>64</v>
      </c>
      <c r="C107" s="1">
        <v>15</v>
      </c>
      <c r="D107" s="1" t="s">
        <v>20</v>
      </c>
      <c r="E107" s="3" t="s">
        <v>502</v>
      </c>
    </row>
    <row r="108" spans="1:5" x14ac:dyDescent="0.25">
      <c r="A108" s="6">
        <v>2024</v>
      </c>
      <c r="B108" s="1" t="s">
        <v>64</v>
      </c>
      <c r="C108" s="1">
        <v>16</v>
      </c>
      <c r="D108" s="1" t="s">
        <v>20</v>
      </c>
      <c r="E108" s="3" t="s">
        <v>519</v>
      </c>
    </row>
    <row r="109" spans="1:5" x14ac:dyDescent="0.25">
      <c r="A109" s="6">
        <v>2024</v>
      </c>
      <c r="B109" s="1" t="s">
        <v>64</v>
      </c>
      <c r="C109" s="1">
        <v>17</v>
      </c>
      <c r="D109" s="1" t="s">
        <v>20</v>
      </c>
      <c r="E109" s="3" t="s">
        <v>536</v>
      </c>
    </row>
    <row r="110" spans="1:5" x14ac:dyDescent="0.25">
      <c r="A110" s="6">
        <v>2024</v>
      </c>
      <c r="B110" s="1" t="s">
        <v>64</v>
      </c>
      <c r="C110" s="1">
        <v>18</v>
      </c>
      <c r="D110" s="1" t="s">
        <v>20</v>
      </c>
      <c r="E110" s="3" t="s">
        <v>536</v>
      </c>
    </row>
    <row r="111" spans="1:5" x14ac:dyDescent="0.25">
      <c r="A111" s="6">
        <v>2024</v>
      </c>
      <c r="B111" s="1" t="s">
        <v>64</v>
      </c>
      <c r="C111" s="1">
        <v>19</v>
      </c>
      <c r="D111" s="1" t="s">
        <v>20</v>
      </c>
      <c r="E111" s="3" t="s">
        <v>553</v>
      </c>
    </row>
    <row r="112" spans="1:5" x14ac:dyDescent="0.25">
      <c r="A112" s="6">
        <v>2024</v>
      </c>
      <c r="B112" s="1" t="s">
        <v>64</v>
      </c>
      <c r="C112" s="1">
        <v>10</v>
      </c>
      <c r="D112" s="1" t="s">
        <v>21</v>
      </c>
      <c r="E112" s="3">
        <v>2.7777777777777779E-3</v>
      </c>
    </row>
    <row r="113" spans="1:5" x14ac:dyDescent="0.25">
      <c r="A113" s="6">
        <v>2024</v>
      </c>
      <c r="B113" s="1" t="s">
        <v>64</v>
      </c>
      <c r="C113" s="1">
        <v>11</v>
      </c>
      <c r="D113" s="1" t="s">
        <v>21</v>
      </c>
      <c r="E113" s="3">
        <v>2.7777777777777779E-3</v>
      </c>
    </row>
    <row r="114" spans="1:5" x14ac:dyDescent="0.25">
      <c r="A114" s="6">
        <v>2024</v>
      </c>
      <c r="B114" s="1" t="s">
        <v>64</v>
      </c>
      <c r="C114" s="1">
        <v>12</v>
      </c>
      <c r="D114" s="1" t="s">
        <v>21</v>
      </c>
      <c r="E114" s="3">
        <v>2.4305555555555556E-3</v>
      </c>
    </row>
    <row r="115" spans="1:5" x14ac:dyDescent="0.25">
      <c r="A115" s="6">
        <v>2024</v>
      </c>
      <c r="B115" s="1" t="s">
        <v>64</v>
      </c>
      <c r="C115" s="1">
        <v>13</v>
      </c>
      <c r="D115" s="1" t="s">
        <v>21</v>
      </c>
      <c r="E115" s="3" t="s">
        <v>475</v>
      </c>
    </row>
    <row r="116" spans="1:5" x14ac:dyDescent="0.25">
      <c r="A116" s="6">
        <v>2024</v>
      </c>
      <c r="B116" s="1" t="s">
        <v>64</v>
      </c>
      <c r="C116" s="1">
        <v>14</v>
      </c>
      <c r="D116" s="1" t="s">
        <v>21</v>
      </c>
      <c r="E116" s="3" t="s">
        <v>486</v>
      </c>
    </row>
    <row r="117" spans="1:5" x14ac:dyDescent="0.25">
      <c r="A117" s="6">
        <v>2024</v>
      </c>
      <c r="B117" s="1" t="s">
        <v>64</v>
      </c>
      <c r="C117" s="1">
        <v>15</v>
      </c>
      <c r="D117" s="1" t="s">
        <v>21</v>
      </c>
      <c r="E117" s="3" t="s">
        <v>503</v>
      </c>
    </row>
    <row r="118" spans="1:5" x14ac:dyDescent="0.25">
      <c r="A118" s="6">
        <v>2024</v>
      </c>
      <c r="B118" s="1" t="s">
        <v>64</v>
      </c>
      <c r="C118" s="1">
        <v>16</v>
      </c>
      <c r="D118" s="1" t="s">
        <v>21</v>
      </c>
      <c r="E118" s="3" t="s">
        <v>520</v>
      </c>
    </row>
    <row r="119" spans="1:5" x14ac:dyDescent="0.25">
      <c r="A119" s="6">
        <v>2024</v>
      </c>
      <c r="B119" s="1" t="s">
        <v>64</v>
      </c>
      <c r="C119" s="1">
        <v>17</v>
      </c>
      <c r="D119" s="1" t="s">
        <v>21</v>
      </c>
      <c r="E119" s="3" t="s">
        <v>537</v>
      </c>
    </row>
    <row r="120" spans="1:5" x14ac:dyDescent="0.25">
      <c r="A120" s="6">
        <v>2024</v>
      </c>
      <c r="B120" s="1" t="s">
        <v>64</v>
      </c>
      <c r="C120" s="1">
        <v>18</v>
      </c>
      <c r="D120" s="1" t="s">
        <v>21</v>
      </c>
      <c r="E120" s="3" t="s">
        <v>537</v>
      </c>
    </row>
    <row r="121" spans="1:5" x14ac:dyDescent="0.25">
      <c r="A121" s="6">
        <v>2024</v>
      </c>
      <c r="B121" s="1" t="s">
        <v>64</v>
      </c>
      <c r="C121" s="1">
        <v>19</v>
      </c>
      <c r="D121" s="1" t="s">
        <v>21</v>
      </c>
      <c r="E121" s="3" t="s">
        <v>554</v>
      </c>
    </row>
    <row r="122" spans="1:5" x14ac:dyDescent="0.25">
      <c r="A122" s="6">
        <v>2024</v>
      </c>
      <c r="B122" s="1" t="s">
        <v>64</v>
      </c>
      <c r="C122" s="1">
        <v>10</v>
      </c>
      <c r="D122" s="1" t="s">
        <v>13</v>
      </c>
      <c r="E122" s="3">
        <v>4.6087962962962961E-4</v>
      </c>
    </row>
    <row r="123" spans="1:5" x14ac:dyDescent="0.25">
      <c r="A123" s="6">
        <v>2024</v>
      </c>
      <c r="B123" s="1" t="s">
        <v>64</v>
      </c>
      <c r="C123" s="1">
        <v>11</v>
      </c>
      <c r="D123" s="1" t="s">
        <v>13</v>
      </c>
      <c r="E123" s="3">
        <v>4.6087962962962961E-4</v>
      </c>
    </row>
    <row r="124" spans="1:5" x14ac:dyDescent="0.25">
      <c r="A124" s="6">
        <v>2024</v>
      </c>
      <c r="B124" s="1" t="s">
        <v>64</v>
      </c>
      <c r="C124" s="1">
        <v>12</v>
      </c>
      <c r="D124" s="1" t="s">
        <v>13</v>
      </c>
      <c r="E124" s="3">
        <v>4.0509259259259258E-4</v>
      </c>
    </row>
    <row r="125" spans="1:5" x14ac:dyDescent="0.25">
      <c r="A125" s="6">
        <v>2024</v>
      </c>
      <c r="B125" s="1" t="s">
        <v>64</v>
      </c>
      <c r="C125" s="1">
        <v>13</v>
      </c>
      <c r="D125" s="1" t="s">
        <v>13</v>
      </c>
      <c r="E125" s="3" t="s">
        <v>476</v>
      </c>
    </row>
    <row r="126" spans="1:5" x14ac:dyDescent="0.25">
      <c r="A126" s="6">
        <v>2024</v>
      </c>
      <c r="B126" s="1" t="s">
        <v>64</v>
      </c>
      <c r="C126" s="1">
        <v>14</v>
      </c>
      <c r="D126" s="1" t="s">
        <v>13</v>
      </c>
      <c r="E126" s="3" t="s">
        <v>487</v>
      </c>
    </row>
    <row r="127" spans="1:5" x14ac:dyDescent="0.25">
      <c r="A127" s="6">
        <v>2024</v>
      </c>
      <c r="B127" s="1" t="s">
        <v>64</v>
      </c>
      <c r="C127" s="1">
        <v>15</v>
      </c>
      <c r="D127" s="1" t="s">
        <v>13</v>
      </c>
      <c r="E127" s="3" t="s">
        <v>504</v>
      </c>
    </row>
    <row r="128" spans="1:5" x14ac:dyDescent="0.25">
      <c r="A128" s="6">
        <v>2024</v>
      </c>
      <c r="B128" s="1" t="s">
        <v>64</v>
      </c>
      <c r="C128" s="1">
        <v>16</v>
      </c>
      <c r="D128" s="1" t="s">
        <v>13</v>
      </c>
      <c r="E128" s="3" t="s">
        <v>521</v>
      </c>
    </row>
    <row r="129" spans="1:5" x14ac:dyDescent="0.25">
      <c r="A129" s="6">
        <v>2024</v>
      </c>
      <c r="B129" s="1" t="s">
        <v>64</v>
      </c>
      <c r="C129" s="1">
        <v>17</v>
      </c>
      <c r="D129" s="1" t="s">
        <v>13</v>
      </c>
      <c r="E129" s="3" t="s">
        <v>538</v>
      </c>
    </row>
    <row r="130" spans="1:5" x14ac:dyDescent="0.25">
      <c r="A130" s="6">
        <v>2024</v>
      </c>
      <c r="B130" s="1" t="s">
        <v>64</v>
      </c>
      <c r="C130" s="1">
        <v>18</v>
      </c>
      <c r="D130" s="1" t="s">
        <v>13</v>
      </c>
      <c r="E130" s="3" t="s">
        <v>538</v>
      </c>
    </row>
    <row r="131" spans="1:5" x14ac:dyDescent="0.25">
      <c r="A131" s="6">
        <v>2024</v>
      </c>
      <c r="B131" s="1" t="s">
        <v>64</v>
      </c>
      <c r="C131" s="1">
        <v>19</v>
      </c>
      <c r="D131" s="1" t="s">
        <v>13</v>
      </c>
      <c r="E131" s="3" t="s">
        <v>555</v>
      </c>
    </row>
    <row r="132" spans="1:5" x14ac:dyDescent="0.25">
      <c r="A132" s="6">
        <v>2024</v>
      </c>
      <c r="B132" s="1" t="s">
        <v>64</v>
      </c>
      <c r="C132" s="1">
        <v>10</v>
      </c>
      <c r="D132" s="1" t="s">
        <v>18</v>
      </c>
      <c r="E132" s="3">
        <v>1.0416666666666667E-3</v>
      </c>
    </row>
    <row r="133" spans="1:5" x14ac:dyDescent="0.25">
      <c r="A133" s="6">
        <v>2024</v>
      </c>
      <c r="B133" s="1" t="s">
        <v>64</v>
      </c>
      <c r="C133" s="1">
        <v>11</v>
      </c>
      <c r="D133" s="1" t="s">
        <v>18</v>
      </c>
      <c r="E133" s="3">
        <v>1.0416666666666667E-3</v>
      </c>
    </row>
    <row r="134" spans="1:5" x14ac:dyDescent="0.25">
      <c r="A134" s="6">
        <v>2024</v>
      </c>
      <c r="B134" s="1" t="s">
        <v>64</v>
      </c>
      <c r="C134" s="1">
        <v>12</v>
      </c>
      <c r="D134" s="1" t="s">
        <v>18</v>
      </c>
      <c r="E134" s="3">
        <v>9.1932870370370378E-4</v>
      </c>
    </row>
    <row r="135" spans="1:5" x14ac:dyDescent="0.25">
      <c r="A135" s="6">
        <v>2024</v>
      </c>
      <c r="B135" s="1" t="s">
        <v>64</v>
      </c>
      <c r="C135" s="1">
        <v>13</v>
      </c>
      <c r="D135" s="1" t="s">
        <v>18</v>
      </c>
      <c r="E135" s="3" t="s">
        <v>477</v>
      </c>
    </row>
    <row r="136" spans="1:5" x14ac:dyDescent="0.25">
      <c r="A136" s="6">
        <v>2024</v>
      </c>
      <c r="B136" s="1" t="s">
        <v>64</v>
      </c>
      <c r="C136" s="1">
        <v>14</v>
      </c>
      <c r="D136" s="1" t="s">
        <v>18</v>
      </c>
      <c r="E136" s="3" t="s">
        <v>488</v>
      </c>
    </row>
    <row r="137" spans="1:5" x14ac:dyDescent="0.25">
      <c r="A137" s="6">
        <v>2024</v>
      </c>
      <c r="B137" s="1" t="s">
        <v>64</v>
      </c>
      <c r="C137" s="1">
        <v>15</v>
      </c>
      <c r="D137" s="1" t="s">
        <v>18</v>
      </c>
      <c r="E137" s="3" t="s">
        <v>505</v>
      </c>
    </row>
    <row r="138" spans="1:5" x14ac:dyDescent="0.25">
      <c r="A138" s="6">
        <v>2024</v>
      </c>
      <c r="B138" s="1" t="s">
        <v>64</v>
      </c>
      <c r="C138" s="1">
        <v>16</v>
      </c>
      <c r="D138" s="1" t="s">
        <v>18</v>
      </c>
      <c r="E138" s="3" t="s">
        <v>522</v>
      </c>
    </row>
    <row r="139" spans="1:5" x14ac:dyDescent="0.25">
      <c r="A139" s="6">
        <v>2024</v>
      </c>
      <c r="B139" s="1" t="s">
        <v>64</v>
      </c>
      <c r="C139" s="1">
        <v>17</v>
      </c>
      <c r="D139" s="1" t="s">
        <v>18</v>
      </c>
      <c r="E139" s="3" t="s">
        <v>539</v>
      </c>
    </row>
    <row r="140" spans="1:5" x14ac:dyDescent="0.25">
      <c r="A140" s="6">
        <v>2024</v>
      </c>
      <c r="B140" s="1" t="s">
        <v>64</v>
      </c>
      <c r="C140" s="1">
        <v>18</v>
      </c>
      <c r="D140" s="1" t="s">
        <v>18</v>
      </c>
      <c r="E140" s="3" t="s">
        <v>539</v>
      </c>
    </row>
    <row r="141" spans="1:5" x14ac:dyDescent="0.25">
      <c r="A141" s="6">
        <v>2024</v>
      </c>
      <c r="B141" s="1" t="s">
        <v>64</v>
      </c>
      <c r="C141" s="1">
        <v>19</v>
      </c>
      <c r="D141" s="1" t="s">
        <v>18</v>
      </c>
      <c r="E141" s="3" t="s">
        <v>556</v>
      </c>
    </row>
    <row r="142" spans="1:5" x14ac:dyDescent="0.25">
      <c r="A142" s="6">
        <v>2024</v>
      </c>
      <c r="B142" s="1" t="s">
        <v>64</v>
      </c>
      <c r="C142" s="1">
        <v>10</v>
      </c>
      <c r="D142" s="1" t="s">
        <v>19</v>
      </c>
      <c r="E142" s="3">
        <v>2.7777777777777779E-3</v>
      </c>
    </row>
    <row r="143" spans="1:5" x14ac:dyDescent="0.25">
      <c r="A143" s="6">
        <v>2024</v>
      </c>
      <c r="B143" s="1" t="s">
        <v>64</v>
      </c>
      <c r="C143" s="1">
        <v>11</v>
      </c>
      <c r="D143" s="1" t="s">
        <v>19</v>
      </c>
      <c r="E143" s="3">
        <v>2.7777777777777779E-3</v>
      </c>
    </row>
    <row r="144" spans="1:5" x14ac:dyDescent="0.25">
      <c r="A144" s="6">
        <v>2024</v>
      </c>
      <c r="B144" s="1" t="s">
        <v>64</v>
      </c>
      <c r="C144" s="1">
        <v>12</v>
      </c>
      <c r="D144" s="1" t="s">
        <v>19</v>
      </c>
      <c r="E144" s="3">
        <v>2.0833333333333333E-3</v>
      </c>
    </row>
    <row r="145" spans="1:5" x14ac:dyDescent="0.25">
      <c r="A145" s="6">
        <v>2024</v>
      </c>
      <c r="B145" s="1" t="s">
        <v>64</v>
      </c>
      <c r="C145" s="1">
        <v>13</v>
      </c>
      <c r="D145" s="1" t="s">
        <v>19</v>
      </c>
      <c r="E145" s="3" t="s">
        <v>478</v>
      </c>
    </row>
    <row r="146" spans="1:5" x14ac:dyDescent="0.25">
      <c r="A146" s="6">
        <v>2024</v>
      </c>
      <c r="B146" s="1" t="s">
        <v>64</v>
      </c>
      <c r="C146" s="1">
        <v>14</v>
      </c>
      <c r="D146" s="1" t="s">
        <v>19</v>
      </c>
      <c r="E146" s="3" t="s">
        <v>489</v>
      </c>
    </row>
    <row r="147" spans="1:5" x14ac:dyDescent="0.25">
      <c r="A147" s="6">
        <v>2024</v>
      </c>
      <c r="B147" s="1" t="s">
        <v>64</v>
      </c>
      <c r="C147" s="1">
        <v>15</v>
      </c>
      <c r="D147" s="1" t="s">
        <v>19</v>
      </c>
      <c r="E147" s="3" t="s">
        <v>506</v>
      </c>
    </row>
    <row r="148" spans="1:5" x14ac:dyDescent="0.25">
      <c r="A148" s="6">
        <v>2024</v>
      </c>
      <c r="B148" s="1" t="s">
        <v>64</v>
      </c>
      <c r="C148" s="1">
        <v>16</v>
      </c>
      <c r="D148" s="1" t="s">
        <v>19</v>
      </c>
      <c r="E148" s="3" t="s">
        <v>523</v>
      </c>
    </row>
    <row r="149" spans="1:5" x14ac:dyDescent="0.25">
      <c r="A149" s="6">
        <v>2024</v>
      </c>
      <c r="B149" s="1" t="s">
        <v>64</v>
      </c>
      <c r="C149" s="1">
        <v>17</v>
      </c>
      <c r="D149" s="1" t="s">
        <v>19</v>
      </c>
      <c r="E149" s="3" t="s">
        <v>540</v>
      </c>
    </row>
    <row r="150" spans="1:5" x14ac:dyDescent="0.25">
      <c r="A150" s="6">
        <v>2024</v>
      </c>
      <c r="B150" s="1" t="s">
        <v>64</v>
      </c>
      <c r="C150" s="1">
        <v>18</v>
      </c>
      <c r="D150" s="1" t="s">
        <v>19</v>
      </c>
      <c r="E150" s="3" t="s">
        <v>540</v>
      </c>
    </row>
    <row r="151" spans="1:5" x14ac:dyDescent="0.25">
      <c r="A151" s="6">
        <v>2024</v>
      </c>
      <c r="B151" s="1" t="s">
        <v>64</v>
      </c>
      <c r="C151" s="1">
        <v>19</v>
      </c>
      <c r="D151" s="1" t="s">
        <v>19</v>
      </c>
      <c r="E151" s="3" t="s">
        <v>557</v>
      </c>
    </row>
    <row r="152" spans="1:5" x14ac:dyDescent="0.25">
      <c r="A152" s="6">
        <v>2024</v>
      </c>
      <c r="B152" s="1" t="s">
        <v>64</v>
      </c>
      <c r="C152" s="1">
        <v>10</v>
      </c>
      <c r="D152" s="1" t="s">
        <v>15</v>
      </c>
      <c r="E152" s="3">
        <v>2.4305555555555556E-3</v>
      </c>
    </row>
    <row r="153" spans="1:5" x14ac:dyDescent="0.25">
      <c r="A153" s="6">
        <v>2024</v>
      </c>
      <c r="B153" s="1" t="s">
        <v>64</v>
      </c>
      <c r="C153" s="1">
        <v>11</v>
      </c>
      <c r="D153" s="1" t="s">
        <v>15</v>
      </c>
      <c r="E153" s="3">
        <v>2.3148148148148151E-3</v>
      </c>
    </row>
    <row r="154" spans="1:5" x14ac:dyDescent="0.25">
      <c r="A154" s="6">
        <v>2024</v>
      </c>
      <c r="B154" s="1" t="s">
        <v>64</v>
      </c>
      <c r="C154" s="1">
        <v>12</v>
      </c>
      <c r="D154" s="1" t="s">
        <v>15</v>
      </c>
      <c r="E154" s="3">
        <v>1.9675925925925928E-3</v>
      </c>
    </row>
    <row r="155" spans="1:5" x14ac:dyDescent="0.25">
      <c r="A155" s="6">
        <v>2024</v>
      </c>
      <c r="B155" s="1" t="s">
        <v>64</v>
      </c>
      <c r="C155" s="1">
        <v>13</v>
      </c>
      <c r="D155" s="1" t="s">
        <v>15</v>
      </c>
      <c r="E155" s="3" t="s">
        <v>479</v>
      </c>
    </row>
    <row r="156" spans="1:5" x14ac:dyDescent="0.25">
      <c r="A156" s="6">
        <v>2024</v>
      </c>
      <c r="B156" s="1" t="s">
        <v>64</v>
      </c>
      <c r="C156" s="1">
        <v>14</v>
      </c>
      <c r="D156" s="1" t="s">
        <v>15</v>
      </c>
      <c r="E156" s="3" t="s">
        <v>490</v>
      </c>
    </row>
    <row r="157" spans="1:5" x14ac:dyDescent="0.25">
      <c r="A157" s="6">
        <v>2024</v>
      </c>
      <c r="B157" s="1" t="s">
        <v>64</v>
      </c>
      <c r="C157" s="1">
        <v>15</v>
      </c>
      <c r="D157" s="1" t="s">
        <v>15</v>
      </c>
      <c r="E157" s="3" t="s">
        <v>507</v>
      </c>
    </row>
    <row r="158" spans="1:5" x14ac:dyDescent="0.25">
      <c r="A158" s="6">
        <v>2024</v>
      </c>
      <c r="B158" s="1" t="s">
        <v>64</v>
      </c>
      <c r="C158" s="1">
        <v>16</v>
      </c>
      <c r="D158" s="1" t="s">
        <v>15</v>
      </c>
      <c r="E158" s="3" t="s">
        <v>524</v>
      </c>
    </row>
    <row r="159" spans="1:5" x14ac:dyDescent="0.25">
      <c r="A159" s="6">
        <v>2024</v>
      </c>
      <c r="B159" s="1" t="s">
        <v>64</v>
      </c>
      <c r="C159" s="1">
        <v>17</v>
      </c>
      <c r="D159" s="1" t="s">
        <v>15</v>
      </c>
      <c r="E159" s="3" t="s">
        <v>541</v>
      </c>
    </row>
    <row r="160" spans="1:5" x14ac:dyDescent="0.25">
      <c r="A160" s="6">
        <v>2024</v>
      </c>
      <c r="B160" s="1" t="s">
        <v>64</v>
      </c>
      <c r="C160" s="1">
        <v>18</v>
      </c>
      <c r="D160" s="1" t="s">
        <v>15</v>
      </c>
      <c r="E160" s="3" t="s">
        <v>541</v>
      </c>
    </row>
    <row r="161" spans="1:5" x14ac:dyDescent="0.25">
      <c r="A161" s="6">
        <v>2024</v>
      </c>
      <c r="B161" s="1" t="s">
        <v>64</v>
      </c>
      <c r="C161" s="1">
        <v>19</v>
      </c>
      <c r="D161" s="1" t="s">
        <v>15</v>
      </c>
      <c r="E161" s="3" t="s">
        <v>558</v>
      </c>
    </row>
    <row r="162" spans="1:5" x14ac:dyDescent="0.25">
      <c r="A162" s="6">
        <v>2024</v>
      </c>
      <c r="B162" s="1" t="s">
        <v>64</v>
      </c>
      <c r="C162" s="1">
        <v>10</v>
      </c>
      <c r="D162" s="1" t="s">
        <v>22</v>
      </c>
      <c r="E162" s="3">
        <v>4.8611111111111112E-3</v>
      </c>
    </row>
    <row r="163" spans="1:5" x14ac:dyDescent="0.25">
      <c r="A163" s="6">
        <v>2024</v>
      </c>
      <c r="B163" s="1" t="s">
        <v>64</v>
      </c>
      <c r="C163" s="1">
        <v>11</v>
      </c>
      <c r="D163" s="1" t="s">
        <v>22</v>
      </c>
      <c r="E163" s="3">
        <v>4.8611111111111112E-3</v>
      </c>
    </row>
    <row r="164" spans="1:5" x14ac:dyDescent="0.25">
      <c r="A164" s="6">
        <v>2024</v>
      </c>
      <c r="B164" s="1" t="s">
        <v>64</v>
      </c>
      <c r="C164" s="1">
        <v>12</v>
      </c>
      <c r="D164" s="1" t="s">
        <v>22</v>
      </c>
      <c r="E164" s="3">
        <v>4.3981481481481484E-3</v>
      </c>
    </row>
    <row r="165" spans="1:5" x14ac:dyDescent="0.25">
      <c r="A165" s="6">
        <v>2024</v>
      </c>
      <c r="B165" s="1" t="s">
        <v>64</v>
      </c>
      <c r="C165" s="1">
        <v>13</v>
      </c>
      <c r="D165" s="1" t="s">
        <v>22</v>
      </c>
      <c r="E165" s="3" t="s">
        <v>480</v>
      </c>
    </row>
    <row r="166" spans="1:5" x14ac:dyDescent="0.25">
      <c r="A166" s="6">
        <v>2024</v>
      </c>
      <c r="B166" s="1" t="s">
        <v>64</v>
      </c>
      <c r="C166" s="1">
        <v>14</v>
      </c>
      <c r="D166" s="1" t="s">
        <v>22</v>
      </c>
      <c r="E166" s="3" t="s">
        <v>491</v>
      </c>
    </row>
    <row r="167" spans="1:5" x14ac:dyDescent="0.25">
      <c r="A167" s="6">
        <v>2024</v>
      </c>
      <c r="B167" s="1" t="s">
        <v>64</v>
      </c>
      <c r="C167" s="1">
        <v>15</v>
      </c>
      <c r="D167" s="1" t="s">
        <v>22</v>
      </c>
      <c r="E167" s="3" t="s">
        <v>508</v>
      </c>
    </row>
    <row r="168" spans="1:5" x14ac:dyDescent="0.25">
      <c r="A168" s="6">
        <v>2024</v>
      </c>
      <c r="B168" s="1" t="s">
        <v>64</v>
      </c>
      <c r="C168" s="1">
        <v>16</v>
      </c>
      <c r="D168" s="1" t="s">
        <v>22</v>
      </c>
      <c r="E168" s="3" t="s">
        <v>525</v>
      </c>
    </row>
    <row r="169" spans="1:5" x14ac:dyDescent="0.25">
      <c r="A169" s="6">
        <v>2024</v>
      </c>
      <c r="B169" s="1" t="s">
        <v>64</v>
      </c>
      <c r="C169" s="1">
        <v>17</v>
      </c>
      <c r="D169" s="1" t="s">
        <v>22</v>
      </c>
      <c r="E169" s="3" t="s">
        <v>542</v>
      </c>
    </row>
    <row r="170" spans="1:5" x14ac:dyDescent="0.25">
      <c r="A170" s="6">
        <v>2024</v>
      </c>
      <c r="B170" s="1" t="s">
        <v>64</v>
      </c>
      <c r="C170" s="1">
        <v>18</v>
      </c>
      <c r="D170" s="1" t="s">
        <v>22</v>
      </c>
      <c r="E170" s="3" t="s">
        <v>542</v>
      </c>
    </row>
    <row r="171" spans="1:5" x14ac:dyDescent="0.25">
      <c r="A171" s="6">
        <v>2024</v>
      </c>
      <c r="B171" s="1" t="s">
        <v>64</v>
      </c>
      <c r="C171" s="1">
        <v>19</v>
      </c>
      <c r="D171" s="1" t="s">
        <v>22</v>
      </c>
      <c r="E171" s="3" t="s">
        <v>559</v>
      </c>
    </row>
    <row r="172" spans="1:5" x14ac:dyDescent="0.25">
      <c r="A172" s="6">
        <v>2024</v>
      </c>
      <c r="B172" s="1" t="s">
        <v>63</v>
      </c>
      <c r="C172" s="1">
        <v>10</v>
      </c>
      <c r="D172" s="1" t="s">
        <v>649</v>
      </c>
      <c r="E172" s="19">
        <v>4.5717592592592592E-4</v>
      </c>
    </row>
    <row r="173" spans="1:5" x14ac:dyDescent="0.25">
      <c r="A173" s="6">
        <v>2024</v>
      </c>
      <c r="B173" s="1" t="s">
        <v>63</v>
      </c>
      <c r="C173" s="1">
        <v>11</v>
      </c>
      <c r="D173" s="1" t="s">
        <v>649</v>
      </c>
      <c r="E173" s="19">
        <v>4.0509259259259258E-4</v>
      </c>
    </row>
    <row r="174" spans="1:5" x14ac:dyDescent="0.25">
      <c r="A174" s="6">
        <v>2024</v>
      </c>
      <c r="B174" s="1" t="s">
        <v>63</v>
      </c>
      <c r="C174" s="1">
        <v>12</v>
      </c>
      <c r="D174" s="1" t="s">
        <v>649</v>
      </c>
      <c r="E174" s="19">
        <v>3.9131944444444446E-4</v>
      </c>
    </row>
    <row r="175" spans="1:5" x14ac:dyDescent="0.25">
      <c r="A175" s="6">
        <v>2024</v>
      </c>
      <c r="B175" s="1" t="s">
        <v>63</v>
      </c>
      <c r="C175" s="1">
        <v>13</v>
      </c>
      <c r="D175" s="1" t="s">
        <v>649</v>
      </c>
      <c r="E175" s="19">
        <v>3.7893518518518522E-4</v>
      </c>
    </row>
    <row r="176" spans="1:5" x14ac:dyDescent="0.25">
      <c r="A176" s="6">
        <v>2024</v>
      </c>
      <c r="B176" s="1" t="s">
        <v>63</v>
      </c>
      <c r="C176" s="1">
        <v>14</v>
      </c>
      <c r="D176" s="1" t="s">
        <v>649</v>
      </c>
      <c r="E176" s="19" t="s">
        <v>582</v>
      </c>
    </row>
    <row r="177" spans="1:5" x14ac:dyDescent="0.25">
      <c r="A177" s="6">
        <v>2024</v>
      </c>
      <c r="B177" s="1" t="s">
        <v>63</v>
      </c>
      <c r="C177" s="1">
        <v>15</v>
      </c>
      <c r="D177" s="1" t="s">
        <v>649</v>
      </c>
      <c r="E177" s="19" t="s">
        <v>599</v>
      </c>
    </row>
    <row r="178" spans="1:5" x14ac:dyDescent="0.25">
      <c r="A178" s="6">
        <v>2024</v>
      </c>
      <c r="B178" s="1" t="s">
        <v>63</v>
      </c>
      <c r="C178" s="1">
        <v>16</v>
      </c>
      <c r="D178" s="1" t="s">
        <v>649</v>
      </c>
      <c r="E178" s="19" t="s">
        <v>615</v>
      </c>
    </row>
    <row r="179" spans="1:5" x14ac:dyDescent="0.25">
      <c r="A179" s="6">
        <v>2024</v>
      </c>
      <c r="B179" s="1" t="s">
        <v>63</v>
      </c>
      <c r="C179" s="1">
        <v>17</v>
      </c>
      <c r="D179" s="1" t="s">
        <v>649</v>
      </c>
      <c r="E179" s="19" t="s">
        <v>615</v>
      </c>
    </row>
    <row r="180" spans="1:5" x14ac:dyDescent="0.25">
      <c r="A180" s="6">
        <v>2024</v>
      </c>
      <c r="B180" s="1" t="s">
        <v>63</v>
      </c>
      <c r="C180" s="1">
        <v>18</v>
      </c>
      <c r="D180" s="1" t="s">
        <v>649</v>
      </c>
      <c r="E180" s="19" t="s">
        <v>632</v>
      </c>
    </row>
    <row r="181" spans="1:5" x14ac:dyDescent="0.25">
      <c r="A181" s="6">
        <v>2024</v>
      </c>
      <c r="B181" s="1" t="s">
        <v>63</v>
      </c>
      <c r="C181" s="1">
        <v>10</v>
      </c>
      <c r="D181" s="1" t="s">
        <v>651</v>
      </c>
      <c r="E181" s="19">
        <v>9.8379629629629642E-4</v>
      </c>
    </row>
    <row r="182" spans="1:5" x14ac:dyDescent="0.25">
      <c r="A182" s="6">
        <v>2024</v>
      </c>
      <c r="B182" s="1" t="s">
        <v>63</v>
      </c>
      <c r="C182" s="1">
        <v>11</v>
      </c>
      <c r="D182" s="1" t="s">
        <v>651</v>
      </c>
      <c r="E182" s="19">
        <v>8.9062499999999992E-4</v>
      </c>
    </row>
    <row r="183" spans="1:5" x14ac:dyDescent="0.25">
      <c r="A183" s="6">
        <v>2024</v>
      </c>
      <c r="B183" s="1" t="s">
        <v>63</v>
      </c>
      <c r="C183" s="1">
        <v>12</v>
      </c>
      <c r="D183" s="1" t="s">
        <v>651</v>
      </c>
      <c r="E183" s="19">
        <v>8.7534722222222213E-4</v>
      </c>
    </row>
    <row r="184" spans="1:5" x14ac:dyDescent="0.25">
      <c r="A184" s="6">
        <v>2024</v>
      </c>
      <c r="B184" s="1" t="s">
        <v>63</v>
      </c>
      <c r="C184" s="1">
        <v>13</v>
      </c>
      <c r="D184" s="1" t="s">
        <v>651</v>
      </c>
      <c r="E184" s="19">
        <v>8.3645833333333326E-4</v>
      </c>
    </row>
    <row r="185" spans="1:5" x14ac:dyDescent="0.25">
      <c r="A185" s="6">
        <v>2024</v>
      </c>
      <c r="B185" s="1" t="s">
        <v>63</v>
      </c>
      <c r="C185" s="1">
        <v>14</v>
      </c>
      <c r="D185" s="1" t="s">
        <v>651</v>
      </c>
      <c r="E185" s="19" t="s">
        <v>583</v>
      </c>
    </row>
    <row r="186" spans="1:5" x14ac:dyDescent="0.25">
      <c r="A186" s="6">
        <v>2024</v>
      </c>
      <c r="B186" s="1" t="s">
        <v>63</v>
      </c>
      <c r="C186" s="1">
        <v>15</v>
      </c>
      <c r="D186" s="1" t="s">
        <v>651</v>
      </c>
      <c r="E186" s="19" t="s">
        <v>600</v>
      </c>
    </row>
    <row r="187" spans="1:5" x14ac:dyDescent="0.25">
      <c r="A187" s="6">
        <v>2024</v>
      </c>
      <c r="B187" s="1" t="s">
        <v>63</v>
      </c>
      <c r="C187" s="1">
        <v>16</v>
      </c>
      <c r="D187" s="1" t="s">
        <v>651</v>
      </c>
      <c r="E187" s="19" t="s">
        <v>616</v>
      </c>
    </row>
    <row r="188" spans="1:5" x14ac:dyDescent="0.25">
      <c r="A188" s="6">
        <v>2024</v>
      </c>
      <c r="B188" s="1" t="s">
        <v>63</v>
      </c>
      <c r="C188" s="1">
        <v>17</v>
      </c>
      <c r="D188" s="1" t="s">
        <v>651</v>
      </c>
      <c r="E188" s="19" t="s">
        <v>616</v>
      </c>
    </row>
    <row r="189" spans="1:5" x14ac:dyDescent="0.25">
      <c r="A189" s="6">
        <v>2024</v>
      </c>
      <c r="B189" s="1" t="s">
        <v>63</v>
      </c>
      <c r="C189" s="1">
        <v>18</v>
      </c>
      <c r="D189" s="1" t="s">
        <v>651</v>
      </c>
      <c r="E189" s="19" t="s">
        <v>633</v>
      </c>
    </row>
    <row r="190" spans="1:5" x14ac:dyDescent="0.25">
      <c r="A190" s="6">
        <v>2024</v>
      </c>
      <c r="B190" s="1" t="s">
        <v>63</v>
      </c>
      <c r="C190" s="1">
        <v>10</v>
      </c>
      <c r="D190" s="1" t="s">
        <v>652</v>
      </c>
      <c r="E190" s="19">
        <v>2.0833333333333333E-3</v>
      </c>
    </row>
    <row r="191" spans="1:5" x14ac:dyDescent="0.25">
      <c r="A191" s="6">
        <v>2024</v>
      </c>
      <c r="B191" s="1" t="s">
        <v>63</v>
      </c>
      <c r="C191" s="1">
        <v>11</v>
      </c>
      <c r="D191" s="1" t="s">
        <v>652</v>
      </c>
      <c r="E191" s="19">
        <v>1.9675925925925928E-3</v>
      </c>
    </row>
    <row r="192" spans="1:5" x14ac:dyDescent="0.25">
      <c r="A192" s="6">
        <v>2024</v>
      </c>
      <c r="B192" s="1" t="s">
        <v>63</v>
      </c>
      <c r="C192" s="1">
        <v>12</v>
      </c>
      <c r="D192" s="1" t="s">
        <v>652</v>
      </c>
      <c r="E192" s="19">
        <v>1.9197916666666667E-3</v>
      </c>
    </row>
    <row r="193" spans="1:5" x14ac:dyDescent="0.25">
      <c r="A193" s="6">
        <v>2024</v>
      </c>
      <c r="B193" s="1" t="s">
        <v>63</v>
      </c>
      <c r="C193" s="1">
        <v>13</v>
      </c>
      <c r="D193" s="1" t="s">
        <v>652</v>
      </c>
      <c r="E193" s="19">
        <v>1.8674768518518517E-3</v>
      </c>
    </row>
    <row r="194" spans="1:5" x14ac:dyDescent="0.25">
      <c r="A194" s="6">
        <v>2024</v>
      </c>
      <c r="B194" s="1" t="s">
        <v>63</v>
      </c>
      <c r="C194" s="1">
        <v>14</v>
      </c>
      <c r="D194" s="1" t="s">
        <v>652</v>
      </c>
      <c r="E194" s="19" t="s">
        <v>584</v>
      </c>
    </row>
    <row r="195" spans="1:5" x14ac:dyDescent="0.25">
      <c r="A195" s="6">
        <v>2024</v>
      </c>
      <c r="B195" s="1" t="s">
        <v>63</v>
      </c>
      <c r="C195" s="1">
        <v>15</v>
      </c>
      <c r="D195" s="1" t="s">
        <v>652</v>
      </c>
      <c r="E195" s="19" t="s">
        <v>601</v>
      </c>
    </row>
    <row r="196" spans="1:5" x14ac:dyDescent="0.25">
      <c r="A196" s="6">
        <v>2024</v>
      </c>
      <c r="B196" s="1" t="s">
        <v>63</v>
      </c>
      <c r="C196" s="1">
        <v>16</v>
      </c>
      <c r="D196" s="1" t="s">
        <v>652</v>
      </c>
      <c r="E196" s="19" t="s">
        <v>617</v>
      </c>
    </row>
    <row r="197" spans="1:5" x14ac:dyDescent="0.25">
      <c r="A197" s="6">
        <v>2024</v>
      </c>
      <c r="B197" s="1" t="s">
        <v>63</v>
      </c>
      <c r="C197" s="1">
        <v>17</v>
      </c>
      <c r="D197" s="1" t="s">
        <v>652</v>
      </c>
      <c r="E197" s="19" t="s">
        <v>617</v>
      </c>
    </row>
    <row r="198" spans="1:5" x14ac:dyDescent="0.25">
      <c r="A198" s="6">
        <v>2024</v>
      </c>
      <c r="B198" s="1" t="s">
        <v>63</v>
      </c>
      <c r="C198" s="1">
        <v>18</v>
      </c>
      <c r="D198" s="1" t="s">
        <v>652</v>
      </c>
      <c r="E198" s="19" t="s">
        <v>634</v>
      </c>
    </row>
    <row r="199" spans="1:5" x14ac:dyDescent="0.25">
      <c r="A199" s="6">
        <v>2024</v>
      </c>
      <c r="B199" s="1" t="s">
        <v>63</v>
      </c>
      <c r="C199" s="1">
        <v>10</v>
      </c>
      <c r="D199" s="1" t="s">
        <v>653</v>
      </c>
      <c r="E199" s="19">
        <v>4.5138888888888893E-3</v>
      </c>
    </row>
    <row r="200" spans="1:5" x14ac:dyDescent="0.25">
      <c r="A200" s="6">
        <v>2024</v>
      </c>
      <c r="B200" s="1" t="s">
        <v>63</v>
      </c>
      <c r="C200" s="1">
        <v>11</v>
      </c>
      <c r="D200" s="1" t="s">
        <v>653</v>
      </c>
      <c r="E200" s="19">
        <v>4.1666666666666666E-3</v>
      </c>
    </row>
    <row r="201" spans="1:5" x14ac:dyDescent="0.25">
      <c r="A201" s="6">
        <v>2024</v>
      </c>
      <c r="B201" s="1" t="s">
        <v>63</v>
      </c>
      <c r="C201" s="1">
        <v>12</v>
      </c>
      <c r="D201" s="1" t="s">
        <v>653</v>
      </c>
      <c r="E201" s="19">
        <v>3.9953703703703705E-3</v>
      </c>
    </row>
    <row r="202" spans="1:5" x14ac:dyDescent="0.25">
      <c r="A202" s="6">
        <v>2024</v>
      </c>
      <c r="B202" s="1" t="s">
        <v>63</v>
      </c>
      <c r="C202" s="1">
        <v>13</v>
      </c>
      <c r="D202" s="1" t="s">
        <v>653</v>
      </c>
      <c r="E202" s="19">
        <v>3.963078703703703E-3</v>
      </c>
    </row>
    <row r="203" spans="1:5" x14ac:dyDescent="0.25">
      <c r="A203" s="6">
        <v>2024</v>
      </c>
      <c r="B203" s="1" t="s">
        <v>63</v>
      </c>
      <c r="C203" s="1">
        <v>14</v>
      </c>
      <c r="D203" s="1" t="s">
        <v>653</v>
      </c>
      <c r="E203" s="19" t="s">
        <v>585</v>
      </c>
    </row>
    <row r="204" spans="1:5" x14ac:dyDescent="0.25">
      <c r="A204" s="6">
        <v>2024</v>
      </c>
      <c r="B204" s="1" t="s">
        <v>63</v>
      </c>
      <c r="C204" s="1">
        <v>15</v>
      </c>
      <c r="D204" s="1" t="s">
        <v>653</v>
      </c>
      <c r="E204" s="19" t="s">
        <v>602</v>
      </c>
    </row>
    <row r="205" spans="1:5" x14ac:dyDescent="0.25">
      <c r="A205" s="6">
        <v>2024</v>
      </c>
      <c r="B205" s="1" t="s">
        <v>63</v>
      </c>
      <c r="C205" s="1">
        <v>16</v>
      </c>
      <c r="D205" s="1" t="s">
        <v>653</v>
      </c>
      <c r="E205" s="19" t="s">
        <v>618</v>
      </c>
    </row>
    <row r="206" spans="1:5" x14ac:dyDescent="0.25">
      <c r="A206" s="6">
        <v>2024</v>
      </c>
      <c r="B206" s="1" t="s">
        <v>63</v>
      </c>
      <c r="C206" s="1">
        <v>17</v>
      </c>
      <c r="D206" s="1" t="s">
        <v>653</v>
      </c>
      <c r="E206" s="19" t="s">
        <v>618</v>
      </c>
    </row>
    <row r="207" spans="1:5" x14ac:dyDescent="0.25">
      <c r="A207" s="6">
        <v>2024</v>
      </c>
      <c r="B207" s="1" t="s">
        <v>63</v>
      </c>
      <c r="C207" s="1">
        <v>18</v>
      </c>
      <c r="D207" s="1" t="s">
        <v>653</v>
      </c>
      <c r="E207" s="19" t="s">
        <v>635</v>
      </c>
    </row>
    <row r="208" spans="1:5" x14ac:dyDescent="0.25">
      <c r="A208" s="6">
        <v>2024</v>
      </c>
      <c r="B208" s="1" t="s">
        <v>63</v>
      </c>
      <c r="C208" s="1">
        <v>10</v>
      </c>
      <c r="D208" s="1" t="s">
        <v>655</v>
      </c>
      <c r="E208" s="19">
        <v>9.7222222222222224E-3</v>
      </c>
    </row>
    <row r="209" spans="1:5" x14ac:dyDescent="0.25">
      <c r="A209" s="6">
        <v>2024</v>
      </c>
      <c r="B209" s="1" t="s">
        <v>63</v>
      </c>
      <c r="C209" s="1">
        <v>11</v>
      </c>
      <c r="D209" s="1" t="s">
        <v>655</v>
      </c>
      <c r="E209" s="19">
        <v>9.0277777777777787E-3</v>
      </c>
    </row>
    <row r="210" spans="1:5" x14ac:dyDescent="0.25">
      <c r="A210" s="6">
        <v>2024</v>
      </c>
      <c r="B210" s="1" t="s">
        <v>63</v>
      </c>
      <c r="C210" s="1">
        <v>12</v>
      </c>
      <c r="D210" s="1" t="s">
        <v>655</v>
      </c>
      <c r="E210" s="19" t="s">
        <v>560</v>
      </c>
    </row>
    <row r="211" spans="1:5" x14ac:dyDescent="0.25">
      <c r="A211" s="6">
        <v>2024</v>
      </c>
      <c r="B211" s="1" t="s">
        <v>63</v>
      </c>
      <c r="C211" s="1">
        <v>13</v>
      </c>
      <c r="D211" s="1" t="s">
        <v>655</v>
      </c>
      <c r="E211" s="19" t="s">
        <v>571</v>
      </c>
    </row>
    <row r="212" spans="1:5" x14ac:dyDescent="0.25">
      <c r="A212" s="6">
        <v>2024</v>
      </c>
      <c r="B212" s="1" t="s">
        <v>63</v>
      </c>
      <c r="C212" s="1">
        <v>14</v>
      </c>
      <c r="D212" s="1" t="s">
        <v>655</v>
      </c>
      <c r="E212" s="19" t="s">
        <v>586</v>
      </c>
    </row>
    <row r="213" spans="1:5" x14ac:dyDescent="0.25">
      <c r="A213" s="6">
        <v>2024</v>
      </c>
      <c r="B213" s="1" t="s">
        <v>63</v>
      </c>
      <c r="C213" s="1">
        <v>15</v>
      </c>
      <c r="D213" s="1" t="s">
        <v>655</v>
      </c>
      <c r="E213" s="19" t="s">
        <v>603</v>
      </c>
    </row>
    <row r="214" spans="1:5" x14ac:dyDescent="0.25">
      <c r="A214" s="6">
        <v>2024</v>
      </c>
      <c r="B214" s="1" t="s">
        <v>63</v>
      </c>
      <c r="C214" s="1">
        <v>16</v>
      </c>
      <c r="D214" s="1" t="s">
        <v>655</v>
      </c>
      <c r="E214" s="19" t="s">
        <v>619</v>
      </c>
    </row>
    <row r="215" spans="1:5" x14ac:dyDescent="0.25">
      <c r="A215" s="6">
        <v>2024</v>
      </c>
      <c r="B215" s="1" t="s">
        <v>63</v>
      </c>
      <c r="C215" s="1">
        <v>17</v>
      </c>
      <c r="D215" s="1" t="s">
        <v>655</v>
      </c>
      <c r="E215" s="19" t="s">
        <v>619</v>
      </c>
    </row>
    <row r="216" spans="1:5" x14ac:dyDescent="0.25">
      <c r="A216" s="6">
        <v>2024</v>
      </c>
      <c r="B216" s="1" t="s">
        <v>63</v>
      </c>
      <c r="C216" s="1">
        <v>18</v>
      </c>
      <c r="D216" s="1" t="s">
        <v>655</v>
      </c>
      <c r="E216" s="19" t="s">
        <v>636</v>
      </c>
    </row>
    <row r="217" spans="1:5" x14ac:dyDescent="0.25">
      <c r="A217" s="6">
        <v>2024</v>
      </c>
      <c r="B217" s="1" t="s">
        <v>63</v>
      </c>
      <c r="C217" s="1">
        <v>10</v>
      </c>
      <c r="D217" s="1" t="s">
        <v>656</v>
      </c>
      <c r="E217" s="19">
        <v>2.2916666666666669E-2</v>
      </c>
    </row>
    <row r="218" spans="1:5" x14ac:dyDescent="0.25">
      <c r="A218" s="6">
        <v>2024</v>
      </c>
      <c r="B218" s="1" t="s">
        <v>63</v>
      </c>
      <c r="C218" s="1">
        <v>11</v>
      </c>
      <c r="D218" s="1" t="s">
        <v>656</v>
      </c>
      <c r="E218" s="19">
        <v>2.2916666666666669E-2</v>
      </c>
    </row>
    <row r="219" spans="1:5" x14ac:dyDescent="0.25">
      <c r="A219" s="6">
        <v>2024</v>
      </c>
      <c r="B219" s="1" t="s">
        <v>63</v>
      </c>
      <c r="C219" s="1">
        <v>12</v>
      </c>
      <c r="D219" s="1" t="s">
        <v>656</v>
      </c>
      <c r="E219" s="19" t="s">
        <v>561</v>
      </c>
    </row>
    <row r="220" spans="1:5" x14ac:dyDescent="0.25">
      <c r="A220" s="6">
        <v>2024</v>
      </c>
      <c r="B220" s="1" t="s">
        <v>63</v>
      </c>
      <c r="C220" s="1">
        <v>13</v>
      </c>
      <c r="D220" s="1" t="s">
        <v>656</v>
      </c>
      <c r="E220" s="19" t="s">
        <v>572</v>
      </c>
    </row>
    <row r="221" spans="1:5" x14ac:dyDescent="0.25">
      <c r="A221" s="6">
        <v>2024</v>
      </c>
      <c r="B221" s="1" t="s">
        <v>63</v>
      </c>
      <c r="C221" s="1">
        <v>14</v>
      </c>
      <c r="D221" s="1" t="s">
        <v>656</v>
      </c>
      <c r="E221" s="19" t="s">
        <v>587</v>
      </c>
    </row>
    <row r="222" spans="1:5" x14ac:dyDescent="0.25">
      <c r="A222" s="6">
        <v>2024</v>
      </c>
      <c r="B222" s="1" t="s">
        <v>63</v>
      </c>
      <c r="C222" s="1">
        <v>15</v>
      </c>
      <c r="D222" s="1" t="s">
        <v>656</v>
      </c>
      <c r="E222" s="19" t="s">
        <v>604</v>
      </c>
    </row>
    <row r="223" spans="1:5" x14ac:dyDescent="0.25">
      <c r="A223" s="6">
        <v>2024</v>
      </c>
      <c r="B223" s="1" t="s">
        <v>63</v>
      </c>
      <c r="C223" s="1">
        <v>16</v>
      </c>
      <c r="D223" s="1" t="s">
        <v>656</v>
      </c>
      <c r="E223" s="19" t="s">
        <v>620</v>
      </c>
    </row>
    <row r="224" spans="1:5" x14ac:dyDescent="0.25">
      <c r="A224" s="6">
        <v>2024</v>
      </c>
      <c r="B224" s="1" t="s">
        <v>63</v>
      </c>
      <c r="C224" s="1">
        <v>17</v>
      </c>
      <c r="D224" s="1" t="s">
        <v>656</v>
      </c>
      <c r="E224" s="19" t="s">
        <v>620</v>
      </c>
    </row>
    <row r="225" spans="1:5" x14ac:dyDescent="0.25">
      <c r="A225" s="6">
        <v>2024</v>
      </c>
      <c r="B225" s="1" t="s">
        <v>63</v>
      </c>
      <c r="C225" s="1">
        <v>18</v>
      </c>
      <c r="D225" s="1" t="s">
        <v>656</v>
      </c>
      <c r="E225" s="19" t="s">
        <v>637</v>
      </c>
    </row>
    <row r="226" spans="1:5" x14ac:dyDescent="0.25">
      <c r="A226" s="6">
        <v>2024</v>
      </c>
      <c r="B226" s="1" t="s">
        <v>63</v>
      </c>
      <c r="C226" s="1">
        <v>10</v>
      </c>
      <c r="D226" s="1" t="s">
        <v>11</v>
      </c>
      <c r="E226" s="19">
        <v>5.5694444444444444E-4</v>
      </c>
    </row>
    <row r="227" spans="1:5" x14ac:dyDescent="0.25">
      <c r="A227" s="6">
        <v>2024</v>
      </c>
      <c r="B227" s="1" t="s">
        <v>63</v>
      </c>
      <c r="C227" s="1">
        <v>11</v>
      </c>
      <c r="D227" s="1" t="s">
        <v>11</v>
      </c>
      <c r="E227" s="19">
        <v>5.2083333333333333E-4</v>
      </c>
    </row>
    <row r="228" spans="1:5" x14ac:dyDescent="0.25">
      <c r="A228" s="6">
        <v>2024</v>
      </c>
      <c r="B228" s="1" t="s">
        <v>63</v>
      </c>
      <c r="C228" s="1">
        <v>12</v>
      </c>
      <c r="D228" s="1" t="s">
        <v>11</v>
      </c>
      <c r="E228" s="19" t="s">
        <v>562</v>
      </c>
    </row>
    <row r="229" spans="1:5" x14ac:dyDescent="0.25">
      <c r="A229" s="6">
        <v>2024</v>
      </c>
      <c r="B229" s="1" t="s">
        <v>63</v>
      </c>
      <c r="C229" s="1">
        <v>13</v>
      </c>
      <c r="D229" s="1" t="s">
        <v>11</v>
      </c>
      <c r="E229" s="19" t="s">
        <v>573</v>
      </c>
    </row>
    <row r="230" spans="1:5" x14ac:dyDescent="0.25">
      <c r="A230" s="6">
        <v>2024</v>
      </c>
      <c r="B230" s="1" t="s">
        <v>63</v>
      </c>
      <c r="C230" s="1">
        <v>14</v>
      </c>
      <c r="D230" s="1" t="s">
        <v>11</v>
      </c>
      <c r="E230" s="19" t="s">
        <v>588</v>
      </c>
    </row>
    <row r="231" spans="1:5" x14ac:dyDescent="0.25">
      <c r="A231" s="6">
        <v>2024</v>
      </c>
      <c r="B231" s="1" t="s">
        <v>63</v>
      </c>
      <c r="C231" s="1">
        <v>15</v>
      </c>
      <c r="D231" s="1" t="s">
        <v>11</v>
      </c>
      <c r="E231" s="19" t="s">
        <v>605</v>
      </c>
    </row>
    <row r="232" spans="1:5" x14ac:dyDescent="0.25">
      <c r="A232" s="6">
        <v>2024</v>
      </c>
      <c r="B232" s="1" t="s">
        <v>63</v>
      </c>
      <c r="C232" s="1">
        <v>16</v>
      </c>
      <c r="D232" s="1" t="s">
        <v>11</v>
      </c>
      <c r="E232" s="19" t="s">
        <v>621</v>
      </c>
    </row>
    <row r="233" spans="1:5" x14ac:dyDescent="0.25">
      <c r="A233" s="6">
        <v>2024</v>
      </c>
      <c r="B233" s="1" t="s">
        <v>63</v>
      </c>
      <c r="C233" s="1">
        <v>17</v>
      </c>
      <c r="D233" s="1" t="s">
        <v>11</v>
      </c>
      <c r="E233" s="19" t="s">
        <v>621</v>
      </c>
    </row>
    <row r="234" spans="1:5" x14ac:dyDescent="0.25">
      <c r="A234" s="6">
        <v>2024</v>
      </c>
      <c r="B234" s="1" t="s">
        <v>63</v>
      </c>
      <c r="C234" s="1">
        <v>18</v>
      </c>
      <c r="D234" s="1" t="s">
        <v>11</v>
      </c>
      <c r="E234" s="19" t="s">
        <v>638</v>
      </c>
    </row>
    <row r="235" spans="1:5" x14ac:dyDescent="0.25">
      <c r="A235" s="6">
        <v>2024</v>
      </c>
      <c r="B235" s="1" t="s">
        <v>63</v>
      </c>
      <c r="C235" s="1">
        <v>10</v>
      </c>
      <c r="D235" s="1" t="s">
        <v>16</v>
      </c>
      <c r="E235" s="19">
        <v>1.1805555555555556E-3</v>
      </c>
    </row>
    <row r="236" spans="1:5" x14ac:dyDescent="0.25">
      <c r="A236" s="6">
        <v>2024</v>
      </c>
      <c r="B236" s="1" t="s">
        <v>63</v>
      </c>
      <c r="C236" s="1">
        <v>11</v>
      </c>
      <c r="D236" s="1" t="s">
        <v>16</v>
      </c>
      <c r="E236" s="19">
        <v>1.0292824074074074E-3</v>
      </c>
    </row>
    <row r="237" spans="1:5" x14ac:dyDescent="0.25">
      <c r="A237" s="6">
        <v>2024</v>
      </c>
      <c r="B237" s="1" t="s">
        <v>63</v>
      </c>
      <c r="C237" s="1">
        <v>12</v>
      </c>
      <c r="D237" s="1" t="s">
        <v>16</v>
      </c>
      <c r="E237" s="19" t="s">
        <v>563</v>
      </c>
    </row>
    <row r="238" spans="1:5" x14ac:dyDescent="0.25">
      <c r="A238" s="6">
        <v>2024</v>
      </c>
      <c r="B238" s="1" t="s">
        <v>63</v>
      </c>
      <c r="C238" s="1">
        <v>13</v>
      </c>
      <c r="D238" s="1" t="s">
        <v>16</v>
      </c>
      <c r="E238" s="19" t="s">
        <v>574</v>
      </c>
    </row>
    <row r="239" spans="1:5" x14ac:dyDescent="0.25">
      <c r="A239" s="6">
        <v>2024</v>
      </c>
      <c r="B239" s="1" t="s">
        <v>63</v>
      </c>
      <c r="C239" s="1">
        <v>14</v>
      </c>
      <c r="D239" s="1" t="s">
        <v>16</v>
      </c>
      <c r="E239" s="19" t="s">
        <v>589</v>
      </c>
    </row>
    <row r="240" spans="1:5" x14ac:dyDescent="0.25">
      <c r="A240" s="6">
        <v>2024</v>
      </c>
      <c r="B240" s="1" t="s">
        <v>63</v>
      </c>
      <c r="C240" s="1">
        <v>15</v>
      </c>
      <c r="D240" s="1" t="s">
        <v>16</v>
      </c>
      <c r="E240" s="19" t="s">
        <v>606</v>
      </c>
    </row>
    <row r="241" spans="1:5" x14ac:dyDescent="0.25">
      <c r="A241" s="6">
        <v>2024</v>
      </c>
      <c r="B241" s="1" t="s">
        <v>63</v>
      </c>
      <c r="C241" s="1">
        <v>16</v>
      </c>
      <c r="D241" s="1" t="s">
        <v>16</v>
      </c>
      <c r="E241" s="19" t="s">
        <v>622</v>
      </c>
    </row>
    <row r="242" spans="1:5" x14ac:dyDescent="0.25">
      <c r="A242" s="6">
        <v>2024</v>
      </c>
      <c r="B242" s="1" t="s">
        <v>63</v>
      </c>
      <c r="C242" s="1">
        <v>17</v>
      </c>
      <c r="D242" s="1" t="s">
        <v>16</v>
      </c>
      <c r="E242" s="19" t="s">
        <v>622</v>
      </c>
    </row>
    <row r="243" spans="1:5" x14ac:dyDescent="0.25">
      <c r="A243" s="6">
        <v>2024</v>
      </c>
      <c r="B243" s="1" t="s">
        <v>63</v>
      </c>
      <c r="C243" s="1">
        <v>18</v>
      </c>
      <c r="D243" s="1" t="s">
        <v>16</v>
      </c>
      <c r="E243" s="19" t="s">
        <v>639</v>
      </c>
    </row>
    <row r="244" spans="1:5" x14ac:dyDescent="0.25">
      <c r="A244" s="6">
        <v>2024</v>
      </c>
      <c r="B244" s="1" t="s">
        <v>63</v>
      </c>
      <c r="C244" s="1">
        <v>10</v>
      </c>
      <c r="D244" s="1" t="s">
        <v>17</v>
      </c>
      <c r="E244" s="19">
        <v>2.7777777777777779E-3</v>
      </c>
    </row>
    <row r="245" spans="1:5" x14ac:dyDescent="0.25">
      <c r="A245" s="6">
        <v>2024</v>
      </c>
      <c r="B245" s="1" t="s">
        <v>63</v>
      </c>
      <c r="C245" s="1">
        <v>11</v>
      </c>
      <c r="D245" s="1" t="s">
        <v>17</v>
      </c>
      <c r="E245" s="19">
        <v>2.4305555555555556E-3</v>
      </c>
    </row>
    <row r="246" spans="1:5" x14ac:dyDescent="0.25">
      <c r="A246" s="6">
        <v>2024</v>
      </c>
      <c r="B246" s="1" t="s">
        <v>63</v>
      </c>
      <c r="C246" s="1">
        <v>12</v>
      </c>
      <c r="D246" s="1" t="s">
        <v>17</v>
      </c>
      <c r="E246" s="19" t="s">
        <v>564</v>
      </c>
    </row>
    <row r="247" spans="1:5" x14ac:dyDescent="0.25">
      <c r="A247" s="6">
        <v>2024</v>
      </c>
      <c r="B247" s="1" t="s">
        <v>63</v>
      </c>
      <c r="C247" s="1">
        <v>13</v>
      </c>
      <c r="D247" s="1" t="s">
        <v>17</v>
      </c>
      <c r="E247" s="19" t="s">
        <v>575</v>
      </c>
    </row>
    <row r="248" spans="1:5" x14ac:dyDescent="0.25">
      <c r="A248" s="6">
        <v>2024</v>
      </c>
      <c r="B248" s="1" t="s">
        <v>63</v>
      </c>
      <c r="C248" s="1">
        <v>14</v>
      </c>
      <c r="D248" s="1" t="s">
        <v>17</v>
      </c>
      <c r="E248" s="19" t="s">
        <v>590</v>
      </c>
    </row>
    <row r="249" spans="1:5" x14ac:dyDescent="0.25">
      <c r="A249" s="6">
        <v>2024</v>
      </c>
      <c r="B249" s="1" t="s">
        <v>63</v>
      </c>
      <c r="C249" s="1">
        <v>15</v>
      </c>
      <c r="D249" s="1" t="s">
        <v>17</v>
      </c>
      <c r="E249" s="19" t="s">
        <v>607</v>
      </c>
    </row>
    <row r="250" spans="1:5" x14ac:dyDescent="0.25">
      <c r="A250" s="6">
        <v>2024</v>
      </c>
      <c r="B250" s="1" t="s">
        <v>63</v>
      </c>
      <c r="C250" s="1">
        <v>16</v>
      </c>
      <c r="D250" s="1" t="s">
        <v>17</v>
      </c>
      <c r="E250" s="19" t="s">
        <v>623</v>
      </c>
    </row>
    <row r="251" spans="1:5" x14ac:dyDescent="0.25">
      <c r="A251" s="6">
        <v>2024</v>
      </c>
      <c r="B251" s="1" t="s">
        <v>63</v>
      </c>
      <c r="C251" s="1">
        <v>17</v>
      </c>
      <c r="D251" s="1" t="s">
        <v>17</v>
      </c>
      <c r="E251" s="19" t="s">
        <v>623</v>
      </c>
    </row>
    <row r="252" spans="1:5" x14ac:dyDescent="0.25">
      <c r="A252" s="6">
        <v>2024</v>
      </c>
      <c r="B252" s="1" t="s">
        <v>63</v>
      </c>
      <c r="C252" s="1">
        <v>18</v>
      </c>
      <c r="D252" s="1" t="s">
        <v>17</v>
      </c>
      <c r="E252" s="19" t="s">
        <v>640</v>
      </c>
    </row>
    <row r="253" spans="1:5" x14ac:dyDescent="0.25">
      <c r="A253" s="6">
        <v>2024</v>
      </c>
      <c r="B253" s="1" t="s">
        <v>63</v>
      </c>
      <c r="C253" s="1">
        <v>10</v>
      </c>
      <c r="D253" s="1" t="s">
        <v>12</v>
      </c>
      <c r="E253" s="19">
        <v>6.0856481481481482E-4</v>
      </c>
    </row>
    <row r="254" spans="1:5" x14ac:dyDescent="0.25">
      <c r="A254" s="6">
        <v>2024</v>
      </c>
      <c r="B254" s="1" t="s">
        <v>63</v>
      </c>
      <c r="C254" s="1">
        <v>11</v>
      </c>
      <c r="D254" s="1" t="s">
        <v>12</v>
      </c>
      <c r="E254" s="19">
        <v>5.4398148148148144E-4</v>
      </c>
    </row>
    <row r="255" spans="1:5" x14ac:dyDescent="0.25">
      <c r="A255" s="6">
        <v>2024</v>
      </c>
      <c r="B255" s="1" t="s">
        <v>63</v>
      </c>
      <c r="C255" s="1">
        <v>12</v>
      </c>
      <c r="D255" s="1" t="s">
        <v>12</v>
      </c>
      <c r="E255" s="19">
        <v>5.4201388888888886E-4</v>
      </c>
    </row>
    <row r="256" spans="1:5" x14ac:dyDescent="0.25">
      <c r="A256" s="6">
        <v>2024</v>
      </c>
      <c r="B256" s="1" t="s">
        <v>63</v>
      </c>
      <c r="C256" s="1">
        <v>13</v>
      </c>
      <c r="D256" s="1" t="s">
        <v>12</v>
      </c>
      <c r="E256" s="19">
        <v>5.1423611111111114E-4</v>
      </c>
    </row>
    <row r="257" spans="1:5" x14ac:dyDescent="0.25">
      <c r="A257" s="6">
        <v>2024</v>
      </c>
      <c r="B257" s="1" t="s">
        <v>63</v>
      </c>
      <c r="C257" s="1">
        <v>14</v>
      </c>
      <c r="D257" s="1" t="s">
        <v>12</v>
      </c>
      <c r="E257" s="19" t="s">
        <v>591</v>
      </c>
    </row>
    <row r="258" spans="1:5" x14ac:dyDescent="0.25">
      <c r="A258" s="6">
        <v>2024</v>
      </c>
      <c r="B258" s="1" t="s">
        <v>63</v>
      </c>
      <c r="C258" s="1">
        <v>15</v>
      </c>
      <c r="D258" s="1" t="s">
        <v>12</v>
      </c>
      <c r="E258" s="19" t="s">
        <v>608</v>
      </c>
    </row>
    <row r="259" spans="1:5" x14ac:dyDescent="0.25">
      <c r="A259" s="6">
        <v>2024</v>
      </c>
      <c r="B259" s="1" t="s">
        <v>63</v>
      </c>
      <c r="C259" s="1">
        <v>16</v>
      </c>
      <c r="D259" s="1" t="s">
        <v>12</v>
      </c>
      <c r="E259" s="19" t="s">
        <v>624</v>
      </c>
    </row>
    <row r="260" spans="1:5" x14ac:dyDescent="0.25">
      <c r="A260" s="6">
        <v>2024</v>
      </c>
      <c r="B260" s="1" t="s">
        <v>63</v>
      </c>
      <c r="C260" s="1">
        <v>17</v>
      </c>
      <c r="D260" s="1" t="s">
        <v>12</v>
      </c>
      <c r="E260" s="19" t="s">
        <v>624</v>
      </c>
    </row>
    <row r="261" spans="1:5" x14ac:dyDescent="0.25">
      <c r="A261" s="6">
        <v>2024</v>
      </c>
      <c r="B261" s="1" t="s">
        <v>63</v>
      </c>
      <c r="C261" s="1">
        <v>18</v>
      </c>
      <c r="D261" s="1" t="s">
        <v>12</v>
      </c>
      <c r="E261" s="19" t="s">
        <v>641</v>
      </c>
    </row>
    <row r="262" spans="1:5" x14ac:dyDescent="0.25">
      <c r="A262" s="6">
        <v>2024</v>
      </c>
      <c r="B262" s="1" t="s">
        <v>63</v>
      </c>
      <c r="C262" s="1">
        <v>10</v>
      </c>
      <c r="D262" s="1" t="s">
        <v>20</v>
      </c>
      <c r="E262" s="19">
        <v>1.3888888888888889E-3</v>
      </c>
    </row>
    <row r="263" spans="1:5" x14ac:dyDescent="0.25">
      <c r="A263" s="6">
        <v>2024</v>
      </c>
      <c r="B263" s="1" t="s">
        <v>63</v>
      </c>
      <c r="C263" s="1">
        <v>11</v>
      </c>
      <c r="D263" s="1" t="s">
        <v>20</v>
      </c>
      <c r="E263" s="19">
        <v>1.1487268518518519E-3</v>
      </c>
    </row>
    <row r="264" spans="1:5" x14ac:dyDescent="0.25">
      <c r="A264" s="6">
        <v>2024</v>
      </c>
      <c r="B264" s="1" t="s">
        <v>63</v>
      </c>
      <c r="C264" s="1">
        <v>12</v>
      </c>
      <c r="D264" s="1" t="s">
        <v>20</v>
      </c>
      <c r="E264" s="19">
        <v>1.1884259259259261E-3</v>
      </c>
    </row>
    <row r="265" spans="1:5" x14ac:dyDescent="0.25">
      <c r="A265" s="6">
        <v>2024</v>
      </c>
      <c r="B265" s="1" t="s">
        <v>63</v>
      </c>
      <c r="C265" s="1">
        <v>13</v>
      </c>
      <c r="D265" s="1" t="s">
        <v>20</v>
      </c>
      <c r="E265" s="19">
        <v>1.1599537037037036E-3</v>
      </c>
    </row>
    <row r="266" spans="1:5" x14ac:dyDescent="0.25">
      <c r="A266" s="6">
        <v>2024</v>
      </c>
      <c r="B266" s="1" t="s">
        <v>63</v>
      </c>
      <c r="C266" s="1">
        <v>14</v>
      </c>
      <c r="D266" s="1" t="s">
        <v>20</v>
      </c>
      <c r="E266" s="19" t="s">
        <v>592</v>
      </c>
    </row>
    <row r="267" spans="1:5" x14ac:dyDescent="0.25">
      <c r="A267" s="6">
        <v>2024</v>
      </c>
      <c r="B267" s="1" t="s">
        <v>63</v>
      </c>
      <c r="C267" s="1">
        <v>15</v>
      </c>
      <c r="D267" s="1" t="s">
        <v>20</v>
      </c>
      <c r="E267" s="19" t="s">
        <v>609</v>
      </c>
    </row>
    <row r="268" spans="1:5" x14ac:dyDescent="0.25">
      <c r="A268" s="6">
        <v>2024</v>
      </c>
      <c r="B268" s="1" t="s">
        <v>63</v>
      </c>
      <c r="C268" s="1">
        <v>16</v>
      </c>
      <c r="D268" s="1" t="s">
        <v>20</v>
      </c>
      <c r="E268" s="19" t="s">
        <v>625</v>
      </c>
    </row>
    <row r="269" spans="1:5" x14ac:dyDescent="0.25">
      <c r="A269" s="6">
        <v>2024</v>
      </c>
      <c r="B269" s="1" t="s">
        <v>63</v>
      </c>
      <c r="C269" s="1">
        <v>17</v>
      </c>
      <c r="D269" s="1" t="s">
        <v>20</v>
      </c>
      <c r="E269" s="19" t="s">
        <v>625</v>
      </c>
    </row>
    <row r="270" spans="1:5" x14ac:dyDescent="0.25">
      <c r="A270" s="6">
        <v>2024</v>
      </c>
      <c r="B270" s="1" t="s">
        <v>63</v>
      </c>
      <c r="C270" s="1">
        <v>18</v>
      </c>
      <c r="D270" s="1" t="s">
        <v>20</v>
      </c>
      <c r="E270" s="19" t="s">
        <v>642</v>
      </c>
    </row>
    <row r="271" spans="1:5" x14ac:dyDescent="0.25">
      <c r="A271" s="6">
        <v>2024</v>
      </c>
      <c r="B271" s="1" t="s">
        <v>63</v>
      </c>
      <c r="C271" s="1">
        <v>10</v>
      </c>
      <c r="D271" s="1" t="s">
        <v>21</v>
      </c>
      <c r="E271" s="19">
        <v>2.7777777777777779E-3</v>
      </c>
    </row>
    <row r="272" spans="1:5" x14ac:dyDescent="0.25">
      <c r="A272" s="6">
        <v>2024</v>
      </c>
      <c r="B272" s="1" t="s">
        <v>63</v>
      </c>
      <c r="C272" s="1">
        <v>11</v>
      </c>
      <c r="D272" s="1" t="s">
        <v>21</v>
      </c>
      <c r="E272" s="19">
        <v>2.5694444444444445E-3</v>
      </c>
    </row>
    <row r="273" spans="1:5" x14ac:dyDescent="0.25">
      <c r="A273" s="6">
        <v>2024</v>
      </c>
      <c r="B273" s="1" t="s">
        <v>63</v>
      </c>
      <c r="C273" s="1">
        <v>12</v>
      </c>
      <c r="D273" s="1" t="s">
        <v>21</v>
      </c>
      <c r="E273" s="19" t="s">
        <v>565</v>
      </c>
    </row>
    <row r="274" spans="1:5" x14ac:dyDescent="0.25">
      <c r="A274" s="6">
        <v>2024</v>
      </c>
      <c r="B274" s="1" t="s">
        <v>63</v>
      </c>
      <c r="C274" s="1">
        <v>13</v>
      </c>
      <c r="D274" s="1" t="s">
        <v>21</v>
      </c>
      <c r="E274" s="19" t="s">
        <v>576</v>
      </c>
    </row>
    <row r="275" spans="1:5" x14ac:dyDescent="0.25">
      <c r="A275" s="6">
        <v>2024</v>
      </c>
      <c r="B275" s="1" t="s">
        <v>63</v>
      </c>
      <c r="C275" s="1">
        <v>14</v>
      </c>
      <c r="D275" s="1" t="s">
        <v>21</v>
      </c>
      <c r="E275" s="19" t="s">
        <v>593</v>
      </c>
    </row>
    <row r="276" spans="1:5" x14ac:dyDescent="0.25">
      <c r="A276" s="6">
        <v>2024</v>
      </c>
      <c r="B276" s="1" t="s">
        <v>63</v>
      </c>
      <c r="C276" s="1">
        <v>15</v>
      </c>
      <c r="D276" s="1" t="s">
        <v>21</v>
      </c>
      <c r="E276" s="19" t="s">
        <v>610</v>
      </c>
    </row>
    <row r="277" spans="1:5" x14ac:dyDescent="0.25">
      <c r="A277" s="6">
        <v>2024</v>
      </c>
      <c r="B277" s="1" t="s">
        <v>63</v>
      </c>
      <c r="C277" s="1">
        <v>16</v>
      </c>
      <c r="D277" s="1" t="s">
        <v>21</v>
      </c>
      <c r="E277" s="19" t="s">
        <v>626</v>
      </c>
    </row>
    <row r="278" spans="1:5" x14ac:dyDescent="0.25">
      <c r="A278" s="6">
        <v>2024</v>
      </c>
      <c r="B278" s="1" t="s">
        <v>63</v>
      </c>
      <c r="C278" s="1">
        <v>17</v>
      </c>
      <c r="D278" s="1" t="s">
        <v>21</v>
      </c>
      <c r="E278" s="19" t="s">
        <v>626</v>
      </c>
    </row>
    <row r="279" spans="1:5" x14ac:dyDescent="0.25">
      <c r="A279" s="6">
        <v>2024</v>
      </c>
      <c r="B279" s="1" t="s">
        <v>63</v>
      </c>
      <c r="C279" s="1">
        <v>18</v>
      </c>
      <c r="D279" s="1" t="s">
        <v>21</v>
      </c>
      <c r="E279" s="19" t="s">
        <v>643</v>
      </c>
    </row>
    <row r="280" spans="1:5" x14ac:dyDescent="0.25">
      <c r="A280" s="6">
        <v>2024</v>
      </c>
      <c r="B280" s="1" t="s">
        <v>63</v>
      </c>
      <c r="C280" s="1">
        <v>10</v>
      </c>
      <c r="D280" s="1" t="s">
        <v>13</v>
      </c>
      <c r="E280" s="19">
        <v>5.3136574074074078E-4</v>
      </c>
    </row>
    <row r="281" spans="1:5" x14ac:dyDescent="0.25">
      <c r="A281" s="6">
        <v>2024</v>
      </c>
      <c r="B281" s="1" t="s">
        <v>63</v>
      </c>
      <c r="C281" s="1">
        <v>11</v>
      </c>
      <c r="D281" s="1" t="s">
        <v>13</v>
      </c>
      <c r="E281" s="19">
        <v>4.8611111111111104E-4</v>
      </c>
    </row>
    <row r="282" spans="1:5" x14ac:dyDescent="0.25">
      <c r="A282" s="6">
        <v>2024</v>
      </c>
      <c r="B282" s="1" t="s">
        <v>63</v>
      </c>
      <c r="C282" s="1">
        <v>12</v>
      </c>
      <c r="D282" s="1" t="s">
        <v>13</v>
      </c>
      <c r="E282" s="19" t="s">
        <v>566</v>
      </c>
    </row>
    <row r="283" spans="1:5" x14ac:dyDescent="0.25">
      <c r="A283" s="6">
        <v>2024</v>
      </c>
      <c r="B283" s="1" t="s">
        <v>63</v>
      </c>
      <c r="C283" s="1">
        <v>13</v>
      </c>
      <c r="D283" s="1" t="s">
        <v>13</v>
      </c>
      <c r="E283" s="19" t="s">
        <v>577</v>
      </c>
    </row>
    <row r="284" spans="1:5" x14ac:dyDescent="0.25">
      <c r="A284" s="6">
        <v>2024</v>
      </c>
      <c r="B284" s="1" t="s">
        <v>63</v>
      </c>
      <c r="C284" s="1">
        <v>14</v>
      </c>
      <c r="D284" s="1" t="s">
        <v>13</v>
      </c>
      <c r="E284" s="19" t="s">
        <v>594</v>
      </c>
    </row>
    <row r="285" spans="1:5" x14ac:dyDescent="0.25">
      <c r="A285" s="6">
        <v>2024</v>
      </c>
      <c r="B285" s="1" t="s">
        <v>63</v>
      </c>
      <c r="C285" s="1">
        <v>15</v>
      </c>
      <c r="D285" s="1" t="s">
        <v>13</v>
      </c>
      <c r="E285" s="19" t="s">
        <v>611</v>
      </c>
    </row>
    <row r="286" spans="1:5" x14ac:dyDescent="0.25">
      <c r="A286" s="6">
        <v>2024</v>
      </c>
      <c r="B286" s="1" t="s">
        <v>63</v>
      </c>
      <c r="C286" s="1">
        <v>16</v>
      </c>
      <c r="D286" s="1" t="s">
        <v>13</v>
      </c>
      <c r="E286" s="19" t="s">
        <v>627</v>
      </c>
    </row>
    <row r="287" spans="1:5" x14ac:dyDescent="0.25">
      <c r="A287" s="6">
        <v>2024</v>
      </c>
      <c r="B287" s="1" t="s">
        <v>63</v>
      </c>
      <c r="C287" s="1">
        <v>17</v>
      </c>
      <c r="D287" s="1" t="s">
        <v>13</v>
      </c>
      <c r="E287" s="19" t="s">
        <v>627</v>
      </c>
    </row>
    <row r="288" spans="1:5" x14ac:dyDescent="0.25">
      <c r="A288" s="6">
        <v>2024</v>
      </c>
      <c r="B288" s="1" t="s">
        <v>63</v>
      </c>
      <c r="C288" s="1">
        <v>18</v>
      </c>
      <c r="D288" s="1" t="s">
        <v>13</v>
      </c>
      <c r="E288" s="19" t="s">
        <v>644</v>
      </c>
    </row>
    <row r="289" spans="1:5" x14ac:dyDescent="0.25">
      <c r="A289" s="6">
        <v>2024</v>
      </c>
      <c r="B289" s="1" t="s">
        <v>63</v>
      </c>
      <c r="C289" s="1">
        <v>10</v>
      </c>
      <c r="D289" s="1" t="s">
        <v>18</v>
      </c>
      <c r="E289" s="19">
        <v>1.2152777777777778E-3</v>
      </c>
    </row>
    <row r="290" spans="1:5" x14ac:dyDescent="0.25">
      <c r="A290" s="6">
        <v>2024</v>
      </c>
      <c r="B290" s="1" t="s">
        <v>63</v>
      </c>
      <c r="C290" s="1">
        <v>11</v>
      </c>
      <c r="D290" s="1" t="s">
        <v>18</v>
      </c>
      <c r="E290" s="19">
        <v>1.0428240740740741E-3</v>
      </c>
    </row>
    <row r="291" spans="1:5" x14ac:dyDescent="0.25">
      <c r="A291" s="6">
        <v>2024</v>
      </c>
      <c r="B291" s="1" t="s">
        <v>63</v>
      </c>
      <c r="C291" s="1">
        <v>12</v>
      </c>
      <c r="D291" s="1" t="s">
        <v>18</v>
      </c>
      <c r="E291" s="19" t="s">
        <v>567</v>
      </c>
    </row>
    <row r="292" spans="1:5" x14ac:dyDescent="0.25">
      <c r="A292" s="6">
        <v>2024</v>
      </c>
      <c r="B292" s="1" t="s">
        <v>63</v>
      </c>
      <c r="C292" s="1">
        <v>13</v>
      </c>
      <c r="D292" s="1" t="s">
        <v>18</v>
      </c>
      <c r="E292" s="19" t="s">
        <v>578</v>
      </c>
    </row>
    <row r="293" spans="1:5" x14ac:dyDescent="0.25">
      <c r="A293" s="6">
        <v>2024</v>
      </c>
      <c r="B293" s="1" t="s">
        <v>63</v>
      </c>
      <c r="C293" s="1">
        <v>14</v>
      </c>
      <c r="D293" s="1" t="s">
        <v>18</v>
      </c>
      <c r="E293" s="19" t="s">
        <v>595</v>
      </c>
    </row>
    <row r="294" spans="1:5" x14ac:dyDescent="0.25">
      <c r="A294" s="6">
        <v>2024</v>
      </c>
      <c r="B294" s="1" t="s">
        <v>63</v>
      </c>
      <c r="C294" s="1">
        <v>15</v>
      </c>
      <c r="D294" s="1" t="s">
        <v>18</v>
      </c>
      <c r="E294" s="19" t="s">
        <v>612</v>
      </c>
    </row>
    <row r="295" spans="1:5" x14ac:dyDescent="0.25">
      <c r="A295" s="6">
        <v>2024</v>
      </c>
      <c r="B295" s="1" t="s">
        <v>63</v>
      </c>
      <c r="C295" s="1">
        <v>16</v>
      </c>
      <c r="D295" s="1" t="s">
        <v>18</v>
      </c>
      <c r="E295" s="19" t="s">
        <v>628</v>
      </c>
    </row>
    <row r="296" spans="1:5" x14ac:dyDescent="0.25">
      <c r="A296" s="6">
        <v>2024</v>
      </c>
      <c r="B296" s="1" t="s">
        <v>63</v>
      </c>
      <c r="C296" s="1">
        <v>17</v>
      </c>
      <c r="D296" s="1" t="s">
        <v>18</v>
      </c>
      <c r="E296" s="19" t="s">
        <v>628</v>
      </c>
    </row>
    <row r="297" spans="1:5" x14ac:dyDescent="0.25">
      <c r="A297" s="6">
        <v>2024</v>
      </c>
      <c r="B297" s="1" t="s">
        <v>63</v>
      </c>
      <c r="C297" s="1">
        <v>18</v>
      </c>
      <c r="D297" s="1" t="s">
        <v>18</v>
      </c>
      <c r="E297" s="19" t="s">
        <v>645</v>
      </c>
    </row>
    <row r="298" spans="1:5" x14ac:dyDescent="0.25">
      <c r="A298" s="6">
        <v>2024</v>
      </c>
      <c r="B298" s="1" t="s">
        <v>63</v>
      </c>
      <c r="C298" s="1">
        <v>10</v>
      </c>
      <c r="D298" s="1" t="s">
        <v>19</v>
      </c>
      <c r="E298" s="19">
        <v>2.7777777777777779E-3</v>
      </c>
    </row>
    <row r="299" spans="1:5" x14ac:dyDescent="0.25">
      <c r="A299" s="6">
        <v>2024</v>
      </c>
      <c r="B299" s="1" t="s">
        <v>63</v>
      </c>
      <c r="C299" s="1">
        <v>11</v>
      </c>
      <c r="D299" s="1" t="s">
        <v>19</v>
      </c>
      <c r="E299" s="19">
        <v>2.6620370370370374E-3</v>
      </c>
    </row>
    <row r="300" spans="1:5" x14ac:dyDescent="0.25">
      <c r="A300" s="6">
        <v>2024</v>
      </c>
      <c r="B300" s="1" t="s">
        <v>63</v>
      </c>
      <c r="C300" s="1">
        <v>12</v>
      </c>
      <c r="D300" s="1" t="s">
        <v>19</v>
      </c>
      <c r="E300" s="19" t="s">
        <v>568</v>
      </c>
    </row>
    <row r="301" spans="1:5" x14ac:dyDescent="0.25">
      <c r="A301" s="6">
        <v>2024</v>
      </c>
      <c r="B301" s="1" t="s">
        <v>63</v>
      </c>
      <c r="C301" s="1">
        <v>13</v>
      </c>
      <c r="D301" s="1" t="s">
        <v>19</v>
      </c>
      <c r="E301" s="19" t="s">
        <v>579</v>
      </c>
    </row>
    <row r="302" spans="1:5" x14ac:dyDescent="0.25">
      <c r="A302" s="6">
        <v>2024</v>
      </c>
      <c r="B302" s="1" t="s">
        <v>63</v>
      </c>
      <c r="C302" s="1">
        <v>14</v>
      </c>
      <c r="D302" s="1" t="s">
        <v>19</v>
      </c>
      <c r="E302" s="19" t="s">
        <v>596</v>
      </c>
    </row>
    <row r="303" spans="1:5" x14ac:dyDescent="0.25">
      <c r="A303" s="6">
        <v>2024</v>
      </c>
      <c r="B303" s="1" t="s">
        <v>63</v>
      </c>
      <c r="C303" s="1">
        <v>15</v>
      </c>
      <c r="D303" s="1" t="s">
        <v>19</v>
      </c>
      <c r="E303" s="19" t="s">
        <v>613</v>
      </c>
    </row>
    <row r="304" spans="1:5" x14ac:dyDescent="0.25">
      <c r="A304" s="6">
        <v>2024</v>
      </c>
      <c r="B304" s="1" t="s">
        <v>63</v>
      </c>
      <c r="C304" s="1">
        <v>16</v>
      </c>
      <c r="D304" s="1" t="s">
        <v>19</v>
      </c>
      <c r="E304" s="19" t="s">
        <v>629</v>
      </c>
    </row>
    <row r="305" spans="1:5" x14ac:dyDescent="0.25">
      <c r="A305" s="6">
        <v>2024</v>
      </c>
      <c r="B305" s="1" t="s">
        <v>63</v>
      </c>
      <c r="C305" s="1">
        <v>17</v>
      </c>
      <c r="D305" s="1" t="s">
        <v>19</v>
      </c>
      <c r="E305" s="19" t="s">
        <v>629</v>
      </c>
    </row>
    <row r="306" spans="1:5" x14ac:dyDescent="0.25">
      <c r="A306" s="6">
        <v>2024</v>
      </c>
      <c r="B306" s="1" t="s">
        <v>63</v>
      </c>
      <c r="C306" s="1">
        <v>18</v>
      </c>
      <c r="D306" s="1" t="s">
        <v>19</v>
      </c>
      <c r="E306" s="19" t="s">
        <v>646</v>
      </c>
    </row>
    <row r="307" spans="1:5" x14ac:dyDescent="0.25">
      <c r="A307" s="6">
        <v>2024</v>
      </c>
      <c r="B307" s="1" t="s">
        <v>63</v>
      </c>
      <c r="C307" s="1">
        <v>10</v>
      </c>
      <c r="D307" s="1" t="s">
        <v>15</v>
      </c>
      <c r="E307" s="19">
        <v>2.6041666666666665E-3</v>
      </c>
    </row>
    <row r="308" spans="1:5" x14ac:dyDescent="0.25">
      <c r="A308" s="6">
        <v>2024</v>
      </c>
      <c r="B308" s="1" t="s">
        <v>63</v>
      </c>
      <c r="C308" s="1">
        <v>11</v>
      </c>
      <c r="D308" s="1" t="s">
        <v>15</v>
      </c>
      <c r="E308" s="19">
        <v>2.4305555555555556E-3</v>
      </c>
    </row>
    <row r="309" spans="1:5" x14ac:dyDescent="0.25">
      <c r="A309" s="6">
        <v>2024</v>
      </c>
      <c r="B309" s="1" t="s">
        <v>63</v>
      </c>
      <c r="C309" s="1">
        <v>12</v>
      </c>
      <c r="D309" s="1" t="s">
        <v>15</v>
      </c>
      <c r="E309" s="19" t="s">
        <v>569</v>
      </c>
    </row>
    <row r="310" spans="1:5" x14ac:dyDescent="0.25">
      <c r="A310" s="6">
        <v>2024</v>
      </c>
      <c r="B310" s="1" t="s">
        <v>63</v>
      </c>
      <c r="C310" s="1">
        <v>13</v>
      </c>
      <c r="D310" s="1" t="s">
        <v>15</v>
      </c>
      <c r="E310" s="19" t="s">
        <v>580</v>
      </c>
    </row>
    <row r="311" spans="1:5" x14ac:dyDescent="0.25">
      <c r="A311" s="6">
        <v>2024</v>
      </c>
      <c r="B311" s="1" t="s">
        <v>63</v>
      </c>
      <c r="C311" s="1">
        <v>14</v>
      </c>
      <c r="D311" s="1" t="s">
        <v>15</v>
      </c>
      <c r="E311" s="19" t="s">
        <v>597</v>
      </c>
    </row>
    <row r="312" spans="1:5" x14ac:dyDescent="0.25">
      <c r="A312" s="6">
        <v>2024</v>
      </c>
      <c r="B312" s="1" t="s">
        <v>63</v>
      </c>
      <c r="C312" s="1">
        <v>15</v>
      </c>
      <c r="D312" s="1" t="s">
        <v>15</v>
      </c>
      <c r="E312" s="19" t="s">
        <v>478</v>
      </c>
    </row>
    <row r="313" spans="1:5" x14ac:dyDescent="0.25">
      <c r="A313" s="6">
        <v>2024</v>
      </c>
      <c r="B313" s="1" t="s">
        <v>63</v>
      </c>
      <c r="C313" s="1">
        <v>16</v>
      </c>
      <c r="D313" s="1" t="s">
        <v>15</v>
      </c>
      <c r="E313" s="19" t="s">
        <v>630</v>
      </c>
    </row>
    <row r="314" spans="1:5" x14ac:dyDescent="0.25">
      <c r="A314" s="6">
        <v>2024</v>
      </c>
      <c r="B314" s="1" t="s">
        <v>63</v>
      </c>
      <c r="C314" s="1">
        <v>17</v>
      </c>
      <c r="D314" s="1" t="s">
        <v>15</v>
      </c>
      <c r="E314" s="19" t="s">
        <v>630</v>
      </c>
    </row>
    <row r="315" spans="1:5" x14ac:dyDescent="0.25">
      <c r="A315" s="6">
        <v>2024</v>
      </c>
      <c r="B315" s="1" t="s">
        <v>63</v>
      </c>
      <c r="C315" s="1">
        <v>18</v>
      </c>
      <c r="D315" s="1" t="s">
        <v>15</v>
      </c>
      <c r="E315" s="19" t="s">
        <v>647</v>
      </c>
    </row>
    <row r="316" spans="1:5" x14ac:dyDescent="0.25">
      <c r="A316" s="6">
        <v>2024</v>
      </c>
      <c r="B316" s="1" t="s">
        <v>63</v>
      </c>
      <c r="C316" s="1">
        <v>10</v>
      </c>
      <c r="D316" s="1" t="s">
        <v>22</v>
      </c>
      <c r="E316" s="19">
        <v>6.2499999999999995E-3</v>
      </c>
    </row>
    <row r="317" spans="1:5" x14ac:dyDescent="0.25">
      <c r="A317" s="6">
        <v>2024</v>
      </c>
      <c r="B317" s="1" t="s">
        <v>63</v>
      </c>
      <c r="C317" s="1">
        <v>11</v>
      </c>
      <c r="D317" s="1" t="s">
        <v>22</v>
      </c>
      <c r="E317" s="19">
        <v>5.5555555555555558E-3</v>
      </c>
    </row>
    <row r="318" spans="1:5" x14ac:dyDescent="0.25">
      <c r="A318" s="6">
        <v>2024</v>
      </c>
      <c r="B318" s="1" t="s">
        <v>63</v>
      </c>
      <c r="C318" s="1">
        <v>12</v>
      </c>
      <c r="D318" s="1" t="s">
        <v>22</v>
      </c>
      <c r="E318" s="19" t="s">
        <v>570</v>
      </c>
    </row>
    <row r="319" spans="1:5" x14ac:dyDescent="0.25">
      <c r="A319" s="6">
        <v>2024</v>
      </c>
      <c r="B319" s="1" t="s">
        <v>63</v>
      </c>
      <c r="C319" s="1">
        <v>13</v>
      </c>
      <c r="D319" s="1" t="s">
        <v>22</v>
      </c>
      <c r="E319" s="19" t="s">
        <v>581</v>
      </c>
    </row>
    <row r="320" spans="1:5" x14ac:dyDescent="0.25">
      <c r="A320" s="6">
        <v>2024</v>
      </c>
      <c r="B320" s="1" t="s">
        <v>63</v>
      </c>
      <c r="C320" s="1">
        <v>14</v>
      </c>
      <c r="D320" s="1" t="s">
        <v>22</v>
      </c>
      <c r="E320" s="19" t="s">
        <v>598</v>
      </c>
    </row>
    <row r="321" spans="1:5" x14ac:dyDescent="0.25">
      <c r="A321" s="6">
        <v>2024</v>
      </c>
      <c r="B321" s="1" t="s">
        <v>63</v>
      </c>
      <c r="C321" s="1">
        <v>15</v>
      </c>
      <c r="D321" s="1" t="s">
        <v>22</v>
      </c>
      <c r="E321" s="19" t="s">
        <v>614</v>
      </c>
    </row>
    <row r="322" spans="1:5" x14ac:dyDescent="0.25">
      <c r="A322" s="6">
        <v>2024</v>
      </c>
      <c r="B322" s="1" t="s">
        <v>63</v>
      </c>
      <c r="C322" s="1">
        <v>16</v>
      </c>
      <c r="D322" s="1" t="s">
        <v>22</v>
      </c>
      <c r="E322" s="19" t="s">
        <v>631</v>
      </c>
    </row>
    <row r="323" spans="1:5" x14ac:dyDescent="0.25">
      <c r="A323" s="6">
        <v>2024</v>
      </c>
      <c r="B323" s="1" t="s">
        <v>63</v>
      </c>
      <c r="C323" s="1">
        <v>17</v>
      </c>
      <c r="D323" s="1" t="s">
        <v>22</v>
      </c>
      <c r="E323" s="19" t="s">
        <v>631</v>
      </c>
    </row>
    <row r="324" spans="1:5" x14ac:dyDescent="0.25">
      <c r="A324" s="6">
        <v>2024</v>
      </c>
      <c r="B324" s="1" t="s">
        <v>63</v>
      </c>
      <c r="C324" s="1">
        <v>18</v>
      </c>
      <c r="D324" s="1" t="s">
        <v>22</v>
      </c>
      <c r="E324" s="19" t="s">
        <v>648</v>
      </c>
    </row>
  </sheetData>
  <autoFilter ref="B1:E324" xr:uid="{60373337-4181-4B89-B5F5-36CE67DD59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F7CA-4AA1-4EAD-97E3-D4F5DDB64C86}">
  <dimension ref="A1:K364"/>
  <sheetViews>
    <sheetView zoomScaleNormal="100" workbookViewId="0">
      <pane ySplit="1" topLeftCell="A100" activePane="bottomLeft" state="frozen"/>
      <selection pane="bottomLeft" activeCell="E373" sqref="E373"/>
    </sheetView>
  </sheetViews>
  <sheetFormatPr baseColWidth="10" defaultRowHeight="15" x14ac:dyDescent="0.25"/>
  <cols>
    <col min="1" max="1" width="16" customWidth="1"/>
    <col min="2" max="2" width="7.5703125" customWidth="1"/>
    <col min="3" max="3" width="36.85546875" bestFit="1" customWidth="1"/>
    <col min="4" max="4" width="12.7109375" customWidth="1"/>
    <col min="5" max="5" width="7.28515625" customWidth="1"/>
    <col min="6" max="7" width="19.28515625" bestFit="1" customWidth="1"/>
  </cols>
  <sheetData>
    <row r="1" spans="1:11" x14ac:dyDescent="0.25">
      <c r="A1" s="8" t="s">
        <v>1</v>
      </c>
      <c r="B1" s="8" t="s">
        <v>3</v>
      </c>
      <c r="C1" s="8" t="s">
        <v>2</v>
      </c>
      <c r="D1" s="8" t="s">
        <v>43</v>
      </c>
      <c r="E1" s="8" t="s">
        <v>62</v>
      </c>
      <c r="F1" s="11" t="s">
        <v>441</v>
      </c>
      <c r="G1" s="11" t="s">
        <v>435</v>
      </c>
      <c r="H1" s="11" t="s">
        <v>436</v>
      </c>
      <c r="I1" s="11" t="s">
        <v>437</v>
      </c>
      <c r="J1" s="11" t="s">
        <v>438</v>
      </c>
      <c r="K1" s="11" t="s">
        <v>439</v>
      </c>
    </row>
    <row r="2" spans="1:11" hidden="1" x14ac:dyDescent="0.25">
      <c r="A2" s="4">
        <v>42126</v>
      </c>
      <c r="B2" s="1">
        <f ca="1">IF(ATLETAS[[#This Row],[F. NACIMIENTO]]=0,"",YEAR(TODAY())-YEAR(ATLETAS[[#This Row],[F. NACIMIENTO]]))</f>
        <v>6</v>
      </c>
      <c r="C2" t="s">
        <v>24</v>
      </c>
      <c r="D2" s="10" t="str">
        <f ca="1">IF(ATLETAS[[#This Row],[SEXO]]="f",_xlfn.XLOOKUP(ATLETAS[[#This Row],[EDAD]],MENU!$C$2:$C$123,MENU!$D$2:$D$123),_xlfn.XLOOKUP(ATLETAS[[#This Row],[EDAD]],MENU!$E$2:$E$123,MENU!$F$2:$F$123))</f>
        <v>PRE A</v>
      </c>
      <c r="E2" s="9" t="s">
        <v>63</v>
      </c>
      <c r="F2" s="1" t="str">
        <f>LOOKUP("zzz",ATLETAS[[#This Row],[EQUIPO 1]:[EQUIPO 5]])</f>
        <v>AQUAPLANET</v>
      </c>
      <c r="G2" s="1" t="s">
        <v>25</v>
      </c>
      <c r="H2" s="4"/>
      <c r="I2" s="4"/>
      <c r="J2" s="4"/>
      <c r="K2" s="4"/>
    </row>
    <row r="3" spans="1:11" hidden="1" x14ac:dyDescent="0.25">
      <c r="A3" s="4">
        <v>41548</v>
      </c>
      <c r="B3" s="1">
        <f ca="1">IF(ATLETAS[[#This Row],[F. NACIMIENTO]]=0,"",YEAR(TODAY())-YEAR(ATLETAS[[#This Row],[F. NACIMIENTO]]))</f>
        <v>8</v>
      </c>
      <c r="C3" t="s">
        <v>27</v>
      </c>
      <c r="D3" s="4" t="str">
        <f ca="1">IF(ATLETAS[[#This Row],[SEXO]]="f",_xlfn.XLOOKUP(ATLETAS[[#This Row],[EDAD]],MENU!$C$2:$C$123,MENU!$D$2:$D$123),_xlfn.XLOOKUP(ATLETAS[[#This Row],[EDAD]],MENU!$E$2:$E$123,MENU!$F$2:$F$123))</f>
        <v>PRE A</v>
      </c>
      <c r="E3" s="1" t="s">
        <v>63</v>
      </c>
      <c r="F3" s="1" t="str">
        <f>LOOKUP("zzz",ATLETAS[[#This Row],[EQUIPO 1]:[EQUIPO 5]])</f>
        <v>AQUAPLANET</v>
      </c>
      <c r="G3" s="1" t="s">
        <v>25</v>
      </c>
      <c r="H3" s="4"/>
      <c r="I3" s="4"/>
      <c r="J3" s="4"/>
      <c r="K3" s="4"/>
    </row>
    <row r="4" spans="1:11" hidden="1" x14ac:dyDescent="0.25">
      <c r="A4" s="4">
        <v>41415</v>
      </c>
      <c r="B4" s="1">
        <f ca="1">IF(ATLETAS[[#This Row],[F. NACIMIENTO]]=0,"",YEAR(TODAY())-YEAR(ATLETAS[[#This Row],[F. NACIMIENTO]]))</f>
        <v>8</v>
      </c>
      <c r="C4" t="s">
        <v>26</v>
      </c>
      <c r="D4" s="4" t="str">
        <f ca="1">IF(ATLETAS[[#This Row],[SEXO]]="f",_xlfn.XLOOKUP(ATLETAS[[#This Row],[EDAD]],MENU!$C$2:$C$123,MENU!$D$2:$D$123),_xlfn.XLOOKUP(ATLETAS[[#This Row],[EDAD]],MENU!$E$2:$E$123,MENU!$F$2:$F$123))</f>
        <v>PRE A</v>
      </c>
      <c r="E4" s="1" t="s">
        <v>63</v>
      </c>
      <c r="F4" s="1" t="str">
        <f>LOOKUP("zzz",ATLETAS[[#This Row],[EQUIPO 1]:[EQUIPO 5]])</f>
        <v>AQUAPLANET</v>
      </c>
      <c r="G4" s="1" t="s">
        <v>25</v>
      </c>
      <c r="H4" s="4"/>
      <c r="I4" s="4"/>
      <c r="J4" s="4"/>
      <c r="K4" s="4"/>
    </row>
    <row r="5" spans="1:11" hidden="1" x14ac:dyDescent="0.25">
      <c r="A5" s="4">
        <v>39728</v>
      </c>
      <c r="B5" s="1">
        <f ca="1">IF(ATLETAS[[#This Row],[F. NACIMIENTO]]=0,"",YEAR(TODAY())-YEAR(ATLETAS[[#This Row],[F. NACIMIENTO]]))</f>
        <v>13</v>
      </c>
      <c r="C5" t="s">
        <v>28</v>
      </c>
      <c r="D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5" s="1" t="s">
        <v>63</v>
      </c>
      <c r="F5" s="1" t="str">
        <f>LOOKUP("zzz",ATLETAS[[#This Row],[EQUIPO 1]:[EQUIPO 5]])</f>
        <v>AQUAPLANET</v>
      </c>
      <c r="G5" s="1" t="s">
        <v>25</v>
      </c>
      <c r="H5" s="4"/>
      <c r="I5" s="4"/>
      <c r="J5" s="4"/>
      <c r="K5" s="4"/>
    </row>
    <row r="6" spans="1:11" hidden="1" x14ac:dyDescent="0.25">
      <c r="A6" s="4">
        <v>38142</v>
      </c>
      <c r="B6" s="1">
        <f ca="1">IF(ATLETAS[[#This Row],[F. NACIMIENTO]]=0,"",YEAR(TODAY())-YEAR(ATLETAS[[#This Row],[F. NACIMIENTO]]))</f>
        <v>17</v>
      </c>
      <c r="C6" t="s">
        <v>29</v>
      </c>
      <c r="D6" s="4" t="str">
        <f ca="1">IF(ATLETAS[[#This Row],[SEXO]]="f",_xlfn.XLOOKUP(ATLETAS[[#This Row],[EDAD]],MENU!$C$2:$C$123,MENU!$D$2:$D$123),_xlfn.XLOOKUP(ATLETAS[[#This Row],[EDAD]],MENU!$E$2:$E$123,MENU!$F$2:$F$123))</f>
        <v>JUVENIL B</v>
      </c>
      <c r="E6" s="1" t="s">
        <v>63</v>
      </c>
      <c r="F6" s="1" t="str">
        <f>LOOKUP("zzz",ATLETAS[[#This Row],[EQUIPO 1]:[EQUIPO 5]])</f>
        <v>AQUAPLANET</v>
      </c>
      <c r="G6" s="1" t="s">
        <v>25</v>
      </c>
      <c r="H6" s="4"/>
      <c r="I6" s="4"/>
      <c r="J6" s="4"/>
      <c r="K6" s="4"/>
    </row>
    <row r="7" spans="1:11" hidden="1" x14ac:dyDescent="0.25">
      <c r="A7" s="4">
        <v>41377</v>
      </c>
      <c r="B7" s="1">
        <f ca="1">IF(ATLETAS[[#This Row],[F. NACIMIENTO]]=0,"",YEAR(TODAY())-YEAR(ATLETAS[[#This Row],[F. NACIMIENTO]]))</f>
        <v>8</v>
      </c>
      <c r="C7" t="s">
        <v>30</v>
      </c>
      <c r="D7" s="4" t="str">
        <f ca="1">IF(ATLETAS[[#This Row],[SEXO]]="f",_xlfn.XLOOKUP(ATLETAS[[#This Row],[EDAD]],MENU!$C$2:$C$123,MENU!$D$2:$D$123),_xlfn.XLOOKUP(ATLETAS[[#This Row],[EDAD]],MENU!$E$2:$E$123,MENU!$F$2:$F$123))</f>
        <v>PRE A</v>
      </c>
      <c r="E7" s="1" t="s">
        <v>64</v>
      </c>
      <c r="F7" s="1" t="str">
        <f>LOOKUP("zzz",ATLETAS[[#This Row],[EQUIPO 1]:[EQUIPO 5]])</f>
        <v>AQUAPLANET</v>
      </c>
      <c r="G7" s="1" t="s">
        <v>25</v>
      </c>
      <c r="H7" s="4"/>
      <c r="I7" s="4"/>
      <c r="J7" s="4"/>
      <c r="K7" s="4"/>
    </row>
    <row r="8" spans="1:11" hidden="1" x14ac:dyDescent="0.25">
      <c r="A8" s="4">
        <v>41258</v>
      </c>
      <c r="B8" s="1">
        <f ca="1">IF(ATLETAS[[#This Row],[F. NACIMIENTO]]=0,"",YEAR(TODAY())-YEAR(ATLETAS[[#This Row],[F. NACIMIENTO]]))</f>
        <v>9</v>
      </c>
      <c r="C8" t="s">
        <v>32</v>
      </c>
      <c r="D8" s="4" t="str">
        <f ca="1">IF(ATLETAS[[#This Row],[SEXO]]="f",_xlfn.XLOOKUP(ATLETAS[[#This Row],[EDAD]],MENU!$C$2:$C$123,MENU!$D$2:$D$123),_xlfn.XLOOKUP(ATLETAS[[#This Row],[EDAD]],MENU!$E$2:$E$123,MENU!$F$2:$F$123))</f>
        <v>PRE A</v>
      </c>
      <c r="E8" s="1" t="s">
        <v>64</v>
      </c>
      <c r="F8" s="1" t="str">
        <f>LOOKUP("zzz",ATLETAS[[#This Row],[EQUIPO 1]:[EQUIPO 5]])</f>
        <v>AQUAPLANET</v>
      </c>
      <c r="G8" s="1" t="s">
        <v>25</v>
      </c>
      <c r="H8" s="4"/>
      <c r="I8" s="4"/>
      <c r="J8" s="4"/>
      <c r="K8" s="4"/>
    </row>
    <row r="9" spans="1:11" hidden="1" x14ac:dyDescent="0.25">
      <c r="A9" s="4">
        <v>41250</v>
      </c>
      <c r="B9" s="1">
        <f ca="1">IF(ATLETAS[[#This Row],[F. NACIMIENTO]]=0,"",YEAR(TODAY())-YEAR(ATLETAS[[#This Row],[F. NACIMIENTO]]))</f>
        <v>9</v>
      </c>
      <c r="C9" t="s">
        <v>33</v>
      </c>
      <c r="D9" s="4" t="str">
        <f ca="1">IF(ATLETAS[[#This Row],[SEXO]]="f",_xlfn.XLOOKUP(ATLETAS[[#This Row],[EDAD]],MENU!$C$2:$C$123,MENU!$D$2:$D$123),_xlfn.XLOOKUP(ATLETAS[[#This Row],[EDAD]],MENU!$E$2:$E$123,MENU!$F$2:$F$123))</f>
        <v>PRE A</v>
      </c>
      <c r="E9" s="1" t="s">
        <v>64</v>
      </c>
      <c r="F9" s="1" t="str">
        <f>LOOKUP("zzz",ATLETAS[[#This Row],[EQUIPO 1]:[EQUIPO 5]])</f>
        <v>AQUAPLANET</v>
      </c>
      <c r="G9" s="1" t="s">
        <v>25</v>
      </c>
      <c r="H9" s="4"/>
      <c r="I9" s="4"/>
      <c r="J9" s="4"/>
      <c r="K9" s="4"/>
    </row>
    <row r="10" spans="1:11" hidden="1" x14ac:dyDescent="0.25">
      <c r="A10" s="4">
        <v>41030</v>
      </c>
      <c r="B10" s="1">
        <f ca="1">IF(ATLETAS[[#This Row],[F. NACIMIENTO]]=0,"",YEAR(TODAY())-YEAR(ATLETAS[[#This Row],[F. NACIMIENTO]]))</f>
        <v>9</v>
      </c>
      <c r="C10" t="s">
        <v>420</v>
      </c>
      <c r="D10" s="4" t="str">
        <f ca="1">IF(ATLETAS[[#This Row],[SEXO]]="f",_xlfn.XLOOKUP(ATLETAS[[#This Row],[EDAD]],MENU!$C$2:$C$123,MENU!$D$2:$D$123),_xlfn.XLOOKUP(ATLETAS[[#This Row],[EDAD]],MENU!$E$2:$E$123,MENU!$F$2:$F$123))</f>
        <v>PRE A</v>
      </c>
      <c r="E10" s="1" t="s">
        <v>64</v>
      </c>
      <c r="F10" s="1" t="str">
        <f>LOOKUP("zzz",ATLETAS[[#This Row],[EQUIPO 1]:[EQUIPO 5]])</f>
        <v>AQUAPLANET</v>
      </c>
      <c r="G10" s="1" t="s">
        <v>25</v>
      </c>
      <c r="H10" s="4"/>
      <c r="I10" s="4"/>
      <c r="J10" s="4"/>
      <c r="K10" s="4"/>
    </row>
    <row r="11" spans="1:11" hidden="1" x14ac:dyDescent="0.25">
      <c r="A11" s="4">
        <v>40945</v>
      </c>
      <c r="B11" s="1">
        <f ca="1">IF(ATLETAS[[#This Row],[F. NACIMIENTO]]=0,"",YEAR(TODAY())-YEAR(ATLETAS[[#This Row],[F. NACIMIENTO]]))</f>
        <v>9</v>
      </c>
      <c r="C11" t="s">
        <v>31</v>
      </c>
      <c r="D11" s="4" t="str">
        <f ca="1">IF(ATLETAS[[#This Row],[SEXO]]="f",_xlfn.XLOOKUP(ATLETAS[[#This Row],[EDAD]],MENU!$C$2:$C$123,MENU!$D$2:$D$123),_xlfn.XLOOKUP(ATLETAS[[#This Row],[EDAD]],MENU!$E$2:$E$123,MENU!$F$2:$F$123))</f>
        <v>PRE A</v>
      </c>
      <c r="E11" s="1" t="s">
        <v>64</v>
      </c>
      <c r="F11" s="1" t="str">
        <f>LOOKUP("zzz",ATLETAS[[#This Row],[EQUIPO 1]:[EQUIPO 5]])</f>
        <v>AQUAPLANET</v>
      </c>
      <c r="G11" s="1" t="s">
        <v>25</v>
      </c>
      <c r="H11" s="4"/>
      <c r="I11" s="4"/>
      <c r="J11" s="4"/>
      <c r="K11" s="4"/>
    </row>
    <row r="12" spans="1:11" hidden="1" x14ac:dyDescent="0.25">
      <c r="A12" s="4">
        <v>40685</v>
      </c>
      <c r="B12" s="1">
        <f ca="1">IF(ATLETAS[[#This Row],[F. NACIMIENTO]]=0,"",YEAR(TODAY())-YEAR(ATLETAS[[#This Row],[F. NACIMIENTO]]))</f>
        <v>10</v>
      </c>
      <c r="C12" t="s">
        <v>34</v>
      </c>
      <c r="D12" s="4" t="str">
        <f ca="1">IF(ATLETAS[[#This Row],[SEXO]]="f",_xlfn.XLOOKUP(ATLETAS[[#This Row],[EDAD]],MENU!$C$2:$C$123,MENU!$D$2:$D$123),_xlfn.XLOOKUP(ATLETAS[[#This Row],[EDAD]],MENU!$E$2:$E$123,MENU!$F$2:$F$123))</f>
        <v>PRE B</v>
      </c>
      <c r="E12" s="1" t="s">
        <v>64</v>
      </c>
      <c r="F12" s="1" t="str">
        <f>LOOKUP("zzz",ATLETAS[[#This Row],[EQUIPO 1]:[EQUIPO 5]])</f>
        <v>AQUAPLANET</v>
      </c>
      <c r="G12" s="1" t="s">
        <v>25</v>
      </c>
      <c r="H12" s="4"/>
      <c r="I12" s="4"/>
      <c r="J12" s="4"/>
      <c r="K12" s="4"/>
    </row>
    <row r="13" spans="1:11" hidden="1" x14ac:dyDescent="0.25">
      <c r="A13" s="4">
        <v>40665</v>
      </c>
      <c r="B13" s="1">
        <f ca="1">IF(ATLETAS[[#This Row],[F. NACIMIENTO]]=0,"",YEAR(TODAY())-YEAR(ATLETAS[[#This Row],[F. NACIMIENTO]]))</f>
        <v>10</v>
      </c>
      <c r="C13" t="s">
        <v>35</v>
      </c>
      <c r="D13" s="4" t="str">
        <f ca="1">IF(ATLETAS[[#This Row],[SEXO]]="f",_xlfn.XLOOKUP(ATLETAS[[#This Row],[EDAD]],MENU!$C$2:$C$123,MENU!$D$2:$D$123),_xlfn.XLOOKUP(ATLETAS[[#This Row],[EDAD]],MENU!$E$2:$E$123,MENU!$F$2:$F$123))</f>
        <v>PRE B</v>
      </c>
      <c r="E13" s="1" t="s">
        <v>64</v>
      </c>
      <c r="F13" s="1" t="str">
        <f>LOOKUP("zzz",ATLETAS[[#This Row],[EQUIPO 1]:[EQUIPO 5]])</f>
        <v>AQUAPLANET</v>
      </c>
      <c r="G13" s="1" t="s">
        <v>25</v>
      </c>
      <c r="H13" s="4"/>
      <c r="I13" s="4"/>
      <c r="J13" s="4"/>
      <c r="K13" s="4"/>
    </row>
    <row r="14" spans="1:11" hidden="1" x14ac:dyDescent="0.25">
      <c r="A14" s="4">
        <v>40365</v>
      </c>
      <c r="B14" s="1">
        <f ca="1">IF(ATLETAS[[#This Row],[F. NACIMIENTO]]=0,"",YEAR(TODAY())-YEAR(ATLETAS[[#This Row],[F. NACIMIENTO]]))</f>
        <v>11</v>
      </c>
      <c r="C14" t="s">
        <v>37</v>
      </c>
      <c r="D1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4" s="1" t="s">
        <v>64</v>
      </c>
      <c r="F14" s="1" t="str">
        <f>LOOKUP("zzz",ATLETAS[[#This Row],[EQUIPO 1]:[EQUIPO 5]])</f>
        <v>AQUAPLANET</v>
      </c>
      <c r="G14" s="1" t="s">
        <v>25</v>
      </c>
      <c r="H14" s="4"/>
      <c r="I14" s="4"/>
      <c r="J14" s="4"/>
      <c r="K14" s="4"/>
    </row>
    <row r="15" spans="1:11" hidden="1" x14ac:dyDescent="0.25">
      <c r="A15" s="4">
        <v>40365</v>
      </c>
      <c r="B15" s="1">
        <f ca="1">IF(ATLETAS[[#This Row],[F. NACIMIENTO]]=0,"",YEAR(TODAY())-YEAR(ATLETAS[[#This Row],[F. NACIMIENTO]]))</f>
        <v>11</v>
      </c>
      <c r="C15" t="s">
        <v>419</v>
      </c>
      <c r="D1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" s="1" t="s">
        <v>64</v>
      </c>
      <c r="F15" s="1" t="str">
        <f>LOOKUP("zzz",ATLETAS[[#This Row],[EQUIPO 1]:[EQUIPO 5]])</f>
        <v>AQUAPLANET</v>
      </c>
      <c r="G15" s="1" t="s">
        <v>25</v>
      </c>
      <c r="H15" s="4"/>
      <c r="I15" s="4"/>
      <c r="J15" s="4"/>
      <c r="K15" s="4"/>
    </row>
    <row r="16" spans="1:11" hidden="1" x14ac:dyDescent="0.25">
      <c r="A16" s="4">
        <v>40210</v>
      </c>
      <c r="B16" s="1">
        <f ca="1">IF(ATLETAS[[#This Row],[F. NACIMIENTO]]=0,"",YEAR(TODAY())-YEAR(ATLETAS[[#This Row],[F. NACIMIENTO]]))</f>
        <v>11</v>
      </c>
      <c r="C16" t="s">
        <v>38</v>
      </c>
      <c r="D1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" s="1" t="s">
        <v>64</v>
      </c>
      <c r="F16" s="1" t="str">
        <f>LOOKUP("zzz",ATLETAS[[#This Row],[EQUIPO 1]:[EQUIPO 5]])</f>
        <v>AQUAPLANET</v>
      </c>
      <c r="G16" s="1" t="s">
        <v>25</v>
      </c>
      <c r="H16" s="4"/>
      <c r="I16" s="4"/>
      <c r="J16" s="4"/>
      <c r="K16" s="4"/>
    </row>
    <row r="17" spans="1:11" hidden="1" x14ac:dyDescent="0.25">
      <c r="A17" s="4">
        <v>40192</v>
      </c>
      <c r="B17" s="1">
        <f ca="1">IF(ATLETAS[[#This Row],[F. NACIMIENTO]]=0,"",YEAR(TODAY())-YEAR(ATLETAS[[#This Row],[F. NACIMIENTO]]))</f>
        <v>11</v>
      </c>
      <c r="C17" t="s">
        <v>36</v>
      </c>
      <c r="D1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7" s="1" t="s">
        <v>64</v>
      </c>
      <c r="F17" s="1" t="str">
        <f>LOOKUP("zzz",ATLETAS[[#This Row],[EQUIPO 1]:[EQUIPO 5]])</f>
        <v>AQUAPLANET</v>
      </c>
      <c r="G17" s="1" t="s">
        <v>25</v>
      </c>
      <c r="H17" s="4"/>
      <c r="I17" s="4"/>
      <c r="J17" s="4"/>
      <c r="K17" s="4"/>
    </row>
    <row r="18" spans="1:11" hidden="1" x14ac:dyDescent="0.25">
      <c r="A18" s="4">
        <v>39725</v>
      </c>
      <c r="B18" s="1">
        <f ca="1">IF(ATLETAS[[#This Row],[F. NACIMIENTO]]=0,"",YEAR(TODAY())-YEAR(ATLETAS[[#This Row],[F. NACIMIENTO]]))</f>
        <v>13</v>
      </c>
      <c r="C18" t="s">
        <v>423</v>
      </c>
      <c r="D1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8" s="1" t="s">
        <v>64</v>
      </c>
      <c r="F18" s="1" t="str">
        <f>LOOKUP("zzz",ATLETAS[[#This Row],[EQUIPO 1]:[EQUIPO 5]])</f>
        <v>AQUAPLANET</v>
      </c>
      <c r="G18" s="1" t="s">
        <v>25</v>
      </c>
      <c r="H18" s="4"/>
      <c r="I18" s="4"/>
      <c r="J18" s="4"/>
      <c r="K18" s="4"/>
    </row>
    <row r="19" spans="1:11" hidden="1" x14ac:dyDescent="0.25">
      <c r="A19" s="4">
        <v>39478</v>
      </c>
      <c r="B19" s="1">
        <f ca="1">IF(ATLETAS[[#This Row],[F. NACIMIENTO]]=0,"",YEAR(TODAY())-YEAR(ATLETAS[[#This Row],[F. NACIMIENTO]]))</f>
        <v>13</v>
      </c>
      <c r="C19" t="s">
        <v>39</v>
      </c>
      <c r="D1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" s="1" t="s">
        <v>64</v>
      </c>
      <c r="F19" s="1" t="str">
        <f>LOOKUP("zzz",ATLETAS[[#This Row],[EQUIPO 1]:[EQUIPO 5]])</f>
        <v>AQUAPLANET</v>
      </c>
      <c r="G19" s="1" t="s">
        <v>25</v>
      </c>
      <c r="H19" s="4"/>
      <c r="I19" s="4"/>
      <c r="J19" s="4"/>
      <c r="K19" s="4"/>
    </row>
    <row r="20" spans="1:11" hidden="1" x14ac:dyDescent="0.25">
      <c r="A20" s="4">
        <v>39468</v>
      </c>
      <c r="B20" s="1">
        <f ca="1">IF(ATLETAS[[#This Row],[F. NACIMIENTO]]=0,"",YEAR(TODAY())-YEAR(ATLETAS[[#This Row],[F. NACIMIENTO]]))</f>
        <v>13</v>
      </c>
      <c r="C20" t="s">
        <v>424</v>
      </c>
      <c r="D2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0" s="1" t="s">
        <v>64</v>
      </c>
      <c r="F20" s="1" t="str">
        <f>LOOKUP("zzz",ATLETAS[[#This Row],[EQUIPO 1]:[EQUIPO 5]])</f>
        <v>AQUAPLANET</v>
      </c>
      <c r="G20" s="1" t="s">
        <v>25</v>
      </c>
      <c r="H20" s="4"/>
      <c r="I20" s="4"/>
      <c r="J20" s="4"/>
      <c r="K20" s="4"/>
    </row>
    <row r="21" spans="1:11" hidden="1" x14ac:dyDescent="0.25">
      <c r="A21" s="4">
        <v>38073</v>
      </c>
      <c r="B21" s="1">
        <f ca="1">IF(ATLETAS[[#This Row],[F. NACIMIENTO]]=0,"",YEAR(TODAY())-YEAR(ATLETAS[[#This Row],[F. NACIMIENTO]]))</f>
        <v>17</v>
      </c>
      <c r="C21" t="s">
        <v>40</v>
      </c>
      <c r="D21" s="4" t="str">
        <f ca="1">IF(ATLETAS[[#This Row],[SEXO]]="f",_xlfn.XLOOKUP(ATLETAS[[#This Row],[EDAD]],MENU!$C$2:$C$123,MENU!$D$2:$D$123),_xlfn.XLOOKUP(ATLETAS[[#This Row],[EDAD]],MENU!$E$2:$E$123,MENU!$F$2:$F$123))</f>
        <v>JUVENIL B</v>
      </c>
      <c r="E21" s="1" t="s">
        <v>64</v>
      </c>
      <c r="F21" s="1" t="str">
        <f>LOOKUP("zzz",ATLETAS[[#This Row],[EQUIPO 1]:[EQUIPO 5]])</f>
        <v>AQUAPLANET</v>
      </c>
      <c r="G21" s="1" t="s">
        <v>25</v>
      </c>
      <c r="H21" s="4"/>
      <c r="I21" s="4"/>
      <c r="J21" s="4"/>
      <c r="K21" s="4"/>
    </row>
    <row r="22" spans="1:11" hidden="1" x14ac:dyDescent="0.25">
      <c r="A22" s="4">
        <v>37432</v>
      </c>
      <c r="B22" s="1">
        <f ca="1">IF(ATLETAS[[#This Row],[F. NACIMIENTO]]=0,"",YEAR(TODAY())-YEAR(ATLETAS[[#This Row],[F. NACIMIENTO]]))</f>
        <v>19</v>
      </c>
      <c r="C22" t="s">
        <v>41</v>
      </c>
      <c r="D22" s="4" t="str">
        <f ca="1">IF(ATLETAS[[#This Row],[SEXO]]="f",_xlfn.XLOOKUP(ATLETAS[[#This Row],[EDAD]],MENU!$C$2:$C$123,MENU!$D$2:$D$123),_xlfn.XLOOKUP(ATLETAS[[#This Row],[EDAD]],MENU!$E$2:$E$123,MENU!$F$2:$F$123))</f>
        <v>MAYORES</v>
      </c>
      <c r="E22" s="1" t="s">
        <v>64</v>
      </c>
      <c r="F22" s="1" t="str">
        <f>LOOKUP("zzz",ATLETAS[[#This Row],[EQUIPO 1]:[EQUIPO 5]])</f>
        <v>AQUAPLANET</v>
      </c>
      <c r="G22" s="1" t="s">
        <v>25</v>
      </c>
      <c r="H22" s="4"/>
      <c r="I22" s="4"/>
      <c r="J22" s="4"/>
      <c r="K22" s="4"/>
    </row>
    <row r="23" spans="1:11" hidden="1" x14ac:dyDescent="0.25">
      <c r="A23" s="4">
        <v>37114</v>
      </c>
      <c r="B23" s="1">
        <f ca="1">IF(ATLETAS[[#This Row],[F. NACIMIENTO]]=0,"",YEAR(TODAY())-YEAR(ATLETAS[[#This Row],[F. NACIMIENTO]]))</f>
        <v>20</v>
      </c>
      <c r="C23" t="s">
        <v>42</v>
      </c>
      <c r="D23" s="4" t="str">
        <f ca="1">IF(ATLETAS[[#This Row],[SEXO]]="f",_xlfn.XLOOKUP(ATLETAS[[#This Row],[EDAD]],MENU!$C$2:$C$123,MENU!$D$2:$D$123),_xlfn.XLOOKUP(ATLETAS[[#This Row],[EDAD]],MENU!$E$2:$E$123,MENU!$F$2:$F$123))</f>
        <v>MAYORES</v>
      </c>
      <c r="E23" s="1" t="s">
        <v>64</v>
      </c>
      <c r="F23" s="1" t="str">
        <f>LOOKUP("zzz",ATLETAS[[#This Row],[EQUIPO 1]:[EQUIPO 5]])</f>
        <v>AQUAPLANET</v>
      </c>
      <c r="G23" s="1" t="s">
        <v>25</v>
      </c>
      <c r="H23" s="4"/>
      <c r="I23" s="4"/>
      <c r="J23" s="4"/>
      <c r="K23" s="4"/>
    </row>
    <row r="24" spans="1:11" hidden="1" x14ac:dyDescent="0.25">
      <c r="A24" s="4">
        <v>40359</v>
      </c>
      <c r="B24" s="1">
        <f ca="1">IF(ATLETAS[[#This Row],[F. NACIMIENTO]]=0,"",YEAR(TODAY())-YEAR(ATLETAS[[#This Row],[F. NACIMIENTO]]))</f>
        <v>11</v>
      </c>
      <c r="C24" t="s">
        <v>82</v>
      </c>
      <c r="D2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" s="1" t="s">
        <v>63</v>
      </c>
      <c r="F24" s="1" t="str">
        <f>LOOKUP("zzz",ATLETAS[[#This Row],[EQUIPO 1]:[EQUIPO 5]])</f>
        <v>AQUARIUM</v>
      </c>
      <c r="G24" s="1" t="s">
        <v>362</v>
      </c>
      <c r="H24" s="4"/>
      <c r="I24" s="4"/>
      <c r="J24" s="4"/>
      <c r="K24" s="4"/>
    </row>
    <row r="25" spans="1:11" hidden="1" x14ac:dyDescent="0.25">
      <c r="A25" s="4">
        <v>40321</v>
      </c>
      <c r="B25" s="1">
        <f ca="1">IF(ATLETAS[[#This Row],[F. NACIMIENTO]]=0,"",YEAR(TODAY())-YEAR(ATLETAS[[#This Row],[F. NACIMIENTO]]))</f>
        <v>11</v>
      </c>
      <c r="C25" t="s">
        <v>81</v>
      </c>
      <c r="D2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5" s="1" t="s">
        <v>63</v>
      </c>
      <c r="F25" s="1" t="str">
        <f>LOOKUP("zzz",ATLETAS[[#This Row],[EQUIPO 1]:[EQUIPO 5]])</f>
        <v>AQUARIUM</v>
      </c>
      <c r="G25" s="1" t="s">
        <v>362</v>
      </c>
      <c r="H25" s="4"/>
      <c r="I25" s="4"/>
      <c r="J25" s="4"/>
      <c r="K25" s="4"/>
    </row>
    <row r="26" spans="1:11" hidden="1" x14ac:dyDescent="0.25">
      <c r="A26" s="4">
        <v>39840</v>
      </c>
      <c r="B26" s="1">
        <f ca="1">IF(ATLETAS[[#This Row],[F. NACIMIENTO]]=0,"",YEAR(TODAY())-YEAR(ATLETAS[[#This Row],[F. NACIMIENTO]]))</f>
        <v>12</v>
      </c>
      <c r="C26" t="s">
        <v>83</v>
      </c>
      <c r="D2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6" s="1" t="s">
        <v>63</v>
      </c>
      <c r="F26" s="1" t="str">
        <f>LOOKUP("zzz",ATLETAS[[#This Row],[EQUIPO 1]:[EQUIPO 5]])</f>
        <v>AQUARIUM</v>
      </c>
      <c r="G26" s="1" t="s">
        <v>362</v>
      </c>
      <c r="H26" s="4"/>
      <c r="I26" s="4"/>
      <c r="J26" s="4"/>
      <c r="K26" s="4"/>
    </row>
    <row r="27" spans="1:11" hidden="1" x14ac:dyDescent="0.25">
      <c r="A27" s="4">
        <v>38404</v>
      </c>
      <c r="B27" s="1">
        <f ca="1">IF(ATLETAS[[#This Row],[F. NACIMIENTO]]=0,"",YEAR(TODAY())-YEAR(ATLETAS[[#This Row],[F. NACIMIENTO]]))</f>
        <v>16</v>
      </c>
      <c r="C27" t="s">
        <v>84</v>
      </c>
      <c r="D27" s="4" t="str">
        <f ca="1">IF(ATLETAS[[#This Row],[SEXO]]="f",_xlfn.XLOOKUP(ATLETAS[[#This Row],[EDAD]],MENU!$C$2:$C$123,MENU!$D$2:$D$123),_xlfn.XLOOKUP(ATLETAS[[#This Row],[EDAD]],MENU!$E$2:$E$123,MENU!$F$2:$F$123))</f>
        <v>JUVENIL B</v>
      </c>
      <c r="E27" s="1" t="s">
        <v>63</v>
      </c>
      <c r="F27" s="1" t="str">
        <f>LOOKUP("zzz",ATLETAS[[#This Row],[EQUIPO 1]:[EQUIPO 5]])</f>
        <v>AQUARIUM</v>
      </c>
      <c r="G27" s="1" t="s">
        <v>362</v>
      </c>
      <c r="H27" s="4"/>
      <c r="I27" s="4"/>
      <c r="J27" s="4"/>
      <c r="K27" s="4"/>
    </row>
    <row r="28" spans="1:11" hidden="1" x14ac:dyDescent="0.25">
      <c r="A28" s="4">
        <v>37501</v>
      </c>
      <c r="B28" s="1">
        <f ca="1">IF(ATLETAS[[#This Row],[F. NACIMIENTO]]=0,"",YEAR(TODAY())-YEAR(ATLETAS[[#This Row],[F. NACIMIENTO]]))</f>
        <v>19</v>
      </c>
      <c r="C28" t="s">
        <v>85</v>
      </c>
      <c r="D28" s="4" t="str">
        <f ca="1">IF(ATLETAS[[#This Row],[SEXO]]="f",_xlfn.XLOOKUP(ATLETAS[[#This Row],[EDAD]],MENU!$C$2:$C$123,MENU!$D$2:$D$123),_xlfn.XLOOKUP(ATLETAS[[#This Row],[EDAD]],MENU!$E$2:$E$123,MENU!$F$2:$F$123))</f>
        <v>MAYORES</v>
      </c>
      <c r="E28" s="1" t="s">
        <v>63</v>
      </c>
      <c r="F28" s="1" t="str">
        <f>LOOKUP("zzz",ATLETAS[[#This Row],[EQUIPO 1]:[EQUIPO 5]])</f>
        <v>AQUARIUM</v>
      </c>
      <c r="G28" s="1" t="s">
        <v>362</v>
      </c>
      <c r="H28" s="4"/>
      <c r="I28" s="4"/>
      <c r="J28" s="4"/>
      <c r="K28" s="4"/>
    </row>
    <row r="29" spans="1:11" hidden="1" x14ac:dyDescent="0.25">
      <c r="A29" s="4">
        <v>36403</v>
      </c>
      <c r="B29" s="1">
        <f ca="1">IF(ATLETAS[[#This Row],[F. NACIMIENTO]]=0,"",YEAR(TODAY())-YEAR(ATLETAS[[#This Row],[F. NACIMIENTO]]))</f>
        <v>22</v>
      </c>
      <c r="C29" t="s">
        <v>86</v>
      </c>
      <c r="D29" s="4" t="str">
        <f ca="1">IF(ATLETAS[[#This Row],[SEXO]]="f",_xlfn.XLOOKUP(ATLETAS[[#This Row],[EDAD]],MENU!$C$2:$C$123,MENU!$D$2:$D$123),_xlfn.XLOOKUP(ATLETAS[[#This Row],[EDAD]],MENU!$E$2:$E$123,MENU!$F$2:$F$123))</f>
        <v>MAYORES</v>
      </c>
      <c r="E29" s="1" t="s">
        <v>63</v>
      </c>
      <c r="F29" s="1" t="str">
        <f>LOOKUP("zzz",ATLETAS[[#This Row],[EQUIPO 1]:[EQUIPO 5]])</f>
        <v>AQUARIUM</v>
      </c>
      <c r="G29" s="1" t="s">
        <v>362</v>
      </c>
      <c r="H29" s="4"/>
      <c r="I29" s="4"/>
      <c r="J29" s="4"/>
      <c r="K29" s="4"/>
    </row>
    <row r="30" spans="1:11" hidden="1" x14ac:dyDescent="0.25">
      <c r="A30" s="4">
        <v>35296</v>
      </c>
      <c r="B30" s="1">
        <f ca="1">IF(ATLETAS[[#This Row],[F. NACIMIENTO]]=0,"",YEAR(TODAY())-YEAR(ATLETAS[[#This Row],[F. NACIMIENTO]]))</f>
        <v>25</v>
      </c>
      <c r="C30" t="s">
        <v>87</v>
      </c>
      <c r="D30" s="4" t="str">
        <f ca="1">IF(ATLETAS[[#This Row],[SEXO]]="f",_xlfn.XLOOKUP(ATLETAS[[#This Row],[EDAD]],MENU!$C$2:$C$123,MENU!$D$2:$D$123),_xlfn.XLOOKUP(ATLETAS[[#This Row],[EDAD]],MENU!$E$2:$E$123,MENU!$F$2:$F$123))</f>
        <v>MAYORES</v>
      </c>
      <c r="E30" s="1" t="s">
        <v>63</v>
      </c>
      <c r="F30" s="1" t="str">
        <f>LOOKUP("zzz",ATLETAS[[#This Row],[EQUIPO 1]:[EQUIPO 5]])</f>
        <v>AQUARIUM</v>
      </c>
      <c r="G30" s="1" t="s">
        <v>362</v>
      </c>
      <c r="H30" s="4"/>
      <c r="I30" s="4"/>
      <c r="J30" s="4"/>
      <c r="K30" s="4"/>
    </row>
    <row r="31" spans="1:11" hidden="1" x14ac:dyDescent="0.25">
      <c r="A31" s="4">
        <v>34867</v>
      </c>
      <c r="B31" s="1">
        <f ca="1">IF(ATLETAS[[#This Row],[F. NACIMIENTO]]=0,"",YEAR(TODAY())-YEAR(ATLETAS[[#This Row],[F. NACIMIENTO]]))</f>
        <v>26</v>
      </c>
      <c r="C31" t="s">
        <v>88</v>
      </c>
      <c r="D31" s="4" t="str">
        <f ca="1">IF(ATLETAS[[#This Row],[SEXO]]="f",_xlfn.XLOOKUP(ATLETAS[[#This Row],[EDAD]],MENU!$C$2:$C$123,MENU!$D$2:$D$123),_xlfn.XLOOKUP(ATLETAS[[#This Row],[EDAD]],MENU!$E$2:$E$123,MENU!$F$2:$F$123))</f>
        <v>MAYORES</v>
      </c>
      <c r="E31" s="1" t="s">
        <v>63</v>
      </c>
      <c r="F31" s="1" t="str">
        <f>LOOKUP("zzz",ATLETAS[[#This Row],[EQUIPO 1]:[EQUIPO 5]])</f>
        <v>AQUARIUM</v>
      </c>
      <c r="G31" s="1" t="s">
        <v>362</v>
      </c>
      <c r="H31" s="4"/>
      <c r="I31" s="4"/>
      <c r="J31" s="4"/>
      <c r="K31" s="4"/>
    </row>
    <row r="32" spans="1:11" hidden="1" x14ac:dyDescent="0.25">
      <c r="A32" s="4">
        <v>34207</v>
      </c>
      <c r="B32" s="1">
        <f ca="1">IF(ATLETAS[[#This Row],[F. NACIMIENTO]]=0,"",YEAR(TODAY())-YEAR(ATLETAS[[#This Row],[F. NACIMIENTO]]))</f>
        <v>28</v>
      </c>
      <c r="C32" t="s">
        <v>89</v>
      </c>
      <c r="D32" s="4" t="str">
        <f ca="1">IF(ATLETAS[[#This Row],[SEXO]]="f",_xlfn.XLOOKUP(ATLETAS[[#This Row],[EDAD]],MENU!$C$2:$C$123,MENU!$D$2:$D$123),_xlfn.XLOOKUP(ATLETAS[[#This Row],[EDAD]],MENU!$E$2:$E$123,MENU!$F$2:$F$123))</f>
        <v>MAYORES</v>
      </c>
      <c r="E32" s="1" t="s">
        <v>63</v>
      </c>
      <c r="F32" s="1" t="str">
        <f>LOOKUP("zzz",ATLETAS[[#This Row],[EQUIPO 1]:[EQUIPO 5]])</f>
        <v>AQUARIUM</v>
      </c>
      <c r="G32" s="1" t="s">
        <v>362</v>
      </c>
      <c r="H32" s="4"/>
      <c r="I32" s="4"/>
      <c r="J32" s="4"/>
      <c r="K32" s="4"/>
    </row>
    <row r="33" spans="1:11" hidden="1" x14ac:dyDescent="0.25">
      <c r="A33" s="4">
        <v>28377</v>
      </c>
      <c r="B33" s="1">
        <f ca="1">IF(ATLETAS[[#This Row],[F. NACIMIENTO]]=0,"",YEAR(TODAY())-YEAR(ATLETAS[[#This Row],[F. NACIMIENTO]]))</f>
        <v>44</v>
      </c>
      <c r="C33" t="s">
        <v>90</v>
      </c>
      <c r="D33" s="4" t="str">
        <f ca="1">IF(ATLETAS[[#This Row],[SEXO]]="f",_xlfn.XLOOKUP(ATLETAS[[#This Row],[EDAD]],MENU!$C$2:$C$123,MENU!$D$2:$D$123),_xlfn.XLOOKUP(ATLETAS[[#This Row],[EDAD]],MENU!$E$2:$E$123,MENU!$F$2:$F$123))</f>
        <v>MASTER C</v>
      </c>
      <c r="E33" s="1" t="s">
        <v>63</v>
      </c>
      <c r="F33" s="1" t="str">
        <f>LOOKUP("zzz",ATLETAS[[#This Row],[EQUIPO 1]:[EQUIPO 5]])</f>
        <v>AQUARIUM</v>
      </c>
      <c r="G33" s="1" t="s">
        <v>362</v>
      </c>
      <c r="H33" s="4"/>
      <c r="I33" s="4"/>
      <c r="J33" s="4"/>
      <c r="K33" s="4"/>
    </row>
    <row r="34" spans="1:11" hidden="1" x14ac:dyDescent="0.25">
      <c r="A34" s="4">
        <v>41062</v>
      </c>
      <c r="B34" s="1">
        <f ca="1">IF(ATLETAS[[#This Row],[F. NACIMIENTO]]=0,"",YEAR(TODAY())-YEAR(ATLETAS[[#This Row],[F. NACIMIENTO]]))</f>
        <v>9</v>
      </c>
      <c r="C34" t="s">
        <v>91</v>
      </c>
      <c r="D34" s="4" t="str">
        <f ca="1">IF(ATLETAS[[#This Row],[SEXO]]="f",_xlfn.XLOOKUP(ATLETAS[[#This Row],[EDAD]],MENU!$C$2:$C$123,MENU!$D$2:$D$123),_xlfn.XLOOKUP(ATLETAS[[#This Row],[EDAD]],MENU!$E$2:$E$123,MENU!$F$2:$F$123))</f>
        <v>PRE A</v>
      </c>
      <c r="E34" s="1" t="s">
        <v>64</v>
      </c>
      <c r="F34" s="1" t="str">
        <f>LOOKUP("zzz",ATLETAS[[#This Row],[EQUIPO 1]:[EQUIPO 5]])</f>
        <v>AQUARIUM</v>
      </c>
      <c r="G34" s="1" t="s">
        <v>362</v>
      </c>
      <c r="H34" s="4"/>
      <c r="I34" s="4"/>
      <c r="J34" s="4"/>
      <c r="K34" s="4"/>
    </row>
    <row r="35" spans="1:11" hidden="1" x14ac:dyDescent="0.25">
      <c r="A35" s="4">
        <v>40888</v>
      </c>
      <c r="B35" s="1">
        <f ca="1">IF(ATLETAS[[#This Row],[F. NACIMIENTO]]=0,"",YEAR(TODAY())-YEAR(ATLETAS[[#This Row],[F. NACIMIENTO]]))</f>
        <v>10</v>
      </c>
      <c r="C35" t="s">
        <v>92</v>
      </c>
      <c r="D35" s="4" t="str">
        <f ca="1">IF(ATLETAS[[#This Row],[SEXO]]="f",_xlfn.XLOOKUP(ATLETAS[[#This Row],[EDAD]],MENU!$C$2:$C$123,MENU!$D$2:$D$123),_xlfn.XLOOKUP(ATLETAS[[#This Row],[EDAD]],MENU!$E$2:$E$123,MENU!$F$2:$F$123))</f>
        <v>PRE B</v>
      </c>
      <c r="E35" s="1" t="s">
        <v>64</v>
      </c>
      <c r="F35" s="1" t="str">
        <f>LOOKUP("zzz",ATLETAS[[#This Row],[EQUIPO 1]:[EQUIPO 5]])</f>
        <v>AQUARIUM</v>
      </c>
      <c r="G35" s="1" t="s">
        <v>362</v>
      </c>
      <c r="H35" s="4"/>
      <c r="I35" s="4"/>
      <c r="J35" s="4"/>
      <c r="K35" s="4"/>
    </row>
    <row r="36" spans="1:11" hidden="1" x14ac:dyDescent="0.25">
      <c r="A36" s="4">
        <v>40484</v>
      </c>
      <c r="B36" s="1">
        <f ca="1">IF(ATLETAS[[#This Row],[F. NACIMIENTO]]=0,"",YEAR(TODAY())-YEAR(ATLETAS[[#This Row],[F. NACIMIENTO]]))</f>
        <v>11</v>
      </c>
      <c r="C36" t="s">
        <v>93</v>
      </c>
      <c r="D3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6" s="1" t="s">
        <v>64</v>
      </c>
      <c r="F36" s="1" t="str">
        <f>LOOKUP("zzz",ATLETAS[[#This Row],[EQUIPO 1]:[EQUIPO 5]])</f>
        <v>AQUARIUM</v>
      </c>
      <c r="G36" s="1" t="s">
        <v>362</v>
      </c>
      <c r="H36" s="4"/>
      <c r="I36" s="4"/>
      <c r="J36" s="4"/>
      <c r="K36" s="4"/>
    </row>
    <row r="37" spans="1:11" hidden="1" x14ac:dyDescent="0.25">
      <c r="A37" s="4">
        <v>40129</v>
      </c>
      <c r="B37" s="1">
        <f ca="1">IF(ATLETAS[[#This Row],[F. NACIMIENTO]]=0,"",YEAR(TODAY())-YEAR(ATLETAS[[#This Row],[F. NACIMIENTO]]))</f>
        <v>12</v>
      </c>
      <c r="C37" t="s">
        <v>95</v>
      </c>
      <c r="D3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7" s="1" t="s">
        <v>64</v>
      </c>
      <c r="F37" s="1" t="str">
        <f>LOOKUP("zzz",ATLETAS[[#This Row],[EQUIPO 1]:[EQUIPO 5]])</f>
        <v>AQUARIUM</v>
      </c>
      <c r="G37" s="1" t="s">
        <v>362</v>
      </c>
      <c r="H37" s="4"/>
      <c r="I37" s="4"/>
      <c r="J37" s="4"/>
      <c r="K37" s="4"/>
    </row>
    <row r="38" spans="1:11" hidden="1" x14ac:dyDescent="0.25">
      <c r="A38" s="4">
        <v>40051</v>
      </c>
      <c r="B38" s="1">
        <f ca="1">IF(ATLETAS[[#This Row],[F. NACIMIENTO]]=0,"",YEAR(TODAY())-YEAR(ATLETAS[[#This Row],[F. NACIMIENTO]]))</f>
        <v>12</v>
      </c>
      <c r="C38" t="s">
        <v>414</v>
      </c>
      <c r="D3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8" s="1" t="s">
        <v>64</v>
      </c>
      <c r="F38" s="1" t="str">
        <f>LOOKUP("zzz",ATLETAS[[#This Row],[EQUIPO 1]:[EQUIPO 5]])</f>
        <v>AQUARIUM</v>
      </c>
      <c r="G38" s="1" t="s">
        <v>362</v>
      </c>
      <c r="H38" s="4"/>
      <c r="I38" s="4"/>
      <c r="J38" s="4"/>
      <c r="K38" s="4"/>
    </row>
    <row r="39" spans="1:11" hidden="1" x14ac:dyDescent="0.25">
      <c r="A39" s="4">
        <v>40013</v>
      </c>
      <c r="B39" s="1">
        <f ca="1">IF(ATLETAS[[#This Row],[F. NACIMIENTO]]=0,"",YEAR(TODAY())-YEAR(ATLETAS[[#This Row],[F. NACIMIENTO]]))</f>
        <v>12</v>
      </c>
      <c r="C39" t="s">
        <v>96</v>
      </c>
      <c r="D3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9" s="1" t="s">
        <v>64</v>
      </c>
      <c r="F39" s="1" t="str">
        <f>LOOKUP("zzz",ATLETAS[[#This Row],[EQUIPO 1]:[EQUIPO 5]])</f>
        <v>AQUARIUM</v>
      </c>
      <c r="G39" s="1" t="s">
        <v>362</v>
      </c>
      <c r="H39" s="4"/>
      <c r="I39" s="4"/>
      <c r="J39" s="4"/>
      <c r="K39" s="4"/>
    </row>
    <row r="40" spans="1:11" hidden="1" x14ac:dyDescent="0.25">
      <c r="A40" s="4">
        <v>39934</v>
      </c>
      <c r="B40" s="1">
        <f ca="1">IF(ATLETAS[[#This Row],[F. NACIMIENTO]]=0,"",YEAR(TODAY())-YEAR(ATLETAS[[#This Row],[F. NACIMIENTO]]))</f>
        <v>12</v>
      </c>
      <c r="C40" t="s">
        <v>94</v>
      </c>
      <c r="D4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40" s="1" t="s">
        <v>64</v>
      </c>
      <c r="F40" s="1" t="str">
        <f>LOOKUP("zzz",ATLETAS[[#This Row],[EQUIPO 1]:[EQUIPO 5]])</f>
        <v>AQUARIUM</v>
      </c>
      <c r="G40" s="1" t="s">
        <v>362</v>
      </c>
      <c r="H40" s="4"/>
      <c r="I40" s="4"/>
      <c r="J40" s="4"/>
      <c r="K40" s="4"/>
    </row>
    <row r="41" spans="1:11" hidden="1" x14ac:dyDescent="0.25">
      <c r="A41" s="4">
        <v>39884</v>
      </c>
      <c r="B41" s="1">
        <f ca="1">IF(ATLETAS[[#This Row],[F. NACIMIENTO]]=0,"",YEAR(TODAY())-YEAR(ATLETAS[[#This Row],[F. NACIMIENTO]]))</f>
        <v>12</v>
      </c>
      <c r="C41" t="s">
        <v>422</v>
      </c>
      <c r="D4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41" s="1" t="s">
        <v>64</v>
      </c>
      <c r="F41" s="1" t="str">
        <f>LOOKUP("zzz",ATLETAS[[#This Row],[EQUIPO 1]:[EQUIPO 5]])</f>
        <v>AQUARIUM</v>
      </c>
      <c r="G41" s="1" t="s">
        <v>362</v>
      </c>
      <c r="H41" s="4"/>
      <c r="I41" s="4"/>
      <c r="J41" s="4"/>
      <c r="K41" s="4"/>
    </row>
    <row r="42" spans="1:11" hidden="1" x14ac:dyDescent="0.25">
      <c r="A42" s="4">
        <v>39482</v>
      </c>
      <c r="B42" s="1">
        <f ca="1">IF(ATLETAS[[#This Row],[F. NACIMIENTO]]=0,"",YEAR(TODAY())-YEAR(ATLETAS[[#This Row],[F. NACIMIENTO]]))</f>
        <v>13</v>
      </c>
      <c r="C42" t="s">
        <v>413</v>
      </c>
      <c r="D4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42" s="1" t="s">
        <v>64</v>
      </c>
      <c r="F42" s="1" t="str">
        <f>LOOKUP("zzz",ATLETAS[[#This Row],[EQUIPO 1]:[EQUIPO 5]])</f>
        <v>AQUARIUM</v>
      </c>
      <c r="G42" s="1" t="s">
        <v>362</v>
      </c>
      <c r="H42" s="4"/>
      <c r="I42" s="4"/>
      <c r="J42" s="4"/>
      <c r="K42" s="4"/>
    </row>
    <row r="43" spans="1:11" hidden="1" x14ac:dyDescent="0.25">
      <c r="A43" s="4">
        <v>39139</v>
      </c>
      <c r="B43" s="1">
        <f ca="1">IF(ATLETAS[[#This Row],[F. NACIMIENTO]]=0,"",YEAR(TODAY())-YEAR(ATLETAS[[#This Row],[F. NACIMIENTO]]))</f>
        <v>14</v>
      </c>
      <c r="C43" t="s">
        <v>97</v>
      </c>
      <c r="D4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43" s="1" t="s">
        <v>64</v>
      </c>
      <c r="F43" s="1" t="str">
        <f>LOOKUP("zzz",ATLETAS[[#This Row],[EQUIPO 1]:[EQUIPO 5]])</f>
        <v>AQUARIUM</v>
      </c>
      <c r="G43" s="1" t="s">
        <v>362</v>
      </c>
      <c r="H43" s="4"/>
      <c r="I43" s="4"/>
      <c r="J43" s="4"/>
      <c r="K43" s="4"/>
    </row>
    <row r="44" spans="1:11" hidden="1" x14ac:dyDescent="0.25">
      <c r="A44" s="4">
        <v>38990</v>
      </c>
      <c r="B44" s="1">
        <f ca="1">IF(ATLETAS[[#This Row],[F. NACIMIENTO]]=0,"",YEAR(TODAY())-YEAR(ATLETAS[[#This Row],[F. NACIMIENTO]]))</f>
        <v>15</v>
      </c>
      <c r="C44" t="s">
        <v>405</v>
      </c>
      <c r="D44" s="4" t="str">
        <f ca="1">IF(ATLETAS[[#This Row],[SEXO]]="f",_xlfn.XLOOKUP(ATLETAS[[#This Row],[EDAD]],MENU!$C$2:$C$123,MENU!$D$2:$D$123),_xlfn.XLOOKUP(ATLETAS[[#This Row],[EDAD]],MENU!$E$2:$E$123,MENU!$F$2:$F$123))</f>
        <v>JUVENIL A</v>
      </c>
      <c r="E44" s="1" t="s">
        <v>64</v>
      </c>
      <c r="F44" s="1" t="str">
        <f>LOOKUP("zzz",ATLETAS[[#This Row],[EQUIPO 1]:[EQUIPO 5]])</f>
        <v>AQUARIUM</v>
      </c>
      <c r="G44" s="1" t="s">
        <v>362</v>
      </c>
      <c r="H44" s="4"/>
      <c r="I44" s="4"/>
      <c r="J44" s="4"/>
      <c r="K44" s="4"/>
    </row>
    <row r="45" spans="1:11" hidden="1" x14ac:dyDescent="0.25">
      <c r="A45" s="4">
        <v>38666</v>
      </c>
      <c r="B45" s="1">
        <f ca="1">IF(ATLETAS[[#This Row],[F. NACIMIENTO]]=0,"",YEAR(TODAY())-YEAR(ATLETAS[[#This Row],[F. NACIMIENTO]]))</f>
        <v>16</v>
      </c>
      <c r="C45" t="s">
        <v>99</v>
      </c>
      <c r="D45" s="4" t="str">
        <f ca="1">IF(ATLETAS[[#This Row],[SEXO]]="f",_xlfn.XLOOKUP(ATLETAS[[#This Row],[EDAD]],MENU!$C$2:$C$123,MENU!$D$2:$D$123),_xlfn.XLOOKUP(ATLETAS[[#This Row],[EDAD]],MENU!$E$2:$E$123,MENU!$F$2:$F$123))</f>
        <v>JUVENIL A</v>
      </c>
      <c r="E45" s="1" t="s">
        <v>64</v>
      </c>
      <c r="F45" s="1" t="str">
        <f>LOOKUP("zzz",ATLETAS[[#This Row],[EQUIPO 1]:[EQUIPO 5]])</f>
        <v>AQUARIUM</v>
      </c>
      <c r="G45" s="1" t="s">
        <v>362</v>
      </c>
      <c r="H45" s="4"/>
      <c r="I45" s="4"/>
      <c r="J45" s="4"/>
      <c r="K45" s="4"/>
    </row>
    <row r="46" spans="1:11" hidden="1" x14ac:dyDescent="0.25">
      <c r="A46" s="4">
        <v>38663</v>
      </c>
      <c r="B46" s="1">
        <f ca="1">IF(ATLETAS[[#This Row],[F. NACIMIENTO]]=0,"",YEAR(TODAY())-YEAR(ATLETAS[[#This Row],[F. NACIMIENTO]]))</f>
        <v>16</v>
      </c>
      <c r="C46" t="s">
        <v>98</v>
      </c>
      <c r="D46" s="4" t="str">
        <f ca="1">IF(ATLETAS[[#This Row],[SEXO]]="f",_xlfn.XLOOKUP(ATLETAS[[#This Row],[EDAD]],MENU!$C$2:$C$123,MENU!$D$2:$D$123),_xlfn.XLOOKUP(ATLETAS[[#This Row],[EDAD]],MENU!$E$2:$E$123,MENU!$F$2:$F$123))</f>
        <v>JUVENIL A</v>
      </c>
      <c r="E46" s="1" t="s">
        <v>64</v>
      </c>
      <c r="F46" s="1" t="str">
        <f>LOOKUP("zzz",ATLETAS[[#This Row],[EQUIPO 1]:[EQUIPO 5]])</f>
        <v>AQUARIUM</v>
      </c>
      <c r="G46" s="1" t="s">
        <v>362</v>
      </c>
      <c r="H46" s="4"/>
      <c r="I46" s="4"/>
      <c r="J46" s="4"/>
      <c r="K46" s="4"/>
    </row>
    <row r="47" spans="1:11" hidden="1" x14ac:dyDescent="0.25">
      <c r="A47" s="4">
        <v>38428</v>
      </c>
      <c r="B47" s="1">
        <f ca="1">IF(ATLETAS[[#This Row],[F. NACIMIENTO]]=0,"",YEAR(TODAY())-YEAR(ATLETAS[[#This Row],[F. NACIMIENTO]]))</f>
        <v>16</v>
      </c>
      <c r="C47" t="s">
        <v>100</v>
      </c>
      <c r="D47" s="4" t="str">
        <f ca="1">IF(ATLETAS[[#This Row],[SEXO]]="f",_xlfn.XLOOKUP(ATLETAS[[#This Row],[EDAD]],MENU!$C$2:$C$123,MENU!$D$2:$D$123),_xlfn.XLOOKUP(ATLETAS[[#This Row],[EDAD]],MENU!$E$2:$E$123,MENU!$F$2:$F$123))</f>
        <v>JUVENIL A</v>
      </c>
      <c r="E47" s="1" t="s">
        <v>64</v>
      </c>
      <c r="F47" s="1" t="str">
        <f>LOOKUP("zzz",ATLETAS[[#This Row],[EQUIPO 1]:[EQUIPO 5]])</f>
        <v>AQUARIUM</v>
      </c>
      <c r="G47" s="1" t="s">
        <v>362</v>
      </c>
      <c r="H47" s="4"/>
      <c r="I47" s="4"/>
      <c r="J47" s="4"/>
      <c r="K47" s="4"/>
    </row>
    <row r="48" spans="1:11" hidden="1" x14ac:dyDescent="0.25">
      <c r="A48" s="4">
        <v>38284</v>
      </c>
      <c r="B48" s="1">
        <f ca="1">IF(ATLETAS[[#This Row],[F. NACIMIENTO]]=0,"",YEAR(TODAY())-YEAR(ATLETAS[[#This Row],[F. NACIMIENTO]]))</f>
        <v>17</v>
      </c>
      <c r="C48" t="s">
        <v>101</v>
      </c>
      <c r="D48" s="4" t="str">
        <f ca="1">IF(ATLETAS[[#This Row],[SEXO]]="f",_xlfn.XLOOKUP(ATLETAS[[#This Row],[EDAD]],MENU!$C$2:$C$123,MENU!$D$2:$D$123),_xlfn.XLOOKUP(ATLETAS[[#This Row],[EDAD]],MENU!$E$2:$E$123,MENU!$F$2:$F$123))</f>
        <v>JUVENIL B</v>
      </c>
      <c r="E48" s="1" t="s">
        <v>64</v>
      </c>
      <c r="F48" s="1" t="str">
        <f>LOOKUP("zzz",ATLETAS[[#This Row],[EQUIPO 1]:[EQUIPO 5]])</f>
        <v>AQUARIUM</v>
      </c>
      <c r="G48" s="1" t="s">
        <v>362</v>
      </c>
      <c r="H48" s="4"/>
      <c r="I48" s="4"/>
      <c r="J48" s="4"/>
      <c r="K48" s="4"/>
    </row>
    <row r="49" spans="1:11" hidden="1" x14ac:dyDescent="0.25">
      <c r="A49" s="4">
        <v>37791</v>
      </c>
      <c r="B49" s="1">
        <f ca="1">IF(ATLETAS[[#This Row],[F. NACIMIENTO]]=0,"",YEAR(TODAY())-YEAR(ATLETAS[[#This Row],[F. NACIMIENTO]]))</f>
        <v>18</v>
      </c>
      <c r="C49" t="s">
        <v>102</v>
      </c>
      <c r="D49" s="4" t="str">
        <f ca="1">IF(ATLETAS[[#This Row],[SEXO]]="f",_xlfn.XLOOKUP(ATLETAS[[#This Row],[EDAD]],MENU!$C$2:$C$123,MENU!$D$2:$D$123),_xlfn.XLOOKUP(ATLETAS[[#This Row],[EDAD]],MENU!$E$2:$E$123,MENU!$F$2:$F$123))</f>
        <v>JUVENIL B</v>
      </c>
      <c r="E49" s="1" t="s">
        <v>64</v>
      </c>
      <c r="F49" s="1" t="str">
        <f>LOOKUP("zzz",ATLETAS[[#This Row],[EQUIPO 1]:[EQUIPO 5]])</f>
        <v>AQUARIUM</v>
      </c>
      <c r="G49" s="1" t="s">
        <v>362</v>
      </c>
      <c r="H49" s="4"/>
      <c r="I49" s="4"/>
      <c r="J49" s="4"/>
      <c r="K49" s="4"/>
    </row>
    <row r="50" spans="1:11" hidden="1" x14ac:dyDescent="0.25">
      <c r="A50" s="4">
        <v>36592</v>
      </c>
      <c r="B50" s="1">
        <f ca="1">IF(ATLETAS[[#This Row],[F. NACIMIENTO]]=0,"",YEAR(TODAY())-YEAR(ATLETAS[[#This Row],[F. NACIMIENTO]]))</f>
        <v>21</v>
      </c>
      <c r="C50" t="s">
        <v>103</v>
      </c>
      <c r="D50" s="4" t="str">
        <f ca="1">IF(ATLETAS[[#This Row],[SEXO]]="f",_xlfn.XLOOKUP(ATLETAS[[#This Row],[EDAD]],MENU!$C$2:$C$123,MENU!$D$2:$D$123),_xlfn.XLOOKUP(ATLETAS[[#This Row],[EDAD]],MENU!$E$2:$E$123,MENU!$F$2:$F$123))</f>
        <v>MAYORES</v>
      </c>
      <c r="E50" s="1" t="s">
        <v>64</v>
      </c>
      <c r="F50" s="1" t="str">
        <f>LOOKUP("zzz",ATLETAS[[#This Row],[EQUIPO 1]:[EQUIPO 5]])</f>
        <v>AQUARIUM</v>
      </c>
      <c r="G50" s="1" t="s">
        <v>362</v>
      </c>
      <c r="H50" s="4"/>
      <c r="I50" s="4"/>
      <c r="J50" s="4"/>
      <c r="K50" s="4"/>
    </row>
    <row r="51" spans="1:11" hidden="1" x14ac:dyDescent="0.25">
      <c r="A51" s="4">
        <v>35425</v>
      </c>
      <c r="B51" s="1">
        <f ca="1">IF(ATLETAS[[#This Row],[F. NACIMIENTO]]=0,"",YEAR(TODAY())-YEAR(ATLETAS[[#This Row],[F. NACIMIENTO]]))</f>
        <v>25</v>
      </c>
      <c r="C51" t="s">
        <v>104</v>
      </c>
      <c r="D51" s="4" t="str">
        <f ca="1">IF(ATLETAS[[#This Row],[SEXO]]="f",_xlfn.XLOOKUP(ATLETAS[[#This Row],[EDAD]],MENU!$C$2:$C$123,MENU!$D$2:$D$123),_xlfn.XLOOKUP(ATLETAS[[#This Row],[EDAD]],MENU!$E$2:$E$123,MENU!$F$2:$F$123))</f>
        <v>MAYORES</v>
      </c>
      <c r="E51" s="1" t="s">
        <v>64</v>
      </c>
      <c r="F51" s="1" t="str">
        <f>LOOKUP("zzz",ATLETAS[[#This Row],[EQUIPO 1]:[EQUIPO 5]])</f>
        <v>AQUARIUM</v>
      </c>
      <c r="G51" s="1" t="s">
        <v>362</v>
      </c>
      <c r="H51" s="4"/>
      <c r="I51" s="4"/>
      <c r="J51" s="4"/>
      <c r="K51" s="4"/>
    </row>
    <row r="52" spans="1:11" hidden="1" x14ac:dyDescent="0.25">
      <c r="A52" s="4">
        <v>34861</v>
      </c>
      <c r="B52" s="1">
        <f ca="1">IF(ATLETAS[[#This Row],[F. NACIMIENTO]]=0,"",YEAR(TODAY())-YEAR(ATLETAS[[#This Row],[F. NACIMIENTO]]))</f>
        <v>26</v>
      </c>
      <c r="C52" t="s">
        <v>105</v>
      </c>
      <c r="D52" s="4" t="str">
        <f ca="1">IF(ATLETAS[[#This Row],[SEXO]]="f",_xlfn.XLOOKUP(ATLETAS[[#This Row],[EDAD]],MENU!$C$2:$C$123,MENU!$D$2:$D$123),_xlfn.XLOOKUP(ATLETAS[[#This Row],[EDAD]],MENU!$E$2:$E$123,MENU!$F$2:$F$123))</f>
        <v>MAYORES</v>
      </c>
      <c r="E52" s="1" t="s">
        <v>64</v>
      </c>
      <c r="F52" s="1" t="str">
        <f>LOOKUP("zzz",ATLETAS[[#This Row],[EQUIPO 1]:[EQUIPO 5]])</f>
        <v>AQUARIUM</v>
      </c>
      <c r="G52" s="1" t="s">
        <v>362</v>
      </c>
      <c r="H52" s="4"/>
      <c r="I52" s="4"/>
      <c r="J52" s="4"/>
      <c r="K52" s="4"/>
    </row>
    <row r="53" spans="1:11" hidden="1" x14ac:dyDescent="0.25">
      <c r="A53" s="4">
        <v>30806</v>
      </c>
      <c r="B53" s="1">
        <f ca="1">IF(ATLETAS[[#This Row],[F. NACIMIENTO]]=0,"",YEAR(TODAY())-YEAR(ATLETAS[[#This Row],[F. NACIMIENTO]]))</f>
        <v>37</v>
      </c>
      <c r="C53" t="s">
        <v>106</v>
      </c>
      <c r="D53" s="4" t="str">
        <f ca="1">IF(ATLETAS[[#This Row],[SEXO]]="f",_xlfn.XLOOKUP(ATLETAS[[#This Row],[EDAD]],MENU!$C$2:$C$123,MENU!$D$2:$D$123),_xlfn.XLOOKUP(ATLETAS[[#This Row],[EDAD]],MENU!$E$2:$E$123,MENU!$F$2:$F$123))</f>
        <v>MASTER B</v>
      </c>
      <c r="E53" s="1" t="s">
        <v>64</v>
      </c>
      <c r="F53" s="1" t="str">
        <f>LOOKUP("zzz",ATLETAS[[#This Row],[EQUIPO 1]:[EQUIPO 5]])</f>
        <v>AQUARIUM</v>
      </c>
      <c r="G53" s="1" t="s">
        <v>362</v>
      </c>
      <c r="H53" s="4"/>
      <c r="I53" s="4"/>
      <c r="J53" s="4"/>
      <c r="K53" s="4"/>
    </row>
    <row r="54" spans="1:11" hidden="1" x14ac:dyDescent="0.25">
      <c r="A54" s="4">
        <v>28982</v>
      </c>
      <c r="B54" s="1">
        <f ca="1">IF(ATLETAS[[#This Row],[F. NACIMIENTO]]=0,"",YEAR(TODAY())-YEAR(ATLETAS[[#This Row],[F. NACIMIENTO]]))</f>
        <v>42</v>
      </c>
      <c r="C54" t="s">
        <v>107</v>
      </c>
      <c r="D54" s="4" t="str">
        <f ca="1">IF(ATLETAS[[#This Row],[SEXO]]="f",_xlfn.XLOOKUP(ATLETAS[[#This Row],[EDAD]],MENU!$C$2:$C$123,MENU!$D$2:$D$123),_xlfn.XLOOKUP(ATLETAS[[#This Row],[EDAD]],MENU!$E$2:$E$123,MENU!$F$2:$F$123))</f>
        <v>MASTER C</v>
      </c>
      <c r="E54" s="1" t="s">
        <v>64</v>
      </c>
      <c r="F54" s="1" t="str">
        <f>LOOKUP("zzz",ATLETAS[[#This Row],[EQUIPO 1]:[EQUIPO 5]])</f>
        <v>AQUARIUM</v>
      </c>
      <c r="G54" s="1" t="s">
        <v>362</v>
      </c>
      <c r="H54" s="4"/>
      <c r="I54" s="4"/>
      <c r="J54" s="4"/>
      <c r="K54" s="4"/>
    </row>
    <row r="55" spans="1:11" hidden="1" x14ac:dyDescent="0.25">
      <c r="A55" s="4">
        <v>27988</v>
      </c>
      <c r="B55" s="1">
        <f ca="1">IF(ATLETAS[[#This Row],[F. NACIMIENTO]]=0,"",YEAR(TODAY())-YEAR(ATLETAS[[#This Row],[F. NACIMIENTO]]))</f>
        <v>45</v>
      </c>
      <c r="C55" t="s">
        <v>108</v>
      </c>
      <c r="D55" s="4" t="str">
        <f ca="1">IF(ATLETAS[[#This Row],[SEXO]]="f",_xlfn.XLOOKUP(ATLETAS[[#This Row],[EDAD]],MENU!$C$2:$C$123,MENU!$D$2:$D$123),_xlfn.XLOOKUP(ATLETAS[[#This Row],[EDAD]],MENU!$E$2:$E$123,MENU!$F$2:$F$123))</f>
        <v>MASTER D</v>
      </c>
      <c r="E55" s="1" t="s">
        <v>64</v>
      </c>
      <c r="F55" s="1" t="str">
        <f>LOOKUP("zzz",ATLETAS[[#This Row],[EQUIPO 1]:[EQUIPO 5]])</f>
        <v>AQUARIUM</v>
      </c>
      <c r="G55" s="1" t="s">
        <v>362</v>
      </c>
      <c r="H55" s="4"/>
      <c r="I55" s="4"/>
      <c r="J55" s="4"/>
      <c r="K55" s="4"/>
    </row>
    <row r="56" spans="1:11" hidden="1" x14ac:dyDescent="0.25">
      <c r="A56" s="4">
        <v>40155</v>
      </c>
      <c r="B56" s="1">
        <f ca="1">IF(ATLETAS[[#This Row],[F. NACIMIENTO]]=0,"",YEAR(TODAY())-YEAR(ATLETAS[[#This Row],[F. NACIMIENTO]]))</f>
        <v>12</v>
      </c>
      <c r="C56" t="s">
        <v>109</v>
      </c>
      <c r="D5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56" s="1" t="s">
        <v>64</v>
      </c>
      <c r="F56" s="1" t="str">
        <f>LOOKUP("zzz",ATLETAS[[#This Row],[EQUIPO 1]:[EQUIPO 5]])</f>
        <v>ATLANTIS</v>
      </c>
      <c r="G56" s="1" t="s">
        <v>363</v>
      </c>
      <c r="H56" s="4"/>
      <c r="I56" s="4"/>
      <c r="J56" s="4"/>
      <c r="K56" s="4"/>
    </row>
    <row r="57" spans="1:11" hidden="1" x14ac:dyDescent="0.25">
      <c r="A57" s="4">
        <v>39176</v>
      </c>
      <c r="B57" s="1">
        <f ca="1">IF(ATLETAS[[#This Row],[F. NACIMIENTO]]=0,"",YEAR(TODAY())-YEAR(ATLETAS[[#This Row],[F. NACIMIENTO]]))</f>
        <v>14</v>
      </c>
      <c r="C57" t="s">
        <v>110</v>
      </c>
      <c r="D5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57" s="1" t="s">
        <v>64</v>
      </c>
      <c r="F57" s="1" t="str">
        <f>LOOKUP("zzz",ATLETAS[[#This Row],[EQUIPO 1]:[EQUIPO 5]])</f>
        <v>ATLANTIS</v>
      </c>
      <c r="G57" s="1" t="s">
        <v>363</v>
      </c>
      <c r="H57" s="4"/>
      <c r="I57" s="4"/>
      <c r="J57" s="4"/>
      <c r="K57" s="4"/>
    </row>
    <row r="58" spans="1:11" hidden="1" x14ac:dyDescent="0.25">
      <c r="A58" s="4">
        <v>34011</v>
      </c>
      <c r="B58" s="1">
        <f ca="1">IF(ATLETAS[[#This Row],[F. NACIMIENTO]]=0,"",YEAR(TODAY())-YEAR(ATLETAS[[#This Row],[F. NACIMIENTO]]))</f>
        <v>28</v>
      </c>
      <c r="C58" t="s">
        <v>111</v>
      </c>
      <c r="D58" s="4" t="str">
        <f ca="1">IF(ATLETAS[[#This Row],[SEXO]]="f",_xlfn.XLOOKUP(ATLETAS[[#This Row],[EDAD]],MENU!$C$2:$C$123,MENU!$D$2:$D$123),_xlfn.XLOOKUP(ATLETAS[[#This Row],[EDAD]],MENU!$E$2:$E$123,MENU!$F$2:$F$123))</f>
        <v>MAYORES</v>
      </c>
      <c r="E58" s="1" t="s">
        <v>64</v>
      </c>
      <c r="F58" s="1" t="str">
        <f>LOOKUP("zzz",ATLETAS[[#This Row],[EQUIPO 1]:[EQUIPO 5]])</f>
        <v>ATLANTIS</v>
      </c>
      <c r="G58" s="1" t="s">
        <v>363</v>
      </c>
      <c r="H58" s="4"/>
      <c r="I58" s="4"/>
      <c r="J58" s="4"/>
      <c r="K58" s="4"/>
    </row>
    <row r="59" spans="1:11" hidden="1" x14ac:dyDescent="0.25">
      <c r="A59" s="4">
        <v>41112</v>
      </c>
      <c r="B59" s="1">
        <f ca="1">IF(ATLETAS[[#This Row],[F. NACIMIENTO]]=0,"",YEAR(TODAY())-YEAR(ATLETAS[[#This Row],[F. NACIMIENTO]]))</f>
        <v>9</v>
      </c>
      <c r="C59" t="s">
        <v>112</v>
      </c>
      <c r="D59" s="4" t="str">
        <f ca="1">IF(ATLETAS[[#This Row],[SEXO]]="f",_xlfn.XLOOKUP(ATLETAS[[#This Row],[EDAD]],MENU!$C$2:$C$123,MENU!$D$2:$D$123),_xlfn.XLOOKUP(ATLETAS[[#This Row],[EDAD]],MENU!$E$2:$E$123,MENU!$F$2:$F$123))</f>
        <v>PRE B</v>
      </c>
      <c r="E59" s="1" t="s">
        <v>63</v>
      </c>
      <c r="F59" s="1" t="str">
        <f>LOOKUP("zzz",ATLETAS[[#This Row],[EQUIPO 1]:[EQUIPO 5]])</f>
        <v>AVATAR</v>
      </c>
      <c r="G59" s="1" t="s">
        <v>78</v>
      </c>
      <c r="H59" s="4"/>
      <c r="I59" s="4"/>
      <c r="J59" s="4"/>
      <c r="K59" s="4"/>
    </row>
    <row r="60" spans="1:11" hidden="1" x14ac:dyDescent="0.25">
      <c r="A60" s="4">
        <v>40819</v>
      </c>
      <c r="B60" s="1">
        <f ca="1">IF(ATLETAS[[#This Row],[F. NACIMIENTO]]=0,"",YEAR(TODAY())-YEAR(ATLETAS[[#This Row],[F. NACIMIENTO]]))</f>
        <v>10</v>
      </c>
      <c r="C60" t="s">
        <v>403</v>
      </c>
      <c r="D6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0" s="1" t="s">
        <v>63</v>
      </c>
      <c r="F60" s="1" t="str">
        <f>LOOKUP("zzz",ATLETAS[[#This Row],[EQUIPO 1]:[EQUIPO 5]])</f>
        <v>AVATAR</v>
      </c>
      <c r="G60" s="1" t="s">
        <v>78</v>
      </c>
      <c r="H60" s="4"/>
      <c r="I60" s="4"/>
      <c r="J60" s="4"/>
      <c r="K60" s="4"/>
    </row>
    <row r="61" spans="1:11" hidden="1" x14ac:dyDescent="0.25">
      <c r="A61" s="4">
        <v>40739</v>
      </c>
      <c r="B61" s="1">
        <f ca="1">IF(ATLETAS[[#This Row],[F. NACIMIENTO]]=0,"",YEAR(TODAY())-YEAR(ATLETAS[[#This Row],[F. NACIMIENTO]]))</f>
        <v>10</v>
      </c>
      <c r="C61" t="s">
        <v>389</v>
      </c>
      <c r="D6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1" s="1" t="s">
        <v>63</v>
      </c>
      <c r="F61" s="1" t="str">
        <f>LOOKUP("zzz",ATLETAS[[#This Row],[EQUIPO 1]:[EQUIPO 5]])</f>
        <v>AVATAR</v>
      </c>
      <c r="G61" s="1" t="s">
        <v>78</v>
      </c>
      <c r="H61" s="4"/>
      <c r="I61" s="4"/>
      <c r="J61" s="4"/>
      <c r="K61" s="4"/>
    </row>
    <row r="62" spans="1:11" hidden="1" x14ac:dyDescent="0.25">
      <c r="A62" s="4">
        <v>40321</v>
      </c>
      <c r="B62" s="1">
        <f ca="1">IF(ATLETAS[[#This Row],[F. NACIMIENTO]]=0,"",YEAR(TODAY())-YEAR(ATLETAS[[#This Row],[F. NACIMIENTO]]))</f>
        <v>11</v>
      </c>
      <c r="C62" t="s">
        <v>402</v>
      </c>
      <c r="D6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2" s="1" t="s">
        <v>63</v>
      </c>
      <c r="F62" s="1" t="str">
        <f>LOOKUP("zzz",ATLETAS[[#This Row],[EQUIPO 1]:[EQUIPO 5]])</f>
        <v>AVATAR</v>
      </c>
      <c r="G62" s="1" t="s">
        <v>78</v>
      </c>
      <c r="H62" s="4"/>
      <c r="I62" s="4"/>
      <c r="J62" s="4"/>
      <c r="K62" s="4"/>
    </row>
    <row r="63" spans="1:11" hidden="1" x14ac:dyDescent="0.25">
      <c r="A63" s="4">
        <v>40271</v>
      </c>
      <c r="B63" s="1">
        <f ca="1">IF(ATLETAS[[#This Row],[F. NACIMIENTO]]=0,"",YEAR(TODAY())-YEAR(ATLETAS[[#This Row],[F. NACIMIENTO]]))</f>
        <v>11</v>
      </c>
      <c r="C63" t="s">
        <v>390</v>
      </c>
      <c r="D6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63" s="1" t="s">
        <v>63</v>
      </c>
      <c r="F63" s="1" t="str">
        <f>LOOKUP("zzz",ATLETAS[[#This Row],[EQUIPO 1]:[EQUIPO 5]])</f>
        <v>AVATAR</v>
      </c>
      <c r="G63" s="1" t="s">
        <v>78</v>
      </c>
      <c r="H63" s="4"/>
      <c r="I63" s="4"/>
      <c r="J63" s="4"/>
      <c r="K63" s="4"/>
    </row>
    <row r="64" spans="1:11" hidden="1" x14ac:dyDescent="0.25">
      <c r="A64" s="4">
        <v>40017</v>
      </c>
      <c r="B64" s="1">
        <f ca="1">IF(ATLETAS[[#This Row],[F. NACIMIENTO]]=0,"",YEAR(TODAY())-YEAR(ATLETAS[[#This Row],[F. NACIMIENTO]]))</f>
        <v>12</v>
      </c>
      <c r="C64" t="s">
        <v>71</v>
      </c>
      <c r="D6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4" s="1" t="s">
        <v>63</v>
      </c>
      <c r="F64" s="1" t="str">
        <f>LOOKUP("zzz",ATLETAS[[#This Row],[EQUIPO 1]:[EQUIPO 5]])</f>
        <v>AVATAR</v>
      </c>
      <c r="G64" s="1" t="s">
        <v>78</v>
      </c>
      <c r="H64" s="4"/>
      <c r="I64" s="4"/>
      <c r="J64" s="4"/>
      <c r="K64" s="4"/>
    </row>
    <row r="65" spans="1:11" hidden="1" x14ac:dyDescent="0.25">
      <c r="A65" s="4">
        <v>39941</v>
      </c>
      <c r="B65" s="1">
        <f ca="1">IF(ATLETAS[[#This Row],[F. NACIMIENTO]]=0,"",YEAR(TODAY())-YEAR(ATLETAS[[#This Row],[F. NACIMIENTO]]))</f>
        <v>12</v>
      </c>
      <c r="C65" t="s">
        <v>70</v>
      </c>
      <c r="D6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5" s="1" t="s">
        <v>63</v>
      </c>
      <c r="F65" s="1" t="str">
        <f>LOOKUP("zzz",ATLETAS[[#This Row],[EQUIPO 1]:[EQUIPO 5]])</f>
        <v>AVATAR</v>
      </c>
      <c r="G65" s="1" t="s">
        <v>78</v>
      </c>
      <c r="H65" s="4"/>
      <c r="I65" s="4"/>
      <c r="J65" s="4"/>
      <c r="K65" s="4"/>
    </row>
    <row r="66" spans="1:11" hidden="1" x14ac:dyDescent="0.25">
      <c r="A66" s="4">
        <v>39890</v>
      </c>
      <c r="B66" s="1">
        <f ca="1">IF(ATLETAS[[#This Row],[F. NACIMIENTO]]=0,"",YEAR(TODAY())-YEAR(ATLETAS[[#This Row],[F. NACIMIENTO]]))</f>
        <v>12</v>
      </c>
      <c r="C66" t="s">
        <v>397</v>
      </c>
      <c r="D6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6" s="1" t="s">
        <v>63</v>
      </c>
      <c r="F66" s="1" t="str">
        <f>LOOKUP("zzz",ATLETAS[[#This Row],[EQUIPO 1]:[EQUIPO 5]])</f>
        <v>AVATAR</v>
      </c>
      <c r="G66" s="1" t="s">
        <v>78</v>
      </c>
      <c r="H66" s="4"/>
      <c r="I66" s="4"/>
      <c r="J66" s="4"/>
      <c r="K66" s="4"/>
    </row>
    <row r="67" spans="1:11" hidden="1" x14ac:dyDescent="0.25">
      <c r="A67" s="4">
        <v>39881</v>
      </c>
      <c r="B67" s="1">
        <f ca="1">IF(ATLETAS[[#This Row],[F. NACIMIENTO]]=0,"",YEAR(TODAY())-YEAR(ATLETAS[[#This Row],[F. NACIMIENTO]]))</f>
        <v>12</v>
      </c>
      <c r="C67" t="s">
        <v>391</v>
      </c>
      <c r="D6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67" s="1" t="s">
        <v>63</v>
      </c>
      <c r="F67" s="1" t="str">
        <f>LOOKUP("zzz",ATLETAS[[#This Row],[EQUIPO 1]:[EQUIPO 5]])</f>
        <v>AVATAR</v>
      </c>
      <c r="G67" s="1" t="s">
        <v>78</v>
      </c>
      <c r="H67" s="4"/>
      <c r="I67" s="4"/>
      <c r="J67" s="4"/>
      <c r="K67" s="4"/>
    </row>
    <row r="68" spans="1:11" hidden="1" x14ac:dyDescent="0.25">
      <c r="A68" s="4">
        <v>39349</v>
      </c>
      <c r="B68" s="1">
        <f ca="1">IF(ATLETAS[[#This Row],[F. NACIMIENTO]]=0,"",YEAR(TODAY())-YEAR(ATLETAS[[#This Row],[F. NACIMIENTO]]))</f>
        <v>14</v>
      </c>
      <c r="C68" t="s">
        <v>72</v>
      </c>
      <c r="D68" s="4" t="str">
        <f ca="1">IF(ATLETAS[[#This Row],[SEXO]]="f",_xlfn.XLOOKUP(ATLETAS[[#This Row],[EDAD]],MENU!$C$2:$C$123,MENU!$D$2:$D$123),_xlfn.XLOOKUP(ATLETAS[[#This Row],[EDAD]],MENU!$E$2:$E$123,MENU!$F$2:$F$123))</f>
        <v>JUVENIL A</v>
      </c>
      <c r="E68" s="1" t="s">
        <v>63</v>
      </c>
      <c r="F68" s="1" t="str">
        <f>LOOKUP("zzz",ATLETAS[[#This Row],[EQUIPO 1]:[EQUIPO 5]])</f>
        <v>AVATAR</v>
      </c>
      <c r="G68" s="1" t="s">
        <v>78</v>
      </c>
      <c r="H68" s="4"/>
      <c r="I68" s="4"/>
      <c r="J68" s="4"/>
      <c r="K68" s="4"/>
    </row>
    <row r="69" spans="1:11" hidden="1" x14ac:dyDescent="0.25">
      <c r="A69" s="4">
        <v>39295</v>
      </c>
      <c r="B69" s="1">
        <f ca="1">IF(ATLETAS[[#This Row],[F. NACIMIENTO]]=0,"",YEAR(TODAY())-YEAR(ATLETAS[[#This Row],[F. NACIMIENTO]]))</f>
        <v>14</v>
      </c>
      <c r="C69" t="s">
        <v>393</v>
      </c>
      <c r="D69" s="4" t="str">
        <f ca="1">IF(ATLETAS[[#This Row],[SEXO]]="f",_xlfn.XLOOKUP(ATLETAS[[#This Row],[EDAD]],MENU!$C$2:$C$123,MENU!$D$2:$D$123),_xlfn.XLOOKUP(ATLETAS[[#This Row],[EDAD]],MENU!$E$2:$E$123,MENU!$F$2:$F$123))</f>
        <v>JUVENIL A</v>
      </c>
      <c r="E69" s="1" t="s">
        <v>63</v>
      </c>
      <c r="F69" s="1" t="str">
        <f>LOOKUP("zzz",ATLETAS[[#This Row],[EQUIPO 1]:[EQUIPO 5]])</f>
        <v>AVATAR</v>
      </c>
      <c r="G69" s="1" t="s">
        <v>78</v>
      </c>
      <c r="H69" s="4"/>
      <c r="I69" s="4"/>
      <c r="J69" s="4"/>
      <c r="K69" s="4"/>
    </row>
    <row r="70" spans="1:11" hidden="1" x14ac:dyDescent="0.25">
      <c r="A70" s="4">
        <v>39264</v>
      </c>
      <c r="B70" s="1">
        <f ca="1">IF(ATLETAS[[#This Row],[F. NACIMIENTO]]=0,"",YEAR(TODAY())-YEAR(ATLETAS[[#This Row],[F. NACIMIENTO]]))</f>
        <v>14</v>
      </c>
      <c r="C70" t="s">
        <v>113</v>
      </c>
      <c r="D70" s="4" t="str">
        <f ca="1">IF(ATLETAS[[#This Row],[SEXO]]="f",_xlfn.XLOOKUP(ATLETAS[[#This Row],[EDAD]],MENU!$C$2:$C$123,MENU!$D$2:$D$123),_xlfn.XLOOKUP(ATLETAS[[#This Row],[EDAD]],MENU!$E$2:$E$123,MENU!$F$2:$F$123))</f>
        <v>JUVENIL A</v>
      </c>
      <c r="E70" s="1" t="s">
        <v>63</v>
      </c>
      <c r="F70" s="1" t="str">
        <f>LOOKUP("zzz",ATLETAS[[#This Row],[EQUIPO 1]:[EQUIPO 5]])</f>
        <v>AVATAR</v>
      </c>
      <c r="G70" s="1" t="s">
        <v>78</v>
      </c>
      <c r="H70" s="4"/>
      <c r="I70" s="4"/>
      <c r="J70" s="4"/>
      <c r="K70" s="4"/>
    </row>
    <row r="71" spans="1:11" hidden="1" x14ac:dyDescent="0.25">
      <c r="A71" s="4">
        <v>38942</v>
      </c>
      <c r="B71" s="1">
        <f ca="1">IF(ATLETAS[[#This Row],[F. NACIMIENTO]]=0,"",YEAR(TODAY())-YEAR(ATLETAS[[#This Row],[F. NACIMIENTO]]))</f>
        <v>15</v>
      </c>
      <c r="C71" t="s">
        <v>394</v>
      </c>
      <c r="D71" s="4" t="str">
        <f ca="1">IF(ATLETAS[[#This Row],[SEXO]]="f",_xlfn.XLOOKUP(ATLETAS[[#This Row],[EDAD]],MENU!$C$2:$C$123,MENU!$D$2:$D$123),_xlfn.XLOOKUP(ATLETAS[[#This Row],[EDAD]],MENU!$E$2:$E$123,MENU!$F$2:$F$123))</f>
        <v>JUVENIL A</v>
      </c>
      <c r="E71" s="1" t="s">
        <v>63</v>
      </c>
      <c r="F71" s="1" t="str">
        <f>LOOKUP("zzz",ATLETAS[[#This Row],[EQUIPO 1]:[EQUIPO 5]])</f>
        <v>AVATAR</v>
      </c>
      <c r="G71" s="1" t="s">
        <v>78</v>
      </c>
      <c r="H71" s="4"/>
      <c r="I71" s="4"/>
      <c r="J71" s="4"/>
      <c r="K71" s="4"/>
    </row>
    <row r="72" spans="1:11" hidden="1" x14ac:dyDescent="0.25">
      <c r="A72" s="4">
        <v>38426</v>
      </c>
      <c r="B72" s="1">
        <f ca="1">IF(ATLETAS[[#This Row],[F. NACIMIENTO]]=0,"",YEAR(TODAY())-YEAR(ATLETAS[[#This Row],[F. NACIMIENTO]]))</f>
        <v>16</v>
      </c>
      <c r="C72" t="s">
        <v>73</v>
      </c>
      <c r="D72" s="4" t="str">
        <f ca="1">IF(ATLETAS[[#This Row],[SEXO]]="f",_xlfn.XLOOKUP(ATLETAS[[#This Row],[EDAD]],MENU!$C$2:$C$123,MENU!$D$2:$D$123),_xlfn.XLOOKUP(ATLETAS[[#This Row],[EDAD]],MENU!$E$2:$E$123,MENU!$F$2:$F$123))</f>
        <v>JUVENIL B</v>
      </c>
      <c r="E72" s="1" t="s">
        <v>63</v>
      </c>
      <c r="F72" s="1" t="str">
        <f>LOOKUP("zzz",ATLETAS[[#This Row],[EQUIPO 1]:[EQUIPO 5]])</f>
        <v>AVATAR</v>
      </c>
      <c r="G72" s="1" t="s">
        <v>78</v>
      </c>
      <c r="H72" s="4"/>
      <c r="I72" s="4"/>
      <c r="J72" s="4"/>
      <c r="K72" s="4"/>
    </row>
    <row r="73" spans="1:11" hidden="1" x14ac:dyDescent="0.25">
      <c r="A73" s="4">
        <v>37977</v>
      </c>
      <c r="B73" s="1">
        <f ca="1">IF(ATLETAS[[#This Row],[F. NACIMIENTO]]=0,"",YEAR(TODAY())-YEAR(ATLETAS[[#This Row],[F. NACIMIENTO]]))</f>
        <v>18</v>
      </c>
      <c r="C73" t="s">
        <v>396</v>
      </c>
      <c r="D73" s="4" t="str">
        <f ca="1">IF(ATLETAS[[#This Row],[SEXO]]="f",_xlfn.XLOOKUP(ATLETAS[[#This Row],[EDAD]],MENU!$C$2:$C$123,MENU!$D$2:$D$123),_xlfn.XLOOKUP(ATLETAS[[#This Row],[EDAD]],MENU!$E$2:$E$123,MENU!$F$2:$F$123))</f>
        <v>MAYORES</v>
      </c>
      <c r="E73" s="1" t="s">
        <v>63</v>
      </c>
      <c r="F73" s="1" t="str">
        <f>LOOKUP("zzz",ATLETAS[[#This Row],[EQUIPO 1]:[EQUIPO 5]])</f>
        <v>AVATAR</v>
      </c>
      <c r="G73" s="1" t="s">
        <v>78</v>
      </c>
      <c r="H73" s="4"/>
      <c r="I73" s="4"/>
      <c r="J73" s="4"/>
      <c r="K73" s="4"/>
    </row>
    <row r="74" spans="1:11" hidden="1" x14ac:dyDescent="0.25">
      <c r="A74" s="4">
        <v>36885</v>
      </c>
      <c r="B74" s="1">
        <f ca="1">IF(ATLETAS[[#This Row],[F. NACIMIENTO]]=0,"",YEAR(TODAY())-YEAR(ATLETAS[[#This Row],[F. NACIMIENTO]]))</f>
        <v>21</v>
      </c>
      <c r="C74" t="s">
        <v>74</v>
      </c>
      <c r="D74" s="4" t="str">
        <f ca="1">IF(ATLETAS[[#This Row],[SEXO]]="f",_xlfn.XLOOKUP(ATLETAS[[#This Row],[EDAD]],MENU!$C$2:$C$123,MENU!$D$2:$D$123),_xlfn.XLOOKUP(ATLETAS[[#This Row],[EDAD]],MENU!$E$2:$E$123,MENU!$F$2:$F$123))</f>
        <v>MAYORES</v>
      </c>
      <c r="E74" s="1" t="s">
        <v>63</v>
      </c>
      <c r="F74" s="1" t="str">
        <f>LOOKUP("zzz",ATLETAS[[#This Row],[EQUIPO 1]:[EQUIPO 5]])</f>
        <v>AVATAR</v>
      </c>
      <c r="G74" s="1" t="s">
        <v>78</v>
      </c>
      <c r="H74" s="4"/>
      <c r="I74" s="4"/>
      <c r="J74" s="4"/>
      <c r="K74" s="4"/>
    </row>
    <row r="75" spans="1:11" hidden="1" x14ac:dyDescent="0.25">
      <c r="A75" s="4">
        <v>36234</v>
      </c>
      <c r="B75" s="1">
        <f ca="1">IF(ATLETAS[[#This Row],[F. NACIMIENTO]]=0,"",YEAR(TODAY())-YEAR(ATLETAS[[#This Row],[F. NACIMIENTO]]))</f>
        <v>22</v>
      </c>
      <c r="C75" t="s">
        <v>75</v>
      </c>
      <c r="D75" s="4" t="str">
        <f ca="1">IF(ATLETAS[[#This Row],[SEXO]]="f",_xlfn.XLOOKUP(ATLETAS[[#This Row],[EDAD]],MENU!$C$2:$C$123,MENU!$D$2:$D$123),_xlfn.XLOOKUP(ATLETAS[[#This Row],[EDAD]],MENU!$E$2:$E$123,MENU!$F$2:$F$123))</f>
        <v>MAYORES</v>
      </c>
      <c r="E75" s="1" t="s">
        <v>63</v>
      </c>
      <c r="F75" s="1" t="str">
        <f>LOOKUP("zzz",ATLETAS[[#This Row],[EQUIPO 1]:[EQUIPO 5]])</f>
        <v>AVATAR</v>
      </c>
      <c r="G75" s="1" t="s">
        <v>78</v>
      </c>
      <c r="H75" s="4"/>
      <c r="I75" s="4"/>
      <c r="J75" s="4"/>
      <c r="K75" s="4"/>
    </row>
    <row r="76" spans="1:11" hidden="1" x14ac:dyDescent="0.25">
      <c r="A76" s="4">
        <v>40321</v>
      </c>
      <c r="B76" s="1">
        <f ca="1">IF(ATLETAS[[#This Row],[F. NACIMIENTO]]=0,"",YEAR(TODAY())-YEAR(ATLETAS[[#This Row],[F. NACIMIENTO]]))</f>
        <v>11</v>
      </c>
      <c r="C76" t="s">
        <v>429</v>
      </c>
      <c r="D7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6" s="1" t="s">
        <v>64</v>
      </c>
      <c r="F76" s="1" t="str">
        <f>LOOKUP("zzz",ATLETAS[[#This Row],[EQUIPO 1]:[EQUIPO 5]])</f>
        <v>AVATAR</v>
      </c>
      <c r="G76" s="1" t="s">
        <v>78</v>
      </c>
      <c r="H76" s="4"/>
      <c r="I76" s="4"/>
      <c r="J76" s="4"/>
      <c r="K76" s="4"/>
    </row>
    <row r="77" spans="1:11" hidden="1" x14ac:dyDescent="0.25">
      <c r="A77" s="4">
        <v>40286</v>
      </c>
      <c r="B77" s="1">
        <f ca="1">IF(ATLETAS[[#This Row],[F. NACIMIENTO]]=0,"",YEAR(TODAY())-YEAR(ATLETAS[[#This Row],[F. NACIMIENTO]]))</f>
        <v>11</v>
      </c>
      <c r="C77" t="s">
        <v>114</v>
      </c>
      <c r="D7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7" s="1" t="s">
        <v>64</v>
      </c>
      <c r="F77" s="1" t="str">
        <f>LOOKUP("zzz",ATLETAS[[#This Row],[EQUIPO 1]:[EQUIPO 5]])</f>
        <v>AVATAR</v>
      </c>
      <c r="G77" s="1" t="s">
        <v>78</v>
      </c>
      <c r="H77" s="4"/>
      <c r="I77" s="4"/>
      <c r="J77" s="4"/>
      <c r="K77" s="4"/>
    </row>
    <row r="78" spans="1:11" hidden="1" x14ac:dyDescent="0.25">
      <c r="A78" s="4">
        <v>40090</v>
      </c>
      <c r="B78" s="1">
        <f ca="1">IF(ATLETAS[[#This Row],[F. NACIMIENTO]]=0,"",YEAR(TODAY())-YEAR(ATLETAS[[#This Row],[F. NACIMIENTO]]))</f>
        <v>12</v>
      </c>
      <c r="C78" t="s">
        <v>115</v>
      </c>
      <c r="D7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78" s="1" t="s">
        <v>64</v>
      </c>
      <c r="F78" s="1" t="str">
        <f>LOOKUP("zzz",ATLETAS[[#This Row],[EQUIPO 1]:[EQUIPO 5]])</f>
        <v>AVATAR</v>
      </c>
      <c r="G78" s="1" t="s">
        <v>78</v>
      </c>
      <c r="H78" s="4"/>
      <c r="I78" s="4"/>
      <c r="J78" s="4"/>
      <c r="K78" s="4"/>
    </row>
    <row r="79" spans="1:11" hidden="1" x14ac:dyDescent="0.25">
      <c r="A79" s="4">
        <v>39774</v>
      </c>
      <c r="B79" s="1">
        <f ca="1">IF(ATLETAS[[#This Row],[F. NACIMIENTO]]=0,"",YEAR(TODAY())-YEAR(ATLETAS[[#This Row],[F. NACIMIENTO]]))</f>
        <v>13</v>
      </c>
      <c r="C79" t="s">
        <v>116</v>
      </c>
      <c r="D7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79" s="1" t="s">
        <v>64</v>
      </c>
      <c r="F79" s="1" t="str">
        <f>LOOKUP("zzz",ATLETAS[[#This Row],[EQUIPO 1]:[EQUIPO 5]])</f>
        <v>AVATAR</v>
      </c>
      <c r="G79" s="1" t="s">
        <v>78</v>
      </c>
      <c r="H79" s="4"/>
      <c r="I79" s="4"/>
      <c r="J79" s="4"/>
      <c r="K79" s="4"/>
    </row>
    <row r="80" spans="1:11" hidden="1" x14ac:dyDescent="0.25">
      <c r="A80" s="4">
        <v>39514</v>
      </c>
      <c r="B80" s="1">
        <f ca="1">IF(ATLETAS[[#This Row],[F. NACIMIENTO]]=0,"",YEAR(TODAY())-YEAR(ATLETAS[[#This Row],[F. NACIMIENTO]]))</f>
        <v>13</v>
      </c>
      <c r="C80" t="s">
        <v>76</v>
      </c>
      <c r="D8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80" s="1" t="s">
        <v>64</v>
      </c>
      <c r="F80" s="1" t="str">
        <f>LOOKUP("zzz",ATLETAS[[#This Row],[EQUIPO 1]:[EQUIPO 5]])</f>
        <v>AVATAR</v>
      </c>
      <c r="G80" s="1" t="s">
        <v>78</v>
      </c>
      <c r="H80" s="4"/>
      <c r="I80" s="4"/>
      <c r="J80" s="4"/>
      <c r="K80" s="4"/>
    </row>
    <row r="81" spans="1:11" hidden="1" x14ac:dyDescent="0.25">
      <c r="A81" s="4">
        <v>39430</v>
      </c>
      <c r="B81" s="1">
        <f ca="1">IF(ATLETAS[[#This Row],[F. NACIMIENTO]]=0,"",YEAR(TODAY())-YEAR(ATLETAS[[#This Row],[F. NACIMIENTO]]))</f>
        <v>14</v>
      </c>
      <c r="C81" t="s">
        <v>117</v>
      </c>
      <c r="D8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81" s="1" t="s">
        <v>64</v>
      </c>
      <c r="F81" s="1" t="str">
        <f>LOOKUP("zzz",ATLETAS[[#This Row],[EQUIPO 1]:[EQUIPO 5]])</f>
        <v>AVATAR</v>
      </c>
      <c r="G81" s="1" t="s">
        <v>78</v>
      </c>
      <c r="H81" s="4"/>
      <c r="I81" s="4"/>
      <c r="J81" s="4"/>
      <c r="K81" s="4"/>
    </row>
    <row r="82" spans="1:11" hidden="1" x14ac:dyDescent="0.25">
      <c r="A82" s="4">
        <v>38616</v>
      </c>
      <c r="B82" s="1">
        <f ca="1">IF(ATLETAS[[#This Row],[F. NACIMIENTO]]=0,"",YEAR(TODAY())-YEAR(ATLETAS[[#This Row],[F. NACIMIENTO]]))</f>
        <v>16</v>
      </c>
      <c r="C82" t="s">
        <v>118</v>
      </c>
      <c r="D82" s="4" t="str">
        <f ca="1">IF(ATLETAS[[#This Row],[SEXO]]="f",_xlfn.XLOOKUP(ATLETAS[[#This Row],[EDAD]],MENU!$C$2:$C$123,MENU!$D$2:$D$123),_xlfn.XLOOKUP(ATLETAS[[#This Row],[EDAD]],MENU!$E$2:$E$123,MENU!$F$2:$F$123))</f>
        <v>JUVENIL A</v>
      </c>
      <c r="E82" s="1" t="s">
        <v>64</v>
      </c>
      <c r="F82" s="1" t="str">
        <f>LOOKUP("zzz",ATLETAS[[#This Row],[EQUIPO 1]:[EQUIPO 5]])</f>
        <v>AVATAR</v>
      </c>
      <c r="G82" s="1" t="s">
        <v>78</v>
      </c>
      <c r="H82" s="4"/>
      <c r="I82" s="4"/>
      <c r="J82" s="4"/>
      <c r="K82" s="4"/>
    </row>
    <row r="83" spans="1:11" hidden="1" x14ac:dyDescent="0.25">
      <c r="A83" s="4">
        <v>36822</v>
      </c>
      <c r="B83" s="1">
        <f ca="1">IF(ATLETAS[[#This Row],[F. NACIMIENTO]]=0,"",YEAR(TODAY())-YEAR(ATLETAS[[#This Row],[F. NACIMIENTO]]))</f>
        <v>21</v>
      </c>
      <c r="C83" t="s">
        <v>77</v>
      </c>
      <c r="D83" s="4" t="str">
        <f ca="1">IF(ATLETAS[[#This Row],[SEXO]]="f",_xlfn.XLOOKUP(ATLETAS[[#This Row],[EDAD]],MENU!$C$2:$C$123,MENU!$D$2:$D$123),_xlfn.XLOOKUP(ATLETAS[[#This Row],[EDAD]],MENU!$E$2:$E$123,MENU!$F$2:$F$123))</f>
        <v>MAYORES</v>
      </c>
      <c r="E83" s="1" t="s">
        <v>64</v>
      </c>
      <c r="F83" s="1" t="str">
        <f>LOOKUP("zzz",ATLETAS[[#This Row],[EQUIPO 1]:[EQUIPO 5]])</f>
        <v>AVATAR</v>
      </c>
      <c r="G83" s="1" t="s">
        <v>78</v>
      </c>
      <c r="H83" s="4"/>
      <c r="I83" s="4"/>
      <c r="J83" s="4"/>
      <c r="K83" s="4"/>
    </row>
    <row r="84" spans="1:11" hidden="1" x14ac:dyDescent="0.25">
      <c r="A84" s="4">
        <v>36068</v>
      </c>
      <c r="B84" s="1">
        <f ca="1">IF(ATLETAS[[#This Row],[F. NACIMIENTO]]=0,"",YEAR(TODAY())-YEAR(ATLETAS[[#This Row],[F. NACIMIENTO]]))</f>
        <v>23</v>
      </c>
      <c r="C84" t="s">
        <v>80</v>
      </c>
      <c r="D84" s="4" t="str">
        <f ca="1">IF(ATLETAS[[#This Row],[SEXO]]="f",_xlfn.XLOOKUP(ATLETAS[[#This Row],[EDAD]],MENU!$C$2:$C$123,MENU!$D$2:$D$123),_xlfn.XLOOKUP(ATLETAS[[#This Row],[EDAD]],MENU!$E$2:$E$123,MENU!$F$2:$F$123))</f>
        <v>MAYORES</v>
      </c>
      <c r="E84" s="1" t="s">
        <v>64</v>
      </c>
      <c r="F84" s="1" t="str">
        <f>LOOKUP("zzz",ATLETAS[[#This Row],[EQUIPO 1]:[EQUIPO 5]])</f>
        <v>AVATAR</v>
      </c>
      <c r="G84" s="1" t="s">
        <v>78</v>
      </c>
      <c r="H84" s="4"/>
      <c r="I84" s="4"/>
      <c r="J84" s="4"/>
      <c r="K84" s="4"/>
    </row>
    <row r="85" spans="1:11" hidden="1" x14ac:dyDescent="0.25">
      <c r="A85" s="4">
        <v>34899</v>
      </c>
      <c r="B85" s="1">
        <f ca="1">IF(ATLETAS[[#This Row],[F. NACIMIENTO]]=0,"",YEAR(TODAY())-YEAR(ATLETAS[[#This Row],[F. NACIMIENTO]]))</f>
        <v>26</v>
      </c>
      <c r="C85" t="s">
        <v>79</v>
      </c>
      <c r="D85" s="4" t="str">
        <f ca="1">IF(ATLETAS[[#This Row],[SEXO]]="f",_xlfn.XLOOKUP(ATLETAS[[#This Row],[EDAD]],MENU!$C$2:$C$123,MENU!$D$2:$D$123),_xlfn.XLOOKUP(ATLETAS[[#This Row],[EDAD]],MENU!$E$2:$E$123,MENU!$F$2:$F$123))</f>
        <v>MAYORES</v>
      </c>
      <c r="E85" s="1" t="s">
        <v>64</v>
      </c>
      <c r="F85" s="1" t="str">
        <f>LOOKUP("zzz",ATLETAS[[#This Row],[EQUIPO 1]:[EQUIPO 5]])</f>
        <v>AVATAR</v>
      </c>
      <c r="G85" s="1" t="s">
        <v>78</v>
      </c>
      <c r="H85" s="4"/>
      <c r="I85" s="4"/>
      <c r="J85" s="4"/>
      <c r="K85" s="4"/>
    </row>
    <row r="86" spans="1:11" x14ac:dyDescent="0.25">
      <c r="A86" s="4">
        <v>41560</v>
      </c>
      <c r="B86" s="1">
        <f ca="1">IF(ATLETAS[[#This Row],[F. NACIMIENTO]]=0,"",YEAR(TODAY())-YEAR(ATLETAS[[#This Row],[F. NACIMIENTO]]))</f>
        <v>8</v>
      </c>
      <c r="C86" t="s">
        <v>119</v>
      </c>
      <c r="D86" s="4" t="str">
        <f ca="1">IF(ATLETAS[[#This Row],[SEXO]]="f",_xlfn.XLOOKUP(ATLETAS[[#This Row],[EDAD]],MENU!$C$2:$C$123,MENU!$D$2:$D$123),_xlfn.XLOOKUP(ATLETAS[[#This Row],[EDAD]],MENU!$E$2:$E$123,MENU!$F$2:$F$123))</f>
        <v>PRE A</v>
      </c>
      <c r="E86" s="1" t="s">
        <v>63</v>
      </c>
      <c r="F86" s="1" t="str">
        <f>LOOKUP("zzz",ATLETAS[[#This Row],[EQUIPO 1]:[EQUIPO 5]])</f>
        <v>DELFINES</v>
      </c>
      <c r="G86" s="1" t="s">
        <v>364</v>
      </c>
      <c r="H86" s="4"/>
      <c r="I86" s="4"/>
      <c r="J86" s="4"/>
      <c r="K86" s="4"/>
    </row>
    <row r="87" spans="1:11" x14ac:dyDescent="0.25">
      <c r="A87" s="4">
        <v>40730</v>
      </c>
      <c r="B87" s="1">
        <f ca="1">IF(ATLETAS[[#This Row],[F. NACIMIENTO]]=0,"",YEAR(TODAY())-YEAR(ATLETAS[[#This Row],[F. NACIMIENTO]]))</f>
        <v>10</v>
      </c>
      <c r="C87" t="s">
        <v>120</v>
      </c>
      <c r="D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7" s="1" t="s">
        <v>63</v>
      </c>
      <c r="F87" s="1" t="str">
        <f>LOOKUP("zzz",ATLETAS[[#This Row],[EQUIPO 1]:[EQUIPO 5]])</f>
        <v>DELFINES</v>
      </c>
      <c r="G87" s="1" t="s">
        <v>364</v>
      </c>
      <c r="H87" s="4"/>
      <c r="I87" s="4"/>
      <c r="J87" s="4"/>
      <c r="K87" s="4"/>
    </row>
    <row r="88" spans="1:11" x14ac:dyDescent="0.25">
      <c r="A88" s="4">
        <v>40626</v>
      </c>
      <c r="B88" s="1">
        <f ca="1">IF(ATLETAS[[#This Row],[F. NACIMIENTO]]=0,"",YEAR(TODAY())-YEAR(ATLETAS[[#This Row],[F. NACIMIENTO]]))</f>
        <v>10</v>
      </c>
      <c r="C88" t="s">
        <v>121</v>
      </c>
      <c r="D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8" s="1" t="s">
        <v>63</v>
      </c>
      <c r="F88" s="1" t="str">
        <f>LOOKUP("zzz",ATLETAS[[#This Row],[EQUIPO 1]:[EQUIPO 5]])</f>
        <v>DELFINES</v>
      </c>
      <c r="G88" s="1" t="s">
        <v>364</v>
      </c>
      <c r="H88" s="4"/>
      <c r="I88" s="4"/>
      <c r="J88" s="4"/>
      <c r="K88" s="4"/>
    </row>
    <row r="89" spans="1:11" x14ac:dyDescent="0.25">
      <c r="A89" s="4">
        <v>40232</v>
      </c>
      <c r="B89" s="1">
        <f ca="1">IF(ATLETAS[[#This Row],[F. NACIMIENTO]]=0,"",YEAR(TODAY())-YEAR(ATLETAS[[#This Row],[F. NACIMIENTO]]))</f>
        <v>11</v>
      </c>
      <c r="C89" t="s">
        <v>122</v>
      </c>
      <c r="D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89" s="1" t="s">
        <v>63</v>
      </c>
      <c r="F89" s="1" t="str">
        <f>LOOKUP("zzz",ATLETAS[[#This Row],[EQUIPO 1]:[EQUIPO 5]])</f>
        <v>DELFINES</v>
      </c>
      <c r="G89" s="1" t="s">
        <v>364</v>
      </c>
      <c r="H89" s="4"/>
      <c r="I89" s="4"/>
      <c r="J89" s="4"/>
      <c r="K89" s="4"/>
    </row>
    <row r="90" spans="1:11" x14ac:dyDescent="0.25">
      <c r="A90" s="4">
        <v>40181</v>
      </c>
      <c r="B90" s="1">
        <f ca="1">IF(ATLETAS[[#This Row],[F. NACIMIENTO]]=0,"",YEAR(TODAY())-YEAR(ATLETAS[[#This Row],[F. NACIMIENTO]]))</f>
        <v>11</v>
      </c>
      <c r="C90" t="s">
        <v>123</v>
      </c>
      <c r="D9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90" s="1" t="s">
        <v>63</v>
      </c>
      <c r="F90" s="1" t="str">
        <f>LOOKUP("zzz",ATLETAS[[#This Row],[EQUIPO 1]:[EQUIPO 5]])</f>
        <v>DELFINES</v>
      </c>
      <c r="G90" s="1" t="s">
        <v>364</v>
      </c>
      <c r="H90" s="4"/>
      <c r="I90" s="4"/>
      <c r="J90" s="4"/>
      <c r="K90" s="4"/>
    </row>
    <row r="91" spans="1:11" x14ac:dyDescent="0.25">
      <c r="A91" s="4">
        <v>39987</v>
      </c>
      <c r="B91" s="1">
        <f ca="1">IF(ATLETAS[[#This Row],[F. NACIMIENTO]]=0,"",YEAR(TODAY())-YEAR(ATLETAS[[#This Row],[F. NACIMIENTO]]))</f>
        <v>12</v>
      </c>
      <c r="C91" t="s">
        <v>124</v>
      </c>
      <c r="D9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91" s="1" t="s">
        <v>63</v>
      </c>
      <c r="F91" s="1" t="str">
        <f>LOOKUP("zzz",ATLETAS[[#This Row],[EQUIPO 1]:[EQUIPO 5]])</f>
        <v>DELFINES</v>
      </c>
      <c r="G91" s="1" t="s">
        <v>364</v>
      </c>
      <c r="H91" s="4"/>
      <c r="I91" s="4"/>
      <c r="J91" s="4"/>
      <c r="K91" s="4"/>
    </row>
    <row r="92" spans="1:11" x14ac:dyDescent="0.25">
      <c r="A92" s="4">
        <v>39740</v>
      </c>
      <c r="B92" s="1">
        <f ca="1">IF(ATLETAS[[#This Row],[F. NACIMIENTO]]=0,"",YEAR(TODAY())-YEAR(ATLETAS[[#This Row],[F. NACIMIENTO]]))</f>
        <v>13</v>
      </c>
      <c r="C92" t="s">
        <v>125</v>
      </c>
      <c r="D9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92" s="1" t="s">
        <v>63</v>
      </c>
      <c r="F92" s="1" t="str">
        <f>LOOKUP("zzz",ATLETAS[[#This Row],[EQUIPO 1]:[EQUIPO 5]])</f>
        <v>DELFINES</v>
      </c>
      <c r="G92" s="1" t="s">
        <v>364</v>
      </c>
      <c r="H92" s="4"/>
      <c r="I92" s="4"/>
      <c r="J92" s="4"/>
      <c r="K92" s="4"/>
    </row>
    <row r="93" spans="1:11" x14ac:dyDescent="0.25">
      <c r="A93" s="4">
        <v>39263</v>
      </c>
      <c r="B93" s="1">
        <f ca="1">IF(ATLETAS[[#This Row],[F. NACIMIENTO]]=0,"",YEAR(TODAY())-YEAR(ATLETAS[[#This Row],[F. NACIMIENTO]]))</f>
        <v>14</v>
      </c>
      <c r="C93" t="s">
        <v>126</v>
      </c>
      <c r="D93" s="4" t="str">
        <f ca="1">IF(ATLETAS[[#This Row],[SEXO]]="f",_xlfn.XLOOKUP(ATLETAS[[#This Row],[EDAD]],MENU!$C$2:$C$123,MENU!$D$2:$D$123),_xlfn.XLOOKUP(ATLETAS[[#This Row],[EDAD]],MENU!$E$2:$E$123,MENU!$F$2:$F$123))</f>
        <v>JUVENIL A</v>
      </c>
      <c r="E93" s="1" t="s">
        <v>63</v>
      </c>
      <c r="F93" s="1" t="str">
        <f>LOOKUP("zzz",ATLETAS[[#This Row],[EQUIPO 1]:[EQUIPO 5]])</f>
        <v>DELFINES</v>
      </c>
      <c r="G93" s="4" t="s">
        <v>440</v>
      </c>
      <c r="H93" s="1" t="s">
        <v>364</v>
      </c>
      <c r="I93" s="4"/>
      <c r="J93" s="4"/>
      <c r="K93" s="4"/>
    </row>
    <row r="94" spans="1:11" x14ac:dyDescent="0.25">
      <c r="A94" s="4">
        <v>38865</v>
      </c>
      <c r="B94" s="1">
        <f ca="1">IF(ATLETAS[[#This Row],[F. NACIMIENTO]]=0,"",YEAR(TODAY())-YEAR(ATLETAS[[#This Row],[F. NACIMIENTO]]))</f>
        <v>15</v>
      </c>
      <c r="C94" t="s">
        <v>127</v>
      </c>
      <c r="D94" s="4" t="str">
        <f ca="1">IF(ATLETAS[[#This Row],[SEXO]]="f",_xlfn.XLOOKUP(ATLETAS[[#This Row],[EDAD]],MENU!$C$2:$C$123,MENU!$D$2:$D$123),_xlfn.XLOOKUP(ATLETAS[[#This Row],[EDAD]],MENU!$E$2:$E$123,MENU!$F$2:$F$123))</f>
        <v>JUVENIL A</v>
      </c>
      <c r="E94" s="1" t="s">
        <v>63</v>
      </c>
      <c r="F94" s="1" t="str">
        <f>LOOKUP("zzz",ATLETAS[[#This Row],[EQUIPO 1]:[EQUIPO 5]])</f>
        <v>DELFINES</v>
      </c>
      <c r="G94" s="1" t="s">
        <v>364</v>
      </c>
      <c r="H94" s="4"/>
      <c r="I94" s="4"/>
      <c r="J94" s="4"/>
      <c r="K94" s="4"/>
    </row>
    <row r="95" spans="1:11" x14ac:dyDescent="0.25">
      <c r="A95" s="4">
        <v>38571</v>
      </c>
      <c r="B95" s="1">
        <f ca="1">IF(ATLETAS[[#This Row],[F. NACIMIENTO]]=0,"",YEAR(TODAY())-YEAR(ATLETAS[[#This Row],[F. NACIMIENTO]]))</f>
        <v>16</v>
      </c>
      <c r="C95" t="s">
        <v>128</v>
      </c>
      <c r="D95" s="4" t="str">
        <f ca="1">IF(ATLETAS[[#This Row],[SEXO]]="f",_xlfn.XLOOKUP(ATLETAS[[#This Row],[EDAD]],MENU!$C$2:$C$123,MENU!$D$2:$D$123),_xlfn.XLOOKUP(ATLETAS[[#This Row],[EDAD]],MENU!$E$2:$E$123,MENU!$F$2:$F$123))</f>
        <v>JUVENIL B</v>
      </c>
      <c r="E95" s="1" t="s">
        <v>63</v>
      </c>
      <c r="F95" s="1" t="str">
        <f>LOOKUP("zzz",ATLETAS[[#This Row],[EQUIPO 1]:[EQUIPO 5]])</f>
        <v>DELFINES</v>
      </c>
      <c r="G95" s="1" t="s">
        <v>364</v>
      </c>
      <c r="H95" s="4"/>
      <c r="I95" s="4"/>
      <c r="J95" s="4"/>
      <c r="K95" s="4"/>
    </row>
    <row r="96" spans="1:11" x14ac:dyDescent="0.25">
      <c r="A96" s="4">
        <v>38190</v>
      </c>
      <c r="B96" s="1">
        <f ca="1">IF(ATLETAS[[#This Row],[F. NACIMIENTO]]=0,"",YEAR(TODAY())-YEAR(ATLETAS[[#This Row],[F. NACIMIENTO]]))</f>
        <v>17</v>
      </c>
      <c r="C96" t="s">
        <v>401</v>
      </c>
      <c r="D96" s="4" t="str">
        <f ca="1">IF(ATLETAS[[#This Row],[SEXO]]="f",_xlfn.XLOOKUP(ATLETAS[[#This Row],[EDAD]],MENU!$C$2:$C$123,MENU!$D$2:$D$123),_xlfn.XLOOKUP(ATLETAS[[#This Row],[EDAD]],MENU!$E$2:$E$123,MENU!$F$2:$F$123))</f>
        <v>JUVENIL B</v>
      </c>
      <c r="E96" s="1" t="s">
        <v>63</v>
      </c>
      <c r="F96" s="1" t="str">
        <f>LOOKUP("zzz",ATLETAS[[#This Row],[EQUIPO 1]:[EQUIPO 5]])</f>
        <v>DELFINES</v>
      </c>
      <c r="G96" s="1" t="s">
        <v>364</v>
      </c>
      <c r="H96" s="4"/>
      <c r="I96" s="4"/>
      <c r="J96" s="4"/>
      <c r="K96" s="4"/>
    </row>
    <row r="97" spans="1:11" x14ac:dyDescent="0.25">
      <c r="A97" s="4">
        <v>37356</v>
      </c>
      <c r="B97" s="1">
        <f ca="1">IF(ATLETAS[[#This Row],[F. NACIMIENTO]]=0,"",YEAR(TODAY())-YEAR(ATLETAS[[#This Row],[F. NACIMIENTO]]))</f>
        <v>19</v>
      </c>
      <c r="C97" t="s">
        <v>404</v>
      </c>
      <c r="D97" s="4" t="str">
        <f ca="1">IF(ATLETAS[[#This Row],[SEXO]]="f",_xlfn.XLOOKUP(ATLETAS[[#This Row],[EDAD]],MENU!$C$2:$C$123,MENU!$D$2:$D$123),_xlfn.XLOOKUP(ATLETAS[[#This Row],[EDAD]],MENU!$E$2:$E$123,MENU!$F$2:$F$123))</f>
        <v>MAYORES</v>
      </c>
      <c r="E97" s="1" t="s">
        <v>63</v>
      </c>
      <c r="F97" s="1" t="str">
        <f>LOOKUP("zzz",ATLETAS[[#This Row],[EQUIPO 1]:[EQUIPO 5]])</f>
        <v>DELFINES</v>
      </c>
      <c r="G97" s="1" t="s">
        <v>364</v>
      </c>
      <c r="H97" s="4"/>
      <c r="I97" s="4"/>
      <c r="J97" s="4"/>
      <c r="K97" s="4"/>
    </row>
    <row r="98" spans="1:11" x14ac:dyDescent="0.25">
      <c r="A98" s="4">
        <v>35174</v>
      </c>
      <c r="B98" s="1">
        <f ca="1">IF(ATLETAS[[#This Row],[F. NACIMIENTO]]=0,"",YEAR(TODAY())-YEAR(ATLETAS[[#This Row],[F. NACIMIENTO]]))</f>
        <v>25</v>
      </c>
      <c r="C98" t="s">
        <v>129</v>
      </c>
      <c r="D98" s="4" t="str">
        <f ca="1">IF(ATLETAS[[#This Row],[SEXO]]="f",_xlfn.XLOOKUP(ATLETAS[[#This Row],[EDAD]],MENU!$C$2:$C$123,MENU!$D$2:$D$123),_xlfn.XLOOKUP(ATLETAS[[#This Row],[EDAD]],MENU!$E$2:$E$123,MENU!$F$2:$F$123))</f>
        <v>MAYORES</v>
      </c>
      <c r="E98" s="1" t="s">
        <v>63</v>
      </c>
      <c r="F98" s="1" t="str">
        <f>LOOKUP("zzz",ATLETAS[[#This Row],[EQUIPO 1]:[EQUIPO 5]])</f>
        <v>DELFINES</v>
      </c>
      <c r="G98" s="1" t="s">
        <v>364</v>
      </c>
      <c r="H98" s="4"/>
      <c r="I98" s="4"/>
      <c r="J98" s="4"/>
      <c r="K98" s="4"/>
    </row>
    <row r="99" spans="1:11" x14ac:dyDescent="0.25">
      <c r="A99" s="4">
        <v>34474</v>
      </c>
      <c r="B99" s="1">
        <f ca="1">IF(ATLETAS[[#This Row],[F. NACIMIENTO]]=0,"",YEAR(TODAY())-YEAR(ATLETAS[[#This Row],[F. NACIMIENTO]]))</f>
        <v>27</v>
      </c>
      <c r="C99" t="s">
        <v>130</v>
      </c>
      <c r="D99" s="4" t="str">
        <f ca="1">IF(ATLETAS[[#This Row],[SEXO]]="f",_xlfn.XLOOKUP(ATLETAS[[#This Row],[EDAD]],MENU!$C$2:$C$123,MENU!$D$2:$D$123),_xlfn.XLOOKUP(ATLETAS[[#This Row],[EDAD]],MENU!$E$2:$E$123,MENU!$F$2:$F$123))</f>
        <v>MAYORES</v>
      </c>
      <c r="E99" s="1" t="s">
        <v>63</v>
      </c>
      <c r="F99" s="1" t="str">
        <f>LOOKUP("zzz",ATLETAS[[#This Row],[EQUIPO 1]:[EQUIPO 5]])</f>
        <v>DELFINES</v>
      </c>
      <c r="G99" s="1" t="s">
        <v>364</v>
      </c>
      <c r="H99" s="4"/>
      <c r="I99" s="4"/>
      <c r="J99" s="4"/>
      <c r="K99" s="4"/>
    </row>
    <row r="100" spans="1:11" x14ac:dyDescent="0.25">
      <c r="A100" s="4">
        <v>33020</v>
      </c>
      <c r="B100" s="1">
        <f ca="1">IF(ATLETAS[[#This Row],[F. NACIMIENTO]]=0,"",YEAR(TODAY())-YEAR(ATLETAS[[#This Row],[F. NACIMIENTO]]))</f>
        <v>31</v>
      </c>
      <c r="C100" t="s">
        <v>131</v>
      </c>
      <c r="D100" s="4" t="str">
        <f ca="1">IF(ATLETAS[[#This Row],[SEXO]]="f",_xlfn.XLOOKUP(ATLETAS[[#This Row],[EDAD]],MENU!$C$2:$C$123,MENU!$D$2:$D$123),_xlfn.XLOOKUP(ATLETAS[[#This Row],[EDAD]],MENU!$E$2:$E$123,MENU!$F$2:$F$123))</f>
        <v>MASTER A</v>
      </c>
      <c r="E100" s="1" t="s">
        <v>63</v>
      </c>
      <c r="F100" s="1" t="str">
        <f>LOOKUP("zzz",ATLETAS[[#This Row],[EQUIPO 1]:[EQUIPO 5]])</f>
        <v>DELFINES</v>
      </c>
      <c r="G100" s="1" t="s">
        <v>364</v>
      </c>
      <c r="H100" s="4"/>
      <c r="I100" s="4"/>
      <c r="J100" s="4"/>
      <c r="K100" s="4"/>
    </row>
    <row r="101" spans="1:11" x14ac:dyDescent="0.25">
      <c r="A101" s="4">
        <v>40661</v>
      </c>
      <c r="B101" s="1">
        <f ca="1">IF(ATLETAS[[#This Row],[F. NACIMIENTO]]=0,"",YEAR(TODAY())-YEAR(ATLETAS[[#This Row],[F. NACIMIENTO]]))</f>
        <v>10</v>
      </c>
      <c r="C101" t="s">
        <v>132</v>
      </c>
      <c r="D101" s="4" t="str">
        <f ca="1">IF(ATLETAS[[#This Row],[SEXO]]="f",_xlfn.XLOOKUP(ATLETAS[[#This Row],[EDAD]],MENU!$C$2:$C$123,MENU!$D$2:$D$123),_xlfn.XLOOKUP(ATLETAS[[#This Row],[EDAD]],MENU!$E$2:$E$123,MENU!$F$2:$F$123))</f>
        <v>PRE B</v>
      </c>
      <c r="E101" s="1" t="s">
        <v>64</v>
      </c>
      <c r="F101" s="1" t="str">
        <f>LOOKUP("zzz",ATLETAS[[#This Row],[EQUIPO 1]:[EQUIPO 5]])</f>
        <v>DELFINES</v>
      </c>
      <c r="G101" s="1" t="s">
        <v>364</v>
      </c>
      <c r="H101" s="4"/>
      <c r="I101" s="4"/>
      <c r="J101" s="4"/>
      <c r="K101" s="4"/>
    </row>
    <row r="102" spans="1:11" x14ac:dyDescent="0.25">
      <c r="A102" s="4">
        <v>40632</v>
      </c>
      <c r="B102" s="1">
        <f ca="1">IF(ATLETAS[[#This Row],[F. NACIMIENTO]]=0,"",YEAR(TODAY())-YEAR(ATLETAS[[#This Row],[F. NACIMIENTO]]))</f>
        <v>10</v>
      </c>
      <c r="C102" t="s">
        <v>133</v>
      </c>
      <c r="D102" s="4" t="str">
        <f ca="1">IF(ATLETAS[[#This Row],[SEXO]]="f",_xlfn.XLOOKUP(ATLETAS[[#This Row],[EDAD]],MENU!$C$2:$C$123,MENU!$D$2:$D$123),_xlfn.XLOOKUP(ATLETAS[[#This Row],[EDAD]],MENU!$E$2:$E$123,MENU!$F$2:$F$123))</f>
        <v>PRE B</v>
      </c>
      <c r="E102" s="1" t="s">
        <v>64</v>
      </c>
      <c r="F102" s="1" t="str">
        <f>LOOKUP("zzz",ATLETAS[[#This Row],[EQUIPO 1]:[EQUIPO 5]])</f>
        <v>DELFINES</v>
      </c>
      <c r="G102" s="1" t="s">
        <v>364</v>
      </c>
      <c r="H102" s="4"/>
      <c r="I102" s="4"/>
      <c r="J102" s="4"/>
      <c r="K102" s="4"/>
    </row>
    <row r="103" spans="1:11" x14ac:dyDescent="0.25">
      <c r="A103" s="4">
        <v>40165</v>
      </c>
      <c r="B103" s="1">
        <f ca="1">IF(ATLETAS[[#This Row],[F. NACIMIENTO]]=0,"",YEAR(TODAY())-YEAR(ATLETAS[[#This Row],[F. NACIMIENTO]]))</f>
        <v>12</v>
      </c>
      <c r="C103" t="s">
        <v>428</v>
      </c>
      <c r="D10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3" s="1" t="s">
        <v>64</v>
      </c>
      <c r="F103" s="1" t="str">
        <f>LOOKUP("zzz",ATLETAS[[#This Row],[EQUIPO 1]:[EQUIPO 5]])</f>
        <v>DELFINES</v>
      </c>
      <c r="G103" s="1" t="s">
        <v>364</v>
      </c>
      <c r="H103" s="4"/>
      <c r="I103" s="4"/>
      <c r="J103" s="4"/>
      <c r="K103" s="4"/>
    </row>
    <row r="104" spans="1:11" x14ac:dyDescent="0.25">
      <c r="A104" s="4">
        <v>40158</v>
      </c>
      <c r="B104" s="1">
        <f ca="1">IF(ATLETAS[[#This Row],[F. NACIMIENTO]]=0,"",YEAR(TODAY())-YEAR(ATLETAS[[#This Row],[F. NACIMIENTO]]))</f>
        <v>12</v>
      </c>
      <c r="C104" t="s">
        <v>430</v>
      </c>
      <c r="D10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4" s="1" t="s">
        <v>64</v>
      </c>
      <c r="F104" s="1" t="str">
        <f>LOOKUP("zzz",ATLETAS[[#This Row],[EQUIPO 1]:[EQUIPO 5]])</f>
        <v>DELFINES</v>
      </c>
      <c r="G104" s="1" t="s">
        <v>364</v>
      </c>
      <c r="H104" s="4"/>
      <c r="I104" s="4"/>
      <c r="J104" s="4"/>
      <c r="K104" s="4"/>
    </row>
    <row r="105" spans="1:11" x14ac:dyDescent="0.25">
      <c r="A105" s="4">
        <v>40098</v>
      </c>
      <c r="B105" s="1">
        <f ca="1">IF(ATLETAS[[#This Row],[F. NACIMIENTO]]=0,"",YEAR(TODAY())-YEAR(ATLETAS[[#This Row],[F. NACIMIENTO]]))</f>
        <v>12</v>
      </c>
      <c r="C105" t="s">
        <v>135</v>
      </c>
      <c r="D10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5" s="1" t="s">
        <v>64</v>
      </c>
      <c r="F105" s="1" t="str">
        <f>LOOKUP("zzz",ATLETAS[[#This Row],[EQUIPO 1]:[EQUIPO 5]])</f>
        <v>DELFINES</v>
      </c>
      <c r="G105" s="1" t="s">
        <v>364</v>
      </c>
      <c r="H105" s="4"/>
      <c r="I105" s="4"/>
      <c r="J105" s="4"/>
      <c r="K105" s="4"/>
    </row>
    <row r="106" spans="1:11" x14ac:dyDescent="0.25">
      <c r="A106" s="4">
        <v>40025</v>
      </c>
      <c r="B106" s="1">
        <f ca="1">IF(ATLETAS[[#This Row],[F. NACIMIENTO]]=0,"",YEAR(TODAY())-YEAR(ATLETAS[[#This Row],[F. NACIMIENTO]]))</f>
        <v>12</v>
      </c>
      <c r="C106" t="s">
        <v>431</v>
      </c>
      <c r="D10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6" s="1" t="s">
        <v>64</v>
      </c>
      <c r="F106" s="1" t="str">
        <f>LOOKUP("zzz",ATLETAS[[#This Row],[EQUIPO 1]:[EQUIPO 5]])</f>
        <v>DELFINES</v>
      </c>
      <c r="G106" s="1" t="s">
        <v>364</v>
      </c>
      <c r="H106" s="4"/>
      <c r="I106" s="4"/>
      <c r="J106" s="4"/>
      <c r="K106" s="4"/>
    </row>
    <row r="107" spans="1:11" x14ac:dyDescent="0.25">
      <c r="A107" s="4">
        <v>40019</v>
      </c>
      <c r="B107" s="1">
        <f ca="1">IF(ATLETAS[[#This Row],[F. NACIMIENTO]]=0,"",YEAR(TODAY())-YEAR(ATLETAS[[#This Row],[F. NACIMIENTO]]))</f>
        <v>12</v>
      </c>
      <c r="C107" t="s">
        <v>432</v>
      </c>
      <c r="D10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7" s="1" t="s">
        <v>64</v>
      </c>
      <c r="F107" s="1" t="str">
        <f>LOOKUP("zzz",ATLETAS[[#This Row],[EQUIPO 1]:[EQUIPO 5]])</f>
        <v>DELFINES</v>
      </c>
      <c r="G107" s="1" t="s">
        <v>364</v>
      </c>
      <c r="H107" s="4"/>
      <c r="I107" s="4"/>
      <c r="J107" s="4"/>
      <c r="K107" s="4"/>
    </row>
    <row r="108" spans="1:11" x14ac:dyDescent="0.25">
      <c r="A108" s="4">
        <v>39989</v>
      </c>
      <c r="B108" s="1">
        <f ca="1">IF(ATLETAS[[#This Row],[F. NACIMIENTO]]=0,"",YEAR(TODAY())-YEAR(ATLETAS[[#This Row],[F. NACIMIENTO]]))</f>
        <v>12</v>
      </c>
      <c r="C108" t="s">
        <v>136</v>
      </c>
      <c r="D10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8" s="1" t="s">
        <v>64</v>
      </c>
      <c r="F108" s="1" t="str">
        <f>LOOKUP("zzz",ATLETAS[[#This Row],[EQUIPO 1]:[EQUIPO 5]])</f>
        <v>DELFINES</v>
      </c>
      <c r="G108" s="1" t="s">
        <v>364</v>
      </c>
      <c r="H108" s="4"/>
      <c r="I108" s="4"/>
      <c r="J108" s="4"/>
      <c r="K108" s="4"/>
    </row>
    <row r="109" spans="1:11" x14ac:dyDescent="0.25">
      <c r="A109" s="4">
        <v>39947</v>
      </c>
      <c r="B109" s="1">
        <f ca="1">IF(ATLETAS[[#This Row],[F. NACIMIENTO]]=0,"",YEAR(TODAY())-YEAR(ATLETAS[[#This Row],[F. NACIMIENTO]]))</f>
        <v>12</v>
      </c>
      <c r="C109" t="s">
        <v>137</v>
      </c>
      <c r="D10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09" s="1" t="s">
        <v>64</v>
      </c>
      <c r="F109" s="1" t="str">
        <f>LOOKUP("zzz",ATLETAS[[#This Row],[EQUIPO 1]:[EQUIPO 5]])</f>
        <v>DELFINES</v>
      </c>
      <c r="G109" s="1" t="s">
        <v>364</v>
      </c>
      <c r="H109" s="4"/>
      <c r="I109" s="4"/>
      <c r="J109" s="4"/>
      <c r="K109" s="4"/>
    </row>
    <row r="110" spans="1:11" x14ac:dyDescent="0.25">
      <c r="A110" s="4">
        <v>39942</v>
      </c>
      <c r="B110" s="1">
        <f ca="1">IF(ATLETAS[[#This Row],[F. NACIMIENTO]]=0,"",YEAR(TODAY())-YEAR(ATLETAS[[#This Row],[F. NACIMIENTO]]))</f>
        <v>12</v>
      </c>
      <c r="C110" t="s">
        <v>134</v>
      </c>
      <c r="D11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10" s="1" t="s">
        <v>64</v>
      </c>
      <c r="F110" s="1" t="str">
        <f>LOOKUP("zzz",ATLETAS[[#This Row],[EQUIPO 1]:[EQUIPO 5]])</f>
        <v>DELFINES</v>
      </c>
      <c r="G110" s="1" t="s">
        <v>364</v>
      </c>
      <c r="H110" s="4"/>
      <c r="I110" s="4"/>
      <c r="J110" s="4"/>
      <c r="K110" s="4"/>
    </row>
    <row r="111" spans="1:11" x14ac:dyDescent="0.25">
      <c r="A111" s="4">
        <v>39663</v>
      </c>
      <c r="B111" s="1">
        <f ca="1">IF(ATLETAS[[#This Row],[F. NACIMIENTO]]=0,"",YEAR(TODAY())-YEAR(ATLETAS[[#This Row],[F. NACIMIENTO]]))</f>
        <v>13</v>
      </c>
      <c r="C111" t="s">
        <v>415</v>
      </c>
      <c r="D11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1" s="1" t="s">
        <v>64</v>
      </c>
      <c r="F111" s="1" t="str">
        <f>LOOKUP("zzz",ATLETAS[[#This Row],[EQUIPO 1]:[EQUIPO 5]])</f>
        <v>DELFINES</v>
      </c>
      <c r="G111" s="1" t="s">
        <v>364</v>
      </c>
      <c r="H111" s="4"/>
      <c r="I111" s="4"/>
      <c r="J111" s="4"/>
      <c r="K111" s="4"/>
    </row>
    <row r="112" spans="1:11" x14ac:dyDescent="0.25">
      <c r="A112" s="4">
        <v>39416</v>
      </c>
      <c r="B112" s="1">
        <f ca="1">IF(ATLETAS[[#This Row],[F. NACIMIENTO]]=0,"",YEAR(TODAY())-YEAR(ATLETAS[[#This Row],[F. NACIMIENTO]]))</f>
        <v>14</v>
      </c>
      <c r="C112" t="s">
        <v>138</v>
      </c>
      <c r="D11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2" s="1" t="s">
        <v>64</v>
      </c>
      <c r="F112" s="1" t="str">
        <f>LOOKUP("zzz",ATLETAS[[#This Row],[EQUIPO 1]:[EQUIPO 5]])</f>
        <v>DELFINES</v>
      </c>
      <c r="G112" s="1" t="s">
        <v>364</v>
      </c>
      <c r="H112" s="4"/>
      <c r="I112" s="4"/>
      <c r="J112" s="4"/>
      <c r="K112" s="4"/>
    </row>
    <row r="113" spans="1:11" x14ac:dyDescent="0.25">
      <c r="A113" s="4">
        <v>39259</v>
      </c>
      <c r="B113" s="1">
        <f ca="1">IF(ATLETAS[[#This Row],[F. NACIMIENTO]]=0,"",YEAR(TODAY())-YEAR(ATLETAS[[#This Row],[F. NACIMIENTO]]))</f>
        <v>14</v>
      </c>
      <c r="C113" t="s">
        <v>427</v>
      </c>
      <c r="D11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3" s="1" t="s">
        <v>64</v>
      </c>
      <c r="F113" s="1" t="str">
        <f>LOOKUP("zzz",ATLETAS[[#This Row],[EQUIPO 1]:[EQUIPO 5]])</f>
        <v>DELFINES</v>
      </c>
      <c r="G113" s="1" t="s">
        <v>364</v>
      </c>
      <c r="H113" s="4"/>
      <c r="I113" s="4"/>
      <c r="J113" s="4"/>
      <c r="K113" s="4"/>
    </row>
    <row r="114" spans="1:11" x14ac:dyDescent="0.25">
      <c r="A114" s="4">
        <v>39218</v>
      </c>
      <c r="B114" s="1">
        <f ca="1">IF(ATLETAS[[#This Row],[F. NACIMIENTO]]=0,"",YEAR(TODAY())-YEAR(ATLETAS[[#This Row],[F. NACIMIENTO]]))</f>
        <v>14</v>
      </c>
      <c r="C114" t="s">
        <v>433</v>
      </c>
      <c r="D11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14" s="1" t="s">
        <v>64</v>
      </c>
      <c r="F114" s="1" t="str">
        <f>LOOKUP("zzz",ATLETAS[[#This Row],[EQUIPO 1]:[EQUIPO 5]])</f>
        <v>DELFINES</v>
      </c>
      <c r="G114" s="1" t="s">
        <v>364</v>
      </c>
      <c r="H114" s="4"/>
      <c r="I114" s="4"/>
      <c r="J114" s="4"/>
      <c r="K114" s="4"/>
    </row>
    <row r="115" spans="1:11" x14ac:dyDescent="0.25">
      <c r="A115" s="4">
        <v>39048</v>
      </c>
      <c r="B115" s="1">
        <f ca="1">IF(ATLETAS[[#This Row],[F. NACIMIENTO]]=0,"",YEAR(TODAY())-YEAR(ATLETAS[[#This Row],[F. NACIMIENTO]]))</f>
        <v>15</v>
      </c>
      <c r="C115" t="s">
        <v>139</v>
      </c>
      <c r="D115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5" s="1" t="s">
        <v>64</v>
      </c>
      <c r="F115" s="1" t="str">
        <f>LOOKUP("zzz",ATLETAS[[#This Row],[EQUIPO 1]:[EQUIPO 5]])</f>
        <v>DELFINES</v>
      </c>
      <c r="G115" s="1" t="s">
        <v>364</v>
      </c>
      <c r="H115" s="4"/>
      <c r="I115" s="4"/>
      <c r="J115" s="4"/>
      <c r="K115" s="4"/>
    </row>
    <row r="116" spans="1:11" x14ac:dyDescent="0.25">
      <c r="A116" s="4">
        <v>38674</v>
      </c>
      <c r="B116" s="1">
        <f ca="1">IF(ATLETAS[[#This Row],[F. NACIMIENTO]]=0,"",YEAR(TODAY())-YEAR(ATLETAS[[#This Row],[F. NACIMIENTO]]))</f>
        <v>16</v>
      </c>
      <c r="C116" t="s">
        <v>407</v>
      </c>
      <c r="D116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6" s="1" t="s">
        <v>64</v>
      </c>
      <c r="F116" s="1" t="str">
        <f>LOOKUP("zzz",ATLETAS[[#This Row],[EQUIPO 1]:[EQUIPO 5]])</f>
        <v>DELFINES</v>
      </c>
      <c r="G116" s="1" t="s">
        <v>78</v>
      </c>
      <c r="H116" s="4" t="s">
        <v>364</v>
      </c>
      <c r="I116" s="4"/>
      <c r="J116" s="4"/>
      <c r="K116" s="4"/>
    </row>
    <row r="117" spans="1:11" x14ac:dyDescent="0.25">
      <c r="A117" s="4">
        <v>38440</v>
      </c>
      <c r="B117" s="1">
        <f ca="1">IF(ATLETAS[[#This Row],[F. NACIMIENTO]]=0,"",YEAR(TODAY())-YEAR(ATLETAS[[#This Row],[F. NACIMIENTO]]))</f>
        <v>16</v>
      </c>
      <c r="C117" t="s">
        <v>140</v>
      </c>
      <c r="D11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17" s="1" t="s">
        <v>64</v>
      </c>
      <c r="F117" s="1" t="str">
        <f>LOOKUP("zzz",ATLETAS[[#This Row],[EQUIPO 1]:[EQUIPO 5]])</f>
        <v>DELFINES</v>
      </c>
      <c r="G117" s="1" t="s">
        <v>364</v>
      </c>
      <c r="H117" s="4"/>
      <c r="I117" s="4"/>
      <c r="J117" s="4"/>
      <c r="K117" s="4"/>
    </row>
    <row r="118" spans="1:11" x14ac:dyDescent="0.25">
      <c r="A118" s="4">
        <v>38346</v>
      </c>
      <c r="B118" s="1">
        <f ca="1">IF(ATLETAS[[#This Row],[F. NACIMIENTO]]=0,"",YEAR(TODAY())-YEAR(ATLETAS[[#This Row],[F. NACIMIENTO]]))</f>
        <v>17</v>
      </c>
      <c r="C118" t="s">
        <v>141</v>
      </c>
      <c r="D11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18" s="1" t="s">
        <v>64</v>
      </c>
      <c r="F118" s="1" t="str">
        <f>LOOKUP("zzz",ATLETAS[[#This Row],[EQUIPO 1]:[EQUIPO 5]])</f>
        <v>DELFINES</v>
      </c>
      <c r="G118" s="1" t="s">
        <v>364</v>
      </c>
      <c r="H118" s="4"/>
      <c r="I118" s="4"/>
      <c r="J118" s="4"/>
      <c r="K118" s="4"/>
    </row>
    <row r="119" spans="1:11" x14ac:dyDescent="0.25">
      <c r="A119" s="4">
        <v>34622</v>
      </c>
      <c r="B119" s="1">
        <f ca="1">IF(ATLETAS[[#This Row],[F. NACIMIENTO]]=0,"",YEAR(TODAY())-YEAR(ATLETAS[[#This Row],[F. NACIMIENTO]]))</f>
        <v>27</v>
      </c>
      <c r="C119" t="s">
        <v>142</v>
      </c>
      <c r="D119" s="4" t="str">
        <f ca="1">IF(ATLETAS[[#This Row],[SEXO]]="f",_xlfn.XLOOKUP(ATLETAS[[#This Row],[EDAD]],MENU!$C$2:$C$123,MENU!$D$2:$D$123),_xlfn.XLOOKUP(ATLETAS[[#This Row],[EDAD]],MENU!$E$2:$E$123,MENU!$F$2:$F$123))</f>
        <v>MAYORES</v>
      </c>
      <c r="E119" s="1" t="s">
        <v>64</v>
      </c>
      <c r="F119" s="1" t="str">
        <f>LOOKUP("zzz",ATLETAS[[#This Row],[EQUIPO 1]:[EQUIPO 5]])</f>
        <v>DELFINES</v>
      </c>
      <c r="G119" s="1" t="s">
        <v>364</v>
      </c>
      <c r="H119" s="4"/>
      <c r="I119" s="4"/>
      <c r="J119" s="4"/>
      <c r="K119" s="4"/>
    </row>
    <row r="120" spans="1:11" x14ac:dyDescent="0.25">
      <c r="A120" s="4">
        <v>34612</v>
      </c>
      <c r="B120" s="1">
        <f ca="1">IF(ATLETAS[[#This Row],[F. NACIMIENTO]]=0,"",YEAR(TODAY())-YEAR(ATLETAS[[#This Row],[F. NACIMIENTO]]))</f>
        <v>27</v>
      </c>
      <c r="C120" t="s">
        <v>143</v>
      </c>
      <c r="D120" s="4" t="str">
        <f ca="1">IF(ATLETAS[[#This Row],[SEXO]]="f",_xlfn.XLOOKUP(ATLETAS[[#This Row],[EDAD]],MENU!$C$2:$C$123,MENU!$D$2:$D$123),_xlfn.XLOOKUP(ATLETAS[[#This Row],[EDAD]],MENU!$E$2:$E$123,MENU!$F$2:$F$123))</f>
        <v>MAYORES</v>
      </c>
      <c r="E120" s="1" t="s">
        <v>64</v>
      </c>
      <c r="F120" s="1" t="str">
        <f>LOOKUP("zzz",ATLETAS[[#This Row],[EQUIPO 1]:[EQUIPO 5]])</f>
        <v>DELFINES</v>
      </c>
      <c r="G120" s="1" t="s">
        <v>364</v>
      </c>
      <c r="H120" s="4"/>
      <c r="I120" s="4"/>
      <c r="J120" s="4"/>
      <c r="K120" s="4"/>
    </row>
    <row r="121" spans="1:11" x14ac:dyDescent="0.25">
      <c r="A121" s="4">
        <v>34221</v>
      </c>
      <c r="B121" s="1">
        <f ca="1">IF(ATLETAS[[#This Row],[F. NACIMIENTO]]=0,"",YEAR(TODAY())-YEAR(ATLETAS[[#This Row],[F. NACIMIENTO]]))</f>
        <v>28</v>
      </c>
      <c r="C121" t="s">
        <v>144</v>
      </c>
      <c r="D121" s="4" t="str">
        <f ca="1">IF(ATLETAS[[#This Row],[SEXO]]="f",_xlfn.XLOOKUP(ATLETAS[[#This Row],[EDAD]],MENU!$C$2:$C$123,MENU!$D$2:$D$123),_xlfn.XLOOKUP(ATLETAS[[#This Row],[EDAD]],MENU!$E$2:$E$123,MENU!$F$2:$F$123))</f>
        <v>MAYORES</v>
      </c>
      <c r="E121" s="1" t="s">
        <v>64</v>
      </c>
      <c r="F121" s="1" t="str">
        <f>LOOKUP("zzz",ATLETAS[[#This Row],[EQUIPO 1]:[EQUIPO 5]])</f>
        <v>DELFINES</v>
      </c>
      <c r="G121" s="1" t="s">
        <v>364</v>
      </c>
      <c r="H121" s="4"/>
      <c r="I121" s="4"/>
      <c r="J121" s="4"/>
      <c r="K121" s="4"/>
    </row>
    <row r="122" spans="1:11" x14ac:dyDescent="0.25">
      <c r="A122" s="4">
        <v>33804</v>
      </c>
      <c r="B122" s="1">
        <f ca="1">IF(ATLETAS[[#This Row],[F. NACIMIENTO]]=0,"",YEAR(TODAY())-YEAR(ATLETAS[[#This Row],[F. NACIMIENTO]]))</f>
        <v>29</v>
      </c>
      <c r="C122" t="s">
        <v>416</v>
      </c>
      <c r="D122" s="4" t="str">
        <f ca="1">IF(ATLETAS[[#This Row],[SEXO]]="f",_xlfn.XLOOKUP(ATLETAS[[#This Row],[EDAD]],MENU!$C$2:$C$123,MENU!$D$2:$D$123),_xlfn.XLOOKUP(ATLETAS[[#This Row],[EDAD]],MENU!$E$2:$E$123,MENU!$F$2:$F$123))</f>
        <v>MAYORES</v>
      </c>
      <c r="E122" s="1" t="s">
        <v>64</v>
      </c>
      <c r="F122" s="1" t="str">
        <f>LOOKUP("zzz",ATLETAS[[#This Row],[EQUIPO 1]:[EQUIPO 5]])</f>
        <v>DELFINES</v>
      </c>
      <c r="G122" s="1" t="s">
        <v>364</v>
      </c>
      <c r="H122" s="4"/>
      <c r="I122" s="4"/>
      <c r="J122" s="4"/>
      <c r="K122" s="4"/>
    </row>
    <row r="123" spans="1:11" x14ac:dyDescent="0.25">
      <c r="A123" s="4">
        <v>32590</v>
      </c>
      <c r="B123" s="1">
        <f ca="1">IF(ATLETAS[[#This Row],[F. NACIMIENTO]]=0,"",YEAR(TODAY())-YEAR(ATLETAS[[#This Row],[F. NACIMIENTO]]))</f>
        <v>32</v>
      </c>
      <c r="C123" t="s">
        <v>145</v>
      </c>
      <c r="D123" s="4" t="str">
        <f ca="1">IF(ATLETAS[[#This Row],[SEXO]]="f",_xlfn.XLOOKUP(ATLETAS[[#This Row],[EDAD]],MENU!$C$2:$C$123,MENU!$D$2:$D$123),_xlfn.XLOOKUP(ATLETAS[[#This Row],[EDAD]],MENU!$E$2:$E$123,MENU!$F$2:$F$123))</f>
        <v>MASTER A</v>
      </c>
      <c r="E123" s="1" t="s">
        <v>64</v>
      </c>
      <c r="F123" s="1" t="str">
        <f>LOOKUP("zzz",ATLETAS[[#This Row],[EQUIPO 1]:[EQUIPO 5]])</f>
        <v>DELFINES</v>
      </c>
      <c r="G123" s="1" t="s">
        <v>364</v>
      </c>
      <c r="H123" s="4"/>
      <c r="I123" s="4"/>
      <c r="J123" s="4"/>
      <c r="K123" s="4"/>
    </row>
    <row r="124" spans="1:11" x14ac:dyDescent="0.25">
      <c r="A124" s="4">
        <v>31758</v>
      </c>
      <c r="B124" s="1">
        <f ca="1">IF(ATLETAS[[#This Row],[F. NACIMIENTO]]=0,"",YEAR(TODAY())-YEAR(ATLETAS[[#This Row],[F. NACIMIENTO]]))</f>
        <v>35</v>
      </c>
      <c r="C124" s="2" t="s">
        <v>455</v>
      </c>
      <c r="D124" s="4" t="str">
        <f ca="1">IF(ATLETAS[[#This Row],[SEXO]]="f",_xlfn.XLOOKUP(ATLETAS[[#This Row],[EDAD]],MENU!$C$2:$C$123,MENU!$D$2:$D$123),_xlfn.XLOOKUP(ATLETAS[[#This Row],[EDAD]],MENU!$E$2:$E$123,MENU!$F$2:$F$123))</f>
        <v>MASTER B</v>
      </c>
      <c r="E124" s="4" t="s">
        <v>64</v>
      </c>
      <c r="F124" s="1" t="str">
        <f>LOOKUP("zzz",ATLETAS[[#This Row],[EQUIPO 1]:[EQUIPO 5]])</f>
        <v>DELFINES</v>
      </c>
      <c r="G124" s="4" t="s">
        <v>364</v>
      </c>
      <c r="H124" s="4"/>
      <c r="I124" s="4"/>
      <c r="J124" s="4"/>
      <c r="K124" s="4"/>
    </row>
    <row r="125" spans="1:11" x14ac:dyDescent="0.25">
      <c r="A125" s="4">
        <v>30044</v>
      </c>
      <c r="B125" s="1">
        <f ca="1">IF(ATLETAS[[#This Row],[F. NACIMIENTO]]=0,"",YEAR(TODAY())-YEAR(ATLETAS[[#This Row],[F. NACIMIENTO]]))</f>
        <v>39</v>
      </c>
      <c r="C125" t="s">
        <v>146</v>
      </c>
      <c r="D125" s="4" t="str">
        <f ca="1">IF(ATLETAS[[#This Row],[SEXO]]="f",_xlfn.XLOOKUP(ATLETAS[[#This Row],[EDAD]],MENU!$C$2:$C$123,MENU!$D$2:$D$123),_xlfn.XLOOKUP(ATLETAS[[#This Row],[EDAD]],MENU!$E$2:$E$123,MENU!$F$2:$F$123))</f>
        <v>MASTER B</v>
      </c>
      <c r="E125" s="1" t="s">
        <v>64</v>
      </c>
      <c r="F125" s="1" t="str">
        <f>LOOKUP("zzz",ATLETAS[[#This Row],[EQUIPO 1]:[EQUIPO 5]])</f>
        <v>DELFINES</v>
      </c>
      <c r="G125" s="1" t="s">
        <v>364</v>
      </c>
      <c r="H125" s="4"/>
      <c r="I125" s="4"/>
      <c r="J125" s="4"/>
      <c r="K125" s="4"/>
    </row>
    <row r="126" spans="1:11" x14ac:dyDescent="0.25">
      <c r="A126" s="4">
        <v>19921</v>
      </c>
      <c r="B126" s="1">
        <f ca="1">IF(ATLETAS[[#This Row],[F. NACIMIENTO]]=0,"",YEAR(TODAY())-YEAR(ATLETAS[[#This Row],[F. NACIMIENTO]]))</f>
        <v>67</v>
      </c>
      <c r="C126" t="s">
        <v>147</v>
      </c>
      <c r="D126" s="4" t="str">
        <f ca="1">IF(ATLETAS[[#This Row],[SEXO]]="f",_xlfn.XLOOKUP(ATLETAS[[#This Row],[EDAD]],MENU!$C$2:$C$123,MENU!$D$2:$D$123),_xlfn.XLOOKUP(ATLETAS[[#This Row],[EDAD]],MENU!$E$2:$E$123,MENU!$F$2:$F$123))</f>
        <v>MASTER G</v>
      </c>
      <c r="E126" s="1" t="s">
        <v>64</v>
      </c>
      <c r="F126" s="1" t="str">
        <f>LOOKUP("zzz",ATLETAS[[#This Row],[EQUIPO 1]:[EQUIPO 5]])</f>
        <v>DELFINES</v>
      </c>
      <c r="G126" s="1" t="s">
        <v>364</v>
      </c>
      <c r="H126" s="4"/>
      <c r="I126" s="4"/>
      <c r="J126" s="4"/>
      <c r="K126" s="4"/>
    </row>
    <row r="127" spans="1:11" hidden="1" x14ac:dyDescent="0.25">
      <c r="A127" s="4">
        <v>41456</v>
      </c>
      <c r="B127" s="1">
        <f ca="1">IF(ATLETAS[[#This Row],[F. NACIMIENTO]]=0,"",YEAR(TODAY())-YEAR(ATLETAS[[#This Row],[F. NACIMIENTO]]))</f>
        <v>8</v>
      </c>
      <c r="C127" t="s">
        <v>148</v>
      </c>
      <c r="D127" s="4" t="str">
        <f ca="1">IF(ATLETAS[[#This Row],[SEXO]]="f",_xlfn.XLOOKUP(ATLETAS[[#This Row],[EDAD]],MENU!$C$2:$C$123,MENU!$D$2:$D$123),_xlfn.XLOOKUP(ATLETAS[[#This Row],[EDAD]],MENU!$E$2:$E$123,MENU!$F$2:$F$123))</f>
        <v>PRE A</v>
      </c>
      <c r="E127" s="1" t="s">
        <v>63</v>
      </c>
      <c r="F127" s="1" t="str">
        <f>LOOKUP("zzz",ATLETAS[[#This Row],[EQUIPO 1]:[EQUIPO 5]])</f>
        <v>FEM</v>
      </c>
      <c r="G127" s="1" t="s">
        <v>365</v>
      </c>
      <c r="H127" s="4"/>
      <c r="I127" s="4"/>
      <c r="J127" s="4"/>
      <c r="K127" s="4"/>
    </row>
    <row r="128" spans="1:11" hidden="1" x14ac:dyDescent="0.25">
      <c r="A128" s="4">
        <v>41234</v>
      </c>
      <c r="B128" s="1">
        <f ca="1">IF(ATLETAS[[#This Row],[F. NACIMIENTO]]=0,"",YEAR(TODAY())-YEAR(ATLETAS[[#This Row],[F. NACIMIENTO]]))</f>
        <v>9</v>
      </c>
      <c r="C128" t="s">
        <v>151</v>
      </c>
      <c r="D128" s="4" t="str">
        <f ca="1">IF(ATLETAS[[#This Row],[SEXO]]="f",_xlfn.XLOOKUP(ATLETAS[[#This Row],[EDAD]],MENU!$C$2:$C$123,MENU!$D$2:$D$123),_xlfn.XLOOKUP(ATLETAS[[#This Row],[EDAD]],MENU!$E$2:$E$123,MENU!$F$2:$F$123))</f>
        <v>PRE B</v>
      </c>
      <c r="E128" s="1" t="s">
        <v>63</v>
      </c>
      <c r="F128" s="1" t="str">
        <f>LOOKUP("zzz",ATLETAS[[#This Row],[EQUIPO 1]:[EQUIPO 5]])</f>
        <v>FEM</v>
      </c>
      <c r="G128" s="1" t="s">
        <v>365</v>
      </c>
      <c r="H128" s="4"/>
      <c r="I128" s="4"/>
      <c r="J128" s="4"/>
      <c r="K128" s="4"/>
    </row>
    <row r="129" spans="1:11" hidden="1" x14ac:dyDescent="0.25">
      <c r="A129" s="4">
        <v>41172</v>
      </c>
      <c r="B129" s="1">
        <f ca="1">IF(ATLETAS[[#This Row],[F. NACIMIENTO]]=0,"",YEAR(TODAY())-YEAR(ATLETAS[[#This Row],[F. NACIMIENTO]]))</f>
        <v>9</v>
      </c>
      <c r="C129" t="s">
        <v>150</v>
      </c>
      <c r="D129" s="4" t="str">
        <f ca="1">IF(ATLETAS[[#This Row],[SEXO]]="f",_xlfn.XLOOKUP(ATLETAS[[#This Row],[EDAD]],MENU!$C$2:$C$123,MENU!$D$2:$D$123),_xlfn.XLOOKUP(ATLETAS[[#This Row],[EDAD]],MENU!$E$2:$E$123,MENU!$F$2:$F$123))</f>
        <v>PRE B</v>
      </c>
      <c r="E129" s="1" t="s">
        <v>63</v>
      </c>
      <c r="F129" s="1" t="str">
        <f>LOOKUP("zzz",ATLETAS[[#This Row],[EQUIPO 1]:[EQUIPO 5]])</f>
        <v>FEM</v>
      </c>
      <c r="G129" s="1" t="s">
        <v>365</v>
      </c>
      <c r="H129" s="4"/>
      <c r="I129" s="4"/>
      <c r="J129" s="4"/>
      <c r="K129" s="4"/>
    </row>
    <row r="130" spans="1:11" hidden="1" x14ac:dyDescent="0.25">
      <c r="A130" s="4">
        <v>41044</v>
      </c>
      <c r="B130" s="1">
        <f ca="1">IF(ATLETAS[[#This Row],[F. NACIMIENTO]]=0,"",YEAR(TODAY())-YEAR(ATLETAS[[#This Row],[F. NACIMIENTO]]))</f>
        <v>9</v>
      </c>
      <c r="C130" t="s">
        <v>149</v>
      </c>
      <c r="D130" s="4" t="str">
        <f ca="1">IF(ATLETAS[[#This Row],[SEXO]]="f",_xlfn.XLOOKUP(ATLETAS[[#This Row],[EDAD]],MENU!$C$2:$C$123,MENU!$D$2:$D$123),_xlfn.XLOOKUP(ATLETAS[[#This Row],[EDAD]],MENU!$E$2:$E$123,MENU!$F$2:$F$123))</f>
        <v>PRE B</v>
      </c>
      <c r="E130" s="1" t="s">
        <v>63</v>
      </c>
      <c r="F130" s="1" t="str">
        <f>LOOKUP("zzz",ATLETAS[[#This Row],[EQUIPO 1]:[EQUIPO 5]])</f>
        <v>FEM</v>
      </c>
      <c r="G130" s="1" t="s">
        <v>365</v>
      </c>
      <c r="H130" s="4"/>
      <c r="I130" s="4"/>
      <c r="J130" s="4"/>
      <c r="K130" s="4"/>
    </row>
    <row r="131" spans="1:11" hidden="1" x14ac:dyDescent="0.25">
      <c r="A131" s="4">
        <v>40707</v>
      </c>
      <c r="B131" s="1">
        <f ca="1">IF(ATLETAS[[#This Row],[F. NACIMIENTO]]=0,"",YEAR(TODAY())-YEAR(ATLETAS[[#This Row],[F. NACIMIENTO]]))</f>
        <v>10</v>
      </c>
      <c r="C131" t="s">
        <v>152</v>
      </c>
      <c r="D13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1" s="1" t="s">
        <v>63</v>
      </c>
      <c r="F131" s="1" t="str">
        <f>LOOKUP("zzz",ATLETAS[[#This Row],[EQUIPO 1]:[EQUIPO 5]])</f>
        <v>FEM</v>
      </c>
      <c r="G131" s="1" t="s">
        <v>365</v>
      </c>
      <c r="H131" s="4"/>
      <c r="I131" s="4"/>
      <c r="J131" s="4"/>
      <c r="K131" s="4"/>
    </row>
    <row r="132" spans="1:11" hidden="1" x14ac:dyDescent="0.25">
      <c r="A132" s="4">
        <v>40424</v>
      </c>
      <c r="B132" s="1">
        <f ca="1">IF(ATLETAS[[#This Row],[F. NACIMIENTO]]=0,"",YEAR(TODAY())-YEAR(ATLETAS[[#This Row],[F. NACIMIENTO]]))</f>
        <v>11</v>
      </c>
      <c r="C132" t="s">
        <v>154</v>
      </c>
      <c r="D13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2" s="1" t="s">
        <v>63</v>
      </c>
      <c r="F132" s="1" t="str">
        <f>LOOKUP("zzz",ATLETAS[[#This Row],[EQUIPO 1]:[EQUIPO 5]])</f>
        <v>FEM</v>
      </c>
      <c r="G132" s="1" t="s">
        <v>365</v>
      </c>
      <c r="H132" s="4"/>
      <c r="I132" s="4"/>
      <c r="J132" s="4"/>
      <c r="K132" s="4"/>
    </row>
    <row r="133" spans="1:11" hidden="1" x14ac:dyDescent="0.25">
      <c r="A133" s="4">
        <v>40304</v>
      </c>
      <c r="B133" s="1">
        <f ca="1">IF(ATLETAS[[#This Row],[F. NACIMIENTO]]=0,"",YEAR(TODAY())-YEAR(ATLETAS[[#This Row],[F. NACIMIENTO]]))</f>
        <v>11</v>
      </c>
      <c r="C133" t="s">
        <v>153</v>
      </c>
      <c r="D13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33" s="1" t="s">
        <v>63</v>
      </c>
      <c r="F133" s="1" t="str">
        <f>LOOKUP("zzz",ATLETAS[[#This Row],[EQUIPO 1]:[EQUIPO 5]])</f>
        <v>FEM</v>
      </c>
      <c r="G133" s="1" t="s">
        <v>365</v>
      </c>
      <c r="H133" s="4"/>
      <c r="I133" s="4"/>
      <c r="J133" s="4"/>
      <c r="K133" s="4"/>
    </row>
    <row r="134" spans="1:11" hidden="1" x14ac:dyDescent="0.25">
      <c r="A134" s="4">
        <v>40036</v>
      </c>
      <c r="B134" s="1">
        <f ca="1">IF(ATLETAS[[#This Row],[F. NACIMIENTO]]=0,"",YEAR(TODAY())-YEAR(ATLETAS[[#This Row],[F. NACIMIENTO]]))</f>
        <v>12</v>
      </c>
      <c r="C134" t="s">
        <v>155</v>
      </c>
      <c r="D13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4" s="1" t="s">
        <v>63</v>
      </c>
      <c r="F134" s="1" t="str">
        <f>LOOKUP("zzz",ATLETAS[[#This Row],[EQUIPO 1]:[EQUIPO 5]])</f>
        <v>FEM</v>
      </c>
      <c r="G134" s="1" t="s">
        <v>365</v>
      </c>
      <c r="H134" s="4"/>
      <c r="I134" s="4"/>
      <c r="J134" s="4"/>
      <c r="K134" s="4"/>
    </row>
    <row r="135" spans="1:11" hidden="1" x14ac:dyDescent="0.25">
      <c r="A135" s="4">
        <v>39908</v>
      </c>
      <c r="B135" s="1">
        <f ca="1">IF(ATLETAS[[#This Row],[F. NACIMIENTO]]=0,"",YEAR(TODAY())-YEAR(ATLETAS[[#This Row],[F. NACIMIENTO]]))</f>
        <v>12</v>
      </c>
      <c r="C135" t="s">
        <v>156</v>
      </c>
      <c r="D13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5" s="1" t="s">
        <v>63</v>
      </c>
      <c r="F135" s="1" t="str">
        <f>LOOKUP("zzz",ATLETAS[[#This Row],[EQUIPO 1]:[EQUIPO 5]])</f>
        <v>FEM</v>
      </c>
      <c r="G135" s="1" t="s">
        <v>365</v>
      </c>
      <c r="H135" s="4"/>
      <c r="I135" s="4"/>
      <c r="J135" s="4"/>
      <c r="K135" s="4"/>
    </row>
    <row r="136" spans="1:11" hidden="1" x14ac:dyDescent="0.25">
      <c r="A136" s="4">
        <v>39704</v>
      </c>
      <c r="B136" s="1">
        <f ca="1">IF(ATLETAS[[#This Row],[F. NACIMIENTO]]=0,"",YEAR(TODAY())-YEAR(ATLETAS[[#This Row],[F. NACIMIENTO]]))</f>
        <v>13</v>
      </c>
      <c r="C136" t="s">
        <v>157</v>
      </c>
      <c r="D13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36" s="1" t="s">
        <v>63</v>
      </c>
      <c r="F136" s="1" t="str">
        <f>LOOKUP("zzz",ATLETAS[[#This Row],[EQUIPO 1]:[EQUIPO 5]])</f>
        <v>FEM</v>
      </c>
      <c r="G136" s="1" t="s">
        <v>365</v>
      </c>
      <c r="H136" s="4"/>
      <c r="I136" s="4"/>
      <c r="J136" s="4"/>
      <c r="K136" s="4"/>
    </row>
    <row r="137" spans="1:11" hidden="1" x14ac:dyDescent="0.25">
      <c r="A137" s="4">
        <v>39445</v>
      </c>
      <c r="B137" s="1">
        <f ca="1">IF(ATLETAS[[#This Row],[F. NACIMIENTO]]=0,"",YEAR(TODAY())-YEAR(ATLETAS[[#This Row],[F. NACIMIENTO]]))</f>
        <v>14</v>
      </c>
      <c r="C137" t="s">
        <v>158</v>
      </c>
      <c r="D13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37" s="1" t="s">
        <v>63</v>
      </c>
      <c r="F137" s="1" t="str">
        <f>LOOKUP("zzz",ATLETAS[[#This Row],[EQUIPO 1]:[EQUIPO 5]])</f>
        <v>FEM</v>
      </c>
      <c r="G137" s="1" t="s">
        <v>365</v>
      </c>
      <c r="H137" s="4"/>
      <c r="I137" s="4"/>
      <c r="J137" s="4"/>
      <c r="K137" s="4"/>
    </row>
    <row r="138" spans="1:11" hidden="1" x14ac:dyDescent="0.25">
      <c r="A138" s="4">
        <v>38403</v>
      </c>
      <c r="B138" s="1">
        <f ca="1">IF(ATLETAS[[#This Row],[F. NACIMIENTO]]=0,"",YEAR(TODAY())-YEAR(ATLETAS[[#This Row],[F. NACIMIENTO]]))</f>
        <v>16</v>
      </c>
      <c r="C138" t="s">
        <v>159</v>
      </c>
      <c r="D1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38" s="1" t="s">
        <v>63</v>
      </c>
      <c r="F138" s="1" t="str">
        <f>LOOKUP("zzz",ATLETAS[[#This Row],[EQUIPO 1]:[EQUIPO 5]])</f>
        <v>FEM</v>
      </c>
      <c r="G138" s="1" t="s">
        <v>365</v>
      </c>
      <c r="H138" s="4"/>
      <c r="I138" s="4"/>
      <c r="J138" s="4"/>
      <c r="K138" s="4"/>
    </row>
    <row r="139" spans="1:11" hidden="1" x14ac:dyDescent="0.25">
      <c r="A139" s="4">
        <v>37917</v>
      </c>
      <c r="B139" s="1">
        <f ca="1">IF(ATLETAS[[#This Row],[F. NACIMIENTO]]=0,"",YEAR(TODAY())-YEAR(ATLETAS[[#This Row],[F. NACIMIENTO]]))</f>
        <v>18</v>
      </c>
      <c r="C139" t="s">
        <v>160</v>
      </c>
      <c r="D139" s="4" t="str">
        <f ca="1">IF(ATLETAS[[#This Row],[SEXO]]="f",_xlfn.XLOOKUP(ATLETAS[[#This Row],[EDAD]],MENU!$C$2:$C$123,MENU!$D$2:$D$123),_xlfn.XLOOKUP(ATLETAS[[#This Row],[EDAD]],MENU!$E$2:$E$123,MENU!$F$2:$F$123))</f>
        <v>MAYORES</v>
      </c>
      <c r="E139" s="1" t="s">
        <v>63</v>
      </c>
      <c r="F139" s="1" t="str">
        <f>LOOKUP("zzz",ATLETAS[[#This Row],[EQUIPO 1]:[EQUIPO 5]])</f>
        <v>FEM</v>
      </c>
      <c r="G139" s="1" t="s">
        <v>365</v>
      </c>
      <c r="H139" s="4"/>
      <c r="I139" s="4"/>
      <c r="J139" s="4"/>
      <c r="K139" s="4"/>
    </row>
    <row r="140" spans="1:11" hidden="1" x14ac:dyDescent="0.25">
      <c r="A140" s="4">
        <v>37252</v>
      </c>
      <c r="B140" s="1">
        <f ca="1">IF(ATLETAS[[#This Row],[F. NACIMIENTO]]=0,"",YEAR(TODAY())-YEAR(ATLETAS[[#This Row],[F. NACIMIENTO]]))</f>
        <v>20</v>
      </c>
      <c r="C140" t="s">
        <v>161</v>
      </c>
      <c r="D140" s="4" t="str">
        <f ca="1">IF(ATLETAS[[#This Row],[SEXO]]="f",_xlfn.XLOOKUP(ATLETAS[[#This Row],[EDAD]],MENU!$C$2:$C$123,MENU!$D$2:$D$123),_xlfn.XLOOKUP(ATLETAS[[#This Row],[EDAD]],MENU!$E$2:$E$123,MENU!$F$2:$F$123))</f>
        <v>MAYORES</v>
      </c>
      <c r="E140" s="1" t="s">
        <v>63</v>
      </c>
      <c r="F140" s="1" t="str">
        <f>LOOKUP("zzz",ATLETAS[[#This Row],[EQUIPO 1]:[EQUIPO 5]])</f>
        <v>FEM</v>
      </c>
      <c r="G140" s="1" t="s">
        <v>365</v>
      </c>
      <c r="H140" s="4"/>
      <c r="I140" s="4"/>
      <c r="J140" s="4"/>
      <c r="K140" s="4"/>
    </row>
    <row r="141" spans="1:11" hidden="1" x14ac:dyDescent="0.25">
      <c r="A141" s="4">
        <v>40877</v>
      </c>
      <c r="B141" s="1">
        <f ca="1">IF(ATLETAS[[#This Row],[F. NACIMIENTO]]=0,"",YEAR(TODAY())-YEAR(ATLETAS[[#This Row],[F. NACIMIENTO]]))</f>
        <v>10</v>
      </c>
      <c r="C141" t="s">
        <v>164</v>
      </c>
      <c r="D141" s="4" t="str">
        <f ca="1">IF(ATLETAS[[#This Row],[SEXO]]="f",_xlfn.XLOOKUP(ATLETAS[[#This Row],[EDAD]],MENU!$C$2:$C$123,MENU!$D$2:$D$123),_xlfn.XLOOKUP(ATLETAS[[#This Row],[EDAD]],MENU!$E$2:$E$123,MENU!$F$2:$F$123))</f>
        <v>PRE B</v>
      </c>
      <c r="E141" s="1" t="s">
        <v>64</v>
      </c>
      <c r="F141" s="1" t="str">
        <f>LOOKUP("zzz",ATLETAS[[#This Row],[EQUIPO 1]:[EQUIPO 5]])</f>
        <v>FEM</v>
      </c>
      <c r="G141" s="1" t="s">
        <v>365</v>
      </c>
      <c r="H141" s="4"/>
      <c r="I141" s="4"/>
      <c r="J141" s="4"/>
      <c r="K141" s="4"/>
    </row>
    <row r="142" spans="1:11" hidden="1" x14ac:dyDescent="0.25">
      <c r="A142" s="4">
        <v>40832</v>
      </c>
      <c r="B142" s="1">
        <f ca="1">IF(ATLETAS[[#This Row],[F. NACIMIENTO]]=0,"",YEAR(TODAY())-YEAR(ATLETAS[[#This Row],[F. NACIMIENTO]]))</f>
        <v>10</v>
      </c>
      <c r="C142" t="s">
        <v>162</v>
      </c>
      <c r="D142" s="4" t="str">
        <f ca="1">IF(ATLETAS[[#This Row],[SEXO]]="f",_xlfn.XLOOKUP(ATLETAS[[#This Row],[EDAD]],MENU!$C$2:$C$123,MENU!$D$2:$D$123),_xlfn.XLOOKUP(ATLETAS[[#This Row],[EDAD]],MENU!$E$2:$E$123,MENU!$F$2:$F$123))</f>
        <v>PRE B</v>
      </c>
      <c r="E142" s="1" t="s">
        <v>64</v>
      </c>
      <c r="F142" s="1" t="str">
        <f>LOOKUP("zzz",ATLETAS[[#This Row],[EQUIPO 1]:[EQUIPO 5]])</f>
        <v>FEM</v>
      </c>
      <c r="G142" s="1" t="s">
        <v>365</v>
      </c>
      <c r="H142" s="4"/>
      <c r="I142" s="4"/>
      <c r="J142" s="4"/>
      <c r="K142" s="4"/>
    </row>
    <row r="143" spans="1:11" hidden="1" x14ac:dyDescent="0.25">
      <c r="A143" s="4">
        <v>40780</v>
      </c>
      <c r="B143" s="1">
        <f ca="1">IF(ATLETAS[[#This Row],[F. NACIMIENTO]]=0,"",YEAR(TODAY())-YEAR(ATLETAS[[#This Row],[F. NACIMIENTO]]))</f>
        <v>10</v>
      </c>
      <c r="C143" t="s">
        <v>165</v>
      </c>
      <c r="D143" s="4" t="str">
        <f ca="1">IF(ATLETAS[[#This Row],[SEXO]]="f",_xlfn.XLOOKUP(ATLETAS[[#This Row],[EDAD]],MENU!$C$2:$C$123,MENU!$D$2:$D$123),_xlfn.XLOOKUP(ATLETAS[[#This Row],[EDAD]],MENU!$E$2:$E$123,MENU!$F$2:$F$123))</f>
        <v>PRE B</v>
      </c>
      <c r="E143" s="1" t="s">
        <v>64</v>
      </c>
      <c r="F143" s="1" t="str">
        <f>LOOKUP("zzz",ATLETAS[[#This Row],[EQUIPO 1]:[EQUIPO 5]])</f>
        <v>FEM</v>
      </c>
      <c r="G143" s="1" t="s">
        <v>365</v>
      </c>
      <c r="H143" s="4"/>
      <c r="I143" s="4"/>
      <c r="J143" s="4"/>
      <c r="K143" s="4"/>
    </row>
    <row r="144" spans="1:11" hidden="1" x14ac:dyDescent="0.25">
      <c r="A144" s="4">
        <v>40589</v>
      </c>
      <c r="B144" s="1">
        <f ca="1">IF(ATLETAS[[#This Row],[F. NACIMIENTO]]=0,"",YEAR(TODAY())-YEAR(ATLETAS[[#This Row],[F. NACIMIENTO]]))</f>
        <v>10</v>
      </c>
      <c r="C144" t="s">
        <v>166</v>
      </c>
      <c r="D144" s="4" t="str">
        <f ca="1">IF(ATLETAS[[#This Row],[SEXO]]="f",_xlfn.XLOOKUP(ATLETAS[[#This Row],[EDAD]],MENU!$C$2:$C$123,MENU!$D$2:$D$123),_xlfn.XLOOKUP(ATLETAS[[#This Row],[EDAD]],MENU!$E$2:$E$123,MENU!$F$2:$F$123))</f>
        <v>PRE B</v>
      </c>
      <c r="E144" s="1" t="s">
        <v>64</v>
      </c>
      <c r="F144" s="1" t="str">
        <f>LOOKUP("zzz",ATLETAS[[#This Row],[EQUIPO 1]:[EQUIPO 5]])</f>
        <v>FEM</v>
      </c>
      <c r="G144" s="1" t="s">
        <v>365</v>
      </c>
      <c r="H144" s="4"/>
      <c r="I144" s="4"/>
      <c r="J144" s="4"/>
      <c r="K144" s="4"/>
    </row>
    <row r="145" spans="1:11" hidden="1" x14ac:dyDescent="0.25">
      <c r="A145" s="4">
        <v>40555</v>
      </c>
      <c r="B145" s="1">
        <f ca="1">IF(ATLETAS[[#This Row],[F. NACIMIENTO]]=0,"",YEAR(TODAY())-YEAR(ATLETAS[[#This Row],[F. NACIMIENTO]]))</f>
        <v>10</v>
      </c>
      <c r="C145" t="s">
        <v>163</v>
      </c>
      <c r="D145" s="4" t="str">
        <f ca="1">IF(ATLETAS[[#This Row],[SEXO]]="f",_xlfn.XLOOKUP(ATLETAS[[#This Row],[EDAD]],MENU!$C$2:$C$123,MENU!$D$2:$D$123),_xlfn.XLOOKUP(ATLETAS[[#This Row],[EDAD]],MENU!$E$2:$E$123,MENU!$F$2:$F$123))</f>
        <v>PRE B</v>
      </c>
      <c r="E145" s="1" t="s">
        <v>64</v>
      </c>
      <c r="F145" s="1" t="str">
        <f>LOOKUP("zzz",ATLETAS[[#This Row],[EQUIPO 1]:[EQUIPO 5]])</f>
        <v>FEM</v>
      </c>
      <c r="G145" s="1" t="s">
        <v>365</v>
      </c>
      <c r="H145" s="4"/>
      <c r="I145" s="4"/>
      <c r="J145" s="4"/>
      <c r="K145" s="4"/>
    </row>
    <row r="146" spans="1:11" hidden="1" x14ac:dyDescent="0.25">
      <c r="A146" s="4">
        <v>40257</v>
      </c>
      <c r="B146" s="1">
        <f ca="1">IF(ATLETAS[[#This Row],[F. NACIMIENTO]]=0,"",YEAR(TODAY())-YEAR(ATLETAS[[#This Row],[F. NACIMIENTO]]))</f>
        <v>11</v>
      </c>
      <c r="C146" t="s">
        <v>167</v>
      </c>
      <c r="D14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46" s="1" t="s">
        <v>64</v>
      </c>
      <c r="F146" s="1" t="str">
        <f>LOOKUP("zzz",ATLETAS[[#This Row],[EQUIPO 1]:[EQUIPO 5]])</f>
        <v>FEM</v>
      </c>
      <c r="G146" s="1" t="s">
        <v>365</v>
      </c>
      <c r="H146" s="4"/>
      <c r="I146" s="4"/>
      <c r="J146" s="4"/>
      <c r="K146" s="4"/>
    </row>
    <row r="147" spans="1:11" hidden="1" x14ac:dyDescent="0.25">
      <c r="A147" s="4">
        <v>39452</v>
      </c>
      <c r="B147" s="1">
        <f ca="1">IF(ATLETAS[[#This Row],[F. NACIMIENTO]]=0,"",YEAR(TODAY())-YEAR(ATLETAS[[#This Row],[F. NACIMIENTO]]))</f>
        <v>13</v>
      </c>
      <c r="C147" t="s">
        <v>168</v>
      </c>
      <c r="D14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47" s="1" t="s">
        <v>64</v>
      </c>
      <c r="F147" s="1" t="str">
        <f>LOOKUP("zzz",ATLETAS[[#This Row],[EQUIPO 1]:[EQUIPO 5]])</f>
        <v>FEM</v>
      </c>
      <c r="G147" s="1" t="s">
        <v>365</v>
      </c>
      <c r="H147" s="4"/>
      <c r="I147" s="4"/>
      <c r="J147" s="4"/>
      <c r="K147" s="4"/>
    </row>
    <row r="148" spans="1:11" hidden="1" x14ac:dyDescent="0.25">
      <c r="A148" s="4">
        <v>39314</v>
      </c>
      <c r="B148" s="1">
        <f ca="1">IF(ATLETAS[[#This Row],[F. NACIMIENTO]]=0,"",YEAR(TODAY())-YEAR(ATLETAS[[#This Row],[F. NACIMIENTO]]))</f>
        <v>14</v>
      </c>
      <c r="C148" t="s">
        <v>169</v>
      </c>
      <c r="D14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48" s="1" t="s">
        <v>64</v>
      </c>
      <c r="F148" s="1" t="str">
        <f>LOOKUP("zzz",ATLETAS[[#This Row],[EQUIPO 1]:[EQUIPO 5]])</f>
        <v>FEM</v>
      </c>
      <c r="G148" s="1" t="s">
        <v>365</v>
      </c>
      <c r="H148" s="4"/>
      <c r="I148" s="4"/>
      <c r="J148" s="4"/>
      <c r="K148" s="4"/>
    </row>
    <row r="149" spans="1:11" hidden="1" x14ac:dyDescent="0.25">
      <c r="A149" s="4">
        <v>27203</v>
      </c>
      <c r="B149" s="1">
        <f ca="1">IF(ATLETAS[[#This Row],[F. NACIMIENTO]]=0,"",YEAR(TODAY())-YEAR(ATLETAS[[#This Row],[F. NACIMIENTO]]))</f>
        <v>47</v>
      </c>
      <c r="C149" t="s">
        <v>170</v>
      </c>
      <c r="D149" s="4" t="str">
        <f ca="1">IF(ATLETAS[[#This Row],[SEXO]]="f",_xlfn.XLOOKUP(ATLETAS[[#This Row],[EDAD]],MENU!$C$2:$C$123,MENU!$D$2:$D$123),_xlfn.XLOOKUP(ATLETAS[[#This Row],[EDAD]],MENU!$E$2:$E$123,MENU!$F$2:$F$123))</f>
        <v>MASTER D</v>
      </c>
      <c r="E149" s="1" t="s">
        <v>64</v>
      </c>
      <c r="F149" s="1" t="str">
        <f>LOOKUP("zzz",ATLETAS[[#This Row],[EQUIPO 1]:[EQUIPO 5]])</f>
        <v>FEM</v>
      </c>
      <c r="G149" s="1" t="s">
        <v>365</v>
      </c>
      <c r="H149" s="4"/>
      <c r="I149" s="4"/>
      <c r="J149" s="4"/>
      <c r="K149" s="4"/>
    </row>
    <row r="150" spans="1:11" hidden="1" x14ac:dyDescent="0.25">
      <c r="A150" s="4">
        <v>41110</v>
      </c>
      <c r="B150" s="1">
        <f ca="1">IF(ATLETAS[[#This Row],[F. NACIMIENTO]]=0,"",YEAR(TODAY())-YEAR(ATLETAS[[#This Row],[F. NACIMIENTO]]))</f>
        <v>9</v>
      </c>
      <c r="C150" t="s">
        <v>171</v>
      </c>
      <c r="D150" s="4" t="str">
        <f ca="1">IF(ATLETAS[[#This Row],[SEXO]]="f",_xlfn.XLOOKUP(ATLETAS[[#This Row],[EDAD]],MENU!$C$2:$C$123,MENU!$D$2:$D$123),_xlfn.XLOOKUP(ATLETAS[[#This Row],[EDAD]],MENU!$E$2:$E$123,MENU!$F$2:$F$123))</f>
        <v>PRE B</v>
      </c>
      <c r="E150" s="1" t="s">
        <v>63</v>
      </c>
      <c r="F150" s="1" t="str">
        <f>LOOKUP("zzz",ATLETAS[[#This Row],[EQUIPO 1]:[EQUIPO 5]])</f>
        <v>HAPPY POOL</v>
      </c>
      <c r="G150" s="1" t="s">
        <v>366</v>
      </c>
      <c r="H150" s="4"/>
      <c r="I150" s="4"/>
      <c r="J150" s="4"/>
      <c r="K150" s="4"/>
    </row>
    <row r="151" spans="1:11" hidden="1" x14ac:dyDescent="0.25">
      <c r="A151" s="4">
        <v>40633</v>
      </c>
      <c r="B151" s="1">
        <f ca="1">IF(ATLETAS[[#This Row],[F. NACIMIENTO]]=0,"",YEAR(TODAY())-YEAR(ATLETAS[[#This Row],[F. NACIMIENTO]]))</f>
        <v>10</v>
      </c>
      <c r="C151" t="s">
        <v>172</v>
      </c>
      <c r="D151" s="4" t="str">
        <f ca="1">IF(ATLETAS[[#This Row],[SEXO]]="f",_xlfn.XLOOKUP(ATLETAS[[#This Row],[EDAD]],MENU!$C$2:$C$123,MENU!$D$2:$D$123),_xlfn.XLOOKUP(ATLETAS[[#This Row],[EDAD]],MENU!$E$2:$E$123,MENU!$F$2:$F$123))</f>
        <v>PRE B</v>
      </c>
      <c r="E151" s="1" t="s">
        <v>64</v>
      </c>
      <c r="F151" s="1" t="str">
        <f>LOOKUP("zzz",ATLETAS[[#This Row],[EQUIPO 1]:[EQUIPO 5]])</f>
        <v>HAPPY POOL</v>
      </c>
      <c r="G151" s="1" t="s">
        <v>366</v>
      </c>
      <c r="H151" s="4"/>
      <c r="I151" s="4"/>
      <c r="J151" s="4"/>
      <c r="K151" s="4"/>
    </row>
    <row r="152" spans="1:11" hidden="1" x14ac:dyDescent="0.25">
      <c r="A152" s="4">
        <v>39045</v>
      </c>
      <c r="B152" s="1">
        <f ca="1">IF(ATLETAS[[#This Row],[F. NACIMIENTO]]=0,"",YEAR(TODAY())-YEAR(ATLETAS[[#This Row],[F. NACIMIENTO]]))</f>
        <v>15</v>
      </c>
      <c r="C152" t="s">
        <v>173</v>
      </c>
      <c r="D152" s="4" t="str">
        <f ca="1">IF(ATLETAS[[#This Row],[SEXO]]="f",_xlfn.XLOOKUP(ATLETAS[[#This Row],[EDAD]],MENU!$C$2:$C$123,MENU!$D$2:$D$123),_xlfn.XLOOKUP(ATLETAS[[#This Row],[EDAD]],MENU!$E$2:$E$123,MENU!$F$2:$F$123))</f>
        <v>JUVENIL A</v>
      </c>
      <c r="E152" s="1" t="s">
        <v>64</v>
      </c>
      <c r="F152" s="1" t="str">
        <f>LOOKUP("zzz",ATLETAS[[#This Row],[EQUIPO 1]:[EQUIPO 5]])</f>
        <v>HAPPY POOL</v>
      </c>
      <c r="G152" s="1" t="s">
        <v>366</v>
      </c>
      <c r="H152" s="4"/>
      <c r="I152" s="4"/>
      <c r="J152" s="4"/>
      <c r="K152" s="4"/>
    </row>
    <row r="153" spans="1:11" hidden="1" x14ac:dyDescent="0.25">
      <c r="A153" s="4">
        <v>41618</v>
      </c>
      <c r="B153" s="1">
        <f ca="1">IF(ATLETAS[[#This Row],[F. NACIMIENTO]]=0,"",YEAR(TODAY())-YEAR(ATLETAS[[#This Row],[F. NACIMIENTO]]))</f>
        <v>8</v>
      </c>
      <c r="C153" t="s">
        <v>174</v>
      </c>
      <c r="D153" s="4" t="str">
        <f ca="1">IF(ATLETAS[[#This Row],[SEXO]]="f",_xlfn.XLOOKUP(ATLETAS[[#This Row],[EDAD]],MENU!$C$2:$C$123,MENU!$D$2:$D$123),_xlfn.XLOOKUP(ATLETAS[[#This Row],[EDAD]],MENU!$E$2:$E$123,MENU!$F$2:$F$123))</f>
        <v>PRE A</v>
      </c>
      <c r="E153" s="1" t="s">
        <v>63</v>
      </c>
      <c r="F153" s="1" t="str">
        <f>LOOKUP("zzz",ATLETAS[[#This Row],[EQUIPO 1]:[EQUIPO 5]])</f>
        <v>MASTER</v>
      </c>
      <c r="G153" s="1" t="s">
        <v>367</v>
      </c>
      <c r="H153" s="4"/>
      <c r="I153" s="4"/>
      <c r="J153" s="4"/>
      <c r="K153" s="4"/>
    </row>
    <row r="154" spans="1:11" hidden="1" x14ac:dyDescent="0.25">
      <c r="A154" s="4">
        <v>41150</v>
      </c>
      <c r="B154" s="1">
        <f ca="1">IF(ATLETAS[[#This Row],[F. NACIMIENTO]]=0,"",YEAR(TODAY())-YEAR(ATLETAS[[#This Row],[F. NACIMIENTO]]))</f>
        <v>9</v>
      </c>
      <c r="C154" t="s">
        <v>175</v>
      </c>
      <c r="D154" s="4" t="str">
        <f ca="1">IF(ATLETAS[[#This Row],[SEXO]]="f",_xlfn.XLOOKUP(ATLETAS[[#This Row],[EDAD]],MENU!$C$2:$C$123,MENU!$D$2:$D$123),_xlfn.XLOOKUP(ATLETAS[[#This Row],[EDAD]],MENU!$E$2:$E$123,MENU!$F$2:$F$123))</f>
        <v>PRE B</v>
      </c>
      <c r="E154" s="1" t="s">
        <v>63</v>
      </c>
      <c r="F154" s="1" t="str">
        <f>LOOKUP("zzz",ATLETAS[[#This Row],[EQUIPO 1]:[EQUIPO 5]])</f>
        <v>MASTER</v>
      </c>
      <c r="G154" s="1" t="s">
        <v>367</v>
      </c>
      <c r="H154" s="4"/>
      <c r="I154" s="4"/>
      <c r="J154" s="4"/>
      <c r="K154" s="4"/>
    </row>
    <row r="155" spans="1:11" hidden="1" x14ac:dyDescent="0.25">
      <c r="A155" s="4">
        <v>40608</v>
      </c>
      <c r="B155" s="1">
        <f ca="1">IF(ATLETAS[[#This Row],[F. NACIMIENTO]]=0,"",YEAR(TODAY())-YEAR(ATLETAS[[#This Row],[F. NACIMIENTO]]))</f>
        <v>10</v>
      </c>
      <c r="C155" t="s">
        <v>176</v>
      </c>
      <c r="D15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5" s="1" t="s">
        <v>63</v>
      </c>
      <c r="F155" s="1" t="str">
        <f>LOOKUP("zzz",ATLETAS[[#This Row],[EQUIPO 1]:[EQUIPO 5]])</f>
        <v>MASTER</v>
      </c>
      <c r="G155" s="1" t="s">
        <v>367</v>
      </c>
      <c r="H155" s="4"/>
      <c r="I155" s="4"/>
      <c r="J155" s="4"/>
      <c r="K155" s="4"/>
    </row>
    <row r="156" spans="1:11" hidden="1" x14ac:dyDescent="0.25">
      <c r="A156" s="4">
        <v>40369</v>
      </c>
      <c r="B156" s="1">
        <f ca="1">IF(ATLETAS[[#This Row],[F. NACIMIENTO]]=0,"",YEAR(TODAY())-YEAR(ATLETAS[[#This Row],[F. NACIMIENTO]]))</f>
        <v>11</v>
      </c>
      <c r="C156" t="s">
        <v>177</v>
      </c>
      <c r="D15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56" s="1" t="s">
        <v>63</v>
      </c>
      <c r="F156" s="1" t="str">
        <f>LOOKUP("zzz",ATLETAS[[#This Row],[EQUIPO 1]:[EQUIPO 5]])</f>
        <v>MASTER</v>
      </c>
      <c r="G156" s="1" t="s">
        <v>367</v>
      </c>
      <c r="H156" s="4"/>
      <c r="I156" s="4"/>
      <c r="J156" s="4"/>
      <c r="K156" s="4"/>
    </row>
    <row r="157" spans="1:11" hidden="1" x14ac:dyDescent="0.25">
      <c r="A157" s="4">
        <v>39114</v>
      </c>
      <c r="B157" s="1">
        <f ca="1">IF(ATLETAS[[#This Row],[F. NACIMIENTO]]=0,"",YEAR(TODAY())-YEAR(ATLETAS[[#This Row],[F. NACIMIENTO]]))</f>
        <v>14</v>
      </c>
      <c r="C157" t="s">
        <v>178</v>
      </c>
      <c r="D15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57" s="1" t="s">
        <v>63</v>
      </c>
      <c r="F157" s="1" t="str">
        <f>LOOKUP("zzz",ATLETAS[[#This Row],[EQUIPO 1]:[EQUIPO 5]])</f>
        <v>MASTER</v>
      </c>
      <c r="G157" s="1" t="s">
        <v>367</v>
      </c>
      <c r="H157" s="4"/>
      <c r="I157" s="4"/>
      <c r="J157" s="4"/>
      <c r="K157" s="4"/>
    </row>
    <row r="158" spans="1:11" hidden="1" x14ac:dyDescent="0.25">
      <c r="A158" s="4">
        <v>33594</v>
      </c>
      <c r="B158" s="1">
        <f ca="1">IF(ATLETAS[[#This Row],[F. NACIMIENTO]]=0,"",YEAR(TODAY())-YEAR(ATLETAS[[#This Row],[F. NACIMIENTO]]))</f>
        <v>30</v>
      </c>
      <c r="C158" t="s">
        <v>179</v>
      </c>
      <c r="D158" s="4" t="str">
        <f ca="1">IF(ATLETAS[[#This Row],[SEXO]]="f",_xlfn.XLOOKUP(ATLETAS[[#This Row],[EDAD]],MENU!$C$2:$C$123,MENU!$D$2:$D$123),_xlfn.XLOOKUP(ATLETAS[[#This Row],[EDAD]],MENU!$E$2:$E$123,MENU!$F$2:$F$123))</f>
        <v>MASTER A</v>
      </c>
      <c r="E158" s="1" t="s">
        <v>63</v>
      </c>
      <c r="F158" s="1" t="str">
        <f>LOOKUP("zzz",ATLETAS[[#This Row],[EQUIPO 1]:[EQUIPO 5]])</f>
        <v>MASTER</v>
      </c>
      <c r="G158" s="1" t="s">
        <v>367</v>
      </c>
      <c r="H158" s="4"/>
      <c r="I158" s="4"/>
      <c r="J158" s="4"/>
      <c r="K158" s="4"/>
    </row>
    <row r="159" spans="1:11" hidden="1" x14ac:dyDescent="0.25">
      <c r="A159" s="4">
        <v>30926</v>
      </c>
      <c r="B159" s="1">
        <f ca="1">IF(ATLETAS[[#This Row],[F. NACIMIENTO]]=0,"",YEAR(TODAY())-YEAR(ATLETAS[[#This Row],[F. NACIMIENTO]]))</f>
        <v>37</v>
      </c>
      <c r="C159" t="s">
        <v>180</v>
      </c>
      <c r="D159" s="4" t="str">
        <f ca="1">IF(ATLETAS[[#This Row],[SEXO]]="f",_xlfn.XLOOKUP(ATLETAS[[#This Row],[EDAD]],MENU!$C$2:$C$123,MENU!$D$2:$D$123),_xlfn.XLOOKUP(ATLETAS[[#This Row],[EDAD]],MENU!$E$2:$E$123,MENU!$F$2:$F$123))</f>
        <v>MASTER B</v>
      </c>
      <c r="E159" s="1" t="s">
        <v>63</v>
      </c>
      <c r="F159" s="1" t="str">
        <f>LOOKUP("zzz",ATLETAS[[#This Row],[EQUIPO 1]:[EQUIPO 5]])</f>
        <v>MASTER</v>
      </c>
      <c r="G159" s="1" t="s">
        <v>367</v>
      </c>
      <c r="H159" s="4"/>
      <c r="I159" s="4"/>
      <c r="J159" s="4"/>
      <c r="K159" s="4"/>
    </row>
    <row r="160" spans="1:11" hidden="1" x14ac:dyDescent="0.25">
      <c r="A160" s="4">
        <v>30604</v>
      </c>
      <c r="B160" s="1">
        <f ca="1">IF(ATLETAS[[#This Row],[F. NACIMIENTO]]=0,"",YEAR(TODAY())-YEAR(ATLETAS[[#This Row],[F. NACIMIENTO]]))</f>
        <v>38</v>
      </c>
      <c r="C160" t="s">
        <v>181</v>
      </c>
      <c r="D160" s="4" t="str">
        <f ca="1">IF(ATLETAS[[#This Row],[SEXO]]="f",_xlfn.XLOOKUP(ATLETAS[[#This Row],[EDAD]],MENU!$C$2:$C$123,MENU!$D$2:$D$123),_xlfn.XLOOKUP(ATLETAS[[#This Row],[EDAD]],MENU!$E$2:$E$123,MENU!$F$2:$F$123))</f>
        <v>MASTER B</v>
      </c>
      <c r="E160" s="1" t="s">
        <v>63</v>
      </c>
      <c r="F160" s="1" t="str">
        <f>LOOKUP("zzz",ATLETAS[[#This Row],[EQUIPO 1]:[EQUIPO 5]])</f>
        <v>MASTER</v>
      </c>
      <c r="G160" s="1" t="s">
        <v>367</v>
      </c>
      <c r="H160" s="4"/>
      <c r="I160" s="4"/>
      <c r="J160" s="4"/>
      <c r="K160" s="4"/>
    </row>
    <row r="161" spans="1:11" hidden="1" x14ac:dyDescent="0.25">
      <c r="A161" s="4">
        <v>29278</v>
      </c>
      <c r="B161" s="1">
        <f ca="1">IF(ATLETAS[[#This Row],[F. NACIMIENTO]]=0,"",YEAR(TODAY())-YEAR(ATLETAS[[#This Row],[F. NACIMIENTO]]))</f>
        <v>41</v>
      </c>
      <c r="C161" t="s">
        <v>182</v>
      </c>
      <c r="D161" s="4" t="str">
        <f ca="1">IF(ATLETAS[[#This Row],[SEXO]]="f",_xlfn.XLOOKUP(ATLETAS[[#This Row],[EDAD]],MENU!$C$2:$C$123,MENU!$D$2:$D$123),_xlfn.XLOOKUP(ATLETAS[[#This Row],[EDAD]],MENU!$E$2:$E$123,MENU!$F$2:$F$123))</f>
        <v>MASTER C</v>
      </c>
      <c r="E161" s="1" t="s">
        <v>63</v>
      </c>
      <c r="F161" s="1" t="str">
        <f>LOOKUP("zzz",ATLETAS[[#This Row],[EQUIPO 1]:[EQUIPO 5]])</f>
        <v>MASTER</v>
      </c>
      <c r="G161" s="1" t="s">
        <v>367</v>
      </c>
      <c r="H161" s="4"/>
      <c r="I161" s="4"/>
      <c r="J161" s="4"/>
      <c r="K161" s="4"/>
    </row>
    <row r="162" spans="1:11" hidden="1" x14ac:dyDescent="0.25">
      <c r="A162" s="4">
        <v>28194</v>
      </c>
      <c r="B162" s="1">
        <f ca="1">IF(ATLETAS[[#This Row],[F. NACIMIENTO]]=0,"",YEAR(TODAY())-YEAR(ATLETAS[[#This Row],[F. NACIMIENTO]]))</f>
        <v>44</v>
      </c>
      <c r="C162" t="s">
        <v>448</v>
      </c>
      <c r="D162" s="4" t="str">
        <f ca="1">IF(ATLETAS[[#This Row],[SEXO]]="f",_xlfn.XLOOKUP(ATLETAS[[#This Row],[EDAD]],MENU!$C$2:$C$123,MENU!$D$2:$D$123),_xlfn.XLOOKUP(ATLETAS[[#This Row],[EDAD]],MENU!$E$2:$E$123,MENU!$F$2:$F$123))</f>
        <v>MASTER C</v>
      </c>
      <c r="E162" s="1" t="s">
        <v>63</v>
      </c>
      <c r="F162" s="1" t="str">
        <f>LOOKUP("zzz",ATLETAS[[#This Row],[EQUIPO 1]:[EQUIPO 5]])</f>
        <v>MASTER</v>
      </c>
      <c r="G162" s="1" t="s">
        <v>367</v>
      </c>
      <c r="H162" s="4"/>
      <c r="I162" s="4"/>
      <c r="J162" s="4"/>
      <c r="K162" s="4"/>
    </row>
    <row r="163" spans="1:11" hidden="1" x14ac:dyDescent="0.25">
      <c r="A163" s="4">
        <v>28001</v>
      </c>
      <c r="B163" s="1">
        <f ca="1">IF(ATLETAS[[#This Row],[F. NACIMIENTO]]=0,"",YEAR(TODAY())-YEAR(ATLETAS[[#This Row],[F. NACIMIENTO]]))</f>
        <v>45</v>
      </c>
      <c r="C163" s="2" t="s">
        <v>449</v>
      </c>
      <c r="D163" s="4" t="str">
        <f ca="1">IF(ATLETAS[[#This Row],[SEXO]]="f",_xlfn.XLOOKUP(ATLETAS[[#This Row],[EDAD]],MENU!$C$2:$C$123,MENU!$D$2:$D$123),_xlfn.XLOOKUP(ATLETAS[[#This Row],[EDAD]],MENU!$E$2:$E$123,MENU!$F$2:$F$123))</f>
        <v>MASTER D</v>
      </c>
      <c r="E163" s="1" t="s">
        <v>63</v>
      </c>
      <c r="F163" s="1" t="str">
        <f>LOOKUP("zzz",ATLETAS[[#This Row],[EQUIPO 1]:[EQUIPO 5]])</f>
        <v>MASTER</v>
      </c>
      <c r="G163" s="1" t="s">
        <v>367</v>
      </c>
      <c r="H163" s="4"/>
      <c r="I163" s="4"/>
      <c r="J163" s="4"/>
      <c r="K163" s="4"/>
    </row>
    <row r="164" spans="1:11" hidden="1" x14ac:dyDescent="0.25">
      <c r="A164" s="4">
        <v>41408</v>
      </c>
      <c r="B164" s="1">
        <f ca="1">IF(ATLETAS[[#This Row],[F. NACIMIENTO]]=0,"",YEAR(TODAY())-YEAR(ATLETAS[[#This Row],[F. NACIMIENTO]]))</f>
        <v>8</v>
      </c>
      <c r="C164" t="s">
        <v>183</v>
      </c>
      <c r="D164" s="4" t="str">
        <f ca="1">IF(ATLETAS[[#This Row],[SEXO]]="f",_xlfn.XLOOKUP(ATLETAS[[#This Row],[EDAD]],MENU!$C$2:$C$123,MENU!$D$2:$D$123),_xlfn.XLOOKUP(ATLETAS[[#This Row],[EDAD]],MENU!$E$2:$E$123,MENU!$F$2:$F$123))</f>
        <v>PRE A</v>
      </c>
      <c r="E164" s="1" t="s">
        <v>64</v>
      </c>
      <c r="F164" s="1" t="str">
        <f>LOOKUP("zzz",ATLETAS[[#This Row],[EQUIPO 1]:[EQUIPO 5]])</f>
        <v>MASTER</v>
      </c>
      <c r="G164" s="1" t="s">
        <v>367</v>
      </c>
      <c r="H164" s="4"/>
      <c r="I164" s="4"/>
      <c r="J164" s="4"/>
      <c r="K164" s="4"/>
    </row>
    <row r="165" spans="1:11" hidden="1" x14ac:dyDescent="0.25">
      <c r="A165" s="4">
        <v>40875</v>
      </c>
      <c r="B165" s="1">
        <f ca="1">IF(ATLETAS[[#This Row],[F. NACIMIENTO]]=0,"",YEAR(TODAY())-YEAR(ATLETAS[[#This Row],[F. NACIMIENTO]]))</f>
        <v>10</v>
      </c>
      <c r="C165" t="s">
        <v>184</v>
      </c>
      <c r="D165" s="4" t="str">
        <f ca="1">IF(ATLETAS[[#This Row],[SEXO]]="f",_xlfn.XLOOKUP(ATLETAS[[#This Row],[EDAD]],MENU!$C$2:$C$123,MENU!$D$2:$D$123),_xlfn.XLOOKUP(ATLETAS[[#This Row],[EDAD]],MENU!$E$2:$E$123,MENU!$F$2:$F$123))</f>
        <v>PRE B</v>
      </c>
      <c r="E165" s="1" t="s">
        <v>64</v>
      </c>
      <c r="F165" s="1" t="str">
        <f>LOOKUP("zzz",ATLETAS[[#This Row],[EQUIPO 1]:[EQUIPO 5]])</f>
        <v>MASTER</v>
      </c>
      <c r="G165" s="1" t="s">
        <v>367</v>
      </c>
      <c r="H165" s="4"/>
      <c r="I165" s="4"/>
      <c r="J165" s="4"/>
      <c r="K165" s="4"/>
    </row>
    <row r="166" spans="1:11" hidden="1" x14ac:dyDescent="0.25">
      <c r="A166" s="4">
        <v>40728</v>
      </c>
      <c r="B166" s="1">
        <f ca="1">IF(ATLETAS[[#This Row],[F. NACIMIENTO]]=0,"",YEAR(TODAY())-YEAR(ATLETAS[[#This Row],[F. NACIMIENTO]]))</f>
        <v>10</v>
      </c>
      <c r="C166" t="s">
        <v>185</v>
      </c>
      <c r="D166" s="4" t="str">
        <f ca="1">IF(ATLETAS[[#This Row],[SEXO]]="f",_xlfn.XLOOKUP(ATLETAS[[#This Row],[EDAD]],MENU!$C$2:$C$123,MENU!$D$2:$D$123),_xlfn.XLOOKUP(ATLETAS[[#This Row],[EDAD]],MENU!$E$2:$E$123,MENU!$F$2:$F$123))</f>
        <v>PRE B</v>
      </c>
      <c r="E166" s="1" t="s">
        <v>64</v>
      </c>
      <c r="F166" s="1" t="str">
        <f>LOOKUP("zzz",ATLETAS[[#This Row],[EQUIPO 1]:[EQUIPO 5]])</f>
        <v>MASTER</v>
      </c>
      <c r="G166" s="1" t="s">
        <v>367</v>
      </c>
      <c r="H166" s="4"/>
      <c r="I166" s="4"/>
      <c r="J166" s="4"/>
      <c r="K166" s="4"/>
    </row>
    <row r="167" spans="1:11" hidden="1" x14ac:dyDescent="0.25">
      <c r="A167" s="4">
        <v>40314</v>
      </c>
      <c r="B167" s="1">
        <f ca="1">IF(ATLETAS[[#This Row],[F. NACIMIENTO]]=0,"",YEAR(TODAY())-YEAR(ATLETAS[[#This Row],[F. NACIMIENTO]]))</f>
        <v>11</v>
      </c>
      <c r="C167" t="s">
        <v>186</v>
      </c>
      <c r="D16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7" s="1" t="s">
        <v>64</v>
      </c>
      <c r="F167" s="1" t="str">
        <f>LOOKUP("zzz",ATLETAS[[#This Row],[EQUIPO 1]:[EQUIPO 5]])</f>
        <v>MASTER</v>
      </c>
      <c r="G167" s="1" t="s">
        <v>367</v>
      </c>
      <c r="H167" s="4"/>
      <c r="I167" s="4"/>
      <c r="J167" s="4"/>
      <c r="K167" s="4"/>
    </row>
    <row r="168" spans="1:11" hidden="1" x14ac:dyDescent="0.25">
      <c r="A168" s="4">
        <v>39898</v>
      </c>
      <c r="B168" s="1">
        <f ca="1">IF(ATLETAS[[#This Row],[F. NACIMIENTO]]=0,"",YEAR(TODAY())-YEAR(ATLETAS[[#This Row],[F. NACIMIENTO]]))</f>
        <v>12</v>
      </c>
      <c r="C168" t="s">
        <v>187</v>
      </c>
      <c r="D16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68" s="1" t="s">
        <v>64</v>
      </c>
      <c r="F168" s="1" t="str">
        <f>LOOKUP("zzz",ATLETAS[[#This Row],[EQUIPO 1]:[EQUIPO 5]])</f>
        <v>MASTER</v>
      </c>
      <c r="G168" s="1" t="s">
        <v>367</v>
      </c>
      <c r="H168" s="4"/>
      <c r="I168" s="4"/>
      <c r="J168" s="4"/>
      <c r="K168" s="4"/>
    </row>
    <row r="169" spans="1:11" hidden="1" x14ac:dyDescent="0.25">
      <c r="A169" s="4">
        <v>39558</v>
      </c>
      <c r="B169" s="1">
        <f ca="1">IF(ATLETAS[[#This Row],[F. NACIMIENTO]]=0,"",YEAR(TODAY())-YEAR(ATLETAS[[#This Row],[F. NACIMIENTO]]))</f>
        <v>13</v>
      </c>
      <c r="C169" t="s">
        <v>188</v>
      </c>
      <c r="D16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69" s="1" t="s">
        <v>64</v>
      </c>
      <c r="F169" s="1" t="str">
        <f>LOOKUP("zzz",ATLETAS[[#This Row],[EQUIPO 1]:[EQUIPO 5]])</f>
        <v>MASTER</v>
      </c>
      <c r="G169" s="1" t="s">
        <v>367</v>
      </c>
      <c r="H169" s="4"/>
      <c r="I169" s="4"/>
      <c r="J169" s="4"/>
      <c r="K169" s="4"/>
    </row>
    <row r="170" spans="1:11" hidden="1" x14ac:dyDescent="0.25">
      <c r="A170" s="4">
        <v>39478</v>
      </c>
      <c r="B170" s="1">
        <f ca="1">IF(ATLETAS[[#This Row],[F. NACIMIENTO]]=0,"",YEAR(TODAY())-YEAR(ATLETAS[[#This Row],[F. NACIMIENTO]]))</f>
        <v>13</v>
      </c>
      <c r="C170" t="s">
        <v>189</v>
      </c>
      <c r="D17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70" s="1" t="s">
        <v>64</v>
      </c>
      <c r="F170" s="1" t="str">
        <f>LOOKUP("zzz",ATLETAS[[#This Row],[EQUIPO 1]:[EQUIPO 5]])</f>
        <v>MASTER</v>
      </c>
      <c r="G170" s="1" t="s">
        <v>367</v>
      </c>
      <c r="H170" s="4"/>
      <c r="I170" s="4"/>
      <c r="J170" s="4"/>
      <c r="K170" s="4"/>
    </row>
    <row r="171" spans="1:11" hidden="1" x14ac:dyDescent="0.25">
      <c r="A171" s="4">
        <v>38777</v>
      </c>
      <c r="B171" s="1">
        <f ca="1">IF(ATLETAS[[#This Row],[F. NACIMIENTO]]=0,"",YEAR(TODAY())-YEAR(ATLETAS[[#This Row],[F. NACIMIENTO]]))</f>
        <v>15</v>
      </c>
      <c r="C171" t="s">
        <v>190</v>
      </c>
      <c r="D171" s="4" t="str">
        <f ca="1">IF(ATLETAS[[#This Row],[SEXO]]="f",_xlfn.XLOOKUP(ATLETAS[[#This Row],[EDAD]],MENU!$C$2:$C$123,MENU!$D$2:$D$123),_xlfn.XLOOKUP(ATLETAS[[#This Row],[EDAD]],MENU!$E$2:$E$123,MENU!$F$2:$F$123))</f>
        <v>JUVENIL A</v>
      </c>
      <c r="E171" s="1" t="s">
        <v>64</v>
      </c>
      <c r="F171" s="1" t="str">
        <f>LOOKUP("zzz",ATLETAS[[#This Row],[EQUIPO 1]:[EQUIPO 5]])</f>
        <v>MASTER</v>
      </c>
      <c r="G171" s="1" t="s">
        <v>367</v>
      </c>
      <c r="H171" s="4"/>
      <c r="I171" s="4"/>
      <c r="J171" s="4"/>
      <c r="K171" s="4"/>
    </row>
    <row r="172" spans="1:11" hidden="1" x14ac:dyDescent="0.25">
      <c r="A172" s="4">
        <v>36352</v>
      </c>
      <c r="B172" s="1">
        <f ca="1">IF(ATLETAS[[#This Row],[F. NACIMIENTO]]=0,"",YEAR(TODAY())-YEAR(ATLETAS[[#This Row],[F. NACIMIENTO]]))</f>
        <v>22</v>
      </c>
      <c r="C172" t="s">
        <v>191</v>
      </c>
      <c r="D172" s="4" t="str">
        <f ca="1">IF(ATLETAS[[#This Row],[SEXO]]="f",_xlfn.XLOOKUP(ATLETAS[[#This Row],[EDAD]],MENU!$C$2:$C$123,MENU!$D$2:$D$123),_xlfn.XLOOKUP(ATLETAS[[#This Row],[EDAD]],MENU!$E$2:$E$123,MENU!$F$2:$F$123))</f>
        <v>MAYORES</v>
      </c>
      <c r="E172" s="1" t="s">
        <v>64</v>
      </c>
      <c r="F172" s="1" t="str">
        <f>LOOKUP("zzz",ATLETAS[[#This Row],[EQUIPO 1]:[EQUIPO 5]])</f>
        <v>MASTER</v>
      </c>
      <c r="G172" s="1" t="s">
        <v>367</v>
      </c>
      <c r="H172" s="4"/>
      <c r="I172" s="4"/>
      <c r="J172" s="4"/>
      <c r="K172" s="4"/>
    </row>
    <row r="173" spans="1:11" hidden="1" x14ac:dyDescent="0.25">
      <c r="A173" s="4">
        <v>34793</v>
      </c>
      <c r="B173" s="1">
        <f ca="1">IF(ATLETAS[[#This Row],[F. NACIMIENTO]]=0,"",YEAR(TODAY())-YEAR(ATLETAS[[#This Row],[F. NACIMIENTO]]))</f>
        <v>26</v>
      </c>
      <c r="C173" t="s">
        <v>192</v>
      </c>
      <c r="D173" s="4" t="str">
        <f ca="1">IF(ATLETAS[[#This Row],[SEXO]]="f",_xlfn.XLOOKUP(ATLETAS[[#This Row],[EDAD]],MENU!$C$2:$C$123,MENU!$D$2:$D$123),_xlfn.XLOOKUP(ATLETAS[[#This Row],[EDAD]],MENU!$E$2:$E$123,MENU!$F$2:$F$123))</f>
        <v>MAYORES</v>
      </c>
      <c r="E173" s="1" t="s">
        <v>64</v>
      </c>
      <c r="F173" s="1" t="str">
        <f>LOOKUP("zzz",ATLETAS[[#This Row],[EQUIPO 1]:[EQUIPO 5]])</f>
        <v>MASTER</v>
      </c>
      <c r="G173" s="1" t="s">
        <v>367</v>
      </c>
      <c r="H173" s="4"/>
      <c r="I173" s="4"/>
      <c r="J173" s="4"/>
      <c r="K173" s="4"/>
    </row>
    <row r="174" spans="1:11" hidden="1" x14ac:dyDescent="0.25">
      <c r="A174" s="4">
        <v>34117</v>
      </c>
      <c r="B174" s="1">
        <f ca="1">IF(ATLETAS[[#This Row],[F. NACIMIENTO]]=0,"",YEAR(TODAY())-YEAR(ATLETAS[[#This Row],[F. NACIMIENTO]]))</f>
        <v>28</v>
      </c>
      <c r="C174" t="s">
        <v>193</v>
      </c>
      <c r="D174" s="4" t="str">
        <f ca="1">IF(ATLETAS[[#This Row],[SEXO]]="f",_xlfn.XLOOKUP(ATLETAS[[#This Row],[EDAD]],MENU!$C$2:$C$123,MENU!$D$2:$D$123),_xlfn.XLOOKUP(ATLETAS[[#This Row],[EDAD]],MENU!$E$2:$E$123,MENU!$F$2:$F$123))</f>
        <v>MAYORES</v>
      </c>
      <c r="E174" s="1" t="s">
        <v>64</v>
      </c>
      <c r="F174" s="1" t="str">
        <f>LOOKUP("zzz",ATLETAS[[#This Row],[EQUIPO 1]:[EQUIPO 5]])</f>
        <v>MASTER</v>
      </c>
      <c r="G174" s="1" t="s">
        <v>367</v>
      </c>
      <c r="H174" s="4"/>
      <c r="I174" s="4"/>
      <c r="J174" s="4"/>
      <c r="K174" s="4"/>
    </row>
    <row r="175" spans="1:11" hidden="1" x14ac:dyDescent="0.25">
      <c r="A175" s="4">
        <v>33691</v>
      </c>
      <c r="B175" s="1">
        <f ca="1">IF(ATLETAS[[#This Row],[F. NACIMIENTO]]=0,"",YEAR(TODAY())-YEAR(ATLETAS[[#This Row],[F. NACIMIENTO]]))</f>
        <v>29</v>
      </c>
      <c r="C175" t="s">
        <v>194</v>
      </c>
      <c r="D175" s="4" t="str">
        <f ca="1">IF(ATLETAS[[#This Row],[SEXO]]="f",_xlfn.XLOOKUP(ATLETAS[[#This Row],[EDAD]],MENU!$C$2:$C$123,MENU!$D$2:$D$123),_xlfn.XLOOKUP(ATLETAS[[#This Row],[EDAD]],MENU!$E$2:$E$123,MENU!$F$2:$F$123))</f>
        <v>MAYORES</v>
      </c>
      <c r="E175" s="1" t="s">
        <v>64</v>
      </c>
      <c r="F175" s="1" t="str">
        <f>LOOKUP("zzz",ATLETAS[[#This Row],[EQUIPO 1]:[EQUIPO 5]])</f>
        <v>MASTER</v>
      </c>
      <c r="G175" s="1" t="s">
        <v>367</v>
      </c>
      <c r="H175" s="4"/>
      <c r="I175" s="4"/>
      <c r="J175" s="4"/>
      <c r="K175" s="4"/>
    </row>
    <row r="176" spans="1:11" hidden="1" x14ac:dyDescent="0.25">
      <c r="A176" s="4">
        <v>33558</v>
      </c>
      <c r="B176" s="1">
        <f ca="1">IF(ATLETAS[[#This Row],[F. NACIMIENTO]]=0,"",YEAR(TODAY())-YEAR(ATLETAS[[#This Row],[F. NACIMIENTO]]))</f>
        <v>30</v>
      </c>
      <c r="C176" t="s">
        <v>196</v>
      </c>
      <c r="D176" s="4" t="str">
        <f ca="1">IF(ATLETAS[[#This Row],[SEXO]]="f",_xlfn.XLOOKUP(ATLETAS[[#This Row],[EDAD]],MENU!$C$2:$C$123,MENU!$D$2:$D$123),_xlfn.XLOOKUP(ATLETAS[[#This Row],[EDAD]],MENU!$E$2:$E$123,MENU!$F$2:$F$123))</f>
        <v>MASTER A</v>
      </c>
      <c r="E176" s="1" t="s">
        <v>64</v>
      </c>
      <c r="F176" s="1" t="str">
        <f>LOOKUP("zzz",ATLETAS[[#This Row],[EQUIPO 1]:[EQUIPO 5]])</f>
        <v>MASTER</v>
      </c>
      <c r="G176" s="1" t="s">
        <v>367</v>
      </c>
      <c r="H176" s="4"/>
      <c r="I176" s="4"/>
      <c r="J176" s="4"/>
      <c r="K176" s="4"/>
    </row>
    <row r="177" spans="1:11" hidden="1" x14ac:dyDescent="0.25">
      <c r="A177" s="4">
        <v>33277</v>
      </c>
      <c r="B177" s="1">
        <f ca="1">IF(ATLETAS[[#This Row],[F. NACIMIENTO]]=0,"",YEAR(TODAY())-YEAR(ATLETAS[[#This Row],[F. NACIMIENTO]]))</f>
        <v>30</v>
      </c>
      <c r="C177" t="s">
        <v>195</v>
      </c>
      <c r="D177" s="4" t="str">
        <f ca="1">IF(ATLETAS[[#This Row],[SEXO]]="f",_xlfn.XLOOKUP(ATLETAS[[#This Row],[EDAD]],MENU!$C$2:$C$123,MENU!$D$2:$D$123),_xlfn.XLOOKUP(ATLETAS[[#This Row],[EDAD]],MENU!$E$2:$E$123,MENU!$F$2:$F$123))</f>
        <v>MASTER A</v>
      </c>
      <c r="E177" s="1" t="s">
        <v>64</v>
      </c>
      <c r="F177" s="1" t="str">
        <f>LOOKUP("zzz",ATLETAS[[#This Row],[EQUIPO 1]:[EQUIPO 5]])</f>
        <v>MASTER</v>
      </c>
      <c r="G177" s="1" t="s">
        <v>367</v>
      </c>
      <c r="H177" s="4"/>
      <c r="I177" s="4"/>
      <c r="J177" s="4"/>
      <c r="K177" s="4"/>
    </row>
    <row r="178" spans="1:11" hidden="1" x14ac:dyDescent="0.25">
      <c r="A178" s="4">
        <v>33148</v>
      </c>
      <c r="B178" s="1">
        <f ca="1">IF(ATLETAS[[#This Row],[F. NACIMIENTO]]=0,"",YEAR(TODAY())-YEAR(ATLETAS[[#This Row],[F. NACIMIENTO]]))</f>
        <v>31</v>
      </c>
      <c r="C178" t="s">
        <v>197</v>
      </c>
      <c r="D178" s="4" t="str">
        <f ca="1">IF(ATLETAS[[#This Row],[SEXO]]="f",_xlfn.XLOOKUP(ATLETAS[[#This Row],[EDAD]],MENU!$C$2:$C$123,MENU!$D$2:$D$123),_xlfn.XLOOKUP(ATLETAS[[#This Row],[EDAD]],MENU!$E$2:$E$123,MENU!$F$2:$F$123))</f>
        <v>MASTER A</v>
      </c>
      <c r="E178" s="1" t="s">
        <v>64</v>
      </c>
      <c r="F178" s="1" t="str">
        <f>LOOKUP("zzz",ATLETAS[[#This Row],[EQUIPO 1]:[EQUIPO 5]])</f>
        <v>MASTER</v>
      </c>
      <c r="G178" s="1" t="s">
        <v>367</v>
      </c>
      <c r="H178" s="4"/>
      <c r="I178" s="4"/>
      <c r="J178" s="4"/>
      <c r="K178" s="4"/>
    </row>
    <row r="179" spans="1:11" hidden="1" x14ac:dyDescent="0.25">
      <c r="A179" s="4">
        <v>32581</v>
      </c>
      <c r="B179" s="1">
        <f ca="1">IF(ATLETAS[[#This Row],[F. NACIMIENTO]]=0,"",YEAR(TODAY())-YEAR(ATLETAS[[#This Row],[F. NACIMIENTO]]))</f>
        <v>32</v>
      </c>
      <c r="C179" s="2" t="s">
        <v>452</v>
      </c>
      <c r="D179" s="4" t="str">
        <f ca="1">IF(ATLETAS[[#This Row],[SEXO]]="f",_xlfn.XLOOKUP(ATLETAS[[#This Row],[EDAD]],MENU!$C$2:$C$123,MENU!$D$2:$D$123),_xlfn.XLOOKUP(ATLETAS[[#This Row],[EDAD]],MENU!$E$2:$E$123,MENU!$F$2:$F$123))</f>
        <v>MASTER A</v>
      </c>
      <c r="E179" s="1" t="s">
        <v>64</v>
      </c>
      <c r="F179" s="1" t="str">
        <f>LOOKUP("zzz",ATLETAS[[#This Row],[EQUIPO 1]:[EQUIPO 5]])</f>
        <v>MASTER</v>
      </c>
      <c r="G179" s="1" t="s">
        <v>367</v>
      </c>
      <c r="H179" s="4"/>
      <c r="I179" s="4"/>
      <c r="J179" s="4"/>
      <c r="K179" s="4"/>
    </row>
    <row r="180" spans="1:11" hidden="1" x14ac:dyDescent="0.25">
      <c r="A180" s="4">
        <v>31089</v>
      </c>
      <c r="B180" s="1">
        <f ca="1">IF(ATLETAS[[#This Row],[F. NACIMIENTO]]=0,"",YEAR(TODAY())-YEAR(ATLETAS[[#This Row],[F. NACIMIENTO]]))</f>
        <v>36</v>
      </c>
      <c r="C180" t="s">
        <v>198</v>
      </c>
      <c r="D180" s="4" t="str">
        <f ca="1">IF(ATLETAS[[#This Row],[SEXO]]="f",_xlfn.XLOOKUP(ATLETAS[[#This Row],[EDAD]],MENU!$C$2:$C$123,MENU!$D$2:$D$123),_xlfn.XLOOKUP(ATLETAS[[#This Row],[EDAD]],MENU!$E$2:$E$123,MENU!$F$2:$F$123))</f>
        <v>MASTER B</v>
      </c>
      <c r="E180" s="1" t="s">
        <v>64</v>
      </c>
      <c r="F180" s="1" t="str">
        <f>LOOKUP("zzz",ATLETAS[[#This Row],[EQUIPO 1]:[EQUIPO 5]])</f>
        <v>MASTER</v>
      </c>
      <c r="G180" s="1" t="s">
        <v>367</v>
      </c>
      <c r="H180" s="4"/>
      <c r="I180" s="4"/>
      <c r="J180" s="4"/>
      <c r="K180" s="4"/>
    </row>
    <row r="181" spans="1:11" hidden="1" x14ac:dyDescent="0.25">
      <c r="A181" s="4">
        <v>25498</v>
      </c>
      <c r="B181" s="1">
        <f ca="1">IF(ATLETAS[[#This Row],[F. NACIMIENTO]]=0,"",YEAR(TODAY())-YEAR(ATLETAS[[#This Row],[F. NACIMIENTO]]))</f>
        <v>52</v>
      </c>
      <c r="C181" t="s">
        <v>200</v>
      </c>
      <c r="D181" s="4" t="str">
        <f ca="1">IF(ATLETAS[[#This Row],[SEXO]]="f",_xlfn.XLOOKUP(ATLETAS[[#This Row],[EDAD]],MENU!$C$2:$C$123,MENU!$D$2:$D$123),_xlfn.XLOOKUP(ATLETAS[[#This Row],[EDAD]],MENU!$E$2:$E$123,MENU!$F$2:$F$123))</f>
        <v>MASTER E</v>
      </c>
      <c r="E181" s="1" t="s">
        <v>64</v>
      </c>
      <c r="F181" s="1" t="str">
        <f>LOOKUP("zzz",ATLETAS[[#This Row],[EQUIPO 1]:[EQUIPO 5]])</f>
        <v>MASTER</v>
      </c>
      <c r="G181" s="1" t="s">
        <v>367</v>
      </c>
      <c r="H181" s="4"/>
      <c r="I181" s="4"/>
      <c r="J181" s="4"/>
      <c r="K181" s="4"/>
    </row>
    <row r="182" spans="1:11" hidden="1" x14ac:dyDescent="0.25">
      <c r="A182" s="4">
        <v>41729</v>
      </c>
      <c r="B182" s="1">
        <f ca="1">IF(ATLETAS[[#This Row],[F. NACIMIENTO]]=0,"",YEAR(TODAY())-YEAR(ATLETAS[[#This Row],[F. NACIMIENTO]]))</f>
        <v>7</v>
      </c>
      <c r="C182" t="s">
        <v>201</v>
      </c>
      <c r="D182" s="4" t="str">
        <f ca="1">IF(ATLETAS[[#This Row],[SEXO]]="f",_xlfn.XLOOKUP(ATLETAS[[#This Row],[EDAD]],MENU!$C$2:$C$123,MENU!$D$2:$D$123),_xlfn.XLOOKUP(ATLETAS[[#This Row],[EDAD]],MENU!$E$2:$E$123,MENU!$F$2:$F$123))</f>
        <v>PRE A</v>
      </c>
      <c r="E182" s="1" t="s">
        <v>63</v>
      </c>
      <c r="F182" s="1" t="str">
        <f>LOOKUP("zzz",ATLETAS[[#This Row],[EQUIPO 1]:[EQUIPO 5]])</f>
        <v>METEOROS DE URABA</v>
      </c>
      <c r="G182" s="1" t="s">
        <v>368</v>
      </c>
      <c r="H182" s="4"/>
      <c r="I182" s="4"/>
      <c r="J182" s="4"/>
      <c r="K182" s="4"/>
    </row>
    <row r="183" spans="1:11" hidden="1" x14ac:dyDescent="0.25">
      <c r="A183" s="4">
        <v>41154</v>
      </c>
      <c r="B183" s="1">
        <f ca="1">IF(ATLETAS[[#This Row],[F. NACIMIENTO]]=0,"",YEAR(TODAY())-YEAR(ATLETAS[[#This Row],[F. NACIMIENTO]]))</f>
        <v>9</v>
      </c>
      <c r="C183" t="s">
        <v>202</v>
      </c>
      <c r="D183" s="4" t="str">
        <f ca="1">IF(ATLETAS[[#This Row],[SEXO]]="f",_xlfn.XLOOKUP(ATLETAS[[#This Row],[EDAD]],MENU!$C$2:$C$123,MENU!$D$2:$D$123),_xlfn.XLOOKUP(ATLETAS[[#This Row],[EDAD]],MENU!$E$2:$E$123,MENU!$F$2:$F$123))</f>
        <v>PRE B</v>
      </c>
      <c r="E183" s="1" t="s">
        <v>63</v>
      </c>
      <c r="F183" s="1" t="str">
        <f>LOOKUP("zzz",ATLETAS[[#This Row],[EQUIPO 1]:[EQUIPO 5]])</f>
        <v>METEOROS DE URABA</v>
      </c>
      <c r="G183" s="1" t="s">
        <v>368</v>
      </c>
      <c r="H183" s="4"/>
      <c r="I183" s="4"/>
      <c r="J183" s="4"/>
      <c r="K183" s="4"/>
    </row>
    <row r="184" spans="1:11" hidden="1" x14ac:dyDescent="0.25">
      <c r="A184" s="4">
        <v>41048</v>
      </c>
      <c r="B184" s="1">
        <f ca="1">IF(ATLETAS[[#This Row],[F. NACIMIENTO]]=0,"",YEAR(TODAY())-YEAR(ATLETAS[[#This Row],[F. NACIMIENTO]]))</f>
        <v>9</v>
      </c>
      <c r="C184" t="s">
        <v>204</v>
      </c>
      <c r="D184" s="4" t="str">
        <f ca="1">IF(ATLETAS[[#This Row],[SEXO]]="f",_xlfn.XLOOKUP(ATLETAS[[#This Row],[EDAD]],MENU!$C$2:$C$123,MENU!$D$2:$D$123),_xlfn.XLOOKUP(ATLETAS[[#This Row],[EDAD]],MENU!$E$2:$E$123,MENU!$F$2:$F$123))</f>
        <v>PRE B</v>
      </c>
      <c r="E184" s="1" t="s">
        <v>63</v>
      </c>
      <c r="F184" s="1" t="str">
        <f>LOOKUP("zzz",ATLETAS[[#This Row],[EQUIPO 1]:[EQUIPO 5]])</f>
        <v>METEOROS DE URABA</v>
      </c>
      <c r="G184" s="1" t="s">
        <v>368</v>
      </c>
      <c r="H184" s="4"/>
      <c r="I184" s="4"/>
      <c r="J184" s="4"/>
      <c r="K184" s="4"/>
    </row>
    <row r="185" spans="1:11" hidden="1" x14ac:dyDescent="0.25">
      <c r="A185" s="4">
        <v>41023</v>
      </c>
      <c r="B185" s="1">
        <f ca="1">IF(ATLETAS[[#This Row],[F. NACIMIENTO]]=0,"",YEAR(TODAY())-YEAR(ATLETAS[[#This Row],[F. NACIMIENTO]]))</f>
        <v>9</v>
      </c>
      <c r="C185" t="s">
        <v>203</v>
      </c>
      <c r="D185" s="4" t="str">
        <f ca="1">IF(ATLETAS[[#This Row],[SEXO]]="f",_xlfn.XLOOKUP(ATLETAS[[#This Row],[EDAD]],MENU!$C$2:$C$123,MENU!$D$2:$D$123),_xlfn.XLOOKUP(ATLETAS[[#This Row],[EDAD]],MENU!$E$2:$E$123,MENU!$F$2:$F$123))</f>
        <v>PRE B</v>
      </c>
      <c r="E185" s="1" t="s">
        <v>63</v>
      </c>
      <c r="F185" s="1" t="str">
        <f>LOOKUP("zzz",ATLETAS[[#This Row],[EQUIPO 1]:[EQUIPO 5]])</f>
        <v>METEOROS DE URABA</v>
      </c>
      <c r="G185" s="1" t="s">
        <v>368</v>
      </c>
      <c r="H185" s="4"/>
      <c r="I185" s="4"/>
      <c r="J185" s="4"/>
      <c r="K185" s="4"/>
    </row>
    <row r="186" spans="1:11" hidden="1" x14ac:dyDescent="0.25">
      <c r="A186" s="4">
        <v>40916</v>
      </c>
      <c r="B186" s="1">
        <f ca="1">IF(ATLETAS[[#This Row],[F. NACIMIENTO]]=0,"",YEAR(TODAY())-YEAR(ATLETAS[[#This Row],[F. NACIMIENTO]]))</f>
        <v>9</v>
      </c>
      <c r="C186" t="s">
        <v>205</v>
      </c>
      <c r="D186" s="4" t="str">
        <f ca="1">IF(ATLETAS[[#This Row],[SEXO]]="f",_xlfn.XLOOKUP(ATLETAS[[#This Row],[EDAD]],MENU!$C$2:$C$123,MENU!$D$2:$D$123),_xlfn.XLOOKUP(ATLETAS[[#This Row],[EDAD]],MENU!$E$2:$E$123,MENU!$F$2:$F$123))</f>
        <v>PRE B</v>
      </c>
      <c r="E186" s="1" t="s">
        <v>63</v>
      </c>
      <c r="F186" s="1" t="str">
        <f>LOOKUP("zzz",ATLETAS[[#This Row],[EQUIPO 1]:[EQUIPO 5]])</f>
        <v>METEOROS DE URABA</v>
      </c>
      <c r="G186" s="1" t="s">
        <v>368</v>
      </c>
      <c r="H186" s="4"/>
      <c r="I186" s="4"/>
      <c r="J186" s="4"/>
      <c r="K186" s="4"/>
    </row>
    <row r="187" spans="1:11" hidden="1" x14ac:dyDescent="0.25">
      <c r="A187" s="4">
        <v>40543</v>
      </c>
      <c r="B187" s="1">
        <f ca="1">IF(ATLETAS[[#This Row],[F. NACIMIENTO]]=0,"",YEAR(TODAY())-YEAR(ATLETAS[[#This Row],[F. NACIMIENTO]]))</f>
        <v>10</v>
      </c>
      <c r="C187" t="s">
        <v>206</v>
      </c>
      <c r="D1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7" s="1" t="s">
        <v>63</v>
      </c>
      <c r="F187" s="1" t="str">
        <f>LOOKUP("zzz",ATLETAS[[#This Row],[EQUIPO 1]:[EQUIPO 5]])</f>
        <v>METEOROS DE URABA</v>
      </c>
      <c r="G187" s="1" t="s">
        <v>368</v>
      </c>
      <c r="H187" s="4"/>
      <c r="I187" s="4"/>
      <c r="J187" s="4"/>
      <c r="K187" s="4"/>
    </row>
    <row r="188" spans="1:11" hidden="1" x14ac:dyDescent="0.25">
      <c r="A188" s="4">
        <v>40542</v>
      </c>
      <c r="B188" s="1">
        <f ca="1">IF(ATLETAS[[#This Row],[F. NACIMIENTO]]=0,"",YEAR(TODAY())-YEAR(ATLETAS[[#This Row],[F. NACIMIENTO]]))</f>
        <v>11</v>
      </c>
      <c r="C188" t="s">
        <v>210</v>
      </c>
      <c r="D1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8" s="1" t="s">
        <v>63</v>
      </c>
      <c r="F188" s="1" t="str">
        <f>LOOKUP("zzz",ATLETAS[[#This Row],[EQUIPO 1]:[EQUIPO 5]])</f>
        <v>METEOROS DE URABA</v>
      </c>
      <c r="G188" s="1" t="s">
        <v>368</v>
      </c>
      <c r="H188" s="4"/>
      <c r="I188" s="4"/>
      <c r="J188" s="4"/>
      <c r="K188" s="4"/>
    </row>
    <row r="189" spans="1:11" hidden="1" x14ac:dyDescent="0.25">
      <c r="A189" s="4">
        <v>40264</v>
      </c>
      <c r="B189" s="1">
        <f ca="1">IF(ATLETAS[[#This Row],[F. NACIMIENTO]]=0,"",YEAR(TODAY())-YEAR(ATLETAS[[#This Row],[F. NACIMIENTO]]))</f>
        <v>11</v>
      </c>
      <c r="C189" t="s">
        <v>207</v>
      </c>
      <c r="D1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89" s="1" t="s">
        <v>63</v>
      </c>
      <c r="F189" s="1" t="str">
        <f>LOOKUP("zzz",ATLETAS[[#This Row],[EQUIPO 1]:[EQUIPO 5]])</f>
        <v>METEOROS DE URABA</v>
      </c>
      <c r="G189" s="1" t="s">
        <v>368</v>
      </c>
      <c r="H189" s="4"/>
      <c r="I189" s="4"/>
      <c r="J189" s="4"/>
      <c r="K189" s="4"/>
    </row>
    <row r="190" spans="1:11" hidden="1" x14ac:dyDescent="0.25">
      <c r="A190" s="4">
        <v>40195</v>
      </c>
      <c r="B190" s="1">
        <f ca="1">IF(ATLETAS[[#This Row],[F. NACIMIENTO]]=0,"",YEAR(TODAY())-YEAR(ATLETAS[[#This Row],[F. NACIMIENTO]]))</f>
        <v>11</v>
      </c>
      <c r="C190" t="s">
        <v>209</v>
      </c>
      <c r="D19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90" s="1" t="s">
        <v>63</v>
      </c>
      <c r="F190" s="1" t="str">
        <f>LOOKUP("zzz",ATLETAS[[#This Row],[EQUIPO 1]:[EQUIPO 5]])</f>
        <v>METEOROS DE URABA</v>
      </c>
      <c r="G190" s="1" t="s">
        <v>368</v>
      </c>
      <c r="H190" s="4"/>
      <c r="I190" s="4"/>
      <c r="J190" s="4"/>
      <c r="K190" s="4"/>
    </row>
    <row r="191" spans="1:11" hidden="1" x14ac:dyDescent="0.25">
      <c r="A191" s="4">
        <v>40182</v>
      </c>
      <c r="B191" s="1">
        <f ca="1">IF(ATLETAS[[#This Row],[F. NACIMIENTO]]=0,"",YEAR(TODAY())-YEAR(ATLETAS[[#This Row],[F. NACIMIENTO]]))</f>
        <v>11</v>
      </c>
      <c r="C191" t="s">
        <v>208</v>
      </c>
      <c r="D19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191" s="1" t="s">
        <v>63</v>
      </c>
      <c r="F191" s="1" t="str">
        <f>LOOKUP("zzz",ATLETAS[[#This Row],[EQUIPO 1]:[EQUIPO 5]])</f>
        <v>METEOROS DE URABA</v>
      </c>
      <c r="G191" s="1" t="s">
        <v>368</v>
      </c>
      <c r="H191" s="4"/>
      <c r="I191" s="4"/>
      <c r="J191" s="4"/>
      <c r="K191" s="4"/>
    </row>
    <row r="192" spans="1:11" hidden="1" x14ac:dyDescent="0.25">
      <c r="A192" s="4">
        <v>40116</v>
      </c>
      <c r="B192" s="1">
        <f ca="1">IF(ATLETAS[[#This Row],[F. NACIMIENTO]]=0,"",YEAR(TODAY())-YEAR(ATLETAS[[#This Row],[F. NACIMIENTO]]))</f>
        <v>12</v>
      </c>
      <c r="C192" t="s">
        <v>212</v>
      </c>
      <c r="D19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2" s="1" t="s">
        <v>63</v>
      </c>
      <c r="F192" s="1" t="str">
        <f>LOOKUP("zzz",ATLETAS[[#This Row],[EQUIPO 1]:[EQUIPO 5]])</f>
        <v>METEOROS DE URABA</v>
      </c>
      <c r="G192" s="1" t="s">
        <v>368</v>
      </c>
      <c r="H192" s="4"/>
      <c r="I192" s="4"/>
      <c r="J192" s="4"/>
      <c r="K192" s="4"/>
    </row>
    <row r="193" spans="1:11" hidden="1" x14ac:dyDescent="0.25">
      <c r="A193" s="4">
        <v>40039</v>
      </c>
      <c r="B193" s="1">
        <f ca="1">IF(ATLETAS[[#This Row],[F. NACIMIENTO]]=0,"",YEAR(TODAY())-YEAR(ATLETAS[[#This Row],[F. NACIMIENTO]]))</f>
        <v>12</v>
      </c>
      <c r="C193" t="s">
        <v>211</v>
      </c>
      <c r="D19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3" s="1" t="s">
        <v>63</v>
      </c>
      <c r="F193" s="1" t="str">
        <f>LOOKUP("zzz",ATLETAS[[#This Row],[EQUIPO 1]:[EQUIPO 5]])</f>
        <v>METEOROS DE URABA</v>
      </c>
      <c r="G193" s="1" t="s">
        <v>368</v>
      </c>
      <c r="H193" s="4"/>
      <c r="I193" s="4"/>
      <c r="J193" s="4"/>
      <c r="K193" s="4"/>
    </row>
    <row r="194" spans="1:11" hidden="1" x14ac:dyDescent="0.25">
      <c r="A194" s="4">
        <v>39986</v>
      </c>
      <c r="B194" s="1">
        <f ca="1">IF(ATLETAS[[#This Row],[F. NACIMIENTO]]=0,"",YEAR(TODAY())-YEAR(ATLETAS[[#This Row],[F. NACIMIENTO]]))</f>
        <v>12</v>
      </c>
      <c r="C194" t="s">
        <v>213</v>
      </c>
      <c r="D19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4" s="1" t="s">
        <v>63</v>
      </c>
      <c r="F194" s="1" t="str">
        <f>LOOKUP("zzz",ATLETAS[[#This Row],[EQUIPO 1]:[EQUIPO 5]])</f>
        <v>METEOROS DE URABA</v>
      </c>
      <c r="G194" s="1" t="s">
        <v>368</v>
      </c>
      <c r="H194" s="4"/>
      <c r="I194" s="4"/>
      <c r="J194" s="4"/>
      <c r="K194" s="4"/>
    </row>
    <row r="195" spans="1:11" hidden="1" x14ac:dyDescent="0.25">
      <c r="A195" s="4">
        <v>39782</v>
      </c>
      <c r="B195" s="1">
        <f ca="1">IF(ATLETAS[[#This Row],[F. NACIMIENTO]]=0,"",YEAR(TODAY())-YEAR(ATLETAS[[#This Row],[F. NACIMIENTO]]))</f>
        <v>13</v>
      </c>
      <c r="C195" t="s">
        <v>214</v>
      </c>
      <c r="D19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195" s="1" t="s">
        <v>63</v>
      </c>
      <c r="F195" s="1" t="str">
        <f>LOOKUP("zzz",ATLETAS[[#This Row],[EQUIPO 1]:[EQUIPO 5]])</f>
        <v>METEOROS DE URABA</v>
      </c>
      <c r="G195" s="1" t="s">
        <v>368</v>
      </c>
      <c r="H195" s="4"/>
      <c r="I195" s="4"/>
      <c r="J195" s="4"/>
      <c r="K195" s="4"/>
    </row>
    <row r="196" spans="1:11" hidden="1" x14ac:dyDescent="0.25">
      <c r="A196" s="4">
        <v>39438</v>
      </c>
      <c r="B196" s="1">
        <f ca="1">IF(ATLETAS[[#This Row],[F. NACIMIENTO]]=0,"",YEAR(TODAY())-YEAR(ATLETAS[[#This Row],[F. NACIMIENTO]]))</f>
        <v>14</v>
      </c>
      <c r="C196" t="s">
        <v>216</v>
      </c>
      <c r="D196" s="4" t="str">
        <f ca="1">IF(ATLETAS[[#This Row],[SEXO]]="f",_xlfn.XLOOKUP(ATLETAS[[#This Row],[EDAD]],MENU!$C$2:$C$123,MENU!$D$2:$D$123),_xlfn.XLOOKUP(ATLETAS[[#This Row],[EDAD]],MENU!$E$2:$E$123,MENU!$F$2:$F$123))</f>
        <v>JUVENIL A</v>
      </c>
      <c r="E196" s="1" t="s">
        <v>63</v>
      </c>
      <c r="F196" s="1" t="str">
        <f>LOOKUP("zzz",ATLETAS[[#This Row],[EQUIPO 1]:[EQUIPO 5]])</f>
        <v>METEOROS DE URABA</v>
      </c>
      <c r="G196" s="1" t="s">
        <v>368</v>
      </c>
      <c r="H196" s="4"/>
      <c r="I196" s="4"/>
      <c r="J196" s="4"/>
      <c r="K196" s="4"/>
    </row>
    <row r="197" spans="1:11" hidden="1" x14ac:dyDescent="0.25">
      <c r="A197" s="4">
        <v>39377</v>
      </c>
      <c r="B197" s="1">
        <f ca="1">IF(ATLETAS[[#This Row],[F. NACIMIENTO]]=0,"",YEAR(TODAY())-YEAR(ATLETAS[[#This Row],[F. NACIMIENTO]]))</f>
        <v>14</v>
      </c>
      <c r="C197" t="s">
        <v>215</v>
      </c>
      <c r="D197" s="4" t="str">
        <f ca="1">IF(ATLETAS[[#This Row],[SEXO]]="f",_xlfn.XLOOKUP(ATLETAS[[#This Row],[EDAD]],MENU!$C$2:$C$123,MENU!$D$2:$D$123),_xlfn.XLOOKUP(ATLETAS[[#This Row],[EDAD]],MENU!$E$2:$E$123,MENU!$F$2:$F$123))</f>
        <v>JUVENIL A</v>
      </c>
      <c r="E197" s="1" t="s">
        <v>63</v>
      </c>
      <c r="F197" s="1" t="str">
        <f>LOOKUP("zzz",ATLETAS[[#This Row],[EQUIPO 1]:[EQUIPO 5]])</f>
        <v>METEOROS DE URABA</v>
      </c>
      <c r="G197" s="1" t="s">
        <v>368</v>
      </c>
      <c r="H197" s="4"/>
      <c r="I197" s="4"/>
      <c r="J197" s="4"/>
      <c r="K197" s="4"/>
    </row>
    <row r="198" spans="1:11" hidden="1" x14ac:dyDescent="0.25">
      <c r="A198" s="4">
        <v>38696</v>
      </c>
      <c r="B198" s="1">
        <f ca="1">IF(ATLETAS[[#This Row],[F. NACIMIENTO]]=0,"",YEAR(TODAY())-YEAR(ATLETAS[[#This Row],[F. NACIMIENTO]]))</f>
        <v>16</v>
      </c>
      <c r="C198" t="s">
        <v>218</v>
      </c>
      <c r="D198" s="4" t="str">
        <f ca="1">IF(ATLETAS[[#This Row],[SEXO]]="f",_xlfn.XLOOKUP(ATLETAS[[#This Row],[EDAD]],MENU!$C$2:$C$123,MENU!$D$2:$D$123),_xlfn.XLOOKUP(ATLETAS[[#This Row],[EDAD]],MENU!$E$2:$E$123,MENU!$F$2:$F$123))</f>
        <v>JUVENIL B</v>
      </c>
      <c r="E198" s="1" t="s">
        <v>63</v>
      </c>
      <c r="F198" s="1" t="str">
        <f>LOOKUP("zzz",ATLETAS[[#This Row],[EQUIPO 1]:[EQUIPO 5]])</f>
        <v>METEOROS DE URABA</v>
      </c>
      <c r="G198" s="1" t="s">
        <v>368</v>
      </c>
      <c r="H198" s="4"/>
      <c r="I198" s="4"/>
      <c r="J198" s="4"/>
      <c r="K198" s="4"/>
    </row>
    <row r="199" spans="1:11" hidden="1" x14ac:dyDescent="0.25">
      <c r="A199" s="4">
        <v>38580</v>
      </c>
      <c r="B199" s="1">
        <f ca="1">IF(ATLETAS[[#This Row],[F. NACIMIENTO]]=0,"",YEAR(TODAY())-YEAR(ATLETAS[[#This Row],[F. NACIMIENTO]]))</f>
        <v>16</v>
      </c>
      <c r="C199" t="s">
        <v>217</v>
      </c>
      <c r="D199" s="4" t="str">
        <f ca="1">IF(ATLETAS[[#This Row],[SEXO]]="f",_xlfn.XLOOKUP(ATLETAS[[#This Row],[EDAD]],MENU!$C$2:$C$123,MENU!$D$2:$D$123),_xlfn.XLOOKUP(ATLETAS[[#This Row],[EDAD]],MENU!$E$2:$E$123,MENU!$F$2:$F$123))</f>
        <v>JUVENIL B</v>
      </c>
      <c r="E199" s="1" t="s">
        <v>63</v>
      </c>
      <c r="F199" s="1" t="str">
        <f>LOOKUP("zzz",ATLETAS[[#This Row],[EQUIPO 1]:[EQUIPO 5]])</f>
        <v>METEOROS DE URABA</v>
      </c>
      <c r="G199" s="1" t="s">
        <v>368</v>
      </c>
      <c r="H199" s="4"/>
      <c r="I199" s="4"/>
      <c r="J199" s="4"/>
      <c r="K199" s="4"/>
    </row>
    <row r="200" spans="1:11" hidden="1" x14ac:dyDescent="0.25">
      <c r="A200" s="4">
        <v>38364</v>
      </c>
      <c r="B200" s="1">
        <f ca="1">IF(ATLETAS[[#This Row],[F. NACIMIENTO]]=0,"",YEAR(TODAY())-YEAR(ATLETAS[[#This Row],[F. NACIMIENTO]]))</f>
        <v>16</v>
      </c>
      <c r="C200" t="s">
        <v>219</v>
      </c>
      <c r="D200" s="4" t="str">
        <f ca="1">IF(ATLETAS[[#This Row],[SEXO]]="f",_xlfn.XLOOKUP(ATLETAS[[#This Row],[EDAD]],MENU!$C$2:$C$123,MENU!$D$2:$D$123),_xlfn.XLOOKUP(ATLETAS[[#This Row],[EDAD]],MENU!$E$2:$E$123,MENU!$F$2:$F$123))</f>
        <v>JUVENIL B</v>
      </c>
      <c r="E200" s="1" t="s">
        <v>63</v>
      </c>
      <c r="F200" s="1" t="str">
        <f>LOOKUP("zzz",ATLETAS[[#This Row],[EQUIPO 1]:[EQUIPO 5]])</f>
        <v>METEOROS DE URABA</v>
      </c>
      <c r="G200" s="1" t="s">
        <v>368</v>
      </c>
      <c r="H200" s="4"/>
      <c r="I200" s="4"/>
      <c r="J200" s="4"/>
      <c r="K200" s="4"/>
    </row>
    <row r="201" spans="1:11" hidden="1" x14ac:dyDescent="0.25">
      <c r="A201" s="4">
        <v>38256</v>
      </c>
      <c r="B201" s="1">
        <f ca="1">IF(ATLETAS[[#This Row],[F. NACIMIENTO]]=0,"",YEAR(TODAY())-YEAR(ATLETAS[[#This Row],[F. NACIMIENTO]]))</f>
        <v>17</v>
      </c>
      <c r="C201" t="s">
        <v>220</v>
      </c>
      <c r="D201" s="4" t="str">
        <f ca="1">IF(ATLETAS[[#This Row],[SEXO]]="f",_xlfn.XLOOKUP(ATLETAS[[#This Row],[EDAD]],MENU!$C$2:$C$123,MENU!$D$2:$D$123),_xlfn.XLOOKUP(ATLETAS[[#This Row],[EDAD]],MENU!$E$2:$E$123,MENU!$F$2:$F$123))</f>
        <v>JUVENIL B</v>
      </c>
      <c r="E201" s="1" t="s">
        <v>63</v>
      </c>
      <c r="F201" s="1" t="str">
        <f>LOOKUP("zzz",ATLETAS[[#This Row],[EQUIPO 1]:[EQUIPO 5]])</f>
        <v>METEOROS DE URABA</v>
      </c>
      <c r="G201" s="1" t="s">
        <v>368</v>
      </c>
      <c r="H201" s="4"/>
      <c r="I201" s="4"/>
      <c r="J201" s="4"/>
      <c r="K201" s="4"/>
    </row>
    <row r="202" spans="1:11" hidden="1" x14ac:dyDescent="0.25">
      <c r="A202" s="4">
        <v>29676</v>
      </c>
      <c r="B202" s="1">
        <f ca="1">IF(ATLETAS[[#This Row],[F. NACIMIENTO]]=0,"",YEAR(TODAY())-YEAR(ATLETAS[[#This Row],[F. NACIMIENTO]]))</f>
        <v>40</v>
      </c>
      <c r="C202" t="s">
        <v>221</v>
      </c>
      <c r="D202" s="4" t="str">
        <f ca="1">IF(ATLETAS[[#This Row],[SEXO]]="f",_xlfn.XLOOKUP(ATLETAS[[#This Row],[EDAD]],MENU!$C$2:$C$123,MENU!$D$2:$D$123),_xlfn.XLOOKUP(ATLETAS[[#This Row],[EDAD]],MENU!$E$2:$E$123,MENU!$F$2:$F$123))</f>
        <v>MASTER C</v>
      </c>
      <c r="E202" s="1" t="s">
        <v>63</v>
      </c>
      <c r="F202" s="1" t="str">
        <f>LOOKUP("zzz",ATLETAS[[#This Row],[EQUIPO 1]:[EQUIPO 5]])</f>
        <v>METEOROS DE URABA</v>
      </c>
      <c r="G202" s="1" t="s">
        <v>368</v>
      </c>
      <c r="H202" s="4"/>
      <c r="I202" s="4"/>
      <c r="J202" s="4"/>
      <c r="K202" s="4"/>
    </row>
    <row r="203" spans="1:11" hidden="1" x14ac:dyDescent="0.25">
      <c r="A203" s="4">
        <v>41090</v>
      </c>
      <c r="B203" s="1">
        <f ca="1">IF(ATLETAS[[#This Row],[F. NACIMIENTO]]=0,"",YEAR(TODAY())-YEAR(ATLETAS[[#This Row],[F. NACIMIENTO]]))</f>
        <v>9</v>
      </c>
      <c r="C203" t="s">
        <v>222</v>
      </c>
      <c r="D203" s="4" t="str">
        <f ca="1">IF(ATLETAS[[#This Row],[SEXO]]="f",_xlfn.XLOOKUP(ATLETAS[[#This Row],[EDAD]],MENU!$C$2:$C$123,MENU!$D$2:$D$123),_xlfn.XLOOKUP(ATLETAS[[#This Row],[EDAD]],MENU!$E$2:$E$123,MENU!$F$2:$F$123))</f>
        <v>PRE A</v>
      </c>
      <c r="E203" s="1" t="s">
        <v>64</v>
      </c>
      <c r="F203" s="1" t="str">
        <f>LOOKUP("zzz",ATLETAS[[#This Row],[EQUIPO 1]:[EQUIPO 5]])</f>
        <v>METEOROS DE URABA</v>
      </c>
      <c r="G203" s="1" t="s">
        <v>368</v>
      </c>
      <c r="H203" s="4"/>
      <c r="I203" s="4"/>
      <c r="J203" s="4"/>
      <c r="K203" s="4"/>
    </row>
    <row r="204" spans="1:11" hidden="1" x14ac:dyDescent="0.25">
      <c r="A204" s="4">
        <v>40634</v>
      </c>
      <c r="B204" s="1">
        <f ca="1">IF(ATLETAS[[#This Row],[F. NACIMIENTO]]=0,"",YEAR(TODAY())-YEAR(ATLETAS[[#This Row],[F. NACIMIENTO]]))</f>
        <v>10</v>
      </c>
      <c r="C204" t="s">
        <v>223</v>
      </c>
      <c r="D204" s="4" t="str">
        <f ca="1">IF(ATLETAS[[#This Row],[SEXO]]="f",_xlfn.XLOOKUP(ATLETAS[[#This Row],[EDAD]],MENU!$C$2:$C$123,MENU!$D$2:$D$123),_xlfn.XLOOKUP(ATLETAS[[#This Row],[EDAD]],MENU!$E$2:$E$123,MENU!$F$2:$F$123))</f>
        <v>PRE B</v>
      </c>
      <c r="E204" s="1" t="s">
        <v>64</v>
      </c>
      <c r="F204" s="1" t="str">
        <f>LOOKUP("zzz",ATLETAS[[#This Row],[EQUIPO 1]:[EQUIPO 5]])</f>
        <v>METEOROS DE URABA</v>
      </c>
      <c r="G204" s="1" t="s">
        <v>368</v>
      </c>
      <c r="H204" s="4"/>
      <c r="I204" s="4"/>
      <c r="J204" s="4"/>
      <c r="K204" s="4"/>
    </row>
    <row r="205" spans="1:11" hidden="1" x14ac:dyDescent="0.25">
      <c r="A205" s="4">
        <v>40551</v>
      </c>
      <c r="B205" s="1">
        <f ca="1">IF(ATLETAS[[#This Row],[F. NACIMIENTO]]=0,"",YEAR(TODAY())-YEAR(ATLETAS[[#This Row],[F. NACIMIENTO]]))</f>
        <v>10</v>
      </c>
      <c r="C205" t="s">
        <v>224</v>
      </c>
      <c r="D205" s="4" t="str">
        <f ca="1">IF(ATLETAS[[#This Row],[SEXO]]="f",_xlfn.XLOOKUP(ATLETAS[[#This Row],[EDAD]],MENU!$C$2:$C$123,MENU!$D$2:$D$123),_xlfn.XLOOKUP(ATLETAS[[#This Row],[EDAD]],MENU!$E$2:$E$123,MENU!$F$2:$F$123))</f>
        <v>PRE B</v>
      </c>
      <c r="E205" s="1" t="s">
        <v>64</v>
      </c>
      <c r="F205" s="1" t="str">
        <f>LOOKUP("zzz",ATLETAS[[#This Row],[EQUIPO 1]:[EQUIPO 5]])</f>
        <v>METEOROS DE URABA</v>
      </c>
      <c r="G205" s="1" t="s">
        <v>368</v>
      </c>
      <c r="H205" s="4"/>
      <c r="I205" s="4"/>
      <c r="J205" s="4"/>
      <c r="K205" s="4"/>
    </row>
    <row r="206" spans="1:11" hidden="1" x14ac:dyDescent="0.25">
      <c r="A206" s="4">
        <v>40269</v>
      </c>
      <c r="B206" s="1">
        <f ca="1">IF(ATLETAS[[#This Row],[F. NACIMIENTO]]=0,"",YEAR(TODAY())-YEAR(ATLETAS[[#This Row],[F. NACIMIENTO]]))</f>
        <v>11</v>
      </c>
      <c r="C206" t="s">
        <v>225</v>
      </c>
      <c r="D20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6" s="1" t="s">
        <v>64</v>
      </c>
      <c r="F206" s="1" t="str">
        <f>LOOKUP("zzz",ATLETAS[[#This Row],[EQUIPO 1]:[EQUIPO 5]])</f>
        <v>METEOROS DE URABA</v>
      </c>
      <c r="G206" s="1" t="s">
        <v>368</v>
      </c>
      <c r="H206" s="4"/>
      <c r="I206" s="4"/>
      <c r="J206" s="4"/>
      <c r="K206" s="4"/>
    </row>
    <row r="207" spans="1:11" hidden="1" x14ac:dyDescent="0.25">
      <c r="A207" s="4">
        <v>40196</v>
      </c>
      <c r="B207" s="1">
        <f ca="1">IF(ATLETAS[[#This Row],[F. NACIMIENTO]]=0,"",YEAR(TODAY())-YEAR(ATLETAS[[#This Row],[F. NACIMIENTO]]))</f>
        <v>11</v>
      </c>
      <c r="C207" t="s">
        <v>226</v>
      </c>
      <c r="D20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7" s="1" t="s">
        <v>64</v>
      </c>
      <c r="F207" s="1" t="str">
        <f>LOOKUP("zzz",ATLETAS[[#This Row],[EQUIPO 1]:[EQUIPO 5]])</f>
        <v>METEOROS DE URABA</v>
      </c>
      <c r="G207" s="1" t="s">
        <v>368</v>
      </c>
      <c r="H207" s="4"/>
      <c r="I207" s="4"/>
      <c r="J207" s="4"/>
      <c r="K207" s="4"/>
    </row>
    <row r="208" spans="1:11" hidden="1" x14ac:dyDescent="0.25">
      <c r="A208" s="4">
        <v>40183</v>
      </c>
      <c r="B208" s="1">
        <f ca="1">IF(ATLETAS[[#This Row],[F. NACIMIENTO]]=0,"",YEAR(TODAY())-YEAR(ATLETAS[[#This Row],[F. NACIMIENTO]]))</f>
        <v>11</v>
      </c>
      <c r="C208" t="s">
        <v>227</v>
      </c>
      <c r="D20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08" s="1" t="s">
        <v>64</v>
      </c>
      <c r="F208" s="1" t="str">
        <f>LOOKUP("zzz",ATLETAS[[#This Row],[EQUIPO 1]:[EQUIPO 5]])</f>
        <v>METEOROS DE URABA</v>
      </c>
      <c r="G208" s="1" t="s">
        <v>368</v>
      </c>
      <c r="H208" s="4"/>
      <c r="I208" s="4"/>
      <c r="J208" s="4"/>
      <c r="K208" s="4"/>
    </row>
    <row r="209" spans="1:11" hidden="1" x14ac:dyDescent="0.25">
      <c r="A209" s="4">
        <v>39474</v>
      </c>
      <c r="B209" s="1">
        <f ca="1">IF(ATLETAS[[#This Row],[F. NACIMIENTO]]=0,"",YEAR(TODAY())-YEAR(ATLETAS[[#This Row],[F. NACIMIENTO]]))</f>
        <v>13</v>
      </c>
      <c r="C209" t="s">
        <v>228</v>
      </c>
      <c r="D20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09" s="1" t="s">
        <v>64</v>
      </c>
      <c r="F209" s="1" t="str">
        <f>LOOKUP("zzz",ATLETAS[[#This Row],[EQUIPO 1]:[EQUIPO 5]])</f>
        <v>METEOROS DE URABA</v>
      </c>
      <c r="G209" s="1" t="s">
        <v>368</v>
      </c>
      <c r="H209" s="4"/>
      <c r="I209" s="4"/>
      <c r="J209" s="4"/>
      <c r="K209" s="4"/>
    </row>
    <row r="210" spans="1:11" hidden="1" x14ac:dyDescent="0.25">
      <c r="A210" s="4">
        <v>39381</v>
      </c>
      <c r="B210" s="1">
        <f ca="1">IF(ATLETAS[[#This Row],[F. NACIMIENTO]]=0,"",YEAR(TODAY())-YEAR(ATLETAS[[#This Row],[F. NACIMIENTO]]))</f>
        <v>14</v>
      </c>
      <c r="C210" t="s">
        <v>233</v>
      </c>
      <c r="D21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0" s="1" t="s">
        <v>64</v>
      </c>
      <c r="F210" s="1" t="str">
        <f>LOOKUP("zzz",ATLETAS[[#This Row],[EQUIPO 1]:[EQUIPO 5]])</f>
        <v>METEOROS DE URABA</v>
      </c>
      <c r="G210" s="1" t="s">
        <v>368</v>
      </c>
      <c r="H210" s="4"/>
      <c r="I210" s="4"/>
      <c r="J210" s="4"/>
      <c r="K210" s="4"/>
    </row>
    <row r="211" spans="1:11" hidden="1" x14ac:dyDescent="0.25">
      <c r="A211" s="4">
        <v>39332</v>
      </c>
      <c r="B211" s="1">
        <f ca="1">IF(ATLETAS[[#This Row],[F. NACIMIENTO]]=0,"",YEAR(TODAY())-YEAR(ATLETAS[[#This Row],[F. NACIMIENTO]]))</f>
        <v>14</v>
      </c>
      <c r="C211" t="s">
        <v>232</v>
      </c>
      <c r="D21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1" s="1" t="s">
        <v>64</v>
      </c>
      <c r="F211" s="1" t="str">
        <f>LOOKUP("zzz",ATLETAS[[#This Row],[EQUIPO 1]:[EQUIPO 5]])</f>
        <v>METEOROS DE URABA</v>
      </c>
      <c r="G211" s="1" t="s">
        <v>368</v>
      </c>
      <c r="H211" s="4"/>
      <c r="I211" s="4"/>
      <c r="J211" s="4"/>
      <c r="K211" s="4"/>
    </row>
    <row r="212" spans="1:11" hidden="1" x14ac:dyDescent="0.25">
      <c r="A212" s="4">
        <v>39329</v>
      </c>
      <c r="B212" s="1">
        <f ca="1">IF(ATLETAS[[#This Row],[F. NACIMIENTO]]=0,"",YEAR(TODAY())-YEAR(ATLETAS[[#This Row],[F. NACIMIENTO]]))</f>
        <v>14</v>
      </c>
      <c r="C212" t="s">
        <v>230</v>
      </c>
      <c r="D21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2" s="1" t="s">
        <v>64</v>
      </c>
      <c r="F212" s="1" t="str">
        <f>LOOKUP("zzz",ATLETAS[[#This Row],[EQUIPO 1]:[EQUIPO 5]])</f>
        <v>METEOROS DE URABA</v>
      </c>
      <c r="G212" s="1" t="s">
        <v>368</v>
      </c>
      <c r="H212" s="4"/>
      <c r="I212" s="4"/>
      <c r="J212" s="4"/>
      <c r="K212" s="4"/>
    </row>
    <row r="213" spans="1:11" hidden="1" x14ac:dyDescent="0.25">
      <c r="A213" s="4">
        <v>39295</v>
      </c>
      <c r="B213" s="1">
        <f ca="1">IF(ATLETAS[[#This Row],[F. NACIMIENTO]]=0,"",YEAR(TODAY())-YEAR(ATLETAS[[#This Row],[F. NACIMIENTO]]))</f>
        <v>14</v>
      </c>
      <c r="C213" t="s">
        <v>229</v>
      </c>
      <c r="D21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3" s="1" t="s">
        <v>64</v>
      </c>
      <c r="F213" s="1" t="str">
        <f>LOOKUP("zzz",ATLETAS[[#This Row],[EQUIPO 1]:[EQUIPO 5]])</f>
        <v>METEOROS DE URABA</v>
      </c>
      <c r="G213" s="1" t="s">
        <v>368</v>
      </c>
      <c r="H213" s="4"/>
      <c r="I213" s="4"/>
      <c r="J213" s="4"/>
      <c r="K213" s="4"/>
    </row>
    <row r="214" spans="1:11" hidden="1" x14ac:dyDescent="0.25">
      <c r="A214" s="4">
        <v>39082</v>
      </c>
      <c r="B214" s="1">
        <f ca="1">IF(ATLETAS[[#This Row],[F. NACIMIENTO]]=0,"",YEAR(TODAY())-YEAR(ATLETAS[[#This Row],[F. NACIMIENTO]]))</f>
        <v>14</v>
      </c>
      <c r="C214" t="s">
        <v>231</v>
      </c>
      <c r="D21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14" s="1" t="s">
        <v>64</v>
      </c>
      <c r="F214" s="1" t="str">
        <f>LOOKUP("zzz",ATLETAS[[#This Row],[EQUIPO 1]:[EQUIPO 5]])</f>
        <v>METEOROS DE URABA</v>
      </c>
      <c r="G214" s="1" t="s">
        <v>368</v>
      </c>
      <c r="H214" s="4"/>
      <c r="I214" s="4"/>
      <c r="J214" s="4"/>
      <c r="K214" s="4"/>
    </row>
    <row r="215" spans="1:11" hidden="1" x14ac:dyDescent="0.25">
      <c r="A215" s="4">
        <v>38972</v>
      </c>
      <c r="B215" s="1">
        <f ca="1">IF(ATLETAS[[#This Row],[F. NACIMIENTO]]=0,"",YEAR(TODAY())-YEAR(ATLETAS[[#This Row],[F. NACIMIENTO]]))</f>
        <v>15</v>
      </c>
      <c r="C215" t="s">
        <v>235</v>
      </c>
      <c r="D215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5" s="1" t="s">
        <v>64</v>
      </c>
      <c r="F215" s="1" t="str">
        <f>LOOKUP("zzz",ATLETAS[[#This Row],[EQUIPO 1]:[EQUIPO 5]])</f>
        <v>METEOROS DE URABA</v>
      </c>
      <c r="G215" s="1" t="s">
        <v>368</v>
      </c>
      <c r="H215" s="4"/>
      <c r="I215" s="4"/>
      <c r="J215" s="4"/>
      <c r="K215" s="4"/>
    </row>
    <row r="216" spans="1:11" hidden="1" x14ac:dyDescent="0.25">
      <c r="A216" s="4">
        <v>38971</v>
      </c>
      <c r="B216" s="1">
        <f ca="1">IF(ATLETAS[[#This Row],[F. NACIMIENTO]]=0,"",YEAR(TODAY())-YEAR(ATLETAS[[#This Row],[F. NACIMIENTO]]))</f>
        <v>15</v>
      </c>
      <c r="C216" t="s">
        <v>236</v>
      </c>
      <c r="D216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6" s="1" t="s">
        <v>64</v>
      </c>
      <c r="F216" s="1" t="str">
        <f>LOOKUP("zzz",ATLETAS[[#This Row],[EQUIPO 1]:[EQUIPO 5]])</f>
        <v>METEOROS DE URABA</v>
      </c>
      <c r="G216" s="1" t="s">
        <v>368</v>
      </c>
      <c r="H216" s="4"/>
      <c r="I216" s="4"/>
      <c r="J216" s="4"/>
      <c r="K216" s="4"/>
    </row>
    <row r="217" spans="1:11" hidden="1" x14ac:dyDescent="0.25">
      <c r="A217" s="4">
        <v>38897</v>
      </c>
      <c r="B217" s="1">
        <f ca="1">IF(ATLETAS[[#This Row],[F. NACIMIENTO]]=0,"",YEAR(TODAY())-YEAR(ATLETAS[[#This Row],[F. NACIMIENTO]]))</f>
        <v>15</v>
      </c>
      <c r="C217" t="s">
        <v>234</v>
      </c>
      <c r="D217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7" s="1" t="s">
        <v>64</v>
      </c>
      <c r="F217" s="1" t="str">
        <f>LOOKUP("zzz",ATLETAS[[#This Row],[EQUIPO 1]:[EQUIPO 5]])</f>
        <v>METEOROS DE URABA</v>
      </c>
      <c r="G217" s="1" t="s">
        <v>368</v>
      </c>
      <c r="H217" s="4"/>
      <c r="I217" s="4"/>
      <c r="J217" s="4"/>
      <c r="K217" s="4"/>
    </row>
    <row r="218" spans="1:11" hidden="1" x14ac:dyDescent="0.25">
      <c r="A218" s="4">
        <v>38796</v>
      </c>
      <c r="B218" s="1">
        <f ca="1">IF(ATLETAS[[#This Row],[F. NACIMIENTO]]=0,"",YEAR(TODAY())-YEAR(ATLETAS[[#This Row],[F. NACIMIENTO]]))</f>
        <v>15</v>
      </c>
      <c r="C218" t="s">
        <v>237</v>
      </c>
      <c r="D218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8" s="1" t="s">
        <v>64</v>
      </c>
      <c r="F218" s="1" t="str">
        <f>LOOKUP("zzz",ATLETAS[[#This Row],[EQUIPO 1]:[EQUIPO 5]])</f>
        <v>METEOROS DE URABA</v>
      </c>
      <c r="G218" s="1" t="s">
        <v>368</v>
      </c>
      <c r="H218" s="4"/>
      <c r="I218" s="4"/>
      <c r="J218" s="4"/>
      <c r="K218" s="4"/>
    </row>
    <row r="219" spans="1:11" hidden="1" x14ac:dyDescent="0.25">
      <c r="A219" s="4">
        <v>38774</v>
      </c>
      <c r="B219" s="1">
        <f ca="1">IF(ATLETAS[[#This Row],[F. NACIMIENTO]]=0,"",YEAR(TODAY())-YEAR(ATLETAS[[#This Row],[F. NACIMIENTO]]))</f>
        <v>15</v>
      </c>
      <c r="C219" t="s">
        <v>238</v>
      </c>
      <c r="D219" s="4" t="str">
        <f ca="1">IF(ATLETAS[[#This Row],[SEXO]]="f",_xlfn.XLOOKUP(ATLETAS[[#This Row],[EDAD]],MENU!$C$2:$C$123,MENU!$D$2:$D$123),_xlfn.XLOOKUP(ATLETAS[[#This Row],[EDAD]],MENU!$E$2:$E$123,MENU!$F$2:$F$123))</f>
        <v>JUVENIL A</v>
      </c>
      <c r="E219" s="1" t="s">
        <v>64</v>
      </c>
      <c r="F219" s="1" t="str">
        <f>LOOKUP("zzz",ATLETAS[[#This Row],[EQUIPO 1]:[EQUIPO 5]])</f>
        <v>METEOROS DE URABA</v>
      </c>
      <c r="G219" s="1" t="s">
        <v>368</v>
      </c>
      <c r="H219" s="4"/>
      <c r="I219" s="4"/>
      <c r="J219" s="4"/>
      <c r="K219" s="4"/>
    </row>
    <row r="220" spans="1:11" hidden="1" x14ac:dyDescent="0.25">
      <c r="A220" s="4">
        <v>38332</v>
      </c>
      <c r="B220" s="1">
        <f ca="1">IF(ATLETAS[[#This Row],[F. NACIMIENTO]]=0,"",YEAR(TODAY())-YEAR(ATLETAS[[#This Row],[F. NACIMIENTO]]))</f>
        <v>17</v>
      </c>
      <c r="C220" t="s">
        <v>239</v>
      </c>
      <c r="D220" s="4" t="str">
        <f ca="1">IF(ATLETAS[[#This Row],[SEXO]]="f",_xlfn.XLOOKUP(ATLETAS[[#This Row],[EDAD]],MENU!$C$2:$C$123,MENU!$D$2:$D$123),_xlfn.XLOOKUP(ATLETAS[[#This Row],[EDAD]],MENU!$E$2:$E$123,MENU!$F$2:$F$123))</f>
        <v>JUVENIL B</v>
      </c>
      <c r="E220" s="1" t="s">
        <v>64</v>
      </c>
      <c r="F220" s="1" t="str">
        <f>LOOKUP("zzz",ATLETAS[[#This Row],[EQUIPO 1]:[EQUIPO 5]])</f>
        <v>METEOROS DE URABA</v>
      </c>
      <c r="G220" s="1" t="s">
        <v>368</v>
      </c>
      <c r="H220" s="4"/>
      <c r="I220" s="4"/>
      <c r="J220" s="4"/>
      <c r="K220" s="4"/>
    </row>
    <row r="221" spans="1:11" hidden="1" x14ac:dyDescent="0.25">
      <c r="A221" s="4">
        <v>37257</v>
      </c>
      <c r="B221" s="1">
        <f ca="1">IF(ATLETAS[[#This Row],[F. NACIMIENTO]]=0,"",YEAR(TODAY())-YEAR(ATLETAS[[#This Row],[F. NACIMIENTO]]))</f>
        <v>19</v>
      </c>
      <c r="C221" t="s">
        <v>240</v>
      </c>
      <c r="D221" s="4" t="str">
        <f ca="1">IF(ATLETAS[[#This Row],[SEXO]]="f",_xlfn.XLOOKUP(ATLETAS[[#This Row],[EDAD]],MENU!$C$2:$C$123,MENU!$D$2:$D$123),_xlfn.XLOOKUP(ATLETAS[[#This Row],[EDAD]],MENU!$E$2:$E$123,MENU!$F$2:$F$123))</f>
        <v>MAYORES</v>
      </c>
      <c r="E221" s="1" t="s">
        <v>64</v>
      </c>
      <c r="F221" s="1" t="str">
        <f>LOOKUP("zzz",ATLETAS[[#This Row],[EQUIPO 1]:[EQUIPO 5]])</f>
        <v>METEOROS DE URABA</v>
      </c>
      <c r="G221" s="1" t="s">
        <v>368</v>
      </c>
      <c r="H221" s="4"/>
      <c r="I221" s="4"/>
      <c r="J221" s="4"/>
      <c r="K221" s="4"/>
    </row>
    <row r="222" spans="1:11" hidden="1" x14ac:dyDescent="0.25">
      <c r="A222" s="4">
        <v>33148</v>
      </c>
      <c r="B222" s="1">
        <f ca="1">IF(ATLETAS[[#This Row],[F. NACIMIENTO]]=0,"",YEAR(TODAY())-YEAR(ATLETAS[[#This Row],[F. NACIMIENTO]]))</f>
        <v>31</v>
      </c>
      <c r="C222" s="2" t="s">
        <v>443</v>
      </c>
      <c r="D222" s="4" t="str">
        <f ca="1">IF(ATLETAS[[#This Row],[SEXO]]="f",_xlfn.XLOOKUP(ATLETAS[[#This Row],[EDAD]],MENU!$C$2:$C$123,MENU!$D$2:$D$123),_xlfn.XLOOKUP(ATLETAS[[#This Row],[EDAD]],MENU!$E$2:$E$123,MENU!$F$2:$F$123))</f>
        <v>MASTER A</v>
      </c>
      <c r="E222" s="4" t="s">
        <v>63</v>
      </c>
      <c r="F222" s="1" t="str">
        <f>LOOKUP("zzz",ATLETAS[[#This Row],[EQUIPO 1]:[EQUIPO 5]])</f>
        <v>MNM</v>
      </c>
      <c r="G222" s="4" t="s">
        <v>440</v>
      </c>
      <c r="H222" s="4"/>
      <c r="I222" s="4"/>
      <c r="J222" s="4"/>
      <c r="K222" s="4"/>
    </row>
    <row r="223" spans="1:11" hidden="1" x14ac:dyDescent="0.25">
      <c r="A223" s="4">
        <v>32459</v>
      </c>
      <c r="B223" s="1">
        <f ca="1">IF(ATLETAS[[#This Row],[F. NACIMIENTO]]=0,"",YEAR(TODAY())-YEAR(ATLETAS[[#This Row],[F. NACIMIENTO]]))</f>
        <v>33</v>
      </c>
      <c r="C223" s="2" t="s">
        <v>444</v>
      </c>
      <c r="D223" s="4" t="str">
        <f ca="1">IF(ATLETAS[[#This Row],[SEXO]]="f",_xlfn.XLOOKUP(ATLETAS[[#This Row],[EDAD]],MENU!$C$2:$C$123,MENU!$D$2:$D$123),_xlfn.XLOOKUP(ATLETAS[[#This Row],[EDAD]],MENU!$E$2:$E$123,MENU!$F$2:$F$123))</f>
        <v>MASTER A</v>
      </c>
      <c r="E223" s="4" t="s">
        <v>63</v>
      </c>
      <c r="F223" s="1" t="str">
        <f>LOOKUP("zzz",ATLETAS[[#This Row],[EQUIPO 1]:[EQUIPO 5]])</f>
        <v>MNM</v>
      </c>
      <c r="G223" s="4" t="s">
        <v>440</v>
      </c>
      <c r="H223" s="4"/>
      <c r="I223" s="4"/>
      <c r="J223" s="4"/>
      <c r="K223" s="4"/>
    </row>
    <row r="224" spans="1:11" hidden="1" x14ac:dyDescent="0.25">
      <c r="A224" s="4" t="s">
        <v>457</v>
      </c>
      <c r="B224" s="1">
        <f ca="1">IF(ATLETAS[[#This Row],[F. NACIMIENTO]]=0,"",YEAR(TODAY())-YEAR(ATLETAS[[#This Row],[F. NACIMIENTO]]))</f>
        <v>38</v>
      </c>
      <c r="C224" s="2" t="s">
        <v>446</v>
      </c>
      <c r="D224" s="4" t="str">
        <f ca="1">IF(ATLETAS[[#This Row],[SEXO]]="f",_xlfn.XLOOKUP(ATLETAS[[#This Row],[EDAD]],MENU!$C$2:$C$123,MENU!$D$2:$D$123),_xlfn.XLOOKUP(ATLETAS[[#This Row],[EDAD]],MENU!$E$2:$E$123,MENU!$F$2:$F$123))</f>
        <v>MASTER B</v>
      </c>
      <c r="E224" s="4" t="s">
        <v>63</v>
      </c>
      <c r="F224" s="1" t="str">
        <f>LOOKUP("zzz",ATLETAS[[#This Row],[EQUIPO 1]:[EQUIPO 5]])</f>
        <v>MNM</v>
      </c>
      <c r="G224" s="4" t="s">
        <v>440</v>
      </c>
      <c r="H224" s="4"/>
      <c r="I224" s="4"/>
      <c r="J224" s="4"/>
      <c r="K224" s="4"/>
    </row>
    <row r="225" spans="1:11" hidden="1" x14ac:dyDescent="0.25">
      <c r="A225" s="4">
        <v>32752</v>
      </c>
      <c r="B225" s="1">
        <f ca="1">IF(ATLETAS[[#This Row],[F. NACIMIENTO]]=0,"",YEAR(TODAY())-YEAR(ATLETAS[[#This Row],[F. NACIMIENTO]]))</f>
        <v>32</v>
      </c>
      <c r="C225" s="2" t="s">
        <v>453</v>
      </c>
      <c r="D225" s="4" t="str">
        <f ca="1">IF(ATLETAS[[#This Row],[SEXO]]="f",_xlfn.XLOOKUP(ATLETAS[[#This Row],[EDAD]],MENU!$C$2:$C$123,MENU!$D$2:$D$123),_xlfn.XLOOKUP(ATLETAS[[#This Row],[EDAD]],MENU!$E$2:$E$123,MENU!$F$2:$F$123))</f>
        <v>MASTER A</v>
      </c>
      <c r="E225" s="4" t="s">
        <v>64</v>
      </c>
      <c r="F225" s="1" t="str">
        <f>LOOKUP("zzz",ATLETAS[[#This Row],[EQUIPO 1]:[EQUIPO 5]])</f>
        <v>MNM</v>
      </c>
      <c r="G225" s="4" t="s">
        <v>440</v>
      </c>
      <c r="H225" s="4"/>
      <c r="I225" s="4"/>
      <c r="J225" s="4"/>
      <c r="K225" s="4"/>
    </row>
    <row r="226" spans="1:11" hidden="1" x14ac:dyDescent="0.25">
      <c r="A226" s="4">
        <v>32666</v>
      </c>
      <c r="B226" s="1">
        <f ca="1">IF(ATLETAS[[#This Row],[F. NACIMIENTO]]=0,"",YEAR(TODAY())-YEAR(ATLETAS[[#This Row],[F. NACIMIENTO]]))</f>
        <v>32</v>
      </c>
      <c r="C226" s="2" t="s">
        <v>454</v>
      </c>
      <c r="D226" s="4" t="str">
        <f ca="1">IF(ATLETAS[[#This Row],[SEXO]]="f",_xlfn.XLOOKUP(ATLETAS[[#This Row],[EDAD]],MENU!$C$2:$C$123,MENU!$D$2:$D$123),_xlfn.XLOOKUP(ATLETAS[[#This Row],[EDAD]],MENU!$E$2:$E$123,MENU!$F$2:$F$123))</f>
        <v>MASTER A</v>
      </c>
      <c r="E226" s="4" t="s">
        <v>64</v>
      </c>
      <c r="F226" s="1" t="str">
        <f>LOOKUP("zzz",ATLETAS[[#This Row],[EQUIPO 1]:[EQUIPO 5]])</f>
        <v>MNM</v>
      </c>
      <c r="G226" s="4" t="s">
        <v>440</v>
      </c>
      <c r="H226" s="4"/>
      <c r="I226" s="4"/>
      <c r="J226" s="4"/>
      <c r="K226" s="4"/>
    </row>
    <row r="227" spans="1:11" hidden="1" x14ac:dyDescent="0.25">
      <c r="A227" s="4">
        <v>40826</v>
      </c>
      <c r="B227" s="1">
        <f ca="1">IF(ATLETAS[[#This Row],[F. NACIMIENTO]]=0,"",YEAR(TODAY())-YEAR(ATLETAS[[#This Row],[F. NACIMIENTO]]))</f>
        <v>10</v>
      </c>
      <c r="C227" t="s">
        <v>243</v>
      </c>
      <c r="D22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7" s="1" t="s">
        <v>63</v>
      </c>
      <c r="F227" s="1" t="str">
        <f>LOOKUP("zzz",ATLETAS[[#This Row],[EQUIPO 1]:[EQUIPO 5]])</f>
        <v>NNG</v>
      </c>
      <c r="G227" s="1" t="s">
        <v>369</v>
      </c>
      <c r="H227" s="4"/>
      <c r="I227" s="4"/>
      <c r="J227" s="4"/>
      <c r="K227" s="4"/>
    </row>
    <row r="228" spans="1:11" hidden="1" x14ac:dyDescent="0.25">
      <c r="A228" s="4">
        <v>40826</v>
      </c>
      <c r="B228" s="1">
        <f ca="1">IF(ATLETAS[[#This Row],[F. NACIMIENTO]]=0,"",YEAR(TODAY())-YEAR(ATLETAS[[#This Row],[F. NACIMIENTO]]))</f>
        <v>10</v>
      </c>
      <c r="C228" t="s">
        <v>244</v>
      </c>
      <c r="D22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8" s="1" t="s">
        <v>63</v>
      </c>
      <c r="F228" s="1" t="str">
        <f>LOOKUP("zzz",ATLETAS[[#This Row],[EQUIPO 1]:[EQUIPO 5]])</f>
        <v>NNG</v>
      </c>
      <c r="G228" s="1" t="s">
        <v>369</v>
      </c>
      <c r="H228" s="4"/>
      <c r="I228" s="4"/>
      <c r="J228" s="4"/>
      <c r="K228" s="4"/>
    </row>
    <row r="229" spans="1:11" hidden="1" x14ac:dyDescent="0.25">
      <c r="A229" s="4">
        <v>40677</v>
      </c>
      <c r="B229" s="1">
        <f ca="1">IF(ATLETAS[[#This Row],[F. NACIMIENTO]]=0,"",YEAR(TODAY())-YEAR(ATLETAS[[#This Row],[F. NACIMIENTO]]))</f>
        <v>10</v>
      </c>
      <c r="C229" t="s">
        <v>242</v>
      </c>
      <c r="D22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29" s="1" t="s">
        <v>63</v>
      </c>
      <c r="F229" s="1" t="str">
        <f>LOOKUP("zzz",ATLETAS[[#This Row],[EQUIPO 1]:[EQUIPO 5]])</f>
        <v>NNG</v>
      </c>
      <c r="G229" s="1" t="s">
        <v>369</v>
      </c>
      <c r="H229" s="4"/>
      <c r="I229" s="4"/>
      <c r="J229" s="4"/>
      <c r="K229" s="4"/>
    </row>
    <row r="230" spans="1:11" hidden="1" x14ac:dyDescent="0.25">
      <c r="A230" s="4">
        <v>40014</v>
      </c>
      <c r="B230" s="1">
        <f ca="1">IF(ATLETAS[[#This Row],[F. NACIMIENTO]]=0,"",YEAR(TODAY())-YEAR(ATLETAS[[#This Row],[F. NACIMIENTO]]))</f>
        <v>12</v>
      </c>
      <c r="C230" t="s">
        <v>247</v>
      </c>
      <c r="D23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0" s="1" t="s">
        <v>63</v>
      </c>
      <c r="F230" s="1" t="str">
        <f>LOOKUP("zzz",ATLETAS[[#This Row],[EQUIPO 1]:[EQUIPO 5]])</f>
        <v>NNG</v>
      </c>
      <c r="G230" s="1" t="s">
        <v>369</v>
      </c>
      <c r="H230" s="4"/>
      <c r="I230" s="4"/>
      <c r="J230" s="4"/>
      <c r="K230" s="4"/>
    </row>
    <row r="231" spans="1:11" hidden="1" x14ac:dyDescent="0.25">
      <c r="A231" s="4">
        <v>39962</v>
      </c>
      <c r="B231" s="1">
        <f ca="1">IF(ATLETAS[[#This Row],[F. NACIMIENTO]]=0,"",YEAR(TODAY())-YEAR(ATLETAS[[#This Row],[F. NACIMIENTO]]))</f>
        <v>12</v>
      </c>
      <c r="C231" t="s">
        <v>245</v>
      </c>
      <c r="D23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1" s="1" t="s">
        <v>63</v>
      </c>
      <c r="F231" s="1" t="str">
        <f>LOOKUP("zzz",ATLETAS[[#This Row],[EQUIPO 1]:[EQUIPO 5]])</f>
        <v>NNG</v>
      </c>
      <c r="G231" s="1" t="s">
        <v>376</v>
      </c>
      <c r="H231" s="4" t="s">
        <v>369</v>
      </c>
      <c r="I231" s="4"/>
      <c r="J231" s="4"/>
      <c r="K231" s="4"/>
    </row>
    <row r="232" spans="1:11" hidden="1" x14ac:dyDescent="0.25">
      <c r="A232" s="4">
        <v>39869</v>
      </c>
      <c r="B232" s="1">
        <f ca="1">IF(ATLETAS[[#This Row],[F. NACIMIENTO]]=0,"",YEAR(TODAY())-YEAR(ATLETAS[[#This Row],[F. NACIMIENTO]]))</f>
        <v>12</v>
      </c>
      <c r="C232" t="s">
        <v>246</v>
      </c>
      <c r="D23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32" s="1" t="s">
        <v>63</v>
      </c>
      <c r="F232" s="1" t="str">
        <f>LOOKUP("zzz",ATLETAS[[#This Row],[EQUIPO 1]:[EQUIPO 5]])</f>
        <v>NNG</v>
      </c>
      <c r="G232" s="4" t="s">
        <v>374</v>
      </c>
      <c r="H232" s="1" t="s">
        <v>369</v>
      </c>
      <c r="I232" s="4"/>
      <c r="J232" s="4"/>
      <c r="K232" s="4"/>
    </row>
    <row r="233" spans="1:11" hidden="1" x14ac:dyDescent="0.25">
      <c r="A233" s="4">
        <v>39348</v>
      </c>
      <c r="B233" s="1">
        <f ca="1">IF(ATLETAS[[#This Row],[F. NACIMIENTO]]=0,"",YEAR(TODAY())-YEAR(ATLETAS[[#This Row],[F. NACIMIENTO]]))</f>
        <v>14</v>
      </c>
      <c r="C233" t="s">
        <v>251</v>
      </c>
      <c r="D233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3" s="1" t="s">
        <v>63</v>
      </c>
      <c r="F233" s="1" t="str">
        <f>LOOKUP("zzz",ATLETAS[[#This Row],[EQUIPO 1]:[EQUIPO 5]])</f>
        <v>NNG</v>
      </c>
      <c r="G233" s="1" t="s">
        <v>369</v>
      </c>
      <c r="H233" s="4"/>
      <c r="I233" s="4"/>
      <c r="J233" s="4"/>
      <c r="K233" s="4"/>
    </row>
    <row r="234" spans="1:11" hidden="1" x14ac:dyDescent="0.25">
      <c r="A234" s="4">
        <v>39328</v>
      </c>
      <c r="B234" s="1">
        <f ca="1">IF(ATLETAS[[#This Row],[F. NACIMIENTO]]=0,"",YEAR(TODAY())-YEAR(ATLETAS[[#This Row],[F. NACIMIENTO]]))</f>
        <v>14</v>
      </c>
      <c r="C234" t="s">
        <v>250</v>
      </c>
      <c r="D234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4" s="1" t="s">
        <v>63</v>
      </c>
      <c r="F234" s="1" t="str">
        <f>LOOKUP("zzz",ATLETAS[[#This Row],[EQUIPO 1]:[EQUIPO 5]])</f>
        <v>NNG</v>
      </c>
      <c r="G234" s="1" t="s">
        <v>369</v>
      </c>
      <c r="H234" s="4"/>
      <c r="I234" s="4"/>
      <c r="J234" s="4"/>
      <c r="K234" s="4"/>
    </row>
    <row r="235" spans="1:11" hidden="1" x14ac:dyDescent="0.25">
      <c r="A235" s="4">
        <v>39124</v>
      </c>
      <c r="B235" s="1">
        <f ca="1">IF(ATLETAS[[#This Row],[F. NACIMIENTO]]=0,"",YEAR(TODAY())-YEAR(ATLETAS[[#This Row],[F. NACIMIENTO]]))</f>
        <v>14</v>
      </c>
      <c r="C235" t="s">
        <v>248</v>
      </c>
      <c r="D235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5" s="1" t="s">
        <v>63</v>
      </c>
      <c r="F235" s="1" t="str">
        <f>LOOKUP("zzz",ATLETAS[[#This Row],[EQUIPO 1]:[EQUIPO 5]])</f>
        <v>NNG</v>
      </c>
      <c r="G235" s="4" t="s">
        <v>374</v>
      </c>
      <c r="H235" s="1" t="s">
        <v>369</v>
      </c>
      <c r="I235" s="4"/>
      <c r="J235" s="4"/>
      <c r="K235" s="4"/>
    </row>
    <row r="236" spans="1:11" hidden="1" x14ac:dyDescent="0.25">
      <c r="A236" s="4">
        <v>39124</v>
      </c>
      <c r="B236" s="1">
        <f ca="1">IF(ATLETAS[[#This Row],[F. NACIMIENTO]]=0,"",YEAR(TODAY())-YEAR(ATLETAS[[#This Row],[F. NACIMIENTO]]))</f>
        <v>14</v>
      </c>
      <c r="C236" t="s">
        <v>249</v>
      </c>
      <c r="D236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6" s="1" t="s">
        <v>63</v>
      </c>
      <c r="F236" s="1" t="str">
        <f>LOOKUP("zzz",ATLETAS[[#This Row],[EQUIPO 1]:[EQUIPO 5]])</f>
        <v>NNG</v>
      </c>
      <c r="G236" s="4" t="s">
        <v>374</v>
      </c>
      <c r="H236" s="1" t="s">
        <v>369</v>
      </c>
      <c r="I236" s="4"/>
      <c r="J236" s="4"/>
      <c r="K236" s="4"/>
    </row>
    <row r="237" spans="1:11" hidden="1" x14ac:dyDescent="0.25">
      <c r="A237" s="4">
        <v>38717</v>
      </c>
      <c r="B237" s="1">
        <f ca="1">IF(ATLETAS[[#This Row],[F. NACIMIENTO]]=0,"",YEAR(TODAY())-YEAR(ATLETAS[[#This Row],[F. NACIMIENTO]]))</f>
        <v>15</v>
      </c>
      <c r="C237" t="s">
        <v>392</v>
      </c>
      <c r="D237" s="4" t="str">
        <f ca="1">IF(ATLETAS[[#This Row],[SEXO]]="f",_xlfn.XLOOKUP(ATLETAS[[#This Row],[EDAD]],MENU!$C$2:$C$123,MENU!$D$2:$D$123),_xlfn.XLOOKUP(ATLETAS[[#This Row],[EDAD]],MENU!$E$2:$E$123,MENU!$F$2:$F$123))</f>
        <v>JUVENIL A</v>
      </c>
      <c r="E237" s="1" t="s">
        <v>63</v>
      </c>
      <c r="F237" s="1" t="str">
        <f>LOOKUP("zzz",ATLETAS[[#This Row],[EQUIPO 1]:[EQUIPO 5]])</f>
        <v>NNG</v>
      </c>
      <c r="G237" s="1" t="s">
        <v>369</v>
      </c>
      <c r="H237" s="4"/>
      <c r="I237" s="4"/>
      <c r="J237" s="4"/>
      <c r="K237" s="4"/>
    </row>
    <row r="238" spans="1:11" hidden="1" x14ac:dyDescent="0.25">
      <c r="A238" s="4">
        <v>38082</v>
      </c>
      <c r="B238" s="1">
        <f ca="1">IF(ATLETAS[[#This Row],[F. NACIMIENTO]]=0,"",YEAR(TODAY())-YEAR(ATLETAS[[#This Row],[F. NACIMIENTO]]))</f>
        <v>17</v>
      </c>
      <c r="C238" t="s">
        <v>399</v>
      </c>
      <c r="D2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238" s="1" t="s">
        <v>63</v>
      </c>
      <c r="F238" s="1" t="str">
        <f>LOOKUP("zzz",ATLETAS[[#This Row],[EQUIPO 1]:[EQUIPO 5]])</f>
        <v>NNG</v>
      </c>
      <c r="G238" s="4" t="s">
        <v>374</v>
      </c>
      <c r="H238" s="1" t="s">
        <v>369</v>
      </c>
      <c r="I238" s="4"/>
      <c r="J238" s="4"/>
      <c r="K238" s="4"/>
    </row>
    <row r="239" spans="1:11" hidden="1" x14ac:dyDescent="0.25">
      <c r="A239" s="4">
        <v>38054</v>
      </c>
      <c r="B239" s="1">
        <f ca="1">IF(ATLETAS[[#This Row],[F. NACIMIENTO]]=0,"",YEAR(TODAY())-YEAR(ATLETAS[[#This Row],[F. NACIMIENTO]]))</f>
        <v>17</v>
      </c>
      <c r="C239" t="s">
        <v>252</v>
      </c>
      <c r="D239" s="4" t="str">
        <f ca="1">IF(ATLETAS[[#This Row],[SEXO]]="f",_xlfn.XLOOKUP(ATLETAS[[#This Row],[EDAD]],MENU!$C$2:$C$123,MENU!$D$2:$D$123),_xlfn.XLOOKUP(ATLETAS[[#This Row],[EDAD]],MENU!$E$2:$E$123,MENU!$F$2:$F$123))</f>
        <v>JUVENIL B</v>
      </c>
      <c r="E239" s="1" t="s">
        <v>63</v>
      </c>
      <c r="F239" s="1" t="str">
        <f>LOOKUP("zzz",ATLETAS[[#This Row],[EQUIPO 1]:[EQUIPO 5]])</f>
        <v>NNG</v>
      </c>
      <c r="G239" s="1" t="s">
        <v>369</v>
      </c>
      <c r="H239" s="4"/>
      <c r="I239" s="4"/>
      <c r="J239" s="4"/>
      <c r="K239" s="4"/>
    </row>
    <row r="240" spans="1:11" hidden="1" x14ac:dyDescent="0.25">
      <c r="A240" s="4">
        <v>37016</v>
      </c>
      <c r="B240" s="1">
        <f ca="1">IF(ATLETAS[[#This Row],[F. NACIMIENTO]]=0,"",YEAR(TODAY())-YEAR(ATLETAS[[#This Row],[F. NACIMIENTO]]))</f>
        <v>20</v>
      </c>
      <c r="C240" t="s">
        <v>253</v>
      </c>
      <c r="D240" s="4" t="str">
        <f ca="1">IF(ATLETAS[[#This Row],[SEXO]]="f",_xlfn.XLOOKUP(ATLETAS[[#This Row],[EDAD]],MENU!$C$2:$C$123,MENU!$D$2:$D$123),_xlfn.XLOOKUP(ATLETAS[[#This Row],[EDAD]],MENU!$E$2:$E$123,MENU!$F$2:$F$123))</f>
        <v>MAYORES</v>
      </c>
      <c r="E240" s="1" t="s">
        <v>63</v>
      </c>
      <c r="F240" s="1" t="str">
        <f>LOOKUP("zzz",ATLETAS[[#This Row],[EQUIPO 1]:[EQUIPO 5]])</f>
        <v>NNG</v>
      </c>
      <c r="G240" s="1" t="s">
        <v>369</v>
      </c>
      <c r="H240" s="4"/>
      <c r="I240" s="4"/>
      <c r="J240" s="4"/>
      <c r="K240" s="4"/>
    </row>
    <row r="241" spans="1:11" hidden="1" x14ac:dyDescent="0.25">
      <c r="A241" s="4">
        <v>31395</v>
      </c>
      <c r="B241" s="1">
        <f ca="1">IF(ATLETAS[[#This Row],[F. NACIMIENTO]]=0,"",YEAR(TODAY())-YEAR(ATLETAS[[#This Row],[F. NACIMIENTO]]))</f>
        <v>36</v>
      </c>
      <c r="C241" t="s">
        <v>254</v>
      </c>
      <c r="D241" s="4" t="str">
        <f ca="1">IF(ATLETAS[[#This Row],[SEXO]]="f",_xlfn.XLOOKUP(ATLETAS[[#This Row],[EDAD]],MENU!$C$2:$C$123,MENU!$D$2:$D$123),_xlfn.XLOOKUP(ATLETAS[[#This Row],[EDAD]],MENU!$E$2:$E$123,MENU!$F$2:$F$123))</f>
        <v>MASTER B</v>
      </c>
      <c r="E241" s="1" t="s">
        <v>63</v>
      </c>
      <c r="F241" s="1" t="str">
        <f>LOOKUP("zzz",ATLETAS[[#This Row],[EQUIPO 1]:[EQUIPO 5]])</f>
        <v>NNG</v>
      </c>
      <c r="G241" s="1" t="s">
        <v>369</v>
      </c>
      <c r="H241" s="4"/>
      <c r="I241" s="4"/>
      <c r="J241" s="4"/>
      <c r="K241" s="4"/>
    </row>
    <row r="242" spans="1:11" hidden="1" x14ac:dyDescent="0.25">
      <c r="A242" s="4">
        <v>30697</v>
      </c>
      <c r="B242" s="1">
        <f ca="1">IF(ATLETAS[[#This Row],[F. NACIMIENTO]]=0,"",YEAR(TODAY())-YEAR(ATLETAS[[#This Row],[F. NACIMIENTO]]))</f>
        <v>37</v>
      </c>
      <c r="C242" s="2" t="s">
        <v>447</v>
      </c>
      <c r="D242" s="4" t="str">
        <f ca="1">IF(ATLETAS[[#This Row],[SEXO]]="f",_xlfn.XLOOKUP(ATLETAS[[#This Row],[EDAD]],MENU!$C$2:$C$123,MENU!$D$2:$D$123),_xlfn.XLOOKUP(ATLETAS[[#This Row],[EDAD]],MENU!$E$2:$E$123,MENU!$F$2:$F$123))</f>
        <v>MASTER B</v>
      </c>
      <c r="E242" s="4" t="s">
        <v>63</v>
      </c>
      <c r="F242" s="1" t="str">
        <f>LOOKUP("zzz",ATLETAS[[#This Row],[EQUIPO 1]:[EQUIPO 5]])</f>
        <v>NNG</v>
      </c>
      <c r="G242" s="4" t="s">
        <v>369</v>
      </c>
      <c r="H242" s="4"/>
      <c r="I242" s="4"/>
      <c r="J242" s="4"/>
      <c r="K242" s="4"/>
    </row>
    <row r="243" spans="1:11" hidden="1" x14ac:dyDescent="0.25">
      <c r="A243" s="4">
        <v>30681</v>
      </c>
      <c r="B243" s="1">
        <f ca="1">IF(ATLETAS[[#This Row],[F. NACIMIENTO]]=0,"",YEAR(TODAY())-YEAR(ATLETAS[[#This Row],[F. NACIMIENTO]]))</f>
        <v>37</v>
      </c>
      <c r="C243" t="s">
        <v>255</v>
      </c>
      <c r="D243" s="4" t="str">
        <f ca="1">IF(ATLETAS[[#This Row],[SEXO]]="f",_xlfn.XLOOKUP(ATLETAS[[#This Row],[EDAD]],MENU!$C$2:$C$123,MENU!$D$2:$D$123),_xlfn.XLOOKUP(ATLETAS[[#This Row],[EDAD]],MENU!$E$2:$E$123,MENU!$F$2:$F$123))</f>
        <v>MASTER B</v>
      </c>
      <c r="E243" s="1" t="s">
        <v>63</v>
      </c>
      <c r="F243" s="1" t="str">
        <f>LOOKUP("zzz",ATLETAS[[#This Row],[EQUIPO 1]:[EQUIPO 5]])</f>
        <v>NNG</v>
      </c>
      <c r="G243" s="1" t="s">
        <v>369</v>
      </c>
      <c r="H243" s="4"/>
      <c r="I243" s="4"/>
      <c r="J243" s="4"/>
      <c r="K243" s="4"/>
    </row>
    <row r="244" spans="1:11" hidden="1" x14ac:dyDescent="0.25">
      <c r="A244" s="4">
        <v>22302</v>
      </c>
      <c r="B244" s="1">
        <f ca="1">IF(ATLETAS[[#This Row],[F. NACIMIENTO]]=0,"",YEAR(TODAY())-YEAR(ATLETAS[[#This Row],[F. NACIMIENTO]]))</f>
        <v>60</v>
      </c>
      <c r="C244" t="s">
        <v>256</v>
      </c>
      <c r="D244" s="4" t="str">
        <f ca="1">IF(ATLETAS[[#This Row],[SEXO]]="f",_xlfn.XLOOKUP(ATLETAS[[#This Row],[EDAD]],MENU!$C$2:$C$123,MENU!$D$2:$D$123),_xlfn.XLOOKUP(ATLETAS[[#This Row],[EDAD]],MENU!$E$2:$E$123,MENU!$F$2:$F$123))</f>
        <v>MASTER G</v>
      </c>
      <c r="E244" s="1" t="s">
        <v>63</v>
      </c>
      <c r="F244" s="1" t="str">
        <f>LOOKUP("zzz",ATLETAS[[#This Row],[EQUIPO 1]:[EQUIPO 5]])</f>
        <v>NNG</v>
      </c>
      <c r="G244" s="1" t="s">
        <v>369</v>
      </c>
      <c r="H244" s="4"/>
      <c r="I244" s="4"/>
      <c r="J244" s="4"/>
      <c r="K244" s="4"/>
    </row>
    <row r="245" spans="1:11" hidden="1" x14ac:dyDescent="0.25">
      <c r="A245" s="4">
        <v>40575</v>
      </c>
      <c r="B245" s="1">
        <f ca="1">IF(ATLETAS[[#This Row],[F. NACIMIENTO]]=0,"",YEAR(TODAY())-YEAR(ATLETAS[[#This Row],[F. NACIMIENTO]]))</f>
        <v>10</v>
      </c>
      <c r="C245" t="s">
        <v>257</v>
      </c>
      <c r="D245" s="4" t="str">
        <f ca="1">IF(ATLETAS[[#This Row],[SEXO]]="f",_xlfn.XLOOKUP(ATLETAS[[#This Row],[EDAD]],MENU!$C$2:$C$123,MENU!$D$2:$D$123),_xlfn.XLOOKUP(ATLETAS[[#This Row],[EDAD]],MENU!$E$2:$E$123,MENU!$F$2:$F$123))</f>
        <v>PRE B</v>
      </c>
      <c r="E245" s="1" t="s">
        <v>64</v>
      </c>
      <c r="F245" s="1" t="str">
        <f>LOOKUP("zzz",ATLETAS[[#This Row],[EQUIPO 1]:[EQUIPO 5]])</f>
        <v>NNG</v>
      </c>
      <c r="G245" s="1" t="s">
        <v>369</v>
      </c>
      <c r="H245" s="4"/>
      <c r="I245" s="4"/>
      <c r="J245" s="4"/>
      <c r="K245" s="4"/>
    </row>
    <row r="246" spans="1:11" hidden="1" x14ac:dyDescent="0.25">
      <c r="A246" s="4">
        <v>40178</v>
      </c>
      <c r="B246" s="1">
        <f ca="1">IF(ATLETAS[[#This Row],[F. NACIMIENTO]]=0,"",YEAR(TODAY())-YEAR(ATLETAS[[#This Row],[F. NACIMIENTO]]))</f>
        <v>11</v>
      </c>
      <c r="C246" t="s">
        <v>258</v>
      </c>
      <c r="D24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6" s="1" t="s">
        <v>64</v>
      </c>
      <c r="F246" s="1" t="str">
        <f>LOOKUP("zzz",ATLETAS[[#This Row],[EQUIPO 1]:[EQUIPO 5]])</f>
        <v>NNG</v>
      </c>
      <c r="G246" s="4" t="s">
        <v>374</v>
      </c>
      <c r="H246" s="1" t="s">
        <v>369</v>
      </c>
      <c r="I246" s="4"/>
      <c r="J246" s="4"/>
      <c r="K246" s="4"/>
    </row>
    <row r="247" spans="1:11" hidden="1" x14ac:dyDescent="0.25">
      <c r="A247" s="4">
        <v>39884</v>
      </c>
      <c r="B247" s="1">
        <f ca="1">IF(ATLETAS[[#This Row],[F. NACIMIENTO]]=0,"",YEAR(TODAY())-YEAR(ATLETAS[[#This Row],[F. NACIMIENTO]]))</f>
        <v>12</v>
      </c>
      <c r="C247" t="s">
        <v>259</v>
      </c>
      <c r="D24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7" s="1" t="s">
        <v>64</v>
      </c>
      <c r="F247" s="1" t="str">
        <f>LOOKUP("zzz",ATLETAS[[#This Row],[EQUIPO 1]:[EQUIPO 5]])</f>
        <v>NNG</v>
      </c>
      <c r="G247" s="1" t="s">
        <v>369</v>
      </c>
      <c r="H247" s="4"/>
      <c r="I247" s="4"/>
      <c r="J247" s="4"/>
      <c r="K247" s="4"/>
    </row>
    <row r="248" spans="1:11" hidden="1" x14ac:dyDescent="0.25">
      <c r="A248" s="4">
        <v>39884</v>
      </c>
      <c r="B248" s="1">
        <f ca="1">IF(ATLETAS[[#This Row],[F. NACIMIENTO]]=0,"",YEAR(TODAY())-YEAR(ATLETAS[[#This Row],[F. NACIMIENTO]]))</f>
        <v>12</v>
      </c>
      <c r="C248" t="s">
        <v>417</v>
      </c>
      <c r="D24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48" s="1" t="s">
        <v>64</v>
      </c>
      <c r="F248" s="1" t="str">
        <f>LOOKUP("zzz",ATLETAS[[#This Row],[EQUIPO 1]:[EQUIPO 5]])</f>
        <v>NNG</v>
      </c>
      <c r="G248" s="1" t="s">
        <v>369</v>
      </c>
      <c r="H248" s="4"/>
      <c r="I248" s="4"/>
      <c r="J248" s="4"/>
      <c r="K248" s="4"/>
    </row>
    <row r="249" spans="1:11" hidden="1" x14ac:dyDescent="0.25">
      <c r="A249" s="4">
        <v>39783</v>
      </c>
      <c r="B249" s="1">
        <f ca="1">IF(ATLETAS[[#This Row],[F. NACIMIENTO]]=0,"",YEAR(TODAY())-YEAR(ATLETAS[[#This Row],[F. NACIMIENTO]]))</f>
        <v>13</v>
      </c>
      <c r="C249" t="s">
        <v>263</v>
      </c>
      <c r="D24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49" s="1" t="s">
        <v>64</v>
      </c>
      <c r="F249" s="1" t="str">
        <f>LOOKUP("zzz",ATLETAS[[#This Row],[EQUIPO 1]:[EQUIPO 5]])</f>
        <v>NNG</v>
      </c>
      <c r="G249" s="1" t="s">
        <v>376</v>
      </c>
      <c r="H249" s="4" t="s">
        <v>369</v>
      </c>
      <c r="I249" s="4"/>
      <c r="J249" s="4"/>
      <c r="K249" s="4"/>
    </row>
    <row r="250" spans="1:11" hidden="1" x14ac:dyDescent="0.25">
      <c r="A250" s="4">
        <v>39752</v>
      </c>
      <c r="B250" s="1">
        <f ca="1">IF(ATLETAS[[#This Row],[F. NACIMIENTO]]=0,"",YEAR(TODAY())-YEAR(ATLETAS[[#This Row],[F. NACIMIENTO]]))</f>
        <v>13</v>
      </c>
      <c r="C250" t="s">
        <v>260</v>
      </c>
      <c r="D25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0" s="1" t="s">
        <v>64</v>
      </c>
      <c r="F250" s="1" t="str">
        <f>LOOKUP("zzz",ATLETAS[[#This Row],[EQUIPO 1]:[EQUIPO 5]])</f>
        <v>NNG</v>
      </c>
      <c r="G250" s="1" t="s">
        <v>369</v>
      </c>
      <c r="H250" s="4"/>
      <c r="I250" s="4"/>
      <c r="J250" s="4"/>
      <c r="K250" s="4"/>
    </row>
    <row r="251" spans="1:11" hidden="1" x14ac:dyDescent="0.25">
      <c r="A251" s="4">
        <v>39727</v>
      </c>
      <c r="B251" s="1">
        <f ca="1">IF(ATLETAS[[#This Row],[F. NACIMIENTO]]=0,"",YEAR(TODAY())-YEAR(ATLETAS[[#This Row],[F. NACIMIENTO]]))</f>
        <v>13</v>
      </c>
      <c r="C251" t="s">
        <v>409</v>
      </c>
      <c r="D25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1" s="1" t="s">
        <v>64</v>
      </c>
      <c r="F251" s="1" t="str">
        <f>LOOKUP("zzz",ATLETAS[[#This Row],[EQUIPO 1]:[EQUIPO 5]])</f>
        <v>NNG</v>
      </c>
      <c r="G251" s="1" t="s">
        <v>376</v>
      </c>
      <c r="H251" s="4" t="s">
        <v>369</v>
      </c>
      <c r="I251" s="4"/>
      <c r="J251" s="4"/>
      <c r="K251" s="4"/>
    </row>
    <row r="252" spans="1:11" hidden="1" x14ac:dyDescent="0.25">
      <c r="A252" s="4">
        <v>39569</v>
      </c>
      <c r="B252" s="1">
        <f ca="1">IF(ATLETAS[[#This Row],[F. NACIMIENTO]]=0,"",YEAR(TODAY())-YEAR(ATLETAS[[#This Row],[F. NACIMIENTO]]))</f>
        <v>13</v>
      </c>
      <c r="C252" t="s">
        <v>261</v>
      </c>
      <c r="D25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2" s="1" t="s">
        <v>64</v>
      </c>
      <c r="F252" s="1" t="str">
        <f>LOOKUP("zzz",ATLETAS[[#This Row],[EQUIPO 1]:[EQUIPO 5]])</f>
        <v>NNG</v>
      </c>
      <c r="G252" s="1" t="s">
        <v>369</v>
      </c>
      <c r="H252" s="4"/>
      <c r="I252" s="4"/>
      <c r="J252" s="4"/>
      <c r="K252" s="4"/>
    </row>
    <row r="253" spans="1:11" hidden="1" x14ac:dyDescent="0.25">
      <c r="A253" s="4">
        <v>39558</v>
      </c>
      <c r="B253" s="1">
        <f ca="1">IF(ATLETAS[[#This Row],[F. NACIMIENTO]]=0,"",YEAR(TODAY())-YEAR(ATLETAS[[#This Row],[F. NACIMIENTO]]))</f>
        <v>13</v>
      </c>
      <c r="C253" t="s">
        <v>264</v>
      </c>
      <c r="D25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3" s="1" t="s">
        <v>64</v>
      </c>
      <c r="F253" s="1" t="str">
        <f>LOOKUP("zzz",ATLETAS[[#This Row],[EQUIPO 1]:[EQUIPO 5]])</f>
        <v>NNG</v>
      </c>
      <c r="G253" s="1" t="s">
        <v>369</v>
      </c>
      <c r="H253" s="4"/>
      <c r="I253" s="4"/>
      <c r="J253" s="4"/>
      <c r="K253" s="4"/>
    </row>
    <row r="254" spans="1:11" hidden="1" x14ac:dyDescent="0.25">
      <c r="A254" s="4">
        <v>39558</v>
      </c>
      <c r="B254" s="1">
        <f ca="1">IF(ATLETAS[[#This Row],[F. NACIMIENTO]]=0,"",YEAR(TODAY())-YEAR(ATLETAS[[#This Row],[F. NACIMIENTO]]))</f>
        <v>13</v>
      </c>
      <c r="C254" t="s">
        <v>265</v>
      </c>
      <c r="D25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4" s="1" t="s">
        <v>64</v>
      </c>
      <c r="F254" s="1" t="str">
        <f>LOOKUP("zzz",ATLETAS[[#This Row],[EQUIPO 1]:[EQUIPO 5]])</f>
        <v>NNG</v>
      </c>
      <c r="G254" s="1" t="s">
        <v>369</v>
      </c>
      <c r="H254" s="4"/>
      <c r="I254" s="4"/>
      <c r="J254" s="4"/>
      <c r="K254" s="4"/>
    </row>
    <row r="255" spans="1:11" hidden="1" x14ac:dyDescent="0.25">
      <c r="A255" s="4">
        <v>39447</v>
      </c>
      <c r="B255" s="1">
        <f ca="1">IF(ATLETAS[[#This Row],[F. NACIMIENTO]]=0,"",YEAR(TODAY())-YEAR(ATLETAS[[#This Row],[F. NACIMIENTO]]))</f>
        <v>13</v>
      </c>
      <c r="C255" t="s">
        <v>406</v>
      </c>
      <c r="D25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5" s="1" t="s">
        <v>64</v>
      </c>
      <c r="F255" s="1" t="str">
        <f>LOOKUP("zzz",ATLETAS[[#This Row],[EQUIPO 1]:[EQUIPO 5]])</f>
        <v>NNG</v>
      </c>
      <c r="G255" s="1" t="s">
        <v>369</v>
      </c>
      <c r="H255" s="4"/>
      <c r="I255" s="4"/>
      <c r="J255" s="4"/>
      <c r="K255" s="4"/>
    </row>
    <row r="256" spans="1:11" hidden="1" x14ac:dyDescent="0.25">
      <c r="A256" s="4">
        <v>39447</v>
      </c>
      <c r="B256" s="1">
        <f ca="1">IF(ATLETAS[[#This Row],[F. NACIMIENTO]]=0,"",YEAR(TODAY())-YEAR(ATLETAS[[#This Row],[F. NACIMIENTO]]))</f>
        <v>13</v>
      </c>
      <c r="C256" t="s">
        <v>262</v>
      </c>
      <c r="D25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6" s="1" t="s">
        <v>64</v>
      </c>
      <c r="F256" s="1" t="str">
        <f>LOOKUP("zzz",ATLETAS[[#This Row],[EQUIPO 1]:[EQUIPO 5]])</f>
        <v>NNG</v>
      </c>
      <c r="G256" s="1" t="s">
        <v>369</v>
      </c>
      <c r="H256" s="4"/>
      <c r="I256" s="4"/>
      <c r="J256" s="4"/>
      <c r="K256" s="4"/>
    </row>
    <row r="257" spans="1:11" hidden="1" x14ac:dyDescent="0.25">
      <c r="A257" s="4">
        <v>39198</v>
      </c>
      <c r="B257" s="1">
        <f ca="1">IF(ATLETAS[[#This Row],[F. NACIMIENTO]]=0,"",YEAR(TODAY())-YEAR(ATLETAS[[#This Row],[F. NACIMIENTO]]))</f>
        <v>14</v>
      </c>
      <c r="C257" t="s">
        <v>408</v>
      </c>
      <c r="D25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7" s="1" t="s">
        <v>64</v>
      </c>
      <c r="F257" s="1" t="str">
        <f>LOOKUP("zzz",ATLETAS[[#This Row],[EQUIPO 1]:[EQUIPO 5]])</f>
        <v>NNG</v>
      </c>
      <c r="G257" s="4" t="s">
        <v>374</v>
      </c>
      <c r="H257" s="1" t="s">
        <v>369</v>
      </c>
      <c r="I257" s="4"/>
      <c r="J257" s="4"/>
      <c r="K257" s="4"/>
    </row>
    <row r="258" spans="1:11" hidden="1" x14ac:dyDescent="0.25">
      <c r="A258" s="4">
        <v>39125</v>
      </c>
      <c r="B258" s="1">
        <f ca="1">IF(ATLETAS[[#This Row],[F. NACIMIENTO]]=0,"",YEAR(TODAY())-YEAR(ATLETAS[[#This Row],[F. NACIMIENTO]]))</f>
        <v>14</v>
      </c>
      <c r="C258" t="s">
        <v>266</v>
      </c>
      <c r="D25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8" s="1" t="s">
        <v>64</v>
      </c>
      <c r="F258" s="1" t="str">
        <f>LOOKUP("zzz",ATLETAS[[#This Row],[EQUIPO 1]:[EQUIPO 5]])</f>
        <v>NNG</v>
      </c>
      <c r="G258" s="1" t="s">
        <v>369</v>
      </c>
      <c r="H258" s="4"/>
      <c r="I258" s="4"/>
      <c r="J258" s="4"/>
      <c r="K258" s="4"/>
    </row>
    <row r="259" spans="1:11" hidden="1" x14ac:dyDescent="0.25">
      <c r="A259" s="4">
        <v>39082</v>
      </c>
      <c r="B259" s="1">
        <f ca="1">IF(ATLETAS[[#This Row],[F. NACIMIENTO]]=0,"",YEAR(TODAY())-YEAR(ATLETAS[[#This Row],[F. NACIMIENTO]]))</f>
        <v>14</v>
      </c>
      <c r="C259" t="s">
        <v>411</v>
      </c>
      <c r="D259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59" s="1" t="s">
        <v>64</v>
      </c>
      <c r="F259" s="1" t="str">
        <f>LOOKUP("zzz",ATLETAS[[#This Row],[EQUIPO 1]:[EQUIPO 5]])</f>
        <v>NNG</v>
      </c>
      <c r="G259" s="1" t="s">
        <v>369</v>
      </c>
      <c r="H259" s="4"/>
      <c r="I259" s="4"/>
      <c r="J259" s="4"/>
      <c r="K259" s="4"/>
    </row>
    <row r="260" spans="1:11" hidden="1" x14ac:dyDescent="0.25">
      <c r="A260" s="4">
        <v>38868</v>
      </c>
      <c r="B260" s="1">
        <f ca="1">IF(ATLETAS[[#This Row],[F. NACIMIENTO]]=0,"",YEAR(TODAY())-YEAR(ATLETAS[[#This Row],[F. NACIMIENTO]]))</f>
        <v>15</v>
      </c>
      <c r="C260" t="s">
        <v>267</v>
      </c>
      <c r="D260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0" s="1" t="s">
        <v>64</v>
      </c>
      <c r="F260" s="1" t="str">
        <f>LOOKUP("zzz",ATLETAS[[#This Row],[EQUIPO 1]:[EQUIPO 5]])</f>
        <v>NNG</v>
      </c>
      <c r="G260" s="1" t="s">
        <v>369</v>
      </c>
      <c r="H260" s="4"/>
      <c r="I260" s="4"/>
      <c r="J260" s="4"/>
      <c r="K260" s="4"/>
    </row>
    <row r="261" spans="1:11" hidden="1" x14ac:dyDescent="0.25">
      <c r="A261" s="4">
        <v>38707</v>
      </c>
      <c r="B261" s="1">
        <f ca="1">IF(ATLETAS[[#This Row],[F. NACIMIENTO]]=0,"",YEAR(TODAY())-YEAR(ATLETAS[[#This Row],[F. NACIMIENTO]]))</f>
        <v>16</v>
      </c>
      <c r="C261" t="s">
        <v>269</v>
      </c>
      <c r="D261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1" s="1" t="s">
        <v>64</v>
      </c>
      <c r="F261" s="1" t="str">
        <f>LOOKUP("zzz",ATLETAS[[#This Row],[EQUIPO 1]:[EQUIPO 5]])</f>
        <v>NNG</v>
      </c>
      <c r="G261" s="1" t="s">
        <v>369</v>
      </c>
      <c r="H261" s="4"/>
      <c r="I261" s="4"/>
      <c r="J261" s="4"/>
      <c r="K261" s="4"/>
    </row>
    <row r="262" spans="1:11" hidden="1" x14ac:dyDescent="0.25">
      <c r="A262" s="4">
        <v>38494</v>
      </c>
      <c r="B262" s="1">
        <f ca="1">IF(ATLETAS[[#This Row],[F. NACIMIENTO]]=0,"",YEAR(TODAY())-YEAR(ATLETAS[[#This Row],[F. NACIMIENTO]]))</f>
        <v>16</v>
      </c>
      <c r="C262" t="s">
        <v>268</v>
      </c>
      <c r="D262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2" s="1" t="s">
        <v>64</v>
      </c>
      <c r="F262" s="1" t="str">
        <f>LOOKUP("zzz",ATLETAS[[#This Row],[EQUIPO 1]:[EQUIPO 5]])</f>
        <v>NNG</v>
      </c>
      <c r="G262" s="1" t="s">
        <v>369</v>
      </c>
      <c r="H262" s="4"/>
      <c r="I262" s="4"/>
      <c r="J262" s="4"/>
      <c r="K262" s="4"/>
    </row>
    <row r="263" spans="1:11" hidden="1" x14ac:dyDescent="0.25">
      <c r="A263" s="4">
        <v>38352</v>
      </c>
      <c r="B263" s="1">
        <f ca="1">IF(ATLETAS[[#This Row],[F. NACIMIENTO]]=0,"",YEAR(TODAY())-YEAR(ATLETAS[[#This Row],[F. NACIMIENTO]]))</f>
        <v>16</v>
      </c>
      <c r="C263" t="s">
        <v>270</v>
      </c>
      <c r="D263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3" s="1" t="s">
        <v>64</v>
      </c>
      <c r="F263" s="1" t="str">
        <f>LOOKUP("zzz",ATLETAS[[#This Row],[EQUIPO 1]:[EQUIPO 5]])</f>
        <v>NNG</v>
      </c>
      <c r="G263" s="1" t="s">
        <v>369</v>
      </c>
      <c r="H263" s="4"/>
      <c r="I263" s="4"/>
      <c r="J263" s="4"/>
      <c r="K263" s="4"/>
    </row>
    <row r="264" spans="1:11" hidden="1" x14ac:dyDescent="0.25">
      <c r="A264" s="4">
        <v>38352</v>
      </c>
      <c r="B264" s="1">
        <f ca="1">IF(ATLETAS[[#This Row],[F. NACIMIENTO]]=0,"",YEAR(TODAY())-YEAR(ATLETAS[[#This Row],[F. NACIMIENTO]]))</f>
        <v>16</v>
      </c>
      <c r="C264" t="s">
        <v>271</v>
      </c>
      <c r="D264" s="4" t="str">
        <f ca="1">IF(ATLETAS[[#This Row],[SEXO]]="f",_xlfn.XLOOKUP(ATLETAS[[#This Row],[EDAD]],MENU!$C$2:$C$123,MENU!$D$2:$D$123),_xlfn.XLOOKUP(ATLETAS[[#This Row],[EDAD]],MENU!$E$2:$E$123,MENU!$F$2:$F$123))</f>
        <v>JUVENIL A</v>
      </c>
      <c r="E264" s="1" t="s">
        <v>64</v>
      </c>
      <c r="F264" s="1" t="str">
        <f>LOOKUP("zzz",ATLETAS[[#This Row],[EQUIPO 1]:[EQUIPO 5]])</f>
        <v>NNG</v>
      </c>
      <c r="G264" s="1" t="s">
        <v>369</v>
      </c>
      <c r="H264" s="4"/>
      <c r="I264" s="4"/>
      <c r="J264" s="4"/>
      <c r="K264" s="4"/>
    </row>
    <row r="265" spans="1:11" hidden="1" x14ac:dyDescent="0.25">
      <c r="A265" s="4">
        <v>38153</v>
      </c>
      <c r="B265" s="1">
        <f ca="1">IF(ATLETAS[[#This Row],[F. NACIMIENTO]]=0,"",YEAR(TODAY())-YEAR(ATLETAS[[#This Row],[F. NACIMIENTO]]))</f>
        <v>17</v>
      </c>
      <c r="C265" t="s">
        <v>273</v>
      </c>
      <c r="D265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5" s="1" t="s">
        <v>64</v>
      </c>
      <c r="F265" s="1" t="str">
        <f>LOOKUP("zzz",ATLETAS[[#This Row],[EQUIPO 1]:[EQUIPO 5]])</f>
        <v>NNG</v>
      </c>
      <c r="G265" s="1" t="s">
        <v>440</v>
      </c>
      <c r="H265" s="1" t="s">
        <v>369</v>
      </c>
      <c r="I265" s="4"/>
      <c r="J265" s="4"/>
      <c r="K265" s="4"/>
    </row>
    <row r="266" spans="1:11" hidden="1" x14ac:dyDescent="0.25">
      <c r="A266" s="4">
        <v>37986</v>
      </c>
      <c r="B266" s="1">
        <f ca="1">IF(ATLETAS[[#This Row],[F. NACIMIENTO]]=0,"",YEAR(TODAY())-YEAR(ATLETAS[[#This Row],[F. NACIMIENTO]]))</f>
        <v>17</v>
      </c>
      <c r="C266" t="s">
        <v>272</v>
      </c>
      <c r="D266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6" s="1" t="s">
        <v>64</v>
      </c>
      <c r="F266" s="1" t="str">
        <f>LOOKUP("zzz",ATLETAS[[#This Row],[EQUIPO 1]:[EQUIPO 5]])</f>
        <v>NNG</v>
      </c>
      <c r="G266" s="1" t="s">
        <v>369</v>
      </c>
      <c r="H266" s="4" t="s">
        <v>362</v>
      </c>
      <c r="I266" s="4" t="s">
        <v>369</v>
      </c>
      <c r="J266" s="4"/>
      <c r="K266" s="4"/>
    </row>
    <row r="267" spans="1:11" hidden="1" x14ac:dyDescent="0.25">
      <c r="A267" s="4">
        <v>37621</v>
      </c>
      <c r="B267" s="1">
        <f ca="1">IF(ATLETAS[[#This Row],[F. NACIMIENTO]]=0,"",YEAR(TODAY())-YEAR(ATLETAS[[#This Row],[F. NACIMIENTO]]))</f>
        <v>18</v>
      </c>
      <c r="C267" t="s">
        <v>274</v>
      </c>
      <c r="D267" s="4" t="str">
        <f ca="1">IF(ATLETAS[[#This Row],[SEXO]]="f",_xlfn.XLOOKUP(ATLETAS[[#This Row],[EDAD]],MENU!$C$2:$C$123,MENU!$D$2:$D$123),_xlfn.XLOOKUP(ATLETAS[[#This Row],[EDAD]],MENU!$E$2:$E$123,MENU!$F$2:$F$123))</f>
        <v>JUVENIL B</v>
      </c>
      <c r="E267" s="1" t="s">
        <v>64</v>
      </c>
      <c r="F267" s="1" t="str">
        <f>LOOKUP("zzz",ATLETAS[[#This Row],[EQUIPO 1]:[EQUIPO 5]])</f>
        <v>NNG</v>
      </c>
      <c r="G267" s="1" t="s">
        <v>369</v>
      </c>
      <c r="H267" s="4"/>
      <c r="I267" s="4"/>
      <c r="J267" s="4"/>
      <c r="K267" s="4"/>
    </row>
    <row r="268" spans="1:11" hidden="1" x14ac:dyDescent="0.25">
      <c r="A268" s="4">
        <v>37182</v>
      </c>
      <c r="B268" s="1">
        <f ca="1">IF(ATLETAS[[#This Row],[F. NACIMIENTO]]=0,"",YEAR(TODAY())-YEAR(ATLETAS[[#This Row],[F. NACIMIENTO]]))</f>
        <v>20</v>
      </c>
      <c r="C268" t="s">
        <v>276</v>
      </c>
      <c r="D268" s="4" t="str">
        <f ca="1">IF(ATLETAS[[#This Row],[SEXO]]="f",_xlfn.XLOOKUP(ATLETAS[[#This Row],[EDAD]],MENU!$C$2:$C$123,MENU!$D$2:$D$123),_xlfn.XLOOKUP(ATLETAS[[#This Row],[EDAD]],MENU!$E$2:$E$123,MENU!$F$2:$F$123))</f>
        <v>MAYORES</v>
      </c>
      <c r="E268" s="1" t="s">
        <v>64</v>
      </c>
      <c r="F268" s="1" t="str">
        <f>LOOKUP("zzz",ATLETAS[[#This Row],[EQUIPO 1]:[EQUIPO 5]])</f>
        <v>NNG</v>
      </c>
      <c r="G268" s="1" t="s">
        <v>369</v>
      </c>
      <c r="H268" s="4"/>
      <c r="I268" s="4"/>
      <c r="J268" s="4"/>
      <c r="K268" s="4"/>
    </row>
    <row r="269" spans="1:11" hidden="1" x14ac:dyDescent="0.25">
      <c r="A269" s="4">
        <v>37015</v>
      </c>
      <c r="B269" s="1">
        <f ca="1">IF(ATLETAS[[#This Row],[F. NACIMIENTO]]=0,"",YEAR(TODAY())-YEAR(ATLETAS[[#This Row],[F. NACIMIENTO]]))</f>
        <v>20</v>
      </c>
      <c r="C269" t="s">
        <v>277</v>
      </c>
      <c r="D269" s="4" t="str">
        <f ca="1">IF(ATLETAS[[#This Row],[SEXO]]="f",_xlfn.XLOOKUP(ATLETAS[[#This Row],[EDAD]],MENU!$C$2:$C$123,MENU!$D$2:$D$123),_xlfn.XLOOKUP(ATLETAS[[#This Row],[EDAD]],MENU!$E$2:$E$123,MENU!$F$2:$F$123))</f>
        <v>MAYORES</v>
      </c>
      <c r="E269" s="1" t="s">
        <v>64</v>
      </c>
      <c r="F269" s="1" t="str">
        <f>LOOKUP("zzz",ATLETAS[[#This Row],[EQUIPO 1]:[EQUIPO 5]])</f>
        <v>NNG</v>
      </c>
      <c r="G269" s="1" t="s">
        <v>369</v>
      </c>
      <c r="H269" s="4"/>
      <c r="I269" s="4"/>
      <c r="J269" s="4"/>
      <c r="K269" s="4"/>
    </row>
    <row r="270" spans="1:11" hidden="1" x14ac:dyDescent="0.25">
      <c r="A270" s="4">
        <v>36947</v>
      </c>
      <c r="B270" s="1">
        <f ca="1">IF(ATLETAS[[#This Row],[F. NACIMIENTO]]=0,"",YEAR(TODAY())-YEAR(ATLETAS[[#This Row],[F. NACIMIENTO]]))</f>
        <v>20</v>
      </c>
      <c r="C270" t="s">
        <v>275</v>
      </c>
      <c r="D270" s="4" t="str">
        <f ca="1">IF(ATLETAS[[#This Row],[SEXO]]="f",_xlfn.XLOOKUP(ATLETAS[[#This Row],[EDAD]],MENU!$C$2:$C$123,MENU!$D$2:$D$123),_xlfn.XLOOKUP(ATLETAS[[#This Row],[EDAD]],MENU!$E$2:$E$123,MENU!$F$2:$F$123))</f>
        <v>MAYORES</v>
      </c>
      <c r="E270" s="1" t="s">
        <v>64</v>
      </c>
      <c r="F270" s="1" t="str">
        <f>LOOKUP("zzz",ATLETAS[[#This Row],[EQUIPO 1]:[EQUIPO 5]])</f>
        <v>NNG</v>
      </c>
      <c r="G270" s="1" t="s">
        <v>369</v>
      </c>
      <c r="H270" s="4"/>
      <c r="I270" s="4"/>
      <c r="J270" s="4"/>
      <c r="K270" s="4"/>
    </row>
    <row r="271" spans="1:11" hidden="1" x14ac:dyDescent="0.25">
      <c r="A271" s="4">
        <v>36891</v>
      </c>
      <c r="B271" s="1">
        <f ca="1">IF(ATLETAS[[#This Row],[F. NACIMIENTO]]=0,"",YEAR(TODAY())-YEAR(ATLETAS[[#This Row],[F. NACIMIENTO]]))</f>
        <v>20</v>
      </c>
      <c r="C271" t="s">
        <v>278</v>
      </c>
      <c r="D271" s="4" t="str">
        <f ca="1">IF(ATLETAS[[#This Row],[SEXO]]="f",_xlfn.XLOOKUP(ATLETAS[[#This Row],[EDAD]],MENU!$C$2:$C$123,MENU!$D$2:$D$123),_xlfn.XLOOKUP(ATLETAS[[#This Row],[EDAD]],MENU!$E$2:$E$123,MENU!$F$2:$F$123))</f>
        <v>MAYORES</v>
      </c>
      <c r="E271" s="1" t="s">
        <v>64</v>
      </c>
      <c r="F271" s="1" t="str">
        <f>LOOKUP("zzz",ATLETAS[[#This Row],[EQUIPO 1]:[EQUIPO 5]])</f>
        <v>NNG</v>
      </c>
      <c r="G271" s="1" t="s">
        <v>369</v>
      </c>
      <c r="H271" s="4"/>
      <c r="I271" s="4"/>
      <c r="J271" s="4"/>
      <c r="K271" s="4"/>
    </row>
    <row r="272" spans="1:11" hidden="1" x14ac:dyDescent="0.25">
      <c r="A272" s="4">
        <v>35011</v>
      </c>
      <c r="B272" s="1">
        <f ca="1">IF(ATLETAS[[#This Row],[F. NACIMIENTO]]=0,"",YEAR(TODAY())-YEAR(ATLETAS[[#This Row],[F. NACIMIENTO]]))</f>
        <v>26</v>
      </c>
      <c r="C272" t="s">
        <v>279</v>
      </c>
      <c r="D272" s="4" t="str">
        <f ca="1">IF(ATLETAS[[#This Row],[SEXO]]="f",_xlfn.XLOOKUP(ATLETAS[[#This Row],[EDAD]],MENU!$C$2:$C$123,MENU!$D$2:$D$123),_xlfn.XLOOKUP(ATLETAS[[#This Row],[EDAD]],MENU!$E$2:$E$123,MENU!$F$2:$F$123))</f>
        <v>MAYORES</v>
      </c>
      <c r="E272" s="1" t="s">
        <v>64</v>
      </c>
      <c r="F272" s="1" t="str">
        <f>LOOKUP("zzz",ATLETAS[[#This Row],[EQUIPO 1]:[EQUIPO 5]])</f>
        <v>NNG</v>
      </c>
      <c r="G272" s="4" t="s">
        <v>362</v>
      </c>
      <c r="H272" s="1" t="s">
        <v>369</v>
      </c>
      <c r="I272" s="4"/>
      <c r="J272" s="4"/>
      <c r="K272" s="4"/>
    </row>
    <row r="273" spans="1:11" hidden="1" x14ac:dyDescent="0.25">
      <c r="A273" s="4">
        <v>28178</v>
      </c>
      <c r="B273" s="1">
        <f ca="1">IF(ATLETAS[[#This Row],[F. NACIMIENTO]]=0,"",YEAR(TODAY())-YEAR(ATLETAS[[#This Row],[F. NACIMIENTO]]))</f>
        <v>44</v>
      </c>
      <c r="C273" t="s">
        <v>280</v>
      </c>
      <c r="D273" s="4" t="str">
        <f ca="1">IF(ATLETAS[[#This Row],[SEXO]]="f",_xlfn.XLOOKUP(ATLETAS[[#This Row],[EDAD]],MENU!$C$2:$C$123,MENU!$D$2:$D$123),_xlfn.XLOOKUP(ATLETAS[[#This Row],[EDAD]],MENU!$E$2:$E$123,MENU!$F$2:$F$123))</f>
        <v>MASTER C</v>
      </c>
      <c r="E273" s="1" t="s">
        <v>64</v>
      </c>
      <c r="F273" s="1" t="str">
        <f>LOOKUP("zzz",ATLETAS[[#This Row],[EQUIPO 1]:[EQUIPO 5]])</f>
        <v>NNG</v>
      </c>
      <c r="G273" s="1" t="s">
        <v>369</v>
      </c>
      <c r="H273" s="4"/>
      <c r="I273" s="4"/>
      <c r="J273" s="4"/>
      <c r="K273" s="4"/>
    </row>
    <row r="274" spans="1:11" hidden="1" x14ac:dyDescent="0.25">
      <c r="A274" s="4">
        <v>27503</v>
      </c>
      <c r="B274" s="1">
        <f ca="1">IF(ATLETAS[[#This Row],[F. NACIMIENTO]]=0,"",YEAR(TODAY())-YEAR(ATLETAS[[#This Row],[F. NACIMIENTO]]))</f>
        <v>46</v>
      </c>
      <c r="C274" t="s">
        <v>282</v>
      </c>
      <c r="D274" s="4" t="str">
        <f ca="1">IF(ATLETAS[[#This Row],[SEXO]]="f",_xlfn.XLOOKUP(ATLETAS[[#This Row],[EDAD]],MENU!$C$2:$C$123,MENU!$D$2:$D$123),_xlfn.XLOOKUP(ATLETAS[[#This Row],[EDAD]],MENU!$E$2:$E$123,MENU!$F$2:$F$123))</f>
        <v>MASTER D</v>
      </c>
      <c r="E274" s="1" t="s">
        <v>64</v>
      </c>
      <c r="F274" s="1" t="str">
        <f>LOOKUP("zzz",ATLETAS[[#This Row],[EQUIPO 1]:[EQUIPO 5]])</f>
        <v>NNG</v>
      </c>
      <c r="G274" s="1" t="s">
        <v>369</v>
      </c>
      <c r="H274" s="4"/>
      <c r="I274" s="4"/>
      <c r="J274" s="4"/>
      <c r="K274" s="4"/>
    </row>
    <row r="275" spans="1:11" hidden="1" x14ac:dyDescent="0.25">
      <c r="A275" s="4">
        <v>27394</v>
      </c>
      <c r="B275" s="1">
        <f ca="1">IF(ATLETAS[[#This Row],[F. NACIMIENTO]]=0,"",YEAR(TODAY())-YEAR(ATLETAS[[#This Row],[F. NACIMIENTO]]))</f>
        <v>46</v>
      </c>
      <c r="C275" t="s">
        <v>281</v>
      </c>
      <c r="D275" s="4" t="str">
        <f ca="1">IF(ATLETAS[[#This Row],[SEXO]]="f",_xlfn.XLOOKUP(ATLETAS[[#This Row],[EDAD]],MENU!$C$2:$C$123,MENU!$D$2:$D$123),_xlfn.XLOOKUP(ATLETAS[[#This Row],[EDAD]],MENU!$E$2:$E$123,MENU!$F$2:$F$123))</f>
        <v>MASTER D</v>
      </c>
      <c r="E275" s="1" t="s">
        <v>64</v>
      </c>
      <c r="F275" s="1" t="str">
        <f>LOOKUP("zzz",ATLETAS[[#This Row],[EQUIPO 1]:[EQUIPO 5]])</f>
        <v>NNG</v>
      </c>
      <c r="G275" s="1" t="s">
        <v>369</v>
      </c>
      <c r="H275" s="4"/>
      <c r="I275" s="4"/>
      <c r="J275" s="4"/>
      <c r="K275" s="4"/>
    </row>
    <row r="276" spans="1:11" hidden="1" x14ac:dyDescent="0.25">
      <c r="A276" s="4">
        <v>27394</v>
      </c>
      <c r="B276" s="1">
        <f ca="1">IF(ATLETAS[[#This Row],[F. NACIMIENTO]]=0,"",YEAR(TODAY())-YEAR(ATLETAS[[#This Row],[F. NACIMIENTO]]))</f>
        <v>46</v>
      </c>
      <c r="C276" t="s">
        <v>283</v>
      </c>
      <c r="D276" s="4" t="str">
        <f ca="1">IF(ATLETAS[[#This Row],[SEXO]]="f",_xlfn.XLOOKUP(ATLETAS[[#This Row],[EDAD]],MENU!$C$2:$C$123,MENU!$D$2:$D$123),_xlfn.XLOOKUP(ATLETAS[[#This Row],[EDAD]],MENU!$E$2:$E$123,MENU!$F$2:$F$123))</f>
        <v>MASTER D</v>
      </c>
      <c r="E276" s="1" t="s">
        <v>64</v>
      </c>
      <c r="F276" s="1" t="str">
        <f>LOOKUP("zzz",ATLETAS[[#This Row],[EQUIPO 1]:[EQUIPO 5]])</f>
        <v>NNG</v>
      </c>
      <c r="G276" s="1" t="s">
        <v>369</v>
      </c>
      <c r="H276" s="4"/>
      <c r="I276" s="4"/>
      <c r="J276" s="4"/>
      <c r="K276" s="4"/>
    </row>
    <row r="277" spans="1:11" hidden="1" x14ac:dyDescent="0.25">
      <c r="A277" s="4">
        <v>22221</v>
      </c>
      <c r="B277" s="1">
        <f ca="1">IF(ATLETAS[[#This Row],[F. NACIMIENTO]]=0,"",YEAR(TODAY())-YEAR(ATLETAS[[#This Row],[F. NACIMIENTO]]))</f>
        <v>61</v>
      </c>
      <c r="C277" s="2" t="s">
        <v>456</v>
      </c>
      <c r="D277" s="4" t="str">
        <f ca="1">IF(ATLETAS[[#This Row],[SEXO]]="f",_xlfn.XLOOKUP(ATLETAS[[#This Row],[EDAD]],MENU!$C$2:$C$123,MENU!$D$2:$D$123),_xlfn.XLOOKUP(ATLETAS[[#This Row],[EDAD]],MENU!$E$2:$E$123,MENU!$F$2:$F$123))</f>
        <v>MASTER G</v>
      </c>
      <c r="E277" s="4" t="s">
        <v>64</v>
      </c>
      <c r="F277" s="1" t="str">
        <f>LOOKUP("zzz",ATLETAS[[#This Row],[EQUIPO 1]:[EQUIPO 5]])</f>
        <v>NNG</v>
      </c>
      <c r="G277" s="1" t="s">
        <v>369</v>
      </c>
      <c r="H277" s="4"/>
      <c r="I277" s="4"/>
      <c r="J277" s="4"/>
      <c r="K277" s="4"/>
    </row>
    <row r="278" spans="1:11" hidden="1" x14ac:dyDescent="0.25">
      <c r="A278" s="4">
        <v>30942</v>
      </c>
      <c r="B278" s="1">
        <f ca="1">IF(ATLETAS[[#This Row],[F. NACIMIENTO]]=0,"",YEAR(TODAY())-YEAR(ATLETAS[[#This Row],[F. NACIMIENTO]]))</f>
        <v>37</v>
      </c>
      <c r="C278" s="2" t="s">
        <v>445</v>
      </c>
      <c r="D278" s="4" t="str">
        <f ca="1">IF(ATLETAS[[#This Row],[SEXO]]="f",_xlfn.XLOOKUP(ATLETAS[[#This Row],[EDAD]],MENU!$C$2:$C$123,MENU!$D$2:$D$123),_xlfn.XLOOKUP(ATLETAS[[#This Row],[EDAD]],MENU!$E$2:$E$123,MENU!$F$2:$F$123))</f>
        <v>MASTER B</v>
      </c>
      <c r="E278" s="1" t="s">
        <v>63</v>
      </c>
      <c r="F278" s="1" t="str">
        <f>LOOKUP("zzz",ATLETAS[[#This Row],[EQUIPO 1]:[EQUIPO 5]])</f>
        <v>P. LIBRE</v>
      </c>
      <c r="G278" s="1" t="s">
        <v>367</v>
      </c>
      <c r="H278" s="4" t="s">
        <v>458</v>
      </c>
      <c r="I278" s="4"/>
      <c r="J278" s="4"/>
      <c r="K278" s="4"/>
    </row>
    <row r="279" spans="1:11" hidden="1" x14ac:dyDescent="0.25">
      <c r="A279" s="4">
        <v>27427</v>
      </c>
      <c r="B279" s="1">
        <f ca="1">IF(ATLETAS[[#This Row],[F. NACIMIENTO]]=0,"",YEAR(TODAY())-YEAR(ATLETAS[[#This Row],[F. NACIMIENTO]]))</f>
        <v>46</v>
      </c>
      <c r="C279" s="2" t="s">
        <v>450</v>
      </c>
      <c r="D279" s="4" t="str">
        <f ca="1">IF(ATLETAS[[#This Row],[SEXO]]="f",_xlfn.XLOOKUP(ATLETAS[[#This Row],[EDAD]],MENU!$C$2:$C$123,MENU!$D$2:$D$123),_xlfn.XLOOKUP(ATLETAS[[#This Row],[EDAD]],MENU!$E$2:$E$123,MENU!$F$2:$F$123))</f>
        <v>MASTER D</v>
      </c>
      <c r="E279" s="4" t="s">
        <v>63</v>
      </c>
      <c r="F279" s="1" t="str">
        <f>LOOKUP("zzz",ATLETAS[[#This Row],[EQUIPO 1]:[EQUIPO 5]])</f>
        <v>P. LIBRE</v>
      </c>
      <c r="G279" s="4" t="s">
        <v>458</v>
      </c>
      <c r="H279" s="4"/>
      <c r="I279" s="4"/>
      <c r="J279" s="4"/>
      <c r="K279" s="4"/>
    </row>
    <row r="280" spans="1:11" hidden="1" x14ac:dyDescent="0.25">
      <c r="A280" s="4">
        <v>30402</v>
      </c>
      <c r="B280" s="1">
        <f ca="1">IF(ATLETAS[[#This Row],[F. NACIMIENTO]]=0,"",YEAR(TODAY())-YEAR(ATLETAS[[#This Row],[F. NACIMIENTO]]))</f>
        <v>38</v>
      </c>
      <c r="C280" t="s">
        <v>199</v>
      </c>
      <c r="D280" s="4" t="str">
        <f ca="1">IF(ATLETAS[[#This Row],[SEXO]]="f",_xlfn.XLOOKUP(ATLETAS[[#This Row],[EDAD]],MENU!$C$2:$C$123,MENU!$D$2:$D$123),_xlfn.XLOOKUP(ATLETAS[[#This Row],[EDAD]],MENU!$E$2:$E$123,MENU!$F$2:$F$123))</f>
        <v>MASTER B</v>
      </c>
      <c r="E280" s="1" t="s">
        <v>64</v>
      </c>
      <c r="F280" s="1" t="str">
        <f>LOOKUP("zzz",ATLETAS[[#This Row],[EQUIPO 1]:[EQUIPO 5]])</f>
        <v>P. LIBRE</v>
      </c>
      <c r="G280" s="1" t="s">
        <v>367</v>
      </c>
      <c r="H280" s="4" t="s">
        <v>458</v>
      </c>
      <c r="I280" s="4"/>
      <c r="J280" s="4"/>
      <c r="K280" s="4"/>
    </row>
    <row r="281" spans="1:11" hidden="1" x14ac:dyDescent="0.25">
      <c r="A281" s="4">
        <v>41618</v>
      </c>
      <c r="B281" s="1">
        <f ca="1">IF(ATLETAS[[#This Row],[F. NACIMIENTO]]=0,"",YEAR(TODAY())-YEAR(ATLETAS[[#This Row],[F. NACIMIENTO]]))</f>
        <v>8</v>
      </c>
      <c r="C281" t="s">
        <v>241</v>
      </c>
      <c r="D281" s="4" t="str">
        <f ca="1">IF(ATLETAS[[#This Row],[SEXO]]="f",_xlfn.XLOOKUP(ATLETAS[[#This Row],[EDAD]],MENU!$C$2:$C$123,MENU!$D$2:$D$123),_xlfn.XLOOKUP(ATLETAS[[#This Row],[EDAD]],MENU!$E$2:$E$123,MENU!$F$2:$F$123))</f>
        <v>PRE A</v>
      </c>
      <c r="E281" s="1" t="s">
        <v>63</v>
      </c>
      <c r="F281" s="1" t="str">
        <f>LOOKUP("zzz",ATLETAS[[#This Row],[EQUIPO 1]:[EQUIPO 5]])</f>
        <v>PIRAÑAS</v>
      </c>
      <c r="G281" s="1" t="s">
        <v>370</v>
      </c>
      <c r="H281" s="4"/>
      <c r="I281" s="4"/>
      <c r="J281" s="4"/>
      <c r="K281" s="4"/>
    </row>
    <row r="282" spans="1:11" hidden="1" x14ac:dyDescent="0.25">
      <c r="A282" s="4">
        <v>39087</v>
      </c>
      <c r="B282" s="1">
        <f ca="1">IF(ATLETAS[[#This Row],[F. NACIMIENTO]]=0,"",YEAR(TODAY())-YEAR(ATLETAS[[#This Row],[F. NACIMIENTO]]))</f>
        <v>14</v>
      </c>
      <c r="C282" t="s">
        <v>284</v>
      </c>
      <c r="D282" s="4" t="str">
        <f ca="1">IF(ATLETAS[[#This Row],[SEXO]]="f",_xlfn.XLOOKUP(ATLETAS[[#This Row],[EDAD]],MENU!$C$2:$C$123,MENU!$D$2:$D$123),_xlfn.XLOOKUP(ATLETAS[[#This Row],[EDAD]],MENU!$E$2:$E$123,MENU!$F$2:$F$123))</f>
        <v>JUVENIL A</v>
      </c>
      <c r="E282" s="1" t="s">
        <v>63</v>
      </c>
      <c r="F282" s="1" t="str">
        <f>LOOKUP("zzz",ATLETAS[[#This Row],[EQUIPO 1]:[EQUIPO 5]])</f>
        <v>PIRAÑAS</v>
      </c>
      <c r="G282" s="1" t="s">
        <v>370</v>
      </c>
      <c r="H282" s="4"/>
      <c r="I282" s="4"/>
      <c r="J282" s="4"/>
      <c r="K282" s="4"/>
    </row>
    <row r="283" spans="1:11" hidden="1" x14ac:dyDescent="0.25">
      <c r="A283" s="4">
        <v>41983</v>
      </c>
      <c r="B283" s="1">
        <f ca="1">IF(ATLETAS[[#This Row],[F. NACIMIENTO]]=0,"",YEAR(TODAY())-YEAR(ATLETAS[[#This Row],[F. NACIMIENTO]]))</f>
        <v>7</v>
      </c>
      <c r="C283" t="s">
        <v>285</v>
      </c>
      <c r="D283" s="4" t="str">
        <f ca="1">IF(ATLETAS[[#This Row],[SEXO]]="f",_xlfn.XLOOKUP(ATLETAS[[#This Row],[EDAD]],MENU!$C$2:$C$123,MENU!$D$2:$D$123),_xlfn.XLOOKUP(ATLETAS[[#This Row],[EDAD]],MENU!$E$2:$E$123,MENU!$F$2:$F$123))</f>
        <v>PRE A</v>
      </c>
      <c r="E283" s="1" t="s">
        <v>64</v>
      </c>
      <c r="F283" s="1" t="str">
        <f>LOOKUP("zzz",ATLETAS[[#This Row],[EQUIPO 1]:[EQUIPO 5]])</f>
        <v>PIRAÑAS</v>
      </c>
      <c r="G283" s="1" t="s">
        <v>370</v>
      </c>
      <c r="H283" s="4"/>
      <c r="I283" s="4"/>
      <c r="J283" s="4"/>
      <c r="K283" s="4"/>
    </row>
    <row r="284" spans="1:11" hidden="1" x14ac:dyDescent="0.25">
      <c r="A284" s="4">
        <v>41234</v>
      </c>
      <c r="B284" s="1">
        <f ca="1">IF(ATLETAS[[#This Row],[F. NACIMIENTO]]=0,"",YEAR(TODAY())-YEAR(ATLETAS[[#This Row],[F. NACIMIENTO]]))</f>
        <v>9</v>
      </c>
      <c r="C284" t="s">
        <v>286</v>
      </c>
      <c r="D284" s="4" t="str">
        <f ca="1">IF(ATLETAS[[#This Row],[SEXO]]="f",_xlfn.XLOOKUP(ATLETAS[[#This Row],[EDAD]],MENU!$C$2:$C$123,MENU!$D$2:$D$123),_xlfn.XLOOKUP(ATLETAS[[#This Row],[EDAD]],MENU!$E$2:$E$123,MENU!$F$2:$F$123))</f>
        <v>PRE A</v>
      </c>
      <c r="E284" s="1" t="s">
        <v>64</v>
      </c>
      <c r="F284" s="1" t="str">
        <f>LOOKUP("zzz",ATLETAS[[#This Row],[EQUIPO 1]:[EQUIPO 5]])</f>
        <v>PIRAÑAS</v>
      </c>
      <c r="G284" s="1" t="s">
        <v>370</v>
      </c>
      <c r="H284" s="4"/>
      <c r="I284" s="4"/>
      <c r="J284" s="4"/>
      <c r="K284" s="4"/>
    </row>
    <row r="285" spans="1:11" hidden="1" x14ac:dyDescent="0.25">
      <c r="A285" s="4">
        <v>40781</v>
      </c>
      <c r="B285" s="1">
        <f ca="1">IF(ATLETAS[[#This Row],[F. NACIMIENTO]]=0,"",YEAR(TODAY())-YEAR(ATLETAS[[#This Row],[F. NACIMIENTO]]))</f>
        <v>10</v>
      </c>
      <c r="C285" t="s">
        <v>287</v>
      </c>
      <c r="D285" s="4" t="str">
        <f ca="1">IF(ATLETAS[[#This Row],[SEXO]]="f",_xlfn.XLOOKUP(ATLETAS[[#This Row],[EDAD]],MENU!$C$2:$C$123,MENU!$D$2:$D$123),_xlfn.XLOOKUP(ATLETAS[[#This Row],[EDAD]],MENU!$E$2:$E$123,MENU!$F$2:$F$123))</f>
        <v>PRE B</v>
      </c>
      <c r="E285" s="1" t="s">
        <v>64</v>
      </c>
      <c r="F285" s="1" t="str">
        <f>LOOKUP("zzz",ATLETAS[[#This Row],[EQUIPO 1]:[EQUIPO 5]])</f>
        <v>PIRAÑAS</v>
      </c>
      <c r="G285" s="1" t="s">
        <v>370</v>
      </c>
      <c r="H285" s="4"/>
      <c r="I285" s="4"/>
      <c r="J285" s="4"/>
      <c r="K285" s="4"/>
    </row>
    <row r="286" spans="1:11" hidden="1" x14ac:dyDescent="0.25">
      <c r="A286" s="4">
        <v>40805</v>
      </c>
      <c r="B286" s="1">
        <f ca="1">IF(ATLETAS[[#This Row],[F. NACIMIENTO]]=0,"",YEAR(TODAY())-YEAR(ATLETAS[[#This Row],[F. NACIMIENTO]]))</f>
        <v>10</v>
      </c>
      <c r="C286" t="s">
        <v>290</v>
      </c>
      <c r="D286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6" s="1" t="s">
        <v>63</v>
      </c>
      <c r="F286" s="1" t="str">
        <f>LOOKUP("zzz",ATLETAS[[#This Row],[EQUIPO 1]:[EQUIPO 5]])</f>
        <v>SINU STARS</v>
      </c>
      <c r="G286" s="1" t="s">
        <v>371</v>
      </c>
      <c r="H286" s="4"/>
      <c r="I286" s="4"/>
      <c r="J286" s="4"/>
      <c r="K286" s="4"/>
    </row>
    <row r="287" spans="1:11" hidden="1" x14ac:dyDescent="0.25">
      <c r="A287" s="4">
        <v>40769</v>
      </c>
      <c r="B287" s="1">
        <f ca="1">IF(ATLETAS[[#This Row],[F. NACIMIENTO]]=0,"",YEAR(TODAY())-YEAR(ATLETAS[[#This Row],[F. NACIMIENTO]]))</f>
        <v>10</v>
      </c>
      <c r="C287" t="s">
        <v>291</v>
      </c>
      <c r="D28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7" s="1" t="s">
        <v>63</v>
      </c>
      <c r="F287" s="1" t="str">
        <f>LOOKUP("zzz",ATLETAS[[#This Row],[EQUIPO 1]:[EQUIPO 5]])</f>
        <v>SINU STARS</v>
      </c>
      <c r="G287" s="1" t="s">
        <v>371</v>
      </c>
      <c r="H287" s="4"/>
      <c r="I287" s="4"/>
      <c r="J287" s="4"/>
      <c r="K287" s="4"/>
    </row>
    <row r="288" spans="1:11" hidden="1" x14ac:dyDescent="0.25">
      <c r="A288" s="4">
        <v>40748</v>
      </c>
      <c r="B288" s="1">
        <f ca="1">IF(ATLETAS[[#This Row],[F. NACIMIENTO]]=0,"",YEAR(TODAY())-YEAR(ATLETAS[[#This Row],[F. NACIMIENTO]]))</f>
        <v>10</v>
      </c>
      <c r="C288" t="s">
        <v>289</v>
      </c>
      <c r="D28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8" s="1" t="s">
        <v>63</v>
      </c>
      <c r="F288" s="1" t="str">
        <f>LOOKUP("zzz",ATLETAS[[#This Row],[EQUIPO 1]:[EQUIPO 5]])</f>
        <v>SINU STARS</v>
      </c>
      <c r="G288" s="1" t="s">
        <v>371</v>
      </c>
      <c r="H288" s="4"/>
      <c r="I288" s="4"/>
      <c r="J288" s="4"/>
      <c r="K288" s="4"/>
    </row>
    <row r="289" spans="1:11" hidden="1" x14ac:dyDescent="0.25">
      <c r="A289" s="4">
        <v>40615</v>
      </c>
      <c r="B289" s="1">
        <f ca="1">IF(ATLETAS[[#This Row],[F. NACIMIENTO]]=0,"",YEAR(TODAY())-YEAR(ATLETAS[[#This Row],[F. NACIMIENTO]]))</f>
        <v>10</v>
      </c>
      <c r="C289" t="s">
        <v>288</v>
      </c>
      <c r="D28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89" s="1" t="s">
        <v>63</v>
      </c>
      <c r="F289" s="1" t="str">
        <f>LOOKUP("zzz",ATLETAS[[#This Row],[EQUIPO 1]:[EQUIPO 5]])</f>
        <v>SINU STARS</v>
      </c>
      <c r="G289" s="1" t="s">
        <v>371</v>
      </c>
      <c r="H289" s="4"/>
      <c r="I289" s="4"/>
      <c r="J289" s="4"/>
      <c r="K289" s="4"/>
    </row>
    <row r="290" spans="1:11" hidden="1" x14ac:dyDescent="0.25">
      <c r="A290" s="4">
        <v>39639</v>
      </c>
      <c r="B290" s="1">
        <f ca="1">IF(ATLETAS[[#This Row],[F. NACIMIENTO]]=0,"",YEAR(TODAY())-YEAR(ATLETAS[[#This Row],[F. NACIMIENTO]]))</f>
        <v>13</v>
      </c>
      <c r="C290" t="s">
        <v>292</v>
      </c>
      <c r="D29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0" s="1" t="s">
        <v>63</v>
      </c>
      <c r="F290" s="1" t="str">
        <f>LOOKUP("zzz",ATLETAS[[#This Row],[EQUIPO 1]:[EQUIPO 5]])</f>
        <v>SINU STARS</v>
      </c>
      <c r="G290" s="1" t="s">
        <v>371</v>
      </c>
      <c r="H290" s="4"/>
      <c r="I290" s="4"/>
      <c r="J290" s="4"/>
      <c r="K290" s="4"/>
    </row>
    <row r="291" spans="1:11" hidden="1" x14ac:dyDescent="0.25">
      <c r="A291" s="4">
        <v>40907</v>
      </c>
      <c r="B291" s="1">
        <f ca="1">IF(ATLETAS[[#This Row],[F. NACIMIENTO]]=0,"",YEAR(TODAY())-YEAR(ATLETAS[[#This Row],[F. NACIMIENTO]]))</f>
        <v>10</v>
      </c>
      <c r="C291" t="s">
        <v>294</v>
      </c>
      <c r="D291" s="4" t="str">
        <f ca="1">IF(ATLETAS[[#This Row],[SEXO]]="f",_xlfn.XLOOKUP(ATLETAS[[#This Row],[EDAD]],MENU!$C$2:$C$123,MENU!$D$2:$D$123),_xlfn.XLOOKUP(ATLETAS[[#This Row],[EDAD]],MENU!$E$2:$E$123,MENU!$F$2:$F$123))</f>
        <v>PRE B</v>
      </c>
      <c r="E291" s="1" t="s">
        <v>64</v>
      </c>
      <c r="F291" s="1" t="str">
        <f>LOOKUP("zzz",ATLETAS[[#This Row],[EQUIPO 1]:[EQUIPO 5]])</f>
        <v>SINU STARS</v>
      </c>
      <c r="G291" s="1" t="s">
        <v>371</v>
      </c>
      <c r="H291" s="4"/>
      <c r="I291" s="4"/>
      <c r="J291" s="4"/>
      <c r="K291" s="4"/>
    </row>
    <row r="292" spans="1:11" hidden="1" x14ac:dyDescent="0.25">
      <c r="A292" s="4">
        <v>40889</v>
      </c>
      <c r="B292" s="1">
        <f ca="1">IF(ATLETAS[[#This Row],[F. NACIMIENTO]]=0,"",YEAR(TODAY())-YEAR(ATLETAS[[#This Row],[F. NACIMIENTO]]))</f>
        <v>10</v>
      </c>
      <c r="C292" t="s">
        <v>293</v>
      </c>
      <c r="D292" s="4" t="str">
        <f ca="1">IF(ATLETAS[[#This Row],[SEXO]]="f",_xlfn.XLOOKUP(ATLETAS[[#This Row],[EDAD]],MENU!$C$2:$C$123,MENU!$D$2:$D$123),_xlfn.XLOOKUP(ATLETAS[[#This Row],[EDAD]],MENU!$E$2:$E$123,MENU!$F$2:$F$123))</f>
        <v>PRE B</v>
      </c>
      <c r="E292" s="1" t="s">
        <v>64</v>
      </c>
      <c r="F292" s="1" t="str">
        <f>LOOKUP("zzz",ATLETAS[[#This Row],[EQUIPO 1]:[EQUIPO 5]])</f>
        <v>SINU STARS</v>
      </c>
      <c r="G292" s="1" t="s">
        <v>371</v>
      </c>
      <c r="H292" s="4"/>
      <c r="I292" s="4"/>
      <c r="J292" s="4"/>
      <c r="K292" s="4"/>
    </row>
    <row r="293" spans="1:11" hidden="1" x14ac:dyDescent="0.25">
      <c r="A293" s="4">
        <v>40328</v>
      </c>
      <c r="B293" s="1">
        <f ca="1">IF(ATLETAS[[#This Row],[F. NACIMIENTO]]=0,"",YEAR(TODAY())-YEAR(ATLETAS[[#This Row],[F. NACIMIENTO]]))</f>
        <v>11</v>
      </c>
      <c r="C293" t="s">
        <v>295</v>
      </c>
      <c r="D29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3" s="1" t="s">
        <v>64</v>
      </c>
      <c r="F293" s="1" t="str">
        <f>LOOKUP("zzz",ATLETAS[[#This Row],[EQUIPO 1]:[EQUIPO 5]])</f>
        <v>SINU STARS</v>
      </c>
      <c r="G293" s="1" t="s">
        <v>371</v>
      </c>
      <c r="H293" s="4"/>
      <c r="I293" s="4"/>
      <c r="J293" s="4"/>
      <c r="K293" s="4"/>
    </row>
    <row r="294" spans="1:11" hidden="1" x14ac:dyDescent="0.25">
      <c r="A294" s="4">
        <v>40155</v>
      </c>
      <c r="B294" s="1">
        <f ca="1">IF(ATLETAS[[#This Row],[F. NACIMIENTO]]=0,"",YEAR(TODAY())-YEAR(ATLETAS[[#This Row],[F. NACIMIENTO]]))</f>
        <v>12</v>
      </c>
      <c r="C294" t="s">
        <v>296</v>
      </c>
      <c r="D294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4" s="1" t="s">
        <v>64</v>
      </c>
      <c r="F294" s="1" t="str">
        <f>LOOKUP("zzz",ATLETAS[[#This Row],[EQUIPO 1]:[EQUIPO 5]])</f>
        <v>SINU STARS</v>
      </c>
      <c r="G294" s="1" t="s">
        <v>371</v>
      </c>
      <c r="H294" s="4"/>
      <c r="I294" s="4"/>
      <c r="J294" s="4"/>
      <c r="K294" s="4"/>
    </row>
    <row r="295" spans="1:11" hidden="1" x14ac:dyDescent="0.25">
      <c r="A295" s="4">
        <v>39781</v>
      </c>
      <c r="B295" s="1">
        <f ca="1">IF(ATLETAS[[#This Row],[F. NACIMIENTO]]=0,"",YEAR(TODAY())-YEAR(ATLETAS[[#This Row],[F. NACIMIENTO]]))</f>
        <v>13</v>
      </c>
      <c r="C295" t="s">
        <v>297</v>
      </c>
      <c r="D29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5" s="1" t="s">
        <v>64</v>
      </c>
      <c r="F295" s="1" t="str">
        <f>LOOKUP("zzz",ATLETAS[[#This Row],[EQUIPO 1]:[EQUIPO 5]])</f>
        <v>SINU STARS</v>
      </c>
      <c r="G295" s="1" t="s">
        <v>371</v>
      </c>
      <c r="H295" s="4"/>
      <c r="I295" s="4"/>
      <c r="J295" s="4"/>
      <c r="K295" s="4"/>
    </row>
    <row r="296" spans="1:11" hidden="1" x14ac:dyDescent="0.25">
      <c r="A296" s="4">
        <v>41398</v>
      </c>
      <c r="B296" s="1">
        <f ca="1">IF(ATLETAS[[#This Row],[F. NACIMIENTO]]=0,"",YEAR(TODAY())-YEAR(ATLETAS[[#This Row],[F. NACIMIENTO]]))</f>
        <v>8</v>
      </c>
      <c r="C296" t="s">
        <v>298</v>
      </c>
      <c r="D296" s="4" t="str">
        <f ca="1">IF(ATLETAS[[#This Row],[SEXO]]="f",_xlfn.XLOOKUP(ATLETAS[[#This Row],[EDAD]],MENU!$C$2:$C$123,MENU!$D$2:$D$123),_xlfn.XLOOKUP(ATLETAS[[#This Row],[EDAD]],MENU!$E$2:$E$123,MENU!$F$2:$F$123))</f>
        <v>PRE A</v>
      </c>
      <c r="E296" s="1" t="s">
        <v>63</v>
      </c>
      <c r="F296" s="1" t="str">
        <f>LOOKUP("zzz",ATLETAS[[#This Row],[EQUIPO 1]:[EQUIPO 5]])</f>
        <v>Sport World</v>
      </c>
      <c r="G296" s="1" t="s">
        <v>372</v>
      </c>
      <c r="H296" s="4"/>
      <c r="I296" s="4"/>
      <c r="J296" s="4"/>
      <c r="K296" s="4"/>
    </row>
    <row r="297" spans="1:11" hidden="1" x14ac:dyDescent="0.25">
      <c r="A297" s="4">
        <v>40619</v>
      </c>
      <c r="B297" s="1">
        <f ca="1">IF(ATLETAS[[#This Row],[F. NACIMIENTO]]=0,"",YEAR(TODAY())-YEAR(ATLETAS[[#This Row],[F. NACIMIENTO]]))</f>
        <v>10</v>
      </c>
      <c r="C297" t="s">
        <v>299</v>
      </c>
      <c r="D29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297" s="1" t="s">
        <v>63</v>
      </c>
      <c r="F297" s="1" t="str">
        <f>LOOKUP("zzz",ATLETAS[[#This Row],[EQUIPO 1]:[EQUIPO 5]])</f>
        <v>Sport World</v>
      </c>
      <c r="G297" s="1" t="s">
        <v>372</v>
      </c>
      <c r="H297" s="4"/>
      <c r="I297" s="4"/>
      <c r="J297" s="4"/>
      <c r="K297" s="4"/>
    </row>
    <row r="298" spans="1:11" hidden="1" x14ac:dyDescent="0.25">
      <c r="A298" s="4">
        <v>40172</v>
      </c>
      <c r="B298" s="1">
        <f ca="1">IF(ATLETAS[[#This Row],[F. NACIMIENTO]]=0,"",YEAR(TODAY())-YEAR(ATLETAS[[#This Row],[F. NACIMIENTO]]))</f>
        <v>12</v>
      </c>
      <c r="C298" t="s">
        <v>300</v>
      </c>
      <c r="D298" s="4" t="str">
        <f ca="1">IF(ATLETAS[[#This Row],[SEXO]]="f",_xlfn.XLOOKUP(ATLETAS[[#This Row],[EDAD]],MENU!$C$2:$C$123,MENU!$D$2:$D$123),_xlfn.XLOOKUP(ATLETAS[[#This Row],[EDAD]],MENU!$E$2:$E$123,MENU!$F$2:$F$123))</f>
        <v>INFANTIL B</v>
      </c>
      <c r="E298" s="1" t="s">
        <v>63</v>
      </c>
      <c r="F298" s="1" t="str">
        <f>LOOKUP("zzz",ATLETAS[[#This Row],[EQUIPO 1]:[EQUIPO 5]])</f>
        <v>Sport World</v>
      </c>
      <c r="G298" s="1" t="s">
        <v>372</v>
      </c>
      <c r="H298" s="4"/>
      <c r="I298" s="4"/>
      <c r="J298" s="4"/>
      <c r="K298" s="4"/>
    </row>
    <row r="299" spans="1:11" hidden="1" x14ac:dyDescent="0.25">
      <c r="A299" s="4">
        <v>39012</v>
      </c>
      <c r="B299" s="1">
        <f ca="1">IF(ATLETAS[[#This Row],[F. NACIMIENTO]]=0,"",YEAR(TODAY())-YEAR(ATLETAS[[#This Row],[F. NACIMIENTO]]))</f>
        <v>15</v>
      </c>
      <c r="C299" t="s">
        <v>395</v>
      </c>
      <c r="D299" s="4" t="str">
        <f ca="1">IF(ATLETAS[[#This Row],[SEXO]]="f",_xlfn.XLOOKUP(ATLETAS[[#This Row],[EDAD]],MENU!$C$2:$C$123,MENU!$D$2:$D$123),_xlfn.XLOOKUP(ATLETAS[[#This Row],[EDAD]],MENU!$E$2:$E$123,MENU!$F$2:$F$123))</f>
        <v>JUVENIL A</v>
      </c>
      <c r="E299" s="1" t="s">
        <v>63</v>
      </c>
      <c r="F299" s="1" t="str">
        <f>LOOKUP("zzz",ATLETAS[[#This Row],[EQUIPO 1]:[EQUIPO 5]])</f>
        <v>Sport World</v>
      </c>
      <c r="G299" s="1" t="s">
        <v>372</v>
      </c>
      <c r="H299" s="4"/>
      <c r="I299" s="4"/>
      <c r="J299" s="4"/>
      <c r="K299" s="4"/>
    </row>
    <row r="300" spans="1:11" hidden="1" x14ac:dyDescent="0.25">
      <c r="A300" s="4">
        <v>39464</v>
      </c>
      <c r="B300" s="1">
        <f ca="1">IF(ATLETAS[[#This Row],[F. NACIMIENTO]]=0,"",YEAR(TODAY())-YEAR(ATLETAS[[#This Row],[F. NACIMIENTO]]))</f>
        <v>13</v>
      </c>
      <c r="C300" t="s">
        <v>301</v>
      </c>
      <c r="D30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0" s="1" t="s">
        <v>64</v>
      </c>
      <c r="F300" s="1" t="str">
        <f>LOOKUP("zzz",ATLETAS[[#This Row],[EQUIPO 1]:[EQUIPO 5]])</f>
        <v>Sport World</v>
      </c>
      <c r="G300" s="1" t="s">
        <v>372</v>
      </c>
      <c r="H300" s="4"/>
      <c r="I300" s="4"/>
      <c r="J300" s="4"/>
      <c r="K300" s="4"/>
    </row>
    <row r="301" spans="1:11" hidden="1" x14ac:dyDescent="0.25">
      <c r="A301" s="4">
        <v>39440</v>
      </c>
      <c r="B301" s="1">
        <f ca="1">IF(ATLETAS[[#This Row],[F. NACIMIENTO]]=0,"",YEAR(TODAY())-YEAR(ATLETAS[[#This Row],[F. NACIMIENTO]]))</f>
        <v>14</v>
      </c>
      <c r="C301" t="s">
        <v>302</v>
      </c>
      <c r="D30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1" s="1" t="s">
        <v>64</v>
      </c>
      <c r="F301" s="1" t="str">
        <f>LOOKUP("zzz",ATLETAS[[#This Row],[EQUIPO 1]:[EQUIPO 5]])</f>
        <v>Sport World</v>
      </c>
      <c r="G301" s="1" t="s">
        <v>372</v>
      </c>
      <c r="H301" s="4"/>
      <c r="I301" s="4"/>
      <c r="J301" s="4"/>
      <c r="K301" s="4"/>
    </row>
    <row r="302" spans="1:11" hidden="1" x14ac:dyDescent="0.25">
      <c r="A302" s="4">
        <v>40656</v>
      </c>
      <c r="B302" s="1">
        <f ca="1">IF(ATLETAS[[#This Row],[F. NACIMIENTO]]=0,"",YEAR(TODAY())-YEAR(ATLETAS[[#This Row],[F. NACIMIENTO]]))</f>
        <v>10</v>
      </c>
      <c r="C302" t="s">
        <v>303</v>
      </c>
      <c r="D30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2" s="1" t="s">
        <v>63</v>
      </c>
      <c r="F302" s="1" t="str">
        <f>LOOKUP("zzz",ATLETAS[[#This Row],[EQUIPO 1]:[EQUIPO 5]])</f>
        <v>SPRINTERS</v>
      </c>
      <c r="G302" s="1" t="s">
        <v>373</v>
      </c>
      <c r="H302" s="4"/>
      <c r="I302" s="4"/>
      <c r="J302" s="4"/>
      <c r="K302" s="4"/>
    </row>
    <row r="303" spans="1:11" hidden="1" x14ac:dyDescent="0.25">
      <c r="A303" s="4">
        <v>40366</v>
      </c>
      <c r="B303" s="1">
        <f ca="1">IF(ATLETAS[[#This Row],[F. NACIMIENTO]]=0,"",YEAR(TODAY())-YEAR(ATLETAS[[#This Row],[F. NACIMIENTO]]))</f>
        <v>11</v>
      </c>
      <c r="C303" t="s">
        <v>304</v>
      </c>
      <c r="D30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3" s="1" t="s">
        <v>63</v>
      </c>
      <c r="F303" s="1" t="str">
        <f>LOOKUP("zzz",ATLETAS[[#This Row],[EQUIPO 1]:[EQUIPO 5]])</f>
        <v>SPRINTERS</v>
      </c>
      <c r="G303" s="1" t="s">
        <v>373</v>
      </c>
      <c r="H303" s="4"/>
      <c r="I303" s="4"/>
      <c r="J303" s="4"/>
      <c r="K303" s="4"/>
    </row>
    <row r="304" spans="1:11" hidden="1" x14ac:dyDescent="0.25">
      <c r="A304" s="4">
        <v>37992</v>
      </c>
      <c r="B304" s="1">
        <f ca="1">IF(ATLETAS[[#This Row],[F. NACIMIENTO]]=0,"",YEAR(TODAY())-YEAR(ATLETAS[[#This Row],[F. NACIMIENTO]]))</f>
        <v>17</v>
      </c>
      <c r="C304" t="s">
        <v>305</v>
      </c>
      <c r="D30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04" s="1" t="s">
        <v>63</v>
      </c>
      <c r="F304" s="1" t="str">
        <f>LOOKUP("zzz",ATLETAS[[#This Row],[EQUIPO 1]:[EQUIPO 5]])</f>
        <v>SPRINTERS</v>
      </c>
      <c r="G304" s="1" t="s">
        <v>373</v>
      </c>
      <c r="H304" s="4"/>
      <c r="I304" s="4"/>
      <c r="J304" s="4"/>
      <c r="K304" s="4"/>
    </row>
    <row r="305" spans="1:11" hidden="1" x14ac:dyDescent="0.25">
      <c r="A305" s="4">
        <v>40087</v>
      </c>
      <c r="B305" s="1">
        <f ca="1">IF(ATLETAS[[#This Row],[F. NACIMIENTO]]=0,"",YEAR(TODAY())-YEAR(ATLETAS[[#This Row],[F. NACIMIENTO]]))</f>
        <v>12</v>
      </c>
      <c r="C305" t="s">
        <v>306</v>
      </c>
      <c r="D305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05" s="1" t="s">
        <v>64</v>
      </c>
      <c r="F305" s="1" t="str">
        <f>LOOKUP("zzz",ATLETAS[[#This Row],[EQUIPO 1]:[EQUIPO 5]])</f>
        <v>SPRINTERS</v>
      </c>
      <c r="G305" s="1" t="s">
        <v>373</v>
      </c>
      <c r="H305" s="4"/>
      <c r="I305" s="4"/>
      <c r="J305" s="4"/>
      <c r="K305" s="4"/>
    </row>
    <row r="306" spans="1:11" hidden="1" x14ac:dyDescent="0.25">
      <c r="A306" s="4">
        <v>39335</v>
      </c>
      <c r="B306" s="1">
        <f ca="1">IF(ATLETAS[[#This Row],[F. NACIMIENTO]]=0,"",YEAR(TODAY())-YEAR(ATLETAS[[#This Row],[F. NACIMIENTO]]))</f>
        <v>14</v>
      </c>
      <c r="C306" t="s">
        <v>307</v>
      </c>
      <c r="D30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06" s="1" t="s">
        <v>64</v>
      </c>
      <c r="F306" s="1" t="str">
        <f>LOOKUP("zzz",ATLETAS[[#This Row],[EQUIPO 1]:[EQUIPO 5]])</f>
        <v>SPRINTERS</v>
      </c>
      <c r="G306" s="1" t="s">
        <v>373</v>
      </c>
      <c r="H306" s="4"/>
      <c r="I306" s="4"/>
      <c r="J306" s="4"/>
      <c r="K306" s="4"/>
    </row>
    <row r="307" spans="1:11" hidden="1" x14ac:dyDescent="0.25">
      <c r="A307" s="4">
        <v>38653</v>
      </c>
      <c r="B307" s="1">
        <f ca="1">IF(ATLETAS[[#This Row],[F. NACIMIENTO]]=0,"",YEAR(TODAY())-YEAR(ATLETAS[[#This Row],[F. NACIMIENTO]]))</f>
        <v>16</v>
      </c>
      <c r="C307" t="s">
        <v>309</v>
      </c>
      <c r="D307" s="4" t="str">
        <f ca="1">IF(ATLETAS[[#This Row],[SEXO]]="f",_xlfn.XLOOKUP(ATLETAS[[#This Row],[EDAD]],MENU!$C$2:$C$123,MENU!$D$2:$D$123),_xlfn.XLOOKUP(ATLETAS[[#This Row],[EDAD]],MENU!$E$2:$E$123,MENU!$F$2:$F$123))</f>
        <v>JUVENIL A</v>
      </c>
      <c r="E307" s="1" t="s">
        <v>64</v>
      </c>
      <c r="F307" s="1" t="str">
        <f>LOOKUP("zzz",ATLETAS[[#This Row],[EQUIPO 1]:[EQUIPO 5]])</f>
        <v>SPRINTERS</v>
      </c>
      <c r="G307" s="1" t="s">
        <v>373</v>
      </c>
      <c r="H307" s="4"/>
      <c r="I307" s="4"/>
      <c r="J307" s="4"/>
      <c r="K307" s="4"/>
    </row>
    <row r="308" spans="1:11" hidden="1" x14ac:dyDescent="0.25">
      <c r="A308" s="4">
        <v>38529</v>
      </c>
      <c r="B308" s="1">
        <f ca="1">IF(ATLETAS[[#This Row],[F. NACIMIENTO]]=0,"",YEAR(TODAY())-YEAR(ATLETAS[[#This Row],[F. NACIMIENTO]]))</f>
        <v>16</v>
      </c>
      <c r="C308" t="s">
        <v>308</v>
      </c>
      <c r="D308" s="4" t="str">
        <f ca="1">IF(ATLETAS[[#This Row],[SEXO]]="f",_xlfn.XLOOKUP(ATLETAS[[#This Row],[EDAD]],MENU!$C$2:$C$123,MENU!$D$2:$D$123),_xlfn.XLOOKUP(ATLETAS[[#This Row],[EDAD]],MENU!$E$2:$E$123,MENU!$F$2:$F$123))</f>
        <v>JUVENIL A</v>
      </c>
      <c r="E308" s="1" t="s">
        <v>64</v>
      </c>
      <c r="F308" s="1" t="str">
        <f>LOOKUP("zzz",ATLETAS[[#This Row],[EQUIPO 1]:[EQUIPO 5]])</f>
        <v>SPRINTERS</v>
      </c>
      <c r="G308" s="1" t="s">
        <v>373</v>
      </c>
      <c r="H308" s="4"/>
      <c r="I308" s="4"/>
      <c r="J308" s="4"/>
      <c r="K308" s="4"/>
    </row>
    <row r="309" spans="1:11" hidden="1" x14ac:dyDescent="0.25">
      <c r="A309" s="4">
        <v>41150</v>
      </c>
      <c r="B309" s="1">
        <f ca="1">IF(ATLETAS[[#This Row],[F. NACIMIENTO]]=0,"",YEAR(TODAY())-YEAR(ATLETAS[[#This Row],[F. NACIMIENTO]]))</f>
        <v>9</v>
      </c>
      <c r="C309" t="s">
        <v>360</v>
      </c>
      <c r="D309" s="4" t="str">
        <f ca="1">IF(ATLETAS[[#This Row],[SEXO]]="f",_xlfn.XLOOKUP(ATLETAS[[#This Row],[EDAD]],MENU!$C$2:$C$123,MENU!$D$2:$D$123),_xlfn.XLOOKUP(ATLETAS[[#This Row],[EDAD]],MENU!$E$2:$E$123,MENU!$F$2:$F$123))</f>
        <v>PRE B</v>
      </c>
      <c r="E309" s="1" t="s">
        <v>63</v>
      </c>
      <c r="F309" s="1" t="str">
        <f>LOOKUP("zzz",ATLETAS[[#This Row],[EQUIPO 1]:[EQUIPO 5]])</f>
        <v>SWIMMERS</v>
      </c>
      <c r="G309" s="1" t="s">
        <v>374</v>
      </c>
      <c r="H309" s="4"/>
      <c r="I309" s="4"/>
      <c r="J309" s="4"/>
      <c r="K309" s="4"/>
    </row>
    <row r="310" spans="1:11" hidden="1" x14ac:dyDescent="0.25">
      <c r="A310" s="4">
        <v>39761</v>
      </c>
      <c r="B310" s="1">
        <f ca="1">IF(ATLETAS[[#This Row],[F. NACIMIENTO]]=0,"",YEAR(TODAY())-YEAR(ATLETAS[[#This Row],[F. NACIMIENTO]]))</f>
        <v>13</v>
      </c>
      <c r="C310" t="s">
        <v>310</v>
      </c>
      <c r="D310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10" s="1" t="s">
        <v>63</v>
      </c>
      <c r="F310" s="1" t="str">
        <f>LOOKUP("zzz",ATLETAS[[#This Row],[EQUIPO 1]:[EQUIPO 5]])</f>
        <v>SWIMMERS</v>
      </c>
      <c r="G310" s="1" t="s">
        <v>374</v>
      </c>
      <c r="H310" s="4"/>
      <c r="I310" s="4"/>
      <c r="J310" s="4"/>
      <c r="K310" s="4"/>
    </row>
    <row r="311" spans="1:11" hidden="1" x14ac:dyDescent="0.25">
      <c r="A311" s="4">
        <v>39245</v>
      </c>
      <c r="B311" s="1">
        <f ca="1">IF(ATLETAS[[#This Row],[F. NACIMIENTO]]=0,"",YEAR(TODAY())-YEAR(ATLETAS[[#This Row],[F. NACIMIENTO]]))</f>
        <v>14</v>
      </c>
      <c r="C311" t="s">
        <v>361</v>
      </c>
      <c r="D311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1" s="1" t="s">
        <v>63</v>
      </c>
      <c r="F311" s="1" t="str">
        <f>LOOKUP("zzz",ATLETAS[[#This Row],[EQUIPO 1]:[EQUIPO 5]])</f>
        <v>SWIMMERS</v>
      </c>
      <c r="G311" s="1" t="s">
        <v>374</v>
      </c>
      <c r="H311" s="4"/>
      <c r="I311" s="4"/>
      <c r="J311" s="4"/>
      <c r="K311" s="4"/>
    </row>
    <row r="312" spans="1:11" hidden="1" x14ac:dyDescent="0.25">
      <c r="A312" s="4">
        <v>41318</v>
      </c>
      <c r="B312" s="1">
        <f ca="1">IF(ATLETAS[[#This Row],[F. NACIMIENTO]]=0,"",YEAR(TODAY())-YEAR(ATLETAS[[#This Row],[F. NACIMIENTO]]))</f>
        <v>8</v>
      </c>
      <c r="C312" t="s">
        <v>311</v>
      </c>
      <c r="D312" s="4" t="str">
        <f ca="1">IF(ATLETAS[[#This Row],[SEXO]]="f",_xlfn.XLOOKUP(ATLETAS[[#This Row],[EDAD]],MENU!$C$2:$C$123,MENU!$D$2:$D$123),_xlfn.XLOOKUP(ATLETAS[[#This Row],[EDAD]],MENU!$E$2:$E$123,MENU!$F$2:$F$123))</f>
        <v>PRE A</v>
      </c>
      <c r="E312" s="1" t="s">
        <v>64</v>
      </c>
      <c r="F312" s="1" t="str">
        <f>LOOKUP("zzz",ATLETAS[[#This Row],[EQUIPO 1]:[EQUIPO 5]])</f>
        <v>SWIMMERS</v>
      </c>
      <c r="G312" s="1" t="s">
        <v>374</v>
      </c>
      <c r="H312" s="4"/>
      <c r="I312" s="4"/>
      <c r="J312" s="4"/>
      <c r="K312" s="4"/>
    </row>
    <row r="313" spans="1:11" hidden="1" x14ac:dyDescent="0.25">
      <c r="A313" s="4">
        <v>38983</v>
      </c>
      <c r="B313" s="1">
        <f ca="1">IF(ATLETAS[[#This Row],[F. NACIMIENTO]]=0,"",YEAR(TODAY())-YEAR(ATLETAS[[#This Row],[F. NACIMIENTO]]))</f>
        <v>15</v>
      </c>
      <c r="C313" t="s">
        <v>312</v>
      </c>
      <c r="D31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3" s="1" t="s">
        <v>64</v>
      </c>
      <c r="F313" s="1" t="str">
        <f>LOOKUP("zzz",ATLETAS[[#This Row],[EQUIPO 1]:[EQUIPO 5]])</f>
        <v>SWIMMERS</v>
      </c>
      <c r="G313" s="1" t="s">
        <v>374</v>
      </c>
      <c r="H313" s="4"/>
      <c r="I313" s="4"/>
      <c r="J313" s="4"/>
      <c r="K313" s="4"/>
    </row>
    <row r="314" spans="1:11" hidden="1" x14ac:dyDescent="0.25">
      <c r="A314" s="4">
        <v>38862</v>
      </c>
      <c r="B314" s="1">
        <f ca="1">IF(ATLETAS[[#This Row],[F. NACIMIENTO]]=0,"",YEAR(TODAY())-YEAR(ATLETAS[[#This Row],[F. NACIMIENTO]]))</f>
        <v>15</v>
      </c>
      <c r="C314" t="s">
        <v>313</v>
      </c>
      <c r="D314" s="4" t="str">
        <f ca="1">IF(ATLETAS[[#This Row],[SEXO]]="f",_xlfn.XLOOKUP(ATLETAS[[#This Row],[EDAD]],MENU!$C$2:$C$123,MENU!$D$2:$D$123),_xlfn.XLOOKUP(ATLETAS[[#This Row],[EDAD]],MENU!$E$2:$E$123,MENU!$F$2:$F$123))</f>
        <v>JUVENIL A</v>
      </c>
      <c r="E314" s="1" t="s">
        <v>64</v>
      </c>
      <c r="F314" s="1" t="str">
        <f>LOOKUP("zzz",ATLETAS[[#This Row],[EQUIPO 1]:[EQUIPO 5]])</f>
        <v>SWIMMERS</v>
      </c>
      <c r="G314" s="1" t="s">
        <v>374</v>
      </c>
      <c r="H314" s="4"/>
      <c r="I314" s="4"/>
      <c r="J314" s="4"/>
      <c r="K314" s="4"/>
    </row>
    <row r="315" spans="1:11" hidden="1" x14ac:dyDescent="0.25">
      <c r="A315" s="4">
        <v>33882</v>
      </c>
      <c r="B315" s="1">
        <f ca="1">IF(ATLETAS[[#This Row],[F. NACIMIENTO]]=0,"",YEAR(TODAY())-YEAR(ATLETAS[[#This Row],[F. NACIMIENTO]]))</f>
        <v>29</v>
      </c>
      <c r="C315" t="s">
        <v>314</v>
      </c>
      <c r="D315" s="4" t="str">
        <f ca="1">IF(ATLETAS[[#This Row],[SEXO]]="f",_xlfn.XLOOKUP(ATLETAS[[#This Row],[EDAD]],MENU!$C$2:$C$123,MENU!$D$2:$D$123),_xlfn.XLOOKUP(ATLETAS[[#This Row],[EDAD]],MENU!$E$2:$E$123,MENU!$F$2:$F$123))</f>
        <v>MAYORES</v>
      </c>
      <c r="E315" s="1" t="s">
        <v>64</v>
      </c>
      <c r="F315" s="1" t="str">
        <f>LOOKUP("zzz",ATLETAS[[#This Row],[EQUIPO 1]:[EQUIPO 5]])</f>
        <v>SWIMMERS</v>
      </c>
      <c r="G315" s="1" t="s">
        <v>374</v>
      </c>
      <c r="H315" s="4"/>
      <c r="I315" s="4"/>
      <c r="J315" s="4"/>
      <c r="K315" s="4"/>
    </row>
    <row r="316" spans="1:11" hidden="1" x14ac:dyDescent="0.25">
      <c r="A316" s="4">
        <v>41363</v>
      </c>
      <c r="B316" s="1">
        <f ca="1">IF(ATLETAS[[#This Row],[F. NACIMIENTO]]=0,"",YEAR(TODAY())-YEAR(ATLETAS[[#This Row],[F. NACIMIENTO]]))</f>
        <v>8</v>
      </c>
      <c r="C316" t="s">
        <v>315</v>
      </c>
      <c r="D316" s="4" t="str">
        <f ca="1">IF(ATLETAS[[#This Row],[SEXO]]="f",_xlfn.XLOOKUP(ATLETAS[[#This Row],[EDAD]],MENU!$C$2:$C$123,MENU!$D$2:$D$123),_xlfn.XLOOKUP(ATLETAS[[#This Row],[EDAD]],MENU!$E$2:$E$123,MENU!$F$2:$F$123))</f>
        <v>PRE A</v>
      </c>
      <c r="E316" s="1" t="s">
        <v>63</v>
      </c>
      <c r="F316" s="1" t="str">
        <f>LOOKUP("zzz",ATLETAS[[#This Row],[EQUIPO 1]:[EQUIPO 5]])</f>
        <v>T. BARANOA</v>
      </c>
      <c r="G316" s="1" t="s">
        <v>375</v>
      </c>
      <c r="H316" s="4"/>
      <c r="I316" s="4"/>
      <c r="J316" s="4"/>
      <c r="K316" s="4"/>
    </row>
    <row r="317" spans="1:11" hidden="1" x14ac:dyDescent="0.25">
      <c r="A317" s="4">
        <v>40475</v>
      </c>
      <c r="B317" s="1">
        <f ca="1">IF(ATLETAS[[#This Row],[F. NACIMIENTO]]=0,"",YEAR(TODAY())-YEAR(ATLETAS[[#This Row],[F. NACIMIENTO]]))</f>
        <v>11</v>
      </c>
      <c r="C317" t="s">
        <v>317</v>
      </c>
      <c r="D317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17" s="1" t="s">
        <v>63</v>
      </c>
      <c r="F317" s="1" t="str">
        <f>LOOKUP("zzz",ATLETAS[[#This Row],[EQUIPO 1]:[EQUIPO 5]])</f>
        <v>T. BARANOA</v>
      </c>
      <c r="G317" s="1" t="s">
        <v>375</v>
      </c>
      <c r="H317" s="4"/>
      <c r="I317" s="4"/>
      <c r="J317" s="4"/>
      <c r="K317" s="4"/>
    </row>
    <row r="318" spans="1:11" hidden="1" x14ac:dyDescent="0.25">
      <c r="A318" s="4">
        <v>40281</v>
      </c>
      <c r="B318" s="1">
        <f ca="1">IF(ATLETAS[[#This Row],[F. NACIMIENTO]]=0,"",YEAR(TODAY())-YEAR(ATLETAS[[#This Row],[F. NACIMIENTO]]))</f>
        <v>11</v>
      </c>
      <c r="C318" t="s">
        <v>316</v>
      </c>
      <c r="D318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18" s="1" t="s">
        <v>63</v>
      </c>
      <c r="F318" s="1" t="str">
        <f>LOOKUP("zzz",ATLETAS[[#This Row],[EQUIPO 1]:[EQUIPO 5]])</f>
        <v>T. BARANOA</v>
      </c>
      <c r="G318" s="1" t="s">
        <v>375</v>
      </c>
      <c r="H318" s="4"/>
      <c r="I318" s="4"/>
      <c r="J318" s="4"/>
      <c r="K318" s="4"/>
    </row>
    <row r="319" spans="1:11" hidden="1" x14ac:dyDescent="0.25">
      <c r="A319" s="4">
        <v>41629</v>
      </c>
      <c r="B319" s="1">
        <f ca="1">IF(ATLETAS[[#This Row],[F. NACIMIENTO]]=0,"",YEAR(TODAY())-YEAR(ATLETAS[[#This Row],[F. NACIMIENTO]]))</f>
        <v>8</v>
      </c>
      <c r="C319" t="s">
        <v>319</v>
      </c>
      <c r="D319" s="4" t="str">
        <f ca="1">IF(ATLETAS[[#This Row],[SEXO]]="f",_xlfn.XLOOKUP(ATLETAS[[#This Row],[EDAD]],MENU!$C$2:$C$123,MENU!$D$2:$D$123),_xlfn.XLOOKUP(ATLETAS[[#This Row],[EDAD]],MENU!$E$2:$E$123,MENU!$F$2:$F$123))</f>
        <v>PRE A</v>
      </c>
      <c r="E319" s="1" t="s">
        <v>64</v>
      </c>
      <c r="F319" s="1" t="str">
        <f>LOOKUP("zzz",ATLETAS[[#This Row],[EQUIPO 1]:[EQUIPO 5]])</f>
        <v>T. BARANOA</v>
      </c>
      <c r="G319" s="1" t="s">
        <v>375</v>
      </c>
      <c r="H319" s="4"/>
      <c r="I319" s="4"/>
      <c r="J319" s="4"/>
      <c r="K319" s="4"/>
    </row>
    <row r="320" spans="1:11" hidden="1" x14ac:dyDescent="0.25">
      <c r="A320" s="4">
        <v>41278</v>
      </c>
      <c r="B320" s="1">
        <f ca="1">IF(ATLETAS[[#This Row],[F. NACIMIENTO]]=0,"",YEAR(TODAY())-YEAR(ATLETAS[[#This Row],[F. NACIMIENTO]]))</f>
        <v>8</v>
      </c>
      <c r="C320" t="s">
        <v>318</v>
      </c>
      <c r="D320" s="4" t="str">
        <f ca="1">IF(ATLETAS[[#This Row],[SEXO]]="f",_xlfn.XLOOKUP(ATLETAS[[#This Row],[EDAD]],MENU!$C$2:$C$123,MENU!$D$2:$D$123),_xlfn.XLOOKUP(ATLETAS[[#This Row],[EDAD]],MENU!$E$2:$E$123,MENU!$F$2:$F$123))</f>
        <v>PRE A</v>
      </c>
      <c r="E320" s="1" t="s">
        <v>64</v>
      </c>
      <c r="F320" s="1" t="str">
        <f>LOOKUP("zzz",ATLETAS[[#This Row],[EQUIPO 1]:[EQUIPO 5]])</f>
        <v>T. BARANOA</v>
      </c>
      <c r="G320" s="1" t="s">
        <v>375</v>
      </c>
      <c r="H320" s="4"/>
      <c r="I320" s="4"/>
      <c r="J320" s="4"/>
      <c r="K320" s="4"/>
    </row>
    <row r="321" spans="1:11" hidden="1" x14ac:dyDescent="0.25">
      <c r="A321" s="4">
        <v>39695</v>
      </c>
      <c r="B321" s="1">
        <f ca="1">IF(ATLETAS[[#This Row],[F. NACIMIENTO]]=0,"",YEAR(TODAY())-YEAR(ATLETAS[[#This Row],[F. NACIMIENTO]]))</f>
        <v>13</v>
      </c>
      <c r="C321" t="s">
        <v>320</v>
      </c>
      <c r="D32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21" s="1" t="s">
        <v>64</v>
      </c>
      <c r="F321" s="1" t="str">
        <f>LOOKUP("zzz",ATLETAS[[#This Row],[EQUIPO 1]:[EQUIPO 5]])</f>
        <v>T. BARANOA</v>
      </c>
      <c r="G321" s="1" t="s">
        <v>375</v>
      </c>
      <c r="H321" s="4"/>
      <c r="I321" s="4"/>
      <c r="J321" s="4"/>
      <c r="K321" s="4"/>
    </row>
    <row r="322" spans="1:11" hidden="1" x14ac:dyDescent="0.25">
      <c r="A322" s="4">
        <v>39227</v>
      </c>
      <c r="B322" s="1">
        <f ca="1">IF(ATLETAS[[#This Row],[F. NACIMIENTO]]=0,"",YEAR(TODAY())-YEAR(ATLETAS[[#This Row],[F. NACIMIENTO]]))</f>
        <v>14</v>
      </c>
      <c r="C322" t="s">
        <v>321</v>
      </c>
      <c r="D322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22" s="1" t="s">
        <v>64</v>
      </c>
      <c r="F322" s="1" t="str">
        <f>LOOKUP("zzz",ATLETAS[[#This Row],[EQUIPO 1]:[EQUIPO 5]])</f>
        <v>T. BARANOA</v>
      </c>
      <c r="G322" s="1" t="s">
        <v>375</v>
      </c>
      <c r="H322" s="4"/>
      <c r="I322" s="4"/>
      <c r="J322" s="4"/>
      <c r="K322" s="4"/>
    </row>
    <row r="323" spans="1:11" hidden="1" x14ac:dyDescent="0.25">
      <c r="A323" s="4">
        <v>38792</v>
      </c>
      <c r="B323" s="1">
        <f ca="1">IF(ATLETAS[[#This Row],[F. NACIMIENTO]]=0,"",YEAR(TODAY())-YEAR(ATLETAS[[#This Row],[F. NACIMIENTO]]))</f>
        <v>15</v>
      </c>
      <c r="C323" t="s">
        <v>322</v>
      </c>
      <c r="D32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23" s="1" t="s">
        <v>64</v>
      </c>
      <c r="F323" s="1" t="str">
        <f>LOOKUP("zzz",ATLETAS[[#This Row],[EQUIPO 1]:[EQUIPO 5]])</f>
        <v>T. BARANOA</v>
      </c>
      <c r="G323" s="1" t="s">
        <v>375</v>
      </c>
      <c r="H323" s="4"/>
      <c r="I323" s="4"/>
      <c r="J323" s="4"/>
      <c r="K323" s="4"/>
    </row>
    <row r="324" spans="1:11" hidden="1" x14ac:dyDescent="0.25">
      <c r="A324" s="4">
        <v>38182</v>
      </c>
      <c r="B324" s="1">
        <f ca="1">IF(ATLETAS[[#This Row],[F. NACIMIENTO]]=0,"",YEAR(TODAY())-YEAR(ATLETAS[[#This Row],[F. NACIMIENTO]]))</f>
        <v>17</v>
      </c>
      <c r="C324" t="s">
        <v>323</v>
      </c>
      <c r="D32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24" s="1" t="s">
        <v>64</v>
      </c>
      <c r="F324" s="1" t="str">
        <f>LOOKUP("zzz",ATLETAS[[#This Row],[EQUIPO 1]:[EQUIPO 5]])</f>
        <v>T. BARANOA</v>
      </c>
      <c r="G324" s="1" t="s">
        <v>375</v>
      </c>
      <c r="H324" s="4"/>
      <c r="I324" s="4"/>
      <c r="J324" s="4"/>
      <c r="K324" s="4"/>
    </row>
    <row r="325" spans="1:11" hidden="1" x14ac:dyDescent="0.25">
      <c r="A325" s="4">
        <v>36922</v>
      </c>
      <c r="B325" s="1">
        <f ca="1">IF(ATLETAS[[#This Row],[F. NACIMIENTO]]=0,"",YEAR(TODAY())-YEAR(ATLETAS[[#This Row],[F. NACIMIENTO]]))</f>
        <v>20</v>
      </c>
      <c r="C325" t="s">
        <v>324</v>
      </c>
      <c r="D325" s="4" t="str">
        <f ca="1">IF(ATLETAS[[#This Row],[SEXO]]="f",_xlfn.XLOOKUP(ATLETAS[[#This Row],[EDAD]],MENU!$C$2:$C$123,MENU!$D$2:$D$123),_xlfn.XLOOKUP(ATLETAS[[#This Row],[EDAD]],MENU!$E$2:$E$123,MENU!$F$2:$F$123))</f>
        <v>MAYORES</v>
      </c>
      <c r="E325" s="1" t="s">
        <v>64</v>
      </c>
      <c r="F325" s="1" t="str">
        <f>LOOKUP("zzz",ATLETAS[[#This Row],[EQUIPO 1]:[EQUIPO 5]])</f>
        <v>T. BARANOA</v>
      </c>
      <c r="G325" s="1" t="s">
        <v>375</v>
      </c>
      <c r="H325" s="4"/>
      <c r="I325" s="4"/>
      <c r="J325" s="4"/>
      <c r="K325" s="4"/>
    </row>
    <row r="326" spans="1:11" hidden="1" x14ac:dyDescent="0.25">
      <c r="A326" s="4">
        <v>41510</v>
      </c>
      <c r="B326" s="1">
        <f ca="1">IF(ATLETAS[[#This Row],[F. NACIMIENTO]]=0,"",YEAR(TODAY())-YEAR(ATLETAS[[#This Row],[F. NACIMIENTO]]))</f>
        <v>8</v>
      </c>
      <c r="C326" t="s">
        <v>325</v>
      </c>
      <c r="D326" s="4" t="str">
        <f ca="1">IF(ATLETAS[[#This Row],[SEXO]]="f",_xlfn.XLOOKUP(ATLETAS[[#This Row],[EDAD]],MENU!$C$2:$C$123,MENU!$D$2:$D$123),_xlfn.XLOOKUP(ATLETAS[[#This Row],[EDAD]],MENU!$E$2:$E$123,MENU!$F$2:$F$123))</f>
        <v>PRE A</v>
      </c>
      <c r="E326" s="1" t="s">
        <v>63</v>
      </c>
      <c r="F326" s="1" t="str">
        <f>LOOKUP("zzz",ATLETAS[[#This Row],[EQUIPO 1]:[EQUIPO 5]])</f>
        <v>TIBURON</v>
      </c>
      <c r="G326" s="1" t="s">
        <v>376</v>
      </c>
      <c r="H326" s="4"/>
      <c r="I326" s="4"/>
      <c r="J326" s="4"/>
      <c r="K326" s="4"/>
    </row>
    <row r="327" spans="1:11" hidden="1" x14ac:dyDescent="0.25">
      <c r="A327" s="4">
        <v>41115</v>
      </c>
      <c r="B327" s="1">
        <f ca="1">IF(ATLETAS[[#This Row],[F. NACIMIENTO]]=0,"",YEAR(TODAY())-YEAR(ATLETAS[[#This Row],[F. NACIMIENTO]]))</f>
        <v>9</v>
      </c>
      <c r="C327" t="s">
        <v>327</v>
      </c>
      <c r="D327" s="4" t="str">
        <f ca="1">IF(ATLETAS[[#This Row],[SEXO]]="f",_xlfn.XLOOKUP(ATLETAS[[#This Row],[EDAD]],MENU!$C$2:$C$123,MENU!$D$2:$D$123),_xlfn.XLOOKUP(ATLETAS[[#This Row],[EDAD]],MENU!$E$2:$E$123,MENU!$F$2:$F$123))</f>
        <v>PRE B</v>
      </c>
      <c r="E327" s="1" t="s">
        <v>63</v>
      </c>
      <c r="F327" s="1" t="str">
        <f>LOOKUP("zzz",ATLETAS[[#This Row],[EQUIPO 1]:[EQUIPO 5]])</f>
        <v>TIBURON</v>
      </c>
      <c r="G327" s="1" t="s">
        <v>376</v>
      </c>
      <c r="H327" s="4"/>
      <c r="I327" s="4"/>
      <c r="J327" s="4"/>
      <c r="K327" s="4"/>
    </row>
    <row r="328" spans="1:11" hidden="1" x14ac:dyDescent="0.25">
      <c r="A328" s="4">
        <v>40968</v>
      </c>
      <c r="B328" s="1">
        <f ca="1">IF(ATLETAS[[#This Row],[F. NACIMIENTO]]=0,"",YEAR(TODAY())-YEAR(ATLETAS[[#This Row],[F. NACIMIENTO]]))</f>
        <v>9</v>
      </c>
      <c r="C328" t="s">
        <v>326</v>
      </c>
      <c r="D328" s="4" t="str">
        <f ca="1">IF(ATLETAS[[#This Row],[SEXO]]="f",_xlfn.XLOOKUP(ATLETAS[[#This Row],[EDAD]],MENU!$C$2:$C$123,MENU!$D$2:$D$123),_xlfn.XLOOKUP(ATLETAS[[#This Row],[EDAD]],MENU!$E$2:$E$123,MENU!$F$2:$F$123))</f>
        <v>PRE B</v>
      </c>
      <c r="E328" s="1" t="s">
        <v>63</v>
      </c>
      <c r="F328" s="1" t="str">
        <f>LOOKUP("zzz",ATLETAS[[#This Row],[EQUIPO 1]:[EQUIPO 5]])</f>
        <v>TIBURON</v>
      </c>
      <c r="G328" s="1" t="s">
        <v>376</v>
      </c>
      <c r="H328" s="4"/>
      <c r="I328" s="4"/>
      <c r="J328" s="4"/>
      <c r="K328" s="4"/>
    </row>
    <row r="329" spans="1:11" hidden="1" x14ac:dyDescent="0.25">
      <c r="A329" s="4">
        <v>40867</v>
      </c>
      <c r="B329" s="1">
        <f ca="1">IF(ATLETAS[[#This Row],[F. NACIMIENTO]]=0,"",YEAR(TODAY())-YEAR(ATLETAS[[#This Row],[F. NACIMIENTO]]))</f>
        <v>10</v>
      </c>
      <c r="C329" t="s">
        <v>328</v>
      </c>
      <c r="D32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29" s="1" t="s">
        <v>63</v>
      </c>
      <c r="F329" s="1" t="str">
        <f>LOOKUP("zzz",ATLETAS[[#This Row],[EQUIPO 1]:[EQUIPO 5]])</f>
        <v>TIBURON</v>
      </c>
      <c r="G329" s="1" t="s">
        <v>376</v>
      </c>
      <c r="H329" s="4"/>
      <c r="I329" s="4"/>
      <c r="J329" s="4"/>
      <c r="K329" s="4"/>
    </row>
    <row r="330" spans="1:11" hidden="1" x14ac:dyDescent="0.25">
      <c r="A330" s="4">
        <v>40468</v>
      </c>
      <c r="B330" s="1">
        <f ca="1">IF(ATLETAS[[#This Row],[F. NACIMIENTO]]=0,"",YEAR(TODAY())-YEAR(ATLETAS[[#This Row],[F. NACIMIENTO]]))</f>
        <v>11</v>
      </c>
      <c r="C330" t="s">
        <v>329</v>
      </c>
      <c r="D33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0" s="1" t="s">
        <v>63</v>
      </c>
      <c r="F330" s="1" t="str">
        <f>LOOKUP("zzz",ATLETAS[[#This Row],[EQUIPO 1]:[EQUIPO 5]])</f>
        <v>TIBURON</v>
      </c>
      <c r="G330" s="1" t="s">
        <v>376</v>
      </c>
      <c r="H330" s="4"/>
      <c r="I330" s="4"/>
      <c r="J330" s="4"/>
      <c r="K330" s="4"/>
    </row>
    <row r="331" spans="1:11" hidden="1" x14ac:dyDescent="0.25">
      <c r="A331" s="4">
        <v>40298</v>
      </c>
      <c r="B331" s="1">
        <f ca="1">IF(ATLETAS[[#This Row],[F. NACIMIENTO]]=0,"",YEAR(TODAY())-YEAR(ATLETAS[[#This Row],[F. NACIMIENTO]]))</f>
        <v>11</v>
      </c>
      <c r="C331" t="s">
        <v>331</v>
      </c>
      <c r="D331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1" s="1" t="s">
        <v>63</v>
      </c>
      <c r="F331" s="1" t="str">
        <f>LOOKUP("zzz",ATLETAS[[#This Row],[EQUIPO 1]:[EQUIPO 5]])</f>
        <v>TIBURON</v>
      </c>
      <c r="G331" s="1" t="s">
        <v>376</v>
      </c>
      <c r="H331" s="4"/>
      <c r="I331" s="4"/>
      <c r="J331" s="4"/>
      <c r="K331" s="4"/>
    </row>
    <row r="332" spans="1:11" hidden="1" x14ac:dyDescent="0.25">
      <c r="A332" s="4">
        <v>40295</v>
      </c>
      <c r="B332" s="1">
        <f ca="1">IF(ATLETAS[[#This Row],[F. NACIMIENTO]]=0,"",YEAR(TODAY())-YEAR(ATLETAS[[#This Row],[F. NACIMIENTO]]))</f>
        <v>11</v>
      </c>
      <c r="C332" t="s">
        <v>330</v>
      </c>
      <c r="D33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2" s="1" t="s">
        <v>63</v>
      </c>
      <c r="F332" s="1" t="str">
        <f>LOOKUP("zzz",ATLETAS[[#This Row],[EQUIPO 1]:[EQUIPO 5]])</f>
        <v>TIBURON</v>
      </c>
      <c r="G332" s="1" t="s">
        <v>376</v>
      </c>
      <c r="H332" s="4"/>
      <c r="I332" s="4"/>
      <c r="J332" s="4"/>
      <c r="K332" s="4"/>
    </row>
    <row r="333" spans="1:11" hidden="1" x14ac:dyDescent="0.25">
      <c r="A333" s="4">
        <v>40228</v>
      </c>
      <c r="B333" s="1">
        <f ca="1">IF(ATLETAS[[#This Row],[F. NACIMIENTO]]=0,"",YEAR(TODAY())-YEAR(ATLETAS[[#This Row],[F. NACIMIENTO]]))</f>
        <v>11</v>
      </c>
      <c r="C333" t="s">
        <v>400</v>
      </c>
      <c r="D333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33" s="1" t="s">
        <v>63</v>
      </c>
      <c r="F333" s="1" t="str">
        <f>LOOKUP("zzz",ATLETAS[[#This Row],[EQUIPO 1]:[EQUIPO 5]])</f>
        <v>TIBURON</v>
      </c>
      <c r="G333" s="1" t="s">
        <v>376</v>
      </c>
      <c r="H333" s="4"/>
      <c r="I333" s="4"/>
      <c r="J333" s="4"/>
      <c r="K333" s="4"/>
    </row>
    <row r="334" spans="1:11" hidden="1" x14ac:dyDescent="0.25">
      <c r="A334" s="4">
        <v>40009</v>
      </c>
      <c r="B334" s="1">
        <f ca="1">IF(ATLETAS[[#This Row],[F. NACIMIENTO]]=0,"",YEAR(TODAY())-YEAR(ATLETAS[[#This Row],[F. NACIMIENTO]]))</f>
        <v>12</v>
      </c>
      <c r="C334" t="s">
        <v>332</v>
      </c>
      <c r="D33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34" s="1" t="s">
        <v>63</v>
      </c>
      <c r="F334" s="1" t="str">
        <f>LOOKUP("zzz",ATLETAS[[#This Row],[EQUIPO 1]:[EQUIPO 5]])</f>
        <v>TIBURON</v>
      </c>
      <c r="G334" s="1" t="s">
        <v>376</v>
      </c>
      <c r="H334" s="4"/>
      <c r="I334" s="4"/>
      <c r="J334" s="4"/>
      <c r="K334" s="4"/>
    </row>
    <row r="335" spans="1:11" hidden="1" x14ac:dyDescent="0.25">
      <c r="A335" s="4">
        <v>39225</v>
      </c>
      <c r="B335" s="1">
        <f ca="1">IF(ATLETAS[[#This Row],[F. NACIMIENTO]]=0,"",YEAR(TODAY())-YEAR(ATLETAS[[#This Row],[F. NACIMIENTO]]))</f>
        <v>14</v>
      </c>
      <c r="C335" t="s">
        <v>333</v>
      </c>
      <c r="D335" s="4" t="str">
        <f ca="1">IF(ATLETAS[[#This Row],[SEXO]]="f",_xlfn.XLOOKUP(ATLETAS[[#This Row],[EDAD]],MENU!$C$2:$C$123,MENU!$D$2:$D$123),_xlfn.XLOOKUP(ATLETAS[[#This Row],[EDAD]],MENU!$E$2:$E$123,MENU!$F$2:$F$123))</f>
        <v>JUVENIL A</v>
      </c>
      <c r="E335" s="1" t="s">
        <v>63</v>
      </c>
      <c r="F335" s="1" t="str">
        <f>LOOKUP("zzz",ATLETAS[[#This Row],[EQUIPO 1]:[EQUIPO 5]])</f>
        <v>TIBURON</v>
      </c>
      <c r="G335" s="1" t="s">
        <v>376</v>
      </c>
      <c r="H335" s="4"/>
      <c r="I335" s="4"/>
      <c r="J335" s="4"/>
      <c r="K335" s="4"/>
    </row>
    <row r="336" spans="1:11" hidden="1" x14ac:dyDescent="0.25">
      <c r="A336" s="4">
        <v>38715</v>
      </c>
      <c r="B336" s="1">
        <f ca="1">IF(ATLETAS[[#This Row],[F. NACIMIENTO]]=0,"",YEAR(TODAY())-YEAR(ATLETAS[[#This Row],[F. NACIMIENTO]]))</f>
        <v>16</v>
      </c>
      <c r="C336" t="s">
        <v>335</v>
      </c>
      <c r="D336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6" s="1" t="s">
        <v>63</v>
      </c>
      <c r="F336" s="1" t="str">
        <f>LOOKUP("zzz",ATLETAS[[#This Row],[EQUIPO 1]:[EQUIPO 5]])</f>
        <v>TIBURON</v>
      </c>
      <c r="G336" s="1" t="s">
        <v>376</v>
      </c>
      <c r="H336" s="4"/>
      <c r="I336" s="4"/>
      <c r="J336" s="4"/>
      <c r="K336" s="4"/>
    </row>
    <row r="337" spans="1:11" hidden="1" x14ac:dyDescent="0.25">
      <c r="A337" s="4">
        <v>38487</v>
      </c>
      <c r="B337" s="1">
        <f ca="1">IF(ATLETAS[[#This Row],[F. NACIMIENTO]]=0,"",YEAR(TODAY())-YEAR(ATLETAS[[#This Row],[F. NACIMIENTO]]))</f>
        <v>16</v>
      </c>
      <c r="C337" t="s">
        <v>334</v>
      </c>
      <c r="D337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7" s="1" t="s">
        <v>63</v>
      </c>
      <c r="F337" s="1" t="str">
        <f>LOOKUP("zzz",ATLETAS[[#This Row],[EQUIPO 1]:[EQUIPO 5]])</f>
        <v>TIBURON</v>
      </c>
      <c r="G337" s="1" t="s">
        <v>376</v>
      </c>
      <c r="H337" s="4"/>
      <c r="I337" s="4"/>
      <c r="J337" s="4"/>
      <c r="K337" s="4"/>
    </row>
    <row r="338" spans="1:11" hidden="1" x14ac:dyDescent="0.25">
      <c r="A338" s="4">
        <v>38143</v>
      </c>
      <c r="B338" s="1">
        <f ca="1">IF(ATLETAS[[#This Row],[F. NACIMIENTO]]=0,"",YEAR(TODAY())-YEAR(ATLETAS[[#This Row],[F. NACIMIENTO]]))</f>
        <v>17</v>
      </c>
      <c r="C338" t="s">
        <v>336</v>
      </c>
      <c r="D338" s="4" t="str">
        <f ca="1">IF(ATLETAS[[#This Row],[SEXO]]="f",_xlfn.XLOOKUP(ATLETAS[[#This Row],[EDAD]],MENU!$C$2:$C$123,MENU!$D$2:$D$123),_xlfn.XLOOKUP(ATLETAS[[#This Row],[EDAD]],MENU!$E$2:$E$123,MENU!$F$2:$F$123))</f>
        <v>JUVENIL B</v>
      </c>
      <c r="E338" s="1" t="s">
        <v>63</v>
      </c>
      <c r="F338" s="1" t="str">
        <f>LOOKUP("zzz",ATLETAS[[#This Row],[EQUIPO 1]:[EQUIPO 5]])</f>
        <v>TIBURON</v>
      </c>
      <c r="G338" s="1" t="s">
        <v>376</v>
      </c>
      <c r="H338" s="4"/>
      <c r="I338" s="4"/>
      <c r="J338" s="4"/>
      <c r="K338" s="4"/>
    </row>
    <row r="339" spans="1:11" hidden="1" x14ac:dyDescent="0.25">
      <c r="A339" s="4">
        <v>35718</v>
      </c>
      <c r="B339" s="1">
        <f ca="1">IF(ATLETAS[[#This Row],[F. NACIMIENTO]]=0,"",YEAR(TODAY())-YEAR(ATLETAS[[#This Row],[F. NACIMIENTO]]))</f>
        <v>24</v>
      </c>
      <c r="C339" t="s">
        <v>337</v>
      </c>
      <c r="D339" s="4" t="str">
        <f ca="1">IF(ATLETAS[[#This Row],[SEXO]]="f",_xlfn.XLOOKUP(ATLETAS[[#This Row],[EDAD]],MENU!$C$2:$C$123,MENU!$D$2:$D$123),_xlfn.XLOOKUP(ATLETAS[[#This Row],[EDAD]],MENU!$E$2:$E$123,MENU!$F$2:$F$123))</f>
        <v>MAYORES</v>
      </c>
      <c r="E339" s="1" t="s">
        <v>63</v>
      </c>
      <c r="F339" s="1" t="str">
        <f>LOOKUP("zzz",ATLETAS[[#This Row],[EQUIPO 1]:[EQUIPO 5]])</f>
        <v>TIBURON</v>
      </c>
      <c r="G339" s="1" t="s">
        <v>376</v>
      </c>
      <c r="H339" s="4"/>
      <c r="I339" s="4"/>
      <c r="J339" s="4"/>
      <c r="K339" s="4"/>
    </row>
    <row r="340" spans="1:11" hidden="1" x14ac:dyDescent="0.25">
      <c r="A340" s="4">
        <v>41126</v>
      </c>
      <c r="B340" s="1">
        <f ca="1">IF(ATLETAS[[#This Row],[F. NACIMIENTO]]=0,"",YEAR(TODAY())-YEAR(ATLETAS[[#This Row],[F. NACIMIENTO]]))</f>
        <v>9</v>
      </c>
      <c r="C340" t="s">
        <v>338</v>
      </c>
      <c r="D340" s="4" t="str">
        <f ca="1">IF(ATLETAS[[#This Row],[SEXO]]="f",_xlfn.XLOOKUP(ATLETAS[[#This Row],[EDAD]],MENU!$C$2:$C$123,MENU!$D$2:$D$123),_xlfn.XLOOKUP(ATLETAS[[#This Row],[EDAD]],MENU!$E$2:$E$123,MENU!$F$2:$F$123))</f>
        <v>PRE A</v>
      </c>
      <c r="E340" s="1" t="s">
        <v>64</v>
      </c>
      <c r="F340" s="1" t="str">
        <f>LOOKUP("zzz",ATLETAS[[#This Row],[EQUIPO 1]:[EQUIPO 5]])</f>
        <v>TIBURON</v>
      </c>
      <c r="G340" s="1" t="s">
        <v>376</v>
      </c>
      <c r="H340" s="4"/>
      <c r="I340" s="4"/>
      <c r="J340" s="4"/>
      <c r="K340" s="4"/>
    </row>
    <row r="341" spans="1:11" hidden="1" x14ac:dyDescent="0.25">
      <c r="A341" s="4">
        <v>40739</v>
      </c>
      <c r="B341" s="1">
        <f ca="1">IF(ATLETAS[[#This Row],[F. NACIMIENTO]]=0,"",YEAR(TODAY())-YEAR(ATLETAS[[#This Row],[F. NACIMIENTO]]))</f>
        <v>10</v>
      </c>
      <c r="C341" t="s">
        <v>434</v>
      </c>
      <c r="D341" s="4" t="str">
        <f ca="1">IF(ATLETAS[[#This Row],[SEXO]]="f",_xlfn.XLOOKUP(ATLETAS[[#This Row],[EDAD]],MENU!$C$2:$C$123,MENU!$D$2:$D$123),_xlfn.XLOOKUP(ATLETAS[[#This Row],[EDAD]],MENU!$E$2:$E$123,MENU!$F$2:$F$123))</f>
        <v>PRE B</v>
      </c>
      <c r="E341" s="1" t="s">
        <v>64</v>
      </c>
      <c r="F341" s="1" t="str">
        <f>LOOKUP("zzz",ATLETAS[[#This Row],[EQUIPO 1]:[EQUIPO 5]])</f>
        <v>TIBURON</v>
      </c>
      <c r="G341" s="1" t="s">
        <v>376</v>
      </c>
      <c r="H341" s="4"/>
      <c r="I341" s="4"/>
      <c r="J341" s="4"/>
      <c r="K341" s="4"/>
    </row>
    <row r="342" spans="1:11" hidden="1" x14ac:dyDescent="0.25">
      <c r="A342" s="4">
        <v>40234</v>
      </c>
      <c r="B342" s="1">
        <f ca="1">IF(ATLETAS[[#This Row],[F. NACIMIENTO]]=0,"",YEAR(TODAY())-YEAR(ATLETAS[[#This Row],[F. NACIMIENTO]]))</f>
        <v>11</v>
      </c>
      <c r="C342" t="s">
        <v>339</v>
      </c>
      <c r="D342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42" s="1" t="s">
        <v>64</v>
      </c>
      <c r="F342" s="1" t="str">
        <f>LOOKUP("zzz",ATLETAS[[#This Row],[EQUIPO 1]:[EQUIPO 5]])</f>
        <v>TIBURON</v>
      </c>
      <c r="G342" s="1" t="s">
        <v>376</v>
      </c>
      <c r="H342" s="4"/>
      <c r="I342" s="4"/>
      <c r="J342" s="4"/>
      <c r="K342" s="4"/>
    </row>
    <row r="343" spans="1:11" hidden="1" x14ac:dyDescent="0.25">
      <c r="A343" s="4">
        <v>39440</v>
      </c>
      <c r="B343" s="1">
        <f ca="1">IF(ATLETAS[[#This Row],[F. NACIMIENTO]]=0,"",YEAR(TODAY())-YEAR(ATLETAS[[#This Row],[F. NACIMIENTO]]))</f>
        <v>14</v>
      </c>
      <c r="C343" t="s">
        <v>426</v>
      </c>
      <c r="D343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3" s="1" t="s">
        <v>64</v>
      </c>
      <c r="F343" s="1" t="str">
        <f>LOOKUP("zzz",ATLETAS[[#This Row],[EQUIPO 1]:[EQUIPO 5]])</f>
        <v>TIBURON</v>
      </c>
      <c r="G343" s="1" t="s">
        <v>376</v>
      </c>
      <c r="H343" s="4"/>
      <c r="I343" s="4"/>
      <c r="J343" s="4"/>
      <c r="K343" s="4"/>
    </row>
    <row r="344" spans="1:11" hidden="1" x14ac:dyDescent="0.25">
      <c r="A344" s="4">
        <v>39429</v>
      </c>
      <c r="B344" s="1">
        <f ca="1">IF(ATLETAS[[#This Row],[F. NACIMIENTO]]=0,"",YEAR(TODAY())-YEAR(ATLETAS[[#This Row],[F. NACIMIENTO]]))</f>
        <v>14</v>
      </c>
      <c r="C344" t="s">
        <v>342</v>
      </c>
      <c r="D344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4" s="1" t="s">
        <v>64</v>
      </c>
      <c r="F344" s="1" t="str">
        <f>LOOKUP("zzz",ATLETAS[[#This Row],[EQUIPO 1]:[EQUIPO 5]])</f>
        <v>TIBURON</v>
      </c>
      <c r="G344" s="1" t="s">
        <v>376</v>
      </c>
      <c r="H344" s="4"/>
      <c r="I344" s="4"/>
      <c r="J344" s="4"/>
      <c r="K344" s="4"/>
    </row>
    <row r="345" spans="1:11" hidden="1" x14ac:dyDescent="0.25">
      <c r="A345" s="4">
        <v>39393</v>
      </c>
      <c r="B345" s="1">
        <f ca="1">IF(ATLETAS[[#This Row],[F. NACIMIENTO]]=0,"",YEAR(TODAY())-YEAR(ATLETAS[[#This Row],[F. NACIMIENTO]]))</f>
        <v>14</v>
      </c>
      <c r="C345" t="s">
        <v>343</v>
      </c>
      <c r="D345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5" s="1" t="s">
        <v>64</v>
      </c>
      <c r="F345" s="1" t="str">
        <f>LOOKUP("zzz",ATLETAS[[#This Row],[EQUIPO 1]:[EQUIPO 5]])</f>
        <v>TIBURON</v>
      </c>
      <c r="G345" s="1" t="s">
        <v>376</v>
      </c>
      <c r="H345" s="4"/>
      <c r="I345" s="4"/>
      <c r="J345" s="4"/>
      <c r="K345" s="4"/>
    </row>
    <row r="346" spans="1:11" hidden="1" x14ac:dyDescent="0.25">
      <c r="A346" s="4">
        <v>39294</v>
      </c>
      <c r="B346" s="1">
        <f ca="1">IF(ATLETAS[[#This Row],[F. NACIMIENTO]]=0,"",YEAR(TODAY())-YEAR(ATLETAS[[#This Row],[F. NACIMIENTO]]))</f>
        <v>14</v>
      </c>
      <c r="C346" t="s">
        <v>340</v>
      </c>
      <c r="D346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6" s="1" t="s">
        <v>64</v>
      </c>
      <c r="F346" s="1" t="str">
        <f>LOOKUP("zzz",ATLETAS[[#This Row],[EQUIPO 1]:[EQUIPO 5]])</f>
        <v>TIBURON</v>
      </c>
      <c r="G346" s="1" t="s">
        <v>376</v>
      </c>
      <c r="H346" s="4"/>
      <c r="I346" s="4"/>
      <c r="J346" s="4"/>
      <c r="K346" s="4"/>
    </row>
    <row r="347" spans="1:11" hidden="1" x14ac:dyDescent="0.25">
      <c r="A347" s="4">
        <v>39184</v>
      </c>
      <c r="B347" s="1">
        <f ca="1">IF(ATLETAS[[#This Row],[F. NACIMIENTO]]=0,"",YEAR(TODAY())-YEAR(ATLETAS[[#This Row],[F. NACIMIENTO]]))</f>
        <v>14</v>
      </c>
      <c r="C347" t="s">
        <v>341</v>
      </c>
      <c r="D347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47" s="1" t="s">
        <v>64</v>
      </c>
      <c r="F347" s="1" t="str">
        <f>LOOKUP("zzz",ATLETAS[[#This Row],[EQUIPO 1]:[EQUIPO 5]])</f>
        <v>TIBURON</v>
      </c>
      <c r="G347" s="1" t="s">
        <v>376</v>
      </c>
      <c r="H347" s="4"/>
      <c r="I347" s="4"/>
      <c r="J347" s="4"/>
      <c r="K347" s="4"/>
    </row>
    <row r="348" spans="1:11" hidden="1" x14ac:dyDescent="0.25">
      <c r="A348" s="4">
        <v>38973</v>
      </c>
      <c r="B348" s="1">
        <f ca="1">IF(ATLETAS[[#This Row],[F. NACIMIENTO]]=0,"",YEAR(TODAY())-YEAR(ATLETAS[[#This Row],[F. NACIMIENTO]]))</f>
        <v>15</v>
      </c>
      <c r="C348" t="s">
        <v>345</v>
      </c>
      <c r="D348" s="4" t="str">
        <f ca="1">IF(ATLETAS[[#This Row],[SEXO]]="f",_xlfn.XLOOKUP(ATLETAS[[#This Row],[EDAD]],MENU!$C$2:$C$123,MENU!$D$2:$D$123),_xlfn.XLOOKUP(ATLETAS[[#This Row],[EDAD]],MENU!$E$2:$E$123,MENU!$F$2:$F$123))</f>
        <v>JUVENIL A</v>
      </c>
      <c r="E348" s="1" t="s">
        <v>64</v>
      </c>
      <c r="F348" s="1" t="str">
        <f>LOOKUP("zzz",ATLETAS[[#This Row],[EQUIPO 1]:[EQUIPO 5]])</f>
        <v>TIBURON</v>
      </c>
      <c r="G348" s="1" t="s">
        <v>376</v>
      </c>
      <c r="H348" s="4"/>
      <c r="I348" s="4"/>
      <c r="J348" s="4"/>
      <c r="K348" s="4"/>
    </row>
    <row r="349" spans="1:11" hidden="1" x14ac:dyDescent="0.25">
      <c r="A349" s="4">
        <v>38925</v>
      </c>
      <c r="B349" s="1">
        <f ca="1">IF(ATLETAS[[#This Row],[F. NACIMIENTO]]=0,"",YEAR(TODAY())-YEAR(ATLETAS[[#This Row],[F. NACIMIENTO]]))</f>
        <v>15</v>
      </c>
      <c r="C349" t="s">
        <v>344</v>
      </c>
      <c r="D349" s="4" t="str">
        <f ca="1">IF(ATLETAS[[#This Row],[SEXO]]="f",_xlfn.XLOOKUP(ATLETAS[[#This Row],[EDAD]],MENU!$C$2:$C$123,MENU!$D$2:$D$123),_xlfn.XLOOKUP(ATLETAS[[#This Row],[EDAD]],MENU!$E$2:$E$123,MENU!$F$2:$F$123))</f>
        <v>JUVENIL A</v>
      </c>
      <c r="E349" s="1" t="s">
        <v>64</v>
      </c>
      <c r="F349" s="1" t="str">
        <f>LOOKUP("zzz",ATLETAS[[#This Row],[EQUIPO 1]:[EQUIPO 5]])</f>
        <v>TIBURON</v>
      </c>
      <c r="G349" s="1" t="s">
        <v>376</v>
      </c>
      <c r="H349" s="4"/>
      <c r="I349" s="4"/>
      <c r="J349" s="4"/>
      <c r="K349" s="4"/>
    </row>
    <row r="350" spans="1:11" hidden="1" x14ac:dyDescent="0.25">
      <c r="A350" s="4">
        <v>38832</v>
      </c>
      <c r="B350" s="1">
        <f ca="1">IF(ATLETAS[[#This Row],[F. NACIMIENTO]]=0,"",YEAR(TODAY())-YEAR(ATLETAS[[#This Row],[F. NACIMIENTO]]))</f>
        <v>15</v>
      </c>
      <c r="C350" t="s">
        <v>346</v>
      </c>
      <c r="D350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0" s="1" t="s">
        <v>64</v>
      </c>
      <c r="F350" s="1" t="str">
        <f>LOOKUP("zzz",ATLETAS[[#This Row],[EQUIPO 1]:[EQUIPO 5]])</f>
        <v>TIBURON</v>
      </c>
      <c r="G350" s="1" t="s">
        <v>376</v>
      </c>
      <c r="H350" s="4"/>
      <c r="I350" s="4"/>
      <c r="J350" s="4"/>
      <c r="K350" s="4"/>
    </row>
    <row r="351" spans="1:11" hidden="1" x14ac:dyDescent="0.25">
      <c r="A351" s="4">
        <v>38624</v>
      </c>
      <c r="B351" s="1">
        <f ca="1">IF(ATLETAS[[#This Row],[F. NACIMIENTO]]=0,"",YEAR(TODAY())-YEAR(ATLETAS[[#This Row],[F. NACIMIENTO]]))</f>
        <v>16</v>
      </c>
      <c r="C351" t="s">
        <v>348</v>
      </c>
      <c r="D351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1" s="1" t="s">
        <v>64</v>
      </c>
      <c r="F351" s="1" t="str">
        <f>LOOKUP("zzz",ATLETAS[[#This Row],[EQUIPO 1]:[EQUIPO 5]])</f>
        <v>TIBURON</v>
      </c>
      <c r="G351" s="1" t="s">
        <v>376</v>
      </c>
      <c r="H351" s="4"/>
      <c r="I351" s="4"/>
      <c r="J351" s="4"/>
      <c r="K351" s="4"/>
    </row>
    <row r="352" spans="1:11" hidden="1" x14ac:dyDescent="0.25">
      <c r="A352" s="4">
        <v>38492</v>
      </c>
      <c r="B352" s="1">
        <f ca="1">IF(ATLETAS[[#This Row],[F. NACIMIENTO]]=0,"",YEAR(TODAY())-YEAR(ATLETAS[[#This Row],[F. NACIMIENTO]]))</f>
        <v>16</v>
      </c>
      <c r="C352" t="s">
        <v>425</v>
      </c>
      <c r="D352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2" s="1" t="s">
        <v>64</v>
      </c>
      <c r="F352" s="1" t="str">
        <f>LOOKUP("zzz",ATLETAS[[#This Row],[EQUIPO 1]:[EQUIPO 5]])</f>
        <v>TIBURON</v>
      </c>
      <c r="G352" s="1" t="s">
        <v>376</v>
      </c>
      <c r="H352" s="4"/>
      <c r="I352" s="4"/>
      <c r="J352" s="4"/>
      <c r="K352" s="4"/>
    </row>
    <row r="353" spans="1:11" hidden="1" x14ac:dyDescent="0.25">
      <c r="A353" s="4">
        <v>38484</v>
      </c>
      <c r="B353" s="1">
        <f ca="1">IF(ATLETAS[[#This Row],[F. NACIMIENTO]]=0,"",YEAR(TODAY())-YEAR(ATLETAS[[#This Row],[F. NACIMIENTO]]))</f>
        <v>16</v>
      </c>
      <c r="C353" t="s">
        <v>347</v>
      </c>
      <c r="D353" s="4" t="str">
        <f ca="1">IF(ATLETAS[[#This Row],[SEXO]]="f",_xlfn.XLOOKUP(ATLETAS[[#This Row],[EDAD]],MENU!$C$2:$C$123,MENU!$D$2:$D$123),_xlfn.XLOOKUP(ATLETAS[[#This Row],[EDAD]],MENU!$E$2:$E$123,MENU!$F$2:$F$123))</f>
        <v>JUVENIL A</v>
      </c>
      <c r="E353" s="1" t="s">
        <v>64</v>
      </c>
      <c r="F353" s="1" t="str">
        <f>LOOKUP("zzz",ATLETAS[[#This Row],[EQUIPO 1]:[EQUIPO 5]])</f>
        <v>TIBURON</v>
      </c>
      <c r="G353" s="1" t="s">
        <v>376</v>
      </c>
      <c r="H353" s="4"/>
      <c r="I353" s="4"/>
      <c r="J353" s="4"/>
      <c r="K353" s="4"/>
    </row>
    <row r="354" spans="1:11" hidden="1" x14ac:dyDescent="0.25">
      <c r="A354" s="4">
        <v>38028</v>
      </c>
      <c r="B354" s="1">
        <f ca="1">IF(ATLETAS[[#This Row],[F. NACIMIENTO]]=0,"",YEAR(TODAY())-YEAR(ATLETAS[[#This Row],[F. NACIMIENTO]]))</f>
        <v>17</v>
      </c>
      <c r="C354" t="s">
        <v>349</v>
      </c>
      <c r="D354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4" s="1" t="s">
        <v>64</v>
      </c>
      <c r="F354" s="1" t="str">
        <f>LOOKUP("zzz",ATLETAS[[#This Row],[EQUIPO 1]:[EQUIPO 5]])</f>
        <v>TIBURON</v>
      </c>
      <c r="G354" s="1" t="s">
        <v>376</v>
      </c>
      <c r="H354" s="4"/>
      <c r="I354" s="4"/>
      <c r="J354" s="4"/>
      <c r="K354" s="4"/>
    </row>
    <row r="355" spans="1:11" hidden="1" x14ac:dyDescent="0.25">
      <c r="A355" s="4">
        <v>37918</v>
      </c>
      <c r="B355" s="1">
        <f ca="1">IF(ATLETAS[[#This Row],[F. NACIMIENTO]]=0,"",YEAR(TODAY())-YEAR(ATLETAS[[#This Row],[F. NACIMIENTO]]))</f>
        <v>18</v>
      </c>
      <c r="C355" t="s">
        <v>350</v>
      </c>
      <c r="D355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5" s="1" t="s">
        <v>64</v>
      </c>
      <c r="F355" s="1" t="str">
        <f>LOOKUP("zzz",ATLETAS[[#This Row],[EQUIPO 1]:[EQUIPO 5]])</f>
        <v>TIBURON</v>
      </c>
      <c r="G355" s="1" t="s">
        <v>376</v>
      </c>
      <c r="H355" s="4"/>
      <c r="I355" s="4"/>
      <c r="J355" s="4"/>
      <c r="K355" s="4"/>
    </row>
    <row r="356" spans="1:11" hidden="1" x14ac:dyDescent="0.25">
      <c r="A356" s="4">
        <v>37808</v>
      </c>
      <c r="B356" s="1">
        <f ca="1">IF(ATLETAS[[#This Row],[F. NACIMIENTO]]=0,"",YEAR(TODAY())-YEAR(ATLETAS[[#This Row],[F. NACIMIENTO]]))</f>
        <v>18</v>
      </c>
      <c r="C356" t="s">
        <v>351</v>
      </c>
      <c r="D356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6" s="1" t="s">
        <v>64</v>
      </c>
      <c r="F356" s="1" t="str">
        <f>LOOKUP("zzz",ATLETAS[[#This Row],[EQUIPO 1]:[EQUIPO 5]])</f>
        <v>TIBURON</v>
      </c>
      <c r="G356" s="1" t="s">
        <v>376</v>
      </c>
      <c r="H356" s="4"/>
      <c r="I356" s="4"/>
      <c r="J356" s="4"/>
      <c r="K356" s="4"/>
    </row>
    <row r="357" spans="1:11" hidden="1" x14ac:dyDescent="0.25">
      <c r="A357" s="4">
        <v>37802</v>
      </c>
      <c r="B357" s="1">
        <f ca="1">IF(ATLETAS[[#This Row],[F. NACIMIENTO]]=0,"",YEAR(TODAY())-YEAR(ATLETAS[[#This Row],[F. NACIMIENTO]]))</f>
        <v>18</v>
      </c>
      <c r="C357" t="s">
        <v>352</v>
      </c>
      <c r="D357" s="4" t="str">
        <f ca="1">IF(ATLETAS[[#This Row],[SEXO]]="f",_xlfn.XLOOKUP(ATLETAS[[#This Row],[EDAD]],MENU!$C$2:$C$123,MENU!$D$2:$D$123),_xlfn.XLOOKUP(ATLETAS[[#This Row],[EDAD]],MENU!$E$2:$E$123,MENU!$F$2:$F$123))</f>
        <v>JUVENIL B</v>
      </c>
      <c r="E357" s="1" t="s">
        <v>64</v>
      </c>
      <c r="F357" s="1" t="str">
        <f>LOOKUP("zzz",ATLETAS[[#This Row],[EQUIPO 1]:[EQUIPO 5]])</f>
        <v>TIBURON</v>
      </c>
      <c r="G357" s="1" t="s">
        <v>376</v>
      </c>
      <c r="H357" s="4"/>
      <c r="I357" s="4"/>
      <c r="J357" s="4"/>
      <c r="K357" s="4"/>
    </row>
    <row r="358" spans="1:11" hidden="1" x14ac:dyDescent="0.25">
      <c r="A358" s="4">
        <v>35253</v>
      </c>
      <c r="B358" s="1">
        <f ca="1">IF(ATLETAS[[#This Row],[F. NACIMIENTO]]=0,"",YEAR(TODAY())-YEAR(ATLETAS[[#This Row],[F. NACIMIENTO]]))</f>
        <v>25</v>
      </c>
      <c r="C358" t="s">
        <v>353</v>
      </c>
      <c r="D358" s="4" t="str">
        <f ca="1">IF(ATLETAS[[#This Row],[SEXO]]="f",_xlfn.XLOOKUP(ATLETAS[[#This Row],[EDAD]],MENU!$C$2:$C$123,MENU!$D$2:$D$123),_xlfn.XLOOKUP(ATLETAS[[#This Row],[EDAD]],MENU!$E$2:$E$123,MENU!$F$2:$F$123))</f>
        <v>MAYORES</v>
      </c>
      <c r="E358" s="1" t="s">
        <v>64</v>
      </c>
      <c r="F358" s="1" t="str">
        <f>LOOKUP("zzz",ATLETAS[[#This Row],[EQUIPO 1]:[EQUIPO 5]])</f>
        <v>TITANS</v>
      </c>
      <c r="G358" s="1" t="s">
        <v>377</v>
      </c>
      <c r="H358" s="4"/>
      <c r="I358" s="4"/>
      <c r="J358" s="4"/>
      <c r="K358" s="4"/>
    </row>
    <row r="359" spans="1:11" hidden="1" x14ac:dyDescent="0.25">
      <c r="A359" s="4">
        <v>40542</v>
      </c>
      <c r="B359" s="1">
        <f ca="1">IF(ATLETAS[[#This Row],[F. NACIMIENTO]]=0,"",YEAR(TODAY())-YEAR(ATLETAS[[#This Row],[F. NACIMIENTO]]))</f>
        <v>11</v>
      </c>
      <c r="C359" t="s">
        <v>354</v>
      </c>
      <c r="D359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59" s="1" t="s">
        <v>63</v>
      </c>
      <c r="F359" s="1" t="str">
        <f>LOOKUP("zzz",ATLETAS[[#This Row],[EQUIPO 1]:[EQUIPO 5]])</f>
        <v>VELETAS DORADAS</v>
      </c>
      <c r="G359" s="1" t="s">
        <v>378</v>
      </c>
      <c r="H359" s="4"/>
      <c r="I359" s="4"/>
      <c r="J359" s="4"/>
      <c r="K359" s="4"/>
    </row>
    <row r="360" spans="1:11" hidden="1" x14ac:dyDescent="0.25">
      <c r="A360" s="4">
        <v>40372</v>
      </c>
      <c r="B360" s="1">
        <f ca="1">IF(ATLETAS[[#This Row],[F. NACIMIENTO]]=0,"",YEAR(TODAY())-YEAR(ATLETAS[[#This Row],[F. NACIMIENTO]]))</f>
        <v>11</v>
      </c>
      <c r="C360" t="s">
        <v>355</v>
      </c>
      <c r="D360" s="4" t="str">
        <f ca="1">IF(ATLETAS[[#This Row],[SEXO]]="f",_xlfn.XLOOKUP(ATLETAS[[#This Row],[EDAD]],MENU!$C$2:$C$123,MENU!$D$2:$D$123),_xlfn.XLOOKUP(ATLETAS[[#This Row],[EDAD]],MENU!$E$2:$E$123,MENU!$F$2:$F$123))</f>
        <v>INFANTIL A</v>
      </c>
      <c r="E360" s="1" t="s">
        <v>64</v>
      </c>
      <c r="F360" s="1" t="str">
        <f>LOOKUP("zzz",ATLETAS[[#This Row],[EQUIPO 1]:[EQUIPO 5]])</f>
        <v>VELETAS DORADAS</v>
      </c>
      <c r="G360" s="1" t="s">
        <v>378</v>
      </c>
      <c r="H360" s="4"/>
      <c r="I360" s="4"/>
      <c r="J360" s="4"/>
      <c r="K360" s="4"/>
    </row>
    <row r="361" spans="1:11" hidden="1" x14ac:dyDescent="0.25">
      <c r="A361" s="4">
        <v>39197</v>
      </c>
      <c r="B361" s="1">
        <f ca="1">IF(ATLETAS[[#This Row],[F. NACIMIENTO]]=0,"",YEAR(TODAY())-YEAR(ATLETAS[[#This Row],[F. NACIMIENTO]]))</f>
        <v>14</v>
      </c>
      <c r="C361" t="s">
        <v>356</v>
      </c>
      <c r="D361" s="4" t="str">
        <f ca="1">IF(ATLETAS[[#This Row],[SEXO]]="f",_xlfn.XLOOKUP(ATLETAS[[#This Row],[EDAD]],MENU!$C$2:$C$123,MENU!$D$2:$D$123),_xlfn.XLOOKUP(ATLETAS[[#This Row],[EDAD]],MENU!$E$2:$E$123,MENU!$F$2:$F$123))</f>
        <v>INFANTIL B</v>
      </c>
      <c r="E361" s="1" t="s">
        <v>64</v>
      </c>
      <c r="F361" s="1" t="str">
        <f>LOOKUP("zzz",ATLETAS[[#This Row],[EQUIPO 1]:[EQUIPO 5]])</f>
        <v>VELETAS DORADAS</v>
      </c>
      <c r="G361" s="1" t="s">
        <v>378</v>
      </c>
      <c r="H361" s="4"/>
      <c r="I361" s="4"/>
      <c r="J361" s="4"/>
      <c r="K361" s="4"/>
    </row>
    <row r="362" spans="1:11" hidden="1" x14ac:dyDescent="0.25">
      <c r="A362" s="4">
        <v>38130</v>
      </c>
      <c r="B362" s="1">
        <f ca="1">IF(ATLETAS[[#This Row],[F. NACIMIENTO]]=0,"",YEAR(TODAY())-YEAR(ATLETAS[[#This Row],[F. NACIMIENTO]]))</f>
        <v>17</v>
      </c>
      <c r="C362" t="s">
        <v>357</v>
      </c>
      <c r="D362" s="4" t="str">
        <f ca="1">IF(ATLETAS[[#This Row],[SEXO]]="f",_xlfn.XLOOKUP(ATLETAS[[#This Row],[EDAD]],MENU!$C$2:$C$123,MENU!$D$2:$D$123),_xlfn.XLOOKUP(ATLETAS[[#This Row],[EDAD]],MENU!$E$2:$E$123,MENU!$F$2:$F$123))</f>
        <v>JUVENIL B</v>
      </c>
      <c r="E362" s="1" t="s">
        <v>64</v>
      </c>
      <c r="F362" s="1" t="str">
        <f>LOOKUP("zzz",ATLETAS[[#This Row],[EQUIPO 1]:[EQUIPO 5]])</f>
        <v>VELETAS DORADAS</v>
      </c>
      <c r="G362" s="1" t="s">
        <v>378</v>
      </c>
      <c r="H362" s="4"/>
      <c r="I362" s="4"/>
      <c r="J362" s="4"/>
      <c r="K362" s="4"/>
    </row>
    <row r="363" spans="1:11" hidden="1" x14ac:dyDescent="0.25">
      <c r="A363" s="4">
        <v>37416</v>
      </c>
      <c r="B363" s="1">
        <f ca="1">IF(ATLETAS[[#This Row],[F. NACIMIENTO]]=0,"",YEAR(TODAY())-YEAR(ATLETAS[[#This Row],[F. NACIMIENTO]]))</f>
        <v>19</v>
      </c>
      <c r="C363" t="s">
        <v>358</v>
      </c>
      <c r="D363" s="4" t="str">
        <f ca="1">IF(ATLETAS[[#This Row],[SEXO]]="f",_xlfn.XLOOKUP(ATLETAS[[#This Row],[EDAD]],MENU!$C$2:$C$123,MENU!$D$2:$D$123),_xlfn.XLOOKUP(ATLETAS[[#This Row],[EDAD]],MENU!$E$2:$E$123,MENU!$F$2:$F$123))</f>
        <v>MAYORES</v>
      </c>
      <c r="E363" s="1" t="s">
        <v>64</v>
      </c>
      <c r="F363" s="1" t="str">
        <f>LOOKUP("zzz",ATLETAS[[#This Row],[EQUIPO 1]:[EQUIPO 5]])</f>
        <v>VELETAS DORADAS</v>
      </c>
      <c r="G363" s="1" t="s">
        <v>378</v>
      </c>
      <c r="H363" s="4"/>
      <c r="I363" s="4"/>
      <c r="J363" s="4"/>
      <c r="K363" s="4"/>
    </row>
    <row r="364" spans="1:11" hidden="1" x14ac:dyDescent="0.25">
      <c r="A364" s="4">
        <v>37416</v>
      </c>
      <c r="B364" s="1">
        <f ca="1">IF(ATLETAS[[#This Row],[F. NACIMIENTO]]=0,"",YEAR(TODAY())-YEAR(ATLETAS[[#This Row],[F. NACIMIENTO]]))</f>
        <v>19</v>
      </c>
      <c r="C364" t="s">
        <v>359</v>
      </c>
      <c r="D364" s="4" t="str">
        <f ca="1">IF(ATLETAS[[#This Row],[SEXO]]="f",_xlfn.XLOOKUP(ATLETAS[[#This Row],[EDAD]],MENU!$C$2:$C$123,MENU!$D$2:$D$123),_xlfn.XLOOKUP(ATLETAS[[#This Row],[EDAD]],MENU!$E$2:$E$123,MENU!$F$2:$F$123))</f>
        <v>MAYORES</v>
      </c>
      <c r="E364" s="1" t="s">
        <v>64</v>
      </c>
      <c r="F364" s="1" t="str">
        <f>LOOKUP("zzz",ATLETAS[[#This Row],[EQUIPO 1]:[EQUIPO 5]])</f>
        <v>VELETAS DORADAS</v>
      </c>
      <c r="G364" s="1" t="s">
        <v>378</v>
      </c>
      <c r="H364" s="4"/>
      <c r="I364" s="4"/>
      <c r="J364" s="4"/>
      <c r="K364" s="4"/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8"/>
  <sheetViews>
    <sheetView topLeftCell="C1" workbookViewId="0">
      <pane ySplit="1" topLeftCell="A2" activePane="bottomLeft" state="frozen"/>
      <selection pane="bottomLeft" activeCell="C2968" sqref="C2968"/>
    </sheetView>
  </sheetViews>
  <sheetFormatPr baseColWidth="10" defaultColWidth="8.85546875" defaultRowHeight="15" x14ac:dyDescent="0.25"/>
  <cols>
    <col min="1" max="1" width="6.7109375" customWidth="1"/>
    <col min="2" max="2" width="15.7109375" customWidth="1"/>
    <col min="3" max="3" width="7.42578125" customWidth="1"/>
    <col min="4" max="4" width="27.28515625" bestFit="1" customWidth="1"/>
    <col min="5" max="5" width="12.28515625" bestFit="1" customWidth="1"/>
    <col min="6" max="6" width="12.28515625" customWidth="1"/>
    <col min="7" max="7" width="9.85546875" bestFit="1" customWidth="1"/>
    <col min="8" max="8" width="11.5703125" style="5"/>
    <col min="9" max="9" width="11.5703125"/>
    <col min="10" max="10" width="13.7109375" bestFit="1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43</v>
      </c>
      <c r="G1" s="1" t="s">
        <v>62</v>
      </c>
      <c r="H1" s="4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2023</v>
      </c>
      <c r="B2" s="4">
        <f>_xlfn.XLOOKUP(BD_ATLETAS[[#This Row],[ATLETA]],ATLETAS[ATLETA],ATLETAS[F. NACIMIENTO])</f>
        <v>40228</v>
      </c>
      <c r="C2" s="1">
        <f>IF(BD_ATLETAS[[#This Row],[F. NACIMIENTO]]=0,"",BD_ATLETAS[[#This Row],[AÑO]]-YEAR(BD_ATLETAS[[#This Row],[F. NACIMIENTO]]))</f>
        <v>9</v>
      </c>
      <c r="D2" s="2" t="s">
        <v>400</v>
      </c>
      <c r="E2" s="4" t="s">
        <v>376</v>
      </c>
      <c r="F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" s="4" t="str">
        <f>_xlfn.XLOOKUP(BD_ATLETAS[[#This Row],[ATLETA]],ATLETAS[ATLETA],ATLETAS[SEXO])</f>
        <v>F</v>
      </c>
      <c r="H2" s="4">
        <v>43618</v>
      </c>
      <c r="I2" s="2" t="s">
        <v>65</v>
      </c>
      <c r="J2" s="1" t="s">
        <v>649</v>
      </c>
      <c r="K2" s="3">
        <v>5.3969907407407406E-4</v>
      </c>
    </row>
    <row r="3" spans="1:11" x14ac:dyDescent="0.25">
      <c r="A3" s="1">
        <v>2023</v>
      </c>
      <c r="B3" s="4">
        <f>_xlfn.XLOOKUP(BD_ATLETAS[[#This Row],[ATLETA]],ATLETAS[ATLETA],ATLETAS[F. NACIMIENTO])</f>
        <v>40228</v>
      </c>
      <c r="C3" s="1">
        <f>IF(BD_ATLETAS[[#This Row],[F. NACIMIENTO]]=0,"",BD_ATLETAS[[#This Row],[AÑO]]-YEAR(BD_ATLETAS[[#This Row],[F. NACIMIENTO]]))</f>
        <v>9</v>
      </c>
      <c r="D3" s="2" t="s">
        <v>400</v>
      </c>
      <c r="E3" s="4" t="s">
        <v>376</v>
      </c>
      <c r="F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" s="4" t="str">
        <f>_xlfn.XLOOKUP(BD_ATLETAS[[#This Row],[ATLETA]],ATLETAS[ATLETA],ATLETAS[SEXO])</f>
        <v>F</v>
      </c>
      <c r="H3" s="4">
        <v>43618</v>
      </c>
      <c r="I3" s="2" t="s">
        <v>65</v>
      </c>
      <c r="J3" s="1" t="s">
        <v>651</v>
      </c>
      <c r="K3" s="3">
        <v>1.2745370370370369E-3</v>
      </c>
    </row>
    <row r="4" spans="1:11" x14ac:dyDescent="0.25">
      <c r="A4" s="1">
        <v>2023</v>
      </c>
      <c r="B4" s="4">
        <f>_xlfn.XLOOKUP(BD_ATLETAS[[#This Row],[ATLETA]],ATLETAS[ATLETA],ATLETAS[F. NACIMIENTO])</f>
        <v>38674</v>
      </c>
      <c r="C4" s="1">
        <f>IF(BD_ATLETAS[[#This Row],[F. NACIMIENTO]]=0,"",BD_ATLETAS[[#This Row],[AÑO]]-YEAR(BD_ATLETAS[[#This Row],[F. NACIMIENTO]]))</f>
        <v>14</v>
      </c>
      <c r="D4" s="2" t="s">
        <v>407</v>
      </c>
      <c r="E4" s="4" t="s">
        <v>78</v>
      </c>
      <c r="F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" s="4" t="str">
        <f>_xlfn.XLOOKUP(BD_ATLETAS[[#This Row],[ATLETA]],ATLETAS[ATLETA],ATLETAS[SEXO])</f>
        <v>M</v>
      </c>
      <c r="H4" s="4">
        <v>43618</v>
      </c>
      <c r="I4" s="2" t="s">
        <v>65</v>
      </c>
      <c r="J4" s="1" t="s">
        <v>649</v>
      </c>
      <c r="K4" s="3">
        <v>3.7071759259259263E-4</v>
      </c>
    </row>
    <row r="5" spans="1:11" x14ac:dyDescent="0.25">
      <c r="A5" s="1">
        <v>2023</v>
      </c>
      <c r="B5" s="4">
        <f>_xlfn.XLOOKUP(BD_ATLETAS[[#This Row],[ATLETA]],ATLETAS[ATLETA],ATLETAS[F. NACIMIENTO])</f>
        <v>38674</v>
      </c>
      <c r="C5" s="1">
        <f>IF(BD_ATLETAS[[#This Row],[F. NACIMIENTO]]=0,"",BD_ATLETAS[[#This Row],[AÑO]]-YEAR(BD_ATLETAS[[#This Row],[F. NACIMIENTO]]))</f>
        <v>14</v>
      </c>
      <c r="D5" s="2" t="s">
        <v>407</v>
      </c>
      <c r="E5" s="4" t="s">
        <v>78</v>
      </c>
      <c r="F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" s="4" t="str">
        <f>_xlfn.XLOOKUP(BD_ATLETAS[[#This Row],[ATLETA]],ATLETAS[ATLETA],ATLETAS[SEXO])</f>
        <v>M</v>
      </c>
      <c r="H5" s="4">
        <v>43618</v>
      </c>
      <c r="I5" s="2" t="s">
        <v>65</v>
      </c>
      <c r="J5" s="1" t="s">
        <v>651</v>
      </c>
      <c r="K5" s="3">
        <v>8.4560185185185183E-4</v>
      </c>
    </row>
    <row r="6" spans="1:11" x14ac:dyDescent="0.25">
      <c r="A6" s="1">
        <v>2023</v>
      </c>
      <c r="B6" s="4">
        <f>_xlfn.XLOOKUP(BD_ATLETAS[[#This Row],[ATLETA]],ATLETAS[ATLETA],ATLETAS[F. NACIMIENTO])</f>
        <v>38674</v>
      </c>
      <c r="C6" s="1">
        <f>IF(BD_ATLETAS[[#This Row],[F. NACIMIENTO]]=0,"",BD_ATLETAS[[#This Row],[AÑO]]-YEAR(BD_ATLETAS[[#This Row],[F. NACIMIENTO]]))</f>
        <v>14</v>
      </c>
      <c r="D6" s="2" t="s">
        <v>407</v>
      </c>
      <c r="E6" s="4" t="s">
        <v>78</v>
      </c>
      <c r="F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" s="4" t="str">
        <f>_xlfn.XLOOKUP(BD_ATLETAS[[#This Row],[ATLETA]],ATLETAS[ATLETA],ATLETAS[SEXO])</f>
        <v>M</v>
      </c>
      <c r="H6" s="4">
        <v>43618</v>
      </c>
      <c r="I6" s="2" t="s">
        <v>65</v>
      </c>
      <c r="J6" s="1" t="s">
        <v>652</v>
      </c>
      <c r="K6" s="3">
        <v>1.9289351851851852E-3</v>
      </c>
    </row>
    <row r="7" spans="1:11" x14ac:dyDescent="0.25">
      <c r="A7" s="1">
        <v>2023</v>
      </c>
      <c r="B7" s="4">
        <f>_xlfn.XLOOKUP(BD_ATLETAS[[#This Row],[ATLETA]],ATLETAS[ATLETA],ATLETAS[F. NACIMIENTO])</f>
        <v>36234</v>
      </c>
      <c r="C7" s="1">
        <f>IF(BD_ATLETAS[[#This Row],[F. NACIMIENTO]]=0,"",BD_ATLETAS[[#This Row],[AÑO]]-YEAR(BD_ATLETAS[[#This Row],[F. NACIMIENTO]]))</f>
        <v>20</v>
      </c>
      <c r="D7" s="2" t="s">
        <v>75</v>
      </c>
      <c r="E7" s="4" t="s">
        <v>78</v>
      </c>
      <c r="F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" s="4" t="str">
        <f>_xlfn.XLOOKUP(BD_ATLETAS[[#This Row],[ATLETA]],ATLETAS[ATLETA],ATLETAS[SEXO])</f>
        <v>F</v>
      </c>
      <c r="H7" s="4">
        <v>43618</v>
      </c>
      <c r="I7" s="2" t="s">
        <v>65</v>
      </c>
      <c r="J7" s="1" t="s">
        <v>649</v>
      </c>
      <c r="K7" s="3">
        <v>5.0532407407407394E-4</v>
      </c>
    </row>
    <row r="8" spans="1:11" x14ac:dyDescent="0.25">
      <c r="A8" s="1">
        <v>2023</v>
      </c>
      <c r="B8" s="4">
        <f>_xlfn.XLOOKUP(BD_ATLETAS[[#This Row],[ATLETA]],ATLETAS[ATLETA],ATLETAS[F. NACIMIENTO])</f>
        <v>40155</v>
      </c>
      <c r="C8" s="1">
        <f>IF(BD_ATLETAS[[#This Row],[F. NACIMIENTO]]=0,"",BD_ATLETAS[[#This Row],[AÑO]]-YEAR(BD_ATLETAS[[#This Row],[F. NACIMIENTO]]))</f>
        <v>10</v>
      </c>
      <c r="D8" s="2" t="s">
        <v>296</v>
      </c>
      <c r="E8" s="4" t="s">
        <v>371</v>
      </c>
      <c r="F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" s="4" t="str">
        <f>_xlfn.XLOOKUP(BD_ATLETAS[[#This Row],[ATLETA]],ATLETAS[ATLETA],ATLETAS[SEXO])</f>
        <v>M</v>
      </c>
      <c r="H8" s="4">
        <v>43618</v>
      </c>
      <c r="I8" s="2" t="s">
        <v>65</v>
      </c>
      <c r="J8" s="1" t="s">
        <v>649</v>
      </c>
      <c r="K8" s="3">
        <v>7.6030092592592599E-4</v>
      </c>
    </row>
    <row r="9" spans="1:11" x14ac:dyDescent="0.25">
      <c r="A9" s="1">
        <v>2023</v>
      </c>
      <c r="B9" s="4">
        <f>_xlfn.XLOOKUP(BD_ATLETAS[[#This Row],[ATLETA]],ATLETAS[ATLETA],ATLETAS[F. NACIMIENTO])</f>
        <v>40155</v>
      </c>
      <c r="C9" s="1">
        <f>IF(BD_ATLETAS[[#This Row],[F. NACIMIENTO]]=0,"",BD_ATLETAS[[#This Row],[AÑO]]-YEAR(BD_ATLETAS[[#This Row],[F. NACIMIENTO]]))</f>
        <v>10</v>
      </c>
      <c r="D9" s="2" t="s">
        <v>296</v>
      </c>
      <c r="E9" s="4" t="s">
        <v>371</v>
      </c>
      <c r="F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" s="4" t="str">
        <f>_xlfn.XLOOKUP(BD_ATLETAS[[#This Row],[ATLETA]],ATLETAS[ATLETA],ATLETAS[SEXO])</f>
        <v>M</v>
      </c>
      <c r="H9" s="4">
        <v>43618</v>
      </c>
      <c r="I9" s="2" t="s">
        <v>65</v>
      </c>
      <c r="J9" s="1" t="s">
        <v>651</v>
      </c>
      <c r="K9" s="3">
        <v>1.8906250000000002E-3</v>
      </c>
    </row>
    <row r="10" spans="1:11" x14ac:dyDescent="0.25">
      <c r="A10" s="1">
        <v>2023</v>
      </c>
      <c r="B10" s="4">
        <f>_xlfn.XLOOKUP(BD_ATLETAS[[#This Row],[ATLETA]],ATLETAS[ATLETA],ATLETAS[F. NACIMIENTO])</f>
        <v>30926</v>
      </c>
      <c r="C10" s="1">
        <f>IF(BD_ATLETAS[[#This Row],[F. NACIMIENTO]]=0,"",BD_ATLETAS[[#This Row],[AÑO]]-YEAR(BD_ATLETAS[[#This Row],[F. NACIMIENTO]]))</f>
        <v>35</v>
      </c>
      <c r="D10" s="2" t="s">
        <v>180</v>
      </c>
      <c r="E10" s="4" t="s">
        <v>367</v>
      </c>
      <c r="F1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0" s="4" t="str">
        <f>_xlfn.XLOOKUP(BD_ATLETAS[[#This Row],[ATLETA]],ATLETAS[ATLETA],ATLETAS[SEXO])</f>
        <v>F</v>
      </c>
      <c r="H10" s="4">
        <v>43618</v>
      </c>
      <c r="I10" s="2" t="s">
        <v>65</v>
      </c>
      <c r="J10" s="1" t="s">
        <v>649</v>
      </c>
      <c r="K10" s="3">
        <v>5.4675925925925931E-4</v>
      </c>
    </row>
    <row r="11" spans="1:11" x14ac:dyDescent="0.25">
      <c r="A11" s="1">
        <v>2023</v>
      </c>
      <c r="B11" s="4">
        <f>_xlfn.XLOOKUP(BD_ATLETAS[[#This Row],[ATLETA]],ATLETAS[ATLETA],ATLETAS[F. NACIMIENTO])</f>
        <v>30926</v>
      </c>
      <c r="C11" s="1">
        <f>IF(BD_ATLETAS[[#This Row],[F. NACIMIENTO]]=0,"",BD_ATLETAS[[#This Row],[AÑO]]-YEAR(BD_ATLETAS[[#This Row],[F. NACIMIENTO]]))</f>
        <v>35</v>
      </c>
      <c r="D11" s="2" t="s">
        <v>180</v>
      </c>
      <c r="E11" s="4" t="s">
        <v>367</v>
      </c>
      <c r="F1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1" s="4" t="str">
        <f>_xlfn.XLOOKUP(BD_ATLETAS[[#This Row],[ATLETA]],ATLETAS[ATLETA],ATLETAS[SEXO])</f>
        <v>F</v>
      </c>
      <c r="H11" s="4">
        <v>43618</v>
      </c>
      <c r="I11" s="2" t="s">
        <v>65</v>
      </c>
      <c r="J11" s="1" t="s">
        <v>651</v>
      </c>
      <c r="K11" s="3">
        <v>1.3657407407407409E-3</v>
      </c>
    </row>
    <row r="12" spans="1:11" x14ac:dyDescent="0.25">
      <c r="A12" s="1">
        <v>2023</v>
      </c>
      <c r="B12" s="4">
        <f>_xlfn.XLOOKUP(BD_ATLETAS[[#This Row],[ATLETA]],ATLETAS[ATLETA],ATLETAS[F. NACIMIENTO])</f>
        <v>30926</v>
      </c>
      <c r="C12" s="1">
        <f>IF(BD_ATLETAS[[#This Row],[F. NACIMIENTO]]=0,"",BD_ATLETAS[[#This Row],[AÑO]]-YEAR(BD_ATLETAS[[#This Row],[F. NACIMIENTO]]))</f>
        <v>35</v>
      </c>
      <c r="D12" s="2" t="s">
        <v>180</v>
      </c>
      <c r="E12" s="4" t="s">
        <v>367</v>
      </c>
      <c r="F1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" s="4" t="str">
        <f>_xlfn.XLOOKUP(BD_ATLETAS[[#This Row],[ATLETA]],ATLETAS[ATLETA],ATLETAS[SEXO])</f>
        <v>F</v>
      </c>
      <c r="H12" s="4">
        <v>43618</v>
      </c>
      <c r="I12" s="2" t="s">
        <v>65</v>
      </c>
      <c r="J12" s="1" t="s">
        <v>652</v>
      </c>
      <c r="K12" s="3">
        <v>3.067476851851852E-3</v>
      </c>
    </row>
    <row r="13" spans="1:11" x14ac:dyDescent="0.25">
      <c r="A13" s="1">
        <v>2023</v>
      </c>
      <c r="B13" s="4">
        <f>_xlfn.XLOOKUP(BD_ATLETAS[[#This Row],[ATLETA]],ATLETAS[ATLETA],ATLETAS[F. NACIMIENTO])</f>
        <v>30926</v>
      </c>
      <c r="C13" s="1">
        <f>IF(BD_ATLETAS[[#This Row],[F. NACIMIENTO]]=0,"",BD_ATLETAS[[#This Row],[AÑO]]-YEAR(BD_ATLETAS[[#This Row],[F. NACIMIENTO]]))</f>
        <v>35</v>
      </c>
      <c r="D13" s="2" t="s">
        <v>180</v>
      </c>
      <c r="E13" s="4" t="s">
        <v>367</v>
      </c>
      <c r="F1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" s="4" t="str">
        <f>_xlfn.XLOOKUP(BD_ATLETAS[[#This Row],[ATLETA]],ATLETAS[ATLETA],ATLETAS[SEXO])</f>
        <v>F</v>
      </c>
      <c r="H13" s="4">
        <v>43618</v>
      </c>
      <c r="I13" s="2" t="s">
        <v>65</v>
      </c>
      <c r="J13" s="1" t="s">
        <v>653</v>
      </c>
      <c r="K13" s="3">
        <v>6.3537037037037026E-3</v>
      </c>
    </row>
    <row r="14" spans="1:11" x14ac:dyDescent="0.25">
      <c r="A14" s="1">
        <v>2023</v>
      </c>
      <c r="B14" s="4">
        <f>_xlfn.XLOOKUP(BD_ATLETAS[[#This Row],[ATLETA]],ATLETAS[ATLETA],ATLETAS[F. NACIMIENTO])</f>
        <v>36822</v>
      </c>
      <c r="C14" s="1">
        <f>IF(BD_ATLETAS[[#This Row],[F. NACIMIENTO]]=0,"",BD_ATLETAS[[#This Row],[AÑO]]-YEAR(BD_ATLETAS[[#This Row],[F. NACIMIENTO]]))</f>
        <v>19</v>
      </c>
      <c r="D14" s="2" t="s">
        <v>77</v>
      </c>
      <c r="E14" s="4" t="s">
        <v>78</v>
      </c>
      <c r="F1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" s="4" t="str">
        <f>_xlfn.XLOOKUP(BD_ATLETAS[[#This Row],[ATLETA]],ATLETAS[ATLETA],ATLETAS[SEXO])</f>
        <v>M</v>
      </c>
      <c r="H14" s="4">
        <v>43618</v>
      </c>
      <c r="I14" s="2" t="s">
        <v>65</v>
      </c>
      <c r="J14" s="1" t="s">
        <v>649</v>
      </c>
      <c r="K14" s="3">
        <v>3.3946759259259254E-4</v>
      </c>
    </row>
    <row r="15" spans="1:11" x14ac:dyDescent="0.25">
      <c r="A15" s="1">
        <v>2023</v>
      </c>
      <c r="B15" s="4">
        <f>_xlfn.XLOOKUP(BD_ATLETAS[[#This Row],[ATLETA]],ATLETAS[ATLETA],ATLETAS[F. NACIMIENTO])</f>
        <v>36822</v>
      </c>
      <c r="C15" s="1">
        <f>IF(BD_ATLETAS[[#This Row],[F. NACIMIENTO]]=0,"",BD_ATLETAS[[#This Row],[AÑO]]-YEAR(BD_ATLETAS[[#This Row],[F. NACIMIENTO]]))</f>
        <v>19</v>
      </c>
      <c r="D15" s="2" t="s">
        <v>77</v>
      </c>
      <c r="E15" s="4" t="s">
        <v>78</v>
      </c>
      <c r="F1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" s="4" t="str">
        <f>_xlfn.XLOOKUP(BD_ATLETAS[[#This Row],[ATLETA]],ATLETAS[ATLETA],ATLETAS[SEXO])</f>
        <v>M</v>
      </c>
      <c r="H15" s="4">
        <v>43618</v>
      </c>
      <c r="I15" s="2" t="s">
        <v>65</v>
      </c>
      <c r="J15" s="1" t="s">
        <v>651</v>
      </c>
      <c r="K15" s="3">
        <v>8.547453703703704E-4</v>
      </c>
    </row>
    <row r="16" spans="1:11" x14ac:dyDescent="0.25">
      <c r="A16" s="1">
        <v>2023</v>
      </c>
      <c r="B16" s="4">
        <f>_xlfn.XLOOKUP(BD_ATLETAS[[#This Row],[ATLETA]],ATLETAS[ATLETA],ATLETAS[F. NACIMIENTO])</f>
        <v>39558</v>
      </c>
      <c r="C16" s="1">
        <f>IF(BD_ATLETAS[[#This Row],[F. NACIMIENTO]]=0,"",BD_ATLETAS[[#This Row],[AÑO]]-YEAR(BD_ATLETAS[[#This Row],[F. NACIMIENTO]]))</f>
        <v>11</v>
      </c>
      <c r="D16" s="2" t="s">
        <v>188</v>
      </c>
      <c r="E16" s="4" t="s">
        <v>367</v>
      </c>
      <c r="F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" s="4" t="str">
        <f>_xlfn.XLOOKUP(BD_ATLETAS[[#This Row],[ATLETA]],ATLETAS[ATLETA],ATLETAS[SEXO])</f>
        <v>M</v>
      </c>
      <c r="H16" s="4">
        <v>43618</v>
      </c>
      <c r="I16" s="2" t="s">
        <v>65</v>
      </c>
      <c r="J16" s="1" t="s">
        <v>649</v>
      </c>
      <c r="K16" s="3">
        <v>4.1446759259259258E-4</v>
      </c>
    </row>
    <row r="17" spans="1:11" x14ac:dyDescent="0.25">
      <c r="A17" s="1">
        <v>2023</v>
      </c>
      <c r="B17" s="4">
        <f>_xlfn.XLOOKUP(BD_ATLETAS[[#This Row],[ATLETA]],ATLETAS[ATLETA],ATLETAS[F. NACIMIENTO])</f>
        <v>39558</v>
      </c>
      <c r="C17" s="1">
        <f>IF(BD_ATLETAS[[#This Row],[F. NACIMIENTO]]=0,"",BD_ATLETAS[[#This Row],[AÑO]]-YEAR(BD_ATLETAS[[#This Row],[F. NACIMIENTO]]))</f>
        <v>11</v>
      </c>
      <c r="D17" s="2" t="s">
        <v>188</v>
      </c>
      <c r="E17" s="4" t="s">
        <v>367</v>
      </c>
      <c r="F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" s="4" t="str">
        <f>_xlfn.XLOOKUP(BD_ATLETAS[[#This Row],[ATLETA]],ATLETAS[ATLETA],ATLETAS[SEXO])</f>
        <v>M</v>
      </c>
      <c r="H17" s="4">
        <v>43618</v>
      </c>
      <c r="I17" s="2" t="s">
        <v>65</v>
      </c>
      <c r="J17" s="1" t="s">
        <v>651</v>
      </c>
      <c r="K17" s="3">
        <v>9.5057870370370381E-4</v>
      </c>
    </row>
    <row r="18" spans="1:11" x14ac:dyDescent="0.25">
      <c r="A18" s="1">
        <v>2023</v>
      </c>
      <c r="B18" s="4">
        <f>_xlfn.XLOOKUP(BD_ATLETAS[[#This Row],[ATLETA]],ATLETAS[ATLETA],ATLETAS[F. NACIMIENTO])</f>
        <v>39962</v>
      </c>
      <c r="C18" s="1">
        <f>IF(BD_ATLETAS[[#This Row],[F. NACIMIENTO]]=0,"",BD_ATLETAS[[#This Row],[AÑO]]-YEAR(BD_ATLETAS[[#This Row],[F. NACIMIENTO]]))</f>
        <v>10</v>
      </c>
      <c r="D18" s="2" t="s">
        <v>245</v>
      </c>
      <c r="E18" s="4" t="s">
        <v>376</v>
      </c>
      <c r="F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" s="4" t="str">
        <f>_xlfn.XLOOKUP(BD_ATLETAS[[#This Row],[ATLETA]],ATLETAS[ATLETA],ATLETAS[SEXO])</f>
        <v>F</v>
      </c>
      <c r="H18" s="4">
        <v>43618</v>
      </c>
      <c r="I18" s="2" t="s">
        <v>65</v>
      </c>
      <c r="J18" s="1" t="s">
        <v>649</v>
      </c>
      <c r="K18" s="3">
        <v>4.6423611111111107E-4</v>
      </c>
    </row>
    <row r="19" spans="1:11" x14ac:dyDescent="0.25">
      <c r="A19" s="1">
        <v>2023</v>
      </c>
      <c r="B19" s="4">
        <f>_xlfn.XLOOKUP(BD_ATLETAS[[#This Row],[ATLETA]],ATLETAS[ATLETA],ATLETAS[F. NACIMIENTO])</f>
        <v>39962</v>
      </c>
      <c r="C19" s="1">
        <f>IF(BD_ATLETAS[[#This Row],[F. NACIMIENTO]]=0,"",BD_ATLETAS[[#This Row],[AÑO]]-YEAR(BD_ATLETAS[[#This Row],[F. NACIMIENTO]]))</f>
        <v>10</v>
      </c>
      <c r="D19" s="2" t="s">
        <v>245</v>
      </c>
      <c r="E19" s="4" t="s">
        <v>376</v>
      </c>
      <c r="F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" s="4" t="str">
        <f>_xlfn.XLOOKUP(BD_ATLETAS[[#This Row],[ATLETA]],ATLETAS[ATLETA],ATLETAS[SEXO])</f>
        <v>F</v>
      </c>
      <c r="H19" s="4">
        <v>43618</v>
      </c>
      <c r="I19" s="2" t="s">
        <v>65</v>
      </c>
      <c r="J19" s="1" t="s">
        <v>651</v>
      </c>
      <c r="K19" s="3">
        <v>1.0464120370370369E-3</v>
      </c>
    </row>
    <row r="20" spans="1:11" x14ac:dyDescent="0.25">
      <c r="A20" s="1">
        <v>2023</v>
      </c>
      <c r="B20" s="4">
        <f>_xlfn.XLOOKUP(BD_ATLETAS[[#This Row],[ATLETA]],ATLETAS[ATLETA],ATLETAS[F. NACIMIENTO])</f>
        <v>39962</v>
      </c>
      <c r="C20" s="1">
        <f>IF(BD_ATLETAS[[#This Row],[F. NACIMIENTO]]=0,"",BD_ATLETAS[[#This Row],[AÑO]]-YEAR(BD_ATLETAS[[#This Row],[F. NACIMIENTO]]))</f>
        <v>10</v>
      </c>
      <c r="D20" s="2" t="s">
        <v>245</v>
      </c>
      <c r="E20" s="4" t="s">
        <v>376</v>
      </c>
      <c r="F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" s="4" t="str">
        <f>_xlfn.XLOOKUP(BD_ATLETAS[[#This Row],[ATLETA]],ATLETAS[ATLETA],ATLETAS[SEXO])</f>
        <v>F</v>
      </c>
      <c r="H20" s="4">
        <v>43618</v>
      </c>
      <c r="I20" s="2" t="s">
        <v>65</v>
      </c>
      <c r="J20" s="1" t="s">
        <v>652</v>
      </c>
      <c r="K20" s="3">
        <v>2.3784722222222224E-3</v>
      </c>
    </row>
    <row r="21" spans="1:11" x14ac:dyDescent="0.25">
      <c r="A21" s="1">
        <v>2023</v>
      </c>
      <c r="B21" s="4">
        <f>_xlfn.XLOOKUP(BD_ATLETAS[[#This Row],[ATLETA]],ATLETAS[ATLETA],ATLETAS[F. NACIMIENTO])</f>
        <v>39761</v>
      </c>
      <c r="C21" s="1">
        <f>IF(BD_ATLETAS[[#This Row],[F. NACIMIENTO]]=0,"",BD_ATLETAS[[#This Row],[AÑO]]-YEAR(BD_ATLETAS[[#This Row],[F. NACIMIENTO]]))</f>
        <v>11</v>
      </c>
      <c r="D21" s="2" t="s">
        <v>310</v>
      </c>
      <c r="E21" s="4" t="s">
        <v>374</v>
      </c>
      <c r="F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" s="4" t="str">
        <f>_xlfn.XLOOKUP(BD_ATLETAS[[#This Row],[ATLETA]],ATLETAS[ATLETA],ATLETAS[SEXO])</f>
        <v>F</v>
      </c>
      <c r="H21" s="4">
        <v>43618</v>
      </c>
      <c r="I21" s="2" t="s">
        <v>65</v>
      </c>
      <c r="J21" s="1" t="s">
        <v>649</v>
      </c>
      <c r="K21" s="3">
        <v>5.637731481481481E-4</v>
      </c>
    </row>
    <row r="22" spans="1:11" x14ac:dyDescent="0.25">
      <c r="A22" s="1">
        <v>2023</v>
      </c>
      <c r="B22" s="4">
        <f>_xlfn.XLOOKUP(BD_ATLETAS[[#This Row],[ATLETA]],ATLETAS[ATLETA],ATLETAS[F. NACIMIENTO])</f>
        <v>39761</v>
      </c>
      <c r="C22" s="1">
        <f>IF(BD_ATLETAS[[#This Row],[F. NACIMIENTO]]=0,"",BD_ATLETAS[[#This Row],[AÑO]]-YEAR(BD_ATLETAS[[#This Row],[F. NACIMIENTO]]))</f>
        <v>11</v>
      </c>
      <c r="D22" s="2" t="s">
        <v>310</v>
      </c>
      <c r="E22" s="4" t="s">
        <v>374</v>
      </c>
      <c r="F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" s="4" t="str">
        <f>_xlfn.XLOOKUP(BD_ATLETAS[[#This Row],[ATLETA]],ATLETAS[ATLETA],ATLETAS[SEXO])</f>
        <v>F</v>
      </c>
      <c r="H22" s="4">
        <v>43618</v>
      </c>
      <c r="I22" s="2" t="s">
        <v>65</v>
      </c>
      <c r="J22" s="1" t="s">
        <v>651</v>
      </c>
      <c r="K22" s="3">
        <v>1.2365740740740742E-3</v>
      </c>
    </row>
    <row r="23" spans="1:11" x14ac:dyDescent="0.25">
      <c r="A23" s="1">
        <v>2023</v>
      </c>
      <c r="B23" s="4">
        <f>_xlfn.XLOOKUP(BD_ATLETAS[[#This Row],[ATLETA]],ATLETAS[ATLETA],ATLETAS[F. NACIMIENTO])</f>
        <v>39761</v>
      </c>
      <c r="C23" s="1">
        <f>IF(BD_ATLETAS[[#This Row],[F. NACIMIENTO]]=0,"",BD_ATLETAS[[#This Row],[AÑO]]-YEAR(BD_ATLETAS[[#This Row],[F. NACIMIENTO]]))</f>
        <v>11</v>
      </c>
      <c r="D23" s="2" t="s">
        <v>310</v>
      </c>
      <c r="E23" s="4" t="s">
        <v>374</v>
      </c>
      <c r="F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" s="4" t="str">
        <f>_xlfn.XLOOKUP(BD_ATLETAS[[#This Row],[ATLETA]],ATLETAS[ATLETA],ATLETAS[SEXO])</f>
        <v>F</v>
      </c>
      <c r="H23" s="4">
        <v>43618</v>
      </c>
      <c r="I23" s="2" t="s">
        <v>65</v>
      </c>
      <c r="J23" s="1" t="s">
        <v>652</v>
      </c>
      <c r="K23" s="3">
        <v>2.6062500000000005E-3</v>
      </c>
    </row>
    <row r="24" spans="1:11" x14ac:dyDescent="0.25">
      <c r="A24" s="1">
        <v>2023</v>
      </c>
      <c r="B24" s="4">
        <f>_xlfn.XLOOKUP(BD_ATLETAS[[#This Row],[ATLETA]],ATLETAS[ATLETA],ATLETAS[F. NACIMIENTO])</f>
        <v>37918</v>
      </c>
      <c r="C24" s="1">
        <f>IF(BD_ATLETAS[[#This Row],[F. NACIMIENTO]]=0,"",BD_ATLETAS[[#This Row],[AÑO]]-YEAR(BD_ATLETAS[[#This Row],[F. NACIMIENTO]]))</f>
        <v>16</v>
      </c>
      <c r="D24" s="2" t="s">
        <v>350</v>
      </c>
      <c r="E24" s="4" t="s">
        <v>376</v>
      </c>
      <c r="F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" s="4" t="str">
        <f>_xlfn.XLOOKUP(BD_ATLETAS[[#This Row],[ATLETA]],ATLETAS[ATLETA],ATLETAS[SEXO])</f>
        <v>M</v>
      </c>
      <c r="H24" s="4">
        <v>43618</v>
      </c>
      <c r="I24" s="2" t="s">
        <v>65</v>
      </c>
      <c r="J24" s="1" t="s">
        <v>649</v>
      </c>
      <c r="K24" s="3">
        <v>3.4629629629629632E-4</v>
      </c>
    </row>
    <row r="25" spans="1:11" x14ac:dyDescent="0.25">
      <c r="A25" s="1">
        <v>2023</v>
      </c>
      <c r="B25" s="4">
        <f>_xlfn.XLOOKUP(BD_ATLETAS[[#This Row],[ATLETA]],ATLETAS[ATLETA],ATLETAS[F. NACIMIENTO])</f>
        <v>37918</v>
      </c>
      <c r="C25" s="1">
        <f>IF(BD_ATLETAS[[#This Row],[F. NACIMIENTO]]=0,"",BD_ATLETAS[[#This Row],[AÑO]]-YEAR(BD_ATLETAS[[#This Row],[F. NACIMIENTO]]))</f>
        <v>16</v>
      </c>
      <c r="D25" s="2" t="s">
        <v>350</v>
      </c>
      <c r="E25" s="4" t="s">
        <v>376</v>
      </c>
      <c r="F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" s="4" t="str">
        <f>_xlfn.XLOOKUP(BD_ATLETAS[[#This Row],[ATLETA]],ATLETAS[ATLETA],ATLETAS[SEXO])</f>
        <v>M</v>
      </c>
      <c r="H25" s="4">
        <v>43618</v>
      </c>
      <c r="I25" s="2" t="s">
        <v>65</v>
      </c>
      <c r="J25" s="1" t="s">
        <v>651</v>
      </c>
      <c r="K25" s="3">
        <v>8.0034722222222226E-4</v>
      </c>
    </row>
    <row r="26" spans="1:11" x14ac:dyDescent="0.25">
      <c r="A26" s="1">
        <v>2023</v>
      </c>
      <c r="B26" s="4">
        <f>_xlfn.XLOOKUP(BD_ATLETAS[[#This Row],[ATLETA]],ATLETAS[ATLETA],ATLETAS[F. NACIMIENTO])</f>
        <v>37918</v>
      </c>
      <c r="C26" s="1">
        <f>IF(BD_ATLETAS[[#This Row],[F. NACIMIENTO]]=0,"",BD_ATLETAS[[#This Row],[AÑO]]-YEAR(BD_ATLETAS[[#This Row],[F. NACIMIENTO]]))</f>
        <v>16</v>
      </c>
      <c r="D26" s="2" t="s">
        <v>350</v>
      </c>
      <c r="E26" s="4" t="s">
        <v>376</v>
      </c>
      <c r="F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" s="4" t="str">
        <f>_xlfn.XLOOKUP(BD_ATLETAS[[#This Row],[ATLETA]],ATLETAS[ATLETA],ATLETAS[SEXO])</f>
        <v>M</v>
      </c>
      <c r="H26" s="4">
        <v>43618</v>
      </c>
      <c r="I26" s="2" t="s">
        <v>65</v>
      </c>
      <c r="J26" s="1" t="s">
        <v>652</v>
      </c>
      <c r="K26" s="3">
        <v>1.8836805555555553E-3</v>
      </c>
    </row>
    <row r="27" spans="1:11" x14ac:dyDescent="0.25">
      <c r="A27" s="1">
        <v>2023</v>
      </c>
      <c r="B27" s="4">
        <f>_xlfn.XLOOKUP(BD_ATLETAS[[#This Row],[ATLETA]],ATLETAS[ATLETA],ATLETAS[F. NACIMIENTO])</f>
        <v>37918</v>
      </c>
      <c r="C27" s="1">
        <f>IF(BD_ATLETAS[[#This Row],[F. NACIMIENTO]]=0,"",BD_ATLETAS[[#This Row],[AÑO]]-YEAR(BD_ATLETAS[[#This Row],[F. NACIMIENTO]]))</f>
        <v>16</v>
      </c>
      <c r="D27" s="2" t="s">
        <v>350</v>
      </c>
      <c r="E27" s="4" t="s">
        <v>376</v>
      </c>
      <c r="F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" s="4" t="str">
        <f>_xlfn.XLOOKUP(BD_ATLETAS[[#This Row],[ATLETA]],ATLETAS[ATLETA],ATLETAS[SEXO])</f>
        <v>M</v>
      </c>
      <c r="H27" s="4">
        <v>43618</v>
      </c>
      <c r="I27" s="2" t="s">
        <v>65</v>
      </c>
      <c r="J27" s="1" t="s">
        <v>653</v>
      </c>
      <c r="K27" s="3">
        <v>4.2483796296296297E-3</v>
      </c>
    </row>
    <row r="28" spans="1:11" x14ac:dyDescent="0.25">
      <c r="A28" s="1">
        <v>2023</v>
      </c>
      <c r="B28" s="4">
        <f>_xlfn.XLOOKUP(BD_ATLETAS[[#This Row],[ATLETA]],ATLETAS[ATLETA],ATLETAS[F. NACIMIENTO])</f>
        <v>38028</v>
      </c>
      <c r="C28" s="1">
        <f>IF(BD_ATLETAS[[#This Row],[F. NACIMIENTO]]=0,"",BD_ATLETAS[[#This Row],[AÑO]]-YEAR(BD_ATLETAS[[#This Row],[F. NACIMIENTO]]))</f>
        <v>15</v>
      </c>
      <c r="D28" s="2" t="s">
        <v>349</v>
      </c>
      <c r="E28" s="4" t="s">
        <v>376</v>
      </c>
      <c r="F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" s="4" t="str">
        <f>_xlfn.XLOOKUP(BD_ATLETAS[[#This Row],[ATLETA]],ATLETAS[ATLETA],ATLETAS[SEXO])</f>
        <v>M</v>
      </c>
      <c r="H28" s="4">
        <v>43618</v>
      </c>
      <c r="I28" s="2" t="s">
        <v>65</v>
      </c>
      <c r="J28" s="1" t="s">
        <v>649</v>
      </c>
      <c r="K28" s="3">
        <v>3.3391203703703702E-4</v>
      </c>
    </row>
    <row r="29" spans="1:11" x14ac:dyDescent="0.25">
      <c r="A29" s="1">
        <v>2023</v>
      </c>
      <c r="B29" s="4">
        <f>_xlfn.XLOOKUP(BD_ATLETAS[[#This Row],[ATLETA]],ATLETAS[ATLETA],ATLETAS[F. NACIMIENTO])</f>
        <v>38028</v>
      </c>
      <c r="C29" s="1">
        <f>IF(BD_ATLETAS[[#This Row],[F. NACIMIENTO]]=0,"",BD_ATLETAS[[#This Row],[AÑO]]-YEAR(BD_ATLETAS[[#This Row],[F. NACIMIENTO]]))</f>
        <v>15</v>
      </c>
      <c r="D29" s="2" t="s">
        <v>349</v>
      </c>
      <c r="E29" s="4" t="s">
        <v>376</v>
      </c>
      <c r="F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" s="4" t="str">
        <f>_xlfn.XLOOKUP(BD_ATLETAS[[#This Row],[ATLETA]],ATLETAS[ATLETA],ATLETAS[SEXO])</f>
        <v>M</v>
      </c>
      <c r="H29" s="4">
        <v>43618</v>
      </c>
      <c r="I29" s="2" t="s">
        <v>65</v>
      </c>
      <c r="J29" s="1" t="s">
        <v>651</v>
      </c>
      <c r="K29" s="3">
        <v>7.7939814814814809E-4</v>
      </c>
    </row>
    <row r="30" spans="1:11" x14ac:dyDescent="0.25">
      <c r="A30" s="1">
        <v>2023</v>
      </c>
      <c r="B30" s="4">
        <f>_xlfn.XLOOKUP(BD_ATLETAS[[#This Row],[ATLETA]],ATLETAS[ATLETA],ATLETAS[F. NACIMIENTO])</f>
        <v>38028</v>
      </c>
      <c r="C30" s="1">
        <f>IF(BD_ATLETAS[[#This Row],[F. NACIMIENTO]]=0,"",BD_ATLETAS[[#This Row],[AÑO]]-YEAR(BD_ATLETAS[[#This Row],[F. NACIMIENTO]]))</f>
        <v>15</v>
      </c>
      <c r="D30" s="2" t="s">
        <v>349</v>
      </c>
      <c r="E30" s="4" t="s">
        <v>376</v>
      </c>
      <c r="F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0" s="4" t="str">
        <f>_xlfn.XLOOKUP(BD_ATLETAS[[#This Row],[ATLETA]],ATLETAS[ATLETA],ATLETAS[SEXO])</f>
        <v>M</v>
      </c>
      <c r="H30" s="4">
        <v>43618</v>
      </c>
      <c r="I30" s="2" t="s">
        <v>65</v>
      </c>
      <c r="J30" s="1" t="s">
        <v>652</v>
      </c>
      <c r="K30" s="3">
        <v>1.761574074074074E-3</v>
      </c>
    </row>
    <row r="31" spans="1:11" x14ac:dyDescent="0.25">
      <c r="A31" s="1">
        <v>2023</v>
      </c>
      <c r="B31" s="4">
        <f>_xlfn.XLOOKUP(BD_ATLETAS[[#This Row],[ATLETA]],ATLETAS[ATLETA],ATLETAS[F. NACIMIENTO])</f>
        <v>38028</v>
      </c>
      <c r="C31" s="1">
        <f>IF(BD_ATLETAS[[#This Row],[F. NACIMIENTO]]=0,"",BD_ATLETAS[[#This Row],[AÑO]]-YEAR(BD_ATLETAS[[#This Row],[F. NACIMIENTO]]))</f>
        <v>15</v>
      </c>
      <c r="D31" s="2" t="s">
        <v>349</v>
      </c>
      <c r="E31" s="4" t="s">
        <v>376</v>
      </c>
      <c r="F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1" s="4" t="str">
        <f>_xlfn.XLOOKUP(BD_ATLETAS[[#This Row],[ATLETA]],ATLETAS[ATLETA],ATLETAS[SEXO])</f>
        <v>M</v>
      </c>
      <c r="H31" s="4">
        <v>43618</v>
      </c>
      <c r="I31" s="2" t="s">
        <v>65</v>
      </c>
      <c r="J31" s="1" t="s">
        <v>653</v>
      </c>
      <c r="K31" s="3">
        <v>3.8527777777777779E-3</v>
      </c>
    </row>
    <row r="32" spans="1:11" x14ac:dyDescent="0.25">
      <c r="A32" s="1">
        <v>2023</v>
      </c>
      <c r="B32" s="4">
        <f>_xlfn.XLOOKUP(BD_ATLETAS[[#This Row],[ATLETA]],ATLETAS[ATLETA],ATLETAS[F. NACIMIENTO])</f>
        <v>28001</v>
      </c>
      <c r="C32" s="1">
        <f>IF(BD_ATLETAS[[#This Row],[F. NACIMIENTO]]=0,"",BD_ATLETAS[[#This Row],[AÑO]]-YEAR(BD_ATLETAS[[#This Row],[F. NACIMIENTO]]))</f>
        <v>43</v>
      </c>
      <c r="D32" s="2" t="s">
        <v>449</v>
      </c>
      <c r="E32" s="4" t="s">
        <v>367</v>
      </c>
      <c r="F3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2" s="4" t="str">
        <f>_xlfn.XLOOKUP(BD_ATLETAS[[#This Row],[ATLETA]],ATLETAS[ATLETA],ATLETAS[SEXO])</f>
        <v>F</v>
      </c>
      <c r="H32" s="4">
        <v>43618</v>
      </c>
      <c r="I32" s="2" t="s">
        <v>65</v>
      </c>
      <c r="J32" s="1" t="s">
        <v>649</v>
      </c>
      <c r="K32" s="3">
        <v>7.3888888888888886E-4</v>
      </c>
    </row>
    <row r="33" spans="1:11" x14ac:dyDescent="0.25">
      <c r="A33" s="1">
        <v>2023</v>
      </c>
      <c r="B33" s="4">
        <f>_xlfn.XLOOKUP(BD_ATLETAS[[#This Row],[ATLETA]],ATLETAS[ATLETA],ATLETAS[F. NACIMIENTO])</f>
        <v>28001</v>
      </c>
      <c r="C33" s="1">
        <f>IF(BD_ATLETAS[[#This Row],[F. NACIMIENTO]]=0,"",BD_ATLETAS[[#This Row],[AÑO]]-YEAR(BD_ATLETAS[[#This Row],[F. NACIMIENTO]]))</f>
        <v>43</v>
      </c>
      <c r="D33" s="2" t="s">
        <v>449</v>
      </c>
      <c r="E33" s="4" t="s">
        <v>367</v>
      </c>
      <c r="F3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3" s="4" t="str">
        <f>_xlfn.XLOOKUP(BD_ATLETAS[[#This Row],[ATLETA]],ATLETAS[ATLETA],ATLETAS[SEXO])</f>
        <v>F</v>
      </c>
      <c r="H33" s="4">
        <v>43618</v>
      </c>
      <c r="I33" s="2" t="s">
        <v>65</v>
      </c>
      <c r="J33" s="1" t="s">
        <v>652</v>
      </c>
      <c r="K33" s="3">
        <v>3.6564814814814815E-3</v>
      </c>
    </row>
    <row r="34" spans="1:11" x14ac:dyDescent="0.25">
      <c r="A34" s="1">
        <v>2023</v>
      </c>
      <c r="B34" s="4">
        <f>_xlfn.XLOOKUP(BD_ATLETAS[[#This Row],[ATLETA]],ATLETAS[ATLETA],ATLETAS[F. NACIMIENTO])</f>
        <v>28001</v>
      </c>
      <c r="C34" s="1">
        <f>IF(BD_ATLETAS[[#This Row],[F. NACIMIENTO]]=0,"",BD_ATLETAS[[#This Row],[AÑO]]-YEAR(BD_ATLETAS[[#This Row],[F. NACIMIENTO]]))</f>
        <v>43</v>
      </c>
      <c r="D34" s="2" t="s">
        <v>449</v>
      </c>
      <c r="E34" s="4" t="s">
        <v>367</v>
      </c>
      <c r="F3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34" s="4" t="str">
        <f>_xlfn.XLOOKUP(BD_ATLETAS[[#This Row],[ATLETA]],ATLETAS[ATLETA],ATLETAS[SEXO])</f>
        <v>F</v>
      </c>
      <c r="H34" s="4">
        <v>43618</v>
      </c>
      <c r="I34" s="2" t="s">
        <v>65</v>
      </c>
      <c r="J34" s="1" t="s">
        <v>653</v>
      </c>
      <c r="K34" s="3">
        <v>7.5459490740740738E-3</v>
      </c>
    </row>
    <row r="35" spans="1:11" x14ac:dyDescent="0.25">
      <c r="A35" s="1">
        <v>2023</v>
      </c>
      <c r="B35" s="4">
        <f>_xlfn.XLOOKUP(BD_ATLETAS[[#This Row],[ATLETA]],ATLETAS[ATLETA],ATLETAS[F. NACIMIENTO])</f>
        <v>34793</v>
      </c>
      <c r="C35" s="1">
        <f>IF(BD_ATLETAS[[#This Row],[F. NACIMIENTO]]=0,"",BD_ATLETAS[[#This Row],[AÑO]]-YEAR(BD_ATLETAS[[#This Row],[F. NACIMIENTO]]))</f>
        <v>24</v>
      </c>
      <c r="D35" s="2" t="s">
        <v>192</v>
      </c>
      <c r="E35" s="4" t="s">
        <v>367</v>
      </c>
      <c r="F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5" s="4" t="str">
        <f>_xlfn.XLOOKUP(BD_ATLETAS[[#This Row],[ATLETA]],ATLETAS[ATLETA],ATLETAS[SEXO])</f>
        <v>M</v>
      </c>
      <c r="H35" s="4">
        <v>43618</v>
      </c>
      <c r="I35" s="2" t="s">
        <v>65</v>
      </c>
      <c r="J35" s="1" t="s">
        <v>649</v>
      </c>
      <c r="K35" s="3">
        <v>4.2974537037037043E-4</v>
      </c>
    </row>
    <row r="36" spans="1:11" x14ac:dyDescent="0.25">
      <c r="A36" s="1">
        <v>2023</v>
      </c>
      <c r="B36" s="4">
        <f>_xlfn.XLOOKUP(BD_ATLETAS[[#This Row],[ATLETA]],ATLETAS[ATLETA],ATLETAS[F. NACIMIENTO])</f>
        <v>34793</v>
      </c>
      <c r="C36" s="1">
        <f>IF(BD_ATLETAS[[#This Row],[F. NACIMIENTO]]=0,"",BD_ATLETAS[[#This Row],[AÑO]]-YEAR(BD_ATLETAS[[#This Row],[F. NACIMIENTO]]))</f>
        <v>24</v>
      </c>
      <c r="D36" s="2" t="s">
        <v>192</v>
      </c>
      <c r="E36" s="4" t="s">
        <v>367</v>
      </c>
      <c r="F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6" s="4" t="str">
        <f>_xlfn.XLOOKUP(BD_ATLETAS[[#This Row],[ATLETA]],ATLETAS[ATLETA],ATLETAS[SEXO])</f>
        <v>M</v>
      </c>
      <c r="H36" s="4">
        <v>43618</v>
      </c>
      <c r="I36" s="2" t="s">
        <v>65</v>
      </c>
      <c r="J36" s="1" t="s">
        <v>651</v>
      </c>
      <c r="K36" s="3">
        <v>9.6817129629629629E-4</v>
      </c>
    </row>
    <row r="37" spans="1:11" x14ac:dyDescent="0.25">
      <c r="A37" s="1">
        <v>2023</v>
      </c>
      <c r="B37" s="4">
        <f>_xlfn.XLOOKUP(BD_ATLETAS[[#This Row],[ATLETA]],ATLETAS[ATLETA],ATLETAS[F. NACIMIENTO])</f>
        <v>34793</v>
      </c>
      <c r="C37" s="1">
        <f>IF(BD_ATLETAS[[#This Row],[F. NACIMIENTO]]=0,"",BD_ATLETAS[[#This Row],[AÑO]]-YEAR(BD_ATLETAS[[#This Row],[F. NACIMIENTO]]))</f>
        <v>24</v>
      </c>
      <c r="D37" s="2" t="s">
        <v>192</v>
      </c>
      <c r="E37" s="4" t="s">
        <v>367</v>
      </c>
      <c r="F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7" s="4" t="str">
        <f>_xlfn.XLOOKUP(BD_ATLETAS[[#This Row],[ATLETA]],ATLETAS[ATLETA],ATLETAS[SEXO])</f>
        <v>M</v>
      </c>
      <c r="H37" s="4">
        <v>43618</v>
      </c>
      <c r="I37" s="2" t="s">
        <v>65</v>
      </c>
      <c r="J37" s="1" t="s">
        <v>652</v>
      </c>
      <c r="K37" s="3">
        <v>2.1643518518518518E-3</v>
      </c>
    </row>
    <row r="38" spans="1:11" x14ac:dyDescent="0.25">
      <c r="A38" s="1">
        <v>2023</v>
      </c>
      <c r="B38" s="4">
        <f>_xlfn.XLOOKUP(BD_ATLETAS[[#This Row],[ATLETA]],ATLETAS[ATLETA],ATLETAS[F. NACIMIENTO])</f>
        <v>34793</v>
      </c>
      <c r="C38" s="1">
        <f>IF(BD_ATLETAS[[#This Row],[F. NACIMIENTO]]=0,"",BD_ATLETAS[[#This Row],[AÑO]]-YEAR(BD_ATLETAS[[#This Row],[F. NACIMIENTO]]))</f>
        <v>24</v>
      </c>
      <c r="D38" s="2" t="s">
        <v>192</v>
      </c>
      <c r="E38" s="4" t="s">
        <v>367</v>
      </c>
      <c r="F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" s="4" t="str">
        <f>_xlfn.XLOOKUP(BD_ATLETAS[[#This Row],[ATLETA]],ATLETAS[ATLETA],ATLETAS[SEXO])</f>
        <v>M</v>
      </c>
      <c r="H38" s="4">
        <v>43618</v>
      </c>
      <c r="I38" s="2" t="s">
        <v>65</v>
      </c>
      <c r="J38" s="1" t="s">
        <v>653</v>
      </c>
      <c r="K38" s="3">
        <v>4.8129629629629633E-3</v>
      </c>
    </row>
    <row r="39" spans="1:11" x14ac:dyDescent="0.25">
      <c r="A39" s="1">
        <v>2023</v>
      </c>
      <c r="B39" s="4">
        <f>_xlfn.XLOOKUP(BD_ATLETAS[[#This Row],[ATLETA]],ATLETAS[ATLETA],ATLETAS[F. NACIMIENTO])</f>
        <v>35253</v>
      </c>
      <c r="C39" s="1">
        <f>IF(BD_ATLETAS[[#This Row],[F. NACIMIENTO]]=0,"",BD_ATLETAS[[#This Row],[AÑO]]-YEAR(BD_ATLETAS[[#This Row],[F. NACIMIENTO]]))</f>
        <v>23</v>
      </c>
      <c r="D39" s="2" t="s">
        <v>353</v>
      </c>
      <c r="E39" s="4" t="s">
        <v>377</v>
      </c>
      <c r="F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" s="4" t="str">
        <f>_xlfn.XLOOKUP(BD_ATLETAS[[#This Row],[ATLETA]],ATLETAS[ATLETA],ATLETAS[SEXO])</f>
        <v>M</v>
      </c>
      <c r="H39" s="4">
        <v>43618</v>
      </c>
      <c r="I39" s="2" t="s">
        <v>65</v>
      </c>
      <c r="J39" s="1" t="s">
        <v>649</v>
      </c>
      <c r="K39" s="3">
        <v>3.2881944444444446E-4</v>
      </c>
    </row>
    <row r="40" spans="1:11" x14ac:dyDescent="0.25">
      <c r="A40" s="1">
        <v>2023</v>
      </c>
      <c r="B40" s="4">
        <f>_xlfn.XLOOKUP(BD_ATLETAS[[#This Row],[ATLETA]],ATLETAS[ATLETA],ATLETAS[F. NACIMIENTO])</f>
        <v>35253</v>
      </c>
      <c r="C40" s="1">
        <f>IF(BD_ATLETAS[[#This Row],[F. NACIMIENTO]]=0,"",BD_ATLETAS[[#This Row],[AÑO]]-YEAR(BD_ATLETAS[[#This Row],[F. NACIMIENTO]]))</f>
        <v>23</v>
      </c>
      <c r="D40" s="2" t="s">
        <v>353</v>
      </c>
      <c r="E40" s="4" t="s">
        <v>377</v>
      </c>
      <c r="F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0" s="4" t="str">
        <f>_xlfn.XLOOKUP(BD_ATLETAS[[#This Row],[ATLETA]],ATLETAS[ATLETA],ATLETAS[SEXO])</f>
        <v>M</v>
      </c>
      <c r="H40" s="4">
        <v>43618</v>
      </c>
      <c r="I40" s="2" t="s">
        <v>65</v>
      </c>
      <c r="J40" s="1" t="s">
        <v>651</v>
      </c>
      <c r="K40" s="3">
        <v>7.7395833333333342E-4</v>
      </c>
    </row>
    <row r="41" spans="1:11" x14ac:dyDescent="0.25">
      <c r="A41" s="1">
        <v>2023</v>
      </c>
      <c r="B41" s="4">
        <f>_xlfn.XLOOKUP(BD_ATLETAS[[#This Row],[ATLETA]],ATLETAS[ATLETA],ATLETAS[F. NACIMIENTO])</f>
        <v>27394</v>
      </c>
      <c r="C41" s="1">
        <f>IF(BD_ATLETAS[[#This Row],[F. NACIMIENTO]]=0,"",BD_ATLETAS[[#This Row],[AÑO]]-YEAR(BD_ATLETAS[[#This Row],[F. NACIMIENTO]]))</f>
        <v>44</v>
      </c>
      <c r="D41" s="2" t="s">
        <v>281</v>
      </c>
      <c r="E41" s="4" t="s">
        <v>369</v>
      </c>
      <c r="F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1" s="4" t="str">
        <f>_xlfn.XLOOKUP(BD_ATLETAS[[#This Row],[ATLETA]],ATLETAS[ATLETA],ATLETAS[SEXO])</f>
        <v>M</v>
      </c>
      <c r="H41" s="4">
        <v>43618</v>
      </c>
      <c r="I41" s="2" t="s">
        <v>65</v>
      </c>
      <c r="J41" s="1" t="s">
        <v>649</v>
      </c>
      <c r="K41" s="3">
        <v>3.9780092592592596E-4</v>
      </c>
    </row>
    <row r="42" spans="1:11" x14ac:dyDescent="0.25">
      <c r="A42" s="1">
        <v>2023</v>
      </c>
      <c r="B42" s="4">
        <f>_xlfn.XLOOKUP(BD_ATLETAS[[#This Row],[ATLETA]],ATLETAS[ATLETA],ATLETAS[F. NACIMIENTO])</f>
        <v>27394</v>
      </c>
      <c r="C42" s="1">
        <f>IF(BD_ATLETAS[[#This Row],[F. NACIMIENTO]]=0,"",BD_ATLETAS[[#This Row],[AÑO]]-YEAR(BD_ATLETAS[[#This Row],[F. NACIMIENTO]]))</f>
        <v>44</v>
      </c>
      <c r="D42" s="2" t="s">
        <v>281</v>
      </c>
      <c r="E42" s="4" t="s">
        <v>369</v>
      </c>
      <c r="F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2" s="4" t="str">
        <f>_xlfn.XLOOKUP(BD_ATLETAS[[#This Row],[ATLETA]],ATLETAS[ATLETA],ATLETAS[SEXO])</f>
        <v>M</v>
      </c>
      <c r="H42" s="4">
        <v>43618</v>
      </c>
      <c r="I42" s="2" t="s">
        <v>65</v>
      </c>
      <c r="J42" s="1" t="s">
        <v>651</v>
      </c>
      <c r="K42" s="3">
        <v>9.7916666666666681E-4</v>
      </c>
    </row>
    <row r="43" spans="1:11" x14ac:dyDescent="0.25">
      <c r="A43" s="1">
        <v>2023</v>
      </c>
      <c r="B43" s="4">
        <f>_xlfn.XLOOKUP(BD_ATLETAS[[#This Row],[ATLETA]],ATLETAS[ATLETA],ATLETAS[F. NACIMIENTO])</f>
        <v>27394</v>
      </c>
      <c r="C43" s="1">
        <f>IF(BD_ATLETAS[[#This Row],[F. NACIMIENTO]]=0,"",BD_ATLETAS[[#This Row],[AÑO]]-YEAR(BD_ATLETAS[[#This Row],[F. NACIMIENTO]]))</f>
        <v>44</v>
      </c>
      <c r="D43" s="2" t="s">
        <v>281</v>
      </c>
      <c r="E43" s="4" t="s">
        <v>369</v>
      </c>
      <c r="F4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3" s="4" t="str">
        <f>_xlfn.XLOOKUP(BD_ATLETAS[[#This Row],[ATLETA]],ATLETAS[ATLETA],ATLETAS[SEXO])</f>
        <v>M</v>
      </c>
      <c r="H43" s="4">
        <v>43618</v>
      </c>
      <c r="I43" s="2" t="s">
        <v>65</v>
      </c>
      <c r="J43" s="1" t="s">
        <v>652</v>
      </c>
      <c r="K43" s="3">
        <v>2.4761574074074074E-3</v>
      </c>
    </row>
    <row r="44" spans="1:11" x14ac:dyDescent="0.25">
      <c r="A44" s="1">
        <v>2023</v>
      </c>
      <c r="B44" s="4">
        <f>_xlfn.XLOOKUP(BD_ATLETAS[[#This Row],[ATLETA]],ATLETAS[ATLETA],ATLETAS[F. NACIMIENTO])</f>
        <v>27394</v>
      </c>
      <c r="C44" s="1">
        <f>IF(BD_ATLETAS[[#This Row],[F. NACIMIENTO]]=0,"",BD_ATLETAS[[#This Row],[AÑO]]-YEAR(BD_ATLETAS[[#This Row],[F. NACIMIENTO]]))</f>
        <v>44</v>
      </c>
      <c r="D44" s="2" t="s">
        <v>281</v>
      </c>
      <c r="E44" s="4" t="s">
        <v>369</v>
      </c>
      <c r="F4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44" s="4" t="str">
        <f>_xlfn.XLOOKUP(BD_ATLETAS[[#This Row],[ATLETA]],ATLETAS[ATLETA],ATLETAS[SEXO])</f>
        <v>M</v>
      </c>
      <c r="H44" s="4">
        <v>43618</v>
      </c>
      <c r="I44" s="2" t="s">
        <v>65</v>
      </c>
      <c r="J44" s="1" t="s">
        <v>653</v>
      </c>
      <c r="K44" s="3">
        <v>5.3766203703703693E-3</v>
      </c>
    </row>
    <row r="45" spans="1:11" x14ac:dyDescent="0.25">
      <c r="A45" s="1">
        <v>2023</v>
      </c>
      <c r="B45" s="4">
        <f>_xlfn.XLOOKUP(BD_ATLETAS[[#This Row],[ATLETA]],ATLETAS[ATLETA],ATLETAS[F. NACIMIENTO])</f>
        <v>40889</v>
      </c>
      <c r="C45" s="1">
        <f>IF(BD_ATLETAS[[#This Row],[F. NACIMIENTO]]=0,"",BD_ATLETAS[[#This Row],[AÑO]]-YEAR(BD_ATLETAS[[#This Row],[F. NACIMIENTO]]))</f>
        <v>8</v>
      </c>
      <c r="D45" s="2" t="s">
        <v>293</v>
      </c>
      <c r="E45" s="4" t="s">
        <v>371</v>
      </c>
      <c r="F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5" s="4" t="str">
        <f>_xlfn.XLOOKUP(BD_ATLETAS[[#This Row],[ATLETA]],ATLETAS[ATLETA],ATLETAS[SEXO])</f>
        <v>M</v>
      </c>
      <c r="H45" s="4">
        <v>43618</v>
      </c>
      <c r="I45" s="2" t="s">
        <v>65</v>
      </c>
      <c r="J45" s="1" t="s">
        <v>649</v>
      </c>
      <c r="K45" s="3">
        <v>1.6833333333333333E-3</v>
      </c>
    </row>
    <row r="46" spans="1:11" x14ac:dyDescent="0.25">
      <c r="A46" s="1">
        <v>2023</v>
      </c>
      <c r="B46" s="4">
        <f>_xlfn.XLOOKUP(BD_ATLETAS[[#This Row],[ATLETA]],ATLETAS[ATLETA],ATLETAS[F. NACIMIENTO])</f>
        <v>38925</v>
      </c>
      <c r="C46" s="1">
        <f>IF(BD_ATLETAS[[#This Row],[F. NACIMIENTO]]=0,"",BD_ATLETAS[[#This Row],[AÑO]]-YEAR(BD_ATLETAS[[#This Row],[F. NACIMIENTO]]))</f>
        <v>13</v>
      </c>
      <c r="D46" s="2" t="s">
        <v>344</v>
      </c>
      <c r="E46" s="4" t="s">
        <v>376</v>
      </c>
      <c r="F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" s="4" t="str">
        <f>_xlfn.XLOOKUP(BD_ATLETAS[[#This Row],[ATLETA]],ATLETAS[ATLETA],ATLETAS[SEXO])</f>
        <v>M</v>
      </c>
      <c r="H46" s="4">
        <v>43618</v>
      </c>
      <c r="I46" s="2" t="s">
        <v>65</v>
      </c>
      <c r="J46" s="1" t="s">
        <v>649</v>
      </c>
      <c r="K46" s="3">
        <v>3.7986111111111114E-4</v>
      </c>
    </row>
    <row r="47" spans="1:11" x14ac:dyDescent="0.25">
      <c r="A47" s="1">
        <v>2023</v>
      </c>
      <c r="B47" s="4">
        <f>_xlfn.XLOOKUP(BD_ATLETAS[[#This Row],[ATLETA]],ATLETAS[ATLETA],ATLETAS[F. NACIMIENTO])</f>
        <v>38925</v>
      </c>
      <c r="C47" s="1">
        <f>IF(BD_ATLETAS[[#This Row],[F. NACIMIENTO]]=0,"",BD_ATLETAS[[#This Row],[AÑO]]-YEAR(BD_ATLETAS[[#This Row],[F. NACIMIENTO]]))</f>
        <v>13</v>
      </c>
      <c r="D47" s="2" t="s">
        <v>344</v>
      </c>
      <c r="E47" s="4" t="s">
        <v>376</v>
      </c>
      <c r="F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7" s="4" t="str">
        <f>_xlfn.XLOOKUP(BD_ATLETAS[[#This Row],[ATLETA]],ATLETAS[ATLETA],ATLETAS[SEXO])</f>
        <v>M</v>
      </c>
      <c r="H47" s="4">
        <v>43618</v>
      </c>
      <c r="I47" s="2" t="s">
        <v>65</v>
      </c>
      <c r="J47" s="1" t="s">
        <v>651</v>
      </c>
      <c r="K47" s="3">
        <v>9.7314814814814822E-4</v>
      </c>
    </row>
    <row r="48" spans="1:11" x14ac:dyDescent="0.25">
      <c r="A48" s="1">
        <v>2023</v>
      </c>
      <c r="B48" s="4">
        <f>_xlfn.XLOOKUP(BD_ATLETAS[[#This Row],[ATLETA]],ATLETAS[ATLETA],ATLETAS[F. NACIMIENTO])</f>
        <v>38925</v>
      </c>
      <c r="C48" s="1">
        <f>IF(BD_ATLETAS[[#This Row],[F. NACIMIENTO]]=0,"",BD_ATLETAS[[#This Row],[AÑO]]-YEAR(BD_ATLETAS[[#This Row],[F. NACIMIENTO]]))</f>
        <v>13</v>
      </c>
      <c r="D48" s="2" t="s">
        <v>344</v>
      </c>
      <c r="E48" s="4" t="s">
        <v>376</v>
      </c>
      <c r="F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" s="4" t="str">
        <f>_xlfn.XLOOKUP(BD_ATLETAS[[#This Row],[ATLETA]],ATLETAS[ATLETA],ATLETAS[SEXO])</f>
        <v>M</v>
      </c>
      <c r="H48" s="4">
        <v>43618</v>
      </c>
      <c r="I48" s="2" t="s">
        <v>65</v>
      </c>
      <c r="J48" s="1" t="s">
        <v>652</v>
      </c>
      <c r="K48" s="3">
        <v>2.0967592592592596E-3</v>
      </c>
    </row>
    <row r="49" spans="1:11" x14ac:dyDescent="0.25">
      <c r="A49" s="1">
        <v>2023</v>
      </c>
      <c r="B49" s="4">
        <f>_xlfn.XLOOKUP(BD_ATLETAS[[#This Row],[ATLETA]],ATLETAS[ATLETA],ATLETAS[F. NACIMIENTO])</f>
        <v>39869</v>
      </c>
      <c r="C49" s="1">
        <f>IF(BD_ATLETAS[[#This Row],[F. NACIMIENTO]]=0,"",BD_ATLETAS[[#This Row],[AÑO]]-YEAR(BD_ATLETAS[[#This Row],[F. NACIMIENTO]]))</f>
        <v>10</v>
      </c>
      <c r="D49" s="2" t="s">
        <v>246</v>
      </c>
      <c r="E49" s="4" t="s">
        <v>369</v>
      </c>
      <c r="F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9" s="4" t="str">
        <f>_xlfn.XLOOKUP(BD_ATLETAS[[#This Row],[ATLETA]],ATLETAS[ATLETA],ATLETAS[SEXO])</f>
        <v>F</v>
      </c>
      <c r="H49" s="4">
        <v>43618</v>
      </c>
      <c r="I49" s="2" t="s">
        <v>65</v>
      </c>
      <c r="J49" s="1" t="s">
        <v>649</v>
      </c>
      <c r="K49" s="3">
        <v>4.6446759259259266E-4</v>
      </c>
    </row>
    <row r="50" spans="1:11" x14ac:dyDescent="0.25">
      <c r="A50" s="1">
        <v>2023</v>
      </c>
      <c r="B50" s="4">
        <f>_xlfn.XLOOKUP(BD_ATLETAS[[#This Row],[ATLETA]],ATLETAS[ATLETA],ATLETAS[F. NACIMIENTO])</f>
        <v>39869</v>
      </c>
      <c r="C50" s="1">
        <f>IF(BD_ATLETAS[[#This Row],[F. NACIMIENTO]]=0,"",BD_ATLETAS[[#This Row],[AÑO]]-YEAR(BD_ATLETAS[[#This Row],[F. NACIMIENTO]]))</f>
        <v>10</v>
      </c>
      <c r="D50" s="2" t="s">
        <v>246</v>
      </c>
      <c r="E50" s="4" t="s">
        <v>369</v>
      </c>
      <c r="F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" s="4" t="str">
        <f>_xlfn.XLOOKUP(BD_ATLETAS[[#This Row],[ATLETA]],ATLETAS[ATLETA],ATLETAS[SEXO])</f>
        <v>F</v>
      </c>
      <c r="H50" s="4">
        <v>43618</v>
      </c>
      <c r="I50" s="2" t="s">
        <v>65</v>
      </c>
      <c r="J50" s="1" t="s">
        <v>651</v>
      </c>
      <c r="K50" s="3">
        <v>1.0650462962962964E-3</v>
      </c>
    </row>
    <row r="51" spans="1:11" x14ac:dyDescent="0.25">
      <c r="A51" s="1">
        <v>2023</v>
      </c>
      <c r="B51" s="4">
        <f>_xlfn.XLOOKUP(BD_ATLETAS[[#This Row],[ATLETA]],ATLETAS[ATLETA],ATLETAS[F. NACIMIENTO])</f>
        <v>39869</v>
      </c>
      <c r="C51" s="1">
        <f>IF(BD_ATLETAS[[#This Row],[F. NACIMIENTO]]=0,"",BD_ATLETAS[[#This Row],[AÑO]]-YEAR(BD_ATLETAS[[#This Row],[F. NACIMIENTO]]))</f>
        <v>10</v>
      </c>
      <c r="D51" s="2" t="s">
        <v>246</v>
      </c>
      <c r="E51" s="4" t="s">
        <v>369</v>
      </c>
      <c r="F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1" s="4" t="str">
        <f>_xlfn.XLOOKUP(BD_ATLETAS[[#This Row],[ATLETA]],ATLETAS[ATLETA],ATLETAS[SEXO])</f>
        <v>F</v>
      </c>
      <c r="H51" s="4">
        <v>43618</v>
      </c>
      <c r="I51" s="2" t="s">
        <v>65</v>
      </c>
      <c r="J51" s="1" t="s">
        <v>652</v>
      </c>
      <c r="K51" s="3">
        <v>2.3652777777777778E-3</v>
      </c>
    </row>
    <row r="52" spans="1:11" x14ac:dyDescent="0.25">
      <c r="A52" s="1">
        <v>2023</v>
      </c>
      <c r="B52" s="4">
        <f>_xlfn.XLOOKUP(BD_ATLETAS[[#This Row],[ATLETA]],ATLETAS[ATLETA],ATLETAS[F. NACIMIENTO])</f>
        <v>40365</v>
      </c>
      <c r="C52" s="1">
        <f>IF(BD_ATLETAS[[#This Row],[F. NACIMIENTO]]=0,"",BD_ATLETAS[[#This Row],[AÑO]]-YEAR(BD_ATLETAS[[#This Row],[F. NACIMIENTO]]))</f>
        <v>9</v>
      </c>
      <c r="D52" s="2" t="s">
        <v>37</v>
      </c>
      <c r="E52" s="4" t="s">
        <v>25</v>
      </c>
      <c r="F5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2" s="4" t="str">
        <f>_xlfn.XLOOKUP(BD_ATLETAS[[#This Row],[ATLETA]],ATLETAS[ATLETA],ATLETAS[SEXO])</f>
        <v>M</v>
      </c>
      <c r="H52" s="4">
        <v>43618</v>
      </c>
      <c r="I52" s="2" t="s">
        <v>65</v>
      </c>
      <c r="J52" s="1" t="s">
        <v>649</v>
      </c>
      <c r="K52" s="3">
        <v>6.7442129629629634E-4</v>
      </c>
    </row>
    <row r="53" spans="1:11" x14ac:dyDescent="0.25">
      <c r="A53" s="1">
        <v>2023</v>
      </c>
      <c r="B53" s="4">
        <f>_xlfn.XLOOKUP(BD_ATLETAS[[#This Row],[ATLETA]],ATLETAS[ATLETA],ATLETAS[F. NACIMIENTO])</f>
        <v>40365</v>
      </c>
      <c r="C53" s="1">
        <f>IF(BD_ATLETAS[[#This Row],[F. NACIMIENTO]]=0,"",BD_ATLETAS[[#This Row],[AÑO]]-YEAR(BD_ATLETAS[[#This Row],[F. NACIMIENTO]]))</f>
        <v>9</v>
      </c>
      <c r="D53" s="2" t="s">
        <v>37</v>
      </c>
      <c r="E53" s="4" t="s">
        <v>25</v>
      </c>
      <c r="F5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3" s="4" t="str">
        <f>_xlfn.XLOOKUP(BD_ATLETAS[[#This Row],[ATLETA]],ATLETAS[ATLETA],ATLETAS[SEXO])</f>
        <v>M</v>
      </c>
      <c r="H53" s="4">
        <v>43618</v>
      </c>
      <c r="I53" s="2" t="s">
        <v>65</v>
      </c>
      <c r="J53" s="1" t="s">
        <v>651</v>
      </c>
      <c r="K53" s="3">
        <v>1.7444444444444445E-3</v>
      </c>
    </row>
    <row r="54" spans="1:11" x14ac:dyDescent="0.25">
      <c r="A54" s="1">
        <v>2023</v>
      </c>
      <c r="B54" s="4">
        <f>_xlfn.XLOOKUP(BD_ATLETAS[[#This Row],[ATLETA]],ATLETAS[ATLETA],ATLETAS[F. NACIMIENTO])</f>
        <v>37808</v>
      </c>
      <c r="C54" s="1">
        <f>IF(BD_ATLETAS[[#This Row],[F. NACIMIENTO]]=0,"",BD_ATLETAS[[#This Row],[AÑO]]-YEAR(BD_ATLETAS[[#This Row],[F. NACIMIENTO]]))</f>
        <v>16</v>
      </c>
      <c r="D54" s="2" t="s">
        <v>351</v>
      </c>
      <c r="E54" s="4" t="s">
        <v>376</v>
      </c>
      <c r="F5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4" s="4" t="str">
        <f>_xlfn.XLOOKUP(BD_ATLETAS[[#This Row],[ATLETA]],ATLETAS[ATLETA],ATLETAS[SEXO])</f>
        <v>M</v>
      </c>
      <c r="H54" s="4">
        <v>43618</v>
      </c>
      <c r="I54" s="2" t="s">
        <v>65</v>
      </c>
      <c r="J54" s="1" t="s">
        <v>649</v>
      </c>
      <c r="K54" s="3">
        <v>3.1307870370370371E-4</v>
      </c>
    </row>
    <row r="55" spans="1:11" x14ac:dyDescent="0.25">
      <c r="A55" s="1">
        <v>2023</v>
      </c>
      <c r="B55" s="4">
        <f>_xlfn.XLOOKUP(BD_ATLETAS[[#This Row],[ATLETA]],ATLETAS[ATLETA],ATLETAS[F. NACIMIENTO])</f>
        <v>37808</v>
      </c>
      <c r="C55" s="1">
        <f>IF(BD_ATLETAS[[#This Row],[F. NACIMIENTO]]=0,"",BD_ATLETAS[[#This Row],[AÑO]]-YEAR(BD_ATLETAS[[#This Row],[F. NACIMIENTO]]))</f>
        <v>16</v>
      </c>
      <c r="D55" s="2" t="s">
        <v>351</v>
      </c>
      <c r="E55" s="4" t="s">
        <v>376</v>
      </c>
      <c r="F5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5" s="4" t="str">
        <f>_xlfn.XLOOKUP(BD_ATLETAS[[#This Row],[ATLETA]],ATLETAS[ATLETA],ATLETAS[SEXO])</f>
        <v>M</v>
      </c>
      <c r="H55" s="4">
        <v>43618</v>
      </c>
      <c r="I55" s="2" t="s">
        <v>65</v>
      </c>
      <c r="J55" s="1" t="s">
        <v>651</v>
      </c>
      <c r="K55" s="3">
        <v>7.0763888888888884E-4</v>
      </c>
    </row>
    <row r="56" spans="1:11" x14ac:dyDescent="0.25">
      <c r="A56" s="1">
        <v>2023</v>
      </c>
      <c r="B56" s="4">
        <f>_xlfn.XLOOKUP(BD_ATLETAS[[#This Row],[ATLETA]],ATLETAS[ATLETA],ATLETAS[F. NACIMIENTO])</f>
        <v>37808</v>
      </c>
      <c r="C56" s="1">
        <f>IF(BD_ATLETAS[[#This Row],[F. NACIMIENTO]]=0,"",BD_ATLETAS[[#This Row],[AÑO]]-YEAR(BD_ATLETAS[[#This Row],[F. NACIMIENTO]]))</f>
        <v>16</v>
      </c>
      <c r="D56" s="2" t="s">
        <v>351</v>
      </c>
      <c r="E56" s="4" t="s">
        <v>376</v>
      </c>
      <c r="F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" s="4" t="str">
        <f>_xlfn.XLOOKUP(BD_ATLETAS[[#This Row],[ATLETA]],ATLETAS[ATLETA],ATLETAS[SEXO])</f>
        <v>M</v>
      </c>
      <c r="H56" s="4">
        <v>43618</v>
      </c>
      <c r="I56" s="2" t="s">
        <v>65</v>
      </c>
      <c r="J56" s="1" t="s">
        <v>652</v>
      </c>
      <c r="K56" s="3">
        <v>1.7390046296296294E-3</v>
      </c>
    </row>
    <row r="57" spans="1:11" x14ac:dyDescent="0.25">
      <c r="A57" s="1">
        <v>2023</v>
      </c>
      <c r="B57" s="4">
        <f>_xlfn.XLOOKUP(BD_ATLETAS[[#This Row],[ATLETA]],ATLETAS[ATLETA],ATLETAS[F. NACIMIENTO])</f>
        <v>37808</v>
      </c>
      <c r="C57" s="1">
        <f>IF(BD_ATLETAS[[#This Row],[F. NACIMIENTO]]=0,"",BD_ATLETAS[[#This Row],[AÑO]]-YEAR(BD_ATLETAS[[#This Row],[F. NACIMIENTO]]))</f>
        <v>16</v>
      </c>
      <c r="D57" s="2" t="s">
        <v>351</v>
      </c>
      <c r="E57" s="4" t="s">
        <v>376</v>
      </c>
      <c r="F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" s="4" t="str">
        <f>_xlfn.XLOOKUP(BD_ATLETAS[[#This Row],[ATLETA]],ATLETAS[ATLETA],ATLETAS[SEXO])</f>
        <v>M</v>
      </c>
      <c r="H57" s="4">
        <v>43618</v>
      </c>
      <c r="I57" s="2" t="s">
        <v>65</v>
      </c>
      <c r="J57" s="1" t="s">
        <v>653</v>
      </c>
      <c r="K57" s="3">
        <v>3.8442129629629629E-3</v>
      </c>
    </row>
    <row r="58" spans="1:11" x14ac:dyDescent="0.25">
      <c r="A58" s="1">
        <v>2023</v>
      </c>
      <c r="B58" s="4">
        <f>_xlfn.XLOOKUP(BD_ATLETAS[[#This Row],[ATLETA]],ATLETAS[ATLETA],ATLETAS[F. NACIMIENTO])</f>
        <v>37986</v>
      </c>
      <c r="C58" s="1">
        <f>IF(BD_ATLETAS[[#This Row],[F. NACIMIENTO]]=0,"",BD_ATLETAS[[#This Row],[AÑO]]-YEAR(BD_ATLETAS[[#This Row],[F. NACIMIENTO]]))</f>
        <v>15</v>
      </c>
      <c r="D58" s="2" t="s">
        <v>272</v>
      </c>
      <c r="E58" s="4" t="s">
        <v>369</v>
      </c>
      <c r="F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" s="4" t="str">
        <f>_xlfn.XLOOKUP(BD_ATLETAS[[#This Row],[ATLETA]],ATLETAS[ATLETA],ATLETAS[SEXO])</f>
        <v>M</v>
      </c>
      <c r="H58" s="4">
        <v>43618</v>
      </c>
      <c r="I58" s="2" t="s">
        <v>65</v>
      </c>
      <c r="J58" s="1" t="s">
        <v>649</v>
      </c>
      <c r="K58" s="3">
        <v>3.4432870370370368E-4</v>
      </c>
    </row>
    <row r="59" spans="1:11" x14ac:dyDescent="0.25">
      <c r="A59" s="1">
        <v>2023</v>
      </c>
      <c r="B59" s="4">
        <f>_xlfn.XLOOKUP(BD_ATLETAS[[#This Row],[ATLETA]],ATLETAS[ATLETA],ATLETAS[F. NACIMIENTO])</f>
        <v>37986</v>
      </c>
      <c r="C59" s="1">
        <f>IF(BD_ATLETAS[[#This Row],[F. NACIMIENTO]]=0,"",BD_ATLETAS[[#This Row],[AÑO]]-YEAR(BD_ATLETAS[[#This Row],[F. NACIMIENTO]]))</f>
        <v>15</v>
      </c>
      <c r="D59" s="2" t="s">
        <v>272</v>
      </c>
      <c r="E59" s="4" t="s">
        <v>369</v>
      </c>
      <c r="F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9" s="4" t="str">
        <f>_xlfn.XLOOKUP(BD_ATLETAS[[#This Row],[ATLETA]],ATLETAS[ATLETA],ATLETAS[SEXO])</f>
        <v>M</v>
      </c>
      <c r="H59" s="4">
        <v>43618</v>
      </c>
      <c r="I59" s="2" t="s">
        <v>65</v>
      </c>
      <c r="J59" s="1" t="s">
        <v>651</v>
      </c>
      <c r="K59" s="3">
        <v>8.1238425925925922E-4</v>
      </c>
    </row>
    <row r="60" spans="1:11" x14ac:dyDescent="0.25">
      <c r="A60" s="1">
        <v>2023</v>
      </c>
      <c r="B60" s="4">
        <f>_xlfn.XLOOKUP(BD_ATLETAS[[#This Row],[ATLETA]],ATLETAS[ATLETA],ATLETAS[F. NACIMIENTO])</f>
        <v>37986</v>
      </c>
      <c r="C60" s="1">
        <f>IF(BD_ATLETAS[[#This Row],[F. NACIMIENTO]]=0,"",BD_ATLETAS[[#This Row],[AÑO]]-YEAR(BD_ATLETAS[[#This Row],[F. NACIMIENTO]]))</f>
        <v>15</v>
      </c>
      <c r="D60" s="2" t="s">
        <v>272</v>
      </c>
      <c r="E60" s="4" t="s">
        <v>369</v>
      </c>
      <c r="F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" s="4" t="str">
        <f>_xlfn.XLOOKUP(BD_ATLETAS[[#This Row],[ATLETA]],ATLETAS[ATLETA],ATLETAS[SEXO])</f>
        <v>M</v>
      </c>
      <c r="H60" s="4">
        <v>43618</v>
      </c>
      <c r="I60" s="2" t="s">
        <v>65</v>
      </c>
      <c r="J60" s="1" t="s">
        <v>652</v>
      </c>
      <c r="K60" s="3">
        <v>1.9512731481481484E-3</v>
      </c>
    </row>
    <row r="61" spans="1:11" x14ac:dyDescent="0.25">
      <c r="A61" s="1">
        <v>2023</v>
      </c>
      <c r="B61" s="4">
        <f>_xlfn.XLOOKUP(BD_ATLETAS[[#This Row],[ATLETA]],ATLETAS[ATLETA],ATLETAS[F. NACIMIENTO])</f>
        <v>37986</v>
      </c>
      <c r="C61" s="1">
        <f>IF(BD_ATLETAS[[#This Row],[F. NACIMIENTO]]=0,"",BD_ATLETAS[[#This Row],[AÑO]]-YEAR(BD_ATLETAS[[#This Row],[F. NACIMIENTO]]))</f>
        <v>15</v>
      </c>
      <c r="D61" s="2" t="s">
        <v>272</v>
      </c>
      <c r="E61" s="4" t="s">
        <v>369</v>
      </c>
      <c r="F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1" s="4" t="str">
        <f>_xlfn.XLOOKUP(BD_ATLETAS[[#This Row],[ATLETA]],ATLETAS[ATLETA],ATLETAS[SEXO])</f>
        <v>M</v>
      </c>
      <c r="H61" s="4">
        <v>43618</v>
      </c>
      <c r="I61" s="2" t="s">
        <v>65</v>
      </c>
      <c r="J61" s="1" t="s">
        <v>653</v>
      </c>
      <c r="K61" s="3">
        <v>4.2208333333333334E-3</v>
      </c>
    </row>
    <row r="62" spans="1:11" x14ac:dyDescent="0.25">
      <c r="A62" s="1">
        <v>2023</v>
      </c>
      <c r="B62" s="4">
        <f>_xlfn.XLOOKUP(BD_ATLETAS[[#This Row],[ATLETA]],ATLETAS[ATLETA],ATLETAS[F. NACIMIENTO])</f>
        <v>40875</v>
      </c>
      <c r="C62" s="1">
        <f>IF(BD_ATLETAS[[#This Row],[F. NACIMIENTO]]=0,"",BD_ATLETAS[[#This Row],[AÑO]]-YEAR(BD_ATLETAS[[#This Row],[F. NACIMIENTO]]))</f>
        <v>8</v>
      </c>
      <c r="D62" s="2" t="s">
        <v>184</v>
      </c>
      <c r="E62" s="4" t="s">
        <v>367</v>
      </c>
      <c r="F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2" s="4" t="str">
        <f>_xlfn.XLOOKUP(BD_ATLETAS[[#This Row],[ATLETA]],ATLETAS[ATLETA],ATLETAS[SEXO])</f>
        <v>M</v>
      </c>
      <c r="H62" s="4">
        <v>43618</v>
      </c>
      <c r="I62" s="2" t="s">
        <v>65</v>
      </c>
      <c r="J62" s="1" t="s">
        <v>649</v>
      </c>
      <c r="K62" s="3">
        <v>6.1921296296296301E-4</v>
      </c>
    </row>
    <row r="63" spans="1:11" x14ac:dyDescent="0.25">
      <c r="A63" s="1">
        <v>2023</v>
      </c>
      <c r="B63" s="4">
        <f>_xlfn.XLOOKUP(BD_ATLETAS[[#This Row],[ATLETA]],ATLETAS[ATLETA],ATLETAS[F. NACIMIENTO])</f>
        <v>40875</v>
      </c>
      <c r="C63" s="1">
        <f>IF(BD_ATLETAS[[#This Row],[F. NACIMIENTO]]=0,"",BD_ATLETAS[[#This Row],[AÑO]]-YEAR(BD_ATLETAS[[#This Row],[F. NACIMIENTO]]))</f>
        <v>8</v>
      </c>
      <c r="D63" s="2" t="s">
        <v>184</v>
      </c>
      <c r="E63" s="4" t="s">
        <v>367</v>
      </c>
      <c r="F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3" s="4" t="str">
        <f>_xlfn.XLOOKUP(BD_ATLETAS[[#This Row],[ATLETA]],ATLETAS[ATLETA],ATLETAS[SEXO])</f>
        <v>M</v>
      </c>
      <c r="H63" s="4">
        <v>43618</v>
      </c>
      <c r="I63" s="2" t="s">
        <v>65</v>
      </c>
      <c r="J63" s="1" t="s">
        <v>651</v>
      </c>
      <c r="K63" s="3">
        <v>1.4206018518518517E-3</v>
      </c>
    </row>
    <row r="64" spans="1:11" x14ac:dyDescent="0.25">
      <c r="A64" s="1">
        <v>2023</v>
      </c>
      <c r="B64" s="4">
        <f>_xlfn.XLOOKUP(BD_ATLETAS[[#This Row],[ATLETA]],ATLETAS[ATLETA],ATLETAS[F. NACIMIENTO])</f>
        <v>38426</v>
      </c>
      <c r="C64" s="1">
        <f>IF(BD_ATLETAS[[#This Row],[F. NACIMIENTO]]=0,"",BD_ATLETAS[[#This Row],[AÑO]]-YEAR(BD_ATLETAS[[#This Row],[F. NACIMIENTO]]))</f>
        <v>14</v>
      </c>
      <c r="D64" s="2" t="s">
        <v>73</v>
      </c>
      <c r="E64" s="4" t="s">
        <v>78</v>
      </c>
      <c r="F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4" s="4" t="str">
        <f>_xlfn.XLOOKUP(BD_ATLETAS[[#This Row],[ATLETA]],ATLETAS[ATLETA],ATLETAS[SEXO])</f>
        <v>F</v>
      </c>
      <c r="H64" s="4">
        <v>43618</v>
      </c>
      <c r="I64" s="2" t="s">
        <v>65</v>
      </c>
      <c r="J64" s="1" t="s">
        <v>649</v>
      </c>
      <c r="K64" s="3">
        <v>5.3275462962962966E-4</v>
      </c>
    </row>
    <row r="65" spans="1:11" x14ac:dyDescent="0.25">
      <c r="A65" s="1">
        <v>2023</v>
      </c>
      <c r="B65" s="4">
        <f>_xlfn.XLOOKUP(BD_ATLETAS[[#This Row],[ATLETA]],ATLETAS[ATLETA],ATLETAS[F. NACIMIENTO])</f>
        <v>38426</v>
      </c>
      <c r="C65" s="1">
        <f>IF(BD_ATLETAS[[#This Row],[F. NACIMIENTO]]=0,"",BD_ATLETAS[[#This Row],[AÑO]]-YEAR(BD_ATLETAS[[#This Row],[F. NACIMIENTO]]))</f>
        <v>14</v>
      </c>
      <c r="D65" s="2" t="s">
        <v>73</v>
      </c>
      <c r="E65" s="4" t="s">
        <v>78</v>
      </c>
      <c r="F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5" s="4" t="str">
        <f>_xlfn.XLOOKUP(BD_ATLETAS[[#This Row],[ATLETA]],ATLETAS[ATLETA],ATLETAS[SEXO])</f>
        <v>F</v>
      </c>
      <c r="H65" s="4">
        <v>43618</v>
      </c>
      <c r="I65" s="2" t="s">
        <v>65</v>
      </c>
      <c r="J65" s="1" t="s">
        <v>651</v>
      </c>
      <c r="K65" s="3">
        <v>1.2650462962962964E-3</v>
      </c>
    </row>
    <row r="66" spans="1:11" x14ac:dyDescent="0.25">
      <c r="A66" s="1">
        <v>2023</v>
      </c>
      <c r="B66" s="4">
        <f>_xlfn.XLOOKUP(BD_ATLETAS[[#This Row],[ATLETA]],ATLETAS[ATLETA],ATLETAS[F. NACIMIENTO])</f>
        <v>40009</v>
      </c>
      <c r="C66" s="1">
        <f>IF(BD_ATLETAS[[#This Row],[F. NACIMIENTO]]=0,"",BD_ATLETAS[[#This Row],[AÑO]]-YEAR(BD_ATLETAS[[#This Row],[F. NACIMIENTO]]))</f>
        <v>10</v>
      </c>
      <c r="D66" s="2" t="s">
        <v>332</v>
      </c>
      <c r="E66" s="4" t="s">
        <v>376</v>
      </c>
      <c r="F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" s="4" t="str">
        <f>_xlfn.XLOOKUP(BD_ATLETAS[[#This Row],[ATLETA]],ATLETAS[ATLETA],ATLETAS[SEXO])</f>
        <v>F</v>
      </c>
      <c r="H66" s="4">
        <v>43618</v>
      </c>
      <c r="I66" s="2" t="s">
        <v>65</v>
      </c>
      <c r="J66" s="1" t="s">
        <v>649</v>
      </c>
      <c r="K66" s="3">
        <v>5.0648148148148145E-4</v>
      </c>
    </row>
    <row r="67" spans="1:11" x14ac:dyDescent="0.25">
      <c r="A67" s="1">
        <v>2023</v>
      </c>
      <c r="B67" s="4">
        <f>_xlfn.XLOOKUP(BD_ATLETAS[[#This Row],[ATLETA]],ATLETAS[ATLETA],ATLETAS[F. NACIMIENTO])</f>
        <v>40009</v>
      </c>
      <c r="C67" s="1">
        <f>IF(BD_ATLETAS[[#This Row],[F. NACIMIENTO]]=0,"",BD_ATLETAS[[#This Row],[AÑO]]-YEAR(BD_ATLETAS[[#This Row],[F. NACIMIENTO]]))</f>
        <v>10</v>
      </c>
      <c r="D67" s="2" t="s">
        <v>332</v>
      </c>
      <c r="E67" s="4" t="s">
        <v>376</v>
      </c>
      <c r="F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" s="4" t="str">
        <f>_xlfn.XLOOKUP(BD_ATLETAS[[#This Row],[ATLETA]],ATLETAS[ATLETA],ATLETAS[SEXO])</f>
        <v>F</v>
      </c>
      <c r="H67" s="4">
        <v>43618</v>
      </c>
      <c r="I67" s="2" t="s">
        <v>65</v>
      </c>
      <c r="J67" s="1" t="s">
        <v>651</v>
      </c>
      <c r="K67" s="3">
        <v>1.1961805555555556E-3</v>
      </c>
    </row>
    <row r="68" spans="1:11" x14ac:dyDescent="0.25">
      <c r="A68" s="1">
        <v>2023</v>
      </c>
      <c r="B68" s="4">
        <f>_xlfn.XLOOKUP(BD_ATLETAS[[#This Row],[ATLETA]],ATLETAS[ATLETA],ATLETAS[F. NACIMIENTO])</f>
        <v>40009</v>
      </c>
      <c r="C68" s="1">
        <f>IF(BD_ATLETAS[[#This Row],[F. NACIMIENTO]]=0,"",BD_ATLETAS[[#This Row],[AÑO]]-YEAR(BD_ATLETAS[[#This Row],[F. NACIMIENTO]]))</f>
        <v>10</v>
      </c>
      <c r="D68" s="2" t="s">
        <v>332</v>
      </c>
      <c r="E68" s="4" t="s">
        <v>376</v>
      </c>
      <c r="F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" s="4" t="str">
        <f>_xlfn.XLOOKUP(BD_ATLETAS[[#This Row],[ATLETA]],ATLETAS[ATLETA],ATLETAS[SEXO])</f>
        <v>F</v>
      </c>
      <c r="H68" s="4">
        <v>43618</v>
      </c>
      <c r="I68" s="2" t="s">
        <v>65</v>
      </c>
      <c r="J68" s="1" t="s">
        <v>652</v>
      </c>
      <c r="K68" s="3">
        <v>2.7163194444444448E-3</v>
      </c>
    </row>
    <row r="69" spans="1:11" x14ac:dyDescent="0.25">
      <c r="A69" s="1">
        <v>2023</v>
      </c>
      <c r="B69" s="4">
        <f>_xlfn.XLOOKUP(BD_ATLETAS[[#This Row],[ATLETA]],ATLETAS[ATLETA],ATLETAS[F. NACIMIENTO])</f>
        <v>40677</v>
      </c>
      <c r="C69" s="1">
        <f>IF(BD_ATLETAS[[#This Row],[F. NACIMIENTO]]=0,"",BD_ATLETAS[[#This Row],[AÑO]]-YEAR(BD_ATLETAS[[#This Row],[F. NACIMIENTO]]))</f>
        <v>8</v>
      </c>
      <c r="D69" s="2" t="s">
        <v>242</v>
      </c>
      <c r="E69" s="4" t="s">
        <v>369</v>
      </c>
      <c r="F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9" s="4" t="str">
        <f>_xlfn.XLOOKUP(BD_ATLETAS[[#This Row],[ATLETA]],ATLETAS[ATLETA],ATLETAS[SEXO])</f>
        <v>F</v>
      </c>
      <c r="H69" s="4">
        <v>43618</v>
      </c>
      <c r="I69" s="2" t="s">
        <v>65</v>
      </c>
      <c r="J69" s="1" t="s">
        <v>649</v>
      </c>
      <c r="K69" s="3">
        <v>9.2233796296296302E-4</v>
      </c>
    </row>
    <row r="70" spans="1:11" x14ac:dyDescent="0.25">
      <c r="A70" s="1">
        <v>2023</v>
      </c>
      <c r="B70" s="4">
        <f>_xlfn.XLOOKUP(BD_ATLETAS[[#This Row],[ATLETA]],ATLETAS[ATLETA],ATLETAS[F. NACIMIENTO])</f>
        <v>30044</v>
      </c>
      <c r="C70" s="1">
        <f>IF(BD_ATLETAS[[#This Row],[F. NACIMIENTO]]=0,"",BD_ATLETAS[[#This Row],[AÑO]]-YEAR(BD_ATLETAS[[#This Row],[F. NACIMIENTO]]))</f>
        <v>37</v>
      </c>
      <c r="D70" s="2" t="s">
        <v>146</v>
      </c>
      <c r="E70" s="4" t="s">
        <v>364</v>
      </c>
      <c r="F7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0" s="4" t="str">
        <f>_xlfn.XLOOKUP(BD_ATLETAS[[#This Row],[ATLETA]],ATLETAS[ATLETA],ATLETAS[SEXO])</f>
        <v>M</v>
      </c>
      <c r="H70" s="4">
        <v>43618</v>
      </c>
      <c r="I70" s="2" t="s">
        <v>65</v>
      </c>
      <c r="J70" s="1" t="s">
        <v>649</v>
      </c>
      <c r="K70" s="3">
        <v>3.7546296296296291E-4</v>
      </c>
    </row>
    <row r="71" spans="1:11" x14ac:dyDescent="0.25">
      <c r="A71" s="1">
        <v>2023</v>
      </c>
      <c r="B71" s="4">
        <f>_xlfn.XLOOKUP(BD_ATLETAS[[#This Row],[ATLETA]],ATLETAS[ATLETA],ATLETAS[F. NACIMIENTO])</f>
        <v>30044</v>
      </c>
      <c r="C71" s="1">
        <f>IF(BD_ATLETAS[[#This Row],[F. NACIMIENTO]]=0,"",BD_ATLETAS[[#This Row],[AÑO]]-YEAR(BD_ATLETAS[[#This Row],[F. NACIMIENTO]]))</f>
        <v>37</v>
      </c>
      <c r="D71" s="2" t="s">
        <v>146</v>
      </c>
      <c r="E71" s="4" t="s">
        <v>364</v>
      </c>
      <c r="F7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1" s="4" t="str">
        <f>_xlfn.XLOOKUP(BD_ATLETAS[[#This Row],[ATLETA]],ATLETAS[ATLETA],ATLETAS[SEXO])</f>
        <v>M</v>
      </c>
      <c r="H71" s="4">
        <v>43618</v>
      </c>
      <c r="I71" s="2" t="s">
        <v>65</v>
      </c>
      <c r="J71" s="1" t="s">
        <v>651</v>
      </c>
      <c r="K71" s="3">
        <v>8.7557870370370361E-4</v>
      </c>
    </row>
    <row r="72" spans="1:11" x14ac:dyDescent="0.25">
      <c r="A72" s="1">
        <v>2023</v>
      </c>
      <c r="B72" s="4">
        <f>_xlfn.XLOOKUP(BD_ATLETAS[[#This Row],[ATLETA]],ATLETAS[ATLETA],ATLETAS[F. NACIMIENTO])</f>
        <v>30044</v>
      </c>
      <c r="C72" s="1">
        <f>IF(BD_ATLETAS[[#This Row],[F. NACIMIENTO]]=0,"",BD_ATLETAS[[#This Row],[AÑO]]-YEAR(BD_ATLETAS[[#This Row],[F. NACIMIENTO]]))</f>
        <v>37</v>
      </c>
      <c r="D72" s="2" t="s">
        <v>146</v>
      </c>
      <c r="E72" s="4" t="s">
        <v>364</v>
      </c>
      <c r="F7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" s="4" t="str">
        <f>_xlfn.XLOOKUP(BD_ATLETAS[[#This Row],[ATLETA]],ATLETAS[ATLETA],ATLETAS[SEXO])</f>
        <v>M</v>
      </c>
      <c r="H72" s="4">
        <v>43618</v>
      </c>
      <c r="I72" s="2" t="s">
        <v>65</v>
      </c>
      <c r="J72" s="1" t="s">
        <v>652</v>
      </c>
      <c r="K72" s="3">
        <v>2.1820601851851853E-3</v>
      </c>
    </row>
    <row r="73" spans="1:11" x14ac:dyDescent="0.25">
      <c r="A73" s="1">
        <v>2023</v>
      </c>
      <c r="B73" s="4">
        <f>_xlfn.XLOOKUP(BD_ATLETAS[[#This Row],[ATLETA]],ATLETAS[ATLETA],ATLETAS[F. NACIMIENTO])</f>
        <v>30044</v>
      </c>
      <c r="C73" s="1">
        <f>IF(BD_ATLETAS[[#This Row],[F. NACIMIENTO]]=0,"",BD_ATLETAS[[#This Row],[AÑO]]-YEAR(BD_ATLETAS[[#This Row],[F. NACIMIENTO]]))</f>
        <v>37</v>
      </c>
      <c r="D73" s="2" t="s">
        <v>146</v>
      </c>
      <c r="E73" s="4" t="s">
        <v>364</v>
      </c>
      <c r="F7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" s="4" t="str">
        <f>_xlfn.XLOOKUP(BD_ATLETAS[[#This Row],[ATLETA]],ATLETAS[ATLETA],ATLETAS[SEXO])</f>
        <v>M</v>
      </c>
      <c r="H73" s="4">
        <v>43618</v>
      </c>
      <c r="I73" s="2" t="s">
        <v>65</v>
      </c>
      <c r="J73" s="1" t="s">
        <v>653</v>
      </c>
      <c r="K73" s="3">
        <v>4.802893518518518E-3</v>
      </c>
    </row>
    <row r="74" spans="1:11" x14ac:dyDescent="0.25">
      <c r="A74" s="1">
        <v>2023</v>
      </c>
      <c r="B74" s="4">
        <f>_xlfn.XLOOKUP(BD_ATLETAS[[#This Row],[ATLETA]],ATLETAS[ATLETA],ATLETAS[F. NACIMIENTO])</f>
        <v>39478</v>
      </c>
      <c r="C74" s="1">
        <f>IF(BD_ATLETAS[[#This Row],[F. NACIMIENTO]]=0,"",BD_ATLETAS[[#This Row],[AÑO]]-YEAR(BD_ATLETAS[[#This Row],[F. NACIMIENTO]]))</f>
        <v>11</v>
      </c>
      <c r="D74" s="2" t="s">
        <v>189</v>
      </c>
      <c r="E74" s="4" t="s">
        <v>367</v>
      </c>
      <c r="F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4" s="4" t="str">
        <f>_xlfn.XLOOKUP(BD_ATLETAS[[#This Row],[ATLETA]],ATLETAS[ATLETA],ATLETAS[SEXO])</f>
        <v>M</v>
      </c>
      <c r="H74" s="4">
        <v>43618</v>
      </c>
      <c r="I74" s="2" t="s">
        <v>65</v>
      </c>
      <c r="J74" s="1" t="s">
        <v>649</v>
      </c>
      <c r="K74" s="3">
        <v>5.2002314814814815E-4</v>
      </c>
    </row>
    <row r="75" spans="1:11" x14ac:dyDescent="0.25">
      <c r="A75" s="1">
        <v>2023</v>
      </c>
      <c r="B75" s="4">
        <f>_xlfn.XLOOKUP(BD_ATLETAS[[#This Row],[ATLETA]],ATLETAS[ATLETA],ATLETAS[F. NACIMIENTO])</f>
        <v>39478</v>
      </c>
      <c r="C75" s="1">
        <f>IF(BD_ATLETAS[[#This Row],[F. NACIMIENTO]]=0,"",BD_ATLETAS[[#This Row],[AÑO]]-YEAR(BD_ATLETAS[[#This Row],[F. NACIMIENTO]]))</f>
        <v>11</v>
      </c>
      <c r="D75" s="2" t="s">
        <v>189</v>
      </c>
      <c r="E75" s="4" t="s">
        <v>367</v>
      </c>
      <c r="F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" s="4" t="str">
        <f>_xlfn.XLOOKUP(BD_ATLETAS[[#This Row],[ATLETA]],ATLETAS[ATLETA],ATLETAS[SEXO])</f>
        <v>M</v>
      </c>
      <c r="H75" s="4">
        <v>43618</v>
      </c>
      <c r="I75" s="2" t="s">
        <v>65</v>
      </c>
      <c r="J75" s="1" t="s">
        <v>651</v>
      </c>
      <c r="K75" s="3">
        <v>1.2637731481481482E-3</v>
      </c>
    </row>
    <row r="76" spans="1:11" x14ac:dyDescent="0.25">
      <c r="A76" s="1">
        <v>2023</v>
      </c>
      <c r="B76" s="4">
        <f>_xlfn.XLOOKUP(BD_ATLETAS[[#This Row],[ATLETA]],ATLETAS[ATLETA],ATLETAS[F. NACIMIENTO])</f>
        <v>39478</v>
      </c>
      <c r="C76" s="1">
        <f>IF(BD_ATLETAS[[#This Row],[F. NACIMIENTO]]=0,"",BD_ATLETAS[[#This Row],[AÑO]]-YEAR(BD_ATLETAS[[#This Row],[F. NACIMIENTO]]))</f>
        <v>11</v>
      </c>
      <c r="D76" s="2" t="s">
        <v>189</v>
      </c>
      <c r="E76" s="4" t="s">
        <v>367</v>
      </c>
      <c r="F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6" s="4" t="str">
        <f>_xlfn.XLOOKUP(BD_ATLETAS[[#This Row],[ATLETA]],ATLETAS[ATLETA],ATLETAS[SEXO])</f>
        <v>M</v>
      </c>
      <c r="H76" s="4">
        <v>43618</v>
      </c>
      <c r="I76" s="2" t="s">
        <v>65</v>
      </c>
      <c r="J76" s="1" t="s">
        <v>652</v>
      </c>
      <c r="K76" s="3">
        <v>2.7662037037037034E-3</v>
      </c>
    </row>
    <row r="77" spans="1:11" x14ac:dyDescent="0.25">
      <c r="A77" s="1">
        <v>2023</v>
      </c>
      <c r="B77" s="4">
        <f>_xlfn.XLOOKUP(BD_ATLETAS[[#This Row],[ATLETA]],ATLETAS[ATLETA],ATLETAS[F. NACIMIENTO])</f>
        <v>38942</v>
      </c>
      <c r="C77" s="1">
        <f>IF(BD_ATLETAS[[#This Row],[F. NACIMIENTO]]=0,"",BD_ATLETAS[[#This Row],[AÑO]]-YEAR(BD_ATLETAS[[#This Row],[F. NACIMIENTO]]))</f>
        <v>13</v>
      </c>
      <c r="D77" s="2" t="s">
        <v>394</v>
      </c>
      <c r="E77" s="4" t="s">
        <v>78</v>
      </c>
      <c r="F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7" s="4" t="str">
        <f>_xlfn.XLOOKUP(BD_ATLETAS[[#This Row],[ATLETA]],ATLETAS[ATLETA],ATLETAS[SEXO])</f>
        <v>F</v>
      </c>
      <c r="H77" s="4">
        <v>43618</v>
      </c>
      <c r="I77" s="2" t="s">
        <v>65</v>
      </c>
      <c r="J77" s="1" t="s">
        <v>649</v>
      </c>
      <c r="K77" s="3">
        <v>5.5543981481481492E-4</v>
      </c>
    </row>
    <row r="78" spans="1:11" x14ac:dyDescent="0.25">
      <c r="A78" s="1">
        <v>2023</v>
      </c>
      <c r="B78" s="4">
        <f>_xlfn.XLOOKUP(BD_ATLETAS[[#This Row],[ATLETA]],ATLETAS[ATLETA],ATLETAS[F. NACIMIENTO])</f>
        <v>38942</v>
      </c>
      <c r="C78" s="1">
        <f>IF(BD_ATLETAS[[#This Row],[F. NACIMIENTO]]=0,"",BD_ATLETAS[[#This Row],[AÑO]]-YEAR(BD_ATLETAS[[#This Row],[F. NACIMIENTO]]))</f>
        <v>13</v>
      </c>
      <c r="D78" s="2" t="s">
        <v>394</v>
      </c>
      <c r="E78" s="4" t="s">
        <v>78</v>
      </c>
      <c r="F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" s="4" t="str">
        <f>_xlfn.XLOOKUP(BD_ATLETAS[[#This Row],[ATLETA]],ATLETAS[ATLETA],ATLETAS[SEXO])</f>
        <v>F</v>
      </c>
      <c r="H78" s="4">
        <v>43618</v>
      </c>
      <c r="I78" s="2" t="s">
        <v>65</v>
      </c>
      <c r="J78" s="1" t="s">
        <v>651</v>
      </c>
      <c r="K78" s="3">
        <v>1.6231481481481481E-3</v>
      </c>
    </row>
    <row r="79" spans="1:11" x14ac:dyDescent="0.25">
      <c r="A79" s="1">
        <v>2023</v>
      </c>
      <c r="B79" s="4">
        <f>_xlfn.XLOOKUP(BD_ATLETAS[[#This Row],[ATLETA]],ATLETAS[ATLETA],ATLETAS[F. NACIMIENTO])</f>
        <v>37016</v>
      </c>
      <c r="C79" s="1">
        <f>IF(BD_ATLETAS[[#This Row],[F. NACIMIENTO]]=0,"",BD_ATLETAS[[#This Row],[AÑO]]-YEAR(BD_ATLETAS[[#This Row],[F. NACIMIENTO]]))</f>
        <v>18</v>
      </c>
      <c r="D79" s="2" t="s">
        <v>253</v>
      </c>
      <c r="E79" s="4" t="s">
        <v>369</v>
      </c>
      <c r="F7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9" s="4" t="str">
        <f>_xlfn.XLOOKUP(BD_ATLETAS[[#This Row],[ATLETA]],ATLETAS[ATLETA],ATLETAS[SEXO])</f>
        <v>F</v>
      </c>
      <c r="H79" s="4">
        <v>43618</v>
      </c>
      <c r="I79" s="2" t="s">
        <v>65</v>
      </c>
      <c r="J79" s="1" t="s">
        <v>649</v>
      </c>
      <c r="K79" s="3">
        <v>4.0902777777777785E-4</v>
      </c>
    </row>
    <row r="80" spans="1:11" x14ac:dyDescent="0.25">
      <c r="A80" s="1">
        <v>2023</v>
      </c>
      <c r="B80" s="4">
        <f>_xlfn.XLOOKUP(BD_ATLETAS[[#This Row],[ATLETA]],ATLETAS[ATLETA],ATLETAS[F. NACIMIENTO])</f>
        <v>37016</v>
      </c>
      <c r="C80" s="1">
        <f>IF(BD_ATLETAS[[#This Row],[F. NACIMIENTO]]=0,"",BD_ATLETAS[[#This Row],[AÑO]]-YEAR(BD_ATLETAS[[#This Row],[F. NACIMIENTO]]))</f>
        <v>18</v>
      </c>
      <c r="D80" s="2" t="s">
        <v>253</v>
      </c>
      <c r="E80" s="4" t="s">
        <v>369</v>
      </c>
      <c r="F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0" s="4" t="str">
        <f>_xlfn.XLOOKUP(BD_ATLETAS[[#This Row],[ATLETA]],ATLETAS[ATLETA],ATLETAS[SEXO])</f>
        <v>F</v>
      </c>
      <c r="H80" s="4">
        <v>43618</v>
      </c>
      <c r="I80" s="2" t="s">
        <v>65</v>
      </c>
      <c r="J80" s="1" t="s">
        <v>651</v>
      </c>
      <c r="K80" s="3">
        <v>9.4872685185185175E-4</v>
      </c>
    </row>
    <row r="81" spans="1:11" x14ac:dyDescent="0.25">
      <c r="A81" s="1">
        <v>2023</v>
      </c>
      <c r="B81" s="4">
        <f>_xlfn.XLOOKUP(BD_ATLETAS[[#This Row],[ATLETA]],ATLETAS[ATLETA],ATLETAS[F. NACIMIENTO])</f>
        <v>37016</v>
      </c>
      <c r="C81" s="1">
        <f>IF(BD_ATLETAS[[#This Row],[F. NACIMIENTO]]=0,"",BD_ATLETAS[[#This Row],[AÑO]]-YEAR(BD_ATLETAS[[#This Row],[F. NACIMIENTO]]))</f>
        <v>18</v>
      </c>
      <c r="D81" s="2" t="s">
        <v>253</v>
      </c>
      <c r="E81" s="4" t="s">
        <v>369</v>
      </c>
      <c r="F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1" s="4" t="str">
        <f>_xlfn.XLOOKUP(BD_ATLETAS[[#This Row],[ATLETA]],ATLETAS[ATLETA],ATLETAS[SEXO])</f>
        <v>F</v>
      </c>
      <c r="H81" s="4">
        <v>43618</v>
      </c>
      <c r="I81" s="2" t="s">
        <v>65</v>
      </c>
      <c r="J81" s="1" t="s">
        <v>652</v>
      </c>
      <c r="K81" s="3">
        <v>2.1393518518518519E-3</v>
      </c>
    </row>
    <row r="82" spans="1:11" x14ac:dyDescent="0.25">
      <c r="A82" s="1">
        <v>2023</v>
      </c>
      <c r="B82" s="4">
        <f>_xlfn.XLOOKUP(BD_ATLETAS[[#This Row],[ATLETA]],ATLETAS[ATLETA],ATLETAS[F. NACIMIENTO])</f>
        <v>39740</v>
      </c>
      <c r="C82" s="1">
        <f>IF(BD_ATLETAS[[#This Row],[F. NACIMIENTO]]=0,"",BD_ATLETAS[[#This Row],[AÑO]]-YEAR(BD_ATLETAS[[#This Row],[F. NACIMIENTO]]))</f>
        <v>11</v>
      </c>
      <c r="D82" s="2" t="s">
        <v>125</v>
      </c>
      <c r="E82" s="4" t="s">
        <v>364</v>
      </c>
      <c r="F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" s="4" t="str">
        <f>_xlfn.XLOOKUP(BD_ATLETAS[[#This Row],[ATLETA]],ATLETAS[ATLETA],ATLETAS[SEXO])</f>
        <v>F</v>
      </c>
      <c r="H82" s="4">
        <v>43618</v>
      </c>
      <c r="I82" s="2" t="s">
        <v>65</v>
      </c>
      <c r="J82" s="1" t="s">
        <v>649</v>
      </c>
      <c r="K82" s="3">
        <v>5.591435185185186E-4</v>
      </c>
    </row>
    <row r="83" spans="1:11" x14ac:dyDescent="0.25">
      <c r="A83" s="1">
        <v>2023</v>
      </c>
      <c r="B83" s="4">
        <f>_xlfn.XLOOKUP(BD_ATLETAS[[#This Row],[ATLETA]],ATLETAS[ATLETA],ATLETAS[F. NACIMIENTO])</f>
        <v>39740</v>
      </c>
      <c r="C83" s="1">
        <f>IF(BD_ATLETAS[[#This Row],[F. NACIMIENTO]]=0,"",BD_ATLETAS[[#This Row],[AÑO]]-YEAR(BD_ATLETAS[[#This Row],[F. NACIMIENTO]]))</f>
        <v>11</v>
      </c>
      <c r="D83" s="2" t="s">
        <v>125</v>
      </c>
      <c r="E83" s="4" t="s">
        <v>364</v>
      </c>
      <c r="F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3" s="4" t="str">
        <f>_xlfn.XLOOKUP(BD_ATLETAS[[#This Row],[ATLETA]],ATLETAS[ATLETA],ATLETAS[SEXO])</f>
        <v>F</v>
      </c>
      <c r="H83" s="4">
        <v>43618</v>
      </c>
      <c r="I83" s="2" t="s">
        <v>65</v>
      </c>
      <c r="J83" s="1" t="s">
        <v>651</v>
      </c>
      <c r="K83" s="3">
        <v>1.3038194444444445E-3</v>
      </c>
    </row>
    <row r="84" spans="1:11" x14ac:dyDescent="0.25">
      <c r="A84" s="1">
        <v>2023</v>
      </c>
      <c r="B84" s="4">
        <f>_xlfn.XLOOKUP(BD_ATLETAS[[#This Row],[ATLETA]],ATLETAS[ATLETA],ATLETAS[F. NACIMIENTO])</f>
        <v>39740</v>
      </c>
      <c r="C84" s="1">
        <f>IF(BD_ATLETAS[[#This Row],[F. NACIMIENTO]]=0,"",BD_ATLETAS[[#This Row],[AÑO]]-YEAR(BD_ATLETAS[[#This Row],[F. NACIMIENTO]]))</f>
        <v>11</v>
      </c>
      <c r="D84" s="2" t="s">
        <v>125</v>
      </c>
      <c r="E84" s="4" t="s">
        <v>364</v>
      </c>
      <c r="F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" s="4" t="str">
        <f>_xlfn.XLOOKUP(BD_ATLETAS[[#This Row],[ATLETA]],ATLETAS[ATLETA],ATLETAS[SEXO])</f>
        <v>F</v>
      </c>
      <c r="H84" s="4">
        <v>43618</v>
      </c>
      <c r="I84" s="2" t="s">
        <v>65</v>
      </c>
      <c r="J84" s="1" t="s">
        <v>652</v>
      </c>
      <c r="K84" s="3">
        <v>2.7987268518518513E-3</v>
      </c>
    </row>
    <row r="85" spans="1:11" x14ac:dyDescent="0.25">
      <c r="A85" s="1">
        <v>2023</v>
      </c>
      <c r="B85" s="4">
        <f>_xlfn.XLOOKUP(BD_ATLETAS[[#This Row],[ATLETA]],ATLETAS[ATLETA],ATLETAS[F. NACIMIENTO])</f>
        <v>39727</v>
      </c>
      <c r="C85" s="1">
        <f>IF(BD_ATLETAS[[#This Row],[F. NACIMIENTO]]=0,"",BD_ATLETAS[[#This Row],[AÑO]]-YEAR(BD_ATLETAS[[#This Row],[F. NACIMIENTO]]))</f>
        <v>11</v>
      </c>
      <c r="D85" s="2" t="s">
        <v>409</v>
      </c>
      <c r="E85" s="4" t="s">
        <v>376</v>
      </c>
      <c r="F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5" s="4" t="str">
        <f>_xlfn.XLOOKUP(BD_ATLETAS[[#This Row],[ATLETA]],ATLETAS[ATLETA],ATLETAS[SEXO])</f>
        <v>M</v>
      </c>
      <c r="H85" s="4">
        <v>43618</v>
      </c>
      <c r="I85" s="2" t="s">
        <v>65</v>
      </c>
      <c r="J85" s="1" t="s">
        <v>649</v>
      </c>
      <c r="K85" s="3">
        <v>3.8912037037037035E-4</v>
      </c>
    </row>
    <row r="86" spans="1:11" x14ac:dyDescent="0.25">
      <c r="A86" s="1">
        <v>2023</v>
      </c>
      <c r="B86" s="4">
        <f>_xlfn.XLOOKUP(BD_ATLETAS[[#This Row],[ATLETA]],ATLETAS[ATLETA],ATLETAS[F. NACIMIENTO])</f>
        <v>39727</v>
      </c>
      <c r="C86" s="1">
        <f>IF(BD_ATLETAS[[#This Row],[F. NACIMIENTO]]=0,"",BD_ATLETAS[[#This Row],[AÑO]]-YEAR(BD_ATLETAS[[#This Row],[F. NACIMIENTO]]))</f>
        <v>11</v>
      </c>
      <c r="D86" s="2" t="s">
        <v>409</v>
      </c>
      <c r="E86" s="4" t="s">
        <v>376</v>
      </c>
      <c r="F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6" s="4" t="str">
        <f>_xlfn.XLOOKUP(BD_ATLETAS[[#This Row],[ATLETA]],ATLETAS[ATLETA],ATLETAS[SEXO])</f>
        <v>M</v>
      </c>
      <c r="H86" s="4">
        <v>43618</v>
      </c>
      <c r="I86" s="2" t="s">
        <v>65</v>
      </c>
      <c r="J86" s="1" t="s">
        <v>651</v>
      </c>
      <c r="K86" s="3">
        <v>9.0567129629629635E-4</v>
      </c>
    </row>
    <row r="87" spans="1:11" x14ac:dyDescent="0.25">
      <c r="A87" s="1">
        <v>2023</v>
      </c>
      <c r="B87" s="4">
        <f>_xlfn.XLOOKUP(BD_ATLETAS[[#This Row],[ATLETA]],ATLETAS[ATLETA],ATLETAS[F. NACIMIENTO])</f>
        <v>39727</v>
      </c>
      <c r="C87" s="1">
        <f>IF(BD_ATLETAS[[#This Row],[F. NACIMIENTO]]=0,"",BD_ATLETAS[[#This Row],[AÑO]]-YEAR(BD_ATLETAS[[#This Row],[F. NACIMIENTO]]))</f>
        <v>11</v>
      </c>
      <c r="D87" s="2" t="s">
        <v>409</v>
      </c>
      <c r="E87" s="4" t="s">
        <v>376</v>
      </c>
      <c r="F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7" s="4" t="str">
        <f>_xlfn.XLOOKUP(BD_ATLETAS[[#This Row],[ATLETA]],ATLETAS[ATLETA],ATLETAS[SEXO])</f>
        <v>M</v>
      </c>
      <c r="H87" s="4">
        <v>43618</v>
      </c>
      <c r="I87" s="2" t="s">
        <v>65</v>
      </c>
      <c r="J87" s="1" t="s">
        <v>652</v>
      </c>
      <c r="K87" s="3">
        <v>2.0334490740740742E-3</v>
      </c>
    </row>
    <row r="88" spans="1:11" x14ac:dyDescent="0.25">
      <c r="A88" s="1">
        <v>2023</v>
      </c>
      <c r="B88" s="4">
        <f>_xlfn.XLOOKUP(BD_ATLETAS[[#This Row],[ATLETA]],ATLETAS[ATLETA],ATLETAS[F. NACIMIENTO])</f>
        <v>38865</v>
      </c>
      <c r="C88" s="1">
        <f>IF(BD_ATLETAS[[#This Row],[F. NACIMIENTO]]=0,"",BD_ATLETAS[[#This Row],[AÑO]]-YEAR(BD_ATLETAS[[#This Row],[F. NACIMIENTO]]))</f>
        <v>13</v>
      </c>
      <c r="D88" s="2" t="s">
        <v>127</v>
      </c>
      <c r="E88" s="4" t="s">
        <v>364</v>
      </c>
      <c r="F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8" s="4" t="str">
        <f>_xlfn.XLOOKUP(BD_ATLETAS[[#This Row],[ATLETA]],ATLETAS[ATLETA],ATLETAS[SEXO])</f>
        <v>F</v>
      </c>
      <c r="H88" s="4">
        <v>43618</v>
      </c>
      <c r="I88" s="2" t="s">
        <v>65</v>
      </c>
      <c r="J88" s="1" t="s">
        <v>649</v>
      </c>
      <c r="K88" s="3">
        <v>4.6689814814814814E-4</v>
      </c>
    </row>
    <row r="89" spans="1:11" x14ac:dyDescent="0.25">
      <c r="A89" s="1">
        <v>2023</v>
      </c>
      <c r="B89" s="4">
        <f>_xlfn.XLOOKUP(BD_ATLETAS[[#This Row],[ATLETA]],ATLETAS[ATLETA],ATLETAS[F. NACIMIENTO])</f>
        <v>38865</v>
      </c>
      <c r="C89" s="1">
        <f>IF(BD_ATLETAS[[#This Row],[F. NACIMIENTO]]=0,"",BD_ATLETAS[[#This Row],[AÑO]]-YEAR(BD_ATLETAS[[#This Row],[F. NACIMIENTO]]))</f>
        <v>13</v>
      </c>
      <c r="D89" s="2" t="s">
        <v>127</v>
      </c>
      <c r="E89" s="4" t="s">
        <v>364</v>
      </c>
      <c r="F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9" s="4" t="str">
        <f>_xlfn.XLOOKUP(BD_ATLETAS[[#This Row],[ATLETA]],ATLETAS[ATLETA],ATLETAS[SEXO])</f>
        <v>F</v>
      </c>
      <c r="H89" s="4">
        <v>43618</v>
      </c>
      <c r="I89" s="2" t="s">
        <v>65</v>
      </c>
      <c r="J89" s="1" t="s">
        <v>651</v>
      </c>
      <c r="K89" s="3">
        <v>1.0850694444444445E-3</v>
      </c>
    </row>
    <row r="90" spans="1:11" x14ac:dyDescent="0.25">
      <c r="A90" s="1">
        <v>2023</v>
      </c>
      <c r="B90" s="4">
        <f>_xlfn.XLOOKUP(BD_ATLETAS[[#This Row],[ATLETA]],ATLETAS[ATLETA],ATLETAS[F. NACIMIENTO])</f>
        <v>38865</v>
      </c>
      <c r="C90" s="1">
        <f>IF(BD_ATLETAS[[#This Row],[F. NACIMIENTO]]=0,"",BD_ATLETAS[[#This Row],[AÑO]]-YEAR(BD_ATLETAS[[#This Row],[F. NACIMIENTO]]))</f>
        <v>13</v>
      </c>
      <c r="D90" s="2" t="s">
        <v>127</v>
      </c>
      <c r="E90" s="4" t="s">
        <v>364</v>
      </c>
      <c r="F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0" s="4" t="str">
        <f>_xlfn.XLOOKUP(BD_ATLETAS[[#This Row],[ATLETA]],ATLETAS[ATLETA],ATLETAS[SEXO])</f>
        <v>F</v>
      </c>
      <c r="H90" s="4">
        <v>43618</v>
      </c>
      <c r="I90" s="2" t="s">
        <v>65</v>
      </c>
      <c r="J90" s="1" t="s">
        <v>652</v>
      </c>
      <c r="K90" s="3">
        <v>2.3033564814814813E-3</v>
      </c>
    </row>
    <row r="91" spans="1:11" x14ac:dyDescent="0.25">
      <c r="A91" s="1">
        <v>2023</v>
      </c>
      <c r="B91" s="4">
        <f>_xlfn.XLOOKUP(BD_ATLETAS[[#This Row],[ATLETA]],ATLETAS[ATLETA],ATLETAS[F. NACIMIENTO])</f>
        <v>38492</v>
      </c>
      <c r="C91" s="1">
        <f>IF(BD_ATLETAS[[#This Row],[F. NACIMIENTO]]=0,"",BD_ATLETAS[[#This Row],[AÑO]]-YEAR(BD_ATLETAS[[#This Row],[F. NACIMIENTO]]))</f>
        <v>14</v>
      </c>
      <c r="D91" s="2" t="s">
        <v>425</v>
      </c>
      <c r="E91" s="4" t="s">
        <v>376</v>
      </c>
      <c r="F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" s="4" t="str">
        <f>_xlfn.XLOOKUP(BD_ATLETAS[[#This Row],[ATLETA]],ATLETAS[ATLETA],ATLETAS[SEXO])</f>
        <v>M</v>
      </c>
      <c r="H91" s="4">
        <v>43618</v>
      </c>
      <c r="I91" s="2" t="s">
        <v>65</v>
      </c>
      <c r="J91" s="1" t="s">
        <v>649</v>
      </c>
      <c r="K91" s="3">
        <v>3.5324074074074077E-4</v>
      </c>
    </row>
    <row r="92" spans="1:11" x14ac:dyDescent="0.25">
      <c r="A92" s="1">
        <v>2023</v>
      </c>
      <c r="B92" s="4">
        <f>_xlfn.XLOOKUP(BD_ATLETAS[[#This Row],[ATLETA]],ATLETAS[ATLETA],ATLETAS[F. NACIMIENTO])</f>
        <v>38492</v>
      </c>
      <c r="C92" s="1">
        <f>IF(BD_ATLETAS[[#This Row],[F. NACIMIENTO]]=0,"",BD_ATLETAS[[#This Row],[AÑO]]-YEAR(BD_ATLETAS[[#This Row],[F. NACIMIENTO]]))</f>
        <v>14</v>
      </c>
      <c r="D92" s="2" t="s">
        <v>425</v>
      </c>
      <c r="E92" s="4" t="s">
        <v>376</v>
      </c>
      <c r="F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" s="4" t="str">
        <f>_xlfn.XLOOKUP(BD_ATLETAS[[#This Row],[ATLETA]],ATLETAS[ATLETA],ATLETAS[SEXO])</f>
        <v>M</v>
      </c>
      <c r="H92" s="4">
        <v>43618</v>
      </c>
      <c r="I92" s="2" t="s">
        <v>65</v>
      </c>
      <c r="J92" s="1" t="s">
        <v>649</v>
      </c>
      <c r="K92" s="3">
        <v>3.1967592592592594E-4</v>
      </c>
    </row>
    <row r="93" spans="1:11" x14ac:dyDescent="0.25">
      <c r="A93" s="1">
        <v>2023</v>
      </c>
      <c r="B93" s="4">
        <f>_xlfn.XLOOKUP(BD_ATLETAS[[#This Row],[ATLETA]],ATLETAS[ATLETA],ATLETAS[F. NACIMIENTO])</f>
        <v>38492</v>
      </c>
      <c r="C93" s="1">
        <f>IF(BD_ATLETAS[[#This Row],[F. NACIMIENTO]]=0,"",BD_ATLETAS[[#This Row],[AÑO]]-YEAR(BD_ATLETAS[[#This Row],[F. NACIMIENTO]]))</f>
        <v>14</v>
      </c>
      <c r="D93" s="2" t="s">
        <v>425</v>
      </c>
      <c r="E93" s="4" t="s">
        <v>376</v>
      </c>
      <c r="F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3" s="4" t="str">
        <f>_xlfn.XLOOKUP(BD_ATLETAS[[#This Row],[ATLETA]],ATLETAS[ATLETA],ATLETAS[SEXO])</f>
        <v>M</v>
      </c>
      <c r="H93" s="4">
        <v>43618</v>
      </c>
      <c r="I93" s="2" t="s">
        <v>65</v>
      </c>
      <c r="J93" s="1" t="s">
        <v>651</v>
      </c>
      <c r="K93" s="3">
        <v>8.1967592592592595E-4</v>
      </c>
    </row>
    <row r="94" spans="1:11" x14ac:dyDescent="0.25">
      <c r="A94" s="1">
        <v>2023</v>
      </c>
      <c r="B94" s="4">
        <f>_xlfn.XLOOKUP(BD_ATLETAS[[#This Row],[ATLETA]],ATLETAS[ATLETA],ATLETAS[F. NACIMIENTO])</f>
        <v>38492</v>
      </c>
      <c r="C94" s="1">
        <f>IF(BD_ATLETAS[[#This Row],[F. NACIMIENTO]]=0,"",BD_ATLETAS[[#This Row],[AÑO]]-YEAR(BD_ATLETAS[[#This Row],[F. NACIMIENTO]]))</f>
        <v>14</v>
      </c>
      <c r="D94" s="2" t="s">
        <v>425</v>
      </c>
      <c r="E94" s="4" t="s">
        <v>376</v>
      </c>
      <c r="F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" s="4" t="str">
        <f>_xlfn.XLOOKUP(BD_ATLETAS[[#This Row],[ATLETA]],ATLETAS[ATLETA],ATLETAS[SEXO])</f>
        <v>M</v>
      </c>
      <c r="H94" s="4">
        <v>43618</v>
      </c>
      <c r="I94" s="2" t="s">
        <v>65</v>
      </c>
      <c r="J94" s="1" t="s">
        <v>652</v>
      </c>
      <c r="K94" s="3">
        <v>1.7966435185185186E-3</v>
      </c>
    </row>
    <row r="95" spans="1:11" x14ac:dyDescent="0.25">
      <c r="A95" s="1">
        <v>2023</v>
      </c>
      <c r="B95" s="4">
        <f>_xlfn.XLOOKUP(BD_ATLETAS[[#This Row],[ATLETA]],ATLETAS[ATLETA],ATLETAS[F. NACIMIENTO])</f>
        <v>39294</v>
      </c>
      <c r="C95" s="1">
        <f>IF(BD_ATLETAS[[#This Row],[F. NACIMIENTO]]=0,"",BD_ATLETAS[[#This Row],[AÑO]]-YEAR(BD_ATLETAS[[#This Row],[F. NACIMIENTO]]))</f>
        <v>12</v>
      </c>
      <c r="D95" s="2" t="s">
        <v>340</v>
      </c>
      <c r="E95" s="4" t="s">
        <v>376</v>
      </c>
      <c r="F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5" s="4" t="str">
        <f>_xlfn.XLOOKUP(BD_ATLETAS[[#This Row],[ATLETA]],ATLETAS[ATLETA],ATLETAS[SEXO])</f>
        <v>M</v>
      </c>
      <c r="H95" s="4">
        <v>43618</v>
      </c>
      <c r="I95" s="2" t="s">
        <v>65</v>
      </c>
      <c r="J95" s="1" t="s">
        <v>649</v>
      </c>
      <c r="K95" s="3">
        <v>4.7129629629629626E-4</v>
      </c>
    </row>
    <row r="96" spans="1:11" x14ac:dyDescent="0.25">
      <c r="A96" s="1">
        <v>2023</v>
      </c>
      <c r="B96" s="4">
        <f>_xlfn.XLOOKUP(BD_ATLETAS[[#This Row],[ATLETA]],ATLETAS[ATLETA],ATLETAS[F. NACIMIENTO])</f>
        <v>39294</v>
      </c>
      <c r="C96" s="1">
        <f>IF(BD_ATLETAS[[#This Row],[F. NACIMIENTO]]=0,"",BD_ATLETAS[[#This Row],[AÑO]]-YEAR(BD_ATLETAS[[#This Row],[F. NACIMIENTO]]))</f>
        <v>12</v>
      </c>
      <c r="D96" s="2" t="s">
        <v>340</v>
      </c>
      <c r="E96" s="4" t="s">
        <v>376</v>
      </c>
      <c r="F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6" s="4" t="str">
        <f>_xlfn.XLOOKUP(BD_ATLETAS[[#This Row],[ATLETA]],ATLETAS[ATLETA],ATLETAS[SEXO])</f>
        <v>M</v>
      </c>
      <c r="H96" s="4">
        <v>43618</v>
      </c>
      <c r="I96" s="2" t="s">
        <v>65</v>
      </c>
      <c r="J96" s="1" t="s">
        <v>651</v>
      </c>
      <c r="K96" s="3">
        <v>1.0583333333333332E-3</v>
      </c>
    </row>
    <row r="97" spans="1:11" x14ac:dyDescent="0.25">
      <c r="A97" s="1">
        <v>2023</v>
      </c>
      <c r="B97" s="4">
        <f>_xlfn.XLOOKUP(BD_ATLETAS[[#This Row],[ATLETA]],ATLETAS[ATLETA],ATLETAS[F. NACIMIENTO])</f>
        <v>39294</v>
      </c>
      <c r="C97" s="1">
        <f>IF(BD_ATLETAS[[#This Row],[F. NACIMIENTO]]=0,"",BD_ATLETAS[[#This Row],[AÑO]]-YEAR(BD_ATLETAS[[#This Row],[F. NACIMIENTO]]))</f>
        <v>12</v>
      </c>
      <c r="D97" s="2" t="s">
        <v>340</v>
      </c>
      <c r="E97" s="4" t="s">
        <v>376</v>
      </c>
      <c r="F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" s="4" t="str">
        <f>_xlfn.XLOOKUP(BD_ATLETAS[[#This Row],[ATLETA]],ATLETAS[ATLETA],ATLETAS[SEXO])</f>
        <v>M</v>
      </c>
      <c r="H97" s="4">
        <v>43618</v>
      </c>
      <c r="I97" s="2" t="s">
        <v>65</v>
      </c>
      <c r="J97" s="1" t="s">
        <v>652</v>
      </c>
      <c r="K97" s="3">
        <v>2.2026620370370373E-3</v>
      </c>
    </row>
    <row r="98" spans="1:11" x14ac:dyDescent="0.25">
      <c r="A98" s="1">
        <v>2023</v>
      </c>
      <c r="B98" s="4">
        <f>_xlfn.XLOOKUP(BD_ATLETAS[[#This Row],[ATLETA]],ATLETAS[ATLETA],ATLETAS[F. NACIMIENTO])</f>
        <v>38832</v>
      </c>
      <c r="C98" s="1">
        <f>IF(BD_ATLETAS[[#This Row],[F. NACIMIENTO]]=0,"",BD_ATLETAS[[#This Row],[AÑO]]-YEAR(BD_ATLETAS[[#This Row],[F. NACIMIENTO]]))</f>
        <v>13</v>
      </c>
      <c r="D98" s="2" t="s">
        <v>346</v>
      </c>
      <c r="E98" s="4" t="s">
        <v>376</v>
      </c>
      <c r="F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" s="4" t="str">
        <f>_xlfn.XLOOKUP(BD_ATLETAS[[#This Row],[ATLETA]],ATLETAS[ATLETA],ATLETAS[SEXO])</f>
        <v>M</v>
      </c>
      <c r="H98" s="4">
        <v>43618</v>
      </c>
      <c r="I98" s="2" t="s">
        <v>65</v>
      </c>
      <c r="J98" s="1" t="s">
        <v>649</v>
      </c>
      <c r="K98" s="3">
        <v>3.6134259259259257E-4</v>
      </c>
    </row>
    <row r="99" spans="1:11" x14ac:dyDescent="0.25">
      <c r="A99" s="1">
        <v>2023</v>
      </c>
      <c r="B99" s="4">
        <f>_xlfn.XLOOKUP(BD_ATLETAS[[#This Row],[ATLETA]],ATLETAS[ATLETA],ATLETAS[F. NACIMIENTO])</f>
        <v>38832</v>
      </c>
      <c r="C99" s="1">
        <f>IF(BD_ATLETAS[[#This Row],[F. NACIMIENTO]]=0,"",BD_ATLETAS[[#This Row],[AÑO]]-YEAR(BD_ATLETAS[[#This Row],[F. NACIMIENTO]]))</f>
        <v>13</v>
      </c>
      <c r="D99" s="2" t="s">
        <v>346</v>
      </c>
      <c r="E99" s="4" t="s">
        <v>376</v>
      </c>
      <c r="F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" s="4" t="str">
        <f>_xlfn.XLOOKUP(BD_ATLETAS[[#This Row],[ATLETA]],ATLETAS[ATLETA],ATLETAS[SEXO])</f>
        <v>M</v>
      </c>
      <c r="H99" s="4">
        <v>43618</v>
      </c>
      <c r="I99" s="2" t="s">
        <v>65</v>
      </c>
      <c r="J99" s="1" t="s">
        <v>651</v>
      </c>
      <c r="K99" s="3">
        <v>8.6087962962962973E-4</v>
      </c>
    </row>
    <row r="100" spans="1:11" x14ac:dyDescent="0.25">
      <c r="A100" s="1">
        <v>2023</v>
      </c>
      <c r="B100" s="4">
        <f>_xlfn.XLOOKUP(BD_ATLETAS[[#This Row],[ATLETA]],ATLETAS[ATLETA],ATLETAS[F. NACIMIENTO])</f>
        <v>38832</v>
      </c>
      <c r="C100" s="1">
        <f>IF(BD_ATLETAS[[#This Row],[F. NACIMIENTO]]=0,"",BD_ATLETAS[[#This Row],[AÑO]]-YEAR(BD_ATLETAS[[#This Row],[F. NACIMIENTO]]))</f>
        <v>13</v>
      </c>
      <c r="D100" s="2" t="s">
        <v>346</v>
      </c>
      <c r="E100" s="4" t="s">
        <v>376</v>
      </c>
      <c r="F1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0" s="4" t="str">
        <f>_xlfn.XLOOKUP(BD_ATLETAS[[#This Row],[ATLETA]],ATLETAS[ATLETA],ATLETAS[SEXO])</f>
        <v>M</v>
      </c>
      <c r="H100" s="4">
        <v>43618</v>
      </c>
      <c r="I100" s="2" t="s">
        <v>65</v>
      </c>
      <c r="J100" s="1" t="s">
        <v>652</v>
      </c>
      <c r="K100" s="3">
        <v>2.0061342592592592E-3</v>
      </c>
    </row>
    <row r="101" spans="1:11" x14ac:dyDescent="0.25">
      <c r="A101" s="1">
        <v>2023</v>
      </c>
      <c r="B101" s="4">
        <f>_xlfn.XLOOKUP(BD_ATLETAS[[#This Row],[ATLETA]],ATLETAS[ATLETA],ATLETAS[F. NACIMIENTO])</f>
        <v>39447</v>
      </c>
      <c r="C101" s="1">
        <f>IF(BD_ATLETAS[[#This Row],[F. NACIMIENTO]]=0,"",BD_ATLETAS[[#This Row],[AÑO]]-YEAR(BD_ATLETAS[[#This Row],[F. NACIMIENTO]]))</f>
        <v>11</v>
      </c>
      <c r="D101" s="2" t="s">
        <v>406</v>
      </c>
      <c r="E101" s="4" t="s">
        <v>369</v>
      </c>
      <c r="F1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" s="4" t="str">
        <f>_xlfn.XLOOKUP(BD_ATLETAS[[#This Row],[ATLETA]],ATLETAS[ATLETA],ATLETAS[SEXO])</f>
        <v>M</v>
      </c>
      <c r="H101" s="4">
        <v>43618</v>
      </c>
      <c r="I101" s="2" t="s">
        <v>65</v>
      </c>
      <c r="J101" s="1" t="s">
        <v>649</v>
      </c>
      <c r="K101" s="3">
        <v>3.8877314814814818E-4</v>
      </c>
    </row>
    <row r="102" spans="1:11" x14ac:dyDescent="0.25">
      <c r="A102" s="1">
        <v>2023</v>
      </c>
      <c r="B102" s="4">
        <f>_xlfn.XLOOKUP(BD_ATLETAS[[#This Row],[ATLETA]],ATLETAS[ATLETA],ATLETAS[F. NACIMIENTO])</f>
        <v>39447</v>
      </c>
      <c r="C102" s="1">
        <f>IF(BD_ATLETAS[[#This Row],[F. NACIMIENTO]]=0,"",BD_ATLETAS[[#This Row],[AÑO]]-YEAR(BD_ATLETAS[[#This Row],[F. NACIMIENTO]]))</f>
        <v>11</v>
      </c>
      <c r="D102" s="2" t="s">
        <v>406</v>
      </c>
      <c r="E102" s="4" t="s">
        <v>369</v>
      </c>
      <c r="F1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2" s="4" t="str">
        <f>_xlfn.XLOOKUP(BD_ATLETAS[[#This Row],[ATLETA]],ATLETAS[ATLETA],ATLETAS[SEXO])</f>
        <v>M</v>
      </c>
      <c r="H102" s="4">
        <v>43618</v>
      </c>
      <c r="I102" s="2" t="s">
        <v>65</v>
      </c>
      <c r="J102" s="1" t="s">
        <v>651</v>
      </c>
      <c r="K102" s="3">
        <v>8.9664351851851841E-4</v>
      </c>
    </row>
    <row r="103" spans="1:11" x14ac:dyDescent="0.25">
      <c r="A103" s="1">
        <v>2023</v>
      </c>
      <c r="B103" s="4">
        <f>_xlfn.XLOOKUP(BD_ATLETAS[[#This Row],[ATLETA]],ATLETAS[ATLETA],ATLETAS[F. NACIMIENTO])</f>
        <v>39184</v>
      </c>
      <c r="C103" s="1">
        <f>IF(BD_ATLETAS[[#This Row],[F. NACIMIENTO]]=0,"",BD_ATLETAS[[#This Row],[AÑO]]-YEAR(BD_ATLETAS[[#This Row],[F. NACIMIENTO]]))</f>
        <v>12</v>
      </c>
      <c r="D103" s="2" t="s">
        <v>341</v>
      </c>
      <c r="E103" s="4" t="s">
        <v>376</v>
      </c>
      <c r="F1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" s="4" t="str">
        <f>_xlfn.XLOOKUP(BD_ATLETAS[[#This Row],[ATLETA]],ATLETAS[ATLETA],ATLETAS[SEXO])</f>
        <v>M</v>
      </c>
      <c r="H103" s="4">
        <v>43618</v>
      </c>
      <c r="I103" s="2" t="s">
        <v>65</v>
      </c>
      <c r="J103" s="1" t="s">
        <v>649</v>
      </c>
      <c r="K103" s="3">
        <v>5.2395833333333342E-4</v>
      </c>
    </row>
    <row r="104" spans="1:11" x14ac:dyDescent="0.25">
      <c r="A104" s="1">
        <v>2023</v>
      </c>
      <c r="B104" s="4">
        <f>_xlfn.XLOOKUP(BD_ATLETAS[[#This Row],[ATLETA]],ATLETAS[ATLETA],ATLETAS[F. NACIMIENTO])</f>
        <v>39184</v>
      </c>
      <c r="C104" s="1">
        <f>IF(BD_ATLETAS[[#This Row],[F. NACIMIENTO]]=0,"",BD_ATLETAS[[#This Row],[AÑO]]-YEAR(BD_ATLETAS[[#This Row],[F. NACIMIENTO]]))</f>
        <v>12</v>
      </c>
      <c r="D104" s="2" t="s">
        <v>341</v>
      </c>
      <c r="E104" s="4" t="s">
        <v>376</v>
      </c>
      <c r="F1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4" s="4" t="str">
        <f>_xlfn.XLOOKUP(BD_ATLETAS[[#This Row],[ATLETA]],ATLETAS[ATLETA],ATLETAS[SEXO])</f>
        <v>M</v>
      </c>
      <c r="H104" s="4">
        <v>43618</v>
      </c>
      <c r="I104" s="2" t="s">
        <v>65</v>
      </c>
      <c r="J104" s="1" t="s">
        <v>652</v>
      </c>
      <c r="K104" s="3">
        <v>2.6873842592592592E-3</v>
      </c>
    </row>
    <row r="105" spans="1:11" x14ac:dyDescent="0.25">
      <c r="A105" s="1">
        <v>2023</v>
      </c>
      <c r="B105" s="4">
        <f>_xlfn.XLOOKUP(BD_ATLETAS[[#This Row],[ATLETA]],ATLETAS[ATLETA],ATLETAS[F. NACIMIENTO])</f>
        <v>32581</v>
      </c>
      <c r="C105" s="1">
        <f>IF(BD_ATLETAS[[#This Row],[F. NACIMIENTO]]=0,"",BD_ATLETAS[[#This Row],[AÑO]]-YEAR(BD_ATLETAS[[#This Row],[F. NACIMIENTO]]))</f>
        <v>30</v>
      </c>
      <c r="D105" s="2" t="s">
        <v>452</v>
      </c>
      <c r="E105" s="4" t="s">
        <v>367</v>
      </c>
      <c r="F10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05" s="4" t="str">
        <f>_xlfn.XLOOKUP(BD_ATLETAS[[#This Row],[ATLETA]],ATLETAS[ATLETA],ATLETAS[SEXO])</f>
        <v>M</v>
      </c>
      <c r="H105" s="4">
        <v>43618</v>
      </c>
      <c r="I105" s="2" t="s">
        <v>65</v>
      </c>
      <c r="J105" s="1" t="s">
        <v>649</v>
      </c>
      <c r="K105" s="3">
        <v>5.0856481481481477E-4</v>
      </c>
    </row>
    <row r="106" spans="1:11" x14ac:dyDescent="0.25">
      <c r="A106" s="1">
        <v>2023</v>
      </c>
      <c r="B106" s="4">
        <f>_xlfn.XLOOKUP(BD_ATLETAS[[#This Row],[ATLETA]],ATLETAS[ATLETA],ATLETAS[F. NACIMIENTO])</f>
        <v>32581</v>
      </c>
      <c r="C106" s="1">
        <f>IF(BD_ATLETAS[[#This Row],[F. NACIMIENTO]]=0,"",BD_ATLETAS[[#This Row],[AÑO]]-YEAR(BD_ATLETAS[[#This Row],[F. NACIMIENTO]]))</f>
        <v>30</v>
      </c>
      <c r="D106" s="2" t="s">
        <v>452</v>
      </c>
      <c r="E106" s="4" t="s">
        <v>367</v>
      </c>
      <c r="F10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06" s="4" t="str">
        <f>_xlfn.XLOOKUP(BD_ATLETAS[[#This Row],[ATLETA]],ATLETAS[ATLETA],ATLETAS[SEXO])</f>
        <v>M</v>
      </c>
      <c r="H106" s="4">
        <v>43618</v>
      </c>
      <c r="I106" s="2" t="s">
        <v>65</v>
      </c>
      <c r="J106" s="1" t="s">
        <v>652</v>
      </c>
      <c r="K106" s="3">
        <v>2.8196759259259256E-3</v>
      </c>
    </row>
    <row r="107" spans="1:11" x14ac:dyDescent="0.25">
      <c r="A107" s="1">
        <v>2023</v>
      </c>
      <c r="B107" s="4">
        <f>_xlfn.XLOOKUP(BD_ATLETAS[[#This Row],[ATLETA]],ATLETAS[ATLETA],ATLETAS[F. NACIMIENTO])</f>
        <v>39725</v>
      </c>
      <c r="C107" s="1">
        <f>IF(BD_ATLETAS[[#This Row],[F. NACIMIENTO]]=0,"",BD_ATLETAS[[#This Row],[AÑO]]-YEAR(BD_ATLETAS[[#This Row],[F. NACIMIENTO]]))</f>
        <v>11</v>
      </c>
      <c r="D107" s="2" t="s">
        <v>423</v>
      </c>
      <c r="E107" s="4" t="s">
        <v>25</v>
      </c>
      <c r="F1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7" s="4" t="str">
        <f>_xlfn.XLOOKUP(BD_ATLETAS[[#This Row],[ATLETA]],ATLETAS[ATLETA],ATLETAS[SEXO])</f>
        <v>M</v>
      </c>
      <c r="H107" s="4">
        <v>43618</v>
      </c>
      <c r="I107" s="2" t="s">
        <v>65</v>
      </c>
      <c r="J107" s="1" t="s">
        <v>649</v>
      </c>
      <c r="K107" s="3">
        <v>4.550925925925926E-4</v>
      </c>
    </row>
    <row r="108" spans="1:11" x14ac:dyDescent="0.25">
      <c r="A108" s="1">
        <v>2023</v>
      </c>
      <c r="B108" s="4">
        <f>_xlfn.XLOOKUP(BD_ATLETAS[[#This Row],[ATLETA]],ATLETAS[ATLETA],ATLETAS[F. NACIMIENTO])</f>
        <v>39725</v>
      </c>
      <c r="C108" s="1">
        <f>IF(BD_ATLETAS[[#This Row],[F. NACIMIENTO]]=0,"",BD_ATLETAS[[#This Row],[AÑO]]-YEAR(BD_ATLETAS[[#This Row],[F. NACIMIENTO]]))</f>
        <v>11</v>
      </c>
      <c r="D108" s="2" t="s">
        <v>423</v>
      </c>
      <c r="E108" s="4" t="s">
        <v>25</v>
      </c>
      <c r="F1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8" s="4" t="str">
        <f>_xlfn.XLOOKUP(BD_ATLETAS[[#This Row],[ATLETA]],ATLETAS[ATLETA],ATLETAS[SEXO])</f>
        <v>M</v>
      </c>
      <c r="H108" s="4">
        <v>43618</v>
      </c>
      <c r="I108" s="2" t="s">
        <v>65</v>
      </c>
      <c r="J108" s="1" t="s">
        <v>651</v>
      </c>
      <c r="K108" s="3">
        <v>1.0319444444444445E-3</v>
      </c>
    </row>
    <row r="109" spans="1:11" x14ac:dyDescent="0.25">
      <c r="A109" s="1">
        <v>2023</v>
      </c>
      <c r="B109" s="4">
        <f>_xlfn.XLOOKUP(BD_ATLETAS[[#This Row],[ATLETA]],ATLETAS[ATLETA],ATLETAS[F. NACIMIENTO])</f>
        <v>39725</v>
      </c>
      <c r="C109" s="1">
        <f>IF(BD_ATLETAS[[#This Row],[F. NACIMIENTO]]=0,"",BD_ATLETAS[[#This Row],[AÑO]]-YEAR(BD_ATLETAS[[#This Row],[F. NACIMIENTO]]))</f>
        <v>11</v>
      </c>
      <c r="D109" s="2" t="s">
        <v>423</v>
      </c>
      <c r="E109" s="4" t="s">
        <v>25</v>
      </c>
      <c r="F1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" s="4" t="str">
        <f>_xlfn.XLOOKUP(BD_ATLETAS[[#This Row],[ATLETA]],ATLETAS[ATLETA],ATLETAS[SEXO])</f>
        <v>M</v>
      </c>
      <c r="H109" s="4">
        <v>43618</v>
      </c>
      <c r="I109" s="2" t="s">
        <v>65</v>
      </c>
      <c r="J109" s="1" t="s">
        <v>652</v>
      </c>
      <c r="K109" s="3">
        <v>2.3798611111111112E-3</v>
      </c>
    </row>
    <row r="110" spans="1:11" x14ac:dyDescent="0.25">
      <c r="A110" s="1">
        <v>2023</v>
      </c>
      <c r="B110" s="4">
        <f>_xlfn.XLOOKUP(BD_ATLETAS[[#This Row],[ATLETA]],ATLETAS[ATLETA],ATLETAS[F. NACIMIENTO])</f>
        <v>40234</v>
      </c>
      <c r="C110" s="1">
        <f>IF(BD_ATLETAS[[#This Row],[F. NACIMIENTO]]=0,"",BD_ATLETAS[[#This Row],[AÑO]]-YEAR(BD_ATLETAS[[#This Row],[F. NACIMIENTO]]))</f>
        <v>9</v>
      </c>
      <c r="D110" s="2" t="s">
        <v>339</v>
      </c>
      <c r="E110" s="4" t="s">
        <v>376</v>
      </c>
      <c r="F1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" s="4" t="str">
        <f>_xlfn.XLOOKUP(BD_ATLETAS[[#This Row],[ATLETA]],ATLETAS[ATLETA],ATLETAS[SEXO])</f>
        <v>M</v>
      </c>
      <c r="H110" s="4">
        <v>43618</v>
      </c>
      <c r="I110" s="2" t="s">
        <v>65</v>
      </c>
      <c r="J110" s="1" t="s">
        <v>649</v>
      </c>
      <c r="K110" s="3">
        <v>6.2534722222222223E-4</v>
      </c>
    </row>
    <row r="111" spans="1:11" x14ac:dyDescent="0.25">
      <c r="A111" s="1">
        <v>2023</v>
      </c>
      <c r="B111" s="4">
        <f>_xlfn.XLOOKUP(BD_ATLETAS[[#This Row],[ATLETA]],ATLETAS[ATLETA],ATLETAS[F. NACIMIENTO])</f>
        <v>40234</v>
      </c>
      <c r="C111" s="1">
        <f>IF(BD_ATLETAS[[#This Row],[F. NACIMIENTO]]=0,"",BD_ATLETAS[[#This Row],[AÑO]]-YEAR(BD_ATLETAS[[#This Row],[F. NACIMIENTO]]))</f>
        <v>9</v>
      </c>
      <c r="D111" s="2" t="s">
        <v>339</v>
      </c>
      <c r="E111" s="4" t="s">
        <v>376</v>
      </c>
      <c r="F1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" s="4" t="str">
        <f>_xlfn.XLOOKUP(BD_ATLETAS[[#This Row],[ATLETA]],ATLETAS[ATLETA],ATLETAS[SEXO])</f>
        <v>M</v>
      </c>
      <c r="H111" s="4">
        <v>43618</v>
      </c>
      <c r="I111" s="2" t="s">
        <v>65</v>
      </c>
      <c r="J111" s="1" t="s">
        <v>651</v>
      </c>
      <c r="K111" s="3">
        <v>1.4659722222222225E-3</v>
      </c>
    </row>
    <row r="112" spans="1:11" x14ac:dyDescent="0.25">
      <c r="A112" s="1">
        <v>2023</v>
      </c>
      <c r="B112" s="4">
        <f>_xlfn.XLOOKUP(BD_ATLETAS[[#This Row],[ATLETA]],ATLETAS[ATLETA],ATLETAS[F. NACIMIENTO])</f>
        <v>40328</v>
      </c>
      <c r="C112" s="1">
        <f>IF(BD_ATLETAS[[#This Row],[F. NACIMIENTO]]=0,"",BD_ATLETAS[[#This Row],[AÑO]]-YEAR(BD_ATLETAS[[#This Row],[F. NACIMIENTO]]))</f>
        <v>9</v>
      </c>
      <c r="D112" s="2" t="s">
        <v>295</v>
      </c>
      <c r="E112" s="4" t="s">
        <v>371</v>
      </c>
      <c r="F1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2" s="4" t="str">
        <f>_xlfn.XLOOKUP(BD_ATLETAS[[#This Row],[ATLETA]],ATLETAS[ATLETA],ATLETAS[SEXO])</f>
        <v>M</v>
      </c>
      <c r="H112" s="4">
        <v>43618</v>
      </c>
      <c r="I112" s="2" t="s">
        <v>65</v>
      </c>
      <c r="J112" s="1" t="s">
        <v>649</v>
      </c>
      <c r="K112" s="3">
        <v>8.3657407407407422E-4</v>
      </c>
    </row>
    <row r="113" spans="1:11" x14ac:dyDescent="0.25">
      <c r="A113" s="1">
        <v>2023</v>
      </c>
      <c r="B113" s="4">
        <f>_xlfn.XLOOKUP(BD_ATLETAS[[#This Row],[ATLETA]],ATLETAS[ATLETA],ATLETAS[F. NACIMIENTO])</f>
        <v>40328</v>
      </c>
      <c r="C113" s="1">
        <f>IF(BD_ATLETAS[[#This Row],[F. NACIMIENTO]]=0,"",BD_ATLETAS[[#This Row],[AÑO]]-YEAR(BD_ATLETAS[[#This Row],[F. NACIMIENTO]]))</f>
        <v>9</v>
      </c>
      <c r="D113" s="2" t="s">
        <v>295</v>
      </c>
      <c r="E113" s="4" t="s">
        <v>371</v>
      </c>
      <c r="F1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" s="4" t="str">
        <f>_xlfn.XLOOKUP(BD_ATLETAS[[#This Row],[ATLETA]],ATLETAS[ATLETA],ATLETAS[SEXO])</f>
        <v>M</v>
      </c>
      <c r="H113" s="4">
        <v>43618</v>
      </c>
      <c r="I113" s="2" t="s">
        <v>65</v>
      </c>
      <c r="J113" s="1" t="s">
        <v>651</v>
      </c>
      <c r="K113" s="3">
        <v>2.2263888888888889E-3</v>
      </c>
    </row>
    <row r="114" spans="1:11" x14ac:dyDescent="0.25">
      <c r="A114" s="1">
        <v>2023</v>
      </c>
      <c r="B114" s="4">
        <f>_xlfn.XLOOKUP(BD_ATLETAS[[#This Row],[ATLETA]],ATLETAS[ATLETA],ATLETAS[F. NACIMIENTO])</f>
        <v>40615</v>
      </c>
      <c r="C114" s="1">
        <f>IF(BD_ATLETAS[[#This Row],[F. NACIMIENTO]]=0,"",BD_ATLETAS[[#This Row],[AÑO]]-YEAR(BD_ATLETAS[[#This Row],[F. NACIMIENTO]]))</f>
        <v>8</v>
      </c>
      <c r="D114" s="2" t="s">
        <v>288</v>
      </c>
      <c r="E114" s="4" t="s">
        <v>371</v>
      </c>
      <c r="F1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" s="4" t="str">
        <f>_xlfn.XLOOKUP(BD_ATLETAS[[#This Row],[ATLETA]],ATLETAS[ATLETA],ATLETAS[SEXO])</f>
        <v>F</v>
      </c>
      <c r="H114" s="4">
        <v>43618</v>
      </c>
      <c r="I114" s="2" t="s">
        <v>65</v>
      </c>
      <c r="J114" s="1" t="s">
        <v>649</v>
      </c>
      <c r="K114" s="3">
        <v>8.0925925925925924E-4</v>
      </c>
    </row>
    <row r="115" spans="1:11" x14ac:dyDescent="0.25">
      <c r="A115" s="1">
        <v>2023</v>
      </c>
      <c r="B115" s="4">
        <f>_xlfn.XLOOKUP(BD_ATLETAS[[#This Row],[ATLETA]],ATLETAS[ATLETA],ATLETAS[F. NACIMIENTO])</f>
        <v>40615</v>
      </c>
      <c r="C115" s="1">
        <f>IF(BD_ATLETAS[[#This Row],[F. NACIMIENTO]]=0,"",BD_ATLETAS[[#This Row],[AÑO]]-YEAR(BD_ATLETAS[[#This Row],[F. NACIMIENTO]]))</f>
        <v>8</v>
      </c>
      <c r="D115" s="2" t="s">
        <v>288</v>
      </c>
      <c r="E115" s="4" t="s">
        <v>371</v>
      </c>
      <c r="F1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5" s="4" t="str">
        <f>_xlfn.XLOOKUP(BD_ATLETAS[[#This Row],[ATLETA]],ATLETAS[ATLETA],ATLETAS[SEXO])</f>
        <v>F</v>
      </c>
      <c r="H115" s="4">
        <v>43618</v>
      </c>
      <c r="I115" s="2" t="s">
        <v>65</v>
      </c>
      <c r="J115" s="1" t="s">
        <v>651</v>
      </c>
      <c r="K115" s="3">
        <v>2.3834490740740743E-3</v>
      </c>
    </row>
    <row r="116" spans="1:11" x14ac:dyDescent="0.25">
      <c r="A116" s="1">
        <v>2023</v>
      </c>
      <c r="B116" s="4">
        <f>_xlfn.XLOOKUP(BD_ATLETAS[[#This Row],[ATLETA]],ATLETAS[ATLETA],ATLETAS[F. NACIMIENTO])</f>
        <v>39514</v>
      </c>
      <c r="C116" s="1">
        <f>IF(BD_ATLETAS[[#This Row],[F. NACIMIENTO]]=0,"",BD_ATLETAS[[#This Row],[AÑO]]-YEAR(BD_ATLETAS[[#This Row],[F. NACIMIENTO]]))</f>
        <v>11</v>
      </c>
      <c r="D116" s="2" t="s">
        <v>76</v>
      </c>
      <c r="E116" s="4" t="s">
        <v>78</v>
      </c>
      <c r="F1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6" s="4" t="str">
        <f>_xlfn.XLOOKUP(BD_ATLETAS[[#This Row],[ATLETA]],ATLETAS[ATLETA],ATLETAS[SEXO])</f>
        <v>M</v>
      </c>
      <c r="H116" s="4">
        <v>43618</v>
      </c>
      <c r="I116" s="2" t="s">
        <v>65</v>
      </c>
      <c r="J116" s="1" t="s">
        <v>649</v>
      </c>
      <c r="K116" s="3">
        <v>8.0868055555555543E-4</v>
      </c>
    </row>
    <row r="117" spans="1:11" x14ac:dyDescent="0.25">
      <c r="A117" s="1">
        <v>2023</v>
      </c>
      <c r="B117" s="4">
        <f>_xlfn.XLOOKUP(BD_ATLETAS[[#This Row],[ATLETA]],ATLETAS[ATLETA],ATLETAS[F. NACIMIENTO])</f>
        <v>39514</v>
      </c>
      <c r="C117" s="1">
        <f>IF(BD_ATLETAS[[#This Row],[F. NACIMIENTO]]=0,"",BD_ATLETAS[[#This Row],[AÑO]]-YEAR(BD_ATLETAS[[#This Row],[F. NACIMIENTO]]))</f>
        <v>11</v>
      </c>
      <c r="D117" s="2" t="s">
        <v>76</v>
      </c>
      <c r="E117" s="4" t="s">
        <v>78</v>
      </c>
      <c r="F1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7" s="4" t="str">
        <f>_xlfn.XLOOKUP(BD_ATLETAS[[#This Row],[ATLETA]],ATLETAS[ATLETA],ATLETAS[SEXO])</f>
        <v>M</v>
      </c>
      <c r="H117" s="4">
        <v>43618</v>
      </c>
      <c r="I117" s="2" t="s">
        <v>65</v>
      </c>
      <c r="J117" s="1" t="s">
        <v>651</v>
      </c>
      <c r="K117" s="3">
        <v>1.9343750000000001E-3</v>
      </c>
    </row>
    <row r="118" spans="1:11" x14ac:dyDescent="0.25">
      <c r="A118" s="1">
        <v>2023</v>
      </c>
      <c r="B118" s="4">
        <f>_xlfn.XLOOKUP(BD_ATLETAS[[#This Row],[ATLETA]],ATLETAS[ATLETA],ATLETAS[F. NACIMIENTO])</f>
        <v>39263</v>
      </c>
      <c r="C118" s="1">
        <f>IF(BD_ATLETAS[[#This Row],[F. NACIMIENTO]]=0,"",BD_ATLETAS[[#This Row],[AÑO]]-YEAR(BD_ATLETAS[[#This Row],[F. NACIMIENTO]]))</f>
        <v>12</v>
      </c>
      <c r="D118" s="2" t="s">
        <v>126</v>
      </c>
      <c r="E118" s="4" t="s">
        <v>364</v>
      </c>
      <c r="F1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" s="4" t="str">
        <f>_xlfn.XLOOKUP(BD_ATLETAS[[#This Row],[ATLETA]],ATLETAS[ATLETA],ATLETAS[SEXO])</f>
        <v>F</v>
      </c>
      <c r="H118" s="4">
        <v>43618</v>
      </c>
      <c r="I118" s="2" t="s">
        <v>65</v>
      </c>
      <c r="J118" s="1" t="s">
        <v>649</v>
      </c>
      <c r="K118" s="3">
        <v>5.2592592592592589E-4</v>
      </c>
    </row>
    <row r="119" spans="1:11" x14ac:dyDescent="0.25">
      <c r="A119" s="1">
        <v>2023</v>
      </c>
      <c r="B119" s="4">
        <f>_xlfn.XLOOKUP(BD_ATLETAS[[#This Row],[ATLETA]],ATLETAS[ATLETA],ATLETAS[F. NACIMIENTO])</f>
        <v>39263</v>
      </c>
      <c r="C119" s="1">
        <f>IF(BD_ATLETAS[[#This Row],[F. NACIMIENTO]]=0,"",BD_ATLETAS[[#This Row],[AÑO]]-YEAR(BD_ATLETAS[[#This Row],[F. NACIMIENTO]]))</f>
        <v>12</v>
      </c>
      <c r="D119" s="2" t="s">
        <v>126</v>
      </c>
      <c r="E119" s="4" t="s">
        <v>364</v>
      </c>
      <c r="F1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" s="4" t="str">
        <f>_xlfn.XLOOKUP(BD_ATLETAS[[#This Row],[ATLETA]],ATLETAS[ATLETA],ATLETAS[SEXO])</f>
        <v>F</v>
      </c>
      <c r="H119" s="4">
        <v>43618</v>
      </c>
      <c r="I119" s="2" t="s">
        <v>65</v>
      </c>
      <c r="J119" s="1" t="s">
        <v>651</v>
      </c>
      <c r="K119" s="3">
        <v>1.2725694444444444E-3</v>
      </c>
    </row>
    <row r="120" spans="1:11" x14ac:dyDescent="0.25">
      <c r="A120" s="1">
        <v>2023</v>
      </c>
      <c r="B120" s="4">
        <f>_xlfn.XLOOKUP(BD_ATLETAS[[#This Row],[ATLETA]],ATLETAS[ATLETA],ATLETAS[F. NACIMIENTO])</f>
        <v>39263</v>
      </c>
      <c r="C120" s="1">
        <f>IF(BD_ATLETAS[[#This Row],[F. NACIMIENTO]]=0,"",BD_ATLETAS[[#This Row],[AÑO]]-YEAR(BD_ATLETAS[[#This Row],[F. NACIMIENTO]]))</f>
        <v>12</v>
      </c>
      <c r="D120" s="2" t="s">
        <v>126</v>
      </c>
      <c r="E120" s="4" t="s">
        <v>364</v>
      </c>
      <c r="F1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0" s="4" t="str">
        <f>_xlfn.XLOOKUP(BD_ATLETAS[[#This Row],[ATLETA]],ATLETAS[ATLETA],ATLETAS[SEXO])</f>
        <v>F</v>
      </c>
      <c r="H120" s="4">
        <v>43618</v>
      </c>
      <c r="I120" s="2" t="s">
        <v>65</v>
      </c>
      <c r="J120" s="1" t="s">
        <v>652</v>
      </c>
      <c r="K120" s="3">
        <v>2.7484953703703703E-3</v>
      </c>
    </row>
    <row r="121" spans="1:11" x14ac:dyDescent="0.25">
      <c r="A121" s="1">
        <v>2023</v>
      </c>
      <c r="B121" s="4">
        <f>_xlfn.XLOOKUP(BD_ATLETAS[[#This Row],[ATLETA]],ATLETAS[ATLETA],ATLETAS[F. NACIMIENTO])</f>
        <v>28194</v>
      </c>
      <c r="C121" s="1">
        <f>IF(BD_ATLETAS[[#This Row],[F. NACIMIENTO]]=0,"",BD_ATLETAS[[#This Row],[AÑO]]-YEAR(BD_ATLETAS[[#This Row],[F. NACIMIENTO]]))</f>
        <v>42</v>
      </c>
      <c r="D121" s="2" t="s">
        <v>448</v>
      </c>
      <c r="E121" s="4" t="s">
        <v>367</v>
      </c>
      <c r="F12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1" s="4" t="str">
        <f>_xlfn.XLOOKUP(BD_ATLETAS[[#This Row],[ATLETA]],ATLETAS[ATLETA],ATLETAS[SEXO])</f>
        <v>F</v>
      </c>
      <c r="H121" s="4">
        <v>43618</v>
      </c>
      <c r="I121" s="2" t="s">
        <v>65</v>
      </c>
      <c r="J121" s="1" t="s">
        <v>649</v>
      </c>
      <c r="K121" s="3">
        <v>5.4861111111111104E-4</v>
      </c>
    </row>
    <row r="122" spans="1:11" x14ac:dyDescent="0.25">
      <c r="A122" s="1">
        <v>2023</v>
      </c>
      <c r="B122" s="4">
        <f>_xlfn.XLOOKUP(BD_ATLETAS[[#This Row],[ATLETA]],ATLETAS[ATLETA],ATLETAS[F. NACIMIENTO])</f>
        <v>28194</v>
      </c>
      <c r="C122" s="1">
        <f>IF(BD_ATLETAS[[#This Row],[F. NACIMIENTO]]=0,"",BD_ATLETAS[[#This Row],[AÑO]]-YEAR(BD_ATLETAS[[#This Row],[F. NACIMIENTO]]))</f>
        <v>42</v>
      </c>
      <c r="D122" s="2" t="s">
        <v>448</v>
      </c>
      <c r="E122" s="4" t="s">
        <v>367</v>
      </c>
      <c r="F12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2" s="4" t="str">
        <f>_xlfn.XLOOKUP(BD_ATLETAS[[#This Row],[ATLETA]],ATLETAS[ATLETA],ATLETAS[SEXO])</f>
        <v>F</v>
      </c>
      <c r="H122" s="4">
        <v>43618</v>
      </c>
      <c r="I122" s="2" t="s">
        <v>65</v>
      </c>
      <c r="J122" s="1" t="s">
        <v>651</v>
      </c>
      <c r="K122" s="3">
        <v>1.2800925925925924E-3</v>
      </c>
    </row>
    <row r="123" spans="1:11" x14ac:dyDescent="0.25">
      <c r="A123" s="1">
        <v>2023</v>
      </c>
      <c r="B123" s="4">
        <f>_xlfn.XLOOKUP(BD_ATLETAS[[#This Row],[ATLETA]],ATLETAS[ATLETA],ATLETAS[F. NACIMIENTO])</f>
        <v>28194</v>
      </c>
      <c r="C123" s="1">
        <f>IF(BD_ATLETAS[[#This Row],[F. NACIMIENTO]]=0,"",BD_ATLETAS[[#This Row],[AÑO]]-YEAR(BD_ATLETAS[[#This Row],[F. NACIMIENTO]]))</f>
        <v>42</v>
      </c>
      <c r="D123" s="2" t="s">
        <v>448</v>
      </c>
      <c r="E123" s="4" t="s">
        <v>367</v>
      </c>
      <c r="F12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3" s="4" t="str">
        <f>_xlfn.XLOOKUP(BD_ATLETAS[[#This Row],[ATLETA]],ATLETAS[ATLETA],ATLETAS[SEXO])</f>
        <v>F</v>
      </c>
      <c r="H123" s="4">
        <v>43618</v>
      </c>
      <c r="I123" s="2" t="s">
        <v>65</v>
      </c>
      <c r="J123" s="1" t="s">
        <v>652</v>
      </c>
      <c r="K123" s="3">
        <v>2.816203703703704E-3</v>
      </c>
    </row>
    <row r="124" spans="1:11" x14ac:dyDescent="0.25">
      <c r="A124" s="1">
        <v>2023</v>
      </c>
      <c r="B124" s="4">
        <f>_xlfn.XLOOKUP(BD_ATLETAS[[#This Row],[ATLETA]],ATLETAS[ATLETA],ATLETAS[F. NACIMIENTO])</f>
        <v>28194</v>
      </c>
      <c r="C124" s="1">
        <f>IF(BD_ATLETAS[[#This Row],[F. NACIMIENTO]]=0,"",BD_ATLETAS[[#This Row],[AÑO]]-YEAR(BD_ATLETAS[[#This Row],[F. NACIMIENTO]]))</f>
        <v>42</v>
      </c>
      <c r="D124" s="2" t="s">
        <v>448</v>
      </c>
      <c r="E124" s="4" t="s">
        <v>367</v>
      </c>
      <c r="F12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" s="4" t="str">
        <f>_xlfn.XLOOKUP(BD_ATLETAS[[#This Row],[ATLETA]],ATLETAS[ATLETA],ATLETAS[SEXO])</f>
        <v>F</v>
      </c>
      <c r="H124" s="4">
        <v>43618</v>
      </c>
      <c r="I124" s="2" t="s">
        <v>65</v>
      </c>
      <c r="J124" s="1" t="s">
        <v>653</v>
      </c>
      <c r="K124" s="3">
        <v>5.99224537037037E-3</v>
      </c>
    </row>
    <row r="125" spans="1:11" x14ac:dyDescent="0.25">
      <c r="A125" s="1">
        <v>2023</v>
      </c>
      <c r="B125" s="4">
        <f>_xlfn.XLOOKUP(BD_ATLETAS[[#This Row],[ATLETA]],ATLETAS[ATLETA],ATLETAS[F. NACIMIENTO])</f>
        <v>34117</v>
      </c>
      <c r="C125" s="1">
        <f>IF(BD_ATLETAS[[#This Row],[F. NACIMIENTO]]=0,"",BD_ATLETAS[[#This Row],[AÑO]]-YEAR(BD_ATLETAS[[#This Row],[F. NACIMIENTO]]))</f>
        <v>26</v>
      </c>
      <c r="D125" s="2" t="s">
        <v>193</v>
      </c>
      <c r="E125" s="4" t="s">
        <v>367</v>
      </c>
      <c r="F12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" s="4" t="str">
        <f>_xlfn.XLOOKUP(BD_ATLETAS[[#This Row],[ATLETA]],ATLETAS[ATLETA],ATLETAS[SEXO])</f>
        <v>M</v>
      </c>
      <c r="H125" s="4">
        <v>43618</v>
      </c>
      <c r="I125" s="2" t="s">
        <v>65</v>
      </c>
      <c r="J125" s="1" t="s">
        <v>649</v>
      </c>
      <c r="K125" s="3">
        <v>4.5497685185185186E-4</v>
      </c>
    </row>
    <row r="126" spans="1:11" x14ac:dyDescent="0.25">
      <c r="A126" s="1">
        <v>2023</v>
      </c>
      <c r="B126" s="4">
        <f>_xlfn.XLOOKUP(BD_ATLETAS[[#This Row],[ATLETA]],ATLETAS[ATLETA],ATLETAS[F. NACIMIENTO])</f>
        <v>34117</v>
      </c>
      <c r="C126" s="1">
        <f>IF(BD_ATLETAS[[#This Row],[F. NACIMIENTO]]=0,"",BD_ATLETAS[[#This Row],[AÑO]]-YEAR(BD_ATLETAS[[#This Row],[F. NACIMIENTO]]))</f>
        <v>26</v>
      </c>
      <c r="D126" s="2" t="s">
        <v>193</v>
      </c>
      <c r="E126" s="4" t="s">
        <v>367</v>
      </c>
      <c r="F1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6" s="4" t="str">
        <f>_xlfn.XLOOKUP(BD_ATLETAS[[#This Row],[ATLETA]],ATLETAS[ATLETA],ATLETAS[SEXO])</f>
        <v>M</v>
      </c>
      <c r="H126" s="4">
        <v>43618</v>
      </c>
      <c r="I126" s="2" t="s">
        <v>65</v>
      </c>
      <c r="J126" s="1" t="s">
        <v>651</v>
      </c>
      <c r="K126" s="3">
        <v>1.0611111111111112E-3</v>
      </c>
    </row>
    <row r="127" spans="1:11" x14ac:dyDescent="0.25">
      <c r="A127" s="1">
        <v>2023</v>
      </c>
      <c r="B127" s="4">
        <f>_xlfn.XLOOKUP(BD_ATLETAS[[#This Row],[ATLETA]],ATLETAS[ATLETA],ATLETAS[F. NACIMIENTO])</f>
        <v>34117</v>
      </c>
      <c r="C127" s="1">
        <f>IF(BD_ATLETAS[[#This Row],[F. NACIMIENTO]]=0,"",BD_ATLETAS[[#This Row],[AÑO]]-YEAR(BD_ATLETAS[[#This Row],[F. NACIMIENTO]]))</f>
        <v>26</v>
      </c>
      <c r="D127" s="2" t="s">
        <v>193</v>
      </c>
      <c r="E127" s="4" t="s">
        <v>367</v>
      </c>
      <c r="F1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7" s="4" t="str">
        <f>_xlfn.XLOOKUP(BD_ATLETAS[[#This Row],[ATLETA]],ATLETAS[ATLETA],ATLETAS[SEXO])</f>
        <v>M</v>
      </c>
      <c r="H127" s="4">
        <v>43618</v>
      </c>
      <c r="I127" s="2" t="s">
        <v>65</v>
      </c>
      <c r="J127" s="1" t="s">
        <v>652</v>
      </c>
      <c r="K127" s="3">
        <v>2.3269675925925927E-3</v>
      </c>
    </row>
    <row r="128" spans="1:11" x14ac:dyDescent="0.25">
      <c r="A128" s="1">
        <v>2023</v>
      </c>
      <c r="B128" s="4">
        <f>_xlfn.XLOOKUP(BD_ATLETAS[[#This Row],[ATLETA]],ATLETAS[ATLETA],ATLETAS[F. NACIMIENTO])</f>
        <v>34117</v>
      </c>
      <c r="C128" s="1">
        <f>IF(BD_ATLETAS[[#This Row],[F. NACIMIENTO]]=0,"",BD_ATLETAS[[#This Row],[AÑO]]-YEAR(BD_ATLETAS[[#This Row],[F. NACIMIENTO]]))</f>
        <v>26</v>
      </c>
      <c r="D128" s="2" t="s">
        <v>193</v>
      </c>
      <c r="E128" s="4" t="s">
        <v>367</v>
      </c>
      <c r="F1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8" s="4" t="str">
        <f>_xlfn.XLOOKUP(BD_ATLETAS[[#This Row],[ATLETA]],ATLETAS[ATLETA],ATLETAS[SEXO])</f>
        <v>M</v>
      </c>
      <c r="H128" s="4">
        <v>43618</v>
      </c>
      <c r="I128" s="2" t="s">
        <v>65</v>
      </c>
      <c r="J128" s="1" t="s">
        <v>653</v>
      </c>
      <c r="K128" s="3">
        <v>5.1724537037037034E-3</v>
      </c>
    </row>
    <row r="129" spans="1:11" x14ac:dyDescent="0.25">
      <c r="A129" s="1">
        <v>2023</v>
      </c>
      <c r="B129" s="4">
        <f>_xlfn.XLOOKUP(BD_ATLETAS[[#This Row],[ATLETA]],ATLETAS[ATLETA],ATLETAS[F. NACIMIENTO])</f>
        <v>37182</v>
      </c>
      <c r="C129" s="1">
        <f>IF(BD_ATLETAS[[#This Row],[F. NACIMIENTO]]=0,"",BD_ATLETAS[[#This Row],[AÑO]]-YEAR(BD_ATLETAS[[#This Row],[F. NACIMIENTO]]))</f>
        <v>18</v>
      </c>
      <c r="D129" s="2" t="s">
        <v>276</v>
      </c>
      <c r="E129" s="4" t="s">
        <v>369</v>
      </c>
      <c r="F12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9" s="4" t="str">
        <f>_xlfn.XLOOKUP(BD_ATLETAS[[#This Row],[ATLETA]],ATLETAS[ATLETA],ATLETAS[SEXO])</f>
        <v>M</v>
      </c>
      <c r="H129" s="4">
        <v>43618</v>
      </c>
      <c r="I129" s="2" t="s">
        <v>65</v>
      </c>
      <c r="J129" s="1" t="s">
        <v>649</v>
      </c>
      <c r="K129" s="3">
        <v>3.0081018518518515E-4</v>
      </c>
    </row>
    <row r="130" spans="1:11" x14ac:dyDescent="0.25">
      <c r="A130" s="1">
        <v>2023</v>
      </c>
      <c r="B130" s="4">
        <f>_xlfn.XLOOKUP(BD_ATLETAS[[#This Row],[ATLETA]],ATLETAS[ATLETA],ATLETAS[F. NACIMIENTO])</f>
        <v>37182</v>
      </c>
      <c r="C130" s="1">
        <f>IF(BD_ATLETAS[[#This Row],[F. NACIMIENTO]]=0,"",BD_ATLETAS[[#This Row],[AÑO]]-YEAR(BD_ATLETAS[[#This Row],[F. NACIMIENTO]]))</f>
        <v>18</v>
      </c>
      <c r="D130" s="2" t="s">
        <v>276</v>
      </c>
      <c r="E130" s="4" t="s">
        <v>369</v>
      </c>
      <c r="F13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0" s="4" t="str">
        <f>_xlfn.XLOOKUP(BD_ATLETAS[[#This Row],[ATLETA]],ATLETAS[ATLETA],ATLETAS[SEXO])</f>
        <v>M</v>
      </c>
      <c r="H130" s="4">
        <v>43618</v>
      </c>
      <c r="I130" s="2" t="s">
        <v>65</v>
      </c>
      <c r="J130" s="1" t="s">
        <v>651</v>
      </c>
      <c r="K130" s="3">
        <v>6.5393518518518524E-4</v>
      </c>
    </row>
    <row r="131" spans="1:11" x14ac:dyDescent="0.25">
      <c r="A131" s="1">
        <v>2023</v>
      </c>
      <c r="B131" s="4">
        <f>_xlfn.XLOOKUP(BD_ATLETAS[[#This Row],[ATLETA]],ATLETAS[ATLETA],ATLETAS[F. NACIMIENTO])</f>
        <v>37182</v>
      </c>
      <c r="C131" s="1">
        <f>IF(BD_ATLETAS[[#This Row],[F. NACIMIENTO]]=0,"",BD_ATLETAS[[#This Row],[AÑO]]-YEAR(BD_ATLETAS[[#This Row],[F. NACIMIENTO]]))</f>
        <v>18</v>
      </c>
      <c r="D131" s="2" t="s">
        <v>276</v>
      </c>
      <c r="E131" s="4" t="s">
        <v>369</v>
      </c>
      <c r="F13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1" s="4" t="str">
        <f>_xlfn.XLOOKUP(BD_ATLETAS[[#This Row],[ATLETA]],ATLETAS[ATLETA],ATLETAS[SEXO])</f>
        <v>M</v>
      </c>
      <c r="H131" s="4">
        <v>43618</v>
      </c>
      <c r="I131" s="2" t="s">
        <v>65</v>
      </c>
      <c r="J131" s="1" t="s">
        <v>652</v>
      </c>
      <c r="K131" s="3">
        <v>1.524884259259259E-3</v>
      </c>
    </row>
    <row r="132" spans="1:11" x14ac:dyDescent="0.25">
      <c r="A132" s="1">
        <v>2023</v>
      </c>
      <c r="B132" s="4">
        <f>_xlfn.XLOOKUP(BD_ATLETAS[[#This Row],[ATLETA]],ATLETAS[ATLETA],ATLETAS[F. NACIMIENTO])</f>
        <v>37182</v>
      </c>
      <c r="C132" s="1">
        <f>IF(BD_ATLETAS[[#This Row],[F. NACIMIENTO]]=0,"",BD_ATLETAS[[#This Row],[AÑO]]-YEAR(BD_ATLETAS[[#This Row],[F. NACIMIENTO]]))</f>
        <v>18</v>
      </c>
      <c r="D132" s="2" t="s">
        <v>276</v>
      </c>
      <c r="E132" s="4" t="s">
        <v>369</v>
      </c>
      <c r="F13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2" s="4" t="str">
        <f>_xlfn.XLOOKUP(BD_ATLETAS[[#This Row],[ATLETA]],ATLETAS[ATLETA],ATLETAS[SEXO])</f>
        <v>M</v>
      </c>
      <c r="H132" s="4">
        <v>43618</v>
      </c>
      <c r="I132" s="2" t="s">
        <v>65</v>
      </c>
      <c r="J132" s="1" t="s">
        <v>653</v>
      </c>
      <c r="K132" s="3">
        <v>3.4175925925925923E-3</v>
      </c>
    </row>
    <row r="133" spans="1:11" x14ac:dyDescent="0.25">
      <c r="A133" s="1">
        <v>2023</v>
      </c>
      <c r="B133" s="4">
        <f>_xlfn.XLOOKUP(BD_ATLETAS[[#This Row],[ATLETA]],ATLETAS[ATLETA],ATLETAS[F. NACIMIENTO])</f>
        <v>40295</v>
      </c>
      <c r="C133" s="1">
        <f>IF(BD_ATLETAS[[#This Row],[F. NACIMIENTO]]=0,"",BD_ATLETAS[[#This Row],[AÑO]]-YEAR(BD_ATLETAS[[#This Row],[F. NACIMIENTO]]))</f>
        <v>9</v>
      </c>
      <c r="D133" s="2" t="s">
        <v>330</v>
      </c>
      <c r="E133" s="4" t="s">
        <v>376</v>
      </c>
      <c r="F13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" s="4" t="str">
        <f>_xlfn.XLOOKUP(BD_ATLETAS[[#This Row],[ATLETA]],ATLETAS[ATLETA],ATLETAS[SEXO])</f>
        <v>F</v>
      </c>
      <c r="H133" s="4">
        <v>43618</v>
      </c>
      <c r="I133" s="2" t="s">
        <v>65</v>
      </c>
      <c r="J133" s="1" t="s">
        <v>649</v>
      </c>
      <c r="K133" s="3">
        <v>5.6064814814814812E-4</v>
      </c>
    </row>
    <row r="134" spans="1:11" x14ac:dyDescent="0.25">
      <c r="A134" s="1">
        <v>2023</v>
      </c>
      <c r="B134" s="4">
        <f>_xlfn.XLOOKUP(BD_ATLETAS[[#This Row],[ATLETA]],ATLETAS[ATLETA],ATLETAS[F. NACIMIENTO])</f>
        <v>40295</v>
      </c>
      <c r="C134" s="1">
        <f>IF(BD_ATLETAS[[#This Row],[F. NACIMIENTO]]=0,"",BD_ATLETAS[[#This Row],[AÑO]]-YEAR(BD_ATLETAS[[#This Row],[F. NACIMIENTO]]))</f>
        <v>9</v>
      </c>
      <c r="D134" s="2" t="s">
        <v>330</v>
      </c>
      <c r="E134" s="4" t="s">
        <v>376</v>
      </c>
      <c r="F13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" s="4" t="str">
        <f>_xlfn.XLOOKUP(BD_ATLETAS[[#This Row],[ATLETA]],ATLETAS[ATLETA],ATLETAS[SEXO])</f>
        <v>F</v>
      </c>
      <c r="H134" s="4">
        <v>43618</v>
      </c>
      <c r="I134" s="2" t="s">
        <v>65</v>
      </c>
      <c r="J134" s="1" t="s">
        <v>651</v>
      </c>
      <c r="K134" s="3">
        <v>1.4525462962962964E-3</v>
      </c>
    </row>
    <row r="135" spans="1:11" x14ac:dyDescent="0.25">
      <c r="A135" s="1">
        <v>2023</v>
      </c>
      <c r="B135" s="4">
        <f>_xlfn.XLOOKUP(BD_ATLETAS[[#This Row],[ATLETA]],ATLETAS[ATLETA],ATLETAS[F. NACIMIENTO])</f>
        <v>40608</v>
      </c>
      <c r="C135" s="1">
        <f>IF(BD_ATLETAS[[#This Row],[F. NACIMIENTO]]=0,"",BD_ATLETAS[[#This Row],[AÑO]]-YEAR(BD_ATLETAS[[#This Row],[F. NACIMIENTO]]))</f>
        <v>8</v>
      </c>
      <c r="D135" s="2" t="s">
        <v>176</v>
      </c>
      <c r="E135" s="4" t="s">
        <v>367</v>
      </c>
      <c r="F13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5" s="4" t="str">
        <f>_xlfn.XLOOKUP(BD_ATLETAS[[#This Row],[ATLETA]],ATLETAS[ATLETA],ATLETAS[SEXO])</f>
        <v>F</v>
      </c>
      <c r="H135" s="4">
        <v>43618</v>
      </c>
      <c r="I135" s="2" t="s">
        <v>65</v>
      </c>
      <c r="J135" s="1" t="s">
        <v>649</v>
      </c>
      <c r="K135" s="3">
        <v>1.3172453703703705E-3</v>
      </c>
    </row>
    <row r="136" spans="1:11" x14ac:dyDescent="0.25">
      <c r="A136" s="1">
        <v>2023</v>
      </c>
      <c r="B136" s="4">
        <f>_xlfn.XLOOKUP(BD_ATLETAS[[#This Row],[ATLETA]],ATLETAS[ATLETA],ATLETAS[F. NACIMIENTO])</f>
        <v>35718</v>
      </c>
      <c r="C136" s="1">
        <f>IF(BD_ATLETAS[[#This Row],[F. NACIMIENTO]]=0,"",BD_ATLETAS[[#This Row],[AÑO]]-YEAR(BD_ATLETAS[[#This Row],[F. NACIMIENTO]]))</f>
        <v>22</v>
      </c>
      <c r="D136" s="2" t="s">
        <v>337</v>
      </c>
      <c r="E136" s="4" t="s">
        <v>376</v>
      </c>
      <c r="F1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6" s="4" t="str">
        <f>_xlfn.XLOOKUP(BD_ATLETAS[[#This Row],[ATLETA]],ATLETAS[ATLETA],ATLETAS[SEXO])</f>
        <v>F</v>
      </c>
      <c r="H136" s="4">
        <v>43618</v>
      </c>
      <c r="I136" s="2" t="s">
        <v>65</v>
      </c>
      <c r="J136" s="1" t="s">
        <v>649</v>
      </c>
      <c r="K136" s="3">
        <v>3.4270833333333332E-4</v>
      </c>
    </row>
    <row r="137" spans="1:11" x14ac:dyDescent="0.25">
      <c r="A137" s="1">
        <v>2023</v>
      </c>
      <c r="B137" s="4">
        <f>_xlfn.XLOOKUP(BD_ATLETAS[[#This Row],[ATLETA]],ATLETAS[ATLETA],ATLETAS[F. NACIMIENTO])</f>
        <v>35718</v>
      </c>
      <c r="C137" s="1">
        <f>IF(BD_ATLETAS[[#This Row],[F. NACIMIENTO]]=0,"",BD_ATLETAS[[#This Row],[AÑO]]-YEAR(BD_ATLETAS[[#This Row],[F. NACIMIENTO]]))</f>
        <v>22</v>
      </c>
      <c r="D137" s="2" t="s">
        <v>337</v>
      </c>
      <c r="E137" s="4" t="s">
        <v>376</v>
      </c>
      <c r="F1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7" s="4" t="str">
        <f>_xlfn.XLOOKUP(BD_ATLETAS[[#This Row],[ATLETA]],ATLETAS[ATLETA],ATLETAS[SEXO])</f>
        <v>F</v>
      </c>
      <c r="H137" s="4">
        <v>43618</v>
      </c>
      <c r="I137" s="2" t="s">
        <v>65</v>
      </c>
      <c r="J137" s="1" t="s">
        <v>652</v>
      </c>
      <c r="K137" s="3">
        <v>1.8293981481481479E-3</v>
      </c>
    </row>
    <row r="138" spans="1:11" x14ac:dyDescent="0.25">
      <c r="A138" s="1">
        <v>2023</v>
      </c>
      <c r="B138" s="4">
        <f>_xlfn.XLOOKUP(BD_ATLETAS[[#This Row],[ATLETA]],ATLETAS[ATLETA],ATLETAS[F. NACIMIENTO])</f>
        <v>35718</v>
      </c>
      <c r="C138" s="1">
        <f>IF(BD_ATLETAS[[#This Row],[F. NACIMIENTO]]=0,"",BD_ATLETAS[[#This Row],[AÑO]]-YEAR(BD_ATLETAS[[#This Row],[F. NACIMIENTO]]))</f>
        <v>22</v>
      </c>
      <c r="D138" s="2" t="s">
        <v>337</v>
      </c>
      <c r="E138" s="4" t="s">
        <v>376</v>
      </c>
      <c r="F1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8" s="4" t="str">
        <f>_xlfn.XLOOKUP(BD_ATLETAS[[#This Row],[ATLETA]],ATLETAS[ATLETA],ATLETAS[SEXO])</f>
        <v>F</v>
      </c>
      <c r="H138" s="4">
        <v>43618</v>
      </c>
      <c r="I138" s="2" t="s">
        <v>65</v>
      </c>
      <c r="J138" s="1" t="s">
        <v>653</v>
      </c>
      <c r="K138" s="3">
        <v>3.9530092592592594E-3</v>
      </c>
    </row>
    <row r="139" spans="1:11" x14ac:dyDescent="0.25">
      <c r="A139" s="1">
        <v>2023</v>
      </c>
      <c r="B139" s="4">
        <f>_xlfn.XLOOKUP(BD_ATLETAS[[#This Row],[ATLETA]],ATLETAS[ATLETA],ATLETAS[F. NACIMIENTO])</f>
        <v>39225</v>
      </c>
      <c r="C139" s="1">
        <f>IF(BD_ATLETAS[[#This Row],[F. NACIMIENTO]]=0,"",BD_ATLETAS[[#This Row],[AÑO]]-YEAR(BD_ATLETAS[[#This Row],[F. NACIMIENTO]]))</f>
        <v>12</v>
      </c>
      <c r="D139" s="2" t="s">
        <v>333</v>
      </c>
      <c r="E139" s="4" t="s">
        <v>376</v>
      </c>
      <c r="F1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9" s="4" t="str">
        <f>_xlfn.XLOOKUP(BD_ATLETAS[[#This Row],[ATLETA]],ATLETAS[ATLETA],ATLETAS[SEXO])</f>
        <v>F</v>
      </c>
      <c r="H139" s="4">
        <v>43618</v>
      </c>
      <c r="I139" s="2" t="s">
        <v>65</v>
      </c>
      <c r="J139" s="1" t="s">
        <v>649</v>
      </c>
      <c r="K139" s="3">
        <v>4.0000000000000002E-4</v>
      </c>
    </row>
    <row r="140" spans="1:11" x14ac:dyDescent="0.25">
      <c r="A140" s="1">
        <v>2023</v>
      </c>
      <c r="B140" s="4">
        <f>_xlfn.XLOOKUP(BD_ATLETAS[[#This Row],[ATLETA]],ATLETAS[ATLETA],ATLETAS[F. NACIMIENTO])</f>
        <v>39225</v>
      </c>
      <c r="C140" s="1">
        <f>IF(BD_ATLETAS[[#This Row],[F. NACIMIENTO]]=0,"",BD_ATLETAS[[#This Row],[AÑO]]-YEAR(BD_ATLETAS[[#This Row],[F. NACIMIENTO]]))</f>
        <v>12</v>
      </c>
      <c r="D140" s="2" t="s">
        <v>333</v>
      </c>
      <c r="E140" s="4" t="s">
        <v>376</v>
      </c>
      <c r="F1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0" s="4" t="str">
        <f>_xlfn.XLOOKUP(BD_ATLETAS[[#This Row],[ATLETA]],ATLETAS[ATLETA],ATLETAS[SEXO])</f>
        <v>F</v>
      </c>
      <c r="H140" s="4">
        <v>43618</v>
      </c>
      <c r="I140" s="2" t="s">
        <v>65</v>
      </c>
      <c r="J140" s="1" t="s">
        <v>649</v>
      </c>
      <c r="K140" s="3">
        <v>3.7476851851851858E-4</v>
      </c>
    </row>
    <row r="141" spans="1:11" x14ac:dyDescent="0.25">
      <c r="A141" s="1">
        <v>2023</v>
      </c>
      <c r="B141" s="4">
        <f>_xlfn.XLOOKUP(BD_ATLETAS[[#This Row],[ATLETA]],ATLETAS[ATLETA],ATLETAS[F. NACIMIENTO])</f>
        <v>39225</v>
      </c>
      <c r="C141" s="1">
        <f>IF(BD_ATLETAS[[#This Row],[F. NACIMIENTO]]=0,"",BD_ATLETAS[[#This Row],[AÑO]]-YEAR(BD_ATLETAS[[#This Row],[F. NACIMIENTO]]))</f>
        <v>12</v>
      </c>
      <c r="D141" s="2" t="s">
        <v>333</v>
      </c>
      <c r="E141" s="4" t="s">
        <v>376</v>
      </c>
      <c r="F14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1" s="4" t="str">
        <f>_xlfn.XLOOKUP(BD_ATLETAS[[#This Row],[ATLETA]],ATLETAS[ATLETA],ATLETAS[SEXO])</f>
        <v>F</v>
      </c>
      <c r="H141" s="4">
        <v>43618</v>
      </c>
      <c r="I141" s="2" t="s">
        <v>65</v>
      </c>
      <c r="J141" s="1" t="s">
        <v>651</v>
      </c>
      <c r="K141" s="3">
        <v>9.2847222222222213E-4</v>
      </c>
    </row>
    <row r="142" spans="1:11" x14ac:dyDescent="0.25">
      <c r="A142" s="1">
        <v>2023</v>
      </c>
      <c r="B142" s="4">
        <f>_xlfn.XLOOKUP(BD_ATLETAS[[#This Row],[ATLETA]],ATLETAS[ATLETA],ATLETAS[F. NACIMIENTO])</f>
        <v>39225</v>
      </c>
      <c r="C142" s="1">
        <f>IF(BD_ATLETAS[[#This Row],[F. NACIMIENTO]]=0,"",BD_ATLETAS[[#This Row],[AÑO]]-YEAR(BD_ATLETAS[[#This Row],[F. NACIMIENTO]]))</f>
        <v>12</v>
      </c>
      <c r="D142" s="2" t="s">
        <v>333</v>
      </c>
      <c r="E142" s="4" t="s">
        <v>376</v>
      </c>
      <c r="F1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" s="4" t="str">
        <f>_xlfn.XLOOKUP(BD_ATLETAS[[#This Row],[ATLETA]],ATLETAS[ATLETA],ATLETAS[SEXO])</f>
        <v>F</v>
      </c>
      <c r="H142" s="4">
        <v>43618</v>
      </c>
      <c r="I142" s="2" t="s">
        <v>65</v>
      </c>
      <c r="J142" s="1" t="s">
        <v>651</v>
      </c>
      <c r="K142" s="3">
        <v>8.810185185185185E-4</v>
      </c>
    </row>
    <row r="143" spans="1:11" x14ac:dyDescent="0.25">
      <c r="A143" s="1">
        <v>2023</v>
      </c>
      <c r="B143" s="4">
        <f>_xlfn.XLOOKUP(BD_ATLETAS[[#This Row],[ATLETA]],ATLETAS[ATLETA],ATLETAS[F. NACIMIENTO])</f>
        <v>39225</v>
      </c>
      <c r="C143" s="1">
        <f>IF(BD_ATLETAS[[#This Row],[F. NACIMIENTO]]=0,"",BD_ATLETAS[[#This Row],[AÑO]]-YEAR(BD_ATLETAS[[#This Row],[F. NACIMIENTO]]))</f>
        <v>12</v>
      </c>
      <c r="D143" s="2" t="s">
        <v>333</v>
      </c>
      <c r="E143" s="4" t="s">
        <v>376</v>
      </c>
      <c r="F1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" s="4" t="str">
        <f>_xlfn.XLOOKUP(BD_ATLETAS[[#This Row],[ATLETA]],ATLETAS[ATLETA],ATLETAS[SEXO])</f>
        <v>F</v>
      </c>
      <c r="H143" s="4">
        <v>43618</v>
      </c>
      <c r="I143" s="2" t="s">
        <v>65</v>
      </c>
      <c r="J143" s="1" t="s">
        <v>652</v>
      </c>
      <c r="K143" s="3">
        <v>2.0543981481481485E-3</v>
      </c>
    </row>
    <row r="144" spans="1:11" x14ac:dyDescent="0.25">
      <c r="A144" s="1">
        <v>2023</v>
      </c>
      <c r="B144" s="4">
        <f>_xlfn.XLOOKUP(BD_ATLETAS[[#This Row],[ATLETA]],ATLETAS[ATLETA],ATLETAS[F. NACIMIENTO])</f>
        <v>30942</v>
      </c>
      <c r="C144" s="1">
        <f>IF(BD_ATLETAS[[#This Row],[F. NACIMIENTO]]=0,"",BD_ATLETAS[[#This Row],[AÑO]]-YEAR(BD_ATLETAS[[#This Row],[F. NACIMIENTO]]))</f>
        <v>35</v>
      </c>
      <c r="D144" s="2" t="s">
        <v>445</v>
      </c>
      <c r="E144" s="4" t="s">
        <v>367</v>
      </c>
      <c r="F14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4" s="4" t="str">
        <f>_xlfn.XLOOKUP(BD_ATLETAS[[#This Row],[ATLETA]],ATLETAS[ATLETA],ATLETAS[SEXO])</f>
        <v>F</v>
      </c>
      <c r="H144" s="4">
        <v>43618</v>
      </c>
      <c r="I144" s="2" t="s">
        <v>65</v>
      </c>
      <c r="J144" s="1" t="s">
        <v>649</v>
      </c>
      <c r="K144" s="3">
        <v>6.4699074074074073E-4</v>
      </c>
    </row>
    <row r="145" spans="1:11" x14ac:dyDescent="0.25">
      <c r="A145" s="1">
        <v>2023</v>
      </c>
      <c r="B145" s="4">
        <f>_xlfn.XLOOKUP(BD_ATLETAS[[#This Row],[ATLETA]],ATLETAS[ATLETA],ATLETAS[F. NACIMIENTO])</f>
        <v>30942</v>
      </c>
      <c r="C145" s="1">
        <f>IF(BD_ATLETAS[[#This Row],[F. NACIMIENTO]]=0,"",BD_ATLETAS[[#This Row],[AÑO]]-YEAR(BD_ATLETAS[[#This Row],[F. NACIMIENTO]]))</f>
        <v>35</v>
      </c>
      <c r="D145" s="2" t="s">
        <v>445</v>
      </c>
      <c r="E145" s="4" t="s">
        <v>367</v>
      </c>
      <c r="F14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5" s="4" t="str">
        <f>_xlfn.XLOOKUP(BD_ATLETAS[[#This Row],[ATLETA]],ATLETAS[ATLETA],ATLETAS[SEXO])</f>
        <v>F</v>
      </c>
      <c r="H145" s="4">
        <v>43618</v>
      </c>
      <c r="I145" s="2" t="s">
        <v>65</v>
      </c>
      <c r="J145" s="1" t="s">
        <v>651</v>
      </c>
      <c r="K145" s="3">
        <v>1.632638888888889E-3</v>
      </c>
    </row>
    <row r="146" spans="1:11" x14ac:dyDescent="0.25">
      <c r="A146" s="1">
        <v>2023</v>
      </c>
      <c r="B146" s="4">
        <f>_xlfn.XLOOKUP(BD_ATLETAS[[#This Row],[ATLETA]],ATLETAS[ATLETA],ATLETAS[F. NACIMIENTO])</f>
        <v>30942</v>
      </c>
      <c r="C146" s="1">
        <f>IF(BD_ATLETAS[[#This Row],[F. NACIMIENTO]]=0,"",BD_ATLETAS[[#This Row],[AÑO]]-YEAR(BD_ATLETAS[[#This Row],[F. NACIMIENTO]]))</f>
        <v>35</v>
      </c>
      <c r="D146" s="2" t="s">
        <v>445</v>
      </c>
      <c r="E146" s="4" t="s">
        <v>367</v>
      </c>
      <c r="F1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6" s="4" t="str">
        <f>_xlfn.XLOOKUP(BD_ATLETAS[[#This Row],[ATLETA]],ATLETAS[ATLETA],ATLETAS[SEXO])</f>
        <v>F</v>
      </c>
      <c r="H146" s="4">
        <v>43618</v>
      </c>
      <c r="I146" s="2" t="s">
        <v>65</v>
      </c>
      <c r="J146" s="1" t="s">
        <v>652</v>
      </c>
      <c r="K146" s="3">
        <v>3.474768518518519E-3</v>
      </c>
    </row>
    <row r="147" spans="1:11" x14ac:dyDescent="0.25">
      <c r="A147" s="1">
        <v>2023</v>
      </c>
      <c r="B147" s="4">
        <f>_xlfn.XLOOKUP(BD_ATLETAS[[#This Row],[ATLETA]],ATLETAS[ATLETA],ATLETAS[F. NACIMIENTO])</f>
        <v>30942</v>
      </c>
      <c r="C147" s="1">
        <f>IF(BD_ATLETAS[[#This Row],[F. NACIMIENTO]]=0,"",BD_ATLETAS[[#This Row],[AÑO]]-YEAR(BD_ATLETAS[[#This Row],[F. NACIMIENTO]]))</f>
        <v>35</v>
      </c>
      <c r="D147" s="2" t="s">
        <v>445</v>
      </c>
      <c r="E147" s="4" t="s">
        <v>367</v>
      </c>
      <c r="F1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47" s="4" t="str">
        <f>_xlfn.XLOOKUP(BD_ATLETAS[[#This Row],[ATLETA]],ATLETAS[ATLETA],ATLETAS[SEXO])</f>
        <v>F</v>
      </c>
      <c r="H147" s="4">
        <v>43618</v>
      </c>
      <c r="I147" s="2" t="s">
        <v>65</v>
      </c>
      <c r="J147" s="1" t="s">
        <v>653</v>
      </c>
      <c r="K147" s="3">
        <v>7.3795138888888894E-3</v>
      </c>
    </row>
    <row r="148" spans="1:11" x14ac:dyDescent="0.25">
      <c r="A148" s="1">
        <v>2023</v>
      </c>
      <c r="B148" s="4">
        <f>_xlfn.XLOOKUP(BD_ATLETAS[[#This Row],[ATLETA]],ATLETAS[ATLETA],ATLETAS[F. NACIMIENTO])</f>
        <v>38715</v>
      </c>
      <c r="C148" s="1">
        <f>IF(BD_ATLETAS[[#This Row],[F. NACIMIENTO]]=0,"",BD_ATLETAS[[#This Row],[AÑO]]-YEAR(BD_ATLETAS[[#This Row],[F. NACIMIENTO]]))</f>
        <v>14</v>
      </c>
      <c r="D148" s="2" t="s">
        <v>335</v>
      </c>
      <c r="E148" s="4" t="s">
        <v>376</v>
      </c>
      <c r="F1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8" s="4" t="str">
        <f>_xlfn.XLOOKUP(BD_ATLETAS[[#This Row],[ATLETA]],ATLETAS[ATLETA],ATLETAS[SEXO])</f>
        <v>F</v>
      </c>
      <c r="H148" s="4">
        <v>43618</v>
      </c>
      <c r="I148" s="2" t="s">
        <v>65</v>
      </c>
      <c r="J148" s="1" t="s">
        <v>649</v>
      </c>
      <c r="K148" s="3">
        <v>3.7118055555555553E-4</v>
      </c>
    </row>
    <row r="149" spans="1:11" x14ac:dyDescent="0.25">
      <c r="A149" s="1">
        <v>2023</v>
      </c>
      <c r="B149" s="4">
        <f>_xlfn.XLOOKUP(BD_ATLETAS[[#This Row],[ATLETA]],ATLETAS[ATLETA],ATLETAS[F. NACIMIENTO])</f>
        <v>38715</v>
      </c>
      <c r="C149" s="1">
        <f>IF(BD_ATLETAS[[#This Row],[F. NACIMIENTO]]=0,"",BD_ATLETAS[[#This Row],[AÑO]]-YEAR(BD_ATLETAS[[#This Row],[F. NACIMIENTO]]))</f>
        <v>14</v>
      </c>
      <c r="D149" s="2" t="s">
        <v>335</v>
      </c>
      <c r="E149" s="4" t="s">
        <v>376</v>
      </c>
      <c r="F1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9" s="4" t="str">
        <f>_xlfn.XLOOKUP(BD_ATLETAS[[#This Row],[ATLETA]],ATLETAS[ATLETA],ATLETAS[SEXO])</f>
        <v>F</v>
      </c>
      <c r="H149" s="4">
        <v>43618</v>
      </c>
      <c r="I149" s="2" t="s">
        <v>65</v>
      </c>
      <c r="J149" s="1" t="s">
        <v>649</v>
      </c>
      <c r="K149" s="3">
        <v>3.6307870370370373E-4</v>
      </c>
    </row>
    <row r="150" spans="1:11" x14ac:dyDescent="0.25">
      <c r="A150" s="1">
        <v>2023</v>
      </c>
      <c r="B150" s="4">
        <f>_xlfn.XLOOKUP(BD_ATLETAS[[#This Row],[ATLETA]],ATLETAS[ATLETA],ATLETAS[F. NACIMIENTO])</f>
        <v>38715</v>
      </c>
      <c r="C150" s="1">
        <f>IF(BD_ATLETAS[[#This Row],[F. NACIMIENTO]]=0,"",BD_ATLETAS[[#This Row],[AÑO]]-YEAR(BD_ATLETAS[[#This Row],[F. NACIMIENTO]]))</f>
        <v>14</v>
      </c>
      <c r="D150" s="2" t="s">
        <v>335</v>
      </c>
      <c r="E150" s="4" t="s">
        <v>376</v>
      </c>
      <c r="F1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" s="4" t="str">
        <f>_xlfn.XLOOKUP(BD_ATLETAS[[#This Row],[ATLETA]],ATLETAS[ATLETA],ATLETAS[SEXO])</f>
        <v>F</v>
      </c>
      <c r="H150" s="4">
        <v>43618</v>
      </c>
      <c r="I150" s="2" t="s">
        <v>65</v>
      </c>
      <c r="J150" s="1" t="s">
        <v>651</v>
      </c>
      <c r="K150" s="3">
        <v>1.0163194444444445E-3</v>
      </c>
    </row>
    <row r="151" spans="1:11" x14ac:dyDescent="0.25">
      <c r="A151" s="1">
        <v>2023</v>
      </c>
      <c r="B151" s="4">
        <f>_xlfn.XLOOKUP(BD_ATLETAS[[#This Row],[ATLETA]],ATLETAS[ATLETA],ATLETAS[F. NACIMIENTO])</f>
        <v>38715</v>
      </c>
      <c r="C151" s="1">
        <f>IF(BD_ATLETAS[[#This Row],[F. NACIMIENTO]]=0,"",BD_ATLETAS[[#This Row],[AÑO]]-YEAR(BD_ATLETAS[[#This Row],[F. NACIMIENTO]]))</f>
        <v>14</v>
      </c>
      <c r="D151" s="2" t="s">
        <v>335</v>
      </c>
      <c r="E151" s="4" t="s">
        <v>376</v>
      </c>
      <c r="F1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1" s="4" t="str">
        <f>_xlfn.XLOOKUP(BD_ATLETAS[[#This Row],[ATLETA]],ATLETAS[ATLETA],ATLETAS[SEXO])</f>
        <v>F</v>
      </c>
      <c r="H151" s="4">
        <v>43618</v>
      </c>
      <c r="I151" s="2" t="s">
        <v>65</v>
      </c>
      <c r="J151" s="1" t="s">
        <v>651</v>
      </c>
      <c r="K151" s="3">
        <v>8.1851851851851866E-4</v>
      </c>
    </row>
    <row r="152" spans="1:11" x14ac:dyDescent="0.25">
      <c r="A152" s="1">
        <v>2023</v>
      </c>
      <c r="B152" s="4">
        <f>_xlfn.XLOOKUP(BD_ATLETAS[[#This Row],[ATLETA]],ATLETAS[ATLETA],ATLETAS[F. NACIMIENTO])</f>
        <v>38715</v>
      </c>
      <c r="C152" s="1">
        <f>IF(BD_ATLETAS[[#This Row],[F. NACIMIENTO]]=0,"",BD_ATLETAS[[#This Row],[AÑO]]-YEAR(BD_ATLETAS[[#This Row],[F. NACIMIENTO]]))</f>
        <v>14</v>
      </c>
      <c r="D152" s="2" t="s">
        <v>335</v>
      </c>
      <c r="E152" s="4" t="s">
        <v>376</v>
      </c>
      <c r="F1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" s="4" t="str">
        <f>_xlfn.XLOOKUP(BD_ATLETAS[[#This Row],[ATLETA]],ATLETAS[ATLETA],ATLETAS[SEXO])</f>
        <v>F</v>
      </c>
      <c r="H152" s="4">
        <v>43618</v>
      </c>
      <c r="I152" s="2" t="s">
        <v>65</v>
      </c>
      <c r="J152" s="1" t="s">
        <v>652</v>
      </c>
      <c r="K152" s="3">
        <v>1.9300925925925926E-3</v>
      </c>
    </row>
    <row r="153" spans="1:11" x14ac:dyDescent="0.25">
      <c r="A153" s="1">
        <v>2023</v>
      </c>
      <c r="B153" s="4">
        <f>_xlfn.XLOOKUP(BD_ATLETAS[[#This Row],[ATLETA]],ATLETAS[ATLETA],ATLETAS[F. NACIMIENTO])</f>
        <v>38715</v>
      </c>
      <c r="C153" s="1">
        <f>IF(BD_ATLETAS[[#This Row],[F. NACIMIENTO]]=0,"",BD_ATLETAS[[#This Row],[AÑO]]-YEAR(BD_ATLETAS[[#This Row],[F. NACIMIENTO]]))</f>
        <v>14</v>
      </c>
      <c r="D153" s="2" t="s">
        <v>335</v>
      </c>
      <c r="E153" s="4" t="s">
        <v>376</v>
      </c>
      <c r="F1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3" s="4" t="str">
        <f>_xlfn.XLOOKUP(BD_ATLETAS[[#This Row],[ATLETA]],ATLETAS[ATLETA],ATLETAS[SEXO])</f>
        <v>F</v>
      </c>
      <c r="H153" s="4">
        <v>43618</v>
      </c>
      <c r="I153" s="2" t="s">
        <v>65</v>
      </c>
      <c r="J153" s="1" t="s">
        <v>653</v>
      </c>
      <c r="K153" s="3">
        <v>4.2033564814814815E-3</v>
      </c>
    </row>
    <row r="154" spans="1:11" x14ac:dyDescent="0.25">
      <c r="A154" s="1">
        <v>2023</v>
      </c>
      <c r="B154" s="4">
        <f>_xlfn.XLOOKUP(BD_ATLETAS[[#This Row],[ATLETA]],ATLETAS[ATLETA],ATLETAS[F. NACIMIENTO])</f>
        <v>36885</v>
      </c>
      <c r="C154" s="1">
        <f>IF(BD_ATLETAS[[#This Row],[F. NACIMIENTO]]=0,"",BD_ATLETAS[[#This Row],[AÑO]]-YEAR(BD_ATLETAS[[#This Row],[F. NACIMIENTO]]))</f>
        <v>19</v>
      </c>
      <c r="D154" s="2" t="s">
        <v>74</v>
      </c>
      <c r="E154" s="4" t="s">
        <v>78</v>
      </c>
      <c r="F1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4" s="4" t="str">
        <f>_xlfn.XLOOKUP(BD_ATLETAS[[#This Row],[ATLETA]],ATLETAS[ATLETA],ATLETAS[SEXO])</f>
        <v>F</v>
      </c>
      <c r="H154" s="4">
        <v>43618</v>
      </c>
      <c r="I154" s="2" t="s">
        <v>65</v>
      </c>
      <c r="J154" s="1" t="s">
        <v>649</v>
      </c>
      <c r="K154" s="3">
        <v>4.8101851851851848E-4</v>
      </c>
    </row>
    <row r="155" spans="1:11" x14ac:dyDescent="0.25">
      <c r="A155" s="1">
        <v>2023</v>
      </c>
      <c r="B155" s="4">
        <f>_xlfn.XLOOKUP(BD_ATLETAS[[#This Row],[ATLETA]],ATLETAS[ATLETA],ATLETAS[F. NACIMIENTO])</f>
        <v>36885</v>
      </c>
      <c r="C155" s="1">
        <f>IF(BD_ATLETAS[[#This Row],[F. NACIMIENTO]]=0,"",BD_ATLETAS[[#This Row],[AÑO]]-YEAR(BD_ATLETAS[[#This Row],[F. NACIMIENTO]]))</f>
        <v>19</v>
      </c>
      <c r="D155" s="2" t="s">
        <v>74</v>
      </c>
      <c r="E155" s="4" t="s">
        <v>78</v>
      </c>
      <c r="F1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5" s="4" t="str">
        <f>_xlfn.XLOOKUP(BD_ATLETAS[[#This Row],[ATLETA]],ATLETAS[ATLETA],ATLETAS[SEXO])</f>
        <v>F</v>
      </c>
      <c r="H155" s="4">
        <v>43618</v>
      </c>
      <c r="I155" s="2" t="s">
        <v>65</v>
      </c>
      <c r="J155" s="1" t="s">
        <v>651</v>
      </c>
      <c r="K155" s="3">
        <v>1.0908564814814815E-3</v>
      </c>
    </row>
    <row r="156" spans="1:11" x14ac:dyDescent="0.25">
      <c r="A156" s="1">
        <v>2023</v>
      </c>
      <c r="B156" s="4">
        <f>_xlfn.XLOOKUP(BD_ATLETAS[[#This Row],[ATLETA]],ATLETAS[ATLETA],ATLETAS[F. NACIMIENTO])</f>
        <v>40907</v>
      </c>
      <c r="C156" s="1">
        <f>IF(BD_ATLETAS[[#This Row],[F. NACIMIENTO]]=0,"",BD_ATLETAS[[#This Row],[AÑO]]-YEAR(BD_ATLETAS[[#This Row],[F. NACIMIENTO]]))</f>
        <v>8</v>
      </c>
      <c r="D156" s="2" t="s">
        <v>294</v>
      </c>
      <c r="E156" s="4" t="s">
        <v>371</v>
      </c>
      <c r="F1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6" s="4" t="str">
        <f>_xlfn.XLOOKUP(BD_ATLETAS[[#This Row],[ATLETA]],ATLETAS[ATLETA],ATLETAS[SEXO])</f>
        <v>M</v>
      </c>
      <c r="H156" s="4">
        <v>43618</v>
      </c>
      <c r="I156" s="2" t="s">
        <v>65</v>
      </c>
      <c r="J156" s="1" t="s">
        <v>649</v>
      </c>
      <c r="K156" s="3">
        <v>9.0937499999999992E-4</v>
      </c>
    </row>
    <row r="157" spans="1:11" x14ac:dyDescent="0.25">
      <c r="A157" s="1">
        <v>2023</v>
      </c>
      <c r="B157" s="4">
        <f>_xlfn.XLOOKUP(BD_ATLETAS[[#This Row],[ATLETA]],ATLETAS[ATLETA],ATLETAS[F. NACIMIENTO])</f>
        <v>40907</v>
      </c>
      <c r="C157" s="1">
        <f>IF(BD_ATLETAS[[#This Row],[F. NACIMIENTO]]=0,"",BD_ATLETAS[[#This Row],[AÑO]]-YEAR(BD_ATLETAS[[#This Row],[F. NACIMIENTO]]))</f>
        <v>8</v>
      </c>
      <c r="D157" s="2" t="s">
        <v>294</v>
      </c>
      <c r="E157" s="4" t="s">
        <v>371</v>
      </c>
      <c r="F1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7" s="4" t="str">
        <f>_xlfn.XLOOKUP(BD_ATLETAS[[#This Row],[ATLETA]],ATLETAS[ATLETA],ATLETAS[SEXO])</f>
        <v>M</v>
      </c>
      <c r="H157" s="4">
        <v>43618</v>
      </c>
      <c r="I157" s="2" t="s">
        <v>65</v>
      </c>
      <c r="J157" s="1" t="s">
        <v>651</v>
      </c>
      <c r="K157" s="3">
        <v>2.075E-3</v>
      </c>
    </row>
    <row r="158" spans="1:11" x14ac:dyDescent="0.25">
      <c r="A158" s="1">
        <v>2023</v>
      </c>
      <c r="B158" s="4">
        <f>_xlfn.XLOOKUP(BD_ATLETAS[[#This Row],[ATLETA]],ATLETAS[ATLETA],ATLETAS[F. NACIMIENTO])</f>
        <v>39416</v>
      </c>
      <c r="C158" s="1">
        <f>IF(BD_ATLETAS[[#This Row],[F. NACIMIENTO]]=0,"",BD_ATLETAS[[#This Row],[AÑO]]-YEAR(BD_ATLETAS[[#This Row],[F. NACIMIENTO]]))</f>
        <v>12</v>
      </c>
      <c r="D158" s="2" t="s">
        <v>138</v>
      </c>
      <c r="E158" s="4" t="s">
        <v>364</v>
      </c>
      <c r="F1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" s="4" t="str">
        <f>_xlfn.XLOOKUP(BD_ATLETAS[[#This Row],[ATLETA]],ATLETAS[ATLETA],ATLETAS[SEXO])</f>
        <v>M</v>
      </c>
      <c r="H158" s="4">
        <v>43618</v>
      </c>
      <c r="I158" s="2" t="s">
        <v>65</v>
      </c>
      <c r="J158" s="1" t="s">
        <v>649</v>
      </c>
      <c r="K158" s="3">
        <v>4.0474537037037036E-4</v>
      </c>
    </row>
    <row r="159" spans="1:11" x14ac:dyDescent="0.25">
      <c r="A159" s="1">
        <v>2023</v>
      </c>
      <c r="B159" s="4">
        <f>_xlfn.XLOOKUP(BD_ATLETAS[[#This Row],[ATLETA]],ATLETAS[ATLETA],ATLETAS[F. NACIMIENTO])</f>
        <v>39416</v>
      </c>
      <c r="C159" s="1">
        <f>IF(BD_ATLETAS[[#This Row],[F. NACIMIENTO]]=0,"",BD_ATLETAS[[#This Row],[AÑO]]-YEAR(BD_ATLETAS[[#This Row],[F. NACIMIENTO]]))</f>
        <v>12</v>
      </c>
      <c r="D159" s="2" t="s">
        <v>138</v>
      </c>
      <c r="E159" s="4" t="s">
        <v>364</v>
      </c>
      <c r="F1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" s="4" t="str">
        <f>_xlfn.XLOOKUP(BD_ATLETAS[[#This Row],[ATLETA]],ATLETAS[ATLETA],ATLETAS[SEXO])</f>
        <v>M</v>
      </c>
      <c r="H159" s="4">
        <v>43618</v>
      </c>
      <c r="I159" s="2" t="s">
        <v>65</v>
      </c>
      <c r="J159" s="1" t="s">
        <v>651</v>
      </c>
      <c r="K159" s="3">
        <v>9.1134259259259261E-4</v>
      </c>
    </row>
    <row r="160" spans="1:11" x14ac:dyDescent="0.25">
      <c r="A160" s="1">
        <v>2023</v>
      </c>
      <c r="B160" s="4">
        <f>_xlfn.XLOOKUP(BD_ATLETAS[[#This Row],[ATLETA]],ATLETAS[ATLETA],ATLETAS[F. NACIMIENTO])</f>
        <v>39416</v>
      </c>
      <c r="C160" s="1">
        <f>IF(BD_ATLETAS[[#This Row],[F. NACIMIENTO]]=0,"",BD_ATLETAS[[#This Row],[AÑO]]-YEAR(BD_ATLETAS[[#This Row],[F. NACIMIENTO]]))</f>
        <v>12</v>
      </c>
      <c r="D160" s="2" t="s">
        <v>138</v>
      </c>
      <c r="E160" s="4" t="s">
        <v>364</v>
      </c>
      <c r="F1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" s="4" t="str">
        <f>_xlfn.XLOOKUP(BD_ATLETAS[[#This Row],[ATLETA]],ATLETAS[ATLETA],ATLETAS[SEXO])</f>
        <v>M</v>
      </c>
      <c r="H160" s="4">
        <v>43618</v>
      </c>
      <c r="I160" s="2" t="s">
        <v>65</v>
      </c>
      <c r="J160" s="1" t="s">
        <v>652</v>
      </c>
      <c r="K160" s="3">
        <v>2.0293981481481482E-3</v>
      </c>
    </row>
    <row r="161" spans="1:11" x14ac:dyDescent="0.25">
      <c r="A161" s="1">
        <v>2023</v>
      </c>
      <c r="B161" s="4">
        <f>_xlfn.XLOOKUP(BD_ATLETAS[[#This Row],[ATLETA]],ATLETAS[ATLETA],ATLETAS[F. NACIMIENTO])</f>
        <v>40728</v>
      </c>
      <c r="C161" s="1">
        <f>IF(BD_ATLETAS[[#This Row],[F. NACIMIENTO]]=0,"",BD_ATLETAS[[#This Row],[AÑO]]-YEAR(BD_ATLETAS[[#This Row],[F. NACIMIENTO]]))</f>
        <v>8</v>
      </c>
      <c r="D161" s="2" t="s">
        <v>185</v>
      </c>
      <c r="E161" s="4" t="s">
        <v>367</v>
      </c>
      <c r="F16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1" s="4" t="str">
        <f>_xlfn.XLOOKUP(BD_ATLETAS[[#This Row],[ATLETA]],ATLETAS[ATLETA],ATLETAS[SEXO])</f>
        <v>M</v>
      </c>
      <c r="H161" s="4">
        <v>43618</v>
      </c>
      <c r="I161" s="2" t="s">
        <v>65</v>
      </c>
      <c r="J161" s="1" t="s">
        <v>649</v>
      </c>
      <c r="K161" s="3">
        <v>6.6840277777777775E-4</v>
      </c>
    </row>
    <row r="162" spans="1:11" x14ac:dyDescent="0.25">
      <c r="A162" s="1">
        <v>2023</v>
      </c>
      <c r="B162" s="4">
        <f>_xlfn.XLOOKUP(BD_ATLETAS[[#This Row],[ATLETA]],ATLETAS[ATLETA],ATLETAS[F. NACIMIENTO])</f>
        <v>40728</v>
      </c>
      <c r="C162" s="1">
        <f>IF(BD_ATLETAS[[#This Row],[F. NACIMIENTO]]=0,"",BD_ATLETAS[[#This Row],[AÑO]]-YEAR(BD_ATLETAS[[#This Row],[F. NACIMIENTO]]))</f>
        <v>8</v>
      </c>
      <c r="D162" s="2" t="s">
        <v>185</v>
      </c>
      <c r="E162" s="4" t="s">
        <v>367</v>
      </c>
      <c r="F1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2" s="4" t="str">
        <f>_xlfn.XLOOKUP(BD_ATLETAS[[#This Row],[ATLETA]],ATLETAS[ATLETA],ATLETAS[SEXO])</f>
        <v>M</v>
      </c>
      <c r="H162" s="4">
        <v>43618</v>
      </c>
      <c r="I162" s="2" t="s">
        <v>65</v>
      </c>
      <c r="J162" s="1" t="s">
        <v>651</v>
      </c>
      <c r="K162" s="3">
        <v>1.4745370370370372E-3</v>
      </c>
    </row>
    <row r="163" spans="1:11" x14ac:dyDescent="0.25">
      <c r="A163" s="1">
        <v>2023</v>
      </c>
      <c r="B163" s="4">
        <f>_xlfn.XLOOKUP(BD_ATLETAS[[#This Row],[ATLETA]],ATLETAS[ATLETA],ATLETAS[F. NACIMIENTO])</f>
        <v>33277</v>
      </c>
      <c r="C163" s="1">
        <f>IF(BD_ATLETAS[[#This Row],[F. NACIMIENTO]]=0,"",BD_ATLETAS[[#This Row],[AÑO]]-YEAR(BD_ATLETAS[[#This Row],[F. NACIMIENTO]]))</f>
        <v>28</v>
      </c>
      <c r="D163" s="2" t="s">
        <v>195</v>
      </c>
      <c r="E163" s="4" t="s">
        <v>367</v>
      </c>
      <c r="F16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" s="4" t="str">
        <f>_xlfn.XLOOKUP(BD_ATLETAS[[#This Row],[ATLETA]],ATLETAS[ATLETA],ATLETAS[SEXO])</f>
        <v>M</v>
      </c>
      <c r="H163" s="4">
        <v>43618</v>
      </c>
      <c r="I163" s="2" t="s">
        <v>65</v>
      </c>
      <c r="J163" s="1" t="s">
        <v>649</v>
      </c>
      <c r="K163" s="3">
        <v>4.1157407407407413E-4</v>
      </c>
    </row>
    <row r="164" spans="1:11" x14ac:dyDescent="0.25">
      <c r="A164" s="1">
        <v>2023</v>
      </c>
      <c r="B164" s="4">
        <f>_xlfn.XLOOKUP(BD_ATLETAS[[#This Row],[ATLETA]],ATLETAS[ATLETA],ATLETAS[F. NACIMIENTO])</f>
        <v>33277</v>
      </c>
      <c r="C164" s="1">
        <f>IF(BD_ATLETAS[[#This Row],[F. NACIMIENTO]]=0,"",BD_ATLETAS[[#This Row],[AÑO]]-YEAR(BD_ATLETAS[[#This Row],[F. NACIMIENTO]]))</f>
        <v>28</v>
      </c>
      <c r="D164" s="2" t="s">
        <v>195</v>
      </c>
      <c r="E164" s="4" t="s">
        <v>367</v>
      </c>
      <c r="F16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" s="4" t="str">
        <f>_xlfn.XLOOKUP(BD_ATLETAS[[#This Row],[ATLETA]],ATLETAS[ATLETA],ATLETAS[SEXO])</f>
        <v>M</v>
      </c>
      <c r="H164" s="4">
        <v>43618</v>
      </c>
      <c r="I164" s="2" t="s">
        <v>65</v>
      </c>
      <c r="J164" s="1" t="s">
        <v>651</v>
      </c>
      <c r="K164" s="3">
        <v>9.7650462962962958E-4</v>
      </c>
    </row>
    <row r="165" spans="1:11" x14ac:dyDescent="0.25">
      <c r="A165" s="1">
        <v>2023</v>
      </c>
      <c r="B165" s="4">
        <f>_xlfn.XLOOKUP(BD_ATLETAS[[#This Row],[ATLETA]],ATLETAS[ATLETA],ATLETAS[F. NACIMIENTO])</f>
        <v>33277</v>
      </c>
      <c r="C165" s="1">
        <f>IF(BD_ATLETAS[[#This Row],[F. NACIMIENTO]]=0,"",BD_ATLETAS[[#This Row],[AÑO]]-YEAR(BD_ATLETAS[[#This Row],[F. NACIMIENTO]]))</f>
        <v>28</v>
      </c>
      <c r="D165" s="2" t="s">
        <v>195</v>
      </c>
      <c r="E165" s="4" t="s">
        <v>367</v>
      </c>
      <c r="F16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5" s="4" t="str">
        <f>_xlfn.XLOOKUP(BD_ATLETAS[[#This Row],[ATLETA]],ATLETAS[ATLETA],ATLETAS[SEXO])</f>
        <v>M</v>
      </c>
      <c r="H165" s="4">
        <v>43618</v>
      </c>
      <c r="I165" s="2" t="s">
        <v>65</v>
      </c>
      <c r="J165" s="1" t="s">
        <v>652</v>
      </c>
      <c r="K165" s="3">
        <v>2.1479166666666665E-3</v>
      </c>
    </row>
    <row r="166" spans="1:11" x14ac:dyDescent="0.25">
      <c r="A166" s="1">
        <v>2023</v>
      </c>
      <c r="B166" s="4">
        <f>_xlfn.XLOOKUP(BD_ATLETAS[[#This Row],[ATLETA]],ATLETAS[ATLETA],ATLETAS[F. NACIMIENTO])</f>
        <v>33277</v>
      </c>
      <c r="C166" s="1">
        <f>IF(BD_ATLETAS[[#This Row],[F. NACIMIENTO]]=0,"",BD_ATLETAS[[#This Row],[AÑO]]-YEAR(BD_ATLETAS[[#This Row],[F. NACIMIENTO]]))</f>
        <v>28</v>
      </c>
      <c r="D166" s="2" t="s">
        <v>195</v>
      </c>
      <c r="E166" s="4" t="s">
        <v>367</v>
      </c>
      <c r="F1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" s="4" t="str">
        <f>_xlfn.XLOOKUP(BD_ATLETAS[[#This Row],[ATLETA]],ATLETAS[ATLETA],ATLETAS[SEXO])</f>
        <v>M</v>
      </c>
      <c r="H166" s="4">
        <v>43618</v>
      </c>
      <c r="I166" s="2" t="s">
        <v>65</v>
      </c>
      <c r="J166" s="1" t="s">
        <v>653</v>
      </c>
      <c r="K166" s="3">
        <v>4.6133101851851847E-3</v>
      </c>
    </row>
    <row r="167" spans="1:11" x14ac:dyDescent="0.25">
      <c r="A167" s="1">
        <v>2023</v>
      </c>
      <c r="B167" s="4">
        <f>_xlfn.XLOOKUP(BD_ATLETAS[[#This Row],[ATLETA]],ATLETAS[ATLETA],ATLETAS[F. NACIMIENTO])</f>
        <v>40298</v>
      </c>
      <c r="C167" s="1">
        <f>IF(BD_ATLETAS[[#This Row],[F. NACIMIENTO]]=0,"",BD_ATLETAS[[#This Row],[AÑO]]-YEAR(BD_ATLETAS[[#This Row],[F. NACIMIENTO]]))</f>
        <v>9</v>
      </c>
      <c r="D167" s="2" t="s">
        <v>331</v>
      </c>
      <c r="E167" s="4" t="s">
        <v>376</v>
      </c>
      <c r="F16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7" s="4" t="str">
        <f>_xlfn.XLOOKUP(BD_ATLETAS[[#This Row],[ATLETA]],ATLETAS[ATLETA],ATLETAS[SEXO])</f>
        <v>F</v>
      </c>
      <c r="H167" s="4">
        <v>43618</v>
      </c>
      <c r="I167" s="2" t="s">
        <v>65</v>
      </c>
      <c r="J167" s="1" t="s">
        <v>649</v>
      </c>
      <c r="K167" s="3">
        <v>5.2916666666666661E-4</v>
      </c>
    </row>
    <row r="168" spans="1:11" x14ac:dyDescent="0.25">
      <c r="A168" s="1">
        <v>2023</v>
      </c>
      <c r="B168" s="4">
        <f>_xlfn.XLOOKUP(BD_ATLETAS[[#This Row],[ATLETA]],ATLETAS[ATLETA],ATLETAS[F. NACIMIENTO])</f>
        <v>40298</v>
      </c>
      <c r="C168" s="1">
        <f>IF(BD_ATLETAS[[#This Row],[F. NACIMIENTO]]=0,"",BD_ATLETAS[[#This Row],[AÑO]]-YEAR(BD_ATLETAS[[#This Row],[F. NACIMIENTO]]))</f>
        <v>9</v>
      </c>
      <c r="D168" s="2" t="s">
        <v>331</v>
      </c>
      <c r="E168" s="4" t="s">
        <v>376</v>
      </c>
      <c r="F16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" s="4" t="str">
        <f>_xlfn.XLOOKUP(BD_ATLETAS[[#This Row],[ATLETA]],ATLETAS[ATLETA],ATLETAS[SEXO])</f>
        <v>F</v>
      </c>
      <c r="H168" s="4">
        <v>43618</v>
      </c>
      <c r="I168" s="2" t="s">
        <v>65</v>
      </c>
      <c r="J168" s="1" t="s">
        <v>651</v>
      </c>
      <c r="K168" s="3">
        <v>1.2644675925925926E-3</v>
      </c>
    </row>
    <row r="169" spans="1:11" x14ac:dyDescent="0.25">
      <c r="A169" s="1">
        <v>2023</v>
      </c>
      <c r="B169" s="4">
        <f>_xlfn.XLOOKUP(BD_ATLETAS[[#This Row],[ATLETA]],ATLETAS[ATLETA],ATLETAS[F. NACIMIENTO])</f>
        <v>40314</v>
      </c>
      <c r="C169" s="1">
        <f>IF(BD_ATLETAS[[#This Row],[F. NACIMIENTO]]=0,"",BD_ATLETAS[[#This Row],[AÑO]]-YEAR(BD_ATLETAS[[#This Row],[F. NACIMIENTO]]))</f>
        <v>9</v>
      </c>
      <c r="D169" s="2" t="s">
        <v>186</v>
      </c>
      <c r="E169" s="4" t="s">
        <v>367</v>
      </c>
      <c r="F1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9" s="4" t="str">
        <f>_xlfn.XLOOKUP(BD_ATLETAS[[#This Row],[ATLETA]],ATLETAS[ATLETA],ATLETAS[SEXO])</f>
        <v>M</v>
      </c>
      <c r="H169" s="4">
        <v>43618</v>
      </c>
      <c r="I169" s="2" t="s">
        <v>65</v>
      </c>
      <c r="J169" s="1" t="s">
        <v>649</v>
      </c>
      <c r="K169" s="3">
        <v>7.4270833333333318E-4</v>
      </c>
    </row>
    <row r="170" spans="1:11" x14ac:dyDescent="0.25">
      <c r="A170" s="1">
        <v>2023</v>
      </c>
      <c r="B170" s="4">
        <f>_xlfn.XLOOKUP(BD_ATLETAS[[#This Row],[ATLETA]],ATLETAS[ATLETA],ATLETAS[F. NACIMIENTO])</f>
        <v>40314</v>
      </c>
      <c r="C170" s="1">
        <f>IF(BD_ATLETAS[[#This Row],[F. NACIMIENTO]]=0,"",BD_ATLETAS[[#This Row],[AÑO]]-YEAR(BD_ATLETAS[[#This Row],[F. NACIMIENTO]]))</f>
        <v>9</v>
      </c>
      <c r="D170" s="2" t="s">
        <v>186</v>
      </c>
      <c r="E170" s="4" t="s">
        <v>367</v>
      </c>
      <c r="F1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70" s="4" t="str">
        <f>_xlfn.XLOOKUP(BD_ATLETAS[[#This Row],[ATLETA]],ATLETAS[ATLETA],ATLETAS[SEXO])</f>
        <v>M</v>
      </c>
      <c r="H170" s="4">
        <v>43618</v>
      </c>
      <c r="I170" s="2" t="s">
        <v>65</v>
      </c>
      <c r="J170" s="1" t="s">
        <v>651</v>
      </c>
      <c r="K170" s="3">
        <v>1.8337962962962963E-3</v>
      </c>
    </row>
    <row r="171" spans="1:11" x14ac:dyDescent="0.25">
      <c r="A171" s="1">
        <v>2023</v>
      </c>
      <c r="B171" s="4">
        <f>_xlfn.XLOOKUP(BD_ATLETAS[[#This Row],[ATLETA]],ATLETAS[ATLETA],ATLETAS[F. NACIMIENTO])</f>
        <v>38777</v>
      </c>
      <c r="C171" s="1">
        <f>IF(BD_ATLETAS[[#This Row],[F. NACIMIENTO]]=0,"",BD_ATLETAS[[#This Row],[AÑO]]-YEAR(BD_ATLETAS[[#This Row],[F. NACIMIENTO]]))</f>
        <v>13</v>
      </c>
      <c r="D171" s="2" t="s">
        <v>190</v>
      </c>
      <c r="E171" s="4" t="s">
        <v>367</v>
      </c>
      <c r="F1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1" s="4" t="str">
        <f>_xlfn.XLOOKUP(BD_ATLETAS[[#This Row],[ATLETA]],ATLETAS[ATLETA],ATLETAS[SEXO])</f>
        <v>M</v>
      </c>
      <c r="H171" s="4">
        <v>43618</v>
      </c>
      <c r="I171" s="2" t="s">
        <v>65</v>
      </c>
      <c r="J171" s="1" t="s">
        <v>649</v>
      </c>
      <c r="K171" s="3">
        <v>5.5104166666666659E-4</v>
      </c>
    </row>
    <row r="172" spans="1:11" x14ac:dyDescent="0.25">
      <c r="A172" s="1">
        <v>2023</v>
      </c>
      <c r="B172" s="4">
        <f>_xlfn.XLOOKUP(BD_ATLETAS[[#This Row],[ATLETA]],ATLETAS[ATLETA],ATLETAS[F. NACIMIENTO])</f>
        <v>38777</v>
      </c>
      <c r="C172" s="1">
        <f>IF(BD_ATLETAS[[#This Row],[F. NACIMIENTO]]=0,"",BD_ATLETAS[[#This Row],[AÑO]]-YEAR(BD_ATLETAS[[#This Row],[F. NACIMIENTO]]))</f>
        <v>13</v>
      </c>
      <c r="D172" s="2" t="s">
        <v>190</v>
      </c>
      <c r="E172" s="4" t="s">
        <v>367</v>
      </c>
      <c r="F1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2" s="4" t="str">
        <f>_xlfn.XLOOKUP(BD_ATLETAS[[#This Row],[ATLETA]],ATLETAS[ATLETA],ATLETAS[SEXO])</f>
        <v>M</v>
      </c>
      <c r="H172" s="4">
        <v>43618</v>
      </c>
      <c r="I172" s="2" t="s">
        <v>65</v>
      </c>
      <c r="J172" s="1" t="s">
        <v>651</v>
      </c>
      <c r="K172" s="3">
        <v>1.3115740740740742E-3</v>
      </c>
    </row>
    <row r="173" spans="1:11" x14ac:dyDescent="0.25">
      <c r="A173" s="1">
        <v>2023</v>
      </c>
      <c r="B173" s="4">
        <f>_xlfn.XLOOKUP(BD_ATLETAS[[#This Row],[ATLETA]],ATLETAS[ATLETA],ATLETAS[F. NACIMIENTO])</f>
        <v>38777</v>
      </c>
      <c r="C173" s="1">
        <f>IF(BD_ATLETAS[[#This Row],[F. NACIMIENTO]]=0,"",BD_ATLETAS[[#This Row],[AÑO]]-YEAR(BD_ATLETAS[[#This Row],[F. NACIMIENTO]]))</f>
        <v>13</v>
      </c>
      <c r="D173" s="2" t="s">
        <v>190</v>
      </c>
      <c r="E173" s="4" t="s">
        <v>367</v>
      </c>
      <c r="F1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" s="4" t="str">
        <f>_xlfn.XLOOKUP(BD_ATLETAS[[#This Row],[ATLETA]],ATLETAS[ATLETA],ATLETAS[SEXO])</f>
        <v>M</v>
      </c>
      <c r="H173" s="4">
        <v>43618</v>
      </c>
      <c r="I173" s="2" t="s">
        <v>65</v>
      </c>
      <c r="J173" s="1" t="s">
        <v>652</v>
      </c>
      <c r="K173" s="3">
        <v>2.7817129629629628E-3</v>
      </c>
    </row>
    <row r="174" spans="1:11" x14ac:dyDescent="0.25">
      <c r="A174" s="1">
        <v>2023</v>
      </c>
      <c r="B174" s="4">
        <f>_xlfn.XLOOKUP(BD_ATLETAS[[#This Row],[ATLETA]],ATLETAS[ATLETA],ATLETAS[F. NACIMIENTO])</f>
        <v>33882</v>
      </c>
      <c r="C174" s="1">
        <f>IF(BD_ATLETAS[[#This Row],[F. NACIMIENTO]]=0,"",BD_ATLETAS[[#This Row],[AÑO]]-YEAR(BD_ATLETAS[[#This Row],[F. NACIMIENTO]]))</f>
        <v>27</v>
      </c>
      <c r="D174" s="2" t="s">
        <v>314</v>
      </c>
      <c r="E174" s="4" t="s">
        <v>374</v>
      </c>
      <c r="F1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4" s="4" t="str">
        <f>_xlfn.XLOOKUP(BD_ATLETAS[[#This Row],[ATLETA]],ATLETAS[ATLETA],ATLETAS[SEXO])</f>
        <v>M</v>
      </c>
      <c r="H174" s="4">
        <v>43618</v>
      </c>
      <c r="I174" s="2" t="s">
        <v>65</v>
      </c>
      <c r="J174" s="1" t="s">
        <v>649</v>
      </c>
      <c r="K174" s="3">
        <v>4.1620370370370373E-4</v>
      </c>
    </row>
    <row r="175" spans="1:11" x14ac:dyDescent="0.25">
      <c r="A175" s="1">
        <v>2023</v>
      </c>
      <c r="B175" s="4">
        <f>_xlfn.XLOOKUP(BD_ATLETAS[[#This Row],[ATLETA]],ATLETAS[ATLETA],ATLETAS[F. NACIMIENTO])</f>
        <v>33882</v>
      </c>
      <c r="C175" s="1">
        <f>IF(BD_ATLETAS[[#This Row],[F. NACIMIENTO]]=0,"",BD_ATLETAS[[#This Row],[AÑO]]-YEAR(BD_ATLETAS[[#This Row],[F. NACIMIENTO]]))</f>
        <v>27</v>
      </c>
      <c r="D175" s="2" t="s">
        <v>314</v>
      </c>
      <c r="E175" s="4" t="s">
        <v>374</v>
      </c>
      <c r="F1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" s="4" t="str">
        <f>_xlfn.XLOOKUP(BD_ATLETAS[[#This Row],[ATLETA]],ATLETAS[ATLETA],ATLETAS[SEXO])</f>
        <v>M</v>
      </c>
      <c r="H175" s="4">
        <v>43618</v>
      </c>
      <c r="I175" s="2" t="s">
        <v>65</v>
      </c>
      <c r="J175" s="1" t="s">
        <v>651</v>
      </c>
      <c r="K175" s="3">
        <v>1.1162037037037037E-3</v>
      </c>
    </row>
    <row r="176" spans="1:11" x14ac:dyDescent="0.25">
      <c r="A176" s="1">
        <v>2023</v>
      </c>
      <c r="B176" s="4">
        <f>_xlfn.XLOOKUP(BD_ATLETAS[[#This Row],[ATLETA]],ATLETAS[ATLETA],ATLETAS[F. NACIMIENTO])</f>
        <v>33882</v>
      </c>
      <c r="C176" s="1">
        <f>IF(BD_ATLETAS[[#This Row],[F. NACIMIENTO]]=0,"",BD_ATLETAS[[#This Row],[AÑO]]-YEAR(BD_ATLETAS[[#This Row],[F. NACIMIENTO]]))</f>
        <v>27</v>
      </c>
      <c r="D176" s="2" t="s">
        <v>314</v>
      </c>
      <c r="E176" s="4" t="s">
        <v>374</v>
      </c>
      <c r="F17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" s="4" t="str">
        <f>_xlfn.XLOOKUP(BD_ATLETAS[[#This Row],[ATLETA]],ATLETAS[ATLETA],ATLETAS[SEXO])</f>
        <v>M</v>
      </c>
      <c r="H176" s="4">
        <v>43618</v>
      </c>
      <c r="I176" s="2" t="s">
        <v>65</v>
      </c>
      <c r="J176" s="1" t="s">
        <v>652</v>
      </c>
      <c r="K176" s="3">
        <v>2.6040509259259259E-3</v>
      </c>
    </row>
    <row r="177" spans="1:11" x14ac:dyDescent="0.25">
      <c r="A177" s="1">
        <v>2023</v>
      </c>
      <c r="B177" s="4">
        <f>_xlfn.XLOOKUP(BD_ATLETAS[[#This Row],[ATLETA]],ATLETAS[ATLETA],ATLETAS[F. NACIMIENTO])</f>
        <v>33882</v>
      </c>
      <c r="C177" s="1">
        <f>IF(BD_ATLETAS[[#This Row],[F. NACIMIENTO]]=0,"",BD_ATLETAS[[#This Row],[AÑO]]-YEAR(BD_ATLETAS[[#This Row],[F. NACIMIENTO]]))</f>
        <v>27</v>
      </c>
      <c r="D177" s="2" t="s">
        <v>314</v>
      </c>
      <c r="E177" s="4" t="s">
        <v>374</v>
      </c>
      <c r="F1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" s="4" t="str">
        <f>_xlfn.XLOOKUP(BD_ATLETAS[[#This Row],[ATLETA]],ATLETAS[ATLETA],ATLETAS[SEXO])</f>
        <v>M</v>
      </c>
      <c r="H177" s="4">
        <v>43618</v>
      </c>
      <c r="I177" s="2" t="s">
        <v>65</v>
      </c>
      <c r="J177" s="1" t="s">
        <v>653</v>
      </c>
      <c r="K177" s="3">
        <v>5.7090277777777781E-3</v>
      </c>
    </row>
    <row r="178" spans="1:11" x14ac:dyDescent="0.25">
      <c r="A178" s="1">
        <v>2023</v>
      </c>
      <c r="B178" s="4">
        <f>_xlfn.XLOOKUP(BD_ATLETAS[[#This Row],[ATLETA]],ATLETAS[ATLETA],ATLETAS[F. NACIMIENTO])</f>
        <v>39124</v>
      </c>
      <c r="C178" s="1">
        <f>IF(BD_ATLETAS[[#This Row],[F. NACIMIENTO]]=0,"",BD_ATLETAS[[#This Row],[AÑO]]-YEAR(BD_ATLETAS[[#This Row],[F. NACIMIENTO]]))</f>
        <v>12</v>
      </c>
      <c r="D178" s="2" t="s">
        <v>248</v>
      </c>
      <c r="E178" s="4" t="s">
        <v>369</v>
      </c>
      <c r="F1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8" s="4" t="str">
        <f>_xlfn.XLOOKUP(BD_ATLETAS[[#This Row],[ATLETA]],ATLETAS[ATLETA],ATLETAS[SEXO])</f>
        <v>F</v>
      </c>
      <c r="H178" s="4">
        <v>43618</v>
      </c>
      <c r="I178" s="2" t="s">
        <v>65</v>
      </c>
      <c r="J178" s="1" t="s">
        <v>649</v>
      </c>
      <c r="K178" s="3">
        <v>4.5312499999999997E-4</v>
      </c>
    </row>
    <row r="179" spans="1:11" x14ac:dyDescent="0.25">
      <c r="A179" s="1">
        <v>2023</v>
      </c>
      <c r="B179" s="4">
        <f>_xlfn.XLOOKUP(BD_ATLETAS[[#This Row],[ATLETA]],ATLETAS[ATLETA],ATLETAS[F. NACIMIENTO])</f>
        <v>39124</v>
      </c>
      <c r="C179" s="1">
        <f>IF(BD_ATLETAS[[#This Row],[F. NACIMIENTO]]=0,"",BD_ATLETAS[[#This Row],[AÑO]]-YEAR(BD_ATLETAS[[#This Row],[F. NACIMIENTO]]))</f>
        <v>12</v>
      </c>
      <c r="D179" s="2" t="s">
        <v>248</v>
      </c>
      <c r="E179" s="4" t="s">
        <v>369</v>
      </c>
      <c r="F1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9" s="4" t="str">
        <f>_xlfn.XLOOKUP(BD_ATLETAS[[#This Row],[ATLETA]],ATLETAS[ATLETA],ATLETAS[SEXO])</f>
        <v>F</v>
      </c>
      <c r="H179" s="4">
        <v>43618</v>
      </c>
      <c r="I179" s="2" t="s">
        <v>65</v>
      </c>
      <c r="J179" s="1" t="s">
        <v>651</v>
      </c>
      <c r="K179" s="3">
        <v>1.0864583333333334E-3</v>
      </c>
    </row>
    <row r="180" spans="1:11" x14ac:dyDescent="0.25">
      <c r="A180" s="1">
        <v>2023</v>
      </c>
      <c r="B180" s="4">
        <f>_xlfn.XLOOKUP(BD_ATLETAS[[#This Row],[ATLETA]],ATLETAS[ATLETA],ATLETAS[F. NACIMIENTO])</f>
        <v>39124</v>
      </c>
      <c r="C180" s="1">
        <f>IF(BD_ATLETAS[[#This Row],[F. NACIMIENTO]]=0,"",BD_ATLETAS[[#This Row],[AÑO]]-YEAR(BD_ATLETAS[[#This Row],[F. NACIMIENTO]]))</f>
        <v>12</v>
      </c>
      <c r="D180" s="2" t="s">
        <v>248</v>
      </c>
      <c r="E180" s="4" t="s">
        <v>369</v>
      </c>
      <c r="F1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0" s="4" t="str">
        <f>_xlfn.XLOOKUP(BD_ATLETAS[[#This Row],[ATLETA]],ATLETAS[ATLETA],ATLETAS[SEXO])</f>
        <v>F</v>
      </c>
      <c r="H180" s="4">
        <v>43618</v>
      </c>
      <c r="I180" s="2" t="s">
        <v>65</v>
      </c>
      <c r="J180" s="1" t="s">
        <v>652</v>
      </c>
      <c r="K180" s="3">
        <v>2.4096064814814818E-3</v>
      </c>
    </row>
    <row r="181" spans="1:11" x14ac:dyDescent="0.25">
      <c r="A181" s="1">
        <v>2023</v>
      </c>
      <c r="B181" s="4">
        <f>_xlfn.XLOOKUP(BD_ATLETAS[[#This Row],[ATLETA]],ATLETAS[ATLETA],ATLETAS[F. NACIMIENTO])</f>
        <v>40805</v>
      </c>
      <c r="C181" s="1">
        <f>IF(BD_ATLETAS[[#This Row],[F. NACIMIENTO]]=0,"",BD_ATLETAS[[#This Row],[AÑO]]-YEAR(BD_ATLETAS[[#This Row],[F. NACIMIENTO]]))</f>
        <v>8</v>
      </c>
      <c r="D181" s="2" t="s">
        <v>290</v>
      </c>
      <c r="E181" s="4" t="s">
        <v>371</v>
      </c>
      <c r="F1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1" s="4" t="str">
        <f>_xlfn.XLOOKUP(BD_ATLETAS[[#This Row],[ATLETA]],ATLETAS[ATLETA],ATLETAS[SEXO])</f>
        <v>F</v>
      </c>
      <c r="H181" s="4">
        <v>43618</v>
      </c>
      <c r="I181" s="2" t="s">
        <v>65</v>
      </c>
      <c r="J181" s="1" t="s">
        <v>649</v>
      </c>
      <c r="K181" s="3">
        <v>7.4189814814814821E-4</v>
      </c>
    </row>
    <row r="182" spans="1:11" x14ac:dyDescent="0.25">
      <c r="A182" s="1">
        <v>2023</v>
      </c>
      <c r="B182" s="4">
        <f>_xlfn.XLOOKUP(BD_ATLETAS[[#This Row],[ATLETA]],ATLETAS[ATLETA],ATLETAS[F. NACIMIENTO])</f>
        <v>40805</v>
      </c>
      <c r="C182" s="1">
        <f>IF(BD_ATLETAS[[#This Row],[F. NACIMIENTO]]=0,"",BD_ATLETAS[[#This Row],[AÑO]]-YEAR(BD_ATLETAS[[#This Row],[F. NACIMIENTO]]))</f>
        <v>8</v>
      </c>
      <c r="D182" s="2" t="s">
        <v>290</v>
      </c>
      <c r="E182" s="4" t="s">
        <v>371</v>
      </c>
      <c r="F1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2" s="4" t="str">
        <f>_xlfn.XLOOKUP(BD_ATLETAS[[#This Row],[ATLETA]],ATLETAS[ATLETA],ATLETAS[SEXO])</f>
        <v>F</v>
      </c>
      <c r="H182" s="4">
        <v>43618</v>
      </c>
      <c r="I182" s="2" t="s">
        <v>65</v>
      </c>
      <c r="J182" s="1" t="s">
        <v>651</v>
      </c>
      <c r="K182" s="3">
        <v>1.8949074074074074E-3</v>
      </c>
    </row>
    <row r="183" spans="1:11" x14ac:dyDescent="0.25">
      <c r="A183" s="1">
        <v>2023</v>
      </c>
      <c r="B183" s="4">
        <f>_xlfn.XLOOKUP(BD_ATLETAS[[#This Row],[ATLETA]],ATLETAS[ATLETA],ATLETAS[F. NACIMIENTO])</f>
        <v>39783</v>
      </c>
      <c r="C183" s="1">
        <f>IF(BD_ATLETAS[[#This Row],[F. NACIMIENTO]]=0,"",BD_ATLETAS[[#This Row],[AÑO]]-YEAR(BD_ATLETAS[[#This Row],[F. NACIMIENTO]]))</f>
        <v>11</v>
      </c>
      <c r="D183" s="2" t="s">
        <v>263</v>
      </c>
      <c r="E183" s="4" t="s">
        <v>376</v>
      </c>
      <c r="F1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3" s="4" t="str">
        <f>_xlfn.XLOOKUP(BD_ATLETAS[[#This Row],[ATLETA]],ATLETAS[ATLETA],ATLETAS[SEXO])</f>
        <v>M</v>
      </c>
      <c r="H183" s="4">
        <v>43618</v>
      </c>
      <c r="I183" s="2" t="s">
        <v>65</v>
      </c>
      <c r="J183" s="1" t="s">
        <v>649</v>
      </c>
      <c r="K183" s="3">
        <v>4.1875000000000001E-4</v>
      </c>
    </row>
    <row r="184" spans="1:11" x14ac:dyDescent="0.25">
      <c r="A184" s="1">
        <v>2023</v>
      </c>
      <c r="B184" s="4">
        <f>_xlfn.XLOOKUP(BD_ATLETAS[[#This Row],[ATLETA]],ATLETAS[ATLETA],ATLETAS[F. NACIMIENTO])</f>
        <v>39783</v>
      </c>
      <c r="C184" s="1">
        <f>IF(BD_ATLETAS[[#This Row],[F. NACIMIENTO]]=0,"",BD_ATLETAS[[#This Row],[AÑO]]-YEAR(BD_ATLETAS[[#This Row],[F. NACIMIENTO]]))</f>
        <v>11</v>
      </c>
      <c r="D184" s="2" t="s">
        <v>263</v>
      </c>
      <c r="E184" s="4" t="s">
        <v>376</v>
      </c>
      <c r="F1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4" s="4" t="str">
        <f>_xlfn.XLOOKUP(BD_ATLETAS[[#This Row],[ATLETA]],ATLETAS[ATLETA],ATLETAS[SEXO])</f>
        <v>M</v>
      </c>
      <c r="H184" s="4">
        <v>43618</v>
      </c>
      <c r="I184" s="2" t="s">
        <v>65</v>
      </c>
      <c r="J184" s="1" t="s">
        <v>651</v>
      </c>
      <c r="K184" s="3">
        <v>1.000462962962963E-3</v>
      </c>
    </row>
    <row r="185" spans="1:11" x14ac:dyDescent="0.25">
      <c r="A185" s="1">
        <v>2023</v>
      </c>
      <c r="B185" s="4">
        <f>_xlfn.XLOOKUP(BD_ATLETAS[[#This Row],[ATLETA]],ATLETAS[ATLETA],ATLETAS[F. NACIMIENTO])</f>
        <v>39783</v>
      </c>
      <c r="C185" s="1">
        <f>IF(BD_ATLETAS[[#This Row],[F. NACIMIENTO]]=0,"",BD_ATLETAS[[#This Row],[AÑO]]-YEAR(BD_ATLETAS[[#This Row],[F. NACIMIENTO]]))</f>
        <v>11</v>
      </c>
      <c r="D185" s="2" t="s">
        <v>263</v>
      </c>
      <c r="E185" s="4" t="s">
        <v>376</v>
      </c>
      <c r="F1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5" s="4" t="str">
        <f>_xlfn.XLOOKUP(BD_ATLETAS[[#This Row],[ATLETA]],ATLETAS[ATLETA],ATLETAS[SEXO])</f>
        <v>M</v>
      </c>
      <c r="H185" s="4">
        <v>43618</v>
      </c>
      <c r="I185" s="2" t="s">
        <v>65</v>
      </c>
      <c r="J185" s="1" t="s">
        <v>652</v>
      </c>
      <c r="K185" s="3">
        <v>2.2065972222222222E-3</v>
      </c>
    </row>
    <row r="186" spans="1:11" x14ac:dyDescent="0.25">
      <c r="A186" s="1">
        <v>2023</v>
      </c>
      <c r="B186" s="4">
        <f>_xlfn.XLOOKUP(BD_ATLETAS[[#This Row],[ATLETA]],ATLETAS[ATLETA],ATLETAS[F. NACIMIENTO])</f>
        <v>39429</v>
      </c>
      <c r="C186" s="1">
        <f>IF(BD_ATLETAS[[#This Row],[F. NACIMIENTO]]=0,"",BD_ATLETAS[[#This Row],[AÑO]]-YEAR(BD_ATLETAS[[#This Row],[F. NACIMIENTO]]))</f>
        <v>12</v>
      </c>
      <c r="D186" s="2" t="s">
        <v>342</v>
      </c>
      <c r="E186" s="4" t="s">
        <v>376</v>
      </c>
      <c r="F1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6" s="4" t="str">
        <f>_xlfn.XLOOKUP(BD_ATLETAS[[#This Row],[ATLETA]],ATLETAS[ATLETA],ATLETAS[SEXO])</f>
        <v>M</v>
      </c>
      <c r="H186" s="4">
        <v>43618</v>
      </c>
      <c r="I186" s="2" t="s">
        <v>65</v>
      </c>
      <c r="J186" s="1" t="s">
        <v>649</v>
      </c>
      <c r="K186" s="3">
        <v>4.5243055555555558E-4</v>
      </c>
    </row>
    <row r="187" spans="1:11" x14ac:dyDescent="0.25">
      <c r="A187" s="1">
        <v>2023</v>
      </c>
      <c r="B187" s="4">
        <f>_xlfn.XLOOKUP(BD_ATLETAS[[#This Row],[ATLETA]],ATLETAS[ATLETA],ATLETAS[F. NACIMIENTO])</f>
        <v>39429</v>
      </c>
      <c r="C187" s="1">
        <f>IF(BD_ATLETAS[[#This Row],[F. NACIMIENTO]]=0,"",BD_ATLETAS[[#This Row],[AÑO]]-YEAR(BD_ATLETAS[[#This Row],[F. NACIMIENTO]]))</f>
        <v>12</v>
      </c>
      <c r="D187" s="2" t="s">
        <v>342</v>
      </c>
      <c r="E187" s="4" t="s">
        <v>376</v>
      </c>
      <c r="F1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" s="4" t="str">
        <f>_xlfn.XLOOKUP(BD_ATLETAS[[#This Row],[ATLETA]],ATLETAS[ATLETA],ATLETAS[SEXO])</f>
        <v>M</v>
      </c>
      <c r="H187" s="4">
        <v>43618</v>
      </c>
      <c r="I187" s="2" t="s">
        <v>65</v>
      </c>
      <c r="J187" s="1" t="s">
        <v>651</v>
      </c>
      <c r="K187" s="3">
        <v>1.0434027777777779E-3</v>
      </c>
    </row>
    <row r="188" spans="1:11" x14ac:dyDescent="0.25">
      <c r="A188" s="1">
        <v>2023</v>
      </c>
      <c r="B188" s="4">
        <f>_xlfn.XLOOKUP(BD_ATLETAS[[#This Row],[ATLETA]],ATLETAS[ATLETA],ATLETAS[F. NACIMIENTO])</f>
        <v>39429</v>
      </c>
      <c r="C188" s="1">
        <f>IF(BD_ATLETAS[[#This Row],[F. NACIMIENTO]]=0,"",BD_ATLETAS[[#This Row],[AÑO]]-YEAR(BD_ATLETAS[[#This Row],[F. NACIMIENTO]]))</f>
        <v>12</v>
      </c>
      <c r="D188" s="2" t="s">
        <v>342</v>
      </c>
      <c r="E188" s="4" t="s">
        <v>376</v>
      </c>
      <c r="F1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8" s="4" t="str">
        <f>_xlfn.XLOOKUP(BD_ATLETAS[[#This Row],[ATLETA]],ATLETAS[ATLETA],ATLETAS[SEXO])</f>
        <v>M</v>
      </c>
      <c r="H188" s="4">
        <v>43618</v>
      </c>
      <c r="I188" s="2" t="s">
        <v>65</v>
      </c>
      <c r="J188" s="1" t="s">
        <v>652</v>
      </c>
      <c r="K188" s="3">
        <v>2.2681712962962963E-3</v>
      </c>
    </row>
    <row r="189" spans="1:11" x14ac:dyDescent="0.25">
      <c r="A189" s="1">
        <v>2023</v>
      </c>
      <c r="B189" s="4">
        <f>_xlfn.XLOOKUP(BD_ATLETAS[[#This Row],[ATLETA]],ATLETAS[ATLETA],ATLETAS[F. NACIMIENTO])</f>
        <v>36891</v>
      </c>
      <c r="C189" s="1">
        <f>IF(BD_ATLETAS[[#This Row],[F. NACIMIENTO]]=0,"",BD_ATLETAS[[#This Row],[AÑO]]-YEAR(BD_ATLETAS[[#This Row],[F. NACIMIENTO]]))</f>
        <v>18</v>
      </c>
      <c r="D189" s="2" t="s">
        <v>278</v>
      </c>
      <c r="E189" s="4" t="s">
        <v>369</v>
      </c>
      <c r="F18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89" s="4" t="str">
        <f>_xlfn.XLOOKUP(BD_ATLETAS[[#This Row],[ATLETA]],ATLETAS[ATLETA],ATLETAS[SEXO])</f>
        <v>M</v>
      </c>
      <c r="H189" s="4">
        <v>43618</v>
      </c>
      <c r="I189" s="2" t="s">
        <v>65</v>
      </c>
      <c r="J189" s="1" t="s">
        <v>649</v>
      </c>
      <c r="K189" s="3">
        <v>3.381944444444444E-4</v>
      </c>
    </row>
    <row r="190" spans="1:11" x14ac:dyDescent="0.25">
      <c r="A190" s="1">
        <v>2023</v>
      </c>
      <c r="B190" s="4">
        <f>_xlfn.XLOOKUP(BD_ATLETAS[[#This Row],[ATLETA]],ATLETAS[ATLETA],ATLETAS[F. NACIMIENTO])</f>
        <v>36891</v>
      </c>
      <c r="C190" s="1">
        <f>IF(BD_ATLETAS[[#This Row],[F. NACIMIENTO]]=0,"",BD_ATLETAS[[#This Row],[AÑO]]-YEAR(BD_ATLETAS[[#This Row],[F. NACIMIENTO]]))</f>
        <v>18</v>
      </c>
      <c r="D190" s="2" t="s">
        <v>278</v>
      </c>
      <c r="E190" s="4" t="s">
        <v>369</v>
      </c>
      <c r="F19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0" s="4" t="str">
        <f>_xlfn.XLOOKUP(BD_ATLETAS[[#This Row],[ATLETA]],ATLETAS[ATLETA],ATLETAS[SEXO])</f>
        <v>M</v>
      </c>
      <c r="H190" s="4">
        <v>43618</v>
      </c>
      <c r="I190" s="2" t="s">
        <v>65</v>
      </c>
      <c r="J190" s="1" t="s">
        <v>651</v>
      </c>
      <c r="K190" s="3">
        <v>8.1886574074074077E-4</v>
      </c>
    </row>
    <row r="191" spans="1:11" x14ac:dyDescent="0.25">
      <c r="A191" s="1">
        <v>2023</v>
      </c>
      <c r="B191" s="4">
        <f>_xlfn.XLOOKUP(BD_ATLETAS[[#This Row],[ATLETA]],ATLETAS[ATLETA],ATLETAS[F. NACIMIENTO])</f>
        <v>36891</v>
      </c>
      <c r="C191" s="1">
        <f>IF(BD_ATLETAS[[#This Row],[F. NACIMIENTO]]=0,"",BD_ATLETAS[[#This Row],[AÑO]]-YEAR(BD_ATLETAS[[#This Row],[F. NACIMIENTO]]))</f>
        <v>18</v>
      </c>
      <c r="D191" s="2" t="s">
        <v>278</v>
      </c>
      <c r="E191" s="4" t="s">
        <v>369</v>
      </c>
      <c r="F19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1" s="4" t="str">
        <f>_xlfn.XLOOKUP(BD_ATLETAS[[#This Row],[ATLETA]],ATLETAS[ATLETA],ATLETAS[SEXO])</f>
        <v>M</v>
      </c>
      <c r="H191" s="4">
        <v>43618</v>
      </c>
      <c r="I191" s="2" t="s">
        <v>65</v>
      </c>
      <c r="J191" s="1" t="s">
        <v>652</v>
      </c>
      <c r="K191" s="3">
        <v>2.0067129629629632E-3</v>
      </c>
    </row>
    <row r="192" spans="1:11" x14ac:dyDescent="0.25">
      <c r="A192" s="1">
        <v>2023</v>
      </c>
      <c r="B192" s="4">
        <f>_xlfn.XLOOKUP(BD_ATLETAS[[#This Row],[ATLETA]],ATLETAS[ATLETA],ATLETAS[F. NACIMIENTO])</f>
        <v>38484</v>
      </c>
      <c r="C192" s="1">
        <f>IF(BD_ATLETAS[[#This Row],[F. NACIMIENTO]]=0,"",BD_ATLETAS[[#This Row],[AÑO]]-YEAR(BD_ATLETAS[[#This Row],[F. NACIMIENTO]]))</f>
        <v>14</v>
      </c>
      <c r="D192" s="2" t="s">
        <v>347</v>
      </c>
      <c r="E192" s="4" t="s">
        <v>376</v>
      </c>
      <c r="F1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" s="4" t="str">
        <f>_xlfn.XLOOKUP(BD_ATLETAS[[#This Row],[ATLETA]],ATLETAS[ATLETA],ATLETAS[SEXO])</f>
        <v>M</v>
      </c>
      <c r="H192" s="4">
        <v>43618</v>
      </c>
      <c r="I192" s="2" t="s">
        <v>65</v>
      </c>
      <c r="J192" s="1" t="s">
        <v>649</v>
      </c>
      <c r="K192" s="3">
        <v>3.201388888888889E-4</v>
      </c>
    </row>
    <row r="193" spans="1:11" x14ac:dyDescent="0.25">
      <c r="A193" s="1">
        <v>2023</v>
      </c>
      <c r="B193" s="4">
        <f>_xlfn.XLOOKUP(BD_ATLETAS[[#This Row],[ATLETA]],ATLETAS[ATLETA],ATLETAS[F. NACIMIENTO])</f>
        <v>38484</v>
      </c>
      <c r="C193" s="1">
        <f>IF(BD_ATLETAS[[#This Row],[F. NACIMIENTO]]=0,"",BD_ATLETAS[[#This Row],[AÑO]]-YEAR(BD_ATLETAS[[#This Row],[F. NACIMIENTO]]))</f>
        <v>14</v>
      </c>
      <c r="D193" s="2" t="s">
        <v>347</v>
      </c>
      <c r="E193" s="4" t="s">
        <v>376</v>
      </c>
      <c r="F1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3" s="4" t="str">
        <f>_xlfn.XLOOKUP(BD_ATLETAS[[#This Row],[ATLETA]],ATLETAS[ATLETA],ATLETAS[SEXO])</f>
        <v>M</v>
      </c>
      <c r="H193" s="4">
        <v>43618</v>
      </c>
      <c r="I193" s="2" t="s">
        <v>65</v>
      </c>
      <c r="J193" s="1" t="s">
        <v>651</v>
      </c>
      <c r="K193" s="3">
        <v>7.5624999999999998E-4</v>
      </c>
    </row>
    <row r="194" spans="1:11" x14ac:dyDescent="0.25">
      <c r="A194" s="1">
        <v>2023</v>
      </c>
      <c r="B194" s="4">
        <f>_xlfn.XLOOKUP(BD_ATLETAS[[#This Row],[ATLETA]],ATLETAS[ATLETA],ATLETAS[F. NACIMIENTO])</f>
        <v>39349</v>
      </c>
      <c r="C194" s="1">
        <f>IF(BD_ATLETAS[[#This Row],[F. NACIMIENTO]]=0,"",BD_ATLETAS[[#This Row],[AÑO]]-YEAR(BD_ATLETAS[[#This Row],[F. NACIMIENTO]]))</f>
        <v>12</v>
      </c>
      <c r="D194" s="2" t="s">
        <v>72</v>
      </c>
      <c r="E194" s="4" t="s">
        <v>78</v>
      </c>
      <c r="F1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" s="4" t="str">
        <f>_xlfn.XLOOKUP(BD_ATLETAS[[#This Row],[ATLETA]],ATLETAS[ATLETA],ATLETAS[SEXO])</f>
        <v>F</v>
      </c>
      <c r="H194" s="4">
        <v>43618</v>
      </c>
      <c r="I194" s="2" t="s">
        <v>65</v>
      </c>
      <c r="J194" s="1" t="s">
        <v>649</v>
      </c>
      <c r="K194" s="3">
        <v>4.5381944444444441E-4</v>
      </c>
    </row>
    <row r="195" spans="1:11" x14ac:dyDescent="0.25">
      <c r="A195" s="1">
        <v>2023</v>
      </c>
      <c r="B195" s="4">
        <f>_xlfn.XLOOKUP(BD_ATLETAS[[#This Row],[ATLETA]],ATLETAS[ATLETA],ATLETAS[F. NACIMIENTO])</f>
        <v>39349</v>
      </c>
      <c r="C195" s="1">
        <f>IF(BD_ATLETAS[[#This Row],[F. NACIMIENTO]]=0,"",BD_ATLETAS[[#This Row],[AÑO]]-YEAR(BD_ATLETAS[[#This Row],[F. NACIMIENTO]]))</f>
        <v>12</v>
      </c>
      <c r="D195" s="2" t="s">
        <v>72</v>
      </c>
      <c r="E195" s="4" t="s">
        <v>78</v>
      </c>
      <c r="F1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" s="4" t="str">
        <f>_xlfn.XLOOKUP(BD_ATLETAS[[#This Row],[ATLETA]],ATLETAS[ATLETA],ATLETAS[SEXO])</f>
        <v>F</v>
      </c>
      <c r="H195" s="4">
        <v>43618</v>
      </c>
      <c r="I195" s="2" t="s">
        <v>65</v>
      </c>
      <c r="J195" s="1" t="s">
        <v>651</v>
      </c>
      <c r="K195" s="3">
        <v>1.0348379629629629E-3</v>
      </c>
    </row>
    <row r="196" spans="1:11" x14ac:dyDescent="0.25">
      <c r="A196" s="1">
        <v>2023</v>
      </c>
      <c r="B196" s="4">
        <f>_xlfn.XLOOKUP(BD_ATLETAS[[#This Row],[ATLETA]],ATLETAS[ATLETA],ATLETAS[F. NACIMIENTO])</f>
        <v>39941</v>
      </c>
      <c r="C196" s="1">
        <f>IF(BD_ATLETAS[[#This Row],[F. NACIMIENTO]]=0,"",BD_ATLETAS[[#This Row],[AÑO]]-YEAR(BD_ATLETAS[[#This Row],[F. NACIMIENTO]]))</f>
        <v>10</v>
      </c>
      <c r="D196" s="2" t="s">
        <v>70</v>
      </c>
      <c r="E196" s="4" t="s">
        <v>78</v>
      </c>
      <c r="F1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" s="4" t="str">
        <f>_xlfn.XLOOKUP(BD_ATLETAS[[#This Row],[ATLETA]],ATLETAS[ATLETA],ATLETAS[SEXO])</f>
        <v>F</v>
      </c>
      <c r="H196" s="4">
        <v>43618</v>
      </c>
      <c r="I196" s="2" t="s">
        <v>65</v>
      </c>
      <c r="J196" s="1" t="s">
        <v>649</v>
      </c>
      <c r="K196" s="3">
        <v>7.0243055555555553E-4</v>
      </c>
    </row>
    <row r="197" spans="1:11" x14ac:dyDescent="0.25">
      <c r="A197" s="1">
        <v>2023</v>
      </c>
      <c r="B197" s="4">
        <f>_xlfn.XLOOKUP(BD_ATLETAS[[#This Row],[ATLETA]],ATLETAS[ATLETA],ATLETAS[F. NACIMIENTO])</f>
        <v>39941</v>
      </c>
      <c r="C197" s="1">
        <f>IF(BD_ATLETAS[[#This Row],[F. NACIMIENTO]]=0,"",BD_ATLETAS[[#This Row],[AÑO]]-YEAR(BD_ATLETAS[[#This Row],[F. NACIMIENTO]]))</f>
        <v>10</v>
      </c>
      <c r="D197" s="2" t="s">
        <v>70</v>
      </c>
      <c r="E197" s="4" t="s">
        <v>78</v>
      </c>
      <c r="F1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" s="4" t="str">
        <f>_xlfn.XLOOKUP(BD_ATLETAS[[#This Row],[ATLETA]],ATLETAS[ATLETA],ATLETAS[SEXO])</f>
        <v>F</v>
      </c>
      <c r="H197" s="4">
        <v>43618</v>
      </c>
      <c r="I197" s="2" t="s">
        <v>65</v>
      </c>
      <c r="J197" s="1" t="s">
        <v>651</v>
      </c>
      <c r="K197" s="3">
        <v>1.5895833333333335E-3</v>
      </c>
    </row>
    <row r="198" spans="1:11" x14ac:dyDescent="0.25">
      <c r="A198" s="1">
        <v>2023</v>
      </c>
      <c r="B198" s="4">
        <f>_xlfn.XLOOKUP(BD_ATLETAS[[#This Row],[ATLETA]],ATLETAS[ATLETA],ATLETAS[F. NACIMIENTO])</f>
        <v>39124</v>
      </c>
      <c r="C198" s="1">
        <f>IF(BD_ATLETAS[[#This Row],[F. NACIMIENTO]]=0,"",BD_ATLETAS[[#This Row],[AÑO]]-YEAR(BD_ATLETAS[[#This Row],[F. NACIMIENTO]]))</f>
        <v>12</v>
      </c>
      <c r="D198" s="2" t="s">
        <v>249</v>
      </c>
      <c r="E198" s="4" t="s">
        <v>369</v>
      </c>
      <c r="F1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8" s="4" t="str">
        <f>_xlfn.XLOOKUP(BD_ATLETAS[[#This Row],[ATLETA]],ATLETAS[ATLETA],ATLETAS[SEXO])</f>
        <v>F</v>
      </c>
      <c r="H198" s="4">
        <v>43618</v>
      </c>
      <c r="I198" s="2" t="s">
        <v>65</v>
      </c>
      <c r="J198" s="1" t="s">
        <v>649</v>
      </c>
      <c r="K198" s="3">
        <v>4.5787037037037036E-4</v>
      </c>
    </row>
    <row r="199" spans="1:11" x14ac:dyDescent="0.25">
      <c r="A199" s="1">
        <v>2023</v>
      </c>
      <c r="B199" s="4">
        <f>_xlfn.XLOOKUP(BD_ATLETAS[[#This Row],[ATLETA]],ATLETAS[ATLETA],ATLETAS[F. NACIMIENTO])</f>
        <v>39124</v>
      </c>
      <c r="C199" s="1">
        <f>IF(BD_ATLETAS[[#This Row],[F. NACIMIENTO]]=0,"",BD_ATLETAS[[#This Row],[AÑO]]-YEAR(BD_ATLETAS[[#This Row],[F. NACIMIENTO]]))</f>
        <v>12</v>
      </c>
      <c r="D199" s="2" t="s">
        <v>249</v>
      </c>
      <c r="E199" s="4" t="s">
        <v>369</v>
      </c>
      <c r="F1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9" s="4" t="str">
        <f>_xlfn.XLOOKUP(BD_ATLETAS[[#This Row],[ATLETA]],ATLETAS[ATLETA],ATLETAS[SEXO])</f>
        <v>F</v>
      </c>
      <c r="H199" s="4">
        <v>43618</v>
      </c>
      <c r="I199" s="2" t="s">
        <v>65</v>
      </c>
      <c r="J199" s="1" t="s">
        <v>651</v>
      </c>
      <c r="K199" s="3">
        <v>1.0307870370370369E-3</v>
      </c>
    </row>
    <row r="200" spans="1:11" x14ac:dyDescent="0.25">
      <c r="A200" s="1">
        <v>2023</v>
      </c>
      <c r="B200" s="4">
        <f>_xlfn.XLOOKUP(BD_ATLETAS[[#This Row],[ATLETA]],ATLETAS[ATLETA],ATLETAS[F. NACIMIENTO])</f>
        <v>39124</v>
      </c>
      <c r="C200" s="1">
        <f>IF(BD_ATLETAS[[#This Row],[F. NACIMIENTO]]=0,"",BD_ATLETAS[[#This Row],[AÑO]]-YEAR(BD_ATLETAS[[#This Row],[F. NACIMIENTO]]))</f>
        <v>12</v>
      </c>
      <c r="D200" s="2" t="s">
        <v>249</v>
      </c>
      <c r="E200" s="4" t="s">
        <v>369</v>
      </c>
      <c r="F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0" s="4" t="str">
        <f>_xlfn.XLOOKUP(BD_ATLETAS[[#This Row],[ATLETA]],ATLETAS[ATLETA],ATLETAS[SEXO])</f>
        <v>F</v>
      </c>
      <c r="H200" s="4">
        <v>43618</v>
      </c>
      <c r="I200" s="2" t="s">
        <v>65</v>
      </c>
      <c r="J200" s="1" t="s">
        <v>652</v>
      </c>
      <c r="K200" s="3">
        <v>2.259259259259259E-3</v>
      </c>
    </row>
    <row r="201" spans="1:11" x14ac:dyDescent="0.25">
      <c r="A201" s="1">
        <v>2023</v>
      </c>
      <c r="B201" s="4">
        <f>_xlfn.XLOOKUP(BD_ATLETAS[[#This Row],[ATLETA]],ATLETAS[ATLETA],ATLETAS[F. NACIMIENTO])</f>
        <v>40178</v>
      </c>
      <c r="C201" s="1">
        <f>IF(BD_ATLETAS[[#This Row],[F. NACIMIENTO]]=0,"",BD_ATLETAS[[#This Row],[AÑO]]-YEAR(BD_ATLETAS[[#This Row],[F. NACIMIENTO]]))</f>
        <v>9</v>
      </c>
      <c r="D201" s="2" t="s">
        <v>258</v>
      </c>
      <c r="E201" s="4" t="s">
        <v>369</v>
      </c>
      <c r="F2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1" s="4" t="str">
        <f>_xlfn.XLOOKUP(BD_ATLETAS[[#This Row],[ATLETA]],ATLETAS[ATLETA],ATLETAS[SEXO])</f>
        <v>M</v>
      </c>
      <c r="H201" s="4">
        <v>43618</v>
      </c>
      <c r="I201" s="2" t="s">
        <v>65</v>
      </c>
      <c r="J201" s="1" t="s">
        <v>649</v>
      </c>
      <c r="K201" s="3">
        <v>5.3819444444444444E-4</v>
      </c>
    </row>
    <row r="202" spans="1:11" x14ac:dyDescent="0.25">
      <c r="A202" s="1">
        <v>2023</v>
      </c>
      <c r="B202" s="4">
        <f>_xlfn.XLOOKUP(BD_ATLETAS[[#This Row],[ATLETA]],ATLETAS[ATLETA],ATLETAS[F. NACIMIENTO])</f>
        <v>40178</v>
      </c>
      <c r="C202" s="1">
        <f>IF(BD_ATLETAS[[#This Row],[F. NACIMIENTO]]=0,"",BD_ATLETAS[[#This Row],[AÑO]]-YEAR(BD_ATLETAS[[#This Row],[F. NACIMIENTO]]))</f>
        <v>9</v>
      </c>
      <c r="D202" s="2" t="s">
        <v>258</v>
      </c>
      <c r="E202" s="4" t="s">
        <v>369</v>
      </c>
      <c r="F2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" s="4" t="str">
        <f>_xlfn.XLOOKUP(BD_ATLETAS[[#This Row],[ATLETA]],ATLETAS[ATLETA],ATLETAS[SEXO])</f>
        <v>M</v>
      </c>
      <c r="H202" s="4">
        <v>43618</v>
      </c>
      <c r="I202" s="2" t="s">
        <v>65</v>
      </c>
      <c r="J202" s="1" t="s">
        <v>651</v>
      </c>
      <c r="K202" s="3">
        <v>1.2697916666666667E-3</v>
      </c>
    </row>
    <row r="203" spans="1:11" x14ac:dyDescent="0.25">
      <c r="A203" s="1">
        <v>2023</v>
      </c>
      <c r="B203" s="4">
        <f>_xlfn.XLOOKUP(BD_ATLETAS[[#This Row],[ATLETA]],ATLETAS[ATLETA],ATLETAS[F. NACIMIENTO])</f>
        <v>39198</v>
      </c>
      <c r="C203" s="1">
        <f>IF(BD_ATLETAS[[#This Row],[F. NACIMIENTO]]=0,"",BD_ATLETAS[[#This Row],[AÑO]]-YEAR(BD_ATLETAS[[#This Row],[F. NACIMIENTO]]))</f>
        <v>12</v>
      </c>
      <c r="D203" s="2" t="s">
        <v>408</v>
      </c>
      <c r="E203" s="4" t="s">
        <v>369</v>
      </c>
      <c r="F2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" s="4" t="str">
        <f>_xlfn.XLOOKUP(BD_ATLETAS[[#This Row],[ATLETA]],ATLETAS[ATLETA],ATLETAS[SEXO])</f>
        <v>M</v>
      </c>
      <c r="H203" s="4">
        <v>43618</v>
      </c>
      <c r="I203" s="2" t="s">
        <v>65</v>
      </c>
      <c r="J203" s="1" t="s">
        <v>649</v>
      </c>
      <c r="K203" s="3">
        <v>3.8425925925925927E-4</v>
      </c>
    </row>
    <row r="204" spans="1:11" x14ac:dyDescent="0.25">
      <c r="A204" s="1">
        <v>2023</v>
      </c>
      <c r="B204" s="4">
        <f>_xlfn.XLOOKUP(BD_ATLETAS[[#This Row],[ATLETA]],ATLETAS[ATLETA],ATLETAS[F. NACIMIENTO])</f>
        <v>39198</v>
      </c>
      <c r="C204" s="1">
        <f>IF(BD_ATLETAS[[#This Row],[F. NACIMIENTO]]=0,"",BD_ATLETAS[[#This Row],[AÑO]]-YEAR(BD_ATLETAS[[#This Row],[F. NACIMIENTO]]))</f>
        <v>12</v>
      </c>
      <c r="D204" s="2" t="s">
        <v>408</v>
      </c>
      <c r="E204" s="4" t="s">
        <v>369</v>
      </c>
      <c r="F2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4" s="4" t="str">
        <f>_xlfn.XLOOKUP(BD_ATLETAS[[#This Row],[ATLETA]],ATLETAS[ATLETA],ATLETAS[SEXO])</f>
        <v>M</v>
      </c>
      <c r="H204" s="4">
        <v>43618</v>
      </c>
      <c r="I204" s="2" t="s">
        <v>65</v>
      </c>
      <c r="J204" s="1" t="s">
        <v>651</v>
      </c>
      <c r="K204" s="3">
        <v>8.9652777777777777E-4</v>
      </c>
    </row>
    <row r="205" spans="1:11" x14ac:dyDescent="0.25">
      <c r="A205" s="1">
        <v>2023</v>
      </c>
      <c r="B205" s="4">
        <f>_xlfn.XLOOKUP(BD_ATLETAS[[#This Row],[ATLETA]],ATLETAS[ATLETA],ATLETAS[F. NACIMIENTO])</f>
        <v>39198</v>
      </c>
      <c r="C205" s="1">
        <f>IF(BD_ATLETAS[[#This Row],[F. NACIMIENTO]]=0,"",BD_ATLETAS[[#This Row],[AÑO]]-YEAR(BD_ATLETAS[[#This Row],[F. NACIMIENTO]]))</f>
        <v>12</v>
      </c>
      <c r="D205" s="2" t="s">
        <v>408</v>
      </c>
      <c r="E205" s="4" t="s">
        <v>369</v>
      </c>
      <c r="F2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5" s="4" t="str">
        <f>_xlfn.XLOOKUP(BD_ATLETAS[[#This Row],[ATLETA]],ATLETAS[ATLETA],ATLETAS[SEXO])</f>
        <v>M</v>
      </c>
      <c r="H205" s="4">
        <v>43618</v>
      </c>
      <c r="I205" s="2" t="s">
        <v>65</v>
      </c>
      <c r="J205" s="1" t="s">
        <v>652</v>
      </c>
      <c r="K205" s="3">
        <v>1.9847222222222224E-3</v>
      </c>
    </row>
    <row r="206" spans="1:11" x14ac:dyDescent="0.25">
      <c r="A206" s="1">
        <v>2023</v>
      </c>
      <c r="B206" s="4">
        <f>_xlfn.XLOOKUP(BD_ATLETAS[[#This Row],[ATLETA]],ATLETAS[ATLETA],ATLETAS[F. NACIMIENTO])</f>
        <v>33148</v>
      </c>
      <c r="C206" s="1">
        <f>IF(BD_ATLETAS[[#This Row],[F. NACIMIENTO]]=0,"",BD_ATLETAS[[#This Row],[AÑO]]-YEAR(BD_ATLETAS[[#This Row],[F. NACIMIENTO]]))</f>
        <v>29</v>
      </c>
      <c r="D206" s="2" t="s">
        <v>197</v>
      </c>
      <c r="E206" s="4" t="s">
        <v>367</v>
      </c>
      <c r="F2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6" s="4" t="str">
        <f>_xlfn.XLOOKUP(BD_ATLETAS[[#This Row],[ATLETA]],ATLETAS[ATLETA],ATLETAS[SEXO])</f>
        <v>M</v>
      </c>
      <c r="H206" s="4">
        <v>43618</v>
      </c>
      <c r="I206" s="2" t="s">
        <v>65</v>
      </c>
      <c r="J206" s="1" t="s">
        <v>649</v>
      </c>
      <c r="K206" s="3">
        <v>3.6666666666666667E-4</v>
      </c>
    </row>
    <row r="207" spans="1:11" x14ac:dyDescent="0.25">
      <c r="A207" s="1">
        <v>2023</v>
      </c>
      <c r="B207" s="4">
        <f>_xlfn.XLOOKUP(BD_ATLETAS[[#This Row],[ATLETA]],ATLETAS[ATLETA],ATLETAS[F. NACIMIENTO])</f>
        <v>33148</v>
      </c>
      <c r="C207" s="1">
        <f>IF(BD_ATLETAS[[#This Row],[F. NACIMIENTO]]=0,"",BD_ATLETAS[[#This Row],[AÑO]]-YEAR(BD_ATLETAS[[#This Row],[F. NACIMIENTO]]))</f>
        <v>29</v>
      </c>
      <c r="D207" s="2" t="s">
        <v>197</v>
      </c>
      <c r="E207" s="4" t="s">
        <v>367</v>
      </c>
      <c r="F2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7" s="4" t="str">
        <f>_xlfn.XLOOKUP(BD_ATLETAS[[#This Row],[ATLETA]],ATLETAS[ATLETA],ATLETAS[SEXO])</f>
        <v>M</v>
      </c>
      <c r="H207" s="4">
        <v>43618</v>
      </c>
      <c r="I207" s="2" t="s">
        <v>65</v>
      </c>
      <c r="J207" s="1" t="s">
        <v>651</v>
      </c>
      <c r="K207" s="3">
        <v>8.8437500000000007E-4</v>
      </c>
    </row>
    <row r="208" spans="1:11" x14ac:dyDescent="0.25">
      <c r="A208" s="1">
        <v>2023</v>
      </c>
      <c r="B208" s="4">
        <f>_xlfn.XLOOKUP(BD_ATLETAS[[#This Row],[ATLETA]],ATLETAS[ATLETA],ATLETAS[F. NACIMIENTO])</f>
        <v>33148</v>
      </c>
      <c r="C208" s="1">
        <f>IF(BD_ATLETAS[[#This Row],[F. NACIMIENTO]]=0,"",BD_ATLETAS[[#This Row],[AÑO]]-YEAR(BD_ATLETAS[[#This Row],[F. NACIMIENTO]]))</f>
        <v>29</v>
      </c>
      <c r="D208" s="2" t="s">
        <v>197</v>
      </c>
      <c r="E208" s="4" t="s">
        <v>367</v>
      </c>
      <c r="F2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8" s="4" t="str">
        <f>_xlfn.XLOOKUP(BD_ATLETAS[[#This Row],[ATLETA]],ATLETAS[ATLETA],ATLETAS[SEXO])</f>
        <v>M</v>
      </c>
      <c r="H208" s="4">
        <v>43618</v>
      </c>
      <c r="I208" s="2" t="s">
        <v>65</v>
      </c>
      <c r="J208" s="1" t="s">
        <v>652</v>
      </c>
      <c r="K208" s="3">
        <v>2.1951388888888888E-3</v>
      </c>
    </row>
    <row r="209" spans="1:11" x14ac:dyDescent="0.25">
      <c r="A209" s="1">
        <v>2023</v>
      </c>
      <c r="B209" s="4">
        <f>_xlfn.XLOOKUP(BD_ATLETAS[[#This Row],[ATLETA]],ATLETAS[ATLETA],ATLETAS[F. NACIMIENTO])</f>
        <v>33148</v>
      </c>
      <c r="C209" s="1">
        <f>IF(BD_ATLETAS[[#This Row],[F. NACIMIENTO]]=0,"",BD_ATLETAS[[#This Row],[AÑO]]-YEAR(BD_ATLETAS[[#This Row],[F. NACIMIENTO]]))</f>
        <v>29</v>
      </c>
      <c r="D209" s="2" t="s">
        <v>197</v>
      </c>
      <c r="E209" s="4" t="s">
        <v>367</v>
      </c>
      <c r="F2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" s="4" t="str">
        <f>_xlfn.XLOOKUP(BD_ATLETAS[[#This Row],[ATLETA]],ATLETAS[ATLETA],ATLETAS[SEXO])</f>
        <v>M</v>
      </c>
      <c r="H209" s="4">
        <v>43618</v>
      </c>
      <c r="I209" s="2" t="s">
        <v>65</v>
      </c>
      <c r="J209" s="1" t="s">
        <v>653</v>
      </c>
      <c r="K209" s="3">
        <v>4.9320601851851852E-3</v>
      </c>
    </row>
    <row r="210" spans="1:11" x14ac:dyDescent="0.25">
      <c r="A210" s="1">
        <v>2023</v>
      </c>
      <c r="B210" s="4">
        <f>_xlfn.XLOOKUP(BD_ATLETAS[[#This Row],[ATLETA]],ATLETAS[ATLETA],ATLETAS[F. NACIMIENTO])</f>
        <v>40632</v>
      </c>
      <c r="C210" s="1">
        <f>IF(BD_ATLETAS[[#This Row],[F. NACIMIENTO]]=0,"",BD_ATLETAS[[#This Row],[AÑO]]-YEAR(BD_ATLETAS[[#This Row],[F. NACIMIENTO]]))</f>
        <v>8</v>
      </c>
      <c r="D210" s="2" t="s">
        <v>133</v>
      </c>
      <c r="E210" s="4" t="s">
        <v>364</v>
      </c>
      <c r="F2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0" s="4" t="str">
        <f>_xlfn.XLOOKUP(BD_ATLETAS[[#This Row],[ATLETA]],ATLETAS[ATLETA],ATLETAS[SEXO])</f>
        <v>M</v>
      </c>
      <c r="H210" s="4">
        <v>43618</v>
      </c>
      <c r="I210" s="2" t="s">
        <v>65</v>
      </c>
      <c r="J210" s="1" t="s">
        <v>649</v>
      </c>
      <c r="K210" s="3">
        <v>6.8668981481481489E-4</v>
      </c>
    </row>
    <row r="211" spans="1:11" x14ac:dyDescent="0.25">
      <c r="A211" s="1">
        <v>2023</v>
      </c>
      <c r="B211" s="4">
        <f>_xlfn.XLOOKUP(BD_ATLETAS[[#This Row],[ATLETA]],ATLETAS[ATLETA],ATLETAS[F. NACIMIENTO])</f>
        <v>40632</v>
      </c>
      <c r="C211" s="1">
        <f>IF(BD_ATLETAS[[#This Row],[F. NACIMIENTO]]=0,"",BD_ATLETAS[[#This Row],[AÑO]]-YEAR(BD_ATLETAS[[#This Row],[F. NACIMIENTO]]))</f>
        <v>8</v>
      </c>
      <c r="D211" s="2" t="s">
        <v>133</v>
      </c>
      <c r="E211" s="4" t="s">
        <v>364</v>
      </c>
      <c r="F2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1" s="4" t="str">
        <f>_xlfn.XLOOKUP(BD_ATLETAS[[#This Row],[ATLETA]],ATLETAS[ATLETA],ATLETAS[SEXO])</f>
        <v>M</v>
      </c>
      <c r="H211" s="4">
        <v>43618</v>
      </c>
      <c r="I211" s="2" t="s">
        <v>65</v>
      </c>
      <c r="J211" s="1" t="s">
        <v>651</v>
      </c>
      <c r="K211" s="3">
        <v>1.5131944444444444E-3</v>
      </c>
    </row>
    <row r="212" spans="1:11" x14ac:dyDescent="0.25">
      <c r="A212" s="1">
        <v>2023</v>
      </c>
      <c r="B212" s="4">
        <f>_xlfn.XLOOKUP(BD_ATLETAS[[#This Row],[ATLETA]],ATLETAS[ATLETA],ATLETAS[F. NACIMIENTO])</f>
        <v>27394</v>
      </c>
      <c r="C212" s="1">
        <f>IF(BD_ATLETAS[[#This Row],[F. NACIMIENTO]]=0,"",BD_ATLETAS[[#This Row],[AÑO]]-YEAR(BD_ATLETAS[[#This Row],[F. NACIMIENTO]]))</f>
        <v>44</v>
      </c>
      <c r="D212" s="2" t="s">
        <v>283</v>
      </c>
      <c r="E212" s="4" t="s">
        <v>369</v>
      </c>
      <c r="F2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2" s="4" t="str">
        <f>_xlfn.XLOOKUP(BD_ATLETAS[[#This Row],[ATLETA]],ATLETAS[ATLETA],ATLETAS[SEXO])</f>
        <v>M</v>
      </c>
      <c r="H212" s="4">
        <v>43618</v>
      </c>
      <c r="I212" s="2" t="s">
        <v>65</v>
      </c>
      <c r="J212" s="1" t="s">
        <v>649</v>
      </c>
      <c r="K212" s="3">
        <v>4.6909722222222226E-4</v>
      </c>
    </row>
    <row r="213" spans="1:11" x14ac:dyDescent="0.25">
      <c r="A213" s="1">
        <v>2023</v>
      </c>
      <c r="B213" s="4">
        <f>_xlfn.XLOOKUP(BD_ATLETAS[[#This Row],[ATLETA]],ATLETAS[ATLETA],ATLETAS[F. NACIMIENTO])</f>
        <v>27394</v>
      </c>
      <c r="C213" s="1">
        <f>IF(BD_ATLETAS[[#This Row],[F. NACIMIENTO]]=0,"",BD_ATLETAS[[#This Row],[AÑO]]-YEAR(BD_ATLETAS[[#This Row],[F. NACIMIENTO]]))</f>
        <v>44</v>
      </c>
      <c r="D213" s="2" t="s">
        <v>283</v>
      </c>
      <c r="E213" s="4" t="s">
        <v>369</v>
      </c>
      <c r="F2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3" s="4" t="str">
        <f>_xlfn.XLOOKUP(BD_ATLETAS[[#This Row],[ATLETA]],ATLETAS[ATLETA],ATLETAS[SEXO])</f>
        <v>M</v>
      </c>
      <c r="H213" s="4">
        <v>43618</v>
      </c>
      <c r="I213" s="2" t="s">
        <v>65</v>
      </c>
      <c r="J213" s="1" t="s">
        <v>652</v>
      </c>
      <c r="K213" s="3">
        <v>2.6935185185185187E-3</v>
      </c>
    </row>
    <row r="214" spans="1:11" x14ac:dyDescent="0.25">
      <c r="A214" s="1">
        <v>2023</v>
      </c>
      <c r="B214" s="4">
        <f>_xlfn.XLOOKUP(BD_ATLETAS[[#This Row],[ATLETA]],ATLETAS[ATLETA],ATLETAS[F. NACIMIENTO])</f>
        <v>27394</v>
      </c>
      <c r="C214" s="1">
        <f>IF(BD_ATLETAS[[#This Row],[F. NACIMIENTO]]=0,"",BD_ATLETAS[[#This Row],[AÑO]]-YEAR(BD_ATLETAS[[#This Row],[F. NACIMIENTO]]))</f>
        <v>44</v>
      </c>
      <c r="D214" s="2" t="s">
        <v>283</v>
      </c>
      <c r="E214" s="4" t="s">
        <v>369</v>
      </c>
      <c r="F2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" s="4" t="str">
        <f>_xlfn.XLOOKUP(BD_ATLETAS[[#This Row],[ATLETA]],ATLETAS[ATLETA],ATLETAS[SEXO])</f>
        <v>M</v>
      </c>
      <c r="H214" s="4">
        <v>43618</v>
      </c>
      <c r="I214" s="2" t="s">
        <v>65</v>
      </c>
      <c r="J214" s="1" t="s">
        <v>653</v>
      </c>
      <c r="K214" s="3">
        <v>6.2898148148148149E-3</v>
      </c>
    </row>
    <row r="215" spans="1:11" x14ac:dyDescent="0.25">
      <c r="A215" s="1">
        <v>2023</v>
      </c>
      <c r="B215" s="4">
        <f>_xlfn.XLOOKUP(BD_ATLETAS[[#This Row],[ATLETA]],ATLETAS[ATLETA],ATLETAS[F. NACIMIENTO])</f>
        <v>41115</v>
      </c>
      <c r="C215" s="1">
        <f>IF(BD_ATLETAS[[#This Row],[F. NACIMIENTO]]=0,"",BD_ATLETAS[[#This Row],[AÑO]]-YEAR(BD_ATLETAS[[#This Row],[F. NACIMIENTO]]))</f>
        <v>7</v>
      </c>
      <c r="D215" s="2" t="s">
        <v>327</v>
      </c>
      <c r="E215" s="4" t="s">
        <v>376</v>
      </c>
      <c r="F2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5" s="4" t="str">
        <f>_xlfn.XLOOKUP(BD_ATLETAS[[#This Row],[ATLETA]],ATLETAS[ATLETA],ATLETAS[SEXO])</f>
        <v>F</v>
      </c>
      <c r="H215" s="4">
        <v>43618</v>
      </c>
      <c r="I215" s="2" t="s">
        <v>65</v>
      </c>
      <c r="J215" s="1" t="s">
        <v>649</v>
      </c>
      <c r="K215" s="3">
        <v>6.3043981481481479E-4</v>
      </c>
    </row>
    <row r="216" spans="1:11" x14ac:dyDescent="0.25">
      <c r="A216" s="1">
        <v>2023</v>
      </c>
      <c r="B216" s="4">
        <f>_xlfn.XLOOKUP(BD_ATLETAS[[#This Row],[ATLETA]],ATLETAS[ATLETA],ATLETAS[F. NACIMIENTO])</f>
        <v>30681</v>
      </c>
      <c r="C216" s="1">
        <f>IF(BD_ATLETAS[[#This Row],[F. NACIMIENTO]]=0,"",BD_ATLETAS[[#This Row],[AÑO]]-YEAR(BD_ATLETAS[[#This Row],[F. NACIMIENTO]]))</f>
        <v>35</v>
      </c>
      <c r="D216" s="2" t="s">
        <v>255</v>
      </c>
      <c r="E216" s="4" t="s">
        <v>369</v>
      </c>
      <c r="F21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" s="4" t="str">
        <f>_xlfn.XLOOKUP(BD_ATLETAS[[#This Row],[ATLETA]],ATLETAS[ATLETA],ATLETAS[SEXO])</f>
        <v>F</v>
      </c>
      <c r="H216" s="4">
        <v>43618</v>
      </c>
      <c r="I216" s="2" t="s">
        <v>65</v>
      </c>
      <c r="J216" s="1" t="s">
        <v>649</v>
      </c>
      <c r="K216" s="3">
        <v>5.4293981481481478E-4</v>
      </c>
    </row>
    <row r="217" spans="1:11" x14ac:dyDescent="0.25">
      <c r="A217" s="1">
        <v>2023</v>
      </c>
      <c r="B217" s="4">
        <f>_xlfn.XLOOKUP(BD_ATLETAS[[#This Row],[ATLETA]],ATLETAS[ATLETA],ATLETAS[F. NACIMIENTO])</f>
        <v>30681</v>
      </c>
      <c r="C217" s="1">
        <f>IF(BD_ATLETAS[[#This Row],[F. NACIMIENTO]]=0,"",BD_ATLETAS[[#This Row],[AÑO]]-YEAR(BD_ATLETAS[[#This Row],[F. NACIMIENTO]]))</f>
        <v>35</v>
      </c>
      <c r="D217" s="2" t="s">
        <v>255</v>
      </c>
      <c r="E217" s="4" t="s">
        <v>369</v>
      </c>
      <c r="F21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7" s="4" t="str">
        <f>_xlfn.XLOOKUP(BD_ATLETAS[[#This Row],[ATLETA]],ATLETAS[ATLETA],ATLETAS[SEXO])</f>
        <v>F</v>
      </c>
      <c r="H217" s="4">
        <v>43618</v>
      </c>
      <c r="I217" s="2" t="s">
        <v>65</v>
      </c>
      <c r="J217" s="1" t="s">
        <v>651</v>
      </c>
      <c r="K217" s="3">
        <v>1.2769675925925926E-3</v>
      </c>
    </row>
    <row r="218" spans="1:11" x14ac:dyDescent="0.25">
      <c r="A218" s="1">
        <v>2023</v>
      </c>
      <c r="B218" s="4">
        <f>_xlfn.XLOOKUP(BD_ATLETAS[[#This Row],[ATLETA]],ATLETAS[ATLETA],ATLETAS[F. NACIMIENTO])</f>
        <v>30681</v>
      </c>
      <c r="C218" s="1">
        <f>IF(BD_ATLETAS[[#This Row],[F. NACIMIENTO]]=0,"",BD_ATLETAS[[#This Row],[AÑO]]-YEAR(BD_ATLETAS[[#This Row],[F. NACIMIENTO]]))</f>
        <v>35</v>
      </c>
      <c r="D218" s="2" t="s">
        <v>255</v>
      </c>
      <c r="E218" s="4" t="s">
        <v>369</v>
      </c>
      <c r="F21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8" s="4" t="str">
        <f>_xlfn.XLOOKUP(BD_ATLETAS[[#This Row],[ATLETA]],ATLETAS[ATLETA],ATLETAS[SEXO])</f>
        <v>F</v>
      </c>
      <c r="H218" s="4">
        <v>43618</v>
      </c>
      <c r="I218" s="2" t="s">
        <v>65</v>
      </c>
      <c r="J218" s="1" t="s">
        <v>652</v>
      </c>
      <c r="K218" s="3">
        <v>2.9752314814814815E-3</v>
      </c>
    </row>
    <row r="219" spans="1:11" x14ac:dyDescent="0.25">
      <c r="A219" s="1">
        <v>2023</v>
      </c>
      <c r="B219" s="4">
        <f>_xlfn.XLOOKUP(BD_ATLETAS[[#This Row],[ATLETA]],ATLETAS[ATLETA],ATLETAS[F. NACIMIENTO])</f>
        <v>30681</v>
      </c>
      <c r="C219" s="1">
        <f>IF(BD_ATLETAS[[#This Row],[F. NACIMIENTO]]=0,"",BD_ATLETAS[[#This Row],[AÑO]]-YEAR(BD_ATLETAS[[#This Row],[F. NACIMIENTO]]))</f>
        <v>35</v>
      </c>
      <c r="D219" s="2" t="s">
        <v>255</v>
      </c>
      <c r="E219" s="4" t="s">
        <v>369</v>
      </c>
      <c r="F21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9" s="4" t="str">
        <f>_xlfn.XLOOKUP(BD_ATLETAS[[#This Row],[ATLETA]],ATLETAS[ATLETA],ATLETAS[SEXO])</f>
        <v>F</v>
      </c>
      <c r="H219" s="4">
        <v>43618</v>
      </c>
      <c r="I219" s="2" t="s">
        <v>65</v>
      </c>
      <c r="J219" s="1" t="s">
        <v>653</v>
      </c>
      <c r="K219" s="3">
        <v>6.2334490740740744E-3</v>
      </c>
    </row>
    <row r="220" spans="1:11" x14ac:dyDescent="0.25">
      <c r="A220" s="1">
        <v>2023</v>
      </c>
      <c r="B220" s="4">
        <f>_xlfn.XLOOKUP(BD_ATLETAS[[#This Row],[ATLETA]],ATLETAS[ATLETA],ATLETAS[F. NACIMIENTO])</f>
        <v>40017</v>
      </c>
      <c r="C220" s="1">
        <f>IF(BD_ATLETAS[[#This Row],[F. NACIMIENTO]]=0,"",BD_ATLETAS[[#This Row],[AÑO]]-YEAR(BD_ATLETAS[[#This Row],[F. NACIMIENTO]]))</f>
        <v>10</v>
      </c>
      <c r="D220" s="2" t="s">
        <v>71</v>
      </c>
      <c r="E220" s="4" t="s">
        <v>78</v>
      </c>
      <c r="F2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" s="4" t="str">
        <f>_xlfn.XLOOKUP(BD_ATLETAS[[#This Row],[ATLETA]],ATLETAS[ATLETA],ATLETAS[SEXO])</f>
        <v>F</v>
      </c>
      <c r="H220" s="4">
        <v>43618</v>
      </c>
      <c r="I220" s="2" t="s">
        <v>65</v>
      </c>
      <c r="J220" s="1" t="s">
        <v>649</v>
      </c>
      <c r="K220" s="3">
        <v>7.9606481481481466E-4</v>
      </c>
    </row>
    <row r="221" spans="1:11" x14ac:dyDescent="0.25">
      <c r="A221" s="1">
        <v>2023</v>
      </c>
      <c r="B221" s="4">
        <f>_xlfn.XLOOKUP(BD_ATLETAS[[#This Row],[ATLETA]],ATLETAS[ATLETA],ATLETAS[F. NACIMIENTO])</f>
        <v>33558</v>
      </c>
      <c r="C221" s="1">
        <f>IF(BD_ATLETAS[[#This Row],[F. NACIMIENTO]]=0,"",BD_ATLETAS[[#This Row],[AÑO]]-YEAR(BD_ATLETAS[[#This Row],[F. NACIMIENTO]]))</f>
        <v>28</v>
      </c>
      <c r="D221" s="2" t="s">
        <v>196</v>
      </c>
      <c r="E221" s="4" t="s">
        <v>367</v>
      </c>
      <c r="F2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1" s="4" t="str">
        <f>_xlfn.XLOOKUP(BD_ATLETAS[[#This Row],[ATLETA]],ATLETAS[ATLETA],ATLETAS[SEXO])</f>
        <v>M</v>
      </c>
      <c r="H221" s="4">
        <v>43618</v>
      </c>
      <c r="I221" s="2" t="s">
        <v>65</v>
      </c>
      <c r="J221" s="1" t="s">
        <v>649</v>
      </c>
      <c r="K221" s="3">
        <v>4.0358796296296296E-4</v>
      </c>
    </row>
    <row r="222" spans="1:11" x14ac:dyDescent="0.25">
      <c r="A222" s="1">
        <v>2023</v>
      </c>
      <c r="B222" s="4">
        <f>_xlfn.XLOOKUP(BD_ATLETAS[[#This Row],[ATLETA]],ATLETAS[ATLETA],ATLETAS[F. NACIMIENTO])</f>
        <v>33558</v>
      </c>
      <c r="C222" s="1">
        <f>IF(BD_ATLETAS[[#This Row],[F. NACIMIENTO]]=0,"",BD_ATLETAS[[#This Row],[AÑO]]-YEAR(BD_ATLETAS[[#This Row],[F. NACIMIENTO]]))</f>
        <v>28</v>
      </c>
      <c r="D222" s="2" t="s">
        <v>196</v>
      </c>
      <c r="E222" s="4" t="s">
        <v>367</v>
      </c>
      <c r="F2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2" s="4" t="str">
        <f>_xlfn.XLOOKUP(BD_ATLETAS[[#This Row],[ATLETA]],ATLETAS[ATLETA],ATLETAS[SEXO])</f>
        <v>M</v>
      </c>
      <c r="H222" s="4">
        <v>43618</v>
      </c>
      <c r="I222" s="2" t="s">
        <v>65</v>
      </c>
      <c r="J222" s="1" t="s">
        <v>651</v>
      </c>
      <c r="K222" s="3">
        <v>1.240625E-3</v>
      </c>
    </row>
    <row r="223" spans="1:11" x14ac:dyDescent="0.25">
      <c r="A223" s="1">
        <v>2023</v>
      </c>
      <c r="B223" s="4">
        <f>_xlfn.XLOOKUP(BD_ATLETAS[[#This Row],[ATLETA]],ATLETAS[ATLETA],ATLETAS[F. NACIMIENTO])</f>
        <v>33558</v>
      </c>
      <c r="C223" s="1">
        <f>IF(BD_ATLETAS[[#This Row],[F. NACIMIENTO]]=0,"",BD_ATLETAS[[#This Row],[AÑO]]-YEAR(BD_ATLETAS[[#This Row],[F. NACIMIENTO]]))</f>
        <v>28</v>
      </c>
      <c r="D223" s="2" t="s">
        <v>196</v>
      </c>
      <c r="E223" s="4" t="s">
        <v>367</v>
      </c>
      <c r="F22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" s="4" t="str">
        <f>_xlfn.XLOOKUP(BD_ATLETAS[[#This Row],[ATLETA]],ATLETAS[ATLETA],ATLETAS[SEXO])</f>
        <v>M</v>
      </c>
      <c r="H223" s="4">
        <v>43618</v>
      </c>
      <c r="I223" s="2" t="s">
        <v>65</v>
      </c>
      <c r="J223" s="1" t="s">
        <v>652</v>
      </c>
      <c r="K223" s="3">
        <v>3.1440972222222222E-3</v>
      </c>
    </row>
    <row r="224" spans="1:11" x14ac:dyDescent="0.25">
      <c r="A224" s="1">
        <v>2023</v>
      </c>
      <c r="B224" s="4">
        <f>_xlfn.XLOOKUP(BD_ATLETAS[[#This Row],[ATLETA]],ATLETAS[ATLETA],ATLETAS[F. NACIMIENTO])</f>
        <v>33558</v>
      </c>
      <c r="C224" s="1">
        <f>IF(BD_ATLETAS[[#This Row],[F. NACIMIENTO]]=0,"",BD_ATLETAS[[#This Row],[AÑO]]-YEAR(BD_ATLETAS[[#This Row],[F. NACIMIENTO]]))</f>
        <v>28</v>
      </c>
      <c r="D224" s="2" t="s">
        <v>196</v>
      </c>
      <c r="E224" s="4" t="s">
        <v>367</v>
      </c>
      <c r="F2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" s="4" t="str">
        <f>_xlfn.XLOOKUP(BD_ATLETAS[[#This Row],[ATLETA]],ATLETAS[ATLETA],ATLETAS[SEXO])</f>
        <v>M</v>
      </c>
      <c r="H224" s="4">
        <v>43618</v>
      </c>
      <c r="I224" s="2" t="s">
        <v>65</v>
      </c>
      <c r="J224" s="1" t="s">
        <v>653</v>
      </c>
      <c r="K224" s="3">
        <v>6.6722222222222226E-3</v>
      </c>
    </row>
    <row r="225" spans="1:11" x14ac:dyDescent="0.25">
      <c r="A225" s="1">
        <v>2023</v>
      </c>
      <c r="B225" s="4">
        <f>_xlfn.XLOOKUP(BD_ATLETAS[[#This Row],[ATLETA]],ATLETAS[ATLETA],ATLETAS[F. NACIMIENTO])</f>
        <v>37621</v>
      </c>
      <c r="C225" s="1">
        <f>IF(BD_ATLETAS[[#This Row],[F. NACIMIENTO]]=0,"",BD_ATLETAS[[#This Row],[AÑO]]-YEAR(BD_ATLETAS[[#This Row],[F. NACIMIENTO]]))</f>
        <v>16</v>
      </c>
      <c r="D225" s="2" t="s">
        <v>274</v>
      </c>
      <c r="E225" s="4" t="s">
        <v>369</v>
      </c>
      <c r="F2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" s="4" t="str">
        <f>_xlfn.XLOOKUP(BD_ATLETAS[[#This Row],[ATLETA]],ATLETAS[ATLETA],ATLETAS[SEXO])</f>
        <v>M</v>
      </c>
      <c r="H225" s="4">
        <v>43618</v>
      </c>
      <c r="I225" s="2" t="s">
        <v>65</v>
      </c>
      <c r="J225" s="1" t="s">
        <v>649</v>
      </c>
      <c r="K225" s="3">
        <v>3.1238425925925927E-4</v>
      </c>
    </row>
    <row r="226" spans="1:11" x14ac:dyDescent="0.25">
      <c r="A226" s="1">
        <v>2023</v>
      </c>
      <c r="B226" s="4">
        <f>_xlfn.XLOOKUP(BD_ATLETAS[[#This Row],[ATLETA]],ATLETAS[ATLETA],ATLETAS[F. NACIMIENTO])</f>
        <v>37621</v>
      </c>
      <c r="C226" s="1">
        <f>IF(BD_ATLETAS[[#This Row],[F. NACIMIENTO]]=0,"",BD_ATLETAS[[#This Row],[AÑO]]-YEAR(BD_ATLETAS[[#This Row],[F. NACIMIENTO]]))</f>
        <v>16</v>
      </c>
      <c r="D226" s="2" t="s">
        <v>274</v>
      </c>
      <c r="E226" s="4" t="s">
        <v>369</v>
      </c>
      <c r="F2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" s="4" t="str">
        <f>_xlfn.XLOOKUP(BD_ATLETAS[[#This Row],[ATLETA]],ATLETAS[ATLETA],ATLETAS[SEXO])</f>
        <v>M</v>
      </c>
      <c r="H226" s="4">
        <v>43618</v>
      </c>
      <c r="I226" s="2" t="s">
        <v>65</v>
      </c>
      <c r="J226" s="1" t="s">
        <v>651</v>
      </c>
      <c r="K226" s="3">
        <v>6.6550925925925935E-4</v>
      </c>
    </row>
    <row r="227" spans="1:11" x14ac:dyDescent="0.25">
      <c r="A227" s="1">
        <v>2023</v>
      </c>
      <c r="B227" s="4">
        <f>_xlfn.XLOOKUP(BD_ATLETAS[[#This Row],[ATLETA]],ATLETAS[ATLETA],ATLETAS[F. NACIMIENTO])</f>
        <v>37621</v>
      </c>
      <c r="C227" s="1">
        <f>IF(BD_ATLETAS[[#This Row],[F. NACIMIENTO]]=0,"",BD_ATLETAS[[#This Row],[AÑO]]-YEAR(BD_ATLETAS[[#This Row],[F. NACIMIENTO]]))</f>
        <v>16</v>
      </c>
      <c r="D227" s="2" t="s">
        <v>274</v>
      </c>
      <c r="E227" s="4" t="s">
        <v>369</v>
      </c>
      <c r="F2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" s="4" t="str">
        <f>_xlfn.XLOOKUP(BD_ATLETAS[[#This Row],[ATLETA]],ATLETAS[ATLETA],ATLETAS[SEXO])</f>
        <v>M</v>
      </c>
      <c r="H227" s="4">
        <v>43618</v>
      </c>
      <c r="I227" s="2" t="s">
        <v>65</v>
      </c>
      <c r="J227" s="1" t="s">
        <v>652</v>
      </c>
      <c r="K227" s="3">
        <v>1.5459490740740744E-3</v>
      </c>
    </row>
    <row r="228" spans="1:11" x14ac:dyDescent="0.25">
      <c r="A228" s="1">
        <v>2023</v>
      </c>
      <c r="B228" s="4">
        <f>_xlfn.XLOOKUP(BD_ATLETAS[[#This Row],[ATLETA]],ATLETAS[ATLETA],ATLETAS[F. NACIMIENTO])</f>
        <v>37621</v>
      </c>
      <c r="C228" s="1">
        <f>IF(BD_ATLETAS[[#This Row],[F. NACIMIENTO]]=0,"",BD_ATLETAS[[#This Row],[AÑO]]-YEAR(BD_ATLETAS[[#This Row],[F. NACIMIENTO]]))</f>
        <v>16</v>
      </c>
      <c r="D228" s="2" t="s">
        <v>274</v>
      </c>
      <c r="E228" s="4" t="s">
        <v>369</v>
      </c>
      <c r="F2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" s="4" t="str">
        <f>_xlfn.XLOOKUP(BD_ATLETAS[[#This Row],[ATLETA]],ATLETAS[ATLETA],ATLETAS[SEXO])</f>
        <v>M</v>
      </c>
      <c r="H228" s="4">
        <v>43618</v>
      </c>
      <c r="I228" s="2" t="s">
        <v>65</v>
      </c>
      <c r="J228" s="1" t="s">
        <v>653</v>
      </c>
      <c r="K228" s="3">
        <v>3.4182870370370374E-3</v>
      </c>
    </row>
    <row r="229" spans="1:11" x14ac:dyDescent="0.25">
      <c r="A229" s="1">
        <v>2023</v>
      </c>
      <c r="B229" s="4">
        <f>_xlfn.XLOOKUP(BD_ATLETAS[[#This Row],[ATLETA]],ATLETAS[ATLETA],ATLETAS[F. NACIMIENTO])</f>
        <v>39752</v>
      </c>
      <c r="C229" s="1">
        <f>IF(BD_ATLETAS[[#This Row],[F. NACIMIENTO]]=0,"",BD_ATLETAS[[#This Row],[AÑO]]-YEAR(BD_ATLETAS[[#This Row],[F. NACIMIENTO]]))</f>
        <v>11</v>
      </c>
      <c r="D229" s="2" t="s">
        <v>260</v>
      </c>
      <c r="E229" s="4" t="s">
        <v>369</v>
      </c>
      <c r="F2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" s="4" t="str">
        <f>_xlfn.XLOOKUP(BD_ATLETAS[[#This Row],[ATLETA]],ATLETAS[ATLETA],ATLETAS[SEXO])</f>
        <v>M</v>
      </c>
      <c r="H229" s="4">
        <v>43640</v>
      </c>
      <c r="I229" s="2" t="s">
        <v>66</v>
      </c>
      <c r="J229" s="1" t="s">
        <v>649</v>
      </c>
      <c r="K229" s="3">
        <v>5.0775462962962959E-4</v>
      </c>
    </row>
    <row r="230" spans="1:11" x14ac:dyDescent="0.25">
      <c r="A230" s="1">
        <v>2023</v>
      </c>
      <c r="B230" s="4">
        <f>_xlfn.XLOOKUP(BD_ATLETAS[[#This Row],[ATLETA]],ATLETAS[ATLETA],ATLETAS[F. NACIMIENTO])</f>
        <v>39752</v>
      </c>
      <c r="C230" s="1">
        <f>IF(BD_ATLETAS[[#This Row],[F. NACIMIENTO]]=0,"",BD_ATLETAS[[#This Row],[AÑO]]-YEAR(BD_ATLETAS[[#This Row],[F. NACIMIENTO]]))</f>
        <v>11</v>
      </c>
      <c r="D230" s="2" t="s">
        <v>260</v>
      </c>
      <c r="E230" s="4" t="s">
        <v>369</v>
      </c>
      <c r="F23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" s="4" t="str">
        <f>_xlfn.XLOOKUP(BD_ATLETAS[[#This Row],[ATLETA]],ATLETAS[ATLETA],ATLETAS[SEXO])</f>
        <v>M</v>
      </c>
      <c r="H230" s="4">
        <v>43640</v>
      </c>
      <c r="I230" s="2" t="s">
        <v>66</v>
      </c>
      <c r="J230" s="1" t="s">
        <v>651</v>
      </c>
      <c r="K230" s="3">
        <v>1.059375E-3</v>
      </c>
    </row>
    <row r="231" spans="1:11" x14ac:dyDescent="0.25">
      <c r="A231" s="1">
        <v>2023</v>
      </c>
      <c r="B231" s="4">
        <f>_xlfn.XLOOKUP(BD_ATLETAS[[#This Row],[ATLETA]],ATLETAS[ATLETA],ATLETAS[F. NACIMIENTO])</f>
        <v>39752</v>
      </c>
      <c r="C231" s="1">
        <f>IF(BD_ATLETAS[[#This Row],[F. NACIMIENTO]]=0,"",BD_ATLETAS[[#This Row],[AÑO]]-YEAR(BD_ATLETAS[[#This Row],[F. NACIMIENTO]]))</f>
        <v>11</v>
      </c>
      <c r="D231" s="2" t="s">
        <v>260</v>
      </c>
      <c r="E231" s="4" t="s">
        <v>369</v>
      </c>
      <c r="F2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1" s="4" t="str">
        <f>_xlfn.XLOOKUP(BD_ATLETAS[[#This Row],[ATLETA]],ATLETAS[ATLETA],ATLETAS[SEXO])</f>
        <v>M</v>
      </c>
      <c r="H231" s="4">
        <v>43640</v>
      </c>
      <c r="I231" s="2" t="s">
        <v>66</v>
      </c>
      <c r="J231" s="1" t="s">
        <v>11</v>
      </c>
      <c r="K231" s="3">
        <v>6.0567129629629632E-4</v>
      </c>
    </row>
    <row r="232" spans="1:11" x14ac:dyDescent="0.25">
      <c r="A232" s="1">
        <v>2023</v>
      </c>
      <c r="B232" s="4">
        <f>_xlfn.XLOOKUP(BD_ATLETAS[[#This Row],[ATLETA]],ATLETAS[ATLETA],ATLETAS[F. NACIMIENTO])</f>
        <v>39752</v>
      </c>
      <c r="C232" s="1">
        <f>IF(BD_ATLETAS[[#This Row],[F. NACIMIENTO]]=0,"",BD_ATLETAS[[#This Row],[AÑO]]-YEAR(BD_ATLETAS[[#This Row],[F. NACIMIENTO]]))</f>
        <v>11</v>
      </c>
      <c r="D232" s="2" t="s">
        <v>260</v>
      </c>
      <c r="E232" s="4" t="s">
        <v>369</v>
      </c>
      <c r="F2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" s="4" t="str">
        <f>_xlfn.XLOOKUP(BD_ATLETAS[[#This Row],[ATLETA]],ATLETAS[ATLETA],ATLETAS[SEXO])</f>
        <v>M</v>
      </c>
      <c r="H232" s="4">
        <v>43640</v>
      </c>
      <c r="I232" s="2" t="s">
        <v>66</v>
      </c>
      <c r="J232" s="1" t="s">
        <v>12</v>
      </c>
      <c r="K232" s="3">
        <v>6.9224537037037041E-4</v>
      </c>
    </row>
    <row r="233" spans="1:11" x14ac:dyDescent="0.25">
      <c r="A233" s="1">
        <v>2023</v>
      </c>
      <c r="B233" s="4">
        <f>_xlfn.XLOOKUP(BD_ATLETAS[[#This Row],[ATLETA]],ATLETAS[ATLETA],ATLETAS[F. NACIMIENTO])</f>
        <v>38674</v>
      </c>
      <c r="C233" s="1">
        <f>IF(BD_ATLETAS[[#This Row],[F. NACIMIENTO]]=0,"",BD_ATLETAS[[#This Row],[AÑO]]-YEAR(BD_ATLETAS[[#This Row],[F. NACIMIENTO]]))</f>
        <v>14</v>
      </c>
      <c r="D233" s="2" t="s">
        <v>407</v>
      </c>
      <c r="E233" s="4" t="s">
        <v>78</v>
      </c>
      <c r="F2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3" s="4" t="str">
        <f>_xlfn.XLOOKUP(BD_ATLETAS[[#This Row],[ATLETA]],ATLETAS[ATLETA],ATLETAS[SEXO])</f>
        <v>M</v>
      </c>
      <c r="H233" s="4">
        <v>43640</v>
      </c>
      <c r="I233" s="2" t="s">
        <v>66</v>
      </c>
      <c r="J233" s="1" t="s">
        <v>649</v>
      </c>
      <c r="K233" s="3">
        <v>3.7465277777777779E-4</v>
      </c>
    </row>
    <row r="234" spans="1:11" x14ac:dyDescent="0.25">
      <c r="A234" s="1">
        <v>2023</v>
      </c>
      <c r="B234" s="4">
        <f>_xlfn.XLOOKUP(BD_ATLETAS[[#This Row],[ATLETA]],ATLETAS[ATLETA],ATLETAS[F. NACIMIENTO])</f>
        <v>38674</v>
      </c>
      <c r="C234" s="1">
        <f>IF(BD_ATLETAS[[#This Row],[F. NACIMIENTO]]=0,"",BD_ATLETAS[[#This Row],[AÑO]]-YEAR(BD_ATLETAS[[#This Row],[F. NACIMIENTO]]))</f>
        <v>14</v>
      </c>
      <c r="D234" s="2" t="s">
        <v>407</v>
      </c>
      <c r="E234" s="4" t="s">
        <v>78</v>
      </c>
      <c r="F2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" s="4" t="str">
        <f>_xlfn.XLOOKUP(BD_ATLETAS[[#This Row],[ATLETA]],ATLETAS[ATLETA],ATLETAS[SEXO])</f>
        <v>M</v>
      </c>
      <c r="H234" s="4">
        <v>43640</v>
      </c>
      <c r="I234" s="2" t="s">
        <v>66</v>
      </c>
      <c r="J234" s="1" t="s">
        <v>651</v>
      </c>
      <c r="K234" s="3">
        <v>8.4120370370370371E-4</v>
      </c>
    </row>
    <row r="235" spans="1:11" x14ac:dyDescent="0.25">
      <c r="A235" s="1">
        <v>2023</v>
      </c>
      <c r="B235" s="4">
        <f>_xlfn.XLOOKUP(BD_ATLETAS[[#This Row],[ATLETA]],ATLETAS[ATLETA],ATLETAS[F. NACIMIENTO])</f>
        <v>38674</v>
      </c>
      <c r="C235" s="1">
        <f>IF(BD_ATLETAS[[#This Row],[F. NACIMIENTO]]=0,"",BD_ATLETAS[[#This Row],[AÑO]]-YEAR(BD_ATLETAS[[#This Row],[F. NACIMIENTO]]))</f>
        <v>14</v>
      </c>
      <c r="D235" s="2" t="s">
        <v>407</v>
      </c>
      <c r="E235" s="4" t="s">
        <v>78</v>
      </c>
      <c r="F2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" s="4" t="str">
        <f>_xlfn.XLOOKUP(BD_ATLETAS[[#This Row],[ATLETA]],ATLETAS[ATLETA],ATLETAS[SEXO])</f>
        <v>M</v>
      </c>
      <c r="H235" s="4">
        <v>43640</v>
      </c>
      <c r="I235" s="2" t="s">
        <v>66</v>
      </c>
      <c r="J235" s="1" t="s">
        <v>13</v>
      </c>
      <c r="K235" s="3">
        <v>5.14699074074074E-4</v>
      </c>
    </row>
    <row r="236" spans="1:11" x14ac:dyDescent="0.25">
      <c r="A236" s="1">
        <v>2023</v>
      </c>
      <c r="B236" s="4">
        <f>_xlfn.XLOOKUP(BD_ATLETAS[[#This Row],[ATLETA]],ATLETAS[ATLETA],ATLETAS[F. NACIMIENTO])</f>
        <v>38674</v>
      </c>
      <c r="C236" s="1">
        <f>IF(BD_ATLETAS[[#This Row],[F. NACIMIENTO]]=0,"",BD_ATLETAS[[#This Row],[AÑO]]-YEAR(BD_ATLETAS[[#This Row],[F. NACIMIENTO]]))</f>
        <v>14</v>
      </c>
      <c r="D236" s="2" t="s">
        <v>407</v>
      </c>
      <c r="E236" s="4" t="s">
        <v>78</v>
      </c>
      <c r="F2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6" s="4" t="str">
        <f>_xlfn.XLOOKUP(BD_ATLETAS[[#This Row],[ATLETA]],ATLETAS[ATLETA],ATLETAS[SEXO])</f>
        <v>M</v>
      </c>
      <c r="H236" s="4">
        <v>43640</v>
      </c>
      <c r="I236" s="2" t="s">
        <v>66</v>
      </c>
      <c r="J236" s="1" t="s">
        <v>12</v>
      </c>
      <c r="K236" s="3">
        <v>5.3136574074074078E-4</v>
      </c>
    </row>
    <row r="237" spans="1:11" x14ac:dyDescent="0.25">
      <c r="A237" s="1">
        <v>2023</v>
      </c>
      <c r="B237" s="4">
        <f>_xlfn.XLOOKUP(BD_ATLETAS[[#This Row],[ATLETA]],ATLETAS[ATLETA],ATLETAS[F. NACIMIENTO])</f>
        <v>40269</v>
      </c>
      <c r="C237" s="1">
        <f>IF(BD_ATLETAS[[#This Row],[F. NACIMIENTO]]=0,"",BD_ATLETAS[[#This Row],[AÑO]]-YEAR(BD_ATLETAS[[#This Row],[F. NACIMIENTO]]))</f>
        <v>9</v>
      </c>
      <c r="D237" s="2" t="s">
        <v>225</v>
      </c>
      <c r="E237" s="4" t="s">
        <v>368</v>
      </c>
      <c r="F2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7" s="4" t="str">
        <f>_xlfn.XLOOKUP(BD_ATLETAS[[#This Row],[ATLETA]],ATLETAS[ATLETA],ATLETAS[SEXO])</f>
        <v>M</v>
      </c>
      <c r="H237" s="4">
        <v>43640</v>
      </c>
      <c r="I237" s="2" t="s">
        <v>66</v>
      </c>
      <c r="J237" s="1" t="s">
        <v>649</v>
      </c>
      <c r="K237" s="3">
        <v>6.3587962962962958E-4</v>
      </c>
    </row>
    <row r="238" spans="1:11" x14ac:dyDescent="0.25">
      <c r="A238" s="1">
        <v>2023</v>
      </c>
      <c r="B238" s="4">
        <f>_xlfn.XLOOKUP(BD_ATLETAS[[#This Row],[ATLETA]],ATLETAS[ATLETA],ATLETAS[F. NACIMIENTO])</f>
        <v>40269</v>
      </c>
      <c r="C238" s="1">
        <f>IF(BD_ATLETAS[[#This Row],[F. NACIMIENTO]]=0,"",BD_ATLETAS[[#This Row],[AÑO]]-YEAR(BD_ATLETAS[[#This Row],[F. NACIMIENTO]]))</f>
        <v>9</v>
      </c>
      <c r="D238" s="2" t="s">
        <v>225</v>
      </c>
      <c r="E238" s="4" t="s">
        <v>368</v>
      </c>
      <c r="F2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8" s="4" t="str">
        <f>_xlfn.XLOOKUP(BD_ATLETAS[[#This Row],[ATLETA]],ATLETAS[ATLETA],ATLETAS[SEXO])</f>
        <v>M</v>
      </c>
      <c r="H238" s="4">
        <v>43640</v>
      </c>
      <c r="I238" s="2" t="s">
        <v>66</v>
      </c>
      <c r="J238" s="1" t="s">
        <v>11</v>
      </c>
      <c r="K238" s="3">
        <v>1.002199074074074E-3</v>
      </c>
    </row>
    <row r="239" spans="1:11" x14ac:dyDescent="0.25">
      <c r="A239" s="1">
        <v>2023</v>
      </c>
      <c r="B239" s="4">
        <f>_xlfn.XLOOKUP(BD_ATLETAS[[#This Row],[ATLETA]],ATLETAS[ATLETA],ATLETAS[F. NACIMIENTO])</f>
        <v>40269</v>
      </c>
      <c r="C239" s="1">
        <f>IF(BD_ATLETAS[[#This Row],[F. NACIMIENTO]]=0,"",BD_ATLETAS[[#This Row],[AÑO]]-YEAR(BD_ATLETAS[[#This Row],[F. NACIMIENTO]]))</f>
        <v>9</v>
      </c>
      <c r="D239" s="2" t="s">
        <v>225</v>
      </c>
      <c r="E239" s="4" t="s">
        <v>368</v>
      </c>
      <c r="F2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9" s="4" t="str">
        <f>_xlfn.XLOOKUP(BD_ATLETAS[[#This Row],[ATLETA]],ATLETAS[ATLETA],ATLETAS[SEXO])</f>
        <v>M</v>
      </c>
      <c r="H239" s="4">
        <v>43640</v>
      </c>
      <c r="I239" s="2" t="s">
        <v>66</v>
      </c>
      <c r="J239" s="1" t="s">
        <v>13</v>
      </c>
      <c r="K239" s="3">
        <v>7.7696759259259255E-4</v>
      </c>
    </row>
    <row r="240" spans="1:11" x14ac:dyDescent="0.25">
      <c r="A240" s="1">
        <v>2023</v>
      </c>
      <c r="B240" s="4">
        <f>_xlfn.XLOOKUP(BD_ATLETAS[[#This Row],[ATLETA]],ATLETAS[ATLETA],ATLETAS[F. NACIMIENTO])</f>
        <v>40269</v>
      </c>
      <c r="C240" s="1">
        <f>IF(BD_ATLETAS[[#This Row],[F. NACIMIENTO]]=0,"",BD_ATLETAS[[#This Row],[AÑO]]-YEAR(BD_ATLETAS[[#This Row],[F. NACIMIENTO]]))</f>
        <v>9</v>
      </c>
      <c r="D240" s="2" t="s">
        <v>225</v>
      </c>
      <c r="E240" s="4" t="s">
        <v>368</v>
      </c>
      <c r="F2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0" s="4" t="str">
        <f>_xlfn.XLOOKUP(BD_ATLETAS[[#This Row],[ATLETA]],ATLETAS[ATLETA],ATLETAS[SEXO])</f>
        <v>M</v>
      </c>
      <c r="H240" s="4">
        <v>43640</v>
      </c>
      <c r="I240" s="2" t="s">
        <v>66</v>
      </c>
      <c r="J240" s="1" t="s">
        <v>12</v>
      </c>
      <c r="K240" s="3">
        <v>1.247222222222222E-3</v>
      </c>
    </row>
    <row r="241" spans="1:11" x14ac:dyDescent="0.25">
      <c r="A241" s="1">
        <v>2023</v>
      </c>
      <c r="B241" s="4">
        <f>_xlfn.XLOOKUP(BD_ATLETAS[[#This Row],[ATLETA]],ATLETAS[ATLETA],ATLETAS[F. NACIMIENTO])</f>
        <v>39782</v>
      </c>
      <c r="C241" s="1">
        <f>IF(BD_ATLETAS[[#This Row],[F. NACIMIENTO]]=0,"",BD_ATLETAS[[#This Row],[AÑO]]-YEAR(BD_ATLETAS[[#This Row],[F. NACIMIENTO]]))</f>
        <v>11</v>
      </c>
      <c r="D241" s="2" t="s">
        <v>214</v>
      </c>
      <c r="E241" s="4" t="s">
        <v>368</v>
      </c>
      <c r="F2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1" s="4" t="str">
        <f>_xlfn.XLOOKUP(BD_ATLETAS[[#This Row],[ATLETA]],ATLETAS[ATLETA],ATLETAS[SEXO])</f>
        <v>F</v>
      </c>
      <c r="H241" s="4">
        <v>43640</v>
      </c>
      <c r="I241" s="2" t="s">
        <v>66</v>
      </c>
      <c r="J241" s="1" t="s">
        <v>649</v>
      </c>
      <c r="K241" s="3">
        <v>4.550925925925926E-4</v>
      </c>
    </row>
    <row r="242" spans="1:11" x14ac:dyDescent="0.25">
      <c r="A242" s="1">
        <v>2023</v>
      </c>
      <c r="B242" s="4">
        <f>_xlfn.XLOOKUP(BD_ATLETAS[[#This Row],[ATLETA]],ATLETAS[ATLETA],ATLETAS[F. NACIMIENTO])</f>
        <v>39782</v>
      </c>
      <c r="C242" s="1">
        <f>IF(BD_ATLETAS[[#This Row],[F. NACIMIENTO]]=0,"",BD_ATLETAS[[#This Row],[AÑO]]-YEAR(BD_ATLETAS[[#This Row],[F. NACIMIENTO]]))</f>
        <v>11</v>
      </c>
      <c r="D242" s="2" t="s">
        <v>214</v>
      </c>
      <c r="E242" s="4" t="s">
        <v>368</v>
      </c>
      <c r="F2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2" s="4" t="str">
        <f>_xlfn.XLOOKUP(BD_ATLETAS[[#This Row],[ATLETA]],ATLETAS[ATLETA],ATLETAS[SEXO])</f>
        <v>F</v>
      </c>
      <c r="H242" s="4">
        <v>43640</v>
      </c>
      <c r="I242" s="2" t="s">
        <v>66</v>
      </c>
      <c r="J242" s="1" t="s">
        <v>651</v>
      </c>
      <c r="K242" s="3">
        <v>1.0061342592592594E-3</v>
      </c>
    </row>
    <row r="243" spans="1:11" x14ac:dyDescent="0.25">
      <c r="A243" s="1">
        <v>2023</v>
      </c>
      <c r="B243" s="4">
        <f>_xlfn.XLOOKUP(BD_ATLETAS[[#This Row],[ATLETA]],ATLETAS[ATLETA],ATLETAS[F. NACIMIENTO])</f>
        <v>39782</v>
      </c>
      <c r="C243" s="1">
        <f>IF(BD_ATLETAS[[#This Row],[F. NACIMIENTO]]=0,"",BD_ATLETAS[[#This Row],[AÑO]]-YEAR(BD_ATLETAS[[#This Row],[F. NACIMIENTO]]))</f>
        <v>11</v>
      </c>
      <c r="D243" s="2" t="s">
        <v>214</v>
      </c>
      <c r="E243" s="4" t="s">
        <v>368</v>
      </c>
      <c r="F2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" s="4" t="str">
        <f>_xlfn.XLOOKUP(BD_ATLETAS[[#This Row],[ATLETA]],ATLETAS[ATLETA],ATLETAS[SEXO])</f>
        <v>F</v>
      </c>
      <c r="H243" s="4">
        <v>43640</v>
      </c>
      <c r="I243" s="2" t="s">
        <v>66</v>
      </c>
      <c r="J243" s="1" t="s">
        <v>11</v>
      </c>
      <c r="K243" s="3">
        <v>5.7789351851851849E-4</v>
      </c>
    </row>
    <row r="244" spans="1:11" x14ac:dyDescent="0.25">
      <c r="A244" s="1">
        <v>2023</v>
      </c>
      <c r="B244" s="4">
        <f>_xlfn.XLOOKUP(BD_ATLETAS[[#This Row],[ATLETA]],ATLETAS[ATLETA],ATLETAS[F. NACIMIENTO])</f>
        <v>39782</v>
      </c>
      <c r="C244" s="1">
        <f>IF(BD_ATLETAS[[#This Row],[F. NACIMIENTO]]=0,"",BD_ATLETAS[[#This Row],[AÑO]]-YEAR(BD_ATLETAS[[#This Row],[F. NACIMIENTO]]))</f>
        <v>11</v>
      </c>
      <c r="D244" s="2" t="s">
        <v>214</v>
      </c>
      <c r="E244" s="4" t="s">
        <v>368</v>
      </c>
      <c r="F2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4" s="4" t="str">
        <f>_xlfn.XLOOKUP(BD_ATLETAS[[#This Row],[ATLETA]],ATLETAS[ATLETA],ATLETAS[SEXO])</f>
        <v>F</v>
      </c>
      <c r="H244" s="4">
        <v>43640</v>
      </c>
      <c r="I244" s="2" t="s">
        <v>66</v>
      </c>
      <c r="J244" s="1" t="s">
        <v>13</v>
      </c>
      <c r="K244" s="3">
        <v>5.1863425925925927E-4</v>
      </c>
    </row>
    <row r="245" spans="1:11" x14ac:dyDescent="0.25">
      <c r="A245" s="1">
        <v>2023</v>
      </c>
      <c r="B245" s="4">
        <f>_xlfn.XLOOKUP(BD_ATLETAS[[#This Row],[ATLETA]],ATLETAS[ATLETA],ATLETAS[F. NACIMIENTO])</f>
        <v>39942</v>
      </c>
      <c r="C245" s="1">
        <f>IF(BD_ATLETAS[[#This Row],[F. NACIMIENTO]]=0,"",BD_ATLETAS[[#This Row],[AÑO]]-YEAR(BD_ATLETAS[[#This Row],[F. NACIMIENTO]]))</f>
        <v>10</v>
      </c>
      <c r="D245" s="2" t="s">
        <v>134</v>
      </c>
      <c r="E245" s="4" t="s">
        <v>364</v>
      </c>
      <c r="F24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" s="4" t="str">
        <f>_xlfn.XLOOKUP(BD_ATLETAS[[#This Row],[ATLETA]],ATLETAS[ATLETA],ATLETAS[SEXO])</f>
        <v>M</v>
      </c>
      <c r="H245" s="4">
        <v>43640</v>
      </c>
      <c r="I245" s="2" t="s">
        <v>66</v>
      </c>
      <c r="J245" s="1" t="s">
        <v>649</v>
      </c>
      <c r="K245" s="3">
        <v>5.7395833333333333E-4</v>
      </c>
    </row>
    <row r="246" spans="1:11" x14ac:dyDescent="0.25">
      <c r="A246" s="1">
        <v>2023</v>
      </c>
      <c r="B246" s="4">
        <f>_xlfn.XLOOKUP(BD_ATLETAS[[#This Row],[ATLETA]],ATLETAS[ATLETA],ATLETAS[F. NACIMIENTO])</f>
        <v>39942</v>
      </c>
      <c r="C246" s="1">
        <f>IF(BD_ATLETAS[[#This Row],[F. NACIMIENTO]]=0,"",BD_ATLETAS[[#This Row],[AÑO]]-YEAR(BD_ATLETAS[[#This Row],[F. NACIMIENTO]]))</f>
        <v>10</v>
      </c>
      <c r="D246" s="2" t="s">
        <v>134</v>
      </c>
      <c r="E246" s="4" t="s">
        <v>364</v>
      </c>
      <c r="F2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6" s="4" t="str">
        <f>_xlfn.XLOOKUP(BD_ATLETAS[[#This Row],[ATLETA]],ATLETAS[ATLETA],ATLETAS[SEXO])</f>
        <v>M</v>
      </c>
      <c r="H246" s="4">
        <v>43640</v>
      </c>
      <c r="I246" s="2" t="s">
        <v>66</v>
      </c>
      <c r="J246" s="1" t="s">
        <v>651</v>
      </c>
      <c r="K246" s="3">
        <v>1.3101851851851853E-3</v>
      </c>
    </row>
    <row r="247" spans="1:11" x14ac:dyDescent="0.25">
      <c r="A247" s="1">
        <v>2023</v>
      </c>
      <c r="B247" s="4">
        <f>_xlfn.XLOOKUP(BD_ATLETAS[[#This Row],[ATLETA]],ATLETAS[ATLETA],ATLETAS[F. NACIMIENTO])</f>
        <v>39942</v>
      </c>
      <c r="C247" s="1">
        <f>IF(BD_ATLETAS[[#This Row],[F. NACIMIENTO]]=0,"",BD_ATLETAS[[#This Row],[AÑO]]-YEAR(BD_ATLETAS[[#This Row],[F. NACIMIENTO]]))</f>
        <v>10</v>
      </c>
      <c r="D247" s="2" t="s">
        <v>134</v>
      </c>
      <c r="E247" s="4" t="s">
        <v>364</v>
      </c>
      <c r="F2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" s="4" t="str">
        <f>_xlfn.XLOOKUP(BD_ATLETAS[[#This Row],[ATLETA]],ATLETAS[ATLETA],ATLETAS[SEXO])</f>
        <v>M</v>
      </c>
      <c r="H247" s="4">
        <v>43640</v>
      </c>
      <c r="I247" s="2" t="s">
        <v>66</v>
      </c>
      <c r="J247" s="1" t="s">
        <v>11</v>
      </c>
      <c r="K247" s="3">
        <v>8.1331018518518514E-4</v>
      </c>
    </row>
    <row r="248" spans="1:11" x14ac:dyDescent="0.25">
      <c r="A248" s="1">
        <v>2023</v>
      </c>
      <c r="B248" s="4">
        <f>_xlfn.XLOOKUP(BD_ATLETAS[[#This Row],[ATLETA]],ATLETAS[ATLETA],ATLETAS[F. NACIMIENTO])</f>
        <v>39942</v>
      </c>
      <c r="C248" s="1">
        <f>IF(BD_ATLETAS[[#This Row],[F. NACIMIENTO]]=0,"",BD_ATLETAS[[#This Row],[AÑO]]-YEAR(BD_ATLETAS[[#This Row],[F. NACIMIENTO]]))</f>
        <v>10</v>
      </c>
      <c r="D248" s="2" t="s">
        <v>134</v>
      </c>
      <c r="E248" s="4" t="s">
        <v>364</v>
      </c>
      <c r="F2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8" s="4" t="str">
        <f>_xlfn.XLOOKUP(BD_ATLETAS[[#This Row],[ATLETA]],ATLETAS[ATLETA],ATLETAS[SEXO])</f>
        <v>M</v>
      </c>
      <c r="H248" s="4">
        <v>43640</v>
      </c>
      <c r="I248" s="2" t="s">
        <v>66</v>
      </c>
      <c r="J248" s="1" t="s">
        <v>13</v>
      </c>
      <c r="K248" s="3">
        <v>8.4305555555555555E-4</v>
      </c>
    </row>
    <row r="249" spans="1:11" x14ac:dyDescent="0.25">
      <c r="A249" s="1">
        <v>2023</v>
      </c>
      <c r="B249" s="4">
        <f>_xlfn.XLOOKUP(BD_ATLETAS[[#This Row],[ATLETA]],ATLETAS[ATLETA],ATLETAS[F. NACIMIENTO])</f>
        <v>39045</v>
      </c>
      <c r="C249" s="1">
        <f>IF(BD_ATLETAS[[#This Row],[F. NACIMIENTO]]=0,"",BD_ATLETAS[[#This Row],[AÑO]]-YEAR(BD_ATLETAS[[#This Row],[F. NACIMIENTO]]))</f>
        <v>13</v>
      </c>
      <c r="D249" s="2" t="s">
        <v>173</v>
      </c>
      <c r="E249" s="4" t="s">
        <v>366</v>
      </c>
      <c r="F2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9" s="4" t="str">
        <f>_xlfn.XLOOKUP(BD_ATLETAS[[#This Row],[ATLETA]],ATLETAS[ATLETA],ATLETAS[SEXO])</f>
        <v>M</v>
      </c>
      <c r="H249" s="4">
        <v>43640</v>
      </c>
      <c r="I249" s="2" t="s">
        <v>66</v>
      </c>
      <c r="J249" s="1" t="s">
        <v>649</v>
      </c>
      <c r="K249" s="3">
        <v>5.1793981481481483E-4</v>
      </c>
    </row>
    <row r="250" spans="1:11" x14ac:dyDescent="0.25">
      <c r="A250" s="1">
        <v>2023</v>
      </c>
      <c r="B250" s="4">
        <f>_xlfn.XLOOKUP(BD_ATLETAS[[#This Row],[ATLETA]],ATLETAS[ATLETA],ATLETAS[F. NACIMIENTO])</f>
        <v>39045</v>
      </c>
      <c r="C250" s="1">
        <f>IF(BD_ATLETAS[[#This Row],[F. NACIMIENTO]]=0,"",BD_ATLETAS[[#This Row],[AÑO]]-YEAR(BD_ATLETAS[[#This Row],[F. NACIMIENTO]]))</f>
        <v>13</v>
      </c>
      <c r="D250" s="2" t="s">
        <v>173</v>
      </c>
      <c r="E250" s="4" t="s">
        <v>366</v>
      </c>
      <c r="F2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0" s="4" t="str">
        <f>_xlfn.XLOOKUP(BD_ATLETAS[[#This Row],[ATLETA]],ATLETAS[ATLETA],ATLETAS[SEXO])</f>
        <v>M</v>
      </c>
      <c r="H250" s="4">
        <v>43640</v>
      </c>
      <c r="I250" s="2" t="s">
        <v>66</v>
      </c>
      <c r="J250" s="1" t="s">
        <v>651</v>
      </c>
      <c r="K250" s="3">
        <v>1.1417824074074073E-3</v>
      </c>
    </row>
    <row r="251" spans="1:11" x14ac:dyDescent="0.25">
      <c r="A251" s="1">
        <v>2023</v>
      </c>
      <c r="B251" s="4">
        <f>_xlfn.XLOOKUP(BD_ATLETAS[[#This Row],[ATLETA]],ATLETAS[ATLETA],ATLETAS[F. NACIMIENTO])</f>
        <v>39045</v>
      </c>
      <c r="C251" s="1">
        <f>IF(BD_ATLETAS[[#This Row],[F. NACIMIENTO]]=0,"",BD_ATLETAS[[#This Row],[AÑO]]-YEAR(BD_ATLETAS[[#This Row],[F. NACIMIENTO]]))</f>
        <v>13</v>
      </c>
      <c r="D251" s="2" t="s">
        <v>173</v>
      </c>
      <c r="E251" s="4" t="s">
        <v>366</v>
      </c>
      <c r="F2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1" s="4" t="str">
        <f>_xlfn.XLOOKUP(BD_ATLETAS[[#This Row],[ATLETA]],ATLETAS[ATLETA],ATLETAS[SEXO])</f>
        <v>M</v>
      </c>
      <c r="H251" s="4">
        <v>43640</v>
      </c>
      <c r="I251" s="2" t="s">
        <v>66</v>
      </c>
      <c r="J251" s="1" t="s">
        <v>13</v>
      </c>
      <c r="K251" s="3">
        <v>7.5416666666666677E-4</v>
      </c>
    </row>
    <row r="252" spans="1:11" x14ac:dyDescent="0.25">
      <c r="A252" s="1">
        <v>2023</v>
      </c>
      <c r="B252" s="4">
        <f>_xlfn.XLOOKUP(BD_ATLETAS[[#This Row],[ATLETA]],ATLETAS[ATLETA],ATLETAS[F. NACIMIENTO])</f>
        <v>39045</v>
      </c>
      <c r="C252" s="1">
        <f>IF(BD_ATLETAS[[#This Row],[F. NACIMIENTO]]=0,"",BD_ATLETAS[[#This Row],[AÑO]]-YEAR(BD_ATLETAS[[#This Row],[F. NACIMIENTO]]))</f>
        <v>13</v>
      </c>
      <c r="D252" s="2" t="s">
        <v>173</v>
      </c>
      <c r="E252" s="4" t="s">
        <v>366</v>
      </c>
      <c r="F2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" s="4" t="str">
        <f>_xlfn.XLOOKUP(BD_ATLETAS[[#This Row],[ATLETA]],ATLETAS[ATLETA],ATLETAS[SEXO])</f>
        <v>M</v>
      </c>
      <c r="H252" s="4">
        <v>43640</v>
      </c>
      <c r="I252" s="2" t="s">
        <v>66</v>
      </c>
      <c r="J252" s="1" t="s">
        <v>12</v>
      </c>
      <c r="K252" s="3">
        <v>8.6736111111111118E-4</v>
      </c>
    </row>
    <row r="253" spans="1:11" x14ac:dyDescent="0.25">
      <c r="A253" s="1">
        <v>2023</v>
      </c>
      <c r="B253" s="4">
        <f>_xlfn.XLOOKUP(BD_ATLETAS[[#This Row],[ATLETA]],ATLETAS[ATLETA],ATLETAS[F. NACIMIENTO])</f>
        <v>39962</v>
      </c>
      <c r="C253" s="1">
        <f>IF(BD_ATLETAS[[#This Row],[F. NACIMIENTO]]=0,"",BD_ATLETAS[[#This Row],[AÑO]]-YEAR(BD_ATLETAS[[#This Row],[F. NACIMIENTO]]))</f>
        <v>10</v>
      </c>
      <c r="D253" s="2" t="s">
        <v>245</v>
      </c>
      <c r="E253" s="4" t="s">
        <v>376</v>
      </c>
      <c r="F2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3" s="4" t="str">
        <f>_xlfn.XLOOKUP(BD_ATLETAS[[#This Row],[ATLETA]],ATLETAS[ATLETA],ATLETAS[SEXO])</f>
        <v>F</v>
      </c>
      <c r="H253" s="4">
        <v>43640</v>
      </c>
      <c r="I253" s="2" t="s">
        <v>66</v>
      </c>
      <c r="J253" s="1" t="s">
        <v>649</v>
      </c>
      <c r="K253" s="3">
        <v>4.4131944444444448E-4</v>
      </c>
    </row>
    <row r="254" spans="1:11" x14ac:dyDescent="0.25">
      <c r="A254" s="1">
        <v>2023</v>
      </c>
      <c r="B254" s="4">
        <f>_xlfn.XLOOKUP(BD_ATLETAS[[#This Row],[ATLETA]],ATLETAS[ATLETA],ATLETAS[F. NACIMIENTO])</f>
        <v>39962</v>
      </c>
      <c r="C254" s="1">
        <f>IF(BD_ATLETAS[[#This Row],[F. NACIMIENTO]]=0,"",BD_ATLETAS[[#This Row],[AÑO]]-YEAR(BD_ATLETAS[[#This Row],[F. NACIMIENTO]]))</f>
        <v>10</v>
      </c>
      <c r="D254" s="2" t="s">
        <v>245</v>
      </c>
      <c r="E254" s="4" t="s">
        <v>376</v>
      </c>
      <c r="F2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" s="4" t="str">
        <f>_xlfn.XLOOKUP(BD_ATLETAS[[#This Row],[ATLETA]],ATLETAS[ATLETA],ATLETAS[SEXO])</f>
        <v>F</v>
      </c>
      <c r="H254" s="4">
        <v>43640</v>
      </c>
      <c r="I254" s="2" t="s">
        <v>66</v>
      </c>
      <c r="J254" s="1" t="s">
        <v>651</v>
      </c>
      <c r="K254" s="3">
        <v>1.0156249999999998E-3</v>
      </c>
    </row>
    <row r="255" spans="1:11" x14ac:dyDescent="0.25">
      <c r="A255" s="1">
        <v>2023</v>
      </c>
      <c r="B255" s="4">
        <f>_xlfn.XLOOKUP(BD_ATLETAS[[#This Row],[ATLETA]],ATLETAS[ATLETA],ATLETAS[F. NACIMIENTO])</f>
        <v>39962</v>
      </c>
      <c r="C255" s="1">
        <f>IF(BD_ATLETAS[[#This Row],[F. NACIMIENTO]]=0,"",BD_ATLETAS[[#This Row],[AÑO]]-YEAR(BD_ATLETAS[[#This Row],[F. NACIMIENTO]]))</f>
        <v>10</v>
      </c>
      <c r="D255" s="2" t="s">
        <v>245</v>
      </c>
      <c r="E255" s="4" t="s">
        <v>376</v>
      </c>
      <c r="F2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" s="4" t="str">
        <f>_xlfn.XLOOKUP(BD_ATLETAS[[#This Row],[ATLETA]],ATLETAS[ATLETA],ATLETAS[SEXO])</f>
        <v>F</v>
      </c>
      <c r="H255" s="4">
        <v>43640</v>
      </c>
      <c r="I255" s="2" t="s">
        <v>66</v>
      </c>
      <c r="J255" s="1" t="s">
        <v>11</v>
      </c>
      <c r="K255" s="3">
        <v>5.8900462962962954E-4</v>
      </c>
    </row>
    <row r="256" spans="1:11" x14ac:dyDescent="0.25">
      <c r="A256" s="1">
        <v>2023</v>
      </c>
      <c r="B256" s="4">
        <f>_xlfn.XLOOKUP(BD_ATLETAS[[#This Row],[ATLETA]],ATLETAS[ATLETA],ATLETAS[F. NACIMIENTO])</f>
        <v>39962</v>
      </c>
      <c r="C256" s="1">
        <f>IF(BD_ATLETAS[[#This Row],[F. NACIMIENTO]]=0,"",BD_ATLETAS[[#This Row],[AÑO]]-YEAR(BD_ATLETAS[[#This Row],[F. NACIMIENTO]]))</f>
        <v>10</v>
      </c>
      <c r="D256" s="2" t="s">
        <v>245</v>
      </c>
      <c r="E256" s="4" t="s">
        <v>376</v>
      </c>
      <c r="F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" s="4" t="str">
        <f>_xlfn.XLOOKUP(BD_ATLETAS[[#This Row],[ATLETA]],ATLETAS[ATLETA],ATLETAS[SEXO])</f>
        <v>F</v>
      </c>
      <c r="H256" s="4">
        <v>43640</v>
      </c>
      <c r="I256" s="2" t="s">
        <v>66</v>
      </c>
      <c r="J256" s="1" t="s">
        <v>13</v>
      </c>
      <c r="K256" s="3">
        <v>5.2118055555555565E-4</v>
      </c>
    </row>
    <row r="257" spans="1:11" x14ac:dyDescent="0.25">
      <c r="A257" s="1">
        <v>2023</v>
      </c>
      <c r="B257" s="4">
        <f>_xlfn.XLOOKUP(BD_ATLETAS[[#This Row],[ATLETA]],ATLETAS[ATLETA],ATLETAS[F. NACIMIENTO])</f>
        <v>40730</v>
      </c>
      <c r="C257" s="1">
        <f>IF(BD_ATLETAS[[#This Row],[F. NACIMIENTO]]=0,"",BD_ATLETAS[[#This Row],[AÑO]]-YEAR(BD_ATLETAS[[#This Row],[F. NACIMIENTO]]))</f>
        <v>8</v>
      </c>
      <c r="D257" s="2" t="s">
        <v>120</v>
      </c>
      <c r="E257" s="4" t="s">
        <v>364</v>
      </c>
      <c r="F2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57" s="4" t="str">
        <f>_xlfn.XLOOKUP(BD_ATLETAS[[#This Row],[ATLETA]],ATLETAS[ATLETA],ATLETAS[SEXO])</f>
        <v>F</v>
      </c>
      <c r="H257" s="4">
        <v>43640</v>
      </c>
      <c r="I257" s="2" t="s">
        <v>66</v>
      </c>
      <c r="J257" s="1" t="s">
        <v>650</v>
      </c>
      <c r="K257" s="3">
        <v>3.9814814814814818E-4</v>
      </c>
    </row>
    <row r="258" spans="1:11" x14ac:dyDescent="0.25">
      <c r="A258" s="1">
        <v>2023</v>
      </c>
      <c r="B258" s="4">
        <f>_xlfn.XLOOKUP(BD_ATLETAS[[#This Row],[ATLETA]],ATLETAS[ATLETA],ATLETAS[F. NACIMIENTO])</f>
        <v>35011</v>
      </c>
      <c r="C258" s="1">
        <f>IF(BD_ATLETAS[[#This Row],[F. NACIMIENTO]]=0,"",BD_ATLETAS[[#This Row],[AÑO]]-YEAR(BD_ATLETAS[[#This Row],[F. NACIMIENTO]]))</f>
        <v>24</v>
      </c>
      <c r="D258" s="2" t="s">
        <v>279</v>
      </c>
      <c r="E258" s="4" t="s">
        <v>369</v>
      </c>
      <c r="F25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8" s="4" t="str">
        <f>_xlfn.XLOOKUP(BD_ATLETAS[[#This Row],[ATLETA]],ATLETAS[ATLETA],ATLETAS[SEXO])</f>
        <v>M</v>
      </c>
      <c r="H258" s="4">
        <v>43640</v>
      </c>
      <c r="I258" s="2" t="s">
        <v>66</v>
      </c>
      <c r="J258" s="1" t="s">
        <v>11</v>
      </c>
      <c r="K258" s="3">
        <v>3.949074074074074E-4</v>
      </c>
    </row>
    <row r="259" spans="1:11" x14ac:dyDescent="0.25">
      <c r="A259" s="1">
        <v>2023</v>
      </c>
      <c r="B259" s="4">
        <f>_xlfn.XLOOKUP(BD_ATLETAS[[#This Row],[ATLETA]],ATLETAS[ATLETA],ATLETAS[F. NACIMIENTO])</f>
        <v>38972</v>
      </c>
      <c r="C259" s="1">
        <f>IF(BD_ATLETAS[[#This Row],[F. NACIMIENTO]]=0,"",BD_ATLETAS[[#This Row],[AÑO]]-YEAR(BD_ATLETAS[[#This Row],[F. NACIMIENTO]]))</f>
        <v>13</v>
      </c>
      <c r="D259" s="2" t="s">
        <v>235</v>
      </c>
      <c r="E259" s="4" t="s">
        <v>368</v>
      </c>
      <c r="F2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" s="4" t="str">
        <f>_xlfn.XLOOKUP(BD_ATLETAS[[#This Row],[ATLETA]],ATLETAS[ATLETA],ATLETAS[SEXO])</f>
        <v>M</v>
      </c>
      <c r="H259" s="4">
        <v>43640</v>
      </c>
      <c r="I259" s="2" t="s">
        <v>66</v>
      </c>
      <c r="J259" s="1" t="s">
        <v>649</v>
      </c>
      <c r="K259" s="3">
        <v>4.7094907407407399E-4</v>
      </c>
    </row>
    <row r="260" spans="1:11" x14ac:dyDescent="0.25">
      <c r="A260" s="1">
        <v>2023</v>
      </c>
      <c r="B260" s="4">
        <f>_xlfn.XLOOKUP(BD_ATLETAS[[#This Row],[ATLETA]],ATLETAS[ATLETA],ATLETAS[F. NACIMIENTO])</f>
        <v>38972</v>
      </c>
      <c r="C260" s="1">
        <f>IF(BD_ATLETAS[[#This Row],[F. NACIMIENTO]]=0,"",BD_ATLETAS[[#This Row],[AÑO]]-YEAR(BD_ATLETAS[[#This Row],[F. NACIMIENTO]]))</f>
        <v>13</v>
      </c>
      <c r="D260" s="2" t="s">
        <v>235</v>
      </c>
      <c r="E260" s="4" t="s">
        <v>368</v>
      </c>
      <c r="F2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" s="4" t="str">
        <f>_xlfn.XLOOKUP(BD_ATLETAS[[#This Row],[ATLETA]],ATLETAS[ATLETA],ATLETAS[SEXO])</f>
        <v>M</v>
      </c>
      <c r="H260" s="4">
        <v>43640</v>
      </c>
      <c r="I260" s="2" t="s">
        <v>66</v>
      </c>
      <c r="J260" s="1" t="s">
        <v>651</v>
      </c>
      <c r="K260" s="3">
        <v>1.1020833333333332E-3</v>
      </c>
    </row>
    <row r="261" spans="1:11" x14ac:dyDescent="0.25">
      <c r="A261" s="1">
        <v>2023</v>
      </c>
      <c r="B261" s="4">
        <f>_xlfn.XLOOKUP(BD_ATLETAS[[#This Row],[ATLETA]],ATLETAS[ATLETA],ATLETAS[F. NACIMIENTO])</f>
        <v>38972</v>
      </c>
      <c r="C261" s="1">
        <f>IF(BD_ATLETAS[[#This Row],[F. NACIMIENTO]]=0,"",BD_ATLETAS[[#This Row],[AÑO]]-YEAR(BD_ATLETAS[[#This Row],[F. NACIMIENTO]]))</f>
        <v>13</v>
      </c>
      <c r="D261" s="2" t="s">
        <v>235</v>
      </c>
      <c r="E261" s="4" t="s">
        <v>368</v>
      </c>
      <c r="F2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" s="4" t="str">
        <f>_xlfn.XLOOKUP(BD_ATLETAS[[#This Row],[ATLETA]],ATLETAS[ATLETA],ATLETAS[SEXO])</f>
        <v>M</v>
      </c>
      <c r="H261" s="4">
        <v>43640</v>
      </c>
      <c r="I261" s="2" t="s">
        <v>66</v>
      </c>
      <c r="J261" s="1" t="s">
        <v>11</v>
      </c>
      <c r="K261" s="3">
        <v>6.134259259259259E-4</v>
      </c>
    </row>
    <row r="262" spans="1:11" x14ac:dyDescent="0.25">
      <c r="A262" s="1">
        <v>2023</v>
      </c>
      <c r="B262" s="4">
        <f>_xlfn.XLOOKUP(BD_ATLETAS[[#This Row],[ATLETA]],ATLETAS[ATLETA],ATLETAS[F. NACIMIENTO])</f>
        <v>38972</v>
      </c>
      <c r="C262" s="1">
        <f>IF(BD_ATLETAS[[#This Row],[F. NACIMIENTO]]=0,"",BD_ATLETAS[[#This Row],[AÑO]]-YEAR(BD_ATLETAS[[#This Row],[F. NACIMIENTO]]))</f>
        <v>13</v>
      </c>
      <c r="D262" s="2" t="s">
        <v>235</v>
      </c>
      <c r="E262" s="4" t="s">
        <v>368</v>
      </c>
      <c r="F2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" s="4" t="str">
        <f>_xlfn.XLOOKUP(BD_ATLETAS[[#This Row],[ATLETA]],ATLETAS[ATLETA],ATLETAS[SEXO])</f>
        <v>M</v>
      </c>
      <c r="H262" s="4">
        <v>43640</v>
      </c>
      <c r="I262" s="2" t="s">
        <v>66</v>
      </c>
      <c r="J262" s="1" t="s">
        <v>13</v>
      </c>
      <c r="K262" s="3">
        <v>6.7777777777777791E-4</v>
      </c>
    </row>
    <row r="263" spans="1:11" x14ac:dyDescent="0.25">
      <c r="A263" s="1">
        <v>2023</v>
      </c>
      <c r="B263" s="4">
        <f>_xlfn.XLOOKUP(BD_ATLETAS[[#This Row],[ATLETA]],ATLETAS[ATLETA],ATLETAS[F. NACIMIENTO])</f>
        <v>38332</v>
      </c>
      <c r="C263" s="1">
        <f>IF(BD_ATLETAS[[#This Row],[F. NACIMIENTO]]=0,"",BD_ATLETAS[[#This Row],[AÑO]]-YEAR(BD_ATLETAS[[#This Row],[F. NACIMIENTO]]))</f>
        <v>15</v>
      </c>
      <c r="D263" s="2" t="s">
        <v>239</v>
      </c>
      <c r="E263" s="4" t="s">
        <v>368</v>
      </c>
      <c r="F2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3" s="4" t="str">
        <f>_xlfn.XLOOKUP(BD_ATLETAS[[#This Row],[ATLETA]],ATLETAS[ATLETA],ATLETAS[SEXO])</f>
        <v>M</v>
      </c>
      <c r="H263" s="4">
        <v>43640</v>
      </c>
      <c r="I263" s="2" t="s">
        <v>66</v>
      </c>
      <c r="J263" s="1" t="s">
        <v>651</v>
      </c>
      <c r="K263" s="3">
        <v>8.0787037037037036E-4</v>
      </c>
    </row>
    <row r="264" spans="1:11" x14ac:dyDescent="0.25">
      <c r="A264" s="1">
        <v>2023</v>
      </c>
      <c r="B264" s="4">
        <f>_xlfn.XLOOKUP(BD_ATLETAS[[#This Row],[ATLETA]],ATLETAS[ATLETA],ATLETAS[F. NACIMIENTO])</f>
        <v>38332</v>
      </c>
      <c r="C264" s="1">
        <f>IF(BD_ATLETAS[[#This Row],[F. NACIMIENTO]]=0,"",BD_ATLETAS[[#This Row],[AÑO]]-YEAR(BD_ATLETAS[[#This Row],[F. NACIMIENTO]]))</f>
        <v>15</v>
      </c>
      <c r="D264" s="2" t="s">
        <v>239</v>
      </c>
      <c r="E264" s="4" t="s">
        <v>368</v>
      </c>
      <c r="F2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" s="4" t="str">
        <f>_xlfn.XLOOKUP(BD_ATLETAS[[#This Row],[ATLETA]],ATLETAS[ATLETA],ATLETAS[SEXO])</f>
        <v>M</v>
      </c>
      <c r="H264" s="4">
        <v>43640</v>
      </c>
      <c r="I264" s="2" t="s">
        <v>66</v>
      </c>
      <c r="J264" s="1" t="s">
        <v>11</v>
      </c>
      <c r="K264" s="3">
        <v>4.8495370370370375E-4</v>
      </c>
    </row>
    <row r="265" spans="1:11" x14ac:dyDescent="0.25">
      <c r="A265" s="1">
        <v>2023</v>
      </c>
      <c r="B265" s="4">
        <f>_xlfn.XLOOKUP(BD_ATLETAS[[#This Row],[ATLETA]],ATLETAS[ATLETA],ATLETAS[F. NACIMIENTO])</f>
        <v>38332</v>
      </c>
      <c r="C265" s="1">
        <f>IF(BD_ATLETAS[[#This Row],[F. NACIMIENTO]]=0,"",BD_ATLETAS[[#This Row],[AÑO]]-YEAR(BD_ATLETAS[[#This Row],[F. NACIMIENTO]]))</f>
        <v>15</v>
      </c>
      <c r="D265" s="2" t="s">
        <v>239</v>
      </c>
      <c r="E265" s="4" t="s">
        <v>368</v>
      </c>
      <c r="F2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5" s="4" t="str">
        <f>_xlfn.XLOOKUP(BD_ATLETAS[[#This Row],[ATLETA]],ATLETAS[ATLETA],ATLETAS[SEXO])</f>
        <v>M</v>
      </c>
      <c r="H265" s="4">
        <v>43640</v>
      </c>
      <c r="I265" s="2" t="s">
        <v>66</v>
      </c>
      <c r="J265" s="1" t="s">
        <v>13</v>
      </c>
      <c r="K265" s="3">
        <v>4.7395833333333334E-4</v>
      </c>
    </row>
    <row r="266" spans="1:11" x14ac:dyDescent="0.25">
      <c r="A266" s="1">
        <v>2023</v>
      </c>
      <c r="B266" s="4">
        <f>_xlfn.XLOOKUP(BD_ATLETAS[[#This Row],[ATLETA]],ATLETAS[ATLETA],ATLETAS[F. NACIMIENTO])</f>
        <v>38332</v>
      </c>
      <c r="C266" s="1">
        <f>IF(BD_ATLETAS[[#This Row],[F. NACIMIENTO]]=0,"",BD_ATLETAS[[#This Row],[AÑO]]-YEAR(BD_ATLETAS[[#This Row],[F. NACIMIENTO]]))</f>
        <v>15</v>
      </c>
      <c r="D266" s="2" t="s">
        <v>239</v>
      </c>
      <c r="E266" s="4" t="s">
        <v>368</v>
      </c>
      <c r="F2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" s="4" t="str">
        <f>_xlfn.XLOOKUP(BD_ATLETAS[[#This Row],[ATLETA]],ATLETAS[ATLETA],ATLETAS[SEXO])</f>
        <v>M</v>
      </c>
      <c r="H266" s="4">
        <v>43640</v>
      </c>
      <c r="I266" s="2" t="s">
        <v>66</v>
      </c>
      <c r="J266" s="1" t="s">
        <v>12</v>
      </c>
      <c r="K266" s="3">
        <v>6.578703703703704E-4</v>
      </c>
    </row>
    <row r="267" spans="1:11" x14ac:dyDescent="0.25">
      <c r="A267" s="1">
        <v>2023</v>
      </c>
      <c r="B267" s="4">
        <f>_xlfn.XLOOKUP(BD_ATLETAS[[#This Row],[ATLETA]],ATLETAS[ATLETA],ATLETAS[F. NACIMIENTO])</f>
        <v>39869</v>
      </c>
      <c r="C267" s="1">
        <f>IF(BD_ATLETAS[[#This Row],[F. NACIMIENTO]]=0,"",BD_ATLETAS[[#This Row],[AÑO]]-YEAR(BD_ATLETAS[[#This Row],[F. NACIMIENTO]]))</f>
        <v>10</v>
      </c>
      <c r="D267" s="2" t="s">
        <v>246</v>
      </c>
      <c r="E267" s="4" t="s">
        <v>369</v>
      </c>
      <c r="F2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" s="4" t="str">
        <f>_xlfn.XLOOKUP(BD_ATLETAS[[#This Row],[ATLETA]],ATLETAS[ATLETA],ATLETAS[SEXO])</f>
        <v>F</v>
      </c>
      <c r="H267" s="4">
        <v>43640</v>
      </c>
      <c r="I267" s="2" t="s">
        <v>66</v>
      </c>
      <c r="J267" s="1" t="s">
        <v>649</v>
      </c>
      <c r="K267" s="3">
        <v>4.5972222222222226E-4</v>
      </c>
    </row>
    <row r="268" spans="1:11" x14ac:dyDescent="0.25">
      <c r="A268" s="1">
        <v>2023</v>
      </c>
      <c r="B268" s="4">
        <f>_xlfn.XLOOKUP(BD_ATLETAS[[#This Row],[ATLETA]],ATLETAS[ATLETA],ATLETAS[F. NACIMIENTO])</f>
        <v>39869</v>
      </c>
      <c r="C268" s="1">
        <f>IF(BD_ATLETAS[[#This Row],[F. NACIMIENTO]]=0,"",BD_ATLETAS[[#This Row],[AÑO]]-YEAR(BD_ATLETAS[[#This Row],[F. NACIMIENTO]]))</f>
        <v>10</v>
      </c>
      <c r="D268" s="2" t="s">
        <v>246</v>
      </c>
      <c r="E268" s="4" t="s">
        <v>369</v>
      </c>
      <c r="F2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8" s="4" t="str">
        <f>_xlfn.XLOOKUP(BD_ATLETAS[[#This Row],[ATLETA]],ATLETAS[ATLETA],ATLETAS[SEXO])</f>
        <v>F</v>
      </c>
      <c r="H268" s="4">
        <v>43640</v>
      </c>
      <c r="I268" s="2" t="s">
        <v>66</v>
      </c>
      <c r="J268" s="1" t="s">
        <v>651</v>
      </c>
      <c r="K268" s="3">
        <v>1.0221064814814815E-3</v>
      </c>
    </row>
    <row r="269" spans="1:11" x14ac:dyDescent="0.25">
      <c r="A269" s="1">
        <v>2023</v>
      </c>
      <c r="B269" s="4">
        <f>_xlfn.XLOOKUP(BD_ATLETAS[[#This Row],[ATLETA]],ATLETAS[ATLETA],ATLETAS[F. NACIMIENTO])</f>
        <v>39869</v>
      </c>
      <c r="C269" s="1">
        <f>IF(BD_ATLETAS[[#This Row],[F. NACIMIENTO]]=0,"",BD_ATLETAS[[#This Row],[AÑO]]-YEAR(BD_ATLETAS[[#This Row],[F. NACIMIENTO]]))</f>
        <v>10</v>
      </c>
      <c r="D269" s="2" t="s">
        <v>246</v>
      </c>
      <c r="E269" s="4" t="s">
        <v>369</v>
      </c>
      <c r="F2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" s="4" t="str">
        <f>_xlfn.XLOOKUP(BD_ATLETAS[[#This Row],[ATLETA]],ATLETAS[ATLETA],ATLETAS[SEXO])</f>
        <v>F</v>
      </c>
      <c r="H269" s="4">
        <v>43640</v>
      </c>
      <c r="I269" s="2" t="s">
        <v>66</v>
      </c>
      <c r="J269" s="1" t="s">
        <v>11</v>
      </c>
      <c r="K269" s="3">
        <v>5.7442129629629629E-4</v>
      </c>
    </row>
    <row r="270" spans="1:11" x14ac:dyDescent="0.25">
      <c r="A270" s="1">
        <v>2023</v>
      </c>
      <c r="B270" s="4">
        <f>_xlfn.XLOOKUP(BD_ATLETAS[[#This Row],[ATLETA]],ATLETAS[ATLETA],ATLETAS[F. NACIMIENTO])</f>
        <v>39869</v>
      </c>
      <c r="C270" s="1">
        <f>IF(BD_ATLETAS[[#This Row],[F. NACIMIENTO]]=0,"",BD_ATLETAS[[#This Row],[AÑO]]-YEAR(BD_ATLETAS[[#This Row],[F. NACIMIENTO]]))</f>
        <v>10</v>
      </c>
      <c r="D270" s="2" t="s">
        <v>246</v>
      </c>
      <c r="E270" s="4" t="s">
        <v>369</v>
      </c>
      <c r="F2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" s="4" t="str">
        <f>_xlfn.XLOOKUP(BD_ATLETAS[[#This Row],[ATLETA]],ATLETAS[ATLETA],ATLETAS[SEXO])</f>
        <v>F</v>
      </c>
      <c r="H270" s="4">
        <v>43640</v>
      </c>
      <c r="I270" s="2" t="s">
        <v>66</v>
      </c>
      <c r="J270" s="1" t="s">
        <v>13</v>
      </c>
      <c r="K270" s="3">
        <v>6.1087962962962973E-4</v>
      </c>
    </row>
    <row r="271" spans="1:11" x14ac:dyDescent="0.25">
      <c r="A271" s="1">
        <v>2023</v>
      </c>
      <c r="B271" s="4">
        <f>_xlfn.XLOOKUP(BD_ATLETAS[[#This Row],[ATLETA]],ATLETAS[ATLETA],ATLETAS[F. NACIMIENTO])</f>
        <v>36592</v>
      </c>
      <c r="C271" s="1">
        <f>IF(BD_ATLETAS[[#This Row],[F. NACIMIENTO]]=0,"",BD_ATLETAS[[#This Row],[AÑO]]-YEAR(BD_ATLETAS[[#This Row],[F. NACIMIENTO]]))</f>
        <v>19</v>
      </c>
      <c r="D271" s="2" t="s">
        <v>103</v>
      </c>
      <c r="E271" s="4" t="s">
        <v>362</v>
      </c>
      <c r="F2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1" s="4" t="str">
        <f>_xlfn.XLOOKUP(BD_ATLETAS[[#This Row],[ATLETA]],ATLETAS[ATLETA],ATLETAS[SEXO])</f>
        <v>M</v>
      </c>
      <c r="H271" s="4">
        <v>43640</v>
      </c>
      <c r="I271" s="2" t="s">
        <v>66</v>
      </c>
      <c r="J271" s="1" t="s">
        <v>651</v>
      </c>
      <c r="K271" s="3">
        <v>1.0598379629629629E-3</v>
      </c>
    </row>
    <row r="272" spans="1:11" x14ac:dyDescent="0.25">
      <c r="A272" s="1">
        <v>2023</v>
      </c>
      <c r="B272" s="4">
        <f>_xlfn.XLOOKUP(BD_ATLETAS[[#This Row],[ATLETA]],ATLETAS[ATLETA],ATLETAS[F. NACIMIENTO])</f>
        <v>36592</v>
      </c>
      <c r="C272" s="1">
        <f>IF(BD_ATLETAS[[#This Row],[F. NACIMIENTO]]=0,"",BD_ATLETAS[[#This Row],[AÑO]]-YEAR(BD_ATLETAS[[#This Row],[F. NACIMIENTO]]))</f>
        <v>19</v>
      </c>
      <c r="D272" s="2" t="s">
        <v>103</v>
      </c>
      <c r="E272" s="4" t="s">
        <v>362</v>
      </c>
      <c r="F27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2" s="4" t="str">
        <f>_xlfn.XLOOKUP(BD_ATLETAS[[#This Row],[ATLETA]],ATLETAS[ATLETA],ATLETAS[SEXO])</f>
        <v>M</v>
      </c>
      <c r="H272" s="4">
        <v>43640</v>
      </c>
      <c r="I272" s="2" t="s">
        <v>66</v>
      </c>
      <c r="J272" s="1" t="s">
        <v>13</v>
      </c>
      <c r="K272" s="3">
        <v>5.7974537037037044E-4</v>
      </c>
    </row>
    <row r="273" spans="1:11" x14ac:dyDescent="0.25">
      <c r="A273" s="1">
        <v>2023</v>
      </c>
      <c r="B273" s="4">
        <f>_xlfn.XLOOKUP(BD_ATLETAS[[#This Row],[ATLETA]],ATLETAS[ATLETA],ATLETAS[F. NACIMIENTO])</f>
        <v>36592</v>
      </c>
      <c r="C273" s="1">
        <f>IF(BD_ATLETAS[[#This Row],[F. NACIMIENTO]]=0,"",BD_ATLETAS[[#This Row],[AÑO]]-YEAR(BD_ATLETAS[[#This Row],[F. NACIMIENTO]]))</f>
        <v>19</v>
      </c>
      <c r="D273" s="2" t="s">
        <v>103</v>
      </c>
      <c r="E273" s="4" t="s">
        <v>362</v>
      </c>
      <c r="F2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3" s="4" t="str">
        <f>_xlfn.XLOOKUP(BD_ATLETAS[[#This Row],[ATLETA]],ATLETAS[ATLETA],ATLETAS[SEXO])</f>
        <v>M</v>
      </c>
      <c r="H273" s="4">
        <v>43640</v>
      </c>
      <c r="I273" s="2" t="s">
        <v>66</v>
      </c>
      <c r="J273" s="1" t="s">
        <v>12</v>
      </c>
      <c r="K273" s="3">
        <v>5.4861111111111104E-4</v>
      </c>
    </row>
    <row r="274" spans="1:11" x14ac:dyDescent="0.25">
      <c r="A274" s="1">
        <v>2023</v>
      </c>
      <c r="B274" s="4">
        <f>_xlfn.XLOOKUP(BD_ATLETAS[[#This Row],[ATLETA]],ATLETAS[ATLETA],ATLETAS[F. NACIMIENTO])</f>
        <v>40098</v>
      </c>
      <c r="C274" s="1">
        <f>IF(BD_ATLETAS[[#This Row],[F. NACIMIENTO]]=0,"",BD_ATLETAS[[#This Row],[AÑO]]-YEAR(BD_ATLETAS[[#This Row],[F. NACIMIENTO]]))</f>
        <v>10</v>
      </c>
      <c r="D274" s="2" t="s">
        <v>135</v>
      </c>
      <c r="E274" s="4" t="s">
        <v>364</v>
      </c>
      <c r="F2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4" s="4" t="str">
        <f>_xlfn.XLOOKUP(BD_ATLETAS[[#This Row],[ATLETA]],ATLETAS[ATLETA],ATLETAS[SEXO])</f>
        <v>M</v>
      </c>
      <c r="H274" s="4">
        <v>43640</v>
      </c>
      <c r="I274" s="2" t="s">
        <v>66</v>
      </c>
      <c r="J274" s="1" t="s">
        <v>649</v>
      </c>
      <c r="K274" s="3">
        <v>5.8229166666666661E-4</v>
      </c>
    </row>
    <row r="275" spans="1:11" x14ac:dyDescent="0.25">
      <c r="A275" s="1">
        <v>2023</v>
      </c>
      <c r="B275" s="4">
        <f>_xlfn.XLOOKUP(BD_ATLETAS[[#This Row],[ATLETA]],ATLETAS[ATLETA],ATLETAS[F. NACIMIENTO])</f>
        <v>40098</v>
      </c>
      <c r="C275" s="1">
        <f>IF(BD_ATLETAS[[#This Row],[F. NACIMIENTO]]=0,"",BD_ATLETAS[[#This Row],[AÑO]]-YEAR(BD_ATLETAS[[#This Row],[F. NACIMIENTO]]))</f>
        <v>10</v>
      </c>
      <c r="D275" s="2" t="s">
        <v>135</v>
      </c>
      <c r="E275" s="4" t="s">
        <v>364</v>
      </c>
      <c r="F2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5" s="4" t="str">
        <f>_xlfn.XLOOKUP(BD_ATLETAS[[#This Row],[ATLETA]],ATLETAS[ATLETA],ATLETAS[SEXO])</f>
        <v>M</v>
      </c>
      <c r="H275" s="4">
        <v>43640</v>
      </c>
      <c r="I275" s="2" t="s">
        <v>66</v>
      </c>
      <c r="J275" s="1" t="s">
        <v>651</v>
      </c>
      <c r="K275" s="3">
        <v>1.3256944444444444E-3</v>
      </c>
    </row>
    <row r="276" spans="1:11" x14ac:dyDescent="0.25">
      <c r="A276" s="1">
        <v>2023</v>
      </c>
      <c r="B276" s="4">
        <f>_xlfn.XLOOKUP(BD_ATLETAS[[#This Row],[ATLETA]],ATLETAS[ATLETA],ATLETAS[F. NACIMIENTO])</f>
        <v>37257</v>
      </c>
      <c r="C276" s="1">
        <f>IF(BD_ATLETAS[[#This Row],[F. NACIMIENTO]]=0,"",BD_ATLETAS[[#This Row],[AÑO]]-YEAR(BD_ATLETAS[[#This Row],[F. NACIMIENTO]]))</f>
        <v>17</v>
      </c>
      <c r="D276" s="2" t="s">
        <v>240</v>
      </c>
      <c r="E276" s="4" t="s">
        <v>368</v>
      </c>
      <c r="F27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6" s="4" t="str">
        <f>_xlfn.XLOOKUP(BD_ATLETAS[[#This Row],[ATLETA]],ATLETAS[ATLETA],ATLETAS[SEXO])</f>
        <v>M</v>
      </c>
      <c r="H276" s="4">
        <v>43640</v>
      </c>
      <c r="I276" s="2" t="s">
        <v>66</v>
      </c>
      <c r="J276" s="1" t="s">
        <v>651</v>
      </c>
      <c r="K276" s="3">
        <v>8.1921296296296299E-4</v>
      </c>
    </row>
    <row r="277" spans="1:11" x14ac:dyDescent="0.25">
      <c r="A277" s="1">
        <v>2023</v>
      </c>
      <c r="B277" s="4">
        <f>_xlfn.XLOOKUP(BD_ATLETAS[[#This Row],[ATLETA]],ATLETAS[ATLETA],ATLETAS[F. NACIMIENTO])</f>
        <v>37257</v>
      </c>
      <c r="C277" s="1">
        <f>IF(BD_ATLETAS[[#This Row],[F. NACIMIENTO]]=0,"",BD_ATLETAS[[#This Row],[AÑO]]-YEAR(BD_ATLETAS[[#This Row],[F. NACIMIENTO]]))</f>
        <v>17</v>
      </c>
      <c r="D277" s="2" t="s">
        <v>240</v>
      </c>
      <c r="E277" s="4" t="s">
        <v>368</v>
      </c>
      <c r="F27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7" s="4" t="str">
        <f>_xlfn.XLOOKUP(BD_ATLETAS[[#This Row],[ATLETA]],ATLETAS[ATLETA],ATLETAS[SEXO])</f>
        <v>M</v>
      </c>
      <c r="H277" s="4">
        <v>43640</v>
      </c>
      <c r="I277" s="2" t="s">
        <v>66</v>
      </c>
      <c r="J277" s="1" t="s">
        <v>11</v>
      </c>
      <c r="K277" s="3">
        <v>4.5081018518518517E-4</v>
      </c>
    </row>
    <row r="278" spans="1:11" x14ac:dyDescent="0.25">
      <c r="A278" s="1">
        <v>2023</v>
      </c>
      <c r="B278" s="4">
        <f>_xlfn.XLOOKUP(BD_ATLETAS[[#This Row],[ATLETA]],ATLETAS[ATLETA],ATLETAS[F. NACIMIENTO])</f>
        <v>37257</v>
      </c>
      <c r="C278" s="1">
        <f>IF(BD_ATLETAS[[#This Row],[F. NACIMIENTO]]=0,"",BD_ATLETAS[[#This Row],[AÑO]]-YEAR(BD_ATLETAS[[#This Row],[F. NACIMIENTO]]))</f>
        <v>17</v>
      </c>
      <c r="D278" s="2" t="s">
        <v>240</v>
      </c>
      <c r="E278" s="4" t="s">
        <v>368</v>
      </c>
      <c r="F27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" s="4" t="str">
        <f>_xlfn.XLOOKUP(BD_ATLETAS[[#This Row],[ATLETA]],ATLETAS[ATLETA],ATLETAS[SEXO])</f>
        <v>M</v>
      </c>
      <c r="H278" s="4">
        <v>43640</v>
      </c>
      <c r="I278" s="2" t="s">
        <v>66</v>
      </c>
      <c r="J278" s="1" t="s">
        <v>13</v>
      </c>
      <c r="K278" s="3">
        <v>4.0324074074074085E-4</v>
      </c>
    </row>
    <row r="279" spans="1:11" x14ac:dyDescent="0.25">
      <c r="A279" s="1">
        <v>2023</v>
      </c>
      <c r="B279" s="4">
        <f>_xlfn.XLOOKUP(BD_ATLETAS[[#This Row],[ATLETA]],ATLETAS[ATLETA],ATLETAS[F. NACIMIENTO])</f>
        <v>37257</v>
      </c>
      <c r="C279" s="1">
        <f>IF(BD_ATLETAS[[#This Row],[F. NACIMIENTO]]=0,"",BD_ATLETAS[[#This Row],[AÑO]]-YEAR(BD_ATLETAS[[#This Row],[F. NACIMIENTO]]))</f>
        <v>17</v>
      </c>
      <c r="D279" s="2" t="s">
        <v>240</v>
      </c>
      <c r="E279" s="4" t="s">
        <v>368</v>
      </c>
      <c r="F27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9" s="4" t="str">
        <f>_xlfn.XLOOKUP(BD_ATLETAS[[#This Row],[ATLETA]],ATLETAS[ATLETA],ATLETAS[SEXO])</f>
        <v>M</v>
      </c>
      <c r="H279" s="4">
        <v>43640</v>
      </c>
      <c r="I279" s="2" t="s">
        <v>66</v>
      </c>
      <c r="J279" s="1" t="s">
        <v>12</v>
      </c>
      <c r="K279" s="3">
        <v>5.392361111111111E-4</v>
      </c>
    </row>
    <row r="280" spans="1:11" x14ac:dyDescent="0.25">
      <c r="A280" s="1">
        <v>2023</v>
      </c>
      <c r="B280" s="4">
        <f>_xlfn.XLOOKUP(BD_ATLETAS[[#This Row],[ATLETA]],ATLETAS[ATLETA],ATLETAS[F. NACIMIENTO])</f>
        <v>38973</v>
      </c>
      <c r="C280" s="1">
        <f>IF(BD_ATLETAS[[#This Row],[F. NACIMIENTO]]=0,"",BD_ATLETAS[[#This Row],[AÑO]]-YEAR(BD_ATLETAS[[#This Row],[F. NACIMIENTO]]))</f>
        <v>13</v>
      </c>
      <c r="D280" s="2" t="s">
        <v>345</v>
      </c>
      <c r="E280" s="4" t="s">
        <v>376</v>
      </c>
      <c r="F2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" s="4" t="str">
        <f>_xlfn.XLOOKUP(BD_ATLETAS[[#This Row],[ATLETA]],ATLETAS[ATLETA],ATLETAS[SEXO])</f>
        <v>M</v>
      </c>
      <c r="H280" s="4">
        <v>43640</v>
      </c>
      <c r="I280" s="2" t="s">
        <v>66</v>
      </c>
      <c r="J280" s="1" t="s">
        <v>649</v>
      </c>
      <c r="K280" s="3">
        <v>6.9687500000000001E-4</v>
      </c>
    </row>
    <row r="281" spans="1:11" x14ac:dyDescent="0.25">
      <c r="A281" s="1">
        <v>2023</v>
      </c>
      <c r="B281" s="4">
        <f>_xlfn.XLOOKUP(BD_ATLETAS[[#This Row],[ATLETA]],ATLETAS[ATLETA],ATLETAS[F. NACIMIENTO])</f>
        <v>39989</v>
      </c>
      <c r="C281" s="1">
        <f>IF(BD_ATLETAS[[#This Row],[F. NACIMIENTO]]=0,"",BD_ATLETAS[[#This Row],[AÑO]]-YEAR(BD_ATLETAS[[#This Row],[F. NACIMIENTO]]))</f>
        <v>10</v>
      </c>
      <c r="D281" s="2" t="s">
        <v>136</v>
      </c>
      <c r="E281" s="4" t="s">
        <v>364</v>
      </c>
      <c r="F28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1" s="4" t="str">
        <f>_xlfn.XLOOKUP(BD_ATLETAS[[#This Row],[ATLETA]],ATLETAS[ATLETA],ATLETAS[SEXO])</f>
        <v>M</v>
      </c>
      <c r="H281" s="4">
        <v>43640</v>
      </c>
      <c r="I281" s="2" t="s">
        <v>66</v>
      </c>
      <c r="J281" s="1" t="s">
        <v>649</v>
      </c>
      <c r="K281" s="3">
        <v>8.0196759259259273E-4</v>
      </c>
    </row>
    <row r="282" spans="1:11" x14ac:dyDescent="0.25">
      <c r="A282" s="1">
        <v>2023</v>
      </c>
      <c r="B282" s="4">
        <f>_xlfn.XLOOKUP(BD_ATLETAS[[#This Row],[ATLETA]],ATLETAS[ATLETA],ATLETAS[F. NACIMIENTO])</f>
        <v>39989</v>
      </c>
      <c r="C282" s="1">
        <f>IF(BD_ATLETAS[[#This Row],[F. NACIMIENTO]]=0,"",BD_ATLETAS[[#This Row],[AÑO]]-YEAR(BD_ATLETAS[[#This Row],[F. NACIMIENTO]]))</f>
        <v>10</v>
      </c>
      <c r="D282" s="2" t="s">
        <v>136</v>
      </c>
      <c r="E282" s="4" t="s">
        <v>364</v>
      </c>
      <c r="F2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2" s="4" t="str">
        <f>_xlfn.XLOOKUP(BD_ATLETAS[[#This Row],[ATLETA]],ATLETAS[ATLETA],ATLETAS[SEXO])</f>
        <v>M</v>
      </c>
      <c r="H282" s="4">
        <v>43640</v>
      </c>
      <c r="I282" s="2" t="s">
        <v>66</v>
      </c>
      <c r="J282" s="1" t="s">
        <v>651</v>
      </c>
      <c r="K282" s="3">
        <v>1.989351851851852E-3</v>
      </c>
    </row>
    <row r="283" spans="1:11" x14ac:dyDescent="0.25">
      <c r="A283" s="1">
        <v>2023</v>
      </c>
      <c r="B283" s="4">
        <f>_xlfn.XLOOKUP(BD_ATLETAS[[#This Row],[ATLETA]],ATLETAS[ATLETA],ATLETAS[F. NACIMIENTO])</f>
        <v>39989</v>
      </c>
      <c r="C283" s="1">
        <f>IF(BD_ATLETAS[[#This Row],[F. NACIMIENTO]]=0,"",BD_ATLETAS[[#This Row],[AÑO]]-YEAR(BD_ATLETAS[[#This Row],[F. NACIMIENTO]]))</f>
        <v>10</v>
      </c>
      <c r="D283" s="2" t="s">
        <v>136</v>
      </c>
      <c r="E283" s="4" t="s">
        <v>364</v>
      </c>
      <c r="F2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" s="4" t="str">
        <f>_xlfn.XLOOKUP(BD_ATLETAS[[#This Row],[ATLETA]],ATLETAS[ATLETA],ATLETAS[SEXO])</f>
        <v>M</v>
      </c>
      <c r="H283" s="4">
        <v>43640</v>
      </c>
      <c r="I283" s="2" t="s">
        <v>66</v>
      </c>
      <c r="J283" s="1" t="s">
        <v>11</v>
      </c>
      <c r="K283" s="3">
        <v>1.1609953703703704E-3</v>
      </c>
    </row>
    <row r="284" spans="1:11" x14ac:dyDescent="0.25">
      <c r="A284" s="1">
        <v>2023</v>
      </c>
      <c r="B284" s="4">
        <f>_xlfn.XLOOKUP(BD_ATLETAS[[#This Row],[ATLETA]],ATLETAS[ATLETA],ATLETAS[F. NACIMIENTO])</f>
        <v>38990</v>
      </c>
      <c r="C284" s="1">
        <f>IF(BD_ATLETAS[[#This Row],[F. NACIMIENTO]]=0,"",BD_ATLETAS[[#This Row],[AÑO]]-YEAR(BD_ATLETAS[[#This Row],[F. NACIMIENTO]]))</f>
        <v>13</v>
      </c>
      <c r="D284" t="s">
        <v>405</v>
      </c>
      <c r="E284" s="4" t="s">
        <v>362</v>
      </c>
      <c r="F2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4" s="4" t="str">
        <f>_xlfn.XLOOKUP(BD_ATLETAS[[#This Row],[ATLETA]],ATLETAS[ATLETA],ATLETAS[SEXO])</f>
        <v>M</v>
      </c>
      <c r="H284" s="4">
        <v>43640</v>
      </c>
      <c r="I284" s="2" t="s">
        <v>66</v>
      </c>
      <c r="J284" s="1" t="s">
        <v>649</v>
      </c>
      <c r="K284" s="3">
        <v>3.9062499999999997E-4</v>
      </c>
    </row>
    <row r="285" spans="1:11" x14ac:dyDescent="0.25">
      <c r="A285" s="1">
        <v>2023</v>
      </c>
      <c r="B285" s="4">
        <f>_xlfn.XLOOKUP(BD_ATLETAS[[#This Row],[ATLETA]],ATLETAS[ATLETA],ATLETAS[F. NACIMIENTO])</f>
        <v>38990</v>
      </c>
      <c r="C285" s="1">
        <f>IF(BD_ATLETAS[[#This Row],[F. NACIMIENTO]]=0,"",BD_ATLETAS[[#This Row],[AÑO]]-YEAR(BD_ATLETAS[[#This Row],[F. NACIMIENTO]]))</f>
        <v>13</v>
      </c>
      <c r="D285" t="s">
        <v>405</v>
      </c>
      <c r="E285" s="4" t="s">
        <v>362</v>
      </c>
      <c r="F2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" s="4" t="str">
        <f>_xlfn.XLOOKUP(BD_ATLETAS[[#This Row],[ATLETA]],ATLETAS[ATLETA],ATLETAS[SEXO])</f>
        <v>M</v>
      </c>
      <c r="H285" s="4">
        <v>43640</v>
      </c>
      <c r="I285" s="2" t="s">
        <v>66</v>
      </c>
      <c r="J285" s="1" t="s">
        <v>651</v>
      </c>
      <c r="K285" s="3">
        <v>9.1898148148148145E-4</v>
      </c>
    </row>
    <row r="286" spans="1:11" x14ac:dyDescent="0.25">
      <c r="A286" s="1">
        <v>2023</v>
      </c>
      <c r="B286" s="4">
        <f>_xlfn.XLOOKUP(BD_ATLETAS[[#This Row],[ATLETA]],ATLETAS[ATLETA],ATLETAS[F. NACIMIENTO])</f>
        <v>38990</v>
      </c>
      <c r="C286" s="1">
        <f>IF(BD_ATLETAS[[#This Row],[F. NACIMIENTO]]=0,"",BD_ATLETAS[[#This Row],[AÑO]]-YEAR(BD_ATLETAS[[#This Row],[F. NACIMIENTO]]))</f>
        <v>13</v>
      </c>
      <c r="D286" t="s">
        <v>405</v>
      </c>
      <c r="E286" s="4" t="s">
        <v>362</v>
      </c>
      <c r="F2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6" s="4" t="str">
        <f>_xlfn.XLOOKUP(BD_ATLETAS[[#This Row],[ATLETA]],ATLETAS[ATLETA],ATLETAS[SEXO])</f>
        <v>M</v>
      </c>
      <c r="H286" s="4">
        <v>43640</v>
      </c>
      <c r="I286" s="2" t="s">
        <v>66</v>
      </c>
      <c r="J286" s="1" t="s">
        <v>11</v>
      </c>
      <c r="K286" s="3">
        <v>5.1192129629629623E-4</v>
      </c>
    </row>
    <row r="287" spans="1:11" x14ac:dyDescent="0.25">
      <c r="A287" s="1">
        <v>2023</v>
      </c>
      <c r="B287" s="4">
        <f>_xlfn.XLOOKUP(BD_ATLETAS[[#This Row],[ATLETA]],ATLETAS[ATLETA],ATLETAS[F. NACIMIENTO])</f>
        <v>38990</v>
      </c>
      <c r="C287" s="1">
        <f>IF(BD_ATLETAS[[#This Row],[F. NACIMIENTO]]=0,"",BD_ATLETAS[[#This Row],[AÑO]]-YEAR(BD_ATLETAS[[#This Row],[F. NACIMIENTO]]))</f>
        <v>13</v>
      </c>
      <c r="D287" t="s">
        <v>405</v>
      </c>
      <c r="E287" s="4" t="s">
        <v>362</v>
      </c>
      <c r="F2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7" s="4" t="str">
        <f>_xlfn.XLOOKUP(BD_ATLETAS[[#This Row],[ATLETA]],ATLETAS[ATLETA],ATLETAS[SEXO])</f>
        <v>M</v>
      </c>
      <c r="H287" s="4">
        <v>43640</v>
      </c>
      <c r="I287" s="2" t="s">
        <v>66</v>
      </c>
      <c r="J287" s="1" t="s">
        <v>13</v>
      </c>
      <c r="K287" s="3">
        <v>4.8796296296296299E-4</v>
      </c>
    </row>
    <row r="288" spans="1:11" x14ac:dyDescent="0.25">
      <c r="A288" s="1">
        <v>2023</v>
      </c>
      <c r="B288" s="4">
        <f>_xlfn.XLOOKUP(BD_ATLETAS[[#This Row],[ATLETA]],ATLETAS[ATLETA],ATLETAS[F. NACIMIENTO])</f>
        <v>30044</v>
      </c>
      <c r="C288" s="1">
        <f>IF(BD_ATLETAS[[#This Row],[F. NACIMIENTO]]=0,"",BD_ATLETAS[[#This Row],[AÑO]]-YEAR(BD_ATLETAS[[#This Row],[F. NACIMIENTO]]))</f>
        <v>37</v>
      </c>
      <c r="D288" s="2" t="s">
        <v>146</v>
      </c>
      <c r="E288" s="4" t="s">
        <v>364</v>
      </c>
      <c r="F28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88" s="4" t="str">
        <f>_xlfn.XLOOKUP(BD_ATLETAS[[#This Row],[ATLETA]],ATLETAS[ATLETA],ATLETAS[SEXO])</f>
        <v>M</v>
      </c>
      <c r="H288" s="4">
        <v>43640</v>
      </c>
      <c r="I288" s="2" t="s">
        <v>66</v>
      </c>
      <c r="J288" s="1" t="s">
        <v>651</v>
      </c>
      <c r="K288" s="3">
        <v>8.5104166666666672E-4</v>
      </c>
    </row>
    <row r="289" spans="1:11" x14ac:dyDescent="0.25">
      <c r="A289" s="1">
        <v>2023</v>
      </c>
      <c r="B289" s="4">
        <f>_xlfn.XLOOKUP(BD_ATLETAS[[#This Row],[ATLETA]],ATLETAS[ATLETA],ATLETAS[F. NACIMIENTO])</f>
        <v>30044</v>
      </c>
      <c r="C289" s="1">
        <f>IF(BD_ATLETAS[[#This Row],[F. NACIMIENTO]]=0,"",BD_ATLETAS[[#This Row],[AÑO]]-YEAR(BD_ATLETAS[[#This Row],[F. NACIMIENTO]]))</f>
        <v>37</v>
      </c>
      <c r="D289" s="2" t="s">
        <v>146</v>
      </c>
      <c r="E289" s="4" t="s">
        <v>364</v>
      </c>
      <c r="F28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89" s="4" t="str">
        <f>_xlfn.XLOOKUP(BD_ATLETAS[[#This Row],[ATLETA]],ATLETAS[ATLETA],ATLETAS[SEXO])</f>
        <v>M</v>
      </c>
      <c r="H289" s="4">
        <v>43640</v>
      </c>
      <c r="I289" s="2" t="s">
        <v>66</v>
      </c>
      <c r="J289" s="1" t="s">
        <v>652</v>
      </c>
      <c r="K289" s="3">
        <v>2.1057870370370371E-3</v>
      </c>
    </row>
    <row r="290" spans="1:11" x14ac:dyDescent="0.25">
      <c r="A290" s="1">
        <v>2023</v>
      </c>
      <c r="B290" s="4">
        <f>_xlfn.XLOOKUP(BD_ATLETAS[[#This Row],[ATLETA]],ATLETAS[ATLETA],ATLETAS[F. NACIMIENTO])</f>
        <v>30044</v>
      </c>
      <c r="C290" s="1">
        <f>IF(BD_ATLETAS[[#This Row],[F. NACIMIENTO]]=0,"",BD_ATLETAS[[#This Row],[AÑO]]-YEAR(BD_ATLETAS[[#This Row],[F. NACIMIENTO]]))</f>
        <v>37</v>
      </c>
      <c r="D290" s="2" t="s">
        <v>146</v>
      </c>
      <c r="E290" s="4" t="s">
        <v>364</v>
      </c>
      <c r="F29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90" s="4" t="str">
        <f>_xlfn.XLOOKUP(BD_ATLETAS[[#This Row],[ATLETA]],ATLETAS[ATLETA],ATLETAS[SEXO])</f>
        <v>M</v>
      </c>
      <c r="H290" s="4">
        <v>43640</v>
      </c>
      <c r="I290" s="2" t="s">
        <v>66</v>
      </c>
      <c r="J290" s="1" t="s">
        <v>13</v>
      </c>
      <c r="K290" s="3">
        <v>4.8506944444444438E-4</v>
      </c>
    </row>
    <row r="291" spans="1:11" x14ac:dyDescent="0.25">
      <c r="A291" s="1">
        <v>2023</v>
      </c>
      <c r="B291" s="4">
        <f>_xlfn.XLOOKUP(BD_ATLETAS[[#This Row],[ATLETA]],ATLETAS[ATLETA],ATLETAS[F. NACIMIENTO])</f>
        <v>34221</v>
      </c>
      <c r="C291" s="1">
        <f>IF(BD_ATLETAS[[#This Row],[F. NACIMIENTO]]=0,"",BD_ATLETAS[[#This Row],[AÑO]]-YEAR(BD_ATLETAS[[#This Row],[F. NACIMIENTO]]))</f>
        <v>26</v>
      </c>
      <c r="D291" s="2" t="s">
        <v>144</v>
      </c>
      <c r="E291" s="4" t="s">
        <v>364</v>
      </c>
      <c r="F2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" s="4" t="str">
        <f>_xlfn.XLOOKUP(BD_ATLETAS[[#This Row],[ATLETA]],ATLETAS[ATLETA],ATLETAS[SEXO])</f>
        <v>M</v>
      </c>
      <c r="H291" s="4">
        <v>43640</v>
      </c>
      <c r="I291" s="2" t="s">
        <v>66</v>
      </c>
      <c r="J291" s="1" t="s">
        <v>651</v>
      </c>
      <c r="K291" s="3">
        <v>8.359953703703703E-4</v>
      </c>
    </row>
    <row r="292" spans="1:11" x14ac:dyDescent="0.25">
      <c r="A292" s="1">
        <v>2023</v>
      </c>
      <c r="B292" s="4">
        <f>_xlfn.XLOOKUP(BD_ATLETAS[[#This Row],[ATLETA]],ATLETAS[ATLETA],ATLETAS[F. NACIMIENTO])</f>
        <v>34221</v>
      </c>
      <c r="C292" s="1">
        <f>IF(BD_ATLETAS[[#This Row],[F. NACIMIENTO]]=0,"",BD_ATLETAS[[#This Row],[AÑO]]-YEAR(BD_ATLETAS[[#This Row],[F. NACIMIENTO]]))</f>
        <v>26</v>
      </c>
      <c r="D292" s="2" t="s">
        <v>144</v>
      </c>
      <c r="E292" s="4" t="s">
        <v>364</v>
      </c>
      <c r="F29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2" s="4" t="str">
        <f>_xlfn.XLOOKUP(BD_ATLETAS[[#This Row],[ATLETA]],ATLETAS[ATLETA],ATLETAS[SEXO])</f>
        <v>M</v>
      </c>
      <c r="H292" s="4">
        <v>43640</v>
      </c>
      <c r="I292" s="2" t="s">
        <v>66</v>
      </c>
      <c r="J292" s="1" t="s">
        <v>652</v>
      </c>
      <c r="K292" s="3">
        <v>1.9717592592592595E-3</v>
      </c>
    </row>
    <row r="293" spans="1:11" x14ac:dyDescent="0.25">
      <c r="A293" s="1">
        <v>2023</v>
      </c>
      <c r="B293" s="4">
        <f>_xlfn.XLOOKUP(BD_ATLETAS[[#This Row],[ATLETA]],ATLETAS[ATLETA],ATLETAS[F. NACIMIENTO])</f>
        <v>34221</v>
      </c>
      <c r="C293" s="1">
        <f>IF(BD_ATLETAS[[#This Row],[F. NACIMIENTO]]=0,"",BD_ATLETAS[[#This Row],[AÑO]]-YEAR(BD_ATLETAS[[#This Row],[F. NACIMIENTO]]))</f>
        <v>26</v>
      </c>
      <c r="D293" s="2" t="s">
        <v>144</v>
      </c>
      <c r="E293" s="4" t="s">
        <v>364</v>
      </c>
      <c r="F29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3" s="4" t="str">
        <f>_xlfn.XLOOKUP(BD_ATLETAS[[#This Row],[ATLETA]],ATLETAS[ATLETA],ATLETAS[SEXO])</f>
        <v>M</v>
      </c>
      <c r="H293" s="4">
        <v>43640</v>
      </c>
      <c r="I293" s="2" t="s">
        <v>66</v>
      </c>
      <c r="J293" s="1" t="s">
        <v>13</v>
      </c>
      <c r="K293" s="3">
        <v>4.6458333333333334E-4</v>
      </c>
    </row>
    <row r="294" spans="1:11" x14ac:dyDescent="0.25">
      <c r="A294" s="1">
        <v>2023</v>
      </c>
      <c r="B294" s="4">
        <f>_xlfn.XLOOKUP(BD_ATLETAS[[#This Row],[ATLETA]],ATLETAS[ATLETA],ATLETAS[F. NACIMIENTO])</f>
        <v>34221</v>
      </c>
      <c r="C294" s="1">
        <f>IF(BD_ATLETAS[[#This Row],[F. NACIMIENTO]]=0,"",BD_ATLETAS[[#This Row],[AÑO]]-YEAR(BD_ATLETAS[[#This Row],[F. NACIMIENTO]]))</f>
        <v>26</v>
      </c>
      <c r="D294" s="2" t="s">
        <v>144</v>
      </c>
      <c r="E294" s="4" t="s">
        <v>364</v>
      </c>
      <c r="F2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4" s="4" t="str">
        <f>_xlfn.XLOOKUP(BD_ATLETAS[[#This Row],[ATLETA]],ATLETAS[ATLETA],ATLETAS[SEXO])</f>
        <v>M</v>
      </c>
      <c r="H294" s="4">
        <v>43640</v>
      </c>
      <c r="I294" s="2" t="s">
        <v>66</v>
      </c>
      <c r="J294" s="1" t="s">
        <v>12</v>
      </c>
      <c r="K294" s="3">
        <v>6.20949074074074E-4</v>
      </c>
    </row>
    <row r="295" spans="1:11" x14ac:dyDescent="0.25">
      <c r="A295" s="1">
        <v>2023</v>
      </c>
      <c r="B295" s="4">
        <f>_xlfn.XLOOKUP(BD_ATLETAS[[#This Row],[ATLETA]],ATLETAS[ATLETA],ATLETAS[F. NACIMIENTO])</f>
        <v>38942</v>
      </c>
      <c r="C295" s="1">
        <f>IF(BD_ATLETAS[[#This Row],[F. NACIMIENTO]]=0,"",BD_ATLETAS[[#This Row],[AÑO]]-YEAR(BD_ATLETAS[[#This Row],[F. NACIMIENTO]]))</f>
        <v>13</v>
      </c>
      <c r="D295" s="2" t="s">
        <v>394</v>
      </c>
      <c r="E295" s="4" t="s">
        <v>78</v>
      </c>
      <c r="F2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" s="4" t="str">
        <f>_xlfn.XLOOKUP(BD_ATLETAS[[#This Row],[ATLETA]],ATLETAS[ATLETA],ATLETAS[SEXO])</f>
        <v>F</v>
      </c>
      <c r="H295" s="4">
        <v>43640</v>
      </c>
      <c r="I295" s="2" t="s">
        <v>66</v>
      </c>
      <c r="J295" s="1" t="s">
        <v>649</v>
      </c>
      <c r="K295" s="3">
        <v>5.1828703703703705E-4</v>
      </c>
    </row>
    <row r="296" spans="1:11" x14ac:dyDescent="0.25">
      <c r="A296" s="1">
        <v>2023</v>
      </c>
      <c r="B296" s="4">
        <f>_xlfn.XLOOKUP(BD_ATLETAS[[#This Row],[ATLETA]],ATLETAS[ATLETA],ATLETAS[F. NACIMIENTO])</f>
        <v>38942</v>
      </c>
      <c r="C296" s="1">
        <f>IF(BD_ATLETAS[[#This Row],[F. NACIMIENTO]]=0,"",BD_ATLETAS[[#This Row],[AÑO]]-YEAR(BD_ATLETAS[[#This Row],[F. NACIMIENTO]]))</f>
        <v>13</v>
      </c>
      <c r="D296" s="2" t="s">
        <v>394</v>
      </c>
      <c r="E296" s="4" t="s">
        <v>78</v>
      </c>
      <c r="F2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6" s="4" t="str">
        <f>_xlfn.XLOOKUP(BD_ATLETAS[[#This Row],[ATLETA]],ATLETAS[ATLETA],ATLETAS[SEXO])</f>
        <v>F</v>
      </c>
      <c r="H296" s="4">
        <v>43640</v>
      </c>
      <c r="I296" s="2" t="s">
        <v>66</v>
      </c>
      <c r="J296" s="1" t="s">
        <v>651</v>
      </c>
      <c r="K296" s="3">
        <v>1.1989583333333333E-3</v>
      </c>
    </row>
    <row r="297" spans="1:11" x14ac:dyDescent="0.25">
      <c r="A297" s="1">
        <v>2023</v>
      </c>
      <c r="B297" s="4">
        <f>_xlfn.XLOOKUP(BD_ATLETAS[[#This Row],[ATLETA]],ATLETAS[ATLETA],ATLETAS[F. NACIMIENTO])</f>
        <v>38942</v>
      </c>
      <c r="C297" s="1">
        <f>IF(BD_ATLETAS[[#This Row],[F. NACIMIENTO]]=0,"",BD_ATLETAS[[#This Row],[AÑO]]-YEAR(BD_ATLETAS[[#This Row],[F. NACIMIENTO]]))</f>
        <v>13</v>
      </c>
      <c r="D297" s="2" t="s">
        <v>394</v>
      </c>
      <c r="E297" s="4" t="s">
        <v>78</v>
      </c>
      <c r="F2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7" s="4" t="str">
        <f>_xlfn.XLOOKUP(BD_ATLETAS[[#This Row],[ATLETA]],ATLETAS[ATLETA],ATLETAS[SEXO])</f>
        <v>F</v>
      </c>
      <c r="H297" s="4">
        <v>43640</v>
      </c>
      <c r="I297" s="2" t="s">
        <v>66</v>
      </c>
      <c r="J297" s="1" t="s">
        <v>12</v>
      </c>
      <c r="K297" s="3">
        <v>7.0763888888888884E-4</v>
      </c>
    </row>
    <row r="298" spans="1:11" x14ac:dyDescent="0.25">
      <c r="A298" s="1">
        <v>2023</v>
      </c>
      <c r="B298" s="4">
        <f>_xlfn.XLOOKUP(BD_ATLETAS[[#This Row],[ATLETA]],ATLETAS[ATLETA],ATLETAS[F. NACIMIENTO])</f>
        <v>39740</v>
      </c>
      <c r="C298" s="1">
        <f>IF(BD_ATLETAS[[#This Row],[F. NACIMIENTO]]=0,"",BD_ATLETAS[[#This Row],[AÑO]]-YEAR(BD_ATLETAS[[#This Row],[F. NACIMIENTO]]))</f>
        <v>11</v>
      </c>
      <c r="D298" s="2" t="s">
        <v>125</v>
      </c>
      <c r="E298" s="4" t="s">
        <v>364</v>
      </c>
      <c r="F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8" s="4" t="str">
        <f>_xlfn.XLOOKUP(BD_ATLETAS[[#This Row],[ATLETA]],ATLETAS[ATLETA],ATLETAS[SEXO])</f>
        <v>F</v>
      </c>
      <c r="H298" s="4">
        <v>43640</v>
      </c>
      <c r="I298" s="2" t="s">
        <v>66</v>
      </c>
      <c r="J298" s="1" t="s">
        <v>649</v>
      </c>
      <c r="K298" s="3">
        <v>4.9699074074074077E-4</v>
      </c>
    </row>
    <row r="299" spans="1:11" x14ac:dyDescent="0.25">
      <c r="A299" s="1">
        <v>2023</v>
      </c>
      <c r="B299" s="4">
        <f>_xlfn.XLOOKUP(BD_ATLETAS[[#This Row],[ATLETA]],ATLETAS[ATLETA],ATLETAS[F. NACIMIENTO])</f>
        <v>39740</v>
      </c>
      <c r="C299" s="1">
        <f>IF(BD_ATLETAS[[#This Row],[F. NACIMIENTO]]=0,"",BD_ATLETAS[[#This Row],[AÑO]]-YEAR(BD_ATLETAS[[#This Row],[F. NACIMIENTO]]))</f>
        <v>11</v>
      </c>
      <c r="D299" s="2" t="s">
        <v>125</v>
      </c>
      <c r="E299" s="4" t="s">
        <v>364</v>
      </c>
      <c r="F2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9" s="4" t="str">
        <f>_xlfn.XLOOKUP(BD_ATLETAS[[#This Row],[ATLETA]],ATLETAS[ATLETA],ATLETAS[SEXO])</f>
        <v>F</v>
      </c>
      <c r="H299" s="4">
        <v>43640</v>
      </c>
      <c r="I299" s="2" t="s">
        <v>66</v>
      </c>
      <c r="J299" s="1" t="s">
        <v>651</v>
      </c>
      <c r="K299" s="3">
        <v>1.1751157407407407E-3</v>
      </c>
    </row>
    <row r="300" spans="1:11" x14ac:dyDescent="0.25">
      <c r="A300" s="1">
        <v>2023</v>
      </c>
      <c r="B300" s="4">
        <f>_xlfn.XLOOKUP(BD_ATLETAS[[#This Row],[ATLETA]],ATLETAS[ATLETA],ATLETAS[F. NACIMIENTO])</f>
        <v>39740</v>
      </c>
      <c r="C300" s="1">
        <f>IF(BD_ATLETAS[[#This Row],[F. NACIMIENTO]]=0,"",BD_ATLETAS[[#This Row],[AÑO]]-YEAR(BD_ATLETAS[[#This Row],[F. NACIMIENTO]]))</f>
        <v>11</v>
      </c>
      <c r="D300" s="2" t="s">
        <v>125</v>
      </c>
      <c r="E300" s="4" t="s">
        <v>364</v>
      </c>
      <c r="F3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0" s="4" t="str">
        <f>_xlfn.XLOOKUP(BD_ATLETAS[[#This Row],[ATLETA]],ATLETAS[ATLETA],ATLETAS[SEXO])</f>
        <v>F</v>
      </c>
      <c r="H300" s="4">
        <v>43640</v>
      </c>
      <c r="I300" s="2" t="s">
        <v>66</v>
      </c>
      <c r="J300" s="1" t="s">
        <v>13</v>
      </c>
      <c r="K300" s="3">
        <v>6.1851851851851846E-4</v>
      </c>
    </row>
    <row r="301" spans="1:11" x14ac:dyDescent="0.25">
      <c r="A301" s="1">
        <v>2023</v>
      </c>
      <c r="B301" s="4">
        <f>_xlfn.XLOOKUP(BD_ATLETAS[[#This Row],[ATLETA]],ATLETAS[ATLETA],ATLETAS[F. NACIMIENTO])</f>
        <v>39740</v>
      </c>
      <c r="C301" s="1">
        <f>IF(BD_ATLETAS[[#This Row],[F. NACIMIENTO]]=0,"",BD_ATLETAS[[#This Row],[AÑO]]-YEAR(BD_ATLETAS[[#This Row],[F. NACIMIENTO]]))</f>
        <v>11</v>
      </c>
      <c r="D301" s="2" t="s">
        <v>125</v>
      </c>
      <c r="E301" s="4" t="s">
        <v>364</v>
      </c>
      <c r="F3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1" s="4" t="str">
        <f>_xlfn.XLOOKUP(BD_ATLETAS[[#This Row],[ATLETA]],ATLETAS[ATLETA],ATLETAS[SEXO])</f>
        <v>F</v>
      </c>
      <c r="H301" s="4">
        <v>43640</v>
      </c>
      <c r="I301" s="2" t="s">
        <v>66</v>
      </c>
      <c r="J301" s="1" t="s">
        <v>12</v>
      </c>
      <c r="K301" s="3">
        <v>6.648148148148147E-4</v>
      </c>
    </row>
    <row r="302" spans="1:11" x14ac:dyDescent="0.25">
      <c r="A302" s="1">
        <v>2023</v>
      </c>
      <c r="B302" s="4">
        <f>_xlfn.XLOOKUP(BD_ATLETAS[[#This Row],[ATLETA]],ATLETAS[ATLETA],ATLETAS[F. NACIMIENTO])</f>
        <v>39329</v>
      </c>
      <c r="C302" s="1">
        <f>IF(BD_ATLETAS[[#This Row],[F. NACIMIENTO]]=0,"",BD_ATLETAS[[#This Row],[AÑO]]-YEAR(BD_ATLETAS[[#This Row],[F. NACIMIENTO]]))</f>
        <v>12</v>
      </c>
      <c r="D302" s="2" t="s">
        <v>230</v>
      </c>
      <c r="E302" s="4" t="s">
        <v>368</v>
      </c>
      <c r="F3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2" s="4" t="str">
        <f>_xlfn.XLOOKUP(BD_ATLETAS[[#This Row],[ATLETA]],ATLETAS[ATLETA],ATLETAS[SEXO])</f>
        <v>M</v>
      </c>
      <c r="H302" s="4">
        <v>43640</v>
      </c>
      <c r="I302" s="2" t="s">
        <v>66</v>
      </c>
      <c r="J302" s="1" t="s">
        <v>649</v>
      </c>
      <c r="K302" s="3">
        <v>4.5439814814814816E-4</v>
      </c>
    </row>
    <row r="303" spans="1:11" x14ac:dyDescent="0.25">
      <c r="A303" s="1">
        <v>2023</v>
      </c>
      <c r="B303" s="4">
        <f>_xlfn.XLOOKUP(BD_ATLETAS[[#This Row],[ATLETA]],ATLETAS[ATLETA],ATLETAS[F. NACIMIENTO])</f>
        <v>39329</v>
      </c>
      <c r="C303" s="1">
        <f>IF(BD_ATLETAS[[#This Row],[F. NACIMIENTO]]=0,"",BD_ATLETAS[[#This Row],[AÑO]]-YEAR(BD_ATLETAS[[#This Row],[F. NACIMIENTO]]))</f>
        <v>12</v>
      </c>
      <c r="D303" s="2" t="s">
        <v>230</v>
      </c>
      <c r="E303" s="4" t="s">
        <v>368</v>
      </c>
      <c r="F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3" s="4" t="str">
        <f>_xlfn.XLOOKUP(BD_ATLETAS[[#This Row],[ATLETA]],ATLETAS[ATLETA],ATLETAS[SEXO])</f>
        <v>M</v>
      </c>
      <c r="H303" s="4">
        <v>43640</v>
      </c>
      <c r="I303" s="2" t="s">
        <v>66</v>
      </c>
      <c r="J303" s="1" t="s">
        <v>651</v>
      </c>
      <c r="K303" s="3">
        <v>1.0582175925925926E-3</v>
      </c>
    </row>
    <row r="304" spans="1:11" x14ac:dyDescent="0.25">
      <c r="A304" s="1">
        <v>2023</v>
      </c>
      <c r="B304" s="4">
        <f>_xlfn.XLOOKUP(BD_ATLETAS[[#This Row],[ATLETA]],ATLETAS[ATLETA],ATLETAS[F. NACIMIENTO])</f>
        <v>39329</v>
      </c>
      <c r="C304" s="1">
        <f>IF(BD_ATLETAS[[#This Row],[F. NACIMIENTO]]=0,"",BD_ATLETAS[[#This Row],[AÑO]]-YEAR(BD_ATLETAS[[#This Row],[F. NACIMIENTO]]))</f>
        <v>12</v>
      </c>
      <c r="D304" s="2" t="s">
        <v>230</v>
      </c>
      <c r="E304" s="4" t="s">
        <v>368</v>
      </c>
      <c r="F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4" s="4" t="str">
        <f>_xlfn.XLOOKUP(BD_ATLETAS[[#This Row],[ATLETA]],ATLETAS[ATLETA],ATLETAS[SEXO])</f>
        <v>M</v>
      </c>
      <c r="H304" s="4">
        <v>43640</v>
      </c>
      <c r="I304" s="2" t="s">
        <v>66</v>
      </c>
      <c r="J304" s="1" t="s">
        <v>11</v>
      </c>
      <c r="K304" s="3">
        <v>5.6932870370370373E-4</v>
      </c>
    </row>
    <row r="305" spans="1:11" x14ac:dyDescent="0.25">
      <c r="A305" s="1">
        <v>2023</v>
      </c>
      <c r="B305" s="4">
        <f>_xlfn.XLOOKUP(BD_ATLETAS[[#This Row],[ATLETA]],ATLETAS[ATLETA],ATLETAS[F. NACIMIENTO])</f>
        <v>39329</v>
      </c>
      <c r="C305" s="1">
        <f>IF(BD_ATLETAS[[#This Row],[F. NACIMIENTO]]=0,"",BD_ATLETAS[[#This Row],[AÑO]]-YEAR(BD_ATLETAS[[#This Row],[F. NACIMIENTO]]))</f>
        <v>12</v>
      </c>
      <c r="D305" s="2" t="s">
        <v>230</v>
      </c>
      <c r="E305" s="4" t="s">
        <v>368</v>
      </c>
      <c r="F3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05" s="4" t="str">
        <f>_xlfn.XLOOKUP(BD_ATLETAS[[#This Row],[ATLETA]],ATLETAS[ATLETA],ATLETAS[SEXO])</f>
        <v>M</v>
      </c>
      <c r="H305" s="4">
        <v>43640</v>
      </c>
      <c r="I305" s="2" t="s">
        <v>66</v>
      </c>
      <c r="J305" s="1" t="s">
        <v>13</v>
      </c>
      <c r="K305" s="3">
        <v>5.4837962962962967E-4</v>
      </c>
    </row>
    <row r="306" spans="1:11" x14ac:dyDescent="0.25">
      <c r="A306" s="1">
        <v>2023</v>
      </c>
      <c r="B306" s="4">
        <f>_xlfn.XLOOKUP(BD_ATLETAS[[#This Row],[ATLETA]],ATLETAS[ATLETA],ATLETAS[F. NACIMIENTO])</f>
        <v>41154</v>
      </c>
      <c r="C306" s="1">
        <f>IF(BD_ATLETAS[[#This Row],[F. NACIMIENTO]]=0,"",BD_ATLETAS[[#This Row],[AÑO]]-YEAR(BD_ATLETAS[[#This Row],[F. NACIMIENTO]]))</f>
        <v>7</v>
      </c>
      <c r="D306" s="2" t="s">
        <v>202</v>
      </c>
      <c r="E306" s="4" t="s">
        <v>368</v>
      </c>
      <c r="F3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06" s="4" t="str">
        <f>_xlfn.XLOOKUP(BD_ATLETAS[[#This Row],[ATLETA]],ATLETAS[ATLETA],ATLETAS[SEXO])</f>
        <v>F</v>
      </c>
      <c r="H306" s="4">
        <v>43640</v>
      </c>
      <c r="I306" s="2" t="s">
        <v>66</v>
      </c>
      <c r="J306" s="1" t="s">
        <v>650</v>
      </c>
      <c r="K306" s="3">
        <v>5.3275462962962966E-4</v>
      </c>
    </row>
    <row r="307" spans="1:11" x14ac:dyDescent="0.25">
      <c r="A307" s="1">
        <v>2023</v>
      </c>
      <c r="B307" s="4">
        <f>_xlfn.XLOOKUP(BD_ATLETAS[[#This Row],[ATLETA]],ATLETAS[ATLETA],ATLETAS[F. NACIMIENTO])</f>
        <v>41154</v>
      </c>
      <c r="C307" s="1">
        <f>IF(BD_ATLETAS[[#This Row],[F. NACIMIENTO]]=0,"",BD_ATLETAS[[#This Row],[AÑO]]-YEAR(BD_ATLETAS[[#This Row],[F. NACIMIENTO]]))</f>
        <v>7</v>
      </c>
      <c r="D307" s="2" t="s">
        <v>202</v>
      </c>
      <c r="E307" s="4" t="s">
        <v>368</v>
      </c>
      <c r="F3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07" s="4" t="str">
        <f>_xlfn.XLOOKUP(BD_ATLETAS[[#This Row],[ATLETA]],ATLETAS[ATLETA],ATLETAS[SEXO])</f>
        <v>F</v>
      </c>
      <c r="H307" s="4">
        <v>43640</v>
      </c>
      <c r="I307" s="2" t="s">
        <v>66</v>
      </c>
      <c r="J307" s="1" t="s">
        <v>9</v>
      </c>
      <c r="K307" s="3">
        <v>1.057175925925926E-3</v>
      </c>
    </row>
    <row r="308" spans="1:11" x14ac:dyDescent="0.25">
      <c r="A308" s="1">
        <v>2023</v>
      </c>
      <c r="B308" s="4">
        <f>_xlfn.XLOOKUP(BD_ATLETAS[[#This Row],[ATLETA]],ATLETAS[ATLETA],ATLETAS[F. NACIMIENTO])</f>
        <v>38865</v>
      </c>
      <c r="C308" s="1">
        <f>IF(BD_ATLETAS[[#This Row],[F. NACIMIENTO]]=0,"",BD_ATLETAS[[#This Row],[AÑO]]-YEAR(BD_ATLETAS[[#This Row],[F. NACIMIENTO]]))</f>
        <v>13</v>
      </c>
      <c r="D308" s="2" t="s">
        <v>127</v>
      </c>
      <c r="E308" s="4" t="s">
        <v>364</v>
      </c>
      <c r="F30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08" s="4" t="str">
        <f>_xlfn.XLOOKUP(BD_ATLETAS[[#This Row],[ATLETA]],ATLETAS[ATLETA],ATLETAS[SEXO])</f>
        <v>F</v>
      </c>
      <c r="H308" s="4">
        <v>43640</v>
      </c>
      <c r="I308" s="2" t="s">
        <v>66</v>
      </c>
      <c r="J308" s="1" t="s">
        <v>649</v>
      </c>
      <c r="K308" s="3">
        <v>4.8067129629629632E-4</v>
      </c>
    </row>
    <row r="309" spans="1:11" x14ac:dyDescent="0.25">
      <c r="A309" s="1">
        <v>2023</v>
      </c>
      <c r="B309" s="4">
        <f>_xlfn.XLOOKUP(BD_ATLETAS[[#This Row],[ATLETA]],ATLETAS[ATLETA],ATLETAS[F. NACIMIENTO])</f>
        <v>38865</v>
      </c>
      <c r="C309" s="1">
        <f>IF(BD_ATLETAS[[#This Row],[F. NACIMIENTO]]=0,"",BD_ATLETAS[[#This Row],[AÑO]]-YEAR(BD_ATLETAS[[#This Row],[F. NACIMIENTO]]))</f>
        <v>13</v>
      </c>
      <c r="D309" s="2" t="s">
        <v>127</v>
      </c>
      <c r="E309" s="4" t="s">
        <v>364</v>
      </c>
      <c r="F30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09" s="4" t="str">
        <f>_xlfn.XLOOKUP(BD_ATLETAS[[#This Row],[ATLETA]],ATLETAS[ATLETA],ATLETAS[SEXO])</f>
        <v>F</v>
      </c>
      <c r="H309" s="4">
        <v>43640</v>
      </c>
      <c r="I309" s="2" t="s">
        <v>66</v>
      </c>
      <c r="J309" s="1" t="s">
        <v>651</v>
      </c>
      <c r="K309" s="3">
        <v>1.0152777777777777E-3</v>
      </c>
    </row>
    <row r="310" spans="1:11" x14ac:dyDescent="0.25">
      <c r="A310" s="1">
        <v>2023</v>
      </c>
      <c r="B310" s="4">
        <f>_xlfn.XLOOKUP(BD_ATLETAS[[#This Row],[ATLETA]],ATLETAS[ATLETA],ATLETAS[F. NACIMIENTO])</f>
        <v>38865</v>
      </c>
      <c r="C310" s="1">
        <f>IF(BD_ATLETAS[[#This Row],[F. NACIMIENTO]]=0,"",BD_ATLETAS[[#This Row],[AÑO]]-YEAR(BD_ATLETAS[[#This Row],[F. NACIMIENTO]]))</f>
        <v>13</v>
      </c>
      <c r="D310" s="2" t="s">
        <v>127</v>
      </c>
      <c r="E310" s="4" t="s">
        <v>364</v>
      </c>
      <c r="F31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0" s="4" t="str">
        <f>_xlfn.XLOOKUP(BD_ATLETAS[[#This Row],[ATLETA]],ATLETAS[ATLETA],ATLETAS[SEXO])</f>
        <v>F</v>
      </c>
      <c r="H310" s="4">
        <v>43640</v>
      </c>
      <c r="I310" s="2" t="s">
        <v>66</v>
      </c>
      <c r="J310" s="1" t="s">
        <v>13</v>
      </c>
      <c r="K310" s="3">
        <v>5.989583333333334E-4</v>
      </c>
    </row>
    <row r="311" spans="1:11" x14ac:dyDescent="0.25">
      <c r="A311" s="1">
        <v>2023</v>
      </c>
      <c r="B311" s="4">
        <f>_xlfn.XLOOKUP(BD_ATLETAS[[#This Row],[ATLETA]],ATLETAS[ATLETA],ATLETAS[F. NACIMIENTO])</f>
        <v>38865</v>
      </c>
      <c r="C311" s="1">
        <f>IF(BD_ATLETAS[[#This Row],[F. NACIMIENTO]]=0,"",BD_ATLETAS[[#This Row],[AÑO]]-YEAR(BD_ATLETAS[[#This Row],[F. NACIMIENTO]]))</f>
        <v>13</v>
      </c>
      <c r="D311" s="2" t="s">
        <v>127</v>
      </c>
      <c r="E311" s="4" t="s">
        <v>364</v>
      </c>
      <c r="F31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1" s="4" t="str">
        <f>_xlfn.XLOOKUP(BD_ATLETAS[[#This Row],[ATLETA]],ATLETAS[ATLETA],ATLETAS[SEXO])</f>
        <v>F</v>
      </c>
      <c r="H311" s="4">
        <v>43640</v>
      </c>
      <c r="I311" s="2" t="s">
        <v>66</v>
      </c>
      <c r="J311" s="1" t="s">
        <v>12</v>
      </c>
      <c r="K311" s="3">
        <v>7.600694444444444E-4</v>
      </c>
    </row>
    <row r="312" spans="1:11" x14ac:dyDescent="0.25">
      <c r="A312" s="1">
        <v>2023</v>
      </c>
      <c r="B312" s="4">
        <f>_xlfn.XLOOKUP(BD_ATLETAS[[#This Row],[ATLETA]],ATLETAS[ATLETA],ATLETAS[F. NACIMIENTO])</f>
        <v>38832</v>
      </c>
      <c r="C312" s="1">
        <f>IF(BD_ATLETAS[[#This Row],[F. NACIMIENTO]]=0,"",BD_ATLETAS[[#This Row],[AÑO]]-YEAR(BD_ATLETAS[[#This Row],[F. NACIMIENTO]]))</f>
        <v>13</v>
      </c>
      <c r="D312" s="2" t="s">
        <v>346</v>
      </c>
      <c r="E312" s="4" t="s">
        <v>376</v>
      </c>
      <c r="F3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2" s="4" t="str">
        <f>_xlfn.XLOOKUP(BD_ATLETAS[[#This Row],[ATLETA]],ATLETAS[ATLETA],ATLETAS[SEXO])</f>
        <v>M</v>
      </c>
      <c r="H312" s="4">
        <v>43640</v>
      </c>
      <c r="I312" s="2" t="s">
        <v>66</v>
      </c>
      <c r="J312" s="1" t="s">
        <v>649</v>
      </c>
      <c r="K312" s="3">
        <v>3.6365740740740743E-4</v>
      </c>
    </row>
    <row r="313" spans="1:11" x14ac:dyDescent="0.25">
      <c r="A313" s="1">
        <v>2023</v>
      </c>
      <c r="B313" s="4">
        <f>_xlfn.XLOOKUP(BD_ATLETAS[[#This Row],[ATLETA]],ATLETAS[ATLETA],ATLETAS[F. NACIMIENTO])</f>
        <v>38832</v>
      </c>
      <c r="C313" s="1">
        <f>IF(BD_ATLETAS[[#This Row],[F. NACIMIENTO]]=0,"",BD_ATLETAS[[#This Row],[AÑO]]-YEAR(BD_ATLETAS[[#This Row],[F. NACIMIENTO]]))</f>
        <v>13</v>
      </c>
      <c r="D313" s="2" t="s">
        <v>346</v>
      </c>
      <c r="E313" s="4" t="s">
        <v>376</v>
      </c>
      <c r="F3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3" s="4" t="str">
        <f>_xlfn.XLOOKUP(BD_ATLETAS[[#This Row],[ATLETA]],ATLETAS[ATLETA],ATLETAS[SEXO])</f>
        <v>M</v>
      </c>
      <c r="H313" s="4">
        <v>43640</v>
      </c>
      <c r="I313" s="2" t="s">
        <v>66</v>
      </c>
      <c r="J313" s="1" t="s">
        <v>651</v>
      </c>
      <c r="K313" s="3">
        <v>8.3171296296296292E-4</v>
      </c>
    </row>
    <row r="314" spans="1:11" x14ac:dyDescent="0.25">
      <c r="A314" s="1">
        <v>2023</v>
      </c>
      <c r="B314" s="4">
        <f>_xlfn.XLOOKUP(BD_ATLETAS[[#This Row],[ATLETA]],ATLETAS[ATLETA],ATLETAS[F. NACIMIENTO])</f>
        <v>38832</v>
      </c>
      <c r="C314" s="1">
        <f>IF(BD_ATLETAS[[#This Row],[F. NACIMIENTO]]=0,"",BD_ATLETAS[[#This Row],[AÑO]]-YEAR(BD_ATLETAS[[#This Row],[F. NACIMIENTO]]))</f>
        <v>13</v>
      </c>
      <c r="D314" s="2" t="s">
        <v>346</v>
      </c>
      <c r="E314" s="4" t="s">
        <v>376</v>
      </c>
      <c r="F3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4" s="4" t="str">
        <f>_xlfn.XLOOKUP(BD_ATLETAS[[#This Row],[ATLETA]],ATLETAS[ATLETA],ATLETAS[SEXO])</f>
        <v>M</v>
      </c>
      <c r="H314" s="4">
        <v>43640</v>
      </c>
      <c r="I314" s="2" t="s">
        <v>66</v>
      </c>
      <c r="J314" s="1" t="s">
        <v>11</v>
      </c>
      <c r="K314" s="3">
        <v>4.6944444444444448E-4</v>
      </c>
    </row>
    <row r="315" spans="1:11" x14ac:dyDescent="0.25">
      <c r="A315" s="1">
        <v>2023</v>
      </c>
      <c r="B315" s="4">
        <f>_xlfn.XLOOKUP(BD_ATLETAS[[#This Row],[ATLETA]],ATLETAS[ATLETA],ATLETAS[F. NACIMIENTO])</f>
        <v>38832</v>
      </c>
      <c r="C315" s="1">
        <f>IF(BD_ATLETAS[[#This Row],[F. NACIMIENTO]]=0,"",BD_ATLETAS[[#This Row],[AÑO]]-YEAR(BD_ATLETAS[[#This Row],[F. NACIMIENTO]]))</f>
        <v>13</v>
      </c>
      <c r="D315" s="2" t="s">
        <v>346</v>
      </c>
      <c r="E315" s="4" t="s">
        <v>376</v>
      </c>
      <c r="F3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15" s="4" t="str">
        <f>_xlfn.XLOOKUP(BD_ATLETAS[[#This Row],[ATLETA]],ATLETAS[ATLETA],ATLETAS[SEXO])</f>
        <v>M</v>
      </c>
      <c r="H315" s="4">
        <v>43640</v>
      </c>
      <c r="I315" s="2" t="s">
        <v>66</v>
      </c>
      <c r="J315" s="1" t="s">
        <v>13</v>
      </c>
      <c r="K315" s="3">
        <v>4.2175925925925926E-4</v>
      </c>
    </row>
    <row r="316" spans="1:11" x14ac:dyDescent="0.25">
      <c r="A316" s="1">
        <v>2023</v>
      </c>
      <c r="B316" s="4">
        <f>_xlfn.XLOOKUP(BD_ATLETAS[[#This Row],[ATLETA]],ATLETAS[ATLETA],ATLETAS[F. NACIMIENTO])</f>
        <v>39082</v>
      </c>
      <c r="C316" s="1">
        <f>IF(BD_ATLETAS[[#This Row],[F. NACIMIENTO]]=0,"",BD_ATLETAS[[#This Row],[AÑO]]-YEAR(BD_ATLETAS[[#This Row],[F. NACIMIENTO]]))</f>
        <v>12</v>
      </c>
      <c r="D316" s="2" t="s">
        <v>231</v>
      </c>
      <c r="E316" s="4" t="s">
        <v>368</v>
      </c>
      <c r="F3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6" s="4" t="str">
        <f>_xlfn.XLOOKUP(BD_ATLETAS[[#This Row],[ATLETA]],ATLETAS[ATLETA],ATLETAS[SEXO])</f>
        <v>M</v>
      </c>
      <c r="H316" s="4">
        <v>43640</v>
      </c>
      <c r="I316" s="2" t="s">
        <v>66</v>
      </c>
      <c r="J316" s="1" t="s">
        <v>649</v>
      </c>
      <c r="K316" s="3">
        <v>5.473379629629629E-4</v>
      </c>
    </row>
    <row r="317" spans="1:11" x14ac:dyDescent="0.25">
      <c r="A317" s="1">
        <v>2023</v>
      </c>
      <c r="B317" s="4">
        <f>_xlfn.XLOOKUP(BD_ATLETAS[[#This Row],[ATLETA]],ATLETAS[ATLETA],ATLETAS[F. NACIMIENTO])</f>
        <v>39082</v>
      </c>
      <c r="C317" s="1">
        <f>IF(BD_ATLETAS[[#This Row],[F. NACIMIENTO]]=0,"",BD_ATLETAS[[#This Row],[AÑO]]-YEAR(BD_ATLETAS[[#This Row],[F. NACIMIENTO]]))</f>
        <v>12</v>
      </c>
      <c r="D317" s="2" t="s">
        <v>231</v>
      </c>
      <c r="E317" s="4" t="s">
        <v>368</v>
      </c>
      <c r="F3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7" s="4" t="str">
        <f>_xlfn.XLOOKUP(BD_ATLETAS[[#This Row],[ATLETA]],ATLETAS[ATLETA],ATLETAS[SEXO])</f>
        <v>M</v>
      </c>
      <c r="H317" s="4">
        <v>43640</v>
      </c>
      <c r="I317" s="2" t="s">
        <v>66</v>
      </c>
      <c r="J317" s="1" t="s">
        <v>651</v>
      </c>
      <c r="K317" s="3">
        <v>1.135648148148148E-3</v>
      </c>
    </row>
    <row r="318" spans="1:11" x14ac:dyDescent="0.25">
      <c r="A318" s="1">
        <v>2023</v>
      </c>
      <c r="B318" s="4">
        <f>_xlfn.XLOOKUP(BD_ATLETAS[[#This Row],[ATLETA]],ATLETAS[ATLETA],ATLETAS[F. NACIMIENTO])</f>
        <v>39082</v>
      </c>
      <c r="C318" s="1">
        <f>IF(BD_ATLETAS[[#This Row],[F. NACIMIENTO]]=0,"",BD_ATLETAS[[#This Row],[AÑO]]-YEAR(BD_ATLETAS[[#This Row],[F. NACIMIENTO]]))</f>
        <v>12</v>
      </c>
      <c r="D318" s="2" t="s">
        <v>231</v>
      </c>
      <c r="E318" s="4" t="s">
        <v>368</v>
      </c>
      <c r="F3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8" s="4" t="str">
        <f>_xlfn.XLOOKUP(BD_ATLETAS[[#This Row],[ATLETA]],ATLETAS[ATLETA],ATLETAS[SEXO])</f>
        <v>M</v>
      </c>
      <c r="H318" s="4">
        <v>43640</v>
      </c>
      <c r="I318" s="2" t="s">
        <v>66</v>
      </c>
      <c r="J318" s="1" t="s">
        <v>13</v>
      </c>
      <c r="K318" s="3">
        <v>5.3796296296296296E-4</v>
      </c>
    </row>
    <row r="319" spans="1:11" x14ac:dyDescent="0.25">
      <c r="A319" s="1">
        <v>2023</v>
      </c>
      <c r="B319" s="4">
        <f>_xlfn.XLOOKUP(BD_ATLETAS[[#This Row],[ATLETA]],ATLETAS[ATLETA],ATLETAS[F. NACIMIENTO])</f>
        <v>39082</v>
      </c>
      <c r="C319" s="1">
        <f>IF(BD_ATLETAS[[#This Row],[F. NACIMIENTO]]=0,"",BD_ATLETAS[[#This Row],[AÑO]]-YEAR(BD_ATLETAS[[#This Row],[F. NACIMIENTO]]))</f>
        <v>12</v>
      </c>
      <c r="D319" s="2" t="s">
        <v>231</v>
      </c>
      <c r="E319" s="4" t="s">
        <v>368</v>
      </c>
      <c r="F3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19" s="4" t="str">
        <f>_xlfn.XLOOKUP(BD_ATLETAS[[#This Row],[ATLETA]],ATLETAS[ATLETA],ATLETAS[SEXO])</f>
        <v>M</v>
      </c>
      <c r="H319" s="4">
        <v>43640</v>
      </c>
      <c r="I319" s="2" t="s">
        <v>66</v>
      </c>
      <c r="J319" s="1" t="s">
        <v>12</v>
      </c>
      <c r="K319" s="3">
        <v>7.2233796296296293E-4</v>
      </c>
    </row>
    <row r="320" spans="1:11" x14ac:dyDescent="0.25">
      <c r="A320" s="1">
        <v>2023</v>
      </c>
      <c r="B320" s="4">
        <f>_xlfn.XLOOKUP(BD_ATLETAS[[#This Row],[ATLETA]],ATLETAS[ATLETA],ATLETAS[F. NACIMIENTO])</f>
        <v>34899</v>
      </c>
      <c r="C320" s="1">
        <f>IF(BD_ATLETAS[[#This Row],[F. NACIMIENTO]]=0,"",BD_ATLETAS[[#This Row],[AÑO]]-YEAR(BD_ATLETAS[[#This Row],[F. NACIMIENTO]]))</f>
        <v>24</v>
      </c>
      <c r="D320" s="2" t="s">
        <v>79</v>
      </c>
      <c r="E320" s="4" t="s">
        <v>78</v>
      </c>
      <c r="F3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0" s="4" t="str">
        <f>_xlfn.XLOOKUP(BD_ATLETAS[[#This Row],[ATLETA]],ATLETAS[ATLETA],ATLETAS[SEXO])</f>
        <v>M</v>
      </c>
      <c r="H320" s="4">
        <v>43640</v>
      </c>
      <c r="I320" s="2" t="s">
        <v>66</v>
      </c>
      <c r="J320" s="1" t="s">
        <v>651</v>
      </c>
      <c r="K320" s="3">
        <v>9.4490740740740744E-4</v>
      </c>
    </row>
    <row r="321" spans="1:11" x14ac:dyDescent="0.25">
      <c r="A321" s="1">
        <v>2023</v>
      </c>
      <c r="B321" s="4">
        <f>_xlfn.XLOOKUP(BD_ATLETAS[[#This Row],[ATLETA]],ATLETAS[ATLETA],ATLETAS[F. NACIMIENTO])</f>
        <v>34899</v>
      </c>
      <c r="C321" s="1">
        <f>IF(BD_ATLETAS[[#This Row],[F. NACIMIENTO]]=0,"",BD_ATLETAS[[#This Row],[AÑO]]-YEAR(BD_ATLETAS[[#This Row],[F. NACIMIENTO]]))</f>
        <v>24</v>
      </c>
      <c r="D321" s="2" t="s">
        <v>79</v>
      </c>
      <c r="E321" s="4" t="s">
        <v>78</v>
      </c>
      <c r="F3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1" s="4" t="str">
        <f>_xlfn.XLOOKUP(BD_ATLETAS[[#This Row],[ATLETA]],ATLETAS[ATLETA],ATLETAS[SEXO])</f>
        <v>M</v>
      </c>
      <c r="H321" s="4">
        <v>43640</v>
      </c>
      <c r="I321" s="2" t="s">
        <v>66</v>
      </c>
      <c r="J321" s="1" t="s">
        <v>11</v>
      </c>
      <c r="K321" s="3">
        <v>6.7766203703703706E-4</v>
      </c>
    </row>
    <row r="322" spans="1:11" x14ac:dyDescent="0.25">
      <c r="A322" s="1">
        <v>2023</v>
      </c>
      <c r="B322" s="4">
        <f>_xlfn.XLOOKUP(BD_ATLETAS[[#This Row],[ATLETA]],ATLETAS[ATLETA],ATLETAS[F. NACIMIENTO])</f>
        <v>34899</v>
      </c>
      <c r="C322" s="1">
        <f>IF(BD_ATLETAS[[#This Row],[F. NACIMIENTO]]=0,"",BD_ATLETAS[[#This Row],[AÑO]]-YEAR(BD_ATLETAS[[#This Row],[F. NACIMIENTO]]))</f>
        <v>24</v>
      </c>
      <c r="D322" s="2" t="s">
        <v>79</v>
      </c>
      <c r="E322" s="4" t="s">
        <v>78</v>
      </c>
      <c r="F3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22" s="4" t="str">
        <f>_xlfn.XLOOKUP(BD_ATLETAS[[#This Row],[ATLETA]],ATLETAS[ATLETA],ATLETAS[SEXO])</f>
        <v>M</v>
      </c>
      <c r="H322" s="4">
        <v>43640</v>
      </c>
      <c r="I322" s="2" t="s">
        <v>66</v>
      </c>
      <c r="J322" s="1" t="s">
        <v>12</v>
      </c>
      <c r="K322" s="3">
        <v>5.2546296296296293E-4</v>
      </c>
    </row>
    <row r="323" spans="1:11" x14ac:dyDescent="0.25">
      <c r="A323" s="1">
        <v>2023</v>
      </c>
      <c r="B323" s="4">
        <f>_xlfn.XLOOKUP(BD_ATLETAS[[#This Row],[ATLETA]],ATLETAS[ATLETA],ATLETAS[F. NACIMIENTO])</f>
        <v>38663</v>
      </c>
      <c r="C323" s="1">
        <f>IF(BD_ATLETAS[[#This Row],[F. NACIMIENTO]]=0,"",BD_ATLETAS[[#This Row],[AÑO]]-YEAR(BD_ATLETAS[[#This Row],[F. NACIMIENTO]]))</f>
        <v>14</v>
      </c>
      <c r="D323" s="2" t="s">
        <v>98</v>
      </c>
      <c r="E323" s="4" t="s">
        <v>362</v>
      </c>
      <c r="F3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3" s="4" t="str">
        <f>_xlfn.XLOOKUP(BD_ATLETAS[[#This Row],[ATLETA]],ATLETAS[ATLETA],ATLETAS[SEXO])</f>
        <v>M</v>
      </c>
      <c r="H323" s="4">
        <v>43640</v>
      </c>
      <c r="I323" s="2" t="s">
        <v>66</v>
      </c>
      <c r="J323" s="1" t="s">
        <v>649</v>
      </c>
      <c r="K323" s="3">
        <v>4.0729166666666664E-4</v>
      </c>
    </row>
    <row r="324" spans="1:11" x14ac:dyDescent="0.25">
      <c r="A324" s="1">
        <v>2023</v>
      </c>
      <c r="B324" s="4">
        <f>_xlfn.XLOOKUP(BD_ATLETAS[[#This Row],[ATLETA]],ATLETAS[ATLETA],ATLETAS[F. NACIMIENTO])</f>
        <v>38663</v>
      </c>
      <c r="C324" s="1">
        <f>IF(BD_ATLETAS[[#This Row],[F. NACIMIENTO]]=0,"",BD_ATLETAS[[#This Row],[AÑO]]-YEAR(BD_ATLETAS[[#This Row],[F. NACIMIENTO]]))</f>
        <v>14</v>
      </c>
      <c r="D324" s="2" t="s">
        <v>98</v>
      </c>
      <c r="E324" s="4" t="s">
        <v>362</v>
      </c>
      <c r="F3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4" s="4" t="str">
        <f>_xlfn.XLOOKUP(BD_ATLETAS[[#This Row],[ATLETA]],ATLETAS[ATLETA],ATLETAS[SEXO])</f>
        <v>M</v>
      </c>
      <c r="H324" s="4">
        <v>43640</v>
      </c>
      <c r="I324" s="2" t="s">
        <v>66</v>
      </c>
      <c r="J324" s="1" t="s">
        <v>651</v>
      </c>
      <c r="K324" s="3">
        <v>9.0925925925925929E-4</v>
      </c>
    </row>
    <row r="325" spans="1:11" x14ac:dyDescent="0.25">
      <c r="A325" s="1">
        <v>2023</v>
      </c>
      <c r="B325" s="4">
        <f>_xlfn.XLOOKUP(BD_ATLETAS[[#This Row],[ATLETA]],ATLETAS[ATLETA],ATLETAS[F. NACIMIENTO])</f>
        <v>38663</v>
      </c>
      <c r="C325" s="1">
        <f>IF(BD_ATLETAS[[#This Row],[F. NACIMIENTO]]=0,"",BD_ATLETAS[[#This Row],[AÑO]]-YEAR(BD_ATLETAS[[#This Row],[F. NACIMIENTO]]))</f>
        <v>14</v>
      </c>
      <c r="D325" s="2" t="s">
        <v>98</v>
      </c>
      <c r="E325" s="4" t="s">
        <v>362</v>
      </c>
      <c r="F3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5" s="4" t="str">
        <f>_xlfn.XLOOKUP(BD_ATLETAS[[#This Row],[ATLETA]],ATLETAS[ATLETA],ATLETAS[SEXO])</f>
        <v>M</v>
      </c>
      <c r="H325" s="4">
        <v>43640</v>
      </c>
      <c r="I325" s="2" t="s">
        <v>66</v>
      </c>
      <c r="J325" s="1" t="s">
        <v>13</v>
      </c>
      <c r="K325" s="3">
        <v>4.8333333333333328E-4</v>
      </c>
    </row>
    <row r="326" spans="1:11" x14ac:dyDescent="0.25">
      <c r="A326" s="1">
        <v>2023</v>
      </c>
      <c r="B326" s="4">
        <f>_xlfn.XLOOKUP(BD_ATLETAS[[#This Row],[ATLETA]],ATLETAS[ATLETA],ATLETAS[F. NACIMIENTO])</f>
        <v>38663</v>
      </c>
      <c r="C326" s="1">
        <f>IF(BD_ATLETAS[[#This Row],[F. NACIMIENTO]]=0,"",BD_ATLETAS[[#This Row],[AÑO]]-YEAR(BD_ATLETAS[[#This Row],[F. NACIMIENTO]]))</f>
        <v>14</v>
      </c>
      <c r="D326" s="2" t="s">
        <v>98</v>
      </c>
      <c r="E326" s="4" t="s">
        <v>362</v>
      </c>
      <c r="F3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26" s="4" t="str">
        <f>_xlfn.XLOOKUP(BD_ATLETAS[[#This Row],[ATLETA]],ATLETAS[ATLETA],ATLETAS[SEXO])</f>
        <v>M</v>
      </c>
      <c r="H326" s="4">
        <v>43640</v>
      </c>
      <c r="I326" s="2" t="s">
        <v>66</v>
      </c>
      <c r="J326" s="1" t="s">
        <v>12</v>
      </c>
      <c r="K326" s="3">
        <v>5.0740740740740748E-4</v>
      </c>
    </row>
    <row r="327" spans="1:11" x14ac:dyDescent="0.25">
      <c r="A327" s="1">
        <v>2023</v>
      </c>
      <c r="B327" s="4">
        <f>_xlfn.XLOOKUP(BD_ATLETAS[[#This Row],[ATLETA]],ATLETAS[ATLETA],ATLETAS[F. NACIMIENTO])</f>
        <v>40633</v>
      </c>
      <c r="C327" s="1">
        <f>IF(BD_ATLETAS[[#This Row],[F. NACIMIENTO]]=0,"",BD_ATLETAS[[#This Row],[AÑO]]-YEAR(BD_ATLETAS[[#This Row],[F. NACIMIENTO]]))</f>
        <v>8</v>
      </c>
      <c r="D327" s="2" t="s">
        <v>172</v>
      </c>
      <c r="E327" s="4" t="s">
        <v>366</v>
      </c>
      <c r="F3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7" s="4" t="str">
        <f>_xlfn.XLOOKUP(BD_ATLETAS[[#This Row],[ATLETA]],ATLETAS[ATLETA],ATLETAS[SEXO])</f>
        <v>M</v>
      </c>
      <c r="H327" s="4">
        <v>43640</v>
      </c>
      <c r="I327" s="2" t="s">
        <v>66</v>
      </c>
      <c r="J327" s="1" t="s">
        <v>650</v>
      </c>
      <c r="K327" s="3">
        <v>3.1157407407407409E-4</v>
      </c>
    </row>
    <row r="328" spans="1:11" x14ac:dyDescent="0.25">
      <c r="A328" s="1">
        <v>2023</v>
      </c>
      <c r="B328" s="4">
        <f>_xlfn.XLOOKUP(BD_ATLETAS[[#This Row],[ATLETA]],ATLETAS[ATLETA],ATLETAS[F. NACIMIENTO])</f>
        <v>40633</v>
      </c>
      <c r="C328" s="1">
        <f>IF(BD_ATLETAS[[#This Row],[F. NACIMIENTO]]=0,"",BD_ATLETAS[[#This Row],[AÑO]]-YEAR(BD_ATLETAS[[#This Row],[F. NACIMIENTO]]))</f>
        <v>8</v>
      </c>
      <c r="D328" s="2" t="s">
        <v>172</v>
      </c>
      <c r="E328" s="4" t="s">
        <v>366</v>
      </c>
      <c r="F3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8" s="4" t="str">
        <f>_xlfn.XLOOKUP(BD_ATLETAS[[#This Row],[ATLETA]],ATLETAS[ATLETA],ATLETAS[SEXO])</f>
        <v>M</v>
      </c>
      <c r="H328" s="4">
        <v>43640</v>
      </c>
      <c r="I328" s="2" t="s">
        <v>66</v>
      </c>
      <c r="J328" s="1" t="s">
        <v>649</v>
      </c>
      <c r="K328" s="3">
        <v>6.9085648148148153E-4</v>
      </c>
    </row>
    <row r="329" spans="1:11" x14ac:dyDescent="0.25">
      <c r="A329" s="1">
        <v>2023</v>
      </c>
      <c r="B329" s="4">
        <f>_xlfn.XLOOKUP(BD_ATLETAS[[#This Row],[ATLETA]],ATLETAS[ATLETA],ATLETAS[F. NACIMIENTO])</f>
        <v>40633</v>
      </c>
      <c r="C329" s="1">
        <f>IF(BD_ATLETAS[[#This Row],[F. NACIMIENTO]]=0,"",BD_ATLETAS[[#This Row],[AÑO]]-YEAR(BD_ATLETAS[[#This Row],[F. NACIMIENTO]]))</f>
        <v>8</v>
      </c>
      <c r="D329" s="2" t="s">
        <v>172</v>
      </c>
      <c r="E329" s="4" t="s">
        <v>366</v>
      </c>
      <c r="F3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29" s="4" t="str">
        <f>_xlfn.XLOOKUP(BD_ATLETAS[[#This Row],[ATLETA]],ATLETAS[ATLETA],ATLETAS[SEXO])</f>
        <v>M</v>
      </c>
      <c r="H329" s="4">
        <v>43640</v>
      </c>
      <c r="I329" s="2" t="s">
        <v>66</v>
      </c>
      <c r="J329" s="1" t="s">
        <v>9</v>
      </c>
      <c r="K329" s="3">
        <v>3.8692129629629629E-4</v>
      </c>
    </row>
    <row r="330" spans="1:11" x14ac:dyDescent="0.25">
      <c r="A330" s="1">
        <v>2023</v>
      </c>
      <c r="B330" s="4">
        <f>_xlfn.XLOOKUP(BD_ATLETAS[[#This Row],[ATLETA]],ATLETAS[ATLETA],ATLETAS[F. NACIMIENTO])</f>
        <v>39184</v>
      </c>
      <c r="C330" s="1">
        <f>IF(BD_ATLETAS[[#This Row],[F. NACIMIENTO]]=0,"",BD_ATLETAS[[#This Row],[AÑO]]-YEAR(BD_ATLETAS[[#This Row],[F. NACIMIENTO]]))</f>
        <v>12</v>
      </c>
      <c r="D330" s="2" t="s">
        <v>341</v>
      </c>
      <c r="E330" s="4" t="s">
        <v>376</v>
      </c>
      <c r="F33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0" s="4" t="str">
        <f>_xlfn.XLOOKUP(BD_ATLETAS[[#This Row],[ATLETA]],ATLETAS[ATLETA],ATLETAS[SEXO])</f>
        <v>M</v>
      </c>
      <c r="H330" s="4">
        <v>43640</v>
      </c>
      <c r="I330" s="2" t="s">
        <v>66</v>
      </c>
      <c r="J330" s="1" t="s">
        <v>651</v>
      </c>
      <c r="K330" s="3">
        <v>1.1857638888888888E-3</v>
      </c>
    </row>
    <row r="331" spans="1:11" x14ac:dyDescent="0.25">
      <c r="A331" s="1">
        <v>2023</v>
      </c>
      <c r="B331" s="4">
        <f>_xlfn.XLOOKUP(BD_ATLETAS[[#This Row],[ATLETA]],ATLETAS[ATLETA],ATLETAS[F. NACIMIENTO])</f>
        <v>39184</v>
      </c>
      <c r="C331" s="1">
        <f>IF(BD_ATLETAS[[#This Row],[F. NACIMIENTO]]=0,"",BD_ATLETAS[[#This Row],[AÑO]]-YEAR(BD_ATLETAS[[#This Row],[F. NACIMIENTO]]))</f>
        <v>12</v>
      </c>
      <c r="D331" s="2" t="s">
        <v>341</v>
      </c>
      <c r="E331" s="4" t="s">
        <v>376</v>
      </c>
      <c r="F3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1" s="4" t="str">
        <f>_xlfn.XLOOKUP(BD_ATLETAS[[#This Row],[ATLETA]],ATLETAS[ATLETA],ATLETAS[SEXO])</f>
        <v>M</v>
      </c>
      <c r="H331" s="4">
        <v>43640</v>
      </c>
      <c r="I331" s="2" t="s">
        <v>66</v>
      </c>
      <c r="J331" s="1" t="s">
        <v>11</v>
      </c>
      <c r="K331" s="3">
        <v>5.9386574074074083E-4</v>
      </c>
    </row>
    <row r="332" spans="1:11" x14ac:dyDescent="0.25">
      <c r="A332" s="1">
        <v>2023</v>
      </c>
      <c r="B332" s="4">
        <f>_xlfn.XLOOKUP(BD_ATLETAS[[#This Row],[ATLETA]],ATLETAS[ATLETA],ATLETAS[F. NACIMIENTO])</f>
        <v>39184</v>
      </c>
      <c r="C332" s="1">
        <f>IF(BD_ATLETAS[[#This Row],[F. NACIMIENTO]]=0,"",BD_ATLETAS[[#This Row],[AÑO]]-YEAR(BD_ATLETAS[[#This Row],[F. NACIMIENTO]]))</f>
        <v>12</v>
      </c>
      <c r="D332" s="2" t="s">
        <v>341</v>
      </c>
      <c r="E332" s="4" t="s">
        <v>376</v>
      </c>
      <c r="F3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332" s="4" t="str">
        <f>_xlfn.XLOOKUP(BD_ATLETAS[[#This Row],[ATLETA]],ATLETAS[ATLETA],ATLETAS[SEXO])</f>
        <v>M</v>
      </c>
      <c r="H332" s="4">
        <v>43640</v>
      </c>
      <c r="I332" s="2" t="s">
        <v>66</v>
      </c>
      <c r="J332" s="1" t="s">
        <v>12</v>
      </c>
      <c r="K332" s="3">
        <v>5.7326388888888889E-4</v>
      </c>
    </row>
    <row r="333" spans="1:11" x14ac:dyDescent="0.25">
      <c r="A333" s="1">
        <v>2023</v>
      </c>
      <c r="B333" s="4">
        <f>_xlfn.XLOOKUP(BD_ATLETAS[[#This Row],[ATLETA]],ATLETAS[ATLETA],ATLETAS[F. NACIMIENTO])</f>
        <v>37416</v>
      </c>
      <c r="C333" s="1">
        <f>IF(BD_ATLETAS[[#This Row],[F. NACIMIENTO]]=0,"",BD_ATLETAS[[#This Row],[AÑO]]-YEAR(BD_ATLETAS[[#This Row],[F. NACIMIENTO]]))</f>
        <v>17</v>
      </c>
      <c r="D333" s="2" t="s">
        <v>358</v>
      </c>
      <c r="E333" s="4" t="s">
        <v>378</v>
      </c>
      <c r="F33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3" s="4" t="str">
        <f>_xlfn.XLOOKUP(BD_ATLETAS[[#This Row],[ATLETA]],ATLETAS[ATLETA],ATLETAS[SEXO])</f>
        <v>M</v>
      </c>
      <c r="H333" s="4">
        <v>43640</v>
      </c>
      <c r="I333" s="2" t="s">
        <v>66</v>
      </c>
      <c r="J333" s="1" t="s">
        <v>651</v>
      </c>
      <c r="K333" s="3">
        <v>1.0231481481481482E-3</v>
      </c>
    </row>
    <row r="334" spans="1:11" x14ac:dyDescent="0.25">
      <c r="A334" s="1">
        <v>2023</v>
      </c>
      <c r="B334" s="4">
        <f>_xlfn.XLOOKUP(BD_ATLETAS[[#This Row],[ATLETA]],ATLETAS[ATLETA],ATLETAS[F. NACIMIENTO])</f>
        <v>37416</v>
      </c>
      <c r="C334" s="1">
        <f>IF(BD_ATLETAS[[#This Row],[F. NACIMIENTO]]=0,"",BD_ATLETAS[[#This Row],[AÑO]]-YEAR(BD_ATLETAS[[#This Row],[F. NACIMIENTO]]))</f>
        <v>17</v>
      </c>
      <c r="D334" s="2" t="s">
        <v>358</v>
      </c>
      <c r="E334" s="4" t="s">
        <v>378</v>
      </c>
      <c r="F33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4" s="4" t="str">
        <f>_xlfn.XLOOKUP(BD_ATLETAS[[#This Row],[ATLETA]],ATLETAS[ATLETA],ATLETAS[SEXO])</f>
        <v>M</v>
      </c>
      <c r="H334" s="4">
        <v>43640</v>
      </c>
      <c r="I334" s="2" t="s">
        <v>66</v>
      </c>
      <c r="J334" s="1" t="s">
        <v>11</v>
      </c>
      <c r="K334" s="3">
        <v>5.4062499999999998E-4</v>
      </c>
    </row>
    <row r="335" spans="1:11" x14ac:dyDescent="0.25">
      <c r="A335" s="1">
        <v>2023</v>
      </c>
      <c r="B335" s="4">
        <f>_xlfn.XLOOKUP(BD_ATLETAS[[#This Row],[ATLETA]],ATLETAS[ATLETA],ATLETAS[F. NACIMIENTO])</f>
        <v>37416</v>
      </c>
      <c r="C335" s="1">
        <f>IF(BD_ATLETAS[[#This Row],[F. NACIMIENTO]]=0,"",BD_ATLETAS[[#This Row],[AÑO]]-YEAR(BD_ATLETAS[[#This Row],[F. NACIMIENTO]]))</f>
        <v>17</v>
      </c>
      <c r="D335" s="2" t="s">
        <v>358</v>
      </c>
      <c r="E335" s="4" t="s">
        <v>378</v>
      </c>
      <c r="F33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5" s="4" t="str">
        <f>_xlfn.XLOOKUP(BD_ATLETAS[[#This Row],[ATLETA]],ATLETAS[ATLETA],ATLETAS[SEXO])</f>
        <v>M</v>
      </c>
      <c r="H335" s="4">
        <v>43640</v>
      </c>
      <c r="I335" s="2" t="s">
        <v>66</v>
      </c>
      <c r="J335" s="1" t="s">
        <v>13</v>
      </c>
      <c r="K335" s="3">
        <v>6.1759259259259254E-4</v>
      </c>
    </row>
    <row r="336" spans="1:11" x14ac:dyDescent="0.25">
      <c r="A336" s="1">
        <v>2023</v>
      </c>
      <c r="B336" s="4">
        <f>_xlfn.XLOOKUP(BD_ATLETAS[[#This Row],[ATLETA]],ATLETAS[ATLETA],ATLETAS[F. NACIMIENTO])</f>
        <v>37416</v>
      </c>
      <c r="C336" s="1">
        <f>IF(BD_ATLETAS[[#This Row],[F. NACIMIENTO]]=0,"",BD_ATLETAS[[#This Row],[AÑO]]-YEAR(BD_ATLETAS[[#This Row],[F. NACIMIENTO]]))</f>
        <v>17</v>
      </c>
      <c r="D336" s="2" t="s">
        <v>358</v>
      </c>
      <c r="E336" s="4" t="s">
        <v>378</v>
      </c>
      <c r="F33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36" s="4" t="str">
        <f>_xlfn.XLOOKUP(BD_ATLETAS[[#This Row],[ATLETA]],ATLETAS[ATLETA],ATLETAS[SEXO])</f>
        <v>M</v>
      </c>
      <c r="H336" s="4">
        <v>43640</v>
      </c>
      <c r="I336" s="2" t="s">
        <v>66</v>
      </c>
      <c r="J336" s="1" t="s">
        <v>12</v>
      </c>
      <c r="K336" s="3">
        <v>5.8738425925925928E-4</v>
      </c>
    </row>
    <row r="337" spans="1:11" x14ac:dyDescent="0.25">
      <c r="A337" s="1">
        <v>2023</v>
      </c>
      <c r="B337" s="4">
        <f>_xlfn.XLOOKUP(BD_ATLETAS[[#This Row],[ATLETA]],ATLETAS[ATLETA],ATLETAS[F. NACIMIENTO])</f>
        <v>38774</v>
      </c>
      <c r="C337" s="1">
        <f>IF(BD_ATLETAS[[#This Row],[F. NACIMIENTO]]=0,"",BD_ATLETAS[[#This Row],[AÑO]]-YEAR(BD_ATLETAS[[#This Row],[F. NACIMIENTO]]))</f>
        <v>13</v>
      </c>
      <c r="D337" s="2" t="s">
        <v>238</v>
      </c>
      <c r="E337" s="4" t="s">
        <v>368</v>
      </c>
      <c r="F3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7" s="4" t="str">
        <f>_xlfn.XLOOKUP(BD_ATLETAS[[#This Row],[ATLETA]],ATLETAS[ATLETA],ATLETAS[SEXO])</f>
        <v>M</v>
      </c>
      <c r="H337" s="4">
        <v>43640</v>
      </c>
      <c r="I337" s="2" t="s">
        <v>66</v>
      </c>
      <c r="J337" s="1" t="s">
        <v>649</v>
      </c>
      <c r="K337" s="3">
        <v>3.5312500000000009E-4</v>
      </c>
    </row>
    <row r="338" spans="1:11" x14ac:dyDescent="0.25">
      <c r="A338" s="1">
        <v>2023</v>
      </c>
      <c r="B338" s="4">
        <f>_xlfn.XLOOKUP(BD_ATLETAS[[#This Row],[ATLETA]],ATLETAS[ATLETA],ATLETAS[F. NACIMIENTO])</f>
        <v>38774</v>
      </c>
      <c r="C338" s="1">
        <f>IF(BD_ATLETAS[[#This Row],[F. NACIMIENTO]]=0,"",BD_ATLETAS[[#This Row],[AÑO]]-YEAR(BD_ATLETAS[[#This Row],[F. NACIMIENTO]]))</f>
        <v>13</v>
      </c>
      <c r="D338" s="2" t="s">
        <v>238</v>
      </c>
      <c r="E338" s="4" t="s">
        <v>368</v>
      </c>
      <c r="F3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8" s="4" t="str">
        <f>_xlfn.XLOOKUP(BD_ATLETAS[[#This Row],[ATLETA]],ATLETAS[ATLETA],ATLETAS[SEXO])</f>
        <v>M</v>
      </c>
      <c r="H338" s="4">
        <v>43640</v>
      </c>
      <c r="I338" s="2" t="s">
        <v>66</v>
      </c>
      <c r="J338" s="1" t="s">
        <v>651</v>
      </c>
      <c r="K338" s="3">
        <v>8.3553240740740734E-4</v>
      </c>
    </row>
    <row r="339" spans="1:11" x14ac:dyDescent="0.25">
      <c r="A339" s="1">
        <v>2023</v>
      </c>
      <c r="B339" s="4">
        <f>_xlfn.XLOOKUP(BD_ATLETAS[[#This Row],[ATLETA]],ATLETAS[ATLETA],ATLETAS[F. NACIMIENTO])</f>
        <v>38774</v>
      </c>
      <c r="C339" s="1">
        <f>IF(BD_ATLETAS[[#This Row],[F. NACIMIENTO]]=0,"",BD_ATLETAS[[#This Row],[AÑO]]-YEAR(BD_ATLETAS[[#This Row],[F. NACIMIENTO]]))</f>
        <v>13</v>
      </c>
      <c r="D339" s="2" t="s">
        <v>238</v>
      </c>
      <c r="E339" s="4" t="s">
        <v>368</v>
      </c>
      <c r="F3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39" s="4" t="str">
        <f>_xlfn.XLOOKUP(BD_ATLETAS[[#This Row],[ATLETA]],ATLETAS[ATLETA],ATLETAS[SEXO])</f>
        <v>M</v>
      </c>
      <c r="H339" s="4">
        <v>43640</v>
      </c>
      <c r="I339" s="2" t="s">
        <v>66</v>
      </c>
      <c r="J339" s="1" t="s">
        <v>13</v>
      </c>
      <c r="K339" s="3">
        <v>3.9513888888888894E-4</v>
      </c>
    </row>
    <row r="340" spans="1:11" x14ac:dyDescent="0.25">
      <c r="A340" s="1">
        <v>2023</v>
      </c>
      <c r="B340" s="4">
        <f>_xlfn.XLOOKUP(BD_ATLETAS[[#This Row],[ATLETA]],ATLETAS[ATLETA],ATLETAS[F. NACIMIENTO])</f>
        <v>38774</v>
      </c>
      <c r="C340" s="1">
        <f>IF(BD_ATLETAS[[#This Row],[F. NACIMIENTO]]=0,"",BD_ATLETAS[[#This Row],[AÑO]]-YEAR(BD_ATLETAS[[#This Row],[F. NACIMIENTO]]))</f>
        <v>13</v>
      </c>
      <c r="D340" s="2" t="s">
        <v>238</v>
      </c>
      <c r="E340" s="4" t="s">
        <v>368</v>
      </c>
      <c r="F3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40" s="4" t="str">
        <f>_xlfn.XLOOKUP(BD_ATLETAS[[#This Row],[ATLETA]],ATLETAS[ATLETA],ATLETAS[SEXO])</f>
        <v>M</v>
      </c>
      <c r="H340" s="4">
        <v>43640</v>
      </c>
      <c r="I340" s="2" t="s">
        <v>66</v>
      </c>
      <c r="J340" s="1" t="s">
        <v>12</v>
      </c>
      <c r="K340" s="3">
        <v>4.6944444444444448E-4</v>
      </c>
    </row>
    <row r="341" spans="1:11" x14ac:dyDescent="0.25">
      <c r="A341" s="1">
        <v>2023</v>
      </c>
      <c r="B341" s="4">
        <f>_xlfn.XLOOKUP(BD_ATLETAS[[#This Row],[ATLETA]],ATLETAS[ATLETA],ATLETAS[F. NACIMIENTO])</f>
        <v>40661</v>
      </c>
      <c r="C341" s="1">
        <f>IF(BD_ATLETAS[[#This Row],[F. NACIMIENTO]]=0,"",BD_ATLETAS[[#This Row],[AÑO]]-YEAR(BD_ATLETAS[[#This Row],[F. NACIMIENTO]]))</f>
        <v>8</v>
      </c>
      <c r="D341" s="2" t="s">
        <v>132</v>
      </c>
      <c r="E341" s="4" t="s">
        <v>364</v>
      </c>
      <c r="F3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1" s="4" t="str">
        <f>_xlfn.XLOOKUP(BD_ATLETAS[[#This Row],[ATLETA]],ATLETAS[ATLETA],ATLETAS[SEXO])</f>
        <v>M</v>
      </c>
      <c r="H341" s="4">
        <v>43640</v>
      </c>
      <c r="I341" s="2" t="s">
        <v>66</v>
      </c>
      <c r="J341" s="1" t="s">
        <v>650</v>
      </c>
      <c r="K341" s="3">
        <v>3.4907407407407413E-4</v>
      </c>
    </row>
    <row r="342" spans="1:11" x14ac:dyDescent="0.25">
      <c r="A342" s="1">
        <v>2023</v>
      </c>
      <c r="B342" s="4">
        <f>_xlfn.XLOOKUP(BD_ATLETAS[[#This Row],[ATLETA]],ATLETAS[ATLETA],ATLETAS[F. NACIMIENTO])</f>
        <v>40661</v>
      </c>
      <c r="C342" s="1">
        <f>IF(BD_ATLETAS[[#This Row],[F. NACIMIENTO]]=0,"",BD_ATLETAS[[#This Row],[AÑO]]-YEAR(BD_ATLETAS[[#This Row],[F. NACIMIENTO]]))</f>
        <v>8</v>
      </c>
      <c r="D342" s="2" t="s">
        <v>132</v>
      </c>
      <c r="E342" s="4" t="s">
        <v>364</v>
      </c>
      <c r="F34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2" s="4" t="str">
        <f>_xlfn.XLOOKUP(BD_ATLETAS[[#This Row],[ATLETA]],ATLETAS[ATLETA],ATLETAS[SEXO])</f>
        <v>M</v>
      </c>
      <c r="H342" s="4">
        <v>43640</v>
      </c>
      <c r="I342" s="2" t="s">
        <v>66</v>
      </c>
      <c r="J342" s="1" t="s">
        <v>649</v>
      </c>
      <c r="K342" s="3">
        <v>8.3807870370370373E-4</v>
      </c>
    </row>
    <row r="343" spans="1:11" x14ac:dyDescent="0.25">
      <c r="A343" s="1">
        <v>2023</v>
      </c>
      <c r="B343" s="4">
        <f>_xlfn.XLOOKUP(BD_ATLETAS[[#This Row],[ATLETA]],ATLETAS[ATLETA],ATLETAS[F. NACIMIENTO])</f>
        <v>40661</v>
      </c>
      <c r="C343" s="1">
        <f>IF(BD_ATLETAS[[#This Row],[F. NACIMIENTO]]=0,"",BD_ATLETAS[[#This Row],[AÑO]]-YEAR(BD_ATLETAS[[#This Row],[F. NACIMIENTO]]))</f>
        <v>8</v>
      </c>
      <c r="D343" s="2" t="s">
        <v>132</v>
      </c>
      <c r="E343" s="4" t="s">
        <v>364</v>
      </c>
      <c r="F34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43" s="4" t="str">
        <f>_xlfn.XLOOKUP(BD_ATLETAS[[#This Row],[ATLETA]],ATLETAS[ATLETA],ATLETAS[SEXO])</f>
        <v>M</v>
      </c>
      <c r="H343" s="4">
        <v>43640</v>
      </c>
      <c r="I343" s="2" t="s">
        <v>66</v>
      </c>
      <c r="J343" s="1" t="s">
        <v>9</v>
      </c>
      <c r="K343" s="3">
        <v>5.2199074074074073E-4</v>
      </c>
    </row>
    <row r="344" spans="1:11" x14ac:dyDescent="0.25">
      <c r="A344" s="1">
        <v>2023</v>
      </c>
      <c r="B344" s="4">
        <f>_xlfn.XLOOKUP(BD_ATLETAS[[#This Row],[ATLETA]],ATLETAS[ATLETA],ATLETAS[F. NACIMIENTO])</f>
        <v>38130</v>
      </c>
      <c r="C344" s="1">
        <f>IF(BD_ATLETAS[[#This Row],[F. NACIMIENTO]]=0,"",BD_ATLETAS[[#This Row],[AÑO]]-YEAR(BD_ATLETAS[[#This Row],[F. NACIMIENTO]]))</f>
        <v>15</v>
      </c>
      <c r="D344" s="2" t="s">
        <v>357</v>
      </c>
      <c r="E344" s="4" t="s">
        <v>378</v>
      </c>
      <c r="F3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4" s="4" t="str">
        <f>_xlfn.XLOOKUP(BD_ATLETAS[[#This Row],[ATLETA]],ATLETAS[ATLETA],ATLETAS[SEXO])</f>
        <v>M</v>
      </c>
      <c r="H344" s="4">
        <v>43640</v>
      </c>
      <c r="I344" s="2" t="s">
        <v>66</v>
      </c>
      <c r="J344" s="1" t="s">
        <v>651</v>
      </c>
      <c r="K344" s="3">
        <v>1.1844907407407407E-3</v>
      </c>
    </row>
    <row r="345" spans="1:11" x14ac:dyDescent="0.25">
      <c r="A345" s="1">
        <v>2023</v>
      </c>
      <c r="B345" s="4">
        <f>_xlfn.XLOOKUP(BD_ATLETAS[[#This Row],[ATLETA]],ATLETAS[ATLETA],ATLETAS[F. NACIMIENTO])</f>
        <v>38130</v>
      </c>
      <c r="C345" s="1">
        <f>IF(BD_ATLETAS[[#This Row],[F. NACIMIENTO]]=0,"",BD_ATLETAS[[#This Row],[AÑO]]-YEAR(BD_ATLETAS[[#This Row],[F. NACIMIENTO]]))</f>
        <v>15</v>
      </c>
      <c r="D345" s="2" t="s">
        <v>357</v>
      </c>
      <c r="E345" s="4" t="s">
        <v>378</v>
      </c>
      <c r="F3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5" s="4" t="str">
        <f>_xlfn.XLOOKUP(BD_ATLETAS[[#This Row],[ATLETA]],ATLETAS[ATLETA],ATLETAS[SEXO])</f>
        <v>M</v>
      </c>
      <c r="H345" s="4">
        <v>43640</v>
      </c>
      <c r="I345" s="2" t="s">
        <v>66</v>
      </c>
      <c r="J345" s="1" t="s">
        <v>11</v>
      </c>
      <c r="K345" s="3">
        <v>6.1886574074074068E-4</v>
      </c>
    </row>
    <row r="346" spans="1:11" x14ac:dyDescent="0.25">
      <c r="A346" s="1">
        <v>2023</v>
      </c>
      <c r="B346" s="4">
        <f>_xlfn.XLOOKUP(BD_ATLETAS[[#This Row],[ATLETA]],ATLETAS[ATLETA],ATLETAS[F. NACIMIENTO])</f>
        <v>38130</v>
      </c>
      <c r="C346" s="1">
        <f>IF(BD_ATLETAS[[#This Row],[F. NACIMIENTO]]=0,"",BD_ATLETAS[[#This Row],[AÑO]]-YEAR(BD_ATLETAS[[#This Row],[F. NACIMIENTO]]))</f>
        <v>15</v>
      </c>
      <c r="D346" s="2" t="s">
        <v>357</v>
      </c>
      <c r="E346" s="4" t="s">
        <v>378</v>
      </c>
      <c r="F3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6" s="4" t="str">
        <f>_xlfn.XLOOKUP(BD_ATLETAS[[#This Row],[ATLETA]],ATLETAS[ATLETA],ATLETAS[SEXO])</f>
        <v>M</v>
      </c>
      <c r="H346" s="4">
        <v>43640</v>
      </c>
      <c r="I346" s="2" t="s">
        <v>66</v>
      </c>
      <c r="J346" s="1" t="s">
        <v>13</v>
      </c>
      <c r="K346" s="3">
        <v>8.1527777777777772E-4</v>
      </c>
    </row>
    <row r="347" spans="1:11" x14ac:dyDescent="0.25">
      <c r="A347" s="1">
        <v>2023</v>
      </c>
      <c r="B347" s="4">
        <f>_xlfn.XLOOKUP(BD_ATLETAS[[#This Row],[ATLETA]],ATLETAS[ATLETA],ATLETAS[F. NACIMIENTO])</f>
        <v>38130</v>
      </c>
      <c r="C347" s="1">
        <f>IF(BD_ATLETAS[[#This Row],[F. NACIMIENTO]]=0,"",BD_ATLETAS[[#This Row],[AÑO]]-YEAR(BD_ATLETAS[[#This Row],[F. NACIMIENTO]]))</f>
        <v>15</v>
      </c>
      <c r="D347" s="2" t="s">
        <v>357</v>
      </c>
      <c r="E347" s="4" t="s">
        <v>378</v>
      </c>
      <c r="F3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47" s="4" t="str">
        <f>_xlfn.XLOOKUP(BD_ATLETAS[[#This Row],[ATLETA]],ATLETAS[ATLETA],ATLETAS[SEXO])</f>
        <v>M</v>
      </c>
      <c r="H347" s="4">
        <v>43640</v>
      </c>
      <c r="I347" s="2" t="s">
        <v>66</v>
      </c>
      <c r="J347" s="1" t="s">
        <v>12</v>
      </c>
      <c r="K347" s="3">
        <v>6.6701388888888886E-4</v>
      </c>
    </row>
    <row r="348" spans="1:11" x14ac:dyDescent="0.25">
      <c r="A348" s="1">
        <v>2023</v>
      </c>
      <c r="B348" s="4">
        <f>_xlfn.XLOOKUP(BD_ATLETAS[[#This Row],[ATLETA]],ATLETAS[ATLETA],ATLETAS[F. NACIMIENTO])</f>
        <v>40129</v>
      </c>
      <c r="C348" s="1">
        <f>IF(BD_ATLETAS[[#This Row],[F. NACIMIENTO]]=0,"",BD_ATLETAS[[#This Row],[AÑO]]-YEAR(BD_ATLETAS[[#This Row],[F. NACIMIENTO]]))</f>
        <v>10</v>
      </c>
      <c r="D348" s="2" t="s">
        <v>95</v>
      </c>
      <c r="E348" s="4" t="s">
        <v>362</v>
      </c>
      <c r="F3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48" s="4" t="str">
        <f>_xlfn.XLOOKUP(BD_ATLETAS[[#This Row],[ATLETA]],ATLETAS[ATLETA],ATLETAS[SEXO])</f>
        <v>M</v>
      </c>
      <c r="H348" s="4">
        <v>43640</v>
      </c>
      <c r="I348" s="2" t="s">
        <v>66</v>
      </c>
      <c r="J348" s="1" t="s">
        <v>649</v>
      </c>
      <c r="K348" s="3">
        <v>5.7835648148148145E-4</v>
      </c>
    </row>
    <row r="349" spans="1:11" x14ac:dyDescent="0.25">
      <c r="A349" s="1">
        <v>2023</v>
      </c>
      <c r="B349" s="4">
        <f>_xlfn.XLOOKUP(BD_ATLETAS[[#This Row],[ATLETA]],ATLETAS[ATLETA],ATLETAS[F. NACIMIENTO])</f>
        <v>40129</v>
      </c>
      <c r="C349" s="1">
        <f>IF(BD_ATLETAS[[#This Row],[F. NACIMIENTO]]=0,"",BD_ATLETAS[[#This Row],[AÑO]]-YEAR(BD_ATLETAS[[#This Row],[F. NACIMIENTO]]))</f>
        <v>10</v>
      </c>
      <c r="D349" s="2" t="s">
        <v>95</v>
      </c>
      <c r="E349" s="4" t="s">
        <v>362</v>
      </c>
      <c r="F3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49" s="4" t="str">
        <f>_xlfn.XLOOKUP(BD_ATLETAS[[#This Row],[ATLETA]],ATLETAS[ATLETA],ATLETAS[SEXO])</f>
        <v>M</v>
      </c>
      <c r="H349" s="4">
        <v>43640</v>
      </c>
      <c r="I349" s="2" t="s">
        <v>66</v>
      </c>
      <c r="J349" s="1" t="s">
        <v>651</v>
      </c>
      <c r="K349" s="3">
        <v>1.2407407407407408E-3</v>
      </c>
    </row>
    <row r="350" spans="1:11" x14ac:dyDescent="0.25">
      <c r="A350" s="1">
        <v>2023</v>
      </c>
      <c r="B350" s="4">
        <f>_xlfn.XLOOKUP(BD_ATLETAS[[#This Row],[ATLETA]],ATLETAS[ATLETA],ATLETAS[F. NACIMIENTO])</f>
        <v>40129</v>
      </c>
      <c r="C350" s="1">
        <f>IF(BD_ATLETAS[[#This Row],[F. NACIMIENTO]]=0,"",BD_ATLETAS[[#This Row],[AÑO]]-YEAR(BD_ATLETAS[[#This Row],[F. NACIMIENTO]]))</f>
        <v>10</v>
      </c>
      <c r="D350" s="2" t="s">
        <v>95</v>
      </c>
      <c r="E350" s="4" t="s">
        <v>362</v>
      </c>
      <c r="F3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0" s="4" t="str">
        <f>_xlfn.XLOOKUP(BD_ATLETAS[[#This Row],[ATLETA]],ATLETAS[ATLETA],ATLETAS[SEXO])</f>
        <v>M</v>
      </c>
      <c r="H350" s="4">
        <v>43640</v>
      </c>
      <c r="I350" s="2" t="s">
        <v>66</v>
      </c>
      <c r="J350" s="1" t="s">
        <v>11</v>
      </c>
      <c r="K350" s="3">
        <v>6.8136574074074074E-4</v>
      </c>
    </row>
    <row r="351" spans="1:11" x14ac:dyDescent="0.25">
      <c r="A351" s="1">
        <v>2023</v>
      </c>
      <c r="B351" s="4">
        <f>_xlfn.XLOOKUP(BD_ATLETAS[[#This Row],[ATLETA]],ATLETAS[ATLETA],ATLETAS[F. NACIMIENTO])</f>
        <v>40129</v>
      </c>
      <c r="C351" s="1">
        <f>IF(BD_ATLETAS[[#This Row],[F. NACIMIENTO]]=0,"",BD_ATLETAS[[#This Row],[AÑO]]-YEAR(BD_ATLETAS[[#This Row],[F. NACIMIENTO]]))</f>
        <v>10</v>
      </c>
      <c r="D351" s="2" t="s">
        <v>95</v>
      </c>
      <c r="E351" s="4" t="s">
        <v>362</v>
      </c>
      <c r="F3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1" s="4" t="str">
        <f>_xlfn.XLOOKUP(BD_ATLETAS[[#This Row],[ATLETA]],ATLETAS[ATLETA],ATLETAS[SEXO])</f>
        <v>M</v>
      </c>
      <c r="H351" s="4">
        <v>43640</v>
      </c>
      <c r="I351" s="2" t="s">
        <v>66</v>
      </c>
      <c r="J351" s="1" t="s">
        <v>13</v>
      </c>
      <c r="K351" s="3">
        <v>6.2048611111111104E-4</v>
      </c>
    </row>
    <row r="352" spans="1:11" x14ac:dyDescent="0.25">
      <c r="A352" s="1">
        <v>2023</v>
      </c>
      <c r="B352" s="4">
        <f>_xlfn.XLOOKUP(BD_ATLETAS[[#This Row],[ATLETA]],ATLETAS[ATLETA],ATLETAS[F. NACIMIENTO])</f>
        <v>40051</v>
      </c>
      <c r="C352" s="1">
        <f>IF(BD_ATLETAS[[#This Row],[F. NACIMIENTO]]=0,"",BD_ATLETAS[[#This Row],[AÑO]]-YEAR(BD_ATLETAS[[#This Row],[F. NACIMIENTO]]))</f>
        <v>10</v>
      </c>
      <c r="D352" s="2" t="s">
        <v>414</v>
      </c>
      <c r="E352" s="4" t="s">
        <v>362</v>
      </c>
      <c r="F3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2" s="4" t="str">
        <f>_xlfn.XLOOKUP(BD_ATLETAS[[#This Row],[ATLETA]],ATLETAS[ATLETA],ATLETAS[SEXO])</f>
        <v>M</v>
      </c>
      <c r="H352" s="4">
        <v>43640</v>
      </c>
      <c r="I352" s="2" t="s">
        <v>66</v>
      </c>
      <c r="J352" s="1" t="s">
        <v>649</v>
      </c>
      <c r="K352" s="3">
        <v>5.2407407407407405E-4</v>
      </c>
    </row>
    <row r="353" spans="1:11" x14ac:dyDescent="0.25">
      <c r="A353" s="1">
        <v>2023</v>
      </c>
      <c r="B353" s="4">
        <f>_xlfn.XLOOKUP(BD_ATLETAS[[#This Row],[ATLETA]],ATLETAS[ATLETA],ATLETAS[F. NACIMIENTO])</f>
        <v>40051</v>
      </c>
      <c r="C353" s="1">
        <f>IF(BD_ATLETAS[[#This Row],[F. NACIMIENTO]]=0,"",BD_ATLETAS[[#This Row],[AÑO]]-YEAR(BD_ATLETAS[[#This Row],[F. NACIMIENTO]]))</f>
        <v>10</v>
      </c>
      <c r="D353" s="2" t="s">
        <v>414</v>
      </c>
      <c r="E353" s="4" t="s">
        <v>362</v>
      </c>
      <c r="F3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3" s="4" t="str">
        <f>_xlfn.XLOOKUP(BD_ATLETAS[[#This Row],[ATLETA]],ATLETAS[ATLETA],ATLETAS[SEXO])</f>
        <v>M</v>
      </c>
      <c r="H353" s="4">
        <v>43640</v>
      </c>
      <c r="I353" s="2" t="s">
        <v>66</v>
      </c>
      <c r="J353" s="1" t="s">
        <v>651</v>
      </c>
      <c r="K353" s="3">
        <v>1.2596064814814813E-3</v>
      </c>
    </row>
    <row r="354" spans="1:11" x14ac:dyDescent="0.25">
      <c r="A354" s="1">
        <v>2023</v>
      </c>
      <c r="B354" s="4">
        <f>_xlfn.XLOOKUP(BD_ATLETAS[[#This Row],[ATLETA]],ATLETAS[ATLETA],ATLETAS[F. NACIMIENTO])</f>
        <v>40051</v>
      </c>
      <c r="C354" s="1">
        <f>IF(BD_ATLETAS[[#This Row],[F. NACIMIENTO]]=0,"",BD_ATLETAS[[#This Row],[AÑO]]-YEAR(BD_ATLETAS[[#This Row],[F. NACIMIENTO]]))</f>
        <v>10</v>
      </c>
      <c r="D354" s="2" t="s">
        <v>414</v>
      </c>
      <c r="E354" s="4" t="s">
        <v>362</v>
      </c>
      <c r="F3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4" s="4" t="str">
        <f>_xlfn.XLOOKUP(BD_ATLETAS[[#This Row],[ATLETA]],ATLETAS[ATLETA],ATLETAS[SEXO])</f>
        <v>M</v>
      </c>
      <c r="H354" s="4">
        <v>43640</v>
      </c>
      <c r="I354" s="2" t="s">
        <v>66</v>
      </c>
      <c r="J354" s="1" t="s">
        <v>11</v>
      </c>
      <c r="K354" s="3">
        <v>6.8958333333333328E-4</v>
      </c>
    </row>
    <row r="355" spans="1:11" x14ac:dyDescent="0.25">
      <c r="A355" s="1">
        <v>2023</v>
      </c>
      <c r="B355" s="4">
        <f>_xlfn.XLOOKUP(BD_ATLETAS[[#This Row],[ATLETA]],ATLETAS[ATLETA],ATLETAS[F. NACIMIENTO])</f>
        <v>40051</v>
      </c>
      <c r="C355" s="1">
        <f>IF(BD_ATLETAS[[#This Row],[F. NACIMIENTO]]=0,"",BD_ATLETAS[[#This Row],[AÑO]]-YEAR(BD_ATLETAS[[#This Row],[F. NACIMIENTO]]))</f>
        <v>10</v>
      </c>
      <c r="D355" s="2" t="s">
        <v>414</v>
      </c>
      <c r="E355" s="4" t="s">
        <v>362</v>
      </c>
      <c r="F3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55" s="4" t="str">
        <f>_xlfn.XLOOKUP(BD_ATLETAS[[#This Row],[ATLETA]],ATLETAS[ATLETA],ATLETAS[SEXO])</f>
        <v>M</v>
      </c>
      <c r="H355" s="4">
        <v>43640</v>
      </c>
      <c r="I355" s="2" t="s">
        <v>66</v>
      </c>
      <c r="J355" s="1" t="s">
        <v>12</v>
      </c>
      <c r="K355" s="3">
        <v>8.1597222222222227E-4</v>
      </c>
    </row>
    <row r="356" spans="1:11" x14ac:dyDescent="0.25">
      <c r="A356" s="1">
        <v>2023</v>
      </c>
      <c r="B356" s="4">
        <f>_xlfn.XLOOKUP(BD_ATLETAS[[#This Row],[ATLETA]],ATLETAS[ATLETA],ATLETAS[F. NACIMIENTO])</f>
        <v>38284</v>
      </c>
      <c r="C356" s="1">
        <f>IF(BD_ATLETAS[[#This Row],[F. NACIMIENTO]]=0,"",BD_ATLETAS[[#This Row],[AÑO]]-YEAR(BD_ATLETAS[[#This Row],[F. NACIMIENTO]]))</f>
        <v>15</v>
      </c>
      <c r="D356" s="2" t="s">
        <v>101</v>
      </c>
      <c r="E356" s="4" t="s">
        <v>362</v>
      </c>
      <c r="F3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6" s="4" t="str">
        <f>_xlfn.XLOOKUP(BD_ATLETAS[[#This Row],[ATLETA]],ATLETAS[ATLETA],ATLETAS[SEXO])</f>
        <v>M</v>
      </c>
      <c r="H356" s="4">
        <v>43640</v>
      </c>
      <c r="I356" s="2" t="s">
        <v>66</v>
      </c>
      <c r="J356" s="1" t="s">
        <v>651</v>
      </c>
      <c r="K356" s="3">
        <v>8.9606481481481481E-4</v>
      </c>
    </row>
    <row r="357" spans="1:11" x14ac:dyDescent="0.25">
      <c r="A357" s="1">
        <v>2023</v>
      </c>
      <c r="B357" s="4">
        <f>_xlfn.XLOOKUP(BD_ATLETAS[[#This Row],[ATLETA]],ATLETAS[ATLETA],ATLETAS[F. NACIMIENTO])</f>
        <v>38284</v>
      </c>
      <c r="C357" s="1">
        <f>IF(BD_ATLETAS[[#This Row],[F. NACIMIENTO]]=0,"",BD_ATLETAS[[#This Row],[AÑO]]-YEAR(BD_ATLETAS[[#This Row],[F. NACIMIENTO]]))</f>
        <v>15</v>
      </c>
      <c r="D357" s="2" t="s">
        <v>101</v>
      </c>
      <c r="E357" s="4" t="s">
        <v>362</v>
      </c>
      <c r="F3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7" s="4" t="str">
        <f>_xlfn.XLOOKUP(BD_ATLETAS[[#This Row],[ATLETA]],ATLETAS[ATLETA],ATLETAS[SEXO])</f>
        <v>M</v>
      </c>
      <c r="H357" s="4">
        <v>43640</v>
      </c>
      <c r="I357" s="2" t="s">
        <v>66</v>
      </c>
      <c r="J357" s="1" t="s">
        <v>652</v>
      </c>
      <c r="K357" s="3">
        <v>1.9818287037037035E-3</v>
      </c>
    </row>
    <row r="358" spans="1:11" x14ac:dyDescent="0.25">
      <c r="A358" s="1">
        <v>2023</v>
      </c>
      <c r="B358" s="4">
        <f>_xlfn.XLOOKUP(BD_ATLETAS[[#This Row],[ATLETA]],ATLETAS[ATLETA],ATLETAS[F. NACIMIENTO])</f>
        <v>38284</v>
      </c>
      <c r="C358" s="1">
        <f>IF(BD_ATLETAS[[#This Row],[F. NACIMIENTO]]=0,"",BD_ATLETAS[[#This Row],[AÑO]]-YEAR(BD_ATLETAS[[#This Row],[F. NACIMIENTO]]))</f>
        <v>15</v>
      </c>
      <c r="D358" s="2" t="s">
        <v>101</v>
      </c>
      <c r="E358" s="4" t="s">
        <v>362</v>
      </c>
      <c r="F3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8" s="4" t="str">
        <f>_xlfn.XLOOKUP(BD_ATLETAS[[#This Row],[ATLETA]],ATLETAS[ATLETA],ATLETAS[SEXO])</f>
        <v>M</v>
      </c>
      <c r="H358" s="4">
        <v>43640</v>
      </c>
      <c r="I358" s="2" t="s">
        <v>66</v>
      </c>
      <c r="J358" s="1" t="s">
        <v>11</v>
      </c>
      <c r="K358" s="3">
        <v>5.43287037037037E-4</v>
      </c>
    </row>
    <row r="359" spans="1:11" x14ac:dyDescent="0.25">
      <c r="A359" s="1">
        <v>2023</v>
      </c>
      <c r="B359" s="4">
        <f>_xlfn.XLOOKUP(BD_ATLETAS[[#This Row],[ATLETA]],ATLETAS[ATLETA],ATLETAS[F. NACIMIENTO])</f>
        <v>38284</v>
      </c>
      <c r="C359" s="1">
        <f>IF(BD_ATLETAS[[#This Row],[F. NACIMIENTO]]=0,"",BD_ATLETAS[[#This Row],[AÑO]]-YEAR(BD_ATLETAS[[#This Row],[F. NACIMIENTO]]))</f>
        <v>15</v>
      </c>
      <c r="D359" s="2" t="s">
        <v>101</v>
      </c>
      <c r="E359" s="4" t="s">
        <v>362</v>
      </c>
      <c r="F3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59" s="4" t="str">
        <f>_xlfn.XLOOKUP(BD_ATLETAS[[#This Row],[ATLETA]],ATLETAS[ATLETA],ATLETAS[SEXO])</f>
        <v>M</v>
      </c>
      <c r="H359" s="4">
        <v>43640</v>
      </c>
      <c r="I359" s="2" t="s">
        <v>66</v>
      </c>
      <c r="J359" s="1" t="s">
        <v>13</v>
      </c>
      <c r="K359" s="3">
        <v>4.7256944444444446E-4</v>
      </c>
    </row>
    <row r="360" spans="1:11" x14ac:dyDescent="0.25">
      <c r="A360" s="1">
        <v>2023</v>
      </c>
      <c r="B360" s="4">
        <f>_xlfn.XLOOKUP(BD_ATLETAS[[#This Row],[ATLETA]],ATLETAS[ATLETA],ATLETAS[F. NACIMIENTO])</f>
        <v>37416</v>
      </c>
      <c r="C360" s="1">
        <f>IF(BD_ATLETAS[[#This Row],[F. NACIMIENTO]]=0,"",BD_ATLETAS[[#This Row],[AÑO]]-YEAR(BD_ATLETAS[[#This Row],[F. NACIMIENTO]]))</f>
        <v>17</v>
      </c>
      <c r="D360" s="2" t="s">
        <v>359</v>
      </c>
      <c r="E360" s="4" t="s">
        <v>378</v>
      </c>
      <c r="F36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0" s="4" t="str">
        <f>_xlfn.XLOOKUP(BD_ATLETAS[[#This Row],[ATLETA]],ATLETAS[ATLETA],ATLETAS[SEXO])</f>
        <v>M</v>
      </c>
      <c r="H360" s="4">
        <v>43640</v>
      </c>
      <c r="I360" s="2" t="s">
        <v>66</v>
      </c>
      <c r="J360" s="1" t="s">
        <v>651</v>
      </c>
      <c r="K360" s="3">
        <v>1.0059027777777779E-3</v>
      </c>
    </row>
    <row r="361" spans="1:11" x14ac:dyDescent="0.25">
      <c r="A361" s="1">
        <v>2023</v>
      </c>
      <c r="B361" s="4">
        <f>_xlfn.XLOOKUP(BD_ATLETAS[[#This Row],[ATLETA]],ATLETAS[ATLETA],ATLETAS[F. NACIMIENTO])</f>
        <v>37416</v>
      </c>
      <c r="C361" s="1">
        <f>IF(BD_ATLETAS[[#This Row],[F. NACIMIENTO]]=0,"",BD_ATLETAS[[#This Row],[AÑO]]-YEAR(BD_ATLETAS[[#This Row],[F. NACIMIENTO]]))</f>
        <v>17</v>
      </c>
      <c r="D361" s="2" t="s">
        <v>359</v>
      </c>
      <c r="E361" s="4" t="s">
        <v>378</v>
      </c>
      <c r="F36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1" s="4" t="str">
        <f>_xlfn.XLOOKUP(BD_ATLETAS[[#This Row],[ATLETA]],ATLETAS[ATLETA],ATLETAS[SEXO])</f>
        <v>M</v>
      </c>
      <c r="H361" s="4">
        <v>43640</v>
      </c>
      <c r="I361" s="2" t="s">
        <v>66</v>
      </c>
      <c r="J361" s="1" t="s">
        <v>11</v>
      </c>
      <c r="K361" s="3">
        <v>5.2488425925925934E-4</v>
      </c>
    </row>
    <row r="362" spans="1:11" x14ac:dyDescent="0.25">
      <c r="A362" s="1">
        <v>2023</v>
      </c>
      <c r="B362" s="4">
        <f>_xlfn.XLOOKUP(BD_ATLETAS[[#This Row],[ATLETA]],ATLETAS[ATLETA],ATLETAS[F. NACIMIENTO])</f>
        <v>37416</v>
      </c>
      <c r="C362" s="1">
        <f>IF(BD_ATLETAS[[#This Row],[F. NACIMIENTO]]=0,"",BD_ATLETAS[[#This Row],[AÑO]]-YEAR(BD_ATLETAS[[#This Row],[F. NACIMIENTO]]))</f>
        <v>17</v>
      </c>
      <c r="D362" s="2" t="s">
        <v>359</v>
      </c>
      <c r="E362" s="4" t="s">
        <v>378</v>
      </c>
      <c r="F36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2" s="4" t="str">
        <f>_xlfn.XLOOKUP(BD_ATLETAS[[#This Row],[ATLETA]],ATLETAS[ATLETA],ATLETAS[SEXO])</f>
        <v>M</v>
      </c>
      <c r="H362" s="4">
        <v>43640</v>
      </c>
      <c r="I362" s="2" t="s">
        <v>66</v>
      </c>
      <c r="J362" s="1" t="s">
        <v>13</v>
      </c>
      <c r="K362" s="3">
        <v>5.0925925925925921E-4</v>
      </c>
    </row>
    <row r="363" spans="1:11" x14ac:dyDescent="0.25">
      <c r="A363" s="1">
        <v>2023</v>
      </c>
      <c r="B363" s="4">
        <f>_xlfn.XLOOKUP(BD_ATLETAS[[#This Row],[ATLETA]],ATLETAS[ATLETA],ATLETAS[F. NACIMIENTO])</f>
        <v>37416</v>
      </c>
      <c r="C363" s="1">
        <f>IF(BD_ATLETAS[[#This Row],[F. NACIMIENTO]]=0,"",BD_ATLETAS[[#This Row],[AÑO]]-YEAR(BD_ATLETAS[[#This Row],[F. NACIMIENTO]]))</f>
        <v>17</v>
      </c>
      <c r="D363" s="2" t="s">
        <v>359</v>
      </c>
      <c r="E363" s="4" t="s">
        <v>378</v>
      </c>
      <c r="F36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363" s="4" t="str">
        <f>_xlfn.XLOOKUP(BD_ATLETAS[[#This Row],[ATLETA]],ATLETAS[ATLETA],ATLETAS[SEXO])</f>
        <v>M</v>
      </c>
      <c r="H363" s="4">
        <v>43640</v>
      </c>
      <c r="I363" s="2" t="s">
        <v>66</v>
      </c>
      <c r="J363" s="1" t="s">
        <v>12</v>
      </c>
      <c r="K363" s="3">
        <v>5.9722222222222219E-4</v>
      </c>
    </row>
    <row r="364" spans="1:11" x14ac:dyDescent="0.25">
      <c r="A364" s="1">
        <v>2023</v>
      </c>
      <c r="B364" s="4">
        <f>_xlfn.XLOOKUP(BD_ATLETAS[[#This Row],[ATLETA]],ATLETAS[ATLETA],ATLETAS[F. NACIMIENTO])</f>
        <v>38696</v>
      </c>
      <c r="C364" s="1">
        <f>IF(BD_ATLETAS[[#This Row],[F. NACIMIENTO]]=0,"",BD_ATLETAS[[#This Row],[AÑO]]-YEAR(BD_ATLETAS[[#This Row],[F. NACIMIENTO]]))</f>
        <v>14</v>
      </c>
      <c r="D364" s="2" t="s">
        <v>218</v>
      </c>
      <c r="E364" s="4" t="s">
        <v>368</v>
      </c>
      <c r="F3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4" s="4" t="str">
        <f>_xlfn.XLOOKUP(BD_ATLETAS[[#This Row],[ATLETA]],ATLETAS[ATLETA],ATLETAS[SEXO])</f>
        <v>F</v>
      </c>
      <c r="H364" s="4">
        <v>43640</v>
      </c>
      <c r="I364" s="2" t="s">
        <v>66</v>
      </c>
      <c r="J364" s="1" t="s">
        <v>651</v>
      </c>
      <c r="K364" s="3">
        <v>1.5388888888888891E-3</v>
      </c>
    </row>
    <row r="365" spans="1:11" x14ac:dyDescent="0.25">
      <c r="A365" s="1">
        <v>2023</v>
      </c>
      <c r="B365" s="4">
        <f>_xlfn.XLOOKUP(BD_ATLETAS[[#This Row],[ATLETA]],ATLETAS[ATLETA],ATLETAS[F. NACIMIENTO])</f>
        <v>38696</v>
      </c>
      <c r="C365" s="1">
        <f>IF(BD_ATLETAS[[#This Row],[F. NACIMIENTO]]=0,"",BD_ATLETAS[[#This Row],[AÑO]]-YEAR(BD_ATLETAS[[#This Row],[F. NACIMIENTO]]))</f>
        <v>14</v>
      </c>
      <c r="D365" s="2" t="s">
        <v>218</v>
      </c>
      <c r="E365" s="4" t="s">
        <v>368</v>
      </c>
      <c r="F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5" s="4" t="str">
        <f>_xlfn.XLOOKUP(BD_ATLETAS[[#This Row],[ATLETA]],ATLETAS[ATLETA],ATLETAS[SEXO])</f>
        <v>F</v>
      </c>
      <c r="H365" s="4">
        <v>43640</v>
      </c>
      <c r="I365" s="2" t="s">
        <v>66</v>
      </c>
      <c r="J365" s="1" t="s">
        <v>11</v>
      </c>
      <c r="K365" s="3">
        <v>8.9768518518518507E-4</v>
      </c>
    </row>
    <row r="366" spans="1:11" x14ac:dyDescent="0.25">
      <c r="A366" s="1">
        <v>2023</v>
      </c>
      <c r="B366" s="4">
        <f>_xlfn.XLOOKUP(BD_ATLETAS[[#This Row],[ATLETA]],ATLETAS[ATLETA],ATLETAS[F. NACIMIENTO])</f>
        <v>41377</v>
      </c>
      <c r="C366" s="1">
        <f>IF(BD_ATLETAS[[#This Row],[F. NACIMIENTO]]=0,"",BD_ATLETAS[[#This Row],[AÑO]]-YEAR(BD_ATLETAS[[#This Row],[F. NACIMIENTO]]))</f>
        <v>6</v>
      </c>
      <c r="D366" s="2" t="s">
        <v>30</v>
      </c>
      <c r="E366" s="4" t="s">
        <v>25</v>
      </c>
      <c r="F3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66" s="4" t="str">
        <f>_xlfn.XLOOKUP(BD_ATLETAS[[#This Row],[ATLETA]],ATLETAS[ATLETA],ATLETAS[SEXO])</f>
        <v>M</v>
      </c>
      <c r="H366" s="4">
        <v>43640</v>
      </c>
      <c r="I366" s="2" t="s">
        <v>66</v>
      </c>
      <c r="J366" s="1" t="s">
        <v>650</v>
      </c>
      <c r="K366" s="3">
        <v>4.8240740740740736E-4</v>
      </c>
    </row>
    <row r="367" spans="1:11" x14ac:dyDescent="0.25">
      <c r="A367" s="1">
        <v>2023</v>
      </c>
      <c r="B367" s="4">
        <f>_xlfn.XLOOKUP(BD_ATLETAS[[#This Row],[ATLETA]],ATLETAS[ATLETA],ATLETAS[F. NACIMIENTO])</f>
        <v>38404</v>
      </c>
      <c r="C367" s="1">
        <f>IF(BD_ATLETAS[[#This Row],[F. NACIMIENTO]]=0,"",BD_ATLETAS[[#This Row],[AÑO]]-YEAR(BD_ATLETAS[[#This Row],[F. NACIMIENTO]]))</f>
        <v>14</v>
      </c>
      <c r="D367" s="2" t="s">
        <v>84</v>
      </c>
      <c r="E367" s="4" t="s">
        <v>362</v>
      </c>
      <c r="F3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7" s="4" t="str">
        <f>_xlfn.XLOOKUP(BD_ATLETAS[[#This Row],[ATLETA]],ATLETAS[ATLETA],ATLETAS[SEXO])</f>
        <v>F</v>
      </c>
      <c r="H367" s="4">
        <v>43640</v>
      </c>
      <c r="I367" s="2" t="s">
        <v>66</v>
      </c>
      <c r="J367" s="1" t="s">
        <v>651</v>
      </c>
      <c r="K367" s="3">
        <v>1.0956018518518517E-3</v>
      </c>
    </row>
    <row r="368" spans="1:11" x14ac:dyDescent="0.25">
      <c r="A368" s="1">
        <v>2023</v>
      </c>
      <c r="B368" s="4">
        <f>_xlfn.XLOOKUP(BD_ATLETAS[[#This Row],[ATLETA]],ATLETAS[ATLETA],ATLETAS[F. NACIMIENTO])</f>
        <v>38404</v>
      </c>
      <c r="C368" s="1">
        <f>IF(BD_ATLETAS[[#This Row],[F. NACIMIENTO]]=0,"",BD_ATLETAS[[#This Row],[AÑO]]-YEAR(BD_ATLETAS[[#This Row],[F. NACIMIENTO]]))</f>
        <v>14</v>
      </c>
      <c r="D368" s="2" t="s">
        <v>84</v>
      </c>
      <c r="E368" s="4" t="s">
        <v>362</v>
      </c>
      <c r="F3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8" s="4" t="str">
        <f>_xlfn.XLOOKUP(BD_ATLETAS[[#This Row],[ATLETA]],ATLETAS[ATLETA],ATLETAS[SEXO])</f>
        <v>F</v>
      </c>
      <c r="H368" s="4">
        <v>43640</v>
      </c>
      <c r="I368" s="2" t="s">
        <v>66</v>
      </c>
      <c r="J368" s="1" t="s">
        <v>11</v>
      </c>
      <c r="K368" s="3">
        <v>6.1493055555555563E-4</v>
      </c>
    </row>
    <row r="369" spans="1:11" x14ac:dyDescent="0.25">
      <c r="A369" s="1">
        <v>2023</v>
      </c>
      <c r="B369" s="4">
        <f>_xlfn.XLOOKUP(BD_ATLETAS[[#This Row],[ATLETA]],ATLETAS[ATLETA],ATLETAS[F. NACIMIENTO])</f>
        <v>38404</v>
      </c>
      <c r="C369" s="1">
        <f>IF(BD_ATLETAS[[#This Row],[F. NACIMIENTO]]=0,"",BD_ATLETAS[[#This Row],[AÑO]]-YEAR(BD_ATLETAS[[#This Row],[F. NACIMIENTO]]))</f>
        <v>14</v>
      </c>
      <c r="D369" s="2" t="s">
        <v>84</v>
      </c>
      <c r="E369" s="4" t="s">
        <v>362</v>
      </c>
      <c r="F3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69" s="4" t="str">
        <f>_xlfn.XLOOKUP(BD_ATLETAS[[#This Row],[ATLETA]],ATLETAS[ATLETA],ATLETAS[SEXO])</f>
        <v>F</v>
      </c>
      <c r="H369" s="4">
        <v>43640</v>
      </c>
      <c r="I369" s="2" t="s">
        <v>66</v>
      </c>
      <c r="J369" s="1" t="s">
        <v>13</v>
      </c>
      <c r="K369" s="3">
        <v>5.62037037037037E-4</v>
      </c>
    </row>
    <row r="370" spans="1:11" x14ac:dyDescent="0.25">
      <c r="A370" s="1">
        <v>2023</v>
      </c>
      <c r="B370" s="4">
        <f>_xlfn.XLOOKUP(BD_ATLETAS[[#This Row],[ATLETA]],ATLETAS[ATLETA],ATLETAS[F. NACIMIENTO])</f>
        <v>38404</v>
      </c>
      <c r="C370" s="1">
        <f>IF(BD_ATLETAS[[#This Row],[F. NACIMIENTO]]=0,"",BD_ATLETAS[[#This Row],[AÑO]]-YEAR(BD_ATLETAS[[#This Row],[F. NACIMIENTO]]))</f>
        <v>14</v>
      </c>
      <c r="D370" s="2" t="s">
        <v>84</v>
      </c>
      <c r="E370" s="4" t="s">
        <v>362</v>
      </c>
      <c r="F3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70" s="4" t="str">
        <f>_xlfn.XLOOKUP(BD_ATLETAS[[#This Row],[ATLETA]],ATLETAS[ATLETA],ATLETAS[SEXO])</f>
        <v>F</v>
      </c>
      <c r="H370" s="4">
        <v>43640</v>
      </c>
      <c r="I370" s="2" t="s">
        <v>66</v>
      </c>
      <c r="J370" s="1" t="s">
        <v>12</v>
      </c>
      <c r="K370" s="3">
        <v>7.5416666666666677E-4</v>
      </c>
    </row>
    <row r="371" spans="1:11" x14ac:dyDescent="0.25">
      <c r="A371" s="1">
        <v>2023</v>
      </c>
      <c r="B371" s="4">
        <f>_xlfn.XLOOKUP(BD_ATLETAS[[#This Row],[ATLETA]],ATLETAS[ATLETA],ATLETAS[F. NACIMIENTO])</f>
        <v>40359</v>
      </c>
      <c r="C371" s="1">
        <f>IF(BD_ATLETAS[[#This Row],[F. NACIMIENTO]]=0,"",BD_ATLETAS[[#This Row],[AÑO]]-YEAR(BD_ATLETAS[[#This Row],[F. NACIMIENTO]]))</f>
        <v>9</v>
      </c>
      <c r="D371" s="2" t="s">
        <v>82</v>
      </c>
      <c r="E371" s="4" t="s">
        <v>362</v>
      </c>
      <c r="F37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1" s="4" t="str">
        <f>_xlfn.XLOOKUP(BD_ATLETAS[[#This Row],[ATLETA]],ATLETAS[ATLETA],ATLETAS[SEXO])</f>
        <v>F</v>
      </c>
      <c r="H371" s="4">
        <v>43640</v>
      </c>
      <c r="I371" s="2" t="s">
        <v>66</v>
      </c>
      <c r="J371" s="1" t="s">
        <v>649</v>
      </c>
      <c r="K371" s="3">
        <v>5.9548611111111119E-4</v>
      </c>
    </row>
    <row r="372" spans="1:11" x14ac:dyDescent="0.25">
      <c r="A372" s="1">
        <v>2023</v>
      </c>
      <c r="B372" s="4">
        <f>_xlfn.XLOOKUP(BD_ATLETAS[[#This Row],[ATLETA]],ATLETAS[ATLETA],ATLETAS[F. NACIMIENTO])</f>
        <v>40359</v>
      </c>
      <c r="C372" s="1">
        <f>IF(BD_ATLETAS[[#This Row],[F. NACIMIENTO]]=0,"",BD_ATLETAS[[#This Row],[AÑO]]-YEAR(BD_ATLETAS[[#This Row],[F. NACIMIENTO]]))</f>
        <v>9</v>
      </c>
      <c r="D372" s="2" t="s">
        <v>82</v>
      </c>
      <c r="E372" s="4" t="s">
        <v>362</v>
      </c>
      <c r="F37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2" s="4" t="str">
        <f>_xlfn.XLOOKUP(BD_ATLETAS[[#This Row],[ATLETA]],ATLETAS[ATLETA],ATLETAS[SEXO])</f>
        <v>F</v>
      </c>
      <c r="H372" s="4">
        <v>43640</v>
      </c>
      <c r="I372" s="2" t="s">
        <v>66</v>
      </c>
      <c r="J372" s="1" t="s">
        <v>11</v>
      </c>
      <c r="K372" s="3">
        <v>8.7569444444444457E-4</v>
      </c>
    </row>
    <row r="373" spans="1:11" x14ac:dyDescent="0.25">
      <c r="A373" s="1">
        <v>2023</v>
      </c>
      <c r="B373" s="4">
        <f>_xlfn.XLOOKUP(BD_ATLETAS[[#This Row],[ATLETA]],ATLETAS[ATLETA],ATLETAS[F. NACIMIENTO])</f>
        <v>40359</v>
      </c>
      <c r="C373" s="1">
        <f>IF(BD_ATLETAS[[#This Row],[F. NACIMIENTO]]=0,"",BD_ATLETAS[[#This Row],[AÑO]]-YEAR(BD_ATLETAS[[#This Row],[F. NACIMIENTO]]))</f>
        <v>9</v>
      </c>
      <c r="D373" s="2" t="s">
        <v>82</v>
      </c>
      <c r="E373" s="4" t="s">
        <v>362</v>
      </c>
      <c r="F3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3" s="4" t="str">
        <f>_xlfn.XLOOKUP(BD_ATLETAS[[#This Row],[ATLETA]],ATLETAS[ATLETA],ATLETAS[SEXO])</f>
        <v>F</v>
      </c>
      <c r="H373" s="4">
        <v>43640</v>
      </c>
      <c r="I373" s="2" t="s">
        <v>66</v>
      </c>
      <c r="J373" s="1" t="s">
        <v>13</v>
      </c>
      <c r="K373" s="3">
        <v>8.5034722222222206E-4</v>
      </c>
    </row>
    <row r="374" spans="1:11" x14ac:dyDescent="0.25">
      <c r="A374" s="1">
        <v>2023</v>
      </c>
      <c r="B374" s="4">
        <f>_xlfn.XLOOKUP(BD_ATLETAS[[#This Row],[ATLETA]],ATLETAS[ATLETA],ATLETAS[F. NACIMIENTO])</f>
        <v>40359</v>
      </c>
      <c r="C374" s="1">
        <f>IF(BD_ATLETAS[[#This Row],[F. NACIMIENTO]]=0,"",BD_ATLETAS[[#This Row],[AÑO]]-YEAR(BD_ATLETAS[[#This Row],[F. NACIMIENTO]]))</f>
        <v>9</v>
      </c>
      <c r="D374" s="2" t="s">
        <v>82</v>
      </c>
      <c r="E374" s="4" t="s">
        <v>362</v>
      </c>
      <c r="F3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4" s="4" t="str">
        <f>_xlfn.XLOOKUP(BD_ATLETAS[[#This Row],[ATLETA]],ATLETAS[ATLETA],ATLETAS[SEXO])</f>
        <v>F</v>
      </c>
      <c r="H374" s="4">
        <v>43640</v>
      </c>
      <c r="I374" s="2" t="s">
        <v>66</v>
      </c>
      <c r="J374" s="1" t="s">
        <v>12</v>
      </c>
      <c r="K374" s="3">
        <v>9.9942129629629621E-4</v>
      </c>
    </row>
    <row r="375" spans="1:11" x14ac:dyDescent="0.25">
      <c r="A375" s="1">
        <v>2023</v>
      </c>
      <c r="B375" s="4">
        <f>_xlfn.XLOOKUP(BD_ATLETAS[[#This Row],[ATLETA]],ATLETAS[ATLETA],ATLETAS[F. NACIMIENTO])</f>
        <v>40264</v>
      </c>
      <c r="C375" s="1">
        <f>IF(BD_ATLETAS[[#This Row],[F. NACIMIENTO]]=0,"",BD_ATLETAS[[#This Row],[AÑO]]-YEAR(BD_ATLETAS[[#This Row],[F. NACIMIENTO]]))</f>
        <v>9</v>
      </c>
      <c r="D375" s="2" t="s">
        <v>207</v>
      </c>
      <c r="E375" s="4" t="s">
        <v>368</v>
      </c>
      <c r="F3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5" s="4" t="str">
        <f>_xlfn.XLOOKUP(BD_ATLETAS[[#This Row],[ATLETA]],ATLETAS[ATLETA],ATLETAS[SEXO])</f>
        <v>F</v>
      </c>
      <c r="H375" s="4">
        <v>43640</v>
      </c>
      <c r="I375" s="2" t="s">
        <v>66</v>
      </c>
      <c r="J375" s="1" t="s">
        <v>649</v>
      </c>
      <c r="K375" s="3">
        <v>6.5138888888888896E-4</v>
      </c>
    </row>
    <row r="376" spans="1:11" x14ac:dyDescent="0.25">
      <c r="A376" s="1">
        <v>2023</v>
      </c>
      <c r="B376" s="4">
        <f>_xlfn.XLOOKUP(BD_ATLETAS[[#This Row],[ATLETA]],ATLETAS[ATLETA],ATLETAS[F. NACIMIENTO])</f>
        <v>40264</v>
      </c>
      <c r="C376" s="1">
        <f>IF(BD_ATLETAS[[#This Row],[F. NACIMIENTO]]=0,"",BD_ATLETAS[[#This Row],[AÑO]]-YEAR(BD_ATLETAS[[#This Row],[F. NACIMIENTO]]))</f>
        <v>9</v>
      </c>
      <c r="D376" s="2" t="s">
        <v>207</v>
      </c>
      <c r="E376" s="4" t="s">
        <v>368</v>
      </c>
      <c r="F3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6" s="4" t="str">
        <f>_xlfn.XLOOKUP(BD_ATLETAS[[#This Row],[ATLETA]],ATLETAS[ATLETA],ATLETAS[SEXO])</f>
        <v>F</v>
      </c>
      <c r="H376" s="4">
        <v>43640</v>
      </c>
      <c r="I376" s="2" t="s">
        <v>66</v>
      </c>
      <c r="J376" s="1" t="s">
        <v>11</v>
      </c>
      <c r="K376" s="3">
        <v>8.0370370370370372E-4</v>
      </c>
    </row>
    <row r="377" spans="1:11" x14ac:dyDescent="0.25">
      <c r="A377" s="1">
        <v>2023</v>
      </c>
      <c r="B377" s="4">
        <f>_xlfn.XLOOKUP(BD_ATLETAS[[#This Row],[ATLETA]],ATLETAS[ATLETA],ATLETAS[F. NACIMIENTO])</f>
        <v>40264</v>
      </c>
      <c r="C377" s="1">
        <f>IF(BD_ATLETAS[[#This Row],[F. NACIMIENTO]]=0,"",BD_ATLETAS[[#This Row],[AÑO]]-YEAR(BD_ATLETAS[[#This Row],[F. NACIMIENTO]]))</f>
        <v>9</v>
      </c>
      <c r="D377" s="2" t="s">
        <v>207</v>
      </c>
      <c r="E377" s="4" t="s">
        <v>368</v>
      </c>
      <c r="F3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7" s="4" t="str">
        <f>_xlfn.XLOOKUP(BD_ATLETAS[[#This Row],[ATLETA]],ATLETAS[ATLETA],ATLETAS[SEXO])</f>
        <v>F</v>
      </c>
      <c r="H377" s="4">
        <v>43640</v>
      </c>
      <c r="I377" s="2" t="s">
        <v>66</v>
      </c>
      <c r="J377" s="1" t="s">
        <v>13</v>
      </c>
      <c r="K377" s="3">
        <v>8.9710648148148147E-4</v>
      </c>
    </row>
    <row r="378" spans="1:11" x14ac:dyDescent="0.25">
      <c r="A378" s="1">
        <v>2023</v>
      </c>
      <c r="B378" s="4">
        <f>_xlfn.XLOOKUP(BD_ATLETAS[[#This Row],[ATLETA]],ATLETAS[ATLETA],ATLETAS[F. NACIMIENTO])</f>
        <v>40264</v>
      </c>
      <c r="C378" s="1">
        <f>IF(BD_ATLETAS[[#This Row],[F. NACIMIENTO]]=0,"",BD_ATLETAS[[#This Row],[AÑO]]-YEAR(BD_ATLETAS[[#This Row],[F. NACIMIENTO]]))</f>
        <v>9</v>
      </c>
      <c r="D378" s="2" t="s">
        <v>207</v>
      </c>
      <c r="E378" s="4" t="s">
        <v>368</v>
      </c>
      <c r="F3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378" s="4" t="str">
        <f>_xlfn.XLOOKUP(BD_ATLETAS[[#This Row],[ATLETA]],ATLETAS[ATLETA],ATLETAS[SEXO])</f>
        <v>F</v>
      </c>
      <c r="H378" s="4">
        <v>43640</v>
      </c>
      <c r="I378" s="2" t="s">
        <v>66</v>
      </c>
      <c r="J378" s="1" t="s">
        <v>12</v>
      </c>
      <c r="K378" s="3">
        <v>1.0553240740740742E-3</v>
      </c>
    </row>
    <row r="379" spans="1:11" x14ac:dyDescent="0.25">
      <c r="A379" s="1">
        <v>2023</v>
      </c>
      <c r="B379" s="4">
        <f>_xlfn.XLOOKUP(BD_ATLETAS[[#This Row],[ATLETA]],ATLETAS[ATLETA],ATLETAS[F. NACIMIENTO])</f>
        <v>38364</v>
      </c>
      <c r="C379" s="1">
        <f>IF(BD_ATLETAS[[#This Row],[F. NACIMIENTO]]=0,"",BD_ATLETAS[[#This Row],[AÑO]]-YEAR(BD_ATLETAS[[#This Row],[F. NACIMIENTO]]))</f>
        <v>14</v>
      </c>
      <c r="D379" s="2" t="s">
        <v>219</v>
      </c>
      <c r="E379" s="4" t="s">
        <v>368</v>
      </c>
      <c r="F3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79" s="4" t="str">
        <f>_xlfn.XLOOKUP(BD_ATLETAS[[#This Row],[ATLETA]],ATLETAS[ATLETA],ATLETAS[SEXO])</f>
        <v>F</v>
      </c>
      <c r="H379" s="4">
        <v>43640</v>
      </c>
      <c r="I379" s="2" t="s">
        <v>66</v>
      </c>
      <c r="J379" s="1" t="s">
        <v>651</v>
      </c>
      <c r="K379" s="3">
        <v>1.0363425925925926E-3</v>
      </c>
    </row>
    <row r="380" spans="1:11" x14ac:dyDescent="0.25">
      <c r="A380" s="1">
        <v>2023</v>
      </c>
      <c r="B380" s="4">
        <f>_xlfn.XLOOKUP(BD_ATLETAS[[#This Row],[ATLETA]],ATLETAS[ATLETA],ATLETAS[F. NACIMIENTO])</f>
        <v>38364</v>
      </c>
      <c r="C380" s="1">
        <f>IF(BD_ATLETAS[[#This Row],[F. NACIMIENTO]]=0,"",BD_ATLETAS[[#This Row],[AÑO]]-YEAR(BD_ATLETAS[[#This Row],[F. NACIMIENTO]]))</f>
        <v>14</v>
      </c>
      <c r="D380" s="2" t="s">
        <v>219</v>
      </c>
      <c r="E380" s="4" t="s">
        <v>368</v>
      </c>
      <c r="F3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0" s="4" t="str">
        <f>_xlfn.XLOOKUP(BD_ATLETAS[[#This Row],[ATLETA]],ATLETAS[ATLETA],ATLETAS[SEXO])</f>
        <v>F</v>
      </c>
      <c r="H380" s="4">
        <v>43640</v>
      </c>
      <c r="I380" s="2" t="s">
        <v>66</v>
      </c>
      <c r="J380" s="1" t="s">
        <v>11</v>
      </c>
      <c r="K380" s="3">
        <v>5.8599537037037029E-4</v>
      </c>
    </row>
    <row r="381" spans="1:11" x14ac:dyDescent="0.25">
      <c r="A381" s="1">
        <v>2023</v>
      </c>
      <c r="B381" s="4">
        <f>_xlfn.XLOOKUP(BD_ATLETAS[[#This Row],[ATLETA]],ATLETAS[ATLETA],ATLETAS[F. NACIMIENTO])</f>
        <v>38364</v>
      </c>
      <c r="C381" s="1">
        <f>IF(BD_ATLETAS[[#This Row],[F. NACIMIENTO]]=0,"",BD_ATLETAS[[#This Row],[AÑO]]-YEAR(BD_ATLETAS[[#This Row],[F. NACIMIENTO]]))</f>
        <v>14</v>
      </c>
      <c r="D381" s="2" t="s">
        <v>219</v>
      </c>
      <c r="E381" s="4" t="s">
        <v>368</v>
      </c>
      <c r="F3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1" s="4" t="str">
        <f>_xlfn.XLOOKUP(BD_ATLETAS[[#This Row],[ATLETA]],ATLETAS[ATLETA],ATLETAS[SEXO])</f>
        <v>F</v>
      </c>
      <c r="H381" s="4">
        <v>43640</v>
      </c>
      <c r="I381" s="2" t="s">
        <v>66</v>
      </c>
      <c r="J381" s="1" t="s">
        <v>13</v>
      </c>
      <c r="K381" s="3">
        <v>5.9016203703703704E-4</v>
      </c>
    </row>
    <row r="382" spans="1:11" x14ac:dyDescent="0.25">
      <c r="A382" s="1">
        <v>2023</v>
      </c>
      <c r="B382" s="4">
        <f>_xlfn.XLOOKUP(BD_ATLETAS[[#This Row],[ATLETA]],ATLETAS[ATLETA],ATLETAS[F. NACIMIENTO])</f>
        <v>38364</v>
      </c>
      <c r="C382" s="1">
        <f>IF(BD_ATLETAS[[#This Row],[F. NACIMIENTO]]=0,"",BD_ATLETAS[[#This Row],[AÑO]]-YEAR(BD_ATLETAS[[#This Row],[F. NACIMIENTO]]))</f>
        <v>14</v>
      </c>
      <c r="D382" s="2" t="s">
        <v>219</v>
      </c>
      <c r="E382" s="4" t="s">
        <v>368</v>
      </c>
      <c r="F3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382" s="4" t="str">
        <f>_xlfn.XLOOKUP(BD_ATLETAS[[#This Row],[ATLETA]],ATLETAS[ATLETA],ATLETAS[SEXO])</f>
        <v>F</v>
      </c>
      <c r="H382" s="4">
        <v>43640</v>
      </c>
      <c r="I382" s="2" t="s">
        <v>66</v>
      </c>
      <c r="J382" s="1" t="s">
        <v>12</v>
      </c>
      <c r="K382" s="3">
        <v>7.4872685185185188E-4</v>
      </c>
    </row>
    <row r="383" spans="1:11" x14ac:dyDescent="0.25">
      <c r="A383" s="1">
        <v>2023</v>
      </c>
      <c r="B383" s="4">
        <f>_xlfn.XLOOKUP(BD_ATLETAS[[#This Row],[ATLETA]],ATLETAS[ATLETA],ATLETAS[F. NACIMIENTO])</f>
        <v>40867</v>
      </c>
      <c r="C383" s="1">
        <f>IF(BD_ATLETAS[[#This Row],[F. NACIMIENTO]]=0,"",BD_ATLETAS[[#This Row],[AÑO]]-YEAR(BD_ATLETAS[[#This Row],[F. NACIMIENTO]]))</f>
        <v>8</v>
      </c>
      <c r="D383" s="2" t="s">
        <v>328</v>
      </c>
      <c r="E383" s="4" t="s">
        <v>376</v>
      </c>
      <c r="F3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83" s="4" t="str">
        <f>_xlfn.XLOOKUP(BD_ATLETAS[[#This Row],[ATLETA]],ATLETAS[ATLETA],ATLETAS[SEXO])</f>
        <v>F</v>
      </c>
      <c r="H383" s="4">
        <v>43640</v>
      </c>
      <c r="I383" s="2" t="s">
        <v>66</v>
      </c>
      <c r="J383" s="1" t="s">
        <v>650</v>
      </c>
      <c r="K383" s="3">
        <v>3.1493055555555555E-4</v>
      </c>
    </row>
    <row r="384" spans="1:11" x14ac:dyDescent="0.25">
      <c r="A384" s="1">
        <v>2023</v>
      </c>
      <c r="B384" s="4">
        <f>_xlfn.XLOOKUP(BD_ATLETAS[[#This Row],[ATLETA]],ATLETAS[ATLETA],ATLETAS[F. NACIMIENTO])</f>
        <v>40867</v>
      </c>
      <c r="C384" s="1">
        <f>IF(BD_ATLETAS[[#This Row],[F. NACIMIENTO]]=0,"",BD_ATLETAS[[#This Row],[AÑO]]-YEAR(BD_ATLETAS[[#This Row],[F. NACIMIENTO]]))</f>
        <v>8</v>
      </c>
      <c r="D384" s="2" t="s">
        <v>328</v>
      </c>
      <c r="E384" s="4" t="s">
        <v>376</v>
      </c>
      <c r="F38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84" s="4" t="str">
        <f>_xlfn.XLOOKUP(BD_ATLETAS[[#This Row],[ATLETA]],ATLETAS[ATLETA],ATLETAS[SEXO])</f>
        <v>F</v>
      </c>
      <c r="H384" s="4">
        <v>43640</v>
      </c>
      <c r="I384" s="2" t="s">
        <v>66</v>
      </c>
      <c r="J384" s="1" t="s">
        <v>9</v>
      </c>
      <c r="K384" s="3">
        <v>4.8495370370370375E-4</v>
      </c>
    </row>
    <row r="385" spans="1:11" x14ac:dyDescent="0.25">
      <c r="A385" s="1">
        <v>2023</v>
      </c>
      <c r="B385" s="4">
        <f>_xlfn.XLOOKUP(BD_ATLETAS[[#This Row],[ATLETA]],ATLETAS[ATLETA],ATLETAS[F. NACIMIENTO])</f>
        <v>36403</v>
      </c>
      <c r="C385" s="1">
        <f>IF(BD_ATLETAS[[#This Row],[F. NACIMIENTO]]=0,"",BD_ATLETAS[[#This Row],[AÑO]]-YEAR(BD_ATLETAS[[#This Row],[F. NACIMIENTO]]))</f>
        <v>20</v>
      </c>
      <c r="D385" s="2" t="s">
        <v>86</v>
      </c>
      <c r="E385" s="4" t="s">
        <v>362</v>
      </c>
      <c r="F3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5" s="4" t="str">
        <f>_xlfn.XLOOKUP(BD_ATLETAS[[#This Row],[ATLETA]],ATLETAS[ATLETA],ATLETAS[SEXO])</f>
        <v>F</v>
      </c>
      <c r="H385" s="4">
        <v>43640</v>
      </c>
      <c r="I385" s="2" t="s">
        <v>66</v>
      </c>
      <c r="J385" s="1" t="s">
        <v>651</v>
      </c>
      <c r="K385" s="3">
        <v>1.2413194444444444E-3</v>
      </c>
    </row>
    <row r="386" spans="1:11" x14ac:dyDescent="0.25">
      <c r="A386" s="1">
        <v>2023</v>
      </c>
      <c r="B386" s="4">
        <f>_xlfn.XLOOKUP(BD_ATLETAS[[#This Row],[ATLETA]],ATLETAS[ATLETA],ATLETAS[F. NACIMIENTO])</f>
        <v>36403</v>
      </c>
      <c r="C386" s="1">
        <f>IF(BD_ATLETAS[[#This Row],[F. NACIMIENTO]]=0,"",BD_ATLETAS[[#This Row],[AÑO]]-YEAR(BD_ATLETAS[[#This Row],[F. NACIMIENTO]]))</f>
        <v>20</v>
      </c>
      <c r="D386" s="2" t="s">
        <v>86</v>
      </c>
      <c r="E386" s="4" t="s">
        <v>362</v>
      </c>
      <c r="F3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6" s="4" t="str">
        <f>_xlfn.XLOOKUP(BD_ATLETAS[[#This Row],[ATLETA]],ATLETAS[ATLETA],ATLETAS[SEXO])</f>
        <v>F</v>
      </c>
      <c r="H386" s="4">
        <v>43640</v>
      </c>
      <c r="I386" s="2" t="s">
        <v>66</v>
      </c>
      <c r="J386" s="1" t="s">
        <v>11</v>
      </c>
      <c r="K386" s="3">
        <v>6.3680555555555561E-4</v>
      </c>
    </row>
    <row r="387" spans="1:11" x14ac:dyDescent="0.25">
      <c r="A387" s="1">
        <v>2023</v>
      </c>
      <c r="B387" s="4">
        <f>_xlfn.XLOOKUP(BD_ATLETAS[[#This Row],[ATLETA]],ATLETAS[ATLETA],ATLETAS[F. NACIMIENTO])</f>
        <v>36403</v>
      </c>
      <c r="C387" s="1">
        <f>IF(BD_ATLETAS[[#This Row],[F. NACIMIENTO]]=0,"",BD_ATLETAS[[#This Row],[AÑO]]-YEAR(BD_ATLETAS[[#This Row],[F. NACIMIENTO]]))</f>
        <v>20</v>
      </c>
      <c r="D387" s="2" t="s">
        <v>86</v>
      </c>
      <c r="E387" s="4" t="s">
        <v>362</v>
      </c>
      <c r="F3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87" s="4" t="str">
        <f>_xlfn.XLOOKUP(BD_ATLETAS[[#This Row],[ATLETA]],ATLETAS[ATLETA],ATLETAS[SEXO])</f>
        <v>F</v>
      </c>
      <c r="H387" s="4">
        <v>43640</v>
      </c>
      <c r="I387" s="2" t="s">
        <v>66</v>
      </c>
      <c r="J387" s="1" t="s">
        <v>12</v>
      </c>
      <c r="K387" s="3">
        <v>6.2824074074074073E-4</v>
      </c>
    </row>
    <row r="388" spans="1:11" x14ac:dyDescent="0.25">
      <c r="A388" s="1">
        <v>2023</v>
      </c>
      <c r="B388" s="4">
        <f>_xlfn.XLOOKUP(BD_ATLETAS[[#This Row],[ATLETA]],ATLETAS[ATLETA],ATLETAS[F. NACIMIENTO])</f>
        <v>39377</v>
      </c>
      <c r="C388" s="1">
        <f>IF(BD_ATLETAS[[#This Row],[F. NACIMIENTO]]=0,"",BD_ATLETAS[[#This Row],[AÑO]]-YEAR(BD_ATLETAS[[#This Row],[F. NACIMIENTO]]))</f>
        <v>12</v>
      </c>
      <c r="D388" s="2" t="s">
        <v>215</v>
      </c>
      <c r="E388" s="4" t="s">
        <v>368</v>
      </c>
      <c r="F3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88" s="4" t="str">
        <f>_xlfn.XLOOKUP(BD_ATLETAS[[#This Row],[ATLETA]],ATLETAS[ATLETA],ATLETAS[SEXO])</f>
        <v>F</v>
      </c>
      <c r="H388" s="4">
        <v>43640</v>
      </c>
      <c r="I388" s="2" t="s">
        <v>66</v>
      </c>
      <c r="J388" s="1" t="s">
        <v>649</v>
      </c>
      <c r="K388" s="3">
        <v>5.8969907407407419E-4</v>
      </c>
    </row>
    <row r="389" spans="1:11" x14ac:dyDescent="0.25">
      <c r="A389" s="1">
        <v>2023</v>
      </c>
      <c r="B389" s="4">
        <f>_xlfn.XLOOKUP(BD_ATLETAS[[#This Row],[ATLETA]],ATLETAS[ATLETA],ATLETAS[F. NACIMIENTO])</f>
        <v>39377</v>
      </c>
      <c r="C389" s="1">
        <f>IF(BD_ATLETAS[[#This Row],[F. NACIMIENTO]]=0,"",BD_ATLETAS[[#This Row],[AÑO]]-YEAR(BD_ATLETAS[[#This Row],[F. NACIMIENTO]]))</f>
        <v>12</v>
      </c>
      <c r="D389" s="2" t="s">
        <v>215</v>
      </c>
      <c r="E389" s="4" t="s">
        <v>368</v>
      </c>
      <c r="F3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89" s="4" t="str">
        <f>_xlfn.XLOOKUP(BD_ATLETAS[[#This Row],[ATLETA]],ATLETAS[ATLETA],ATLETAS[SEXO])</f>
        <v>F</v>
      </c>
      <c r="H389" s="4">
        <v>43640</v>
      </c>
      <c r="I389" s="2" t="s">
        <v>66</v>
      </c>
      <c r="J389" s="1" t="s">
        <v>651</v>
      </c>
      <c r="K389" s="3">
        <v>1.2832175925925925E-3</v>
      </c>
    </row>
    <row r="390" spans="1:11" x14ac:dyDescent="0.25">
      <c r="A390" s="1">
        <v>2023</v>
      </c>
      <c r="B390" s="4">
        <f>_xlfn.XLOOKUP(BD_ATLETAS[[#This Row],[ATLETA]],ATLETAS[ATLETA],ATLETAS[F. NACIMIENTO])</f>
        <v>39377</v>
      </c>
      <c r="C390" s="1">
        <f>IF(BD_ATLETAS[[#This Row],[F. NACIMIENTO]]=0,"",BD_ATLETAS[[#This Row],[AÑO]]-YEAR(BD_ATLETAS[[#This Row],[F. NACIMIENTO]]))</f>
        <v>12</v>
      </c>
      <c r="D390" s="2" t="s">
        <v>215</v>
      </c>
      <c r="E390" s="4" t="s">
        <v>368</v>
      </c>
      <c r="F3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0" s="4" t="str">
        <f>_xlfn.XLOOKUP(BD_ATLETAS[[#This Row],[ATLETA]],ATLETAS[ATLETA],ATLETAS[SEXO])</f>
        <v>F</v>
      </c>
      <c r="H390" s="4">
        <v>43640</v>
      </c>
      <c r="I390" s="2" t="s">
        <v>66</v>
      </c>
      <c r="J390" s="1" t="s">
        <v>11</v>
      </c>
      <c r="K390" s="3">
        <v>6.8611111111111119E-4</v>
      </c>
    </row>
    <row r="391" spans="1:11" x14ac:dyDescent="0.25">
      <c r="A391" s="1">
        <v>2023</v>
      </c>
      <c r="B391" s="4">
        <f>_xlfn.XLOOKUP(BD_ATLETAS[[#This Row],[ATLETA]],ATLETAS[ATLETA],ATLETAS[F. NACIMIENTO])</f>
        <v>39377</v>
      </c>
      <c r="C391" s="1">
        <f>IF(BD_ATLETAS[[#This Row],[F. NACIMIENTO]]=0,"",BD_ATLETAS[[#This Row],[AÑO]]-YEAR(BD_ATLETAS[[#This Row],[F. NACIMIENTO]]))</f>
        <v>12</v>
      </c>
      <c r="D391" s="2" t="s">
        <v>215</v>
      </c>
      <c r="E391" s="4" t="s">
        <v>368</v>
      </c>
      <c r="F3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1" s="4" t="str">
        <f>_xlfn.XLOOKUP(BD_ATLETAS[[#This Row],[ATLETA]],ATLETAS[ATLETA],ATLETAS[SEXO])</f>
        <v>F</v>
      </c>
      <c r="H391" s="4">
        <v>43640</v>
      </c>
      <c r="I391" s="2" t="s">
        <v>66</v>
      </c>
      <c r="J391" s="1" t="s">
        <v>12</v>
      </c>
      <c r="K391" s="3">
        <v>6.4166666666666658E-4</v>
      </c>
    </row>
    <row r="392" spans="1:11" x14ac:dyDescent="0.25">
      <c r="A392" s="1">
        <v>2023</v>
      </c>
      <c r="B392" s="4">
        <f>_xlfn.XLOOKUP(BD_ATLETAS[[#This Row],[ATLETA]],ATLETAS[ATLETA],ATLETAS[F. NACIMIENTO])</f>
        <v>41110</v>
      </c>
      <c r="C392" s="1">
        <f>IF(BD_ATLETAS[[#This Row],[F. NACIMIENTO]]=0,"",BD_ATLETAS[[#This Row],[AÑO]]-YEAR(BD_ATLETAS[[#This Row],[F. NACIMIENTO]]))</f>
        <v>7</v>
      </c>
      <c r="D392" s="2" t="s">
        <v>171</v>
      </c>
      <c r="E392" s="4" t="s">
        <v>366</v>
      </c>
      <c r="F3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92" s="4" t="str">
        <f>_xlfn.XLOOKUP(BD_ATLETAS[[#This Row],[ATLETA]],ATLETAS[ATLETA],ATLETAS[SEXO])</f>
        <v>F</v>
      </c>
      <c r="H392" s="4">
        <v>43640</v>
      </c>
      <c r="I392" s="2" t="s">
        <v>66</v>
      </c>
      <c r="J392" s="1" t="s">
        <v>650</v>
      </c>
      <c r="K392" s="3">
        <v>2.6087962962962962E-4</v>
      </c>
    </row>
    <row r="393" spans="1:11" x14ac:dyDescent="0.25">
      <c r="A393" s="1">
        <v>2023</v>
      </c>
      <c r="B393" s="4">
        <f>_xlfn.XLOOKUP(BD_ATLETAS[[#This Row],[ATLETA]],ATLETAS[ATLETA],ATLETAS[F. NACIMIENTO])</f>
        <v>41110</v>
      </c>
      <c r="C393" s="1">
        <f>IF(BD_ATLETAS[[#This Row],[F. NACIMIENTO]]=0,"",BD_ATLETAS[[#This Row],[AÑO]]-YEAR(BD_ATLETAS[[#This Row],[F. NACIMIENTO]]))</f>
        <v>7</v>
      </c>
      <c r="D393" s="2" t="s">
        <v>171</v>
      </c>
      <c r="E393" s="4" t="s">
        <v>366</v>
      </c>
      <c r="F39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393" s="4" t="str">
        <f>_xlfn.XLOOKUP(BD_ATLETAS[[#This Row],[ATLETA]],ATLETAS[ATLETA],ATLETAS[SEXO])</f>
        <v>F</v>
      </c>
      <c r="H393" s="4">
        <v>43640</v>
      </c>
      <c r="I393" s="2" t="s">
        <v>66</v>
      </c>
      <c r="J393" s="1" t="s">
        <v>9</v>
      </c>
      <c r="K393" s="3">
        <v>3.8344907407407408E-4</v>
      </c>
    </row>
    <row r="394" spans="1:11" x14ac:dyDescent="0.25">
      <c r="A394" s="1">
        <v>2023</v>
      </c>
      <c r="B394" s="4">
        <f>_xlfn.XLOOKUP(BD_ATLETAS[[#This Row],[ATLETA]],ATLETAS[ATLETA],ATLETAS[F. NACIMIENTO])</f>
        <v>39225</v>
      </c>
      <c r="C394" s="1">
        <f>IF(BD_ATLETAS[[#This Row],[F. NACIMIENTO]]=0,"",BD_ATLETAS[[#This Row],[AÑO]]-YEAR(BD_ATLETAS[[#This Row],[F. NACIMIENTO]]))</f>
        <v>12</v>
      </c>
      <c r="D394" s="2" t="s">
        <v>333</v>
      </c>
      <c r="E394" s="4" t="s">
        <v>376</v>
      </c>
      <c r="F3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4" s="4" t="str">
        <f>_xlfn.XLOOKUP(BD_ATLETAS[[#This Row],[ATLETA]],ATLETAS[ATLETA],ATLETAS[SEXO])</f>
        <v>F</v>
      </c>
      <c r="H394" s="4">
        <v>43640</v>
      </c>
      <c r="I394" s="2" t="s">
        <v>66</v>
      </c>
      <c r="J394" s="1" t="s">
        <v>649</v>
      </c>
      <c r="K394" s="3">
        <v>4.0393518518518518E-4</v>
      </c>
    </row>
    <row r="395" spans="1:11" x14ac:dyDescent="0.25">
      <c r="A395" s="1">
        <v>2023</v>
      </c>
      <c r="B395" s="4">
        <f>_xlfn.XLOOKUP(BD_ATLETAS[[#This Row],[ATLETA]],ATLETAS[ATLETA],ATLETAS[F. NACIMIENTO])</f>
        <v>39225</v>
      </c>
      <c r="C395" s="1">
        <f>IF(BD_ATLETAS[[#This Row],[F. NACIMIENTO]]=0,"",BD_ATLETAS[[#This Row],[AÑO]]-YEAR(BD_ATLETAS[[#This Row],[F. NACIMIENTO]]))</f>
        <v>12</v>
      </c>
      <c r="D395" s="2" t="s">
        <v>333</v>
      </c>
      <c r="E395" s="4" t="s">
        <v>376</v>
      </c>
      <c r="F3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5" s="4" t="str">
        <f>_xlfn.XLOOKUP(BD_ATLETAS[[#This Row],[ATLETA]],ATLETAS[ATLETA],ATLETAS[SEXO])</f>
        <v>F</v>
      </c>
      <c r="H395" s="4">
        <v>43640</v>
      </c>
      <c r="I395" s="2" t="s">
        <v>66</v>
      </c>
      <c r="J395" s="1" t="s">
        <v>651</v>
      </c>
      <c r="K395" s="3">
        <v>8.6678240740740737E-4</v>
      </c>
    </row>
    <row r="396" spans="1:11" x14ac:dyDescent="0.25">
      <c r="A396" s="1">
        <v>2023</v>
      </c>
      <c r="B396" s="4">
        <f>_xlfn.XLOOKUP(BD_ATLETAS[[#This Row],[ATLETA]],ATLETAS[ATLETA],ATLETAS[F. NACIMIENTO])</f>
        <v>39225</v>
      </c>
      <c r="C396" s="1">
        <f>IF(BD_ATLETAS[[#This Row],[F. NACIMIENTO]]=0,"",BD_ATLETAS[[#This Row],[AÑO]]-YEAR(BD_ATLETAS[[#This Row],[F. NACIMIENTO]]))</f>
        <v>12</v>
      </c>
      <c r="D396" s="2" t="s">
        <v>333</v>
      </c>
      <c r="E396" s="4" t="s">
        <v>376</v>
      </c>
      <c r="F3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6" s="4" t="str">
        <f>_xlfn.XLOOKUP(BD_ATLETAS[[#This Row],[ATLETA]],ATLETAS[ATLETA],ATLETAS[SEXO])</f>
        <v>F</v>
      </c>
      <c r="H396" s="4">
        <v>43640</v>
      </c>
      <c r="I396" s="2" t="s">
        <v>66</v>
      </c>
      <c r="J396" s="1" t="s">
        <v>11</v>
      </c>
      <c r="K396" s="3">
        <v>5.3194444444444448E-4</v>
      </c>
    </row>
    <row r="397" spans="1:11" x14ac:dyDescent="0.25">
      <c r="A397" s="1">
        <v>2023</v>
      </c>
      <c r="B397" s="4">
        <f>_xlfn.XLOOKUP(BD_ATLETAS[[#This Row],[ATLETA]],ATLETAS[ATLETA],ATLETAS[F. NACIMIENTO])</f>
        <v>39225</v>
      </c>
      <c r="C397" s="1">
        <f>IF(BD_ATLETAS[[#This Row],[F. NACIMIENTO]]=0,"",BD_ATLETAS[[#This Row],[AÑO]]-YEAR(BD_ATLETAS[[#This Row],[F. NACIMIENTO]]))</f>
        <v>12</v>
      </c>
      <c r="D397" s="2" t="s">
        <v>333</v>
      </c>
      <c r="E397" s="4" t="s">
        <v>376</v>
      </c>
      <c r="F3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397" s="4" t="str">
        <f>_xlfn.XLOOKUP(BD_ATLETAS[[#This Row],[ATLETA]],ATLETAS[ATLETA],ATLETAS[SEXO])</f>
        <v>F</v>
      </c>
      <c r="H397" s="4">
        <v>43640</v>
      </c>
      <c r="I397" s="2" t="s">
        <v>66</v>
      </c>
      <c r="J397" s="1" t="s">
        <v>13</v>
      </c>
      <c r="K397" s="3">
        <v>4.8680555555555559E-4</v>
      </c>
    </row>
    <row r="398" spans="1:11" x14ac:dyDescent="0.25">
      <c r="A398" s="1">
        <v>2023</v>
      </c>
      <c r="B398" s="4">
        <f>_xlfn.XLOOKUP(BD_ATLETAS[[#This Row],[ATLETA]],ATLETAS[ATLETA],ATLETAS[F. NACIMIENTO])</f>
        <v>36885</v>
      </c>
      <c r="C398" s="1">
        <f>IF(BD_ATLETAS[[#This Row],[F. NACIMIENTO]]=0,"",BD_ATLETAS[[#This Row],[AÑO]]-YEAR(BD_ATLETAS[[#This Row],[F. NACIMIENTO]]))</f>
        <v>19</v>
      </c>
      <c r="D398" s="2" t="s">
        <v>74</v>
      </c>
      <c r="E398" s="4" t="s">
        <v>78</v>
      </c>
      <c r="F3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8" s="4" t="str">
        <f>_xlfn.XLOOKUP(BD_ATLETAS[[#This Row],[ATLETA]],ATLETAS[ATLETA],ATLETAS[SEXO])</f>
        <v>F</v>
      </c>
      <c r="H398" s="4">
        <v>43640</v>
      </c>
      <c r="I398" s="2" t="s">
        <v>66</v>
      </c>
      <c r="J398" s="1" t="s">
        <v>13</v>
      </c>
      <c r="K398" s="3">
        <v>5.5520833333333333E-4</v>
      </c>
    </row>
    <row r="399" spans="1:11" x14ac:dyDescent="0.25">
      <c r="A399" s="1">
        <v>2023</v>
      </c>
      <c r="B399" s="4">
        <f>_xlfn.XLOOKUP(BD_ATLETAS[[#This Row],[ATLETA]],ATLETAS[ATLETA],ATLETAS[F. NACIMIENTO])</f>
        <v>36885</v>
      </c>
      <c r="C399" s="1">
        <f>IF(BD_ATLETAS[[#This Row],[F. NACIMIENTO]]=0,"",BD_ATLETAS[[#This Row],[AÑO]]-YEAR(BD_ATLETAS[[#This Row],[F. NACIMIENTO]]))</f>
        <v>19</v>
      </c>
      <c r="D399" s="2" t="s">
        <v>74</v>
      </c>
      <c r="E399" s="4" t="s">
        <v>78</v>
      </c>
      <c r="F3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399" s="4" t="str">
        <f>_xlfn.XLOOKUP(BD_ATLETAS[[#This Row],[ATLETA]],ATLETAS[ATLETA],ATLETAS[SEXO])</f>
        <v>F</v>
      </c>
      <c r="H399" s="4">
        <v>43640</v>
      </c>
      <c r="I399" s="2" t="s">
        <v>66</v>
      </c>
      <c r="J399" s="1" t="s">
        <v>12</v>
      </c>
      <c r="K399" s="3">
        <v>6.7129629629629625E-4</v>
      </c>
    </row>
    <row r="400" spans="1:11" x14ac:dyDescent="0.25">
      <c r="A400" s="1">
        <v>2023</v>
      </c>
      <c r="B400" s="4">
        <f>_xlfn.XLOOKUP(BD_ATLETAS[[#This Row],[ATLETA]],ATLETAS[ATLETA],ATLETAS[F. NACIMIENTO])</f>
        <v>38153</v>
      </c>
      <c r="C400" s="1">
        <f>IF(BD_ATLETAS[[#This Row],[F. NACIMIENTO]]=0,"",BD_ATLETAS[[#This Row],[AÑO]]-YEAR(BD_ATLETAS[[#This Row],[F. NACIMIENTO]]))</f>
        <v>15</v>
      </c>
      <c r="D400" s="2" t="s">
        <v>273</v>
      </c>
      <c r="E400" s="4" t="s">
        <v>369</v>
      </c>
      <c r="F4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0" s="4" t="str">
        <f>_xlfn.XLOOKUP(BD_ATLETAS[[#This Row],[ATLETA]],ATLETAS[ATLETA],ATLETAS[SEXO])</f>
        <v>M</v>
      </c>
      <c r="H400" s="4">
        <v>43640</v>
      </c>
      <c r="I400" s="2" t="s">
        <v>66</v>
      </c>
      <c r="J400" s="1" t="s">
        <v>652</v>
      </c>
      <c r="K400" s="3">
        <v>1.7870370370370368E-3</v>
      </c>
    </row>
    <row r="401" spans="1:11" x14ac:dyDescent="0.25">
      <c r="A401" s="1">
        <v>2023</v>
      </c>
      <c r="B401" s="4">
        <f>_xlfn.XLOOKUP(BD_ATLETAS[[#This Row],[ATLETA]],ATLETAS[ATLETA],ATLETAS[F. NACIMIENTO])</f>
        <v>38153</v>
      </c>
      <c r="C401" s="1">
        <f>IF(BD_ATLETAS[[#This Row],[F. NACIMIENTO]]=0,"",BD_ATLETAS[[#This Row],[AÑO]]-YEAR(BD_ATLETAS[[#This Row],[F. NACIMIENTO]]))</f>
        <v>15</v>
      </c>
      <c r="D401" s="2" t="s">
        <v>273</v>
      </c>
      <c r="E401" s="4" t="s">
        <v>369</v>
      </c>
      <c r="F4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1" s="4" t="str">
        <f>_xlfn.XLOOKUP(BD_ATLETAS[[#This Row],[ATLETA]],ATLETAS[ATLETA],ATLETAS[SEXO])</f>
        <v>M</v>
      </c>
      <c r="H401" s="4">
        <v>43640</v>
      </c>
      <c r="I401" s="2" t="s">
        <v>66</v>
      </c>
      <c r="J401" s="1" t="s">
        <v>11</v>
      </c>
      <c r="K401" s="3">
        <v>3.9687500000000004E-4</v>
      </c>
    </row>
    <row r="402" spans="1:11" x14ac:dyDescent="0.25">
      <c r="A402" s="1">
        <v>2023</v>
      </c>
      <c r="B402" s="4">
        <f>_xlfn.XLOOKUP(BD_ATLETAS[[#This Row],[ATLETA]],ATLETAS[ATLETA],ATLETAS[F. NACIMIENTO])</f>
        <v>38153</v>
      </c>
      <c r="C402" s="1">
        <f>IF(BD_ATLETAS[[#This Row],[F. NACIMIENTO]]=0,"",BD_ATLETAS[[#This Row],[AÑO]]-YEAR(BD_ATLETAS[[#This Row],[F. NACIMIENTO]]))</f>
        <v>15</v>
      </c>
      <c r="D402" s="2" t="s">
        <v>273</v>
      </c>
      <c r="E402" s="4" t="s">
        <v>369</v>
      </c>
      <c r="F4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2" s="4" t="str">
        <f>_xlfn.XLOOKUP(BD_ATLETAS[[#This Row],[ATLETA]],ATLETAS[ATLETA],ATLETAS[SEXO])</f>
        <v>M</v>
      </c>
      <c r="H402" s="4">
        <v>43640</v>
      </c>
      <c r="I402" s="2" t="s">
        <v>66</v>
      </c>
      <c r="J402" s="1" t="s">
        <v>13</v>
      </c>
      <c r="K402" s="3">
        <v>3.5775462962962958E-4</v>
      </c>
    </row>
    <row r="403" spans="1:11" x14ac:dyDescent="0.25">
      <c r="A403" s="1">
        <v>2023</v>
      </c>
      <c r="B403" s="4">
        <f>_xlfn.XLOOKUP(BD_ATLETAS[[#This Row],[ATLETA]],ATLETAS[ATLETA],ATLETAS[F. NACIMIENTO])</f>
        <v>38153</v>
      </c>
      <c r="C403" s="1">
        <f>IF(BD_ATLETAS[[#This Row],[F. NACIMIENTO]]=0,"",BD_ATLETAS[[#This Row],[AÑO]]-YEAR(BD_ATLETAS[[#This Row],[F. NACIMIENTO]]))</f>
        <v>15</v>
      </c>
      <c r="D403" s="2" t="s">
        <v>273</v>
      </c>
      <c r="E403" s="4" t="s">
        <v>369</v>
      </c>
      <c r="F4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03" s="4" t="str">
        <f>_xlfn.XLOOKUP(BD_ATLETAS[[#This Row],[ATLETA]],ATLETAS[ATLETA],ATLETAS[SEXO])</f>
        <v>M</v>
      </c>
      <c r="H403" s="4">
        <v>43640</v>
      </c>
      <c r="I403" s="2" t="s">
        <v>66</v>
      </c>
      <c r="J403" s="1" t="s">
        <v>12</v>
      </c>
      <c r="K403" s="3">
        <v>4.715277777777778E-4</v>
      </c>
    </row>
    <row r="404" spans="1:11" x14ac:dyDescent="0.25">
      <c r="A404" s="1">
        <v>2023</v>
      </c>
      <c r="B404" s="4">
        <f>_xlfn.XLOOKUP(BD_ATLETAS[[#This Row],[ATLETA]],ATLETAS[ATLETA],ATLETAS[F. NACIMIENTO])</f>
        <v>39416</v>
      </c>
      <c r="C404" s="1">
        <f>IF(BD_ATLETAS[[#This Row],[F. NACIMIENTO]]=0,"",BD_ATLETAS[[#This Row],[AÑO]]-YEAR(BD_ATLETAS[[#This Row],[F. NACIMIENTO]]))</f>
        <v>12</v>
      </c>
      <c r="D404" s="2" t="s">
        <v>138</v>
      </c>
      <c r="E404" s="4" t="s">
        <v>364</v>
      </c>
      <c r="F4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4" s="4" t="str">
        <f>_xlfn.XLOOKUP(BD_ATLETAS[[#This Row],[ATLETA]],ATLETAS[ATLETA],ATLETAS[SEXO])</f>
        <v>M</v>
      </c>
      <c r="H404" s="4">
        <v>43640</v>
      </c>
      <c r="I404" s="2" t="s">
        <v>66</v>
      </c>
      <c r="J404" s="1" t="s">
        <v>649</v>
      </c>
      <c r="K404" s="3">
        <v>3.8437500000000001E-4</v>
      </c>
    </row>
    <row r="405" spans="1:11" x14ac:dyDescent="0.25">
      <c r="A405" s="1">
        <v>2023</v>
      </c>
      <c r="B405" s="4">
        <f>_xlfn.XLOOKUP(BD_ATLETAS[[#This Row],[ATLETA]],ATLETAS[ATLETA],ATLETAS[F. NACIMIENTO])</f>
        <v>39416</v>
      </c>
      <c r="C405" s="1">
        <f>IF(BD_ATLETAS[[#This Row],[F. NACIMIENTO]]=0,"",BD_ATLETAS[[#This Row],[AÑO]]-YEAR(BD_ATLETAS[[#This Row],[F. NACIMIENTO]]))</f>
        <v>12</v>
      </c>
      <c r="D405" s="2" t="s">
        <v>138</v>
      </c>
      <c r="E405" s="4" t="s">
        <v>364</v>
      </c>
      <c r="F4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5" s="4" t="str">
        <f>_xlfn.XLOOKUP(BD_ATLETAS[[#This Row],[ATLETA]],ATLETAS[ATLETA],ATLETAS[SEXO])</f>
        <v>M</v>
      </c>
      <c r="H405" s="4">
        <v>43640</v>
      </c>
      <c r="I405" s="2" t="s">
        <v>66</v>
      </c>
      <c r="J405" s="1" t="s">
        <v>651</v>
      </c>
      <c r="K405" s="3">
        <v>8.6412037037037024E-4</v>
      </c>
    </row>
    <row r="406" spans="1:11" x14ac:dyDescent="0.25">
      <c r="A406" s="1">
        <v>2023</v>
      </c>
      <c r="B406" s="4">
        <f>_xlfn.XLOOKUP(BD_ATLETAS[[#This Row],[ATLETA]],ATLETAS[ATLETA],ATLETAS[F. NACIMIENTO])</f>
        <v>39416</v>
      </c>
      <c r="C406" s="1">
        <f>IF(BD_ATLETAS[[#This Row],[F. NACIMIENTO]]=0,"",BD_ATLETAS[[#This Row],[AÑO]]-YEAR(BD_ATLETAS[[#This Row],[F. NACIMIENTO]]))</f>
        <v>12</v>
      </c>
      <c r="D406" s="2" t="s">
        <v>138</v>
      </c>
      <c r="E406" s="4" t="s">
        <v>364</v>
      </c>
      <c r="F4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6" s="4" t="str">
        <f>_xlfn.XLOOKUP(BD_ATLETAS[[#This Row],[ATLETA]],ATLETAS[ATLETA],ATLETAS[SEXO])</f>
        <v>M</v>
      </c>
      <c r="H406" s="4">
        <v>43640</v>
      </c>
      <c r="I406" s="2" t="s">
        <v>66</v>
      </c>
      <c r="J406" s="1" t="s">
        <v>13</v>
      </c>
      <c r="K406" s="3">
        <v>4.4120370370370369E-4</v>
      </c>
    </row>
    <row r="407" spans="1:11" x14ac:dyDescent="0.25">
      <c r="A407" s="1">
        <v>2023</v>
      </c>
      <c r="B407" s="4">
        <f>_xlfn.XLOOKUP(BD_ATLETAS[[#This Row],[ATLETA]],ATLETAS[ATLETA],ATLETAS[F. NACIMIENTO])</f>
        <v>39416</v>
      </c>
      <c r="C407" s="1">
        <f>IF(BD_ATLETAS[[#This Row],[F. NACIMIENTO]]=0,"",BD_ATLETAS[[#This Row],[AÑO]]-YEAR(BD_ATLETAS[[#This Row],[F. NACIMIENTO]]))</f>
        <v>12</v>
      </c>
      <c r="D407" s="2" t="s">
        <v>138</v>
      </c>
      <c r="E407" s="4" t="s">
        <v>364</v>
      </c>
      <c r="F4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07" s="4" t="str">
        <f>_xlfn.XLOOKUP(BD_ATLETAS[[#This Row],[ATLETA]],ATLETAS[ATLETA],ATLETAS[SEXO])</f>
        <v>M</v>
      </c>
      <c r="H407" s="4">
        <v>43640</v>
      </c>
      <c r="I407" s="2" t="s">
        <v>66</v>
      </c>
      <c r="J407" s="1" t="s">
        <v>12</v>
      </c>
      <c r="K407" s="3">
        <v>5.241898148148149E-4</v>
      </c>
    </row>
    <row r="408" spans="1:11" x14ac:dyDescent="0.25">
      <c r="A408" s="1">
        <v>2023</v>
      </c>
      <c r="B408" s="4">
        <f>_xlfn.XLOOKUP(BD_ATLETAS[[#This Row],[ATLETA]],ATLETAS[ATLETA],ATLETAS[F. NACIMIENTO])</f>
        <v>40372</v>
      </c>
      <c r="C408" s="1">
        <f>IF(BD_ATLETAS[[#This Row],[F. NACIMIENTO]]=0,"",BD_ATLETAS[[#This Row],[AÑO]]-YEAR(BD_ATLETAS[[#This Row],[F. NACIMIENTO]]))</f>
        <v>9</v>
      </c>
      <c r="D408" s="2" t="s">
        <v>355</v>
      </c>
      <c r="E408" s="4" t="s">
        <v>378</v>
      </c>
      <c r="F4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08" s="4" t="str">
        <f>_xlfn.XLOOKUP(BD_ATLETAS[[#This Row],[ATLETA]],ATLETAS[ATLETA],ATLETAS[SEXO])</f>
        <v>M</v>
      </c>
      <c r="H408" s="4">
        <v>43640</v>
      </c>
      <c r="I408" s="2" t="s">
        <v>66</v>
      </c>
      <c r="J408" s="1" t="s">
        <v>649</v>
      </c>
      <c r="K408" s="3">
        <v>7.1064814814814819E-4</v>
      </c>
    </row>
    <row r="409" spans="1:11" x14ac:dyDescent="0.25">
      <c r="A409" s="1">
        <v>2023</v>
      </c>
      <c r="B409" s="4">
        <f>_xlfn.XLOOKUP(BD_ATLETAS[[#This Row],[ATLETA]],ATLETAS[ATLETA],ATLETAS[F. NACIMIENTO])</f>
        <v>40372</v>
      </c>
      <c r="C409" s="1">
        <f>IF(BD_ATLETAS[[#This Row],[F. NACIMIENTO]]=0,"",BD_ATLETAS[[#This Row],[AÑO]]-YEAR(BD_ATLETAS[[#This Row],[F. NACIMIENTO]]))</f>
        <v>9</v>
      </c>
      <c r="D409" s="2" t="s">
        <v>355</v>
      </c>
      <c r="E409" s="4" t="s">
        <v>378</v>
      </c>
      <c r="F4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09" s="4" t="str">
        <f>_xlfn.XLOOKUP(BD_ATLETAS[[#This Row],[ATLETA]],ATLETAS[ATLETA],ATLETAS[SEXO])</f>
        <v>M</v>
      </c>
      <c r="H409" s="4">
        <v>43640</v>
      </c>
      <c r="I409" s="2" t="s">
        <v>66</v>
      </c>
      <c r="J409" s="1" t="s">
        <v>651</v>
      </c>
      <c r="K409" s="3">
        <v>1.608449074074074E-3</v>
      </c>
    </row>
    <row r="410" spans="1:11" x14ac:dyDescent="0.25">
      <c r="A410" s="1">
        <v>2023</v>
      </c>
      <c r="B410" s="4">
        <f>_xlfn.XLOOKUP(BD_ATLETAS[[#This Row],[ATLETA]],ATLETAS[ATLETA],ATLETAS[F. NACIMIENTO])</f>
        <v>40372</v>
      </c>
      <c r="C410" s="1">
        <f>IF(BD_ATLETAS[[#This Row],[F. NACIMIENTO]]=0,"",BD_ATLETAS[[#This Row],[AÑO]]-YEAR(BD_ATLETAS[[#This Row],[F. NACIMIENTO]]))</f>
        <v>9</v>
      </c>
      <c r="D410" s="2" t="s">
        <v>355</v>
      </c>
      <c r="E410" s="4" t="s">
        <v>378</v>
      </c>
      <c r="F4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0" s="4" t="str">
        <f>_xlfn.XLOOKUP(BD_ATLETAS[[#This Row],[ATLETA]],ATLETAS[ATLETA],ATLETAS[SEXO])</f>
        <v>M</v>
      </c>
      <c r="H410" s="4">
        <v>43640</v>
      </c>
      <c r="I410" s="2" t="s">
        <v>66</v>
      </c>
      <c r="J410" s="1" t="s">
        <v>11</v>
      </c>
      <c r="K410" s="3">
        <v>1.0005787037037038E-3</v>
      </c>
    </row>
    <row r="411" spans="1:11" x14ac:dyDescent="0.25">
      <c r="A411" s="1">
        <v>2023</v>
      </c>
      <c r="B411" s="4">
        <f>_xlfn.XLOOKUP(BD_ATLETAS[[#This Row],[ATLETA]],ATLETAS[ATLETA],ATLETAS[F. NACIMIENTO])</f>
        <v>40372</v>
      </c>
      <c r="C411" s="1">
        <f>IF(BD_ATLETAS[[#This Row],[F. NACIMIENTO]]=0,"",BD_ATLETAS[[#This Row],[AÑO]]-YEAR(BD_ATLETAS[[#This Row],[F. NACIMIENTO]]))</f>
        <v>9</v>
      </c>
      <c r="D411" s="2" t="s">
        <v>355</v>
      </c>
      <c r="E411" s="4" t="s">
        <v>378</v>
      </c>
      <c r="F4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1" s="4" t="str">
        <f>_xlfn.XLOOKUP(BD_ATLETAS[[#This Row],[ATLETA]],ATLETAS[ATLETA],ATLETAS[SEXO])</f>
        <v>M</v>
      </c>
      <c r="H411" s="4">
        <v>43640</v>
      </c>
      <c r="I411" s="2" t="s">
        <v>66</v>
      </c>
      <c r="J411" s="1" t="s">
        <v>13</v>
      </c>
      <c r="K411" s="3">
        <v>1.11875E-3</v>
      </c>
    </row>
    <row r="412" spans="1:11" x14ac:dyDescent="0.25">
      <c r="A412" s="1">
        <v>2023</v>
      </c>
      <c r="B412" s="4">
        <f>_xlfn.XLOOKUP(BD_ATLETAS[[#This Row],[ATLETA]],ATLETAS[ATLETA],ATLETAS[F. NACIMIENTO])</f>
        <v>40183</v>
      </c>
      <c r="C412" s="1">
        <f>IF(BD_ATLETAS[[#This Row],[F. NACIMIENTO]]=0,"",BD_ATLETAS[[#This Row],[AÑO]]-YEAR(BD_ATLETAS[[#This Row],[F. NACIMIENTO]]))</f>
        <v>9</v>
      </c>
      <c r="D412" s="2" t="s">
        <v>227</v>
      </c>
      <c r="E412" s="4" t="s">
        <v>368</v>
      </c>
      <c r="F4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2" s="4" t="str">
        <f>_xlfn.XLOOKUP(BD_ATLETAS[[#This Row],[ATLETA]],ATLETAS[ATLETA],ATLETAS[SEXO])</f>
        <v>M</v>
      </c>
      <c r="H412" s="4">
        <v>43640</v>
      </c>
      <c r="I412" s="2" t="s">
        <v>66</v>
      </c>
      <c r="J412" s="1" t="s">
        <v>649</v>
      </c>
      <c r="K412" s="3">
        <v>7.0856481481481476E-4</v>
      </c>
    </row>
    <row r="413" spans="1:11" x14ac:dyDescent="0.25">
      <c r="A413" s="1">
        <v>2023</v>
      </c>
      <c r="B413" s="4">
        <f>_xlfn.XLOOKUP(BD_ATLETAS[[#This Row],[ATLETA]],ATLETAS[ATLETA],ATLETAS[F. NACIMIENTO])</f>
        <v>40183</v>
      </c>
      <c r="C413" s="1">
        <f>IF(BD_ATLETAS[[#This Row],[F. NACIMIENTO]]=0,"",BD_ATLETAS[[#This Row],[AÑO]]-YEAR(BD_ATLETAS[[#This Row],[F. NACIMIENTO]]))</f>
        <v>9</v>
      </c>
      <c r="D413" s="2" t="s">
        <v>227</v>
      </c>
      <c r="E413" s="4" t="s">
        <v>368</v>
      </c>
      <c r="F4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3" s="4" t="str">
        <f>_xlfn.XLOOKUP(BD_ATLETAS[[#This Row],[ATLETA]],ATLETAS[ATLETA],ATLETAS[SEXO])</f>
        <v>M</v>
      </c>
      <c r="H413" s="4">
        <v>43640</v>
      </c>
      <c r="I413" s="2" t="s">
        <v>66</v>
      </c>
      <c r="J413" s="1" t="s">
        <v>11</v>
      </c>
      <c r="K413" s="3">
        <v>8.8171296296296305E-4</v>
      </c>
    </row>
    <row r="414" spans="1:11" x14ac:dyDescent="0.25">
      <c r="A414" s="1">
        <v>2023</v>
      </c>
      <c r="B414" s="4">
        <f>_xlfn.XLOOKUP(BD_ATLETAS[[#This Row],[ATLETA]],ATLETAS[ATLETA],ATLETAS[F. NACIMIENTO])</f>
        <v>40183</v>
      </c>
      <c r="C414" s="1">
        <f>IF(BD_ATLETAS[[#This Row],[F. NACIMIENTO]]=0,"",BD_ATLETAS[[#This Row],[AÑO]]-YEAR(BD_ATLETAS[[#This Row],[F. NACIMIENTO]]))</f>
        <v>9</v>
      </c>
      <c r="D414" s="2" t="s">
        <v>227</v>
      </c>
      <c r="E414" s="4" t="s">
        <v>368</v>
      </c>
      <c r="F4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4" s="4" t="str">
        <f>_xlfn.XLOOKUP(BD_ATLETAS[[#This Row],[ATLETA]],ATLETAS[ATLETA],ATLETAS[SEXO])</f>
        <v>M</v>
      </c>
      <c r="H414" s="4">
        <v>43640</v>
      </c>
      <c r="I414" s="2" t="s">
        <v>66</v>
      </c>
      <c r="J414" s="1" t="s">
        <v>13</v>
      </c>
      <c r="K414" s="3">
        <v>9.2997685185185186E-4</v>
      </c>
    </row>
    <row r="415" spans="1:11" x14ac:dyDescent="0.25">
      <c r="A415" s="1">
        <v>2023</v>
      </c>
      <c r="B415" s="4">
        <f>_xlfn.XLOOKUP(BD_ATLETAS[[#This Row],[ATLETA]],ATLETAS[ATLETA],ATLETAS[F. NACIMIENTO])</f>
        <v>40183</v>
      </c>
      <c r="C415" s="1">
        <f>IF(BD_ATLETAS[[#This Row],[F. NACIMIENTO]]=0,"",BD_ATLETAS[[#This Row],[AÑO]]-YEAR(BD_ATLETAS[[#This Row],[F. NACIMIENTO]]))</f>
        <v>9</v>
      </c>
      <c r="D415" s="2" t="s">
        <v>227</v>
      </c>
      <c r="E415" s="4" t="s">
        <v>368</v>
      </c>
      <c r="F4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5" s="4" t="str">
        <f>_xlfn.XLOOKUP(BD_ATLETAS[[#This Row],[ATLETA]],ATLETAS[ATLETA],ATLETAS[SEXO])</f>
        <v>M</v>
      </c>
      <c r="H415" s="4">
        <v>43640</v>
      </c>
      <c r="I415" s="2" t="s">
        <v>66</v>
      </c>
      <c r="J415" s="1" t="s">
        <v>12</v>
      </c>
      <c r="K415" s="3">
        <v>1.0636574074074075E-3</v>
      </c>
    </row>
    <row r="416" spans="1:11" x14ac:dyDescent="0.25">
      <c r="A416" s="1">
        <v>2023</v>
      </c>
      <c r="B416" s="4">
        <f>_xlfn.XLOOKUP(BD_ATLETAS[[#This Row],[ATLETA]],ATLETAS[ATLETA],ATLETAS[F. NACIMIENTO])</f>
        <v>41062</v>
      </c>
      <c r="C416" s="1">
        <f>IF(BD_ATLETAS[[#This Row],[F. NACIMIENTO]]=0,"",BD_ATLETAS[[#This Row],[AÑO]]-YEAR(BD_ATLETAS[[#This Row],[F. NACIMIENTO]]))</f>
        <v>7</v>
      </c>
      <c r="D416" s="2" t="s">
        <v>91</v>
      </c>
      <c r="E416" s="4" t="s">
        <v>362</v>
      </c>
      <c r="F41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6" s="4" t="str">
        <f>_xlfn.XLOOKUP(BD_ATLETAS[[#This Row],[ATLETA]],ATLETAS[ATLETA],ATLETAS[SEXO])</f>
        <v>M</v>
      </c>
      <c r="H416" s="4">
        <v>43640</v>
      </c>
      <c r="I416" s="2" t="s">
        <v>66</v>
      </c>
      <c r="J416" s="1" t="s">
        <v>650</v>
      </c>
      <c r="K416" s="3">
        <v>2.9583333333333333E-4</v>
      </c>
    </row>
    <row r="417" spans="1:11" x14ac:dyDescent="0.25">
      <c r="A417" s="1">
        <v>2023</v>
      </c>
      <c r="B417" s="4">
        <f>_xlfn.XLOOKUP(BD_ATLETAS[[#This Row],[ATLETA]],ATLETAS[ATLETA],ATLETAS[F. NACIMIENTO])</f>
        <v>41062</v>
      </c>
      <c r="C417" s="1">
        <f>IF(BD_ATLETAS[[#This Row],[F. NACIMIENTO]]=0,"",BD_ATLETAS[[#This Row],[AÑO]]-YEAR(BD_ATLETAS[[#This Row],[F. NACIMIENTO]]))</f>
        <v>7</v>
      </c>
      <c r="D417" s="2" t="s">
        <v>91</v>
      </c>
      <c r="E417" s="4" t="s">
        <v>362</v>
      </c>
      <c r="F4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17" s="4" t="str">
        <f>_xlfn.XLOOKUP(BD_ATLETAS[[#This Row],[ATLETA]],ATLETAS[ATLETA],ATLETAS[SEXO])</f>
        <v>M</v>
      </c>
      <c r="H417" s="4">
        <v>43640</v>
      </c>
      <c r="I417" s="2" t="s">
        <v>66</v>
      </c>
      <c r="J417" s="1" t="s">
        <v>9</v>
      </c>
      <c r="K417" s="3">
        <v>7.1817129629629629E-4</v>
      </c>
    </row>
    <row r="418" spans="1:11" x14ac:dyDescent="0.25">
      <c r="A418" s="1">
        <v>2023</v>
      </c>
      <c r="B418" s="4">
        <f>_xlfn.XLOOKUP(BD_ATLETAS[[#This Row],[ATLETA]],ATLETAS[ATLETA],ATLETAS[F. NACIMIENTO])</f>
        <v>40298</v>
      </c>
      <c r="C418" s="1">
        <f>IF(BD_ATLETAS[[#This Row],[F. NACIMIENTO]]=0,"",BD_ATLETAS[[#This Row],[AÑO]]-YEAR(BD_ATLETAS[[#This Row],[F. NACIMIENTO]]))</f>
        <v>9</v>
      </c>
      <c r="D418" s="2" t="s">
        <v>331</v>
      </c>
      <c r="E418" s="4" t="s">
        <v>376</v>
      </c>
      <c r="F41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18" s="4" t="str">
        <f>_xlfn.XLOOKUP(BD_ATLETAS[[#This Row],[ATLETA]],ATLETAS[ATLETA],ATLETAS[SEXO])</f>
        <v>F</v>
      </c>
      <c r="H418" s="4">
        <v>43640</v>
      </c>
      <c r="I418" s="2" t="s">
        <v>66</v>
      </c>
      <c r="J418" s="1" t="s">
        <v>649</v>
      </c>
      <c r="K418" s="3">
        <v>5.3414351851851854E-4</v>
      </c>
    </row>
    <row r="419" spans="1:11" x14ac:dyDescent="0.25">
      <c r="A419" s="1">
        <v>2023</v>
      </c>
      <c r="B419" s="4">
        <f>_xlfn.XLOOKUP(BD_ATLETAS[[#This Row],[ATLETA]],ATLETAS[ATLETA],ATLETAS[F. NACIMIENTO])</f>
        <v>40298</v>
      </c>
      <c r="C419" s="1">
        <f>IF(BD_ATLETAS[[#This Row],[F. NACIMIENTO]]=0,"",BD_ATLETAS[[#This Row],[AÑO]]-YEAR(BD_ATLETAS[[#This Row],[F. NACIMIENTO]]))</f>
        <v>9</v>
      </c>
      <c r="D419" s="2" t="s">
        <v>331</v>
      </c>
      <c r="E419" s="4" t="s">
        <v>376</v>
      </c>
      <c r="F41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19" s="4" t="str">
        <f>_xlfn.XLOOKUP(BD_ATLETAS[[#This Row],[ATLETA]],ATLETAS[ATLETA],ATLETAS[SEXO])</f>
        <v>F</v>
      </c>
      <c r="H419" s="4">
        <v>43640</v>
      </c>
      <c r="I419" s="2" t="s">
        <v>66</v>
      </c>
      <c r="J419" s="1" t="s">
        <v>651</v>
      </c>
      <c r="K419" s="3">
        <v>1.2445601851851851E-3</v>
      </c>
    </row>
    <row r="420" spans="1:11" x14ac:dyDescent="0.25">
      <c r="A420" s="1">
        <v>2023</v>
      </c>
      <c r="B420" s="4">
        <f>_xlfn.XLOOKUP(BD_ATLETAS[[#This Row],[ATLETA]],ATLETAS[ATLETA],ATLETAS[F. NACIMIENTO])</f>
        <v>40298</v>
      </c>
      <c r="C420" s="1">
        <f>IF(BD_ATLETAS[[#This Row],[F. NACIMIENTO]]=0,"",BD_ATLETAS[[#This Row],[AÑO]]-YEAR(BD_ATLETAS[[#This Row],[F. NACIMIENTO]]))</f>
        <v>9</v>
      </c>
      <c r="D420" s="2" t="s">
        <v>331</v>
      </c>
      <c r="E420" s="4" t="s">
        <v>376</v>
      </c>
      <c r="F4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20" s="4" t="str">
        <f>_xlfn.XLOOKUP(BD_ATLETAS[[#This Row],[ATLETA]],ATLETAS[ATLETA],ATLETAS[SEXO])</f>
        <v>F</v>
      </c>
      <c r="H420" s="4">
        <v>43640</v>
      </c>
      <c r="I420" s="2" t="s">
        <v>66</v>
      </c>
      <c r="J420" s="1" t="s">
        <v>11</v>
      </c>
      <c r="K420" s="3">
        <v>7.3240740740740742E-4</v>
      </c>
    </row>
    <row r="421" spans="1:11" x14ac:dyDescent="0.25">
      <c r="A421" s="1">
        <v>2023</v>
      </c>
      <c r="B421" s="4">
        <f>_xlfn.XLOOKUP(BD_ATLETAS[[#This Row],[ATLETA]],ATLETAS[ATLETA],ATLETAS[F. NACIMIENTO])</f>
        <v>40298</v>
      </c>
      <c r="C421" s="1">
        <f>IF(BD_ATLETAS[[#This Row],[F. NACIMIENTO]]=0,"",BD_ATLETAS[[#This Row],[AÑO]]-YEAR(BD_ATLETAS[[#This Row],[F. NACIMIENTO]]))</f>
        <v>9</v>
      </c>
      <c r="D421" s="2" t="s">
        <v>331</v>
      </c>
      <c r="E421" s="4" t="s">
        <v>376</v>
      </c>
      <c r="F4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21" s="4" t="str">
        <f>_xlfn.XLOOKUP(BD_ATLETAS[[#This Row],[ATLETA]],ATLETAS[ATLETA],ATLETAS[SEXO])</f>
        <v>F</v>
      </c>
      <c r="H421" s="4">
        <v>43640</v>
      </c>
      <c r="I421" s="2" t="s">
        <v>66</v>
      </c>
      <c r="J421" s="1" t="s">
        <v>13</v>
      </c>
      <c r="K421" s="3">
        <v>7.2418981481481477E-4</v>
      </c>
    </row>
    <row r="422" spans="1:11" x14ac:dyDescent="0.25">
      <c r="A422" s="1">
        <v>2023</v>
      </c>
      <c r="B422" s="4">
        <f>_xlfn.XLOOKUP(BD_ATLETAS[[#This Row],[ATLETA]],ATLETAS[ATLETA],ATLETAS[F. NACIMIENTO])</f>
        <v>40116</v>
      </c>
      <c r="C422" s="1">
        <f>IF(BD_ATLETAS[[#This Row],[F. NACIMIENTO]]=0,"",BD_ATLETAS[[#This Row],[AÑO]]-YEAR(BD_ATLETAS[[#This Row],[F. NACIMIENTO]]))</f>
        <v>10</v>
      </c>
      <c r="D422" s="2" t="s">
        <v>212</v>
      </c>
      <c r="E422" s="4" t="s">
        <v>368</v>
      </c>
      <c r="F4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2" s="4" t="str">
        <f>_xlfn.XLOOKUP(BD_ATLETAS[[#This Row],[ATLETA]],ATLETAS[ATLETA],ATLETAS[SEXO])</f>
        <v>F</v>
      </c>
      <c r="H422" s="4">
        <v>43640</v>
      </c>
      <c r="I422" s="2" t="s">
        <v>66</v>
      </c>
      <c r="J422" s="1" t="s">
        <v>649</v>
      </c>
      <c r="K422" s="3">
        <v>7.9050925925925936E-4</v>
      </c>
    </row>
    <row r="423" spans="1:11" x14ac:dyDescent="0.25">
      <c r="A423" s="1">
        <v>2023</v>
      </c>
      <c r="B423" s="4">
        <f>_xlfn.XLOOKUP(BD_ATLETAS[[#This Row],[ATLETA]],ATLETAS[ATLETA],ATLETAS[F. NACIMIENTO])</f>
        <v>40116</v>
      </c>
      <c r="C423" s="1">
        <f>IF(BD_ATLETAS[[#This Row],[F. NACIMIENTO]]=0,"",BD_ATLETAS[[#This Row],[AÑO]]-YEAR(BD_ATLETAS[[#This Row],[F. NACIMIENTO]]))</f>
        <v>10</v>
      </c>
      <c r="D423" s="2" t="s">
        <v>212</v>
      </c>
      <c r="E423" s="4" t="s">
        <v>368</v>
      </c>
      <c r="F4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3" s="4" t="str">
        <f>_xlfn.XLOOKUP(BD_ATLETAS[[#This Row],[ATLETA]],ATLETAS[ATLETA],ATLETAS[SEXO])</f>
        <v>F</v>
      </c>
      <c r="H423" s="4">
        <v>43640</v>
      </c>
      <c r="I423" s="2" t="s">
        <v>66</v>
      </c>
      <c r="J423" s="1" t="s">
        <v>11</v>
      </c>
      <c r="K423" s="3">
        <v>1.0065972222222223E-3</v>
      </c>
    </row>
    <row r="424" spans="1:11" x14ac:dyDescent="0.25">
      <c r="A424" s="1">
        <v>2023</v>
      </c>
      <c r="B424" s="4">
        <f>_xlfn.XLOOKUP(BD_ATLETAS[[#This Row],[ATLETA]],ATLETAS[ATLETA],ATLETAS[F. NACIMIENTO])</f>
        <v>40116</v>
      </c>
      <c r="C424" s="1">
        <f>IF(BD_ATLETAS[[#This Row],[F. NACIMIENTO]]=0,"",BD_ATLETAS[[#This Row],[AÑO]]-YEAR(BD_ATLETAS[[#This Row],[F. NACIMIENTO]]))</f>
        <v>10</v>
      </c>
      <c r="D424" s="2" t="s">
        <v>212</v>
      </c>
      <c r="E424" s="4" t="s">
        <v>368</v>
      </c>
      <c r="F4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4" s="4" t="str">
        <f>_xlfn.XLOOKUP(BD_ATLETAS[[#This Row],[ATLETA]],ATLETAS[ATLETA],ATLETAS[SEXO])</f>
        <v>F</v>
      </c>
      <c r="H424" s="4">
        <v>43640</v>
      </c>
      <c r="I424" s="2" t="s">
        <v>66</v>
      </c>
      <c r="J424" s="1" t="s">
        <v>13</v>
      </c>
      <c r="K424" s="3">
        <v>1.0226851851851851E-3</v>
      </c>
    </row>
    <row r="425" spans="1:11" x14ac:dyDescent="0.25">
      <c r="A425" s="1">
        <v>2023</v>
      </c>
      <c r="B425" s="4">
        <f>_xlfn.XLOOKUP(BD_ATLETAS[[#This Row],[ATLETA]],ATLETAS[ATLETA],ATLETAS[F. NACIMIENTO])</f>
        <v>40116</v>
      </c>
      <c r="C425" s="1">
        <f>IF(BD_ATLETAS[[#This Row],[F. NACIMIENTO]]=0,"",BD_ATLETAS[[#This Row],[AÑO]]-YEAR(BD_ATLETAS[[#This Row],[F. NACIMIENTO]]))</f>
        <v>10</v>
      </c>
      <c r="D425" s="2" t="s">
        <v>212</v>
      </c>
      <c r="E425" s="4" t="s">
        <v>368</v>
      </c>
      <c r="F4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25" s="4" t="str">
        <f>_xlfn.XLOOKUP(BD_ATLETAS[[#This Row],[ATLETA]],ATLETAS[ATLETA],ATLETAS[SEXO])</f>
        <v>F</v>
      </c>
      <c r="H425" s="4">
        <v>43640</v>
      </c>
      <c r="I425" s="2" t="s">
        <v>66</v>
      </c>
      <c r="J425" s="1" t="s">
        <v>12</v>
      </c>
      <c r="K425" s="3">
        <v>1.0065972222222223E-3</v>
      </c>
    </row>
    <row r="426" spans="1:11" x14ac:dyDescent="0.25">
      <c r="A426" s="1">
        <v>2023</v>
      </c>
      <c r="B426" s="4">
        <f>_xlfn.XLOOKUP(BD_ATLETAS[[#This Row],[ATLETA]],ATLETAS[ATLETA],ATLETAS[F. NACIMIENTO])</f>
        <v>39438</v>
      </c>
      <c r="C426" s="1">
        <f>IF(BD_ATLETAS[[#This Row],[F. NACIMIENTO]]=0,"",BD_ATLETAS[[#This Row],[AÑO]]-YEAR(BD_ATLETAS[[#This Row],[F. NACIMIENTO]]))</f>
        <v>12</v>
      </c>
      <c r="D426" s="2" t="s">
        <v>216</v>
      </c>
      <c r="E426" s="4" t="s">
        <v>368</v>
      </c>
      <c r="F4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6" s="4" t="str">
        <f>_xlfn.XLOOKUP(BD_ATLETAS[[#This Row],[ATLETA]],ATLETAS[ATLETA],ATLETAS[SEXO])</f>
        <v>F</v>
      </c>
      <c r="H426" s="4">
        <v>43640</v>
      </c>
      <c r="I426" s="2" t="s">
        <v>66</v>
      </c>
      <c r="J426" s="1" t="s">
        <v>649</v>
      </c>
      <c r="K426" s="3">
        <v>4.9988425925925927E-4</v>
      </c>
    </row>
    <row r="427" spans="1:11" x14ac:dyDescent="0.25">
      <c r="A427" s="1">
        <v>2023</v>
      </c>
      <c r="B427" s="4">
        <f>_xlfn.XLOOKUP(BD_ATLETAS[[#This Row],[ATLETA]],ATLETAS[ATLETA],ATLETAS[F. NACIMIENTO])</f>
        <v>39438</v>
      </c>
      <c r="C427" s="1">
        <f>IF(BD_ATLETAS[[#This Row],[F. NACIMIENTO]]=0,"",BD_ATLETAS[[#This Row],[AÑO]]-YEAR(BD_ATLETAS[[#This Row],[F. NACIMIENTO]]))</f>
        <v>12</v>
      </c>
      <c r="D427" s="2" t="s">
        <v>216</v>
      </c>
      <c r="E427" s="4" t="s">
        <v>368</v>
      </c>
      <c r="F4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7" s="4" t="str">
        <f>_xlfn.XLOOKUP(BD_ATLETAS[[#This Row],[ATLETA]],ATLETAS[ATLETA],ATLETAS[SEXO])</f>
        <v>F</v>
      </c>
      <c r="H427" s="4">
        <v>43640</v>
      </c>
      <c r="I427" s="2" t="s">
        <v>66</v>
      </c>
      <c r="J427" s="1" t="s">
        <v>651</v>
      </c>
      <c r="K427" s="3">
        <v>1.2712962962962962E-3</v>
      </c>
    </row>
    <row r="428" spans="1:11" x14ac:dyDescent="0.25">
      <c r="A428" s="1">
        <v>2023</v>
      </c>
      <c r="B428" s="4">
        <f>_xlfn.XLOOKUP(BD_ATLETAS[[#This Row],[ATLETA]],ATLETAS[ATLETA],ATLETAS[F. NACIMIENTO])</f>
        <v>39438</v>
      </c>
      <c r="C428" s="1">
        <f>IF(BD_ATLETAS[[#This Row],[F. NACIMIENTO]]=0,"",BD_ATLETAS[[#This Row],[AÑO]]-YEAR(BD_ATLETAS[[#This Row],[F. NACIMIENTO]]))</f>
        <v>12</v>
      </c>
      <c r="D428" s="2" t="s">
        <v>216</v>
      </c>
      <c r="E428" s="4" t="s">
        <v>368</v>
      </c>
      <c r="F4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8" s="4" t="str">
        <f>_xlfn.XLOOKUP(BD_ATLETAS[[#This Row],[ATLETA]],ATLETAS[ATLETA],ATLETAS[SEXO])</f>
        <v>F</v>
      </c>
      <c r="H428" s="4">
        <v>43640</v>
      </c>
      <c r="I428" s="2" t="s">
        <v>66</v>
      </c>
      <c r="J428" s="1" t="s">
        <v>13</v>
      </c>
      <c r="K428" s="3">
        <v>7.3530092592592581E-4</v>
      </c>
    </row>
    <row r="429" spans="1:11" x14ac:dyDescent="0.25">
      <c r="A429" s="1">
        <v>2023</v>
      </c>
      <c r="B429" s="4">
        <f>_xlfn.XLOOKUP(BD_ATLETAS[[#This Row],[ATLETA]],ATLETAS[ATLETA],ATLETAS[F. NACIMIENTO])</f>
        <v>39438</v>
      </c>
      <c r="C429" s="1">
        <f>IF(BD_ATLETAS[[#This Row],[F. NACIMIENTO]]=0,"",BD_ATLETAS[[#This Row],[AÑO]]-YEAR(BD_ATLETAS[[#This Row],[F. NACIMIENTO]]))</f>
        <v>12</v>
      </c>
      <c r="D429" s="2" t="s">
        <v>216</v>
      </c>
      <c r="E429" s="4" t="s">
        <v>368</v>
      </c>
      <c r="F4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29" s="4" t="str">
        <f>_xlfn.XLOOKUP(BD_ATLETAS[[#This Row],[ATLETA]],ATLETAS[ATLETA],ATLETAS[SEXO])</f>
        <v>F</v>
      </c>
      <c r="H429" s="4">
        <v>43640</v>
      </c>
      <c r="I429" s="2" t="s">
        <v>66</v>
      </c>
      <c r="J429" s="1" t="s">
        <v>12</v>
      </c>
      <c r="K429" s="3">
        <v>8.2870370370370379E-4</v>
      </c>
    </row>
    <row r="430" spans="1:11" x14ac:dyDescent="0.25">
      <c r="A430" s="1">
        <v>2023</v>
      </c>
      <c r="B430" s="4">
        <f>_xlfn.XLOOKUP(BD_ATLETAS[[#This Row],[ATLETA]],ATLETAS[ATLETA],ATLETAS[F. NACIMIENTO])</f>
        <v>40314</v>
      </c>
      <c r="C430" s="1">
        <f>IF(BD_ATLETAS[[#This Row],[F. NACIMIENTO]]=0,"",BD_ATLETAS[[#This Row],[AÑO]]-YEAR(BD_ATLETAS[[#This Row],[F. NACIMIENTO]]))</f>
        <v>9</v>
      </c>
      <c r="D430" s="2" t="s">
        <v>186</v>
      </c>
      <c r="E430" s="4" t="s">
        <v>367</v>
      </c>
      <c r="F4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0" s="4" t="str">
        <f>_xlfn.XLOOKUP(BD_ATLETAS[[#This Row],[ATLETA]],ATLETAS[ATLETA],ATLETAS[SEXO])</f>
        <v>M</v>
      </c>
      <c r="H430" s="4">
        <v>43640</v>
      </c>
      <c r="I430" s="2" t="s">
        <v>66</v>
      </c>
      <c r="J430" s="1" t="s">
        <v>649</v>
      </c>
      <c r="K430" s="3">
        <v>7.4988425925925928E-4</v>
      </c>
    </row>
    <row r="431" spans="1:11" x14ac:dyDescent="0.25">
      <c r="A431" s="1">
        <v>2023</v>
      </c>
      <c r="B431" s="4">
        <f>_xlfn.XLOOKUP(BD_ATLETAS[[#This Row],[ATLETA]],ATLETAS[ATLETA],ATLETAS[F. NACIMIENTO])</f>
        <v>40314</v>
      </c>
      <c r="C431" s="1">
        <f>IF(BD_ATLETAS[[#This Row],[F. NACIMIENTO]]=0,"",BD_ATLETAS[[#This Row],[AÑO]]-YEAR(BD_ATLETAS[[#This Row],[F. NACIMIENTO]]))</f>
        <v>9</v>
      </c>
      <c r="D431" s="2" t="s">
        <v>186</v>
      </c>
      <c r="E431" s="4" t="s">
        <v>367</v>
      </c>
      <c r="F4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1" s="4" t="str">
        <f>_xlfn.XLOOKUP(BD_ATLETAS[[#This Row],[ATLETA]],ATLETAS[ATLETA],ATLETAS[SEXO])</f>
        <v>M</v>
      </c>
      <c r="H431" s="4">
        <v>43640</v>
      </c>
      <c r="I431" s="2" t="s">
        <v>66</v>
      </c>
      <c r="J431" s="1" t="s">
        <v>651</v>
      </c>
      <c r="K431" s="3">
        <v>1.6365740740740739E-3</v>
      </c>
    </row>
    <row r="432" spans="1:11" x14ac:dyDescent="0.25">
      <c r="A432" s="1">
        <v>2023</v>
      </c>
      <c r="B432" s="4">
        <f>_xlfn.XLOOKUP(BD_ATLETAS[[#This Row],[ATLETA]],ATLETAS[ATLETA],ATLETAS[F. NACIMIENTO])</f>
        <v>40314</v>
      </c>
      <c r="C432" s="1">
        <f>IF(BD_ATLETAS[[#This Row],[F. NACIMIENTO]]=0,"",BD_ATLETAS[[#This Row],[AÑO]]-YEAR(BD_ATLETAS[[#This Row],[F. NACIMIENTO]]))</f>
        <v>9</v>
      </c>
      <c r="D432" s="2" t="s">
        <v>186</v>
      </c>
      <c r="E432" s="4" t="s">
        <v>367</v>
      </c>
      <c r="F4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2" s="4" t="str">
        <f>_xlfn.XLOOKUP(BD_ATLETAS[[#This Row],[ATLETA]],ATLETAS[ATLETA],ATLETAS[SEXO])</f>
        <v>M</v>
      </c>
      <c r="H432" s="4">
        <v>43640</v>
      </c>
      <c r="I432" s="2" t="s">
        <v>66</v>
      </c>
      <c r="J432" s="1" t="s">
        <v>11</v>
      </c>
      <c r="K432" s="3">
        <v>9.3900462962962959E-4</v>
      </c>
    </row>
    <row r="433" spans="1:11" x14ac:dyDescent="0.25">
      <c r="A433" s="1">
        <v>2023</v>
      </c>
      <c r="B433" s="4">
        <f>_xlfn.XLOOKUP(BD_ATLETAS[[#This Row],[ATLETA]],ATLETAS[ATLETA],ATLETAS[F. NACIMIENTO])</f>
        <v>40314</v>
      </c>
      <c r="C433" s="1">
        <f>IF(BD_ATLETAS[[#This Row],[F. NACIMIENTO]]=0,"",BD_ATLETAS[[#This Row],[AÑO]]-YEAR(BD_ATLETAS[[#This Row],[F. NACIMIENTO]]))</f>
        <v>9</v>
      </c>
      <c r="D433" s="2" t="s">
        <v>186</v>
      </c>
      <c r="E433" s="4" t="s">
        <v>367</v>
      </c>
      <c r="F43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33" s="4" t="str">
        <f>_xlfn.XLOOKUP(BD_ATLETAS[[#This Row],[ATLETA]],ATLETAS[ATLETA],ATLETAS[SEXO])</f>
        <v>M</v>
      </c>
      <c r="H433" s="4">
        <v>43640</v>
      </c>
      <c r="I433" s="2" t="s">
        <v>66</v>
      </c>
      <c r="J433" s="1" t="s">
        <v>13</v>
      </c>
      <c r="K433" s="3">
        <v>1.1340277777777779E-3</v>
      </c>
    </row>
    <row r="434" spans="1:11" x14ac:dyDescent="0.25">
      <c r="A434" s="1">
        <v>2023</v>
      </c>
      <c r="B434" s="4">
        <f>_xlfn.XLOOKUP(BD_ATLETAS[[#This Row],[ATLETA]],ATLETAS[ATLETA],ATLETAS[F. NACIMIENTO])</f>
        <v>38666</v>
      </c>
      <c r="C434" s="1">
        <f>IF(BD_ATLETAS[[#This Row],[F. NACIMIENTO]]=0,"",BD_ATLETAS[[#This Row],[AÑO]]-YEAR(BD_ATLETAS[[#This Row],[F. NACIMIENTO]]))</f>
        <v>14</v>
      </c>
      <c r="D434" s="2" t="s">
        <v>99</v>
      </c>
      <c r="E434" s="4" t="s">
        <v>362</v>
      </c>
      <c r="F4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4" s="4" t="str">
        <f>_xlfn.XLOOKUP(BD_ATLETAS[[#This Row],[ATLETA]],ATLETAS[ATLETA],ATLETAS[SEXO])</f>
        <v>M</v>
      </c>
      <c r="H434" s="4">
        <v>43640</v>
      </c>
      <c r="I434" s="2" t="s">
        <v>66</v>
      </c>
      <c r="J434" s="1" t="s">
        <v>649</v>
      </c>
      <c r="K434" s="3">
        <v>5.2592592592592589E-4</v>
      </c>
    </row>
    <row r="435" spans="1:11" x14ac:dyDescent="0.25">
      <c r="A435" s="1">
        <v>2023</v>
      </c>
      <c r="B435" s="4">
        <f>_xlfn.XLOOKUP(BD_ATLETAS[[#This Row],[ATLETA]],ATLETAS[ATLETA],ATLETAS[F. NACIMIENTO])</f>
        <v>38666</v>
      </c>
      <c r="C435" s="1">
        <f>IF(BD_ATLETAS[[#This Row],[F. NACIMIENTO]]=0,"",BD_ATLETAS[[#This Row],[AÑO]]-YEAR(BD_ATLETAS[[#This Row],[F. NACIMIENTO]]))</f>
        <v>14</v>
      </c>
      <c r="D435" s="2" t="s">
        <v>99</v>
      </c>
      <c r="E435" s="4" t="s">
        <v>362</v>
      </c>
      <c r="F4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5" s="4" t="str">
        <f>_xlfn.XLOOKUP(BD_ATLETAS[[#This Row],[ATLETA]],ATLETAS[ATLETA],ATLETAS[SEXO])</f>
        <v>M</v>
      </c>
      <c r="H435" s="4">
        <v>43640</v>
      </c>
      <c r="I435" s="2" t="s">
        <v>66</v>
      </c>
      <c r="J435" s="1" t="s">
        <v>11</v>
      </c>
      <c r="K435" s="3">
        <v>7.0601851851851847E-4</v>
      </c>
    </row>
    <row r="436" spans="1:11" x14ac:dyDescent="0.25">
      <c r="A436" s="1">
        <v>2023</v>
      </c>
      <c r="B436" s="4">
        <f>_xlfn.XLOOKUP(BD_ATLETAS[[#This Row],[ATLETA]],ATLETAS[ATLETA],ATLETAS[F. NACIMIENTO])</f>
        <v>38666</v>
      </c>
      <c r="C436" s="1">
        <f>IF(BD_ATLETAS[[#This Row],[F. NACIMIENTO]]=0,"",BD_ATLETAS[[#This Row],[AÑO]]-YEAR(BD_ATLETAS[[#This Row],[F. NACIMIENTO]]))</f>
        <v>14</v>
      </c>
      <c r="D436" s="2" t="s">
        <v>99</v>
      </c>
      <c r="E436" s="4" t="s">
        <v>362</v>
      </c>
      <c r="F4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6" s="4" t="str">
        <f>_xlfn.XLOOKUP(BD_ATLETAS[[#This Row],[ATLETA]],ATLETAS[ATLETA],ATLETAS[SEXO])</f>
        <v>M</v>
      </c>
      <c r="H436" s="4">
        <v>43640</v>
      </c>
      <c r="I436" s="2" t="s">
        <v>66</v>
      </c>
      <c r="J436" s="1" t="s">
        <v>13</v>
      </c>
      <c r="K436" s="3">
        <v>7.092592592592593E-4</v>
      </c>
    </row>
    <row r="437" spans="1:11" x14ac:dyDescent="0.25">
      <c r="A437" s="1">
        <v>2023</v>
      </c>
      <c r="B437" s="4">
        <f>_xlfn.XLOOKUP(BD_ATLETAS[[#This Row],[ATLETA]],ATLETAS[ATLETA],ATLETAS[F. NACIMIENTO])</f>
        <v>38666</v>
      </c>
      <c r="C437" s="1">
        <f>IF(BD_ATLETAS[[#This Row],[F. NACIMIENTO]]=0,"",BD_ATLETAS[[#This Row],[AÑO]]-YEAR(BD_ATLETAS[[#This Row],[F. NACIMIENTO]]))</f>
        <v>14</v>
      </c>
      <c r="D437" s="2" t="s">
        <v>99</v>
      </c>
      <c r="E437" s="4" t="s">
        <v>362</v>
      </c>
      <c r="F4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37" s="4" t="str">
        <f>_xlfn.XLOOKUP(BD_ATLETAS[[#This Row],[ATLETA]],ATLETAS[ATLETA],ATLETAS[SEXO])</f>
        <v>M</v>
      </c>
      <c r="H437" s="4">
        <v>43640</v>
      </c>
      <c r="I437" s="2" t="s">
        <v>66</v>
      </c>
      <c r="J437" s="1" t="s">
        <v>12</v>
      </c>
      <c r="K437" s="3">
        <v>6.3888888888888893E-4</v>
      </c>
    </row>
    <row r="438" spans="1:11" x14ac:dyDescent="0.25">
      <c r="A438" s="1">
        <v>2023</v>
      </c>
      <c r="B438" s="4">
        <f>_xlfn.XLOOKUP(BD_ATLETAS[[#This Row],[ATLETA]],ATLETAS[ATLETA],ATLETAS[F. NACIMIENTO])</f>
        <v>34867</v>
      </c>
      <c r="C438" s="1">
        <f>IF(BD_ATLETAS[[#This Row],[F. NACIMIENTO]]=0,"",BD_ATLETAS[[#This Row],[AÑO]]-YEAR(BD_ATLETAS[[#This Row],[F. NACIMIENTO]]))</f>
        <v>24</v>
      </c>
      <c r="D438" s="2" t="s">
        <v>88</v>
      </c>
      <c r="E438" s="4" t="s">
        <v>362</v>
      </c>
      <c r="F4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38" s="4" t="str">
        <f>_xlfn.XLOOKUP(BD_ATLETAS[[#This Row],[ATLETA]],ATLETAS[ATLETA],ATLETAS[SEXO])</f>
        <v>F</v>
      </c>
      <c r="H438" s="4">
        <v>43640</v>
      </c>
      <c r="I438" s="2" t="s">
        <v>66</v>
      </c>
      <c r="J438" s="1" t="s">
        <v>651</v>
      </c>
      <c r="K438" s="3">
        <v>1.1381944444444445E-3</v>
      </c>
    </row>
    <row r="439" spans="1:11" x14ac:dyDescent="0.25">
      <c r="A439" s="1">
        <v>2023</v>
      </c>
      <c r="B439" s="4">
        <f>_xlfn.XLOOKUP(BD_ATLETAS[[#This Row],[ATLETA]],ATLETAS[ATLETA],ATLETAS[F. NACIMIENTO])</f>
        <v>34867</v>
      </c>
      <c r="C439" s="1">
        <f>IF(BD_ATLETAS[[#This Row],[F. NACIMIENTO]]=0,"",BD_ATLETAS[[#This Row],[AÑO]]-YEAR(BD_ATLETAS[[#This Row],[F. NACIMIENTO]]))</f>
        <v>24</v>
      </c>
      <c r="D439" s="2" t="s">
        <v>88</v>
      </c>
      <c r="E439" s="4" t="s">
        <v>362</v>
      </c>
      <c r="F4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39" s="4" t="str">
        <f>_xlfn.XLOOKUP(BD_ATLETAS[[#This Row],[ATLETA]],ATLETAS[ATLETA],ATLETAS[SEXO])</f>
        <v>F</v>
      </c>
      <c r="H439" s="4">
        <v>43640</v>
      </c>
      <c r="I439" s="2" t="s">
        <v>66</v>
      </c>
      <c r="J439" s="1" t="s">
        <v>11</v>
      </c>
      <c r="K439" s="3">
        <v>6.7777777777777791E-4</v>
      </c>
    </row>
    <row r="440" spans="1:11" x14ac:dyDescent="0.25">
      <c r="A440" s="1">
        <v>2023</v>
      </c>
      <c r="B440" s="4">
        <f>_xlfn.XLOOKUP(BD_ATLETAS[[#This Row],[ATLETA]],ATLETAS[ATLETA],ATLETAS[F. NACIMIENTO])</f>
        <v>34867</v>
      </c>
      <c r="C440" s="1">
        <f>IF(BD_ATLETAS[[#This Row],[F. NACIMIENTO]]=0,"",BD_ATLETAS[[#This Row],[AÑO]]-YEAR(BD_ATLETAS[[#This Row],[F. NACIMIENTO]]))</f>
        <v>24</v>
      </c>
      <c r="D440" s="2" t="s">
        <v>88</v>
      </c>
      <c r="E440" s="4" t="s">
        <v>362</v>
      </c>
      <c r="F4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40" s="4" t="str">
        <f>_xlfn.XLOOKUP(BD_ATLETAS[[#This Row],[ATLETA]],ATLETAS[ATLETA],ATLETAS[SEXO])</f>
        <v>F</v>
      </c>
      <c r="H440" s="4">
        <v>43640</v>
      </c>
      <c r="I440" s="2" t="s">
        <v>66</v>
      </c>
      <c r="J440" s="1" t="s">
        <v>13</v>
      </c>
      <c r="K440" s="3">
        <v>5.9386574074074083E-4</v>
      </c>
    </row>
    <row r="441" spans="1:11" x14ac:dyDescent="0.25">
      <c r="A441" s="1">
        <v>2023</v>
      </c>
      <c r="B441" s="4">
        <f>_xlfn.XLOOKUP(BD_ATLETAS[[#This Row],[ATLETA]],ATLETAS[ATLETA],ATLETAS[F. NACIMIENTO])</f>
        <v>40232</v>
      </c>
      <c r="C441" s="1">
        <f>IF(BD_ATLETAS[[#This Row],[F. NACIMIENTO]]=0,"",BD_ATLETAS[[#This Row],[AÑO]]-YEAR(BD_ATLETAS[[#This Row],[F. NACIMIENTO]]))</f>
        <v>9</v>
      </c>
      <c r="D441" s="2" t="s">
        <v>122</v>
      </c>
      <c r="E441" s="4" t="s">
        <v>364</v>
      </c>
      <c r="F4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1" s="4" t="str">
        <f>_xlfn.XLOOKUP(BD_ATLETAS[[#This Row],[ATLETA]],ATLETAS[ATLETA],ATLETAS[SEXO])</f>
        <v>F</v>
      </c>
      <c r="H441" s="4">
        <v>43640</v>
      </c>
      <c r="I441" s="2" t="s">
        <v>66</v>
      </c>
      <c r="J441" s="1" t="s">
        <v>649</v>
      </c>
      <c r="K441" s="3">
        <v>5.2986111111111105E-4</v>
      </c>
    </row>
    <row r="442" spans="1:11" x14ac:dyDescent="0.25">
      <c r="A442" s="1">
        <v>2023</v>
      </c>
      <c r="B442" s="4">
        <f>_xlfn.XLOOKUP(BD_ATLETAS[[#This Row],[ATLETA]],ATLETAS[ATLETA],ATLETAS[F. NACIMIENTO])</f>
        <v>40232</v>
      </c>
      <c r="C442" s="1">
        <f>IF(BD_ATLETAS[[#This Row],[F. NACIMIENTO]]=0,"",BD_ATLETAS[[#This Row],[AÑO]]-YEAR(BD_ATLETAS[[#This Row],[F. NACIMIENTO]]))</f>
        <v>9</v>
      </c>
      <c r="D442" s="2" t="s">
        <v>122</v>
      </c>
      <c r="E442" s="4" t="s">
        <v>364</v>
      </c>
      <c r="F4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2" s="4" t="str">
        <f>_xlfn.XLOOKUP(BD_ATLETAS[[#This Row],[ATLETA]],ATLETAS[ATLETA],ATLETAS[SEXO])</f>
        <v>F</v>
      </c>
      <c r="H442" s="4">
        <v>43640</v>
      </c>
      <c r="I442" s="2" t="s">
        <v>66</v>
      </c>
      <c r="J442" s="1" t="s">
        <v>651</v>
      </c>
      <c r="K442" s="3">
        <v>1.2177083333333334E-3</v>
      </c>
    </row>
    <row r="443" spans="1:11" x14ac:dyDescent="0.25">
      <c r="A443" s="1">
        <v>2023</v>
      </c>
      <c r="B443" s="4">
        <f>_xlfn.XLOOKUP(BD_ATLETAS[[#This Row],[ATLETA]],ATLETAS[ATLETA],ATLETAS[F. NACIMIENTO])</f>
        <v>40232</v>
      </c>
      <c r="C443" s="1">
        <f>IF(BD_ATLETAS[[#This Row],[F. NACIMIENTO]]=0,"",BD_ATLETAS[[#This Row],[AÑO]]-YEAR(BD_ATLETAS[[#This Row],[F. NACIMIENTO]]))</f>
        <v>9</v>
      </c>
      <c r="D443" s="2" t="s">
        <v>122</v>
      </c>
      <c r="E443" s="4" t="s">
        <v>364</v>
      </c>
      <c r="F4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3" s="4" t="str">
        <f>_xlfn.XLOOKUP(BD_ATLETAS[[#This Row],[ATLETA]],ATLETAS[ATLETA],ATLETAS[SEXO])</f>
        <v>F</v>
      </c>
      <c r="H443" s="4">
        <v>43640</v>
      </c>
      <c r="I443" s="2" t="s">
        <v>66</v>
      </c>
      <c r="J443" s="1" t="s">
        <v>13</v>
      </c>
      <c r="K443" s="3">
        <v>6.4710648148148147E-4</v>
      </c>
    </row>
    <row r="444" spans="1:11" x14ac:dyDescent="0.25">
      <c r="A444" s="1">
        <v>2023</v>
      </c>
      <c r="B444" s="4">
        <f>_xlfn.XLOOKUP(BD_ATLETAS[[#This Row],[ATLETA]],ATLETAS[ATLETA],ATLETAS[F. NACIMIENTO])</f>
        <v>40232</v>
      </c>
      <c r="C444" s="1">
        <f>IF(BD_ATLETAS[[#This Row],[F. NACIMIENTO]]=0,"",BD_ATLETAS[[#This Row],[AÑO]]-YEAR(BD_ATLETAS[[#This Row],[F. NACIMIENTO]]))</f>
        <v>9</v>
      </c>
      <c r="D444" s="2" t="s">
        <v>122</v>
      </c>
      <c r="E444" s="4" t="s">
        <v>364</v>
      </c>
      <c r="F4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44" s="4" t="str">
        <f>_xlfn.XLOOKUP(BD_ATLETAS[[#This Row],[ATLETA]],ATLETAS[ATLETA],ATLETAS[SEXO])</f>
        <v>F</v>
      </c>
      <c r="H444" s="4">
        <v>43640</v>
      </c>
      <c r="I444" s="2" t="s">
        <v>66</v>
      </c>
      <c r="J444" s="1" t="s">
        <v>12</v>
      </c>
      <c r="K444" s="3">
        <v>7.3668981481481469E-4</v>
      </c>
    </row>
    <row r="445" spans="1:11" x14ac:dyDescent="0.25">
      <c r="A445" s="1">
        <v>2023</v>
      </c>
      <c r="B445" s="4">
        <f>_xlfn.XLOOKUP(BD_ATLETAS[[#This Row],[ATLETA]],ATLETAS[ATLETA],ATLETAS[F. NACIMIENTO])</f>
        <v>41126</v>
      </c>
      <c r="C445" s="1">
        <f>IF(BD_ATLETAS[[#This Row],[F. NACIMIENTO]]=0,"",BD_ATLETAS[[#This Row],[AÑO]]-YEAR(BD_ATLETAS[[#This Row],[F. NACIMIENTO]]))</f>
        <v>7</v>
      </c>
      <c r="D445" s="2" t="s">
        <v>338</v>
      </c>
      <c r="E445" s="4" t="s">
        <v>376</v>
      </c>
      <c r="F4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45" s="4" t="str">
        <f>_xlfn.XLOOKUP(BD_ATLETAS[[#This Row],[ATLETA]],ATLETAS[ATLETA],ATLETAS[SEXO])</f>
        <v>M</v>
      </c>
      <c r="H445" s="4">
        <v>43640</v>
      </c>
      <c r="I445" s="2" t="s">
        <v>66</v>
      </c>
      <c r="J445" s="1" t="s">
        <v>650</v>
      </c>
      <c r="K445" s="3">
        <v>4.9351851851851846E-4</v>
      </c>
    </row>
    <row r="446" spans="1:11" x14ac:dyDescent="0.25">
      <c r="A446" s="1">
        <v>2023</v>
      </c>
      <c r="B446" s="4">
        <f>_xlfn.XLOOKUP(BD_ATLETAS[[#This Row],[ATLETA]],ATLETAS[ATLETA],ATLETAS[F. NACIMIENTO])</f>
        <v>41126</v>
      </c>
      <c r="C446" s="1">
        <f>IF(BD_ATLETAS[[#This Row],[F. NACIMIENTO]]=0,"",BD_ATLETAS[[#This Row],[AÑO]]-YEAR(BD_ATLETAS[[#This Row],[F. NACIMIENTO]]))</f>
        <v>7</v>
      </c>
      <c r="D446" s="2" t="s">
        <v>338</v>
      </c>
      <c r="E446" s="4" t="s">
        <v>376</v>
      </c>
      <c r="F4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46" s="4" t="str">
        <f>_xlfn.XLOOKUP(BD_ATLETAS[[#This Row],[ATLETA]],ATLETAS[ATLETA],ATLETAS[SEXO])</f>
        <v>M</v>
      </c>
      <c r="H446" s="4">
        <v>43640</v>
      </c>
      <c r="I446" s="2" t="s">
        <v>66</v>
      </c>
      <c r="J446" s="1" t="s">
        <v>9</v>
      </c>
      <c r="K446" s="3">
        <v>7.3078703703703706E-4</v>
      </c>
    </row>
    <row r="447" spans="1:11" x14ac:dyDescent="0.25">
      <c r="A447" s="1">
        <v>2023</v>
      </c>
      <c r="B447" s="4">
        <f>_xlfn.XLOOKUP(BD_ATLETAS[[#This Row],[ATLETA]],ATLETAS[ATLETA],ATLETAS[F. NACIMIENTO])</f>
        <v>39429</v>
      </c>
      <c r="C447" s="1">
        <f>IF(BD_ATLETAS[[#This Row],[F. NACIMIENTO]]=0,"",BD_ATLETAS[[#This Row],[AÑO]]-YEAR(BD_ATLETAS[[#This Row],[F. NACIMIENTO]]))</f>
        <v>12</v>
      </c>
      <c r="D447" s="2" t="s">
        <v>342</v>
      </c>
      <c r="E447" s="4" t="s">
        <v>376</v>
      </c>
      <c r="F4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7" s="4" t="str">
        <f>_xlfn.XLOOKUP(BD_ATLETAS[[#This Row],[ATLETA]],ATLETAS[ATLETA],ATLETAS[SEXO])</f>
        <v>M</v>
      </c>
      <c r="H447" s="4">
        <v>43640</v>
      </c>
      <c r="I447" s="2" t="s">
        <v>66</v>
      </c>
      <c r="J447" s="1" t="s">
        <v>649</v>
      </c>
      <c r="K447" s="3">
        <v>4.4062499999999999E-4</v>
      </c>
    </row>
    <row r="448" spans="1:11" x14ac:dyDescent="0.25">
      <c r="A448" s="1">
        <v>2023</v>
      </c>
      <c r="B448" s="4">
        <f>_xlfn.XLOOKUP(BD_ATLETAS[[#This Row],[ATLETA]],ATLETAS[ATLETA],ATLETAS[F. NACIMIENTO])</f>
        <v>39429</v>
      </c>
      <c r="C448" s="1">
        <f>IF(BD_ATLETAS[[#This Row],[F. NACIMIENTO]]=0,"",BD_ATLETAS[[#This Row],[AÑO]]-YEAR(BD_ATLETAS[[#This Row],[F. NACIMIENTO]]))</f>
        <v>12</v>
      </c>
      <c r="D448" s="2" t="s">
        <v>342</v>
      </c>
      <c r="E448" s="4" t="s">
        <v>376</v>
      </c>
      <c r="F4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8" s="4" t="str">
        <f>_xlfn.XLOOKUP(BD_ATLETAS[[#This Row],[ATLETA]],ATLETAS[ATLETA],ATLETAS[SEXO])</f>
        <v>M</v>
      </c>
      <c r="H448" s="4">
        <v>43640</v>
      </c>
      <c r="I448" s="2" t="s">
        <v>66</v>
      </c>
      <c r="J448" s="1" t="s">
        <v>651</v>
      </c>
      <c r="K448" s="3">
        <v>1.0134259259259261E-3</v>
      </c>
    </row>
    <row r="449" spans="1:11" x14ac:dyDescent="0.25">
      <c r="A449" s="1">
        <v>2023</v>
      </c>
      <c r="B449" s="4">
        <f>_xlfn.XLOOKUP(BD_ATLETAS[[#This Row],[ATLETA]],ATLETAS[ATLETA],ATLETAS[F. NACIMIENTO])</f>
        <v>39429</v>
      </c>
      <c r="C449" s="1">
        <f>IF(BD_ATLETAS[[#This Row],[F. NACIMIENTO]]=0,"",BD_ATLETAS[[#This Row],[AÑO]]-YEAR(BD_ATLETAS[[#This Row],[F. NACIMIENTO]]))</f>
        <v>12</v>
      </c>
      <c r="D449" s="2" t="s">
        <v>342</v>
      </c>
      <c r="E449" s="4" t="s">
        <v>376</v>
      </c>
      <c r="F4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49" s="4" t="str">
        <f>_xlfn.XLOOKUP(BD_ATLETAS[[#This Row],[ATLETA]],ATLETAS[ATLETA],ATLETAS[SEXO])</f>
        <v>M</v>
      </c>
      <c r="H449" s="4">
        <v>43640</v>
      </c>
      <c r="I449" s="2" t="s">
        <v>66</v>
      </c>
      <c r="J449" s="1" t="s">
        <v>11</v>
      </c>
      <c r="K449" s="3">
        <v>5.7256944444444445E-4</v>
      </c>
    </row>
    <row r="450" spans="1:11" x14ac:dyDescent="0.25">
      <c r="A450" s="1">
        <v>2023</v>
      </c>
      <c r="B450" s="4">
        <f>_xlfn.XLOOKUP(BD_ATLETAS[[#This Row],[ATLETA]],ATLETAS[ATLETA],ATLETAS[F. NACIMIENTO])</f>
        <v>39429</v>
      </c>
      <c r="C450" s="1">
        <f>IF(BD_ATLETAS[[#This Row],[F. NACIMIENTO]]=0,"",BD_ATLETAS[[#This Row],[AÑO]]-YEAR(BD_ATLETAS[[#This Row],[F. NACIMIENTO]]))</f>
        <v>12</v>
      </c>
      <c r="D450" s="2" t="s">
        <v>342</v>
      </c>
      <c r="E450" s="4" t="s">
        <v>376</v>
      </c>
      <c r="F4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0" s="4" t="str">
        <f>_xlfn.XLOOKUP(BD_ATLETAS[[#This Row],[ATLETA]],ATLETAS[ATLETA],ATLETAS[SEXO])</f>
        <v>M</v>
      </c>
      <c r="H450" s="4">
        <v>43640</v>
      </c>
      <c r="I450" s="2" t="s">
        <v>66</v>
      </c>
      <c r="J450" s="1" t="s">
        <v>13</v>
      </c>
      <c r="K450" s="3">
        <v>5.0393518518518517E-4</v>
      </c>
    </row>
    <row r="451" spans="1:11" x14ac:dyDescent="0.25">
      <c r="A451" s="1">
        <v>2023</v>
      </c>
      <c r="B451" s="4">
        <f>_xlfn.XLOOKUP(BD_ATLETAS[[#This Row],[ATLETA]],ATLETAS[ATLETA],ATLETAS[F. NACIMIENTO])</f>
        <v>38428</v>
      </c>
      <c r="C451" s="1">
        <f>IF(BD_ATLETAS[[#This Row],[F. NACIMIENTO]]=0,"",BD_ATLETAS[[#This Row],[AÑO]]-YEAR(BD_ATLETAS[[#This Row],[F. NACIMIENTO]]))</f>
        <v>14</v>
      </c>
      <c r="D451" s="2" t="s">
        <v>100</v>
      </c>
      <c r="E451" s="4" t="s">
        <v>362</v>
      </c>
      <c r="F4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1" s="4" t="str">
        <f>_xlfn.XLOOKUP(BD_ATLETAS[[#This Row],[ATLETA]],ATLETAS[ATLETA],ATLETAS[SEXO])</f>
        <v>M</v>
      </c>
      <c r="H451" s="4">
        <v>43640</v>
      </c>
      <c r="I451" s="2" t="s">
        <v>66</v>
      </c>
      <c r="J451" s="1" t="s">
        <v>649</v>
      </c>
      <c r="K451" s="3">
        <v>4.9618055555555548E-4</v>
      </c>
    </row>
    <row r="452" spans="1:11" x14ac:dyDescent="0.25">
      <c r="A452" s="1">
        <v>2023</v>
      </c>
      <c r="B452" s="4">
        <f>_xlfn.XLOOKUP(BD_ATLETAS[[#This Row],[ATLETA]],ATLETAS[ATLETA],ATLETAS[F. NACIMIENTO])</f>
        <v>38428</v>
      </c>
      <c r="C452" s="1">
        <f>IF(BD_ATLETAS[[#This Row],[F. NACIMIENTO]]=0,"",BD_ATLETAS[[#This Row],[AÑO]]-YEAR(BD_ATLETAS[[#This Row],[F. NACIMIENTO]]))</f>
        <v>14</v>
      </c>
      <c r="D452" s="2" t="s">
        <v>100</v>
      </c>
      <c r="E452" s="4" t="s">
        <v>362</v>
      </c>
      <c r="F4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2" s="4" t="str">
        <f>_xlfn.XLOOKUP(BD_ATLETAS[[#This Row],[ATLETA]],ATLETAS[ATLETA],ATLETAS[SEXO])</f>
        <v>M</v>
      </c>
      <c r="H452" s="4">
        <v>43640</v>
      </c>
      <c r="I452" s="2" t="s">
        <v>66</v>
      </c>
      <c r="J452" s="1" t="s">
        <v>11</v>
      </c>
      <c r="K452" s="3">
        <v>7.7326388888888887E-4</v>
      </c>
    </row>
    <row r="453" spans="1:11" x14ac:dyDescent="0.25">
      <c r="A453" s="1">
        <v>2023</v>
      </c>
      <c r="B453" s="4">
        <f>_xlfn.XLOOKUP(BD_ATLETAS[[#This Row],[ATLETA]],ATLETAS[ATLETA],ATLETAS[F. NACIMIENTO])</f>
        <v>38428</v>
      </c>
      <c r="C453" s="1">
        <f>IF(BD_ATLETAS[[#This Row],[F. NACIMIENTO]]=0,"",BD_ATLETAS[[#This Row],[AÑO]]-YEAR(BD_ATLETAS[[#This Row],[F. NACIMIENTO]]))</f>
        <v>14</v>
      </c>
      <c r="D453" s="2" t="s">
        <v>100</v>
      </c>
      <c r="E453" s="4" t="s">
        <v>362</v>
      </c>
      <c r="F4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3" s="4" t="str">
        <f>_xlfn.XLOOKUP(BD_ATLETAS[[#This Row],[ATLETA]],ATLETAS[ATLETA],ATLETAS[SEXO])</f>
        <v>M</v>
      </c>
      <c r="H453" s="4">
        <v>43640</v>
      </c>
      <c r="I453" s="2" t="s">
        <v>66</v>
      </c>
      <c r="J453" s="1" t="s">
        <v>13</v>
      </c>
      <c r="K453" s="3">
        <v>7.245370370370371E-4</v>
      </c>
    </row>
    <row r="454" spans="1:11" x14ac:dyDescent="0.25">
      <c r="A454" s="1">
        <v>2023</v>
      </c>
      <c r="B454" s="4">
        <f>_xlfn.XLOOKUP(BD_ATLETAS[[#This Row],[ATLETA]],ATLETAS[ATLETA],ATLETAS[F. NACIMIENTO])</f>
        <v>38428</v>
      </c>
      <c r="C454" s="1">
        <f>IF(BD_ATLETAS[[#This Row],[F. NACIMIENTO]]=0,"",BD_ATLETAS[[#This Row],[AÑO]]-YEAR(BD_ATLETAS[[#This Row],[F. NACIMIENTO]]))</f>
        <v>14</v>
      </c>
      <c r="D454" s="2" t="s">
        <v>100</v>
      </c>
      <c r="E454" s="4" t="s">
        <v>362</v>
      </c>
      <c r="F4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54" s="4" t="str">
        <f>_xlfn.XLOOKUP(BD_ATLETAS[[#This Row],[ATLETA]],ATLETAS[ATLETA],ATLETAS[SEXO])</f>
        <v>M</v>
      </c>
      <c r="H454" s="4">
        <v>43640</v>
      </c>
      <c r="I454" s="2" t="s">
        <v>66</v>
      </c>
      <c r="J454" s="1" t="s">
        <v>12</v>
      </c>
      <c r="K454" s="3">
        <v>7.1180555555555548E-4</v>
      </c>
    </row>
    <row r="455" spans="1:11" x14ac:dyDescent="0.25">
      <c r="A455" s="1">
        <v>2023</v>
      </c>
      <c r="B455" s="4">
        <f>_xlfn.XLOOKUP(BD_ATLETAS[[#This Row],[ATLETA]],ATLETAS[ATLETA],ATLETAS[F. NACIMIENTO])</f>
        <v>39558</v>
      </c>
      <c r="C455" s="1">
        <f>IF(BD_ATLETAS[[#This Row],[F. NACIMIENTO]]=0,"",BD_ATLETAS[[#This Row],[AÑO]]-YEAR(BD_ATLETAS[[#This Row],[F. NACIMIENTO]]))</f>
        <v>11</v>
      </c>
      <c r="D455" s="2" t="s">
        <v>265</v>
      </c>
      <c r="E455" s="4" t="s">
        <v>369</v>
      </c>
      <c r="F4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5" s="4" t="str">
        <f>_xlfn.XLOOKUP(BD_ATLETAS[[#This Row],[ATLETA]],ATLETAS[ATLETA],ATLETAS[SEXO])</f>
        <v>M</v>
      </c>
      <c r="H455" s="4">
        <v>43640</v>
      </c>
      <c r="I455" s="2" t="s">
        <v>66</v>
      </c>
      <c r="J455" s="1" t="s">
        <v>649</v>
      </c>
      <c r="K455" s="3">
        <v>4.0694444444444442E-4</v>
      </c>
    </row>
    <row r="456" spans="1:11" x14ac:dyDescent="0.25">
      <c r="A456" s="1">
        <v>2023</v>
      </c>
      <c r="B456" s="4">
        <f>_xlfn.XLOOKUP(BD_ATLETAS[[#This Row],[ATLETA]],ATLETAS[ATLETA],ATLETAS[F. NACIMIENTO])</f>
        <v>39558</v>
      </c>
      <c r="C456" s="1">
        <f>IF(BD_ATLETAS[[#This Row],[F. NACIMIENTO]]=0,"",BD_ATLETAS[[#This Row],[AÑO]]-YEAR(BD_ATLETAS[[#This Row],[F. NACIMIENTO]]))</f>
        <v>11</v>
      </c>
      <c r="D456" s="2" t="s">
        <v>265</v>
      </c>
      <c r="E456" s="4" t="s">
        <v>369</v>
      </c>
      <c r="F4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6" s="4" t="str">
        <f>_xlfn.XLOOKUP(BD_ATLETAS[[#This Row],[ATLETA]],ATLETAS[ATLETA],ATLETAS[SEXO])</f>
        <v>M</v>
      </c>
      <c r="H456" s="4">
        <v>43640</v>
      </c>
      <c r="I456" s="2" t="s">
        <v>66</v>
      </c>
      <c r="J456" s="1" t="s">
        <v>651</v>
      </c>
      <c r="K456" s="3">
        <v>9.306712962962963E-4</v>
      </c>
    </row>
    <row r="457" spans="1:11" x14ac:dyDescent="0.25">
      <c r="A457" s="1">
        <v>2023</v>
      </c>
      <c r="B457" s="4">
        <f>_xlfn.XLOOKUP(BD_ATLETAS[[#This Row],[ATLETA]],ATLETAS[ATLETA],ATLETAS[F. NACIMIENTO])</f>
        <v>39558</v>
      </c>
      <c r="C457" s="1">
        <f>IF(BD_ATLETAS[[#This Row],[F. NACIMIENTO]]=0,"",BD_ATLETAS[[#This Row],[AÑO]]-YEAR(BD_ATLETAS[[#This Row],[F. NACIMIENTO]]))</f>
        <v>11</v>
      </c>
      <c r="D457" s="2" t="s">
        <v>265</v>
      </c>
      <c r="E457" s="4" t="s">
        <v>369</v>
      </c>
      <c r="F4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7" s="4" t="str">
        <f>_xlfn.XLOOKUP(BD_ATLETAS[[#This Row],[ATLETA]],ATLETAS[ATLETA],ATLETAS[SEXO])</f>
        <v>M</v>
      </c>
      <c r="H457" s="4">
        <v>43640</v>
      </c>
      <c r="I457" s="2" t="s">
        <v>66</v>
      </c>
      <c r="J457" s="1" t="s">
        <v>11</v>
      </c>
      <c r="K457" s="3">
        <v>5.6284722222222229E-4</v>
      </c>
    </row>
    <row r="458" spans="1:11" x14ac:dyDescent="0.25">
      <c r="A458" s="1">
        <v>2023</v>
      </c>
      <c r="B458" s="4">
        <f>_xlfn.XLOOKUP(BD_ATLETAS[[#This Row],[ATLETA]],ATLETAS[ATLETA],ATLETAS[F. NACIMIENTO])</f>
        <v>39558</v>
      </c>
      <c r="C458" s="1">
        <f>IF(BD_ATLETAS[[#This Row],[F. NACIMIENTO]]=0,"",BD_ATLETAS[[#This Row],[AÑO]]-YEAR(BD_ATLETAS[[#This Row],[F. NACIMIENTO]]))</f>
        <v>11</v>
      </c>
      <c r="D458" s="2" t="s">
        <v>265</v>
      </c>
      <c r="E458" s="4" t="s">
        <v>369</v>
      </c>
      <c r="F4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8" s="4" t="str">
        <f>_xlfn.XLOOKUP(BD_ATLETAS[[#This Row],[ATLETA]],ATLETAS[ATLETA],ATLETAS[SEXO])</f>
        <v>M</v>
      </c>
      <c r="H458" s="4">
        <v>43640</v>
      </c>
      <c r="I458" s="2" t="s">
        <v>66</v>
      </c>
      <c r="J458" s="1" t="s">
        <v>12</v>
      </c>
      <c r="K458" s="3">
        <v>5.3564814814814816E-4</v>
      </c>
    </row>
    <row r="459" spans="1:11" x14ac:dyDescent="0.25">
      <c r="A459" s="1">
        <v>2023</v>
      </c>
      <c r="B459" s="4">
        <f>_xlfn.XLOOKUP(BD_ATLETAS[[#This Row],[ATLETA]],ATLETAS[ATLETA],ATLETAS[F. NACIMIENTO])</f>
        <v>39986</v>
      </c>
      <c r="C459" s="1">
        <f>IF(BD_ATLETAS[[#This Row],[F. NACIMIENTO]]=0,"",BD_ATLETAS[[#This Row],[AÑO]]-YEAR(BD_ATLETAS[[#This Row],[F. NACIMIENTO]]))</f>
        <v>10</v>
      </c>
      <c r="D459" s="2" t="s">
        <v>213</v>
      </c>
      <c r="E459" s="4" t="s">
        <v>368</v>
      </c>
      <c r="F4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59" s="4" t="str">
        <f>_xlfn.XLOOKUP(BD_ATLETAS[[#This Row],[ATLETA]],ATLETAS[ATLETA],ATLETAS[SEXO])</f>
        <v>F</v>
      </c>
      <c r="H459" s="4">
        <v>43640</v>
      </c>
      <c r="I459" s="2" t="s">
        <v>66</v>
      </c>
      <c r="J459" s="1" t="s">
        <v>649</v>
      </c>
      <c r="K459" s="3">
        <v>6.2777777777777777E-4</v>
      </c>
    </row>
    <row r="460" spans="1:11" x14ac:dyDescent="0.25">
      <c r="A460" s="1">
        <v>2023</v>
      </c>
      <c r="B460" s="4">
        <f>_xlfn.XLOOKUP(BD_ATLETAS[[#This Row],[ATLETA]],ATLETAS[ATLETA],ATLETAS[F. NACIMIENTO])</f>
        <v>39986</v>
      </c>
      <c r="C460" s="1">
        <f>IF(BD_ATLETAS[[#This Row],[F. NACIMIENTO]]=0,"",BD_ATLETAS[[#This Row],[AÑO]]-YEAR(BD_ATLETAS[[#This Row],[F. NACIMIENTO]]))</f>
        <v>10</v>
      </c>
      <c r="D460" s="2" t="s">
        <v>213</v>
      </c>
      <c r="E460" s="4" t="s">
        <v>368</v>
      </c>
      <c r="F4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0" s="4" t="str">
        <f>_xlfn.XLOOKUP(BD_ATLETAS[[#This Row],[ATLETA]],ATLETAS[ATLETA],ATLETAS[SEXO])</f>
        <v>F</v>
      </c>
      <c r="H460" s="4">
        <v>43640</v>
      </c>
      <c r="I460" s="2" t="s">
        <v>66</v>
      </c>
      <c r="J460" s="1" t="s">
        <v>11</v>
      </c>
      <c r="K460" s="3">
        <v>9.3692129629629627E-4</v>
      </c>
    </row>
    <row r="461" spans="1:11" x14ac:dyDescent="0.25">
      <c r="A461" s="1">
        <v>2023</v>
      </c>
      <c r="B461" s="4">
        <f>_xlfn.XLOOKUP(BD_ATLETAS[[#This Row],[ATLETA]],ATLETAS[ATLETA],ATLETAS[F. NACIMIENTO])</f>
        <v>39986</v>
      </c>
      <c r="C461" s="1">
        <f>IF(BD_ATLETAS[[#This Row],[F. NACIMIENTO]]=0,"",BD_ATLETAS[[#This Row],[AÑO]]-YEAR(BD_ATLETAS[[#This Row],[F. NACIMIENTO]]))</f>
        <v>10</v>
      </c>
      <c r="D461" s="2" t="s">
        <v>213</v>
      </c>
      <c r="E461" s="4" t="s">
        <v>368</v>
      </c>
      <c r="F4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1" s="4" t="str">
        <f>_xlfn.XLOOKUP(BD_ATLETAS[[#This Row],[ATLETA]],ATLETAS[ATLETA],ATLETAS[SEXO])</f>
        <v>F</v>
      </c>
      <c r="H461" s="4">
        <v>43640</v>
      </c>
      <c r="I461" s="2" t="s">
        <v>66</v>
      </c>
      <c r="J461" s="1" t="s">
        <v>13</v>
      </c>
      <c r="K461" s="3">
        <v>7.8437499999999992E-4</v>
      </c>
    </row>
    <row r="462" spans="1:11" x14ac:dyDescent="0.25">
      <c r="A462" s="1">
        <v>2023</v>
      </c>
      <c r="B462" s="4">
        <f>_xlfn.XLOOKUP(BD_ATLETAS[[#This Row],[ATLETA]],ATLETAS[ATLETA],ATLETAS[F. NACIMIENTO])</f>
        <v>39986</v>
      </c>
      <c r="C462" s="1">
        <f>IF(BD_ATLETAS[[#This Row],[F. NACIMIENTO]]=0,"",BD_ATLETAS[[#This Row],[AÑO]]-YEAR(BD_ATLETAS[[#This Row],[F. NACIMIENTO]]))</f>
        <v>10</v>
      </c>
      <c r="D462" s="2" t="s">
        <v>213</v>
      </c>
      <c r="E462" s="4" t="s">
        <v>368</v>
      </c>
      <c r="F4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2" s="4" t="str">
        <f>_xlfn.XLOOKUP(BD_ATLETAS[[#This Row],[ATLETA]],ATLETAS[ATLETA],ATLETAS[SEXO])</f>
        <v>F</v>
      </c>
      <c r="H462" s="4">
        <v>43640</v>
      </c>
      <c r="I462" s="2" t="s">
        <v>66</v>
      </c>
      <c r="J462" s="1" t="s">
        <v>12</v>
      </c>
      <c r="K462" s="3">
        <v>1.1474537037037037E-3</v>
      </c>
    </row>
    <row r="463" spans="1:11" x14ac:dyDescent="0.25">
      <c r="A463" s="1">
        <v>2023</v>
      </c>
      <c r="B463" s="4">
        <f>_xlfn.XLOOKUP(BD_ATLETAS[[#This Row],[ATLETA]],ATLETAS[ATLETA],ATLETAS[F. NACIMIENTO])</f>
        <v>39349</v>
      </c>
      <c r="C463" s="1">
        <f>IF(BD_ATLETAS[[#This Row],[F. NACIMIENTO]]=0,"",BD_ATLETAS[[#This Row],[AÑO]]-YEAR(BD_ATLETAS[[#This Row],[F. NACIMIENTO]]))</f>
        <v>12</v>
      </c>
      <c r="D463" s="2" t="s">
        <v>72</v>
      </c>
      <c r="E463" s="4" t="s">
        <v>78</v>
      </c>
      <c r="F4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3" s="4" t="str">
        <f>_xlfn.XLOOKUP(BD_ATLETAS[[#This Row],[ATLETA]],ATLETAS[ATLETA],ATLETAS[SEXO])</f>
        <v>F</v>
      </c>
      <c r="H463" s="4">
        <v>43640</v>
      </c>
      <c r="I463" s="2" t="s">
        <v>66</v>
      </c>
      <c r="J463" s="1" t="s">
        <v>649</v>
      </c>
      <c r="K463" s="3">
        <v>4.6331018518518515E-4</v>
      </c>
    </row>
    <row r="464" spans="1:11" x14ac:dyDescent="0.25">
      <c r="A464" s="1">
        <v>2023</v>
      </c>
      <c r="B464" s="4">
        <f>_xlfn.XLOOKUP(BD_ATLETAS[[#This Row],[ATLETA]],ATLETAS[ATLETA],ATLETAS[F. NACIMIENTO])</f>
        <v>39349</v>
      </c>
      <c r="C464" s="1">
        <f>IF(BD_ATLETAS[[#This Row],[F. NACIMIENTO]]=0,"",BD_ATLETAS[[#This Row],[AÑO]]-YEAR(BD_ATLETAS[[#This Row],[F. NACIMIENTO]]))</f>
        <v>12</v>
      </c>
      <c r="D464" s="2" t="s">
        <v>72</v>
      </c>
      <c r="E464" s="4" t="s">
        <v>78</v>
      </c>
      <c r="F4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4" s="4" t="str">
        <f>_xlfn.XLOOKUP(BD_ATLETAS[[#This Row],[ATLETA]],ATLETAS[ATLETA],ATLETAS[SEXO])</f>
        <v>F</v>
      </c>
      <c r="H464" s="4">
        <v>43640</v>
      </c>
      <c r="I464" s="2" t="s">
        <v>66</v>
      </c>
      <c r="J464" s="1" t="s">
        <v>651</v>
      </c>
      <c r="K464" s="3">
        <v>1.0109953703703702E-3</v>
      </c>
    </row>
    <row r="465" spans="1:11" x14ac:dyDescent="0.25">
      <c r="A465" s="1">
        <v>2023</v>
      </c>
      <c r="B465" s="4">
        <f>_xlfn.XLOOKUP(BD_ATLETAS[[#This Row],[ATLETA]],ATLETAS[ATLETA],ATLETAS[F. NACIMIENTO])</f>
        <v>39349</v>
      </c>
      <c r="C465" s="1">
        <f>IF(BD_ATLETAS[[#This Row],[F. NACIMIENTO]]=0,"",BD_ATLETAS[[#This Row],[AÑO]]-YEAR(BD_ATLETAS[[#This Row],[F. NACIMIENTO]]))</f>
        <v>12</v>
      </c>
      <c r="D465" s="2" t="s">
        <v>72</v>
      </c>
      <c r="E465" s="4" t="s">
        <v>78</v>
      </c>
      <c r="F4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5" s="4" t="str">
        <f>_xlfn.XLOOKUP(BD_ATLETAS[[#This Row],[ATLETA]],ATLETAS[ATLETA],ATLETAS[SEXO])</f>
        <v>F</v>
      </c>
      <c r="H465" s="4">
        <v>43640</v>
      </c>
      <c r="I465" s="2" t="s">
        <v>66</v>
      </c>
      <c r="J465" s="1" t="s">
        <v>13</v>
      </c>
      <c r="K465" s="3">
        <v>5.1921296296296297E-4</v>
      </c>
    </row>
    <row r="466" spans="1:11" x14ac:dyDescent="0.25">
      <c r="A466" s="1">
        <v>2023</v>
      </c>
      <c r="B466" s="4">
        <f>_xlfn.XLOOKUP(BD_ATLETAS[[#This Row],[ATLETA]],ATLETAS[ATLETA],ATLETAS[F. NACIMIENTO])</f>
        <v>39349</v>
      </c>
      <c r="C466" s="1">
        <f>IF(BD_ATLETAS[[#This Row],[F. NACIMIENTO]]=0,"",BD_ATLETAS[[#This Row],[AÑO]]-YEAR(BD_ATLETAS[[#This Row],[F. NACIMIENTO]]))</f>
        <v>12</v>
      </c>
      <c r="D466" s="2" t="s">
        <v>72</v>
      </c>
      <c r="E466" s="4" t="s">
        <v>78</v>
      </c>
      <c r="F4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66" s="4" t="str">
        <f>_xlfn.XLOOKUP(BD_ATLETAS[[#This Row],[ATLETA]],ATLETAS[ATLETA],ATLETAS[SEXO])</f>
        <v>F</v>
      </c>
      <c r="H466" s="4">
        <v>43640</v>
      </c>
      <c r="I466" s="2" t="s">
        <v>66</v>
      </c>
      <c r="J466" s="1" t="s">
        <v>12</v>
      </c>
      <c r="K466" s="3">
        <v>6.6076388888888879E-4</v>
      </c>
    </row>
    <row r="467" spans="1:11" x14ac:dyDescent="0.25">
      <c r="A467" s="1">
        <v>2023</v>
      </c>
      <c r="B467" s="4">
        <f>_xlfn.XLOOKUP(BD_ATLETAS[[#This Row],[ATLETA]],ATLETAS[ATLETA],ATLETAS[F. NACIMIENTO])</f>
        <v>39198</v>
      </c>
      <c r="C467" s="1">
        <f>IF(BD_ATLETAS[[#This Row],[F. NACIMIENTO]]=0,"",BD_ATLETAS[[#This Row],[AÑO]]-YEAR(BD_ATLETAS[[#This Row],[F. NACIMIENTO]]))</f>
        <v>12</v>
      </c>
      <c r="D467" s="2" t="s">
        <v>408</v>
      </c>
      <c r="E467" s="4" t="s">
        <v>369</v>
      </c>
      <c r="F4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7" s="4" t="str">
        <f>_xlfn.XLOOKUP(BD_ATLETAS[[#This Row],[ATLETA]],ATLETAS[ATLETA],ATLETAS[SEXO])</f>
        <v>M</v>
      </c>
      <c r="H467" s="4">
        <v>43640</v>
      </c>
      <c r="I467" s="2" t="s">
        <v>66</v>
      </c>
      <c r="J467" s="1" t="s">
        <v>649</v>
      </c>
      <c r="K467" s="3">
        <v>3.6932870370370375E-4</v>
      </c>
    </row>
    <row r="468" spans="1:11" x14ac:dyDescent="0.25">
      <c r="A468" s="1">
        <v>2023</v>
      </c>
      <c r="B468" s="4">
        <f>_xlfn.XLOOKUP(BD_ATLETAS[[#This Row],[ATLETA]],ATLETAS[ATLETA],ATLETAS[F. NACIMIENTO])</f>
        <v>39198</v>
      </c>
      <c r="C468" s="1">
        <f>IF(BD_ATLETAS[[#This Row],[F. NACIMIENTO]]=0,"",BD_ATLETAS[[#This Row],[AÑO]]-YEAR(BD_ATLETAS[[#This Row],[F. NACIMIENTO]]))</f>
        <v>12</v>
      </c>
      <c r="D468" s="2" t="s">
        <v>408</v>
      </c>
      <c r="E468" s="4" t="s">
        <v>369</v>
      </c>
      <c r="F4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8" s="4" t="str">
        <f>_xlfn.XLOOKUP(BD_ATLETAS[[#This Row],[ATLETA]],ATLETAS[ATLETA],ATLETAS[SEXO])</f>
        <v>M</v>
      </c>
      <c r="H468" s="4">
        <v>43640</v>
      </c>
      <c r="I468" s="2" t="s">
        <v>66</v>
      </c>
      <c r="J468" s="1" t="s">
        <v>651</v>
      </c>
      <c r="K468" s="3">
        <v>8.6759259259259266E-4</v>
      </c>
    </row>
    <row r="469" spans="1:11" x14ac:dyDescent="0.25">
      <c r="A469" s="1">
        <v>2023</v>
      </c>
      <c r="B469" s="4">
        <f>_xlfn.XLOOKUP(BD_ATLETAS[[#This Row],[ATLETA]],ATLETAS[ATLETA],ATLETAS[F. NACIMIENTO])</f>
        <v>39198</v>
      </c>
      <c r="C469" s="1">
        <f>IF(BD_ATLETAS[[#This Row],[F. NACIMIENTO]]=0,"",BD_ATLETAS[[#This Row],[AÑO]]-YEAR(BD_ATLETAS[[#This Row],[F. NACIMIENTO]]))</f>
        <v>12</v>
      </c>
      <c r="D469" s="2" t="s">
        <v>408</v>
      </c>
      <c r="E469" s="4" t="s">
        <v>369</v>
      </c>
      <c r="F4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69" s="4" t="str">
        <f>_xlfn.XLOOKUP(BD_ATLETAS[[#This Row],[ATLETA]],ATLETAS[ATLETA],ATLETAS[SEXO])</f>
        <v>M</v>
      </c>
      <c r="H469" s="4">
        <v>43640</v>
      </c>
      <c r="I469" s="2" t="s">
        <v>66</v>
      </c>
      <c r="J469" s="1" t="s">
        <v>13</v>
      </c>
      <c r="K469" s="3">
        <v>4.9687500000000003E-4</v>
      </c>
    </row>
    <row r="470" spans="1:11" x14ac:dyDescent="0.25">
      <c r="A470" s="1">
        <v>2023</v>
      </c>
      <c r="B470" s="4">
        <f>_xlfn.XLOOKUP(BD_ATLETAS[[#This Row],[ATLETA]],ATLETAS[ATLETA],ATLETAS[F. NACIMIENTO])</f>
        <v>39198</v>
      </c>
      <c r="C470" s="1">
        <f>IF(BD_ATLETAS[[#This Row],[F. NACIMIENTO]]=0,"",BD_ATLETAS[[#This Row],[AÑO]]-YEAR(BD_ATLETAS[[#This Row],[F. NACIMIENTO]]))</f>
        <v>12</v>
      </c>
      <c r="D470" s="2" t="s">
        <v>408</v>
      </c>
      <c r="E470" s="4" t="s">
        <v>369</v>
      </c>
      <c r="F4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470" s="4" t="str">
        <f>_xlfn.XLOOKUP(BD_ATLETAS[[#This Row],[ATLETA]],ATLETAS[ATLETA],ATLETAS[SEXO])</f>
        <v>M</v>
      </c>
      <c r="H470" s="4">
        <v>43640</v>
      </c>
      <c r="I470" s="2" t="s">
        <v>66</v>
      </c>
      <c r="J470" s="1" t="s">
        <v>12</v>
      </c>
      <c r="K470" s="3">
        <v>5.5358796296296297E-4</v>
      </c>
    </row>
    <row r="471" spans="1:11" x14ac:dyDescent="0.25">
      <c r="A471" s="1">
        <v>2023</v>
      </c>
      <c r="B471" s="4">
        <f>_xlfn.XLOOKUP(BD_ATLETAS[[#This Row],[ATLETA]],ATLETAS[ATLETA],ATLETAS[F. NACIMIENTO])</f>
        <v>40484</v>
      </c>
      <c r="C471" s="1">
        <f>IF(BD_ATLETAS[[#This Row],[F. NACIMIENTO]]=0,"",BD_ATLETAS[[#This Row],[AÑO]]-YEAR(BD_ATLETAS[[#This Row],[F. NACIMIENTO]]))</f>
        <v>9</v>
      </c>
      <c r="D471" s="2" t="s">
        <v>93</v>
      </c>
      <c r="E471" s="4" t="s">
        <v>362</v>
      </c>
      <c r="F4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1" s="4" t="str">
        <f>_xlfn.XLOOKUP(BD_ATLETAS[[#This Row],[ATLETA]],ATLETAS[ATLETA],ATLETAS[SEXO])</f>
        <v>M</v>
      </c>
      <c r="H471" s="4">
        <v>43640</v>
      </c>
      <c r="I471" s="2" t="s">
        <v>66</v>
      </c>
      <c r="J471" s="1" t="s">
        <v>649</v>
      </c>
      <c r="K471" s="3">
        <v>6.1296296296296305E-4</v>
      </c>
    </row>
    <row r="472" spans="1:11" x14ac:dyDescent="0.25">
      <c r="A472" s="1">
        <v>2023</v>
      </c>
      <c r="B472" s="4">
        <f>_xlfn.XLOOKUP(BD_ATLETAS[[#This Row],[ATLETA]],ATLETAS[ATLETA],ATLETAS[F. NACIMIENTO])</f>
        <v>40484</v>
      </c>
      <c r="C472" s="1">
        <f>IF(BD_ATLETAS[[#This Row],[F. NACIMIENTO]]=0,"",BD_ATLETAS[[#This Row],[AÑO]]-YEAR(BD_ATLETAS[[#This Row],[F. NACIMIENTO]]))</f>
        <v>9</v>
      </c>
      <c r="D472" s="2" t="s">
        <v>93</v>
      </c>
      <c r="E472" s="4" t="s">
        <v>362</v>
      </c>
      <c r="F4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2" s="4" t="str">
        <f>_xlfn.XLOOKUP(BD_ATLETAS[[#This Row],[ATLETA]],ATLETAS[ATLETA],ATLETAS[SEXO])</f>
        <v>M</v>
      </c>
      <c r="H472" s="4">
        <v>43640</v>
      </c>
      <c r="I472" s="2" t="s">
        <v>66</v>
      </c>
      <c r="J472" s="1" t="s">
        <v>651</v>
      </c>
      <c r="K472" s="3">
        <v>1.297800925925926E-3</v>
      </c>
    </row>
    <row r="473" spans="1:11" x14ac:dyDescent="0.25">
      <c r="A473" s="1">
        <v>2023</v>
      </c>
      <c r="B473" s="4">
        <f>_xlfn.XLOOKUP(BD_ATLETAS[[#This Row],[ATLETA]],ATLETAS[ATLETA],ATLETAS[F. NACIMIENTO])</f>
        <v>40484</v>
      </c>
      <c r="C473" s="1">
        <f>IF(BD_ATLETAS[[#This Row],[F. NACIMIENTO]]=0,"",BD_ATLETAS[[#This Row],[AÑO]]-YEAR(BD_ATLETAS[[#This Row],[F. NACIMIENTO]]))</f>
        <v>9</v>
      </c>
      <c r="D473" s="2" t="s">
        <v>93</v>
      </c>
      <c r="E473" s="4" t="s">
        <v>362</v>
      </c>
      <c r="F4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3" s="4" t="str">
        <f>_xlfn.XLOOKUP(BD_ATLETAS[[#This Row],[ATLETA]],ATLETAS[ATLETA],ATLETAS[SEXO])</f>
        <v>M</v>
      </c>
      <c r="H473" s="4">
        <v>43640</v>
      </c>
      <c r="I473" s="2" t="s">
        <v>66</v>
      </c>
      <c r="J473" s="1" t="s">
        <v>13</v>
      </c>
      <c r="K473" s="3">
        <v>7.0196759259259257E-4</v>
      </c>
    </row>
    <row r="474" spans="1:11" x14ac:dyDescent="0.25">
      <c r="A474" s="1">
        <v>2023</v>
      </c>
      <c r="B474" s="4">
        <f>_xlfn.XLOOKUP(BD_ATLETAS[[#This Row],[ATLETA]],ATLETAS[ATLETA],ATLETAS[F. NACIMIENTO])</f>
        <v>40484</v>
      </c>
      <c r="C474" s="1">
        <f>IF(BD_ATLETAS[[#This Row],[F. NACIMIENTO]]=0,"",BD_ATLETAS[[#This Row],[AÑO]]-YEAR(BD_ATLETAS[[#This Row],[F. NACIMIENTO]]))</f>
        <v>9</v>
      </c>
      <c r="D474" s="2" t="s">
        <v>93</v>
      </c>
      <c r="E474" s="4" t="s">
        <v>362</v>
      </c>
      <c r="F4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4" s="4" t="str">
        <f>_xlfn.XLOOKUP(BD_ATLETAS[[#This Row],[ATLETA]],ATLETAS[ATLETA],ATLETAS[SEXO])</f>
        <v>M</v>
      </c>
      <c r="H474" s="4">
        <v>43640</v>
      </c>
      <c r="I474" s="2" t="s">
        <v>66</v>
      </c>
      <c r="J474" s="1" t="s">
        <v>12</v>
      </c>
      <c r="K474" s="3">
        <v>8.350694444444446E-4</v>
      </c>
    </row>
    <row r="475" spans="1:11" x14ac:dyDescent="0.25">
      <c r="A475" s="1">
        <v>2023</v>
      </c>
      <c r="B475" s="4">
        <f>_xlfn.XLOOKUP(BD_ATLETAS[[#This Row],[ATLETA]],ATLETAS[ATLETA],ATLETAS[F. NACIMIENTO])</f>
        <v>40632</v>
      </c>
      <c r="C475" s="1">
        <f>IF(BD_ATLETAS[[#This Row],[F. NACIMIENTO]]=0,"",BD_ATLETAS[[#This Row],[AÑO]]-YEAR(BD_ATLETAS[[#This Row],[F. NACIMIENTO]]))</f>
        <v>8</v>
      </c>
      <c r="D475" s="2" t="s">
        <v>133</v>
      </c>
      <c r="E475" s="4" t="s">
        <v>364</v>
      </c>
      <c r="F4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5" s="4" t="str">
        <f>_xlfn.XLOOKUP(BD_ATLETAS[[#This Row],[ATLETA]],ATLETAS[ATLETA],ATLETAS[SEXO])</f>
        <v>M</v>
      </c>
      <c r="H475" s="4">
        <v>43640</v>
      </c>
      <c r="I475" s="2" t="s">
        <v>66</v>
      </c>
      <c r="J475" s="1" t="s">
        <v>650</v>
      </c>
      <c r="K475" s="3">
        <v>2.7129629629629628E-4</v>
      </c>
    </row>
    <row r="476" spans="1:11" x14ac:dyDescent="0.25">
      <c r="A476" s="1">
        <v>2023</v>
      </c>
      <c r="B476" s="4">
        <f>_xlfn.XLOOKUP(BD_ATLETAS[[#This Row],[ATLETA]],ATLETAS[ATLETA],ATLETAS[F. NACIMIENTO])</f>
        <v>40632</v>
      </c>
      <c r="C476" s="1">
        <f>IF(BD_ATLETAS[[#This Row],[F. NACIMIENTO]]=0,"",BD_ATLETAS[[#This Row],[AÑO]]-YEAR(BD_ATLETAS[[#This Row],[F. NACIMIENTO]]))</f>
        <v>8</v>
      </c>
      <c r="D476" s="2" t="s">
        <v>133</v>
      </c>
      <c r="E476" s="4" t="s">
        <v>364</v>
      </c>
      <c r="F4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6" s="4" t="str">
        <f>_xlfn.XLOOKUP(BD_ATLETAS[[#This Row],[ATLETA]],ATLETAS[ATLETA],ATLETAS[SEXO])</f>
        <v>M</v>
      </c>
      <c r="H476" s="4">
        <v>43640</v>
      </c>
      <c r="I476" s="2" t="s">
        <v>66</v>
      </c>
      <c r="J476" s="1" t="s">
        <v>649</v>
      </c>
      <c r="K476" s="3">
        <v>6.6145833333333334E-4</v>
      </c>
    </row>
    <row r="477" spans="1:11" x14ac:dyDescent="0.25">
      <c r="A477" s="1">
        <v>2023</v>
      </c>
      <c r="B477" s="4">
        <f>_xlfn.XLOOKUP(BD_ATLETAS[[#This Row],[ATLETA]],ATLETAS[ATLETA],ATLETAS[F. NACIMIENTO])</f>
        <v>40632</v>
      </c>
      <c r="C477" s="1">
        <f>IF(BD_ATLETAS[[#This Row],[F. NACIMIENTO]]=0,"",BD_ATLETAS[[#This Row],[AÑO]]-YEAR(BD_ATLETAS[[#This Row],[F. NACIMIENTO]]))</f>
        <v>8</v>
      </c>
      <c r="D477" s="2" t="s">
        <v>133</v>
      </c>
      <c r="E477" s="4" t="s">
        <v>364</v>
      </c>
      <c r="F4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7" s="4" t="str">
        <f>_xlfn.XLOOKUP(BD_ATLETAS[[#This Row],[ATLETA]],ATLETAS[ATLETA],ATLETAS[SEXO])</f>
        <v>M</v>
      </c>
      <c r="H477" s="4">
        <v>43640</v>
      </c>
      <c r="I477" s="2" t="s">
        <v>66</v>
      </c>
      <c r="J477" s="1" t="s">
        <v>9</v>
      </c>
      <c r="K477" s="3">
        <v>3.0300925925925927E-4</v>
      </c>
    </row>
    <row r="478" spans="1:11" x14ac:dyDescent="0.25">
      <c r="A478" s="1">
        <v>2023</v>
      </c>
      <c r="B478" s="4">
        <f>_xlfn.XLOOKUP(BD_ATLETAS[[#This Row],[ATLETA]],ATLETAS[ATLETA],ATLETAS[F. NACIMIENTO])</f>
        <v>41115</v>
      </c>
      <c r="C478" s="1">
        <f>IF(BD_ATLETAS[[#This Row],[F. NACIMIENTO]]=0,"",BD_ATLETAS[[#This Row],[AÑO]]-YEAR(BD_ATLETAS[[#This Row],[F. NACIMIENTO]]))</f>
        <v>7</v>
      </c>
      <c r="D478" s="2" t="s">
        <v>327</v>
      </c>
      <c r="E478" s="4" t="s">
        <v>376</v>
      </c>
      <c r="F4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8" s="4" t="str">
        <f>_xlfn.XLOOKUP(BD_ATLETAS[[#This Row],[ATLETA]],ATLETAS[ATLETA],ATLETAS[SEXO])</f>
        <v>F</v>
      </c>
      <c r="H478" s="4">
        <v>43640</v>
      </c>
      <c r="I478" s="2" t="s">
        <v>66</v>
      </c>
      <c r="J478" s="1" t="s">
        <v>650</v>
      </c>
      <c r="K478" s="3">
        <v>3.1527777777777777E-4</v>
      </c>
    </row>
    <row r="479" spans="1:11" x14ac:dyDescent="0.25">
      <c r="A479" s="1">
        <v>2023</v>
      </c>
      <c r="B479" s="4">
        <f>_xlfn.XLOOKUP(BD_ATLETAS[[#This Row],[ATLETA]],ATLETAS[ATLETA],ATLETAS[F. NACIMIENTO])</f>
        <v>41115</v>
      </c>
      <c r="C479" s="1">
        <f>IF(BD_ATLETAS[[#This Row],[F. NACIMIENTO]]=0,"",BD_ATLETAS[[#This Row],[AÑO]]-YEAR(BD_ATLETAS[[#This Row],[F. NACIMIENTO]]))</f>
        <v>7</v>
      </c>
      <c r="D479" s="2" t="s">
        <v>327</v>
      </c>
      <c r="E479" s="4" t="s">
        <v>376</v>
      </c>
      <c r="F4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79" s="4" t="str">
        <f>_xlfn.XLOOKUP(BD_ATLETAS[[#This Row],[ATLETA]],ATLETAS[ATLETA],ATLETAS[SEXO])</f>
        <v>F</v>
      </c>
      <c r="H479" s="4">
        <v>43640</v>
      </c>
      <c r="I479" s="2" t="s">
        <v>66</v>
      </c>
      <c r="J479" s="1" t="s">
        <v>9</v>
      </c>
      <c r="K479" s="3">
        <v>5.5590277777777778E-4</v>
      </c>
    </row>
    <row r="480" spans="1:11" x14ac:dyDescent="0.25">
      <c r="A480" s="1">
        <v>2023</v>
      </c>
      <c r="B480" s="4">
        <f>_xlfn.XLOOKUP(BD_ATLETAS[[#This Row],[ATLETA]],ATLETAS[ATLETA],ATLETAS[F. NACIMIENTO])</f>
        <v>36352</v>
      </c>
      <c r="C480" s="1">
        <f>IF(BD_ATLETAS[[#This Row],[F. NACIMIENTO]]=0,"",BD_ATLETAS[[#This Row],[AÑO]]-YEAR(BD_ATLETAS[[#This Row],[F. NACIMIENTO]]))</f>
        <v>20</v>
      </c>
      <c r="D480" s="2" t="s">
        <v>191</v>
      </c>
      <c r="E480" s="4" t="s">
        <v>367</v>
      </c>
      <c r="F4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0" s="4" t="str">
        <f>_xlfn.XLOOKUP(BD_ATLETAS[[#This Row],[ATLETA]],ATLETAS[ATLETA],ATLETAS[SEXO])</f>
        <v>M</v>
      </c>
      <c r="H480" s="4">
        <v>43640</v>
      </c>
      <c r="I480" s="2" t="s">
        <v>66</v>
      </c>
      <c r="J480" s="1" t="s">
        <v>651</v>
      </c>
      <c r="K480" s="3">
        <v>8.9351851851851842E-4</v>
      </c>
    </row>
    <row r="481" spans="1:11" x14ac:dyDescent="0.25">
      <c r="A481" s="1">
        <v>2023</v>
      </c>
      <c r="B481" s="4">
        <f>_xlfn.XLOOKUP(BD_ATLETAS[[#This Row],[ATLETA]],ATLETAS[ATLETA],ATLETAS[F. NACIMIENTO])</f>
        <v>36352</v>
      </c>
      <c r="C481" s="1">
        <f>IF(BD_ATLETAS[[#This Row],[F. NACIMIENTO]]=0,"",BD_ATLETAS[[#This Row],[AÑO]]-YEAR(BD_ATLETAS[[#This Row],[F. NACIMIENTO]]))</f>
        <v>20</v>
      </c>
      <c r="D481" s="2" t="s">
        <v>191</v>
      </c>
      <c r="E481" s="4" t="s">
        <v>367</v>
      </c>
      <c r="F4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1" s="4" t="str">
        <f>_xlfn.XLOOKUP(BD_ATLETAS[[#This Row],[ATLETA]],ATLETAS[ATLETA],ATLETAS[SEXO])</f>
        <v>M</v>
      </c>
      <c r="H481" s="4">
        <v>43640</v>
      </c>
      <c r="I481" s="2" t="s">
        <v>66</v>
      </c>
      <c r="J481" s="1" t="s">
        <v>11</v>
      </c>
      <c r="K481" s="3">
        <v>4.9386574074074079E-4</v>
      </c>
    </row>
    <row r="482" spans="1:11" x14ac:dyDescent="0.25">
      <c r="A482" s="1">
        <v>2023</v>
      </c>
      <c r="B482" s="4">
        <f>_xlfn.XLOOKUP(BD_ATLETAS[[#This Row],[ATLETA]],ATLETAS[ATLETA],ATLETAS[F. NACIMIENTO])</f>
        <v>36352</v>
      </c>
      <c r="C482" s="1">
        <f>IF(BD_ATLETAS[[#This Row],[F. NACIMIENTO]]=0,"",BD_ATLETAS[[#This Row],[AÑO]]-YEAR(BD_ATLETAS[[#This Row],[F. NACIMIENTO]]))</f>
        <v>20</v>
      </c>
      <c r="D482" s="2" t="s">
        <v>191</v>
      </c>
      <c r="E482" s="4" t="s">
        <v>367</v>
      </c>
      <c r="F4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82" s="4" t="str">
        <f>_xlfn.XLOOKUP(BD_ATLETAS[[#This Row],[ATLETA]],ATLETAS[ATLETA],ATLETAS[SEXO])</f>
        <v>M</v>
      </c>
      <c r="H482" s="4">
        <v>43640</v>
      </c>
      <c r="I482" s="2" t="s">
        <v>66</v>
      </c>
      <c r="J482" s="1" t="s">
        <v>12</v>
      </c>
      <c r="K482" s="3">
        <v>5.6550925925925931E-4</v>
      </c>
    </row>
    <row r="483" spans="1:11" x14ac:dyDescent="0.25">
      <c r="A483" s="1">
        <v>2023</v>
      </c>
      <c r="B483" s="4">
        <f>_xlfn.XLOOKUP(BD_ATLETAS[[#This Row],[ATLETA]],ATLETAS[ATLETA],ATLETAS[F. NACIMIENTO])</f>
        <v>38143</v>
      </c>
      <c r="C483" s="1">
        <f>IF(BD_ATLETAS[[#This Row],[F. NACIMIENTO]]=0,"",BD_ATLETAS[[#This Row],[AÑO]]-YEAR(BD_ATLETAS[[#This Row],[F. NACIMIENTO]]))</f>
        <v>15</v>
      </c>
      <c r="D483" s="2" t="s">
        <v>336</v>
      </c>
      <c r="E483" s="4" t="s">
        <v>376</v>
      </c>
      <c r="F4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3" s="4" t="str">
        <f>_xlfn.XLOOKUP(BD_ATLETAS[[#This Row],[ATLETA]],ATLETAS[ATLETA],ATLETAS[SEXO])</f>
        <v>F</v>
      </c>
      <c r="H483" s="4">
        <v>43640</v>
      </c>
      <c r="I483" s="2" t="s">
        <v>66</v>
      </c>
      <c r="J483" s="1" t="s">
        <v>651</v>
      </c>
      <c r="K483" s="3">
        <v>8.6192129629629639E-4</v>
      </c>
    </row>
    <row r="484" spans="1:11" x14ac:dyDescent="0.25">
      <c r="A484" s="1">
        <v>2023</v>
      </c>
      <c r="B484" s="4">
        <f>_xlfn.XLOOKUP(BD_ATLETAS[[#This Row],[ATLETA]],ATLETAS[ATLETA],ATLETAS[F. NACIMIENTO])</f>
        <v>38143</v>
      </c>
      <c r="C484" s="1">
        <f>IF(BD_ATLETAS[[#This Row],[F. NACIMIENTO]]=0,"",BD_ATLETAS[[#This Row],[AÑO]]-YEAR(BD_ATLETAS[[#This Row],[F. NACIMIENTO]]))</f>
        <v>15</v>
      </c>
      <c r="D484" s="2" t="s">
        <v>336</v>
      </c>
      <c r="E484" s="4" t="s">
        <v>376</v>
      </c>
      <c r="F4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4" s="4" t="str">
        <f>_xlfn.XLOOKUP(BD_ATLETAS[[#This Row],[ATLETA]],ATLETAS[ATLETA],ATLETAS[SEXO])</f>
        <v>F</v>
      </c>
      <c r="H484" s="4">
        <v>43640</v>
      </c>
      <c r="I484" s="2" t="s">
        <v>66</v>
      </c>
      <c r="J484" s="1" t="s">
        <v>652</v>
      </c>
      <c r="K484" s="3">
        <v>1.9135416666666667E-3</v>
      </c>
    </row>
    <row r="485" spans="1:11" x14ac:dyDescent="0.25">
      <c r="A485" s="1">
        <v>2023</v>
      </c>
      <c r="B485" s="4">
        <f>_xlfn.XLOOKUP(BD_ATLETAS[[#This Row],[ATLETA]],ATLETAS[ATLETA],ATLETAS[F. NACIMIENTO])</f>
        <v>38143</v>
      </c>
      <c r="C485" s="1">
        <f>IF(BD_ATLETAS[[#This Row],[F. NACIMIENTO]]=0,"",BD_ATLETAS[[#This Row],[AÑO]]-YEAR(BD_ATLETAS[[#This Row],[F. NACIMIENTO]]))</f>
        <v>15</v>
      </c>
      <c r="D485" s="2" t="s">
        <v>336</v>
      </c>
      <c r="E485" s="4" t="s">
        <v>376</v>
      </c>
      <c r="F4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5" s="4" t="str">
        <f>_xlfn.XLOOKUP(BD_ATLETAS[[#This Row],[ATLETA]],ATLETAS[ATLETA],ATLETAS[SEXO])</f>
        <v>F</v>
      </c>
      <c r="H485" s="4">
        <v>43640</v>
      </c>
      <c r="I485" s="2" t="s">
        <v>66</v>
      </c>
      <c r="J485" s="1" t="s">
        <v>11</v>
      </c>
      <c r="K485" s="3">
        <v>5.0891203703703699E-4</v>
      </c>
    </row>
    <row r="486" spans="1:11" x14ac:dyDescent="0.25">
      <c r="A486" s="1">
        <v>2023</v>
      </c>
      <c r="B486" s="4">
        <f>_xlfn.XLOOKUP(BD_ATLETAS[[#This Row],[ATLETA]],ATLETAS[ATLETA],ATLETAS[F. NACIMIENTO])</f>
        <v>38143</v>
      </c>
      <c r="C486" s="1">
        <f>IF(BD_ATLETAS[[#This Row],[F. NACIMIENTO]]=0,"",BD_ATLETAS[[#This Row],[AÑO]]-YEAR(BD_ATLETAS[[#This Row],[F. NACIMIENTO]]))</f>
        <v>15</v>
      </c>
      <c r="D486" s="2" t="s">
        <v>336</v>
      </c>
      <c r="E486" s="4" t="s">
        <v>376</v>
      </c>
      <c r="F4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486" s="4" t="str">
        <f>_xlfn.XLOOKUP(BD_ATLETAS[[#This Row],[ATLETA]],ATLETAS[ATLETA],ATLETAS[SEXO])</f>
        <v>F</v>
      </c>
      <c r="H486" s="4">
        <v>43640</v>
      </c>
      <c r="I486" s="2" t="s">
        <v>66</v>
      </c>
      <c r="J486" s="1" t="s">
        <v>13</v>
      </c>
      <c r="K486" s="3">
        <v>4.4270833333333331E-4</v>
      </c>
    </row>
    <row r="487" spans="1:11" x14ac:dyDescent="0.25">
      <c r="A487" s="1">
        <v>2023</v>
      </c>
      <c r="B487" s="4">
        <f>_xlfn.XLOOKUP(BD_ATLETAS[[#This Row],[ATLETA]],ATLETAS[ATLETA],ATLETAS[F. NACIMIENTO])</f>
        <v>38624</v>
      </c>
      <c r="C487" s="1">
        <f>IF(BD_ATLETAS[[#This Row],[F. NACIMIENTO]]=0,"",BD_ATLETAS[[#This Row],[AÑO]]-YEAR(BD_ATLETAS[[#This Row],[F. NACIMIENTO]]))</f>
        <v>14</v>
      </c>
      <c r="D487" s="2" t="s">
        <v>348</v>
      </c>
      <c r="E487" s="4" t="s">
        <v>376</v>
      </c>
      <c r="F4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7" s="4" t="str">
        <f>_xlfn.XLOOKUP(BD_ATLETAS[[#This Row],[ATLETA]],ATLETAS[ATLETA],ATLETAS[SEXO])</f>
        <v>M</v>
      </c>
      <c r="H487" s="4">
        <v>43640</v>
      </c>
      <c r="I487" s="2" t="s">
        <v>66</v>
      </c>
      <c r="J487" s="1" t="s">
        <v>649</v>
      </c>
      <c r="K487" s="3">
        <v>3.4965277777777778E-4</v>
      </c>
    </row>
    <row r="488" spans="1:11" x14ac:dyDescent="0.25">
      <c r="A488" s="1">
        <v>2023</v>
      </c>
      <c r="B488" s="4">
        <f>_xlfn.XLOOKUP(BD_ATLETAS[[#This Row],[ATLETA]],ATLETAS[ATLETA],ATLETAS[F. NACIMIENTO])</f>
        <v>38624</v>
      </c>
      <c r="C488" s="1">
        <f>IF(BD_ATLETAS[[#This Row],[F. NACIMIENTO]]=0,"",BD_ATLETAS[[#This Row],[AÑO]]-YEAR(BD_ATLETAS[[#This Row],[F. NACIMIENTO]]))</f>
        <v>14</v>
      </c>
      <c r="D488" s="2" t="s">
        <v>348</v>
      </c>
      <c r="E488" s="4" t="s">
        <v>376</v>
      </c>
      <c r="F4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8" s="4" t="str">
        <f>_xlfn.XLOOKUP(BD_ATLETAS[[#This Row],[ATLETA]],ATLETAS[ATLETA],ATLETAS[SEXO])</f>
        <v>M</v>
      </c>
      <c r="H488" s="4">
        <v>43640</v>
      </c>
      <c r="I488" s="2" t="s">
        <v>66</v>
      </c>
      <c r="J488" s="1" t="s">
        <v>651</v>
      </c>
      <c r="K488" s="3">
        <v>7.8356481481481495E-4</v>
      </c>
    </row>
    <row r="489" spans="1:11" x14ac:dyDescent="0.25">
      <c r="A489" s="1">
        <v>2023</v>
      </c>
      <c r="B489" s="4">
        <f>_xlfn.XLOOKUP(BD_ATLETAS[[#This Row],[ATLETA]],ATLETAS[ATLETA],ATLETAS[F. NACIMIENTO])</f>
        <v>38624</v>
      </c>
      <c r="C489" s="1">
        <f>IF(BD_ATLETAS[[#This Row],[F. NACIMIENTO]]=0,"",BD_ATLETAS[[#This Row],[AÑO]]-YEAR(BD_ATLETAS[[#This Row],[F. NACIMIENTO]]))</f>
        <v>14</v>
      </c>
      <c r="D489" s="2" t="s">
        <v>348</v>
      </c>
      <c r="E489" s="4" t="s">
        <v>376</v>
      </c>
      <c r="F4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89" s="4" t="str">
        <f>_xlfn.XLOOKUP(BD_ATLETAS[[#This Row],[ATLETA]],ATLETAS[ATLETA],ATLETAS[SEXO])</f>
        <v>M</v>
      </c>
      <c r="H489" s="4">
        <v>43640</v>
      </c>
      <c r="I489" s="2" t="s">
        <v>66</v>
      </c>
      <c r="J489" s="1" t="s">
        <v>13</v>
      </c>
      <c r="K489" s="3">
        <v>3.8090277777777775E-4</v>
      </c>
    </row>
    <row r="490" spans="1:11" x14ac:dyDescent="0.25">
      <c r="A490" s="1">
        <v>2023</v>
      </c>
      <c r="B490" s="4">
        <f>_xlfn.XLOOKUP(BD_ATLETAS[[#This Row],[ATLETA]],ATLETAS[ATLETA],ATLETAS[F. NACIMIENTO])</f>
        <v>38624</v>
      </c>
      <c r="C490" s="1">
        <f>IF(BD_ATLETAS[[#This Row],[F. NACIMIENTO]]=0,"",BD_ATLETAS[[#This Row],[AÑO]]-YEAR(BD_ATLETAS[[#This Row],[F. NACIMIENTO]]))</f>
        <v>14</v>
      </c>
      <c r="D490" s="2" t="s">
        <v>348</v>
      </c>
      <c r="E490" s="4" t="s">
        <v>376</v>
      </c>
      <c r="F4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490" s="4" t="str">
        <f>_xlfn.XLOOKUP(BD_ATLETAS[[#This Row],[ATLETA]],ATLETAS[ATLETA],ATLETAS[SEXO])</f>
        <v>M</v>
      </c>
      <c r="H490" s="4">
        <v>43640</v>
      </c>
      <c r="I490" s="2" t="s">
        <v>66</v>
      </c>
      <c r="J490" s="1" t="s">
        <v>12</v>
      </c>
      <c r="K490" s="3">
        <v>4.9733796296296299E-4</v>
      </c>
    </row>
    <row r="491" spans="1:11" x14ac:dyDescent="0.25">
      <c r="A491" s="1">
        <v>2023</v>
      </c>
      <c r="B491" s="4">
        <f>_xlfn.XLOOKUP(BD_ATLETAS[[#This Row],[ATLETA]],ATLETAS[ATLETA],ATLETAS[F. NACIMIENTO])</f>
        <v>40543</v>
      </c>
      <c r="C491" s="1">
        <f>IF(BD_ATLETAS[[#This Row],[F. NACIMIENTO]]=0,"",BD_ATLETAS[[#This Row],[AÑO]]-YEAR(BD_ATLETAS[[#This Row],[F. NACIMIENTO]]))</f>
        <v>8</v>
      </c>
      <c r="D491" s="2" t="s">
        <v>206</v>
      </c>
      <c r="E491" s="4" t="s">
        <v>368</v>
      </c>
      <c r="F4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1" s="4" t="str">
        <f>_xlfn.XLOOKUP(BD_ATLETAS[[#This Row],[ATLETA]],ATLETAS[ATLETA],ATLETAS[SEXO])</f>
        <v>F</v>
      </c>
      <c r="H491" s="4">
        <v>43640</v>
      </c>
      <c r="I491" s="2" t="s">
        <v>66</v>
      </c>
      <c r="J491" s="1" t="s">
        <v>650</v>
      </c>
      <c r="K491" s="3">
        <v>3.1678240740740739E-4</v>
      </c>
    </row>
    <row r="492" spans="1:11" x14ac:dyDescent="0.25">
      <c r="A492" s="1">
        <v>2023</v>
      </c>
      <c r="B492" s="4">
        <f>_xlfn.XLOOKUP(BD_ATLETAS[[#This Row],[ATLETA]],ATLETAS[ATLETA],ATLETAS[F. NACIMIENTO])</f>
        <v>40543</v>
      </c>
      <c r="C492" s="1">
        <f>IF(BD_ATLETAS[[#This Row],[F. NACIMIENTO]]=0,"",BD_ATLETAS[[#This Row],[AÑO]]-YEAR(BD_ATLETAS[[#This Row],[F. NACIMIENTO]]))</f>
        <v>8</v>
      </c>
      <c r="D492" s="2" t="s">
        <v>206</v>
      </c>
      <c r="E492" s="4" t="s">
        <v>368</v>
      </c>
      <c r="F4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2" s="4" t="str">
        <f>_xlfn.XLOOKUP(BD_ATLETAS[[#This Row],[ATLETA]],ATLETAS[ATLETA],ATLETAS[SEXO])</f>
        <v>F</v>
      </c>
      <c r="H492" s="4">
        <v>43640</v>
      </c>
      <c r="I492" s="2" t="s">
        <v>66</v>
      </c>
      <c r="J492" s="1" t="s">
        <v>649</v>
      </c>
      <c r="K492" s="3">
        <v>7.94675925925926E-4</v>
      </c>
    </row>
    <row r="493" spans="1:11" x14ac:dyDescent="0.25">
      <c r="A493" s="1">
        <v>2023</v>
      </c>
      <c r="B493" s="4">
        <f>_xlfn.XLOOKUP(BD_ATLETAS[[#This Row],[ATLETA]],ATLETAS[ATLETA],ATLETAS[F. NACIMIENTO])</f>
        <v>40543</v>
      </c>
      <c r="C493" s="1">
        <f>IF(BD_ATLETAS[[#This Row],[F. NACIMIENTO]]=0,"",BD_ATLETAS[[#This Row],[AÑO]]-YEAR(BD_ATLETAS[[#This Row],[F. NACIMIENTO]]))</f>
        <v>8</v>
      </c>
      <c r="D493" s="2" t="s">
        <v>206</v>
      </c>
      <c r="E493" s="4" t="s">
        <v>368</v>
      </c>
      <c r="F49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493" s="4" t="str">
        <f>_xlfn.XLOOKUP(BD_ATLETAS[[#This Row],[ATLETA]],ATLETAS[ATLETA],ATLETAS[SEXO])</f>
        <v>F</v>
      </c>
      <c r="H493" s="4">
        <v>43640</v>
      </c>
      <c r="I493" s="2" t="s">
        <v>66</v>
      </c>
      <c r="J493" s="1" t="s">
        <v>9</v>
      </c>
      <c r="K493" s="3">
        <v>5.0416666666666676E-4</v>
      </c>
    </row>
    <row r="494" spans="1:11" x14ac:dyDescent="0.25">
      <c r="A494" s="1">
        <v>2023</v>
      </c>
      <c r="B494" s="4">
        <f>_xlfn.XLOOKUP(BD_ATLETAS[[#This Row],[ATLETA]],ATLETAS[ATLETA],ATLETAS[F. NACIMIENTO])</f>
        <v>33558</v>
      </c>
      <c r="C494" s="1">
        <f>IF(BD_ATLETAS[[#This Row],[F. NACIMIENTO]]=0,"",BD_ATLETAS[[#This Row],[AÑO]]-YEAR(BD_ATLETAS[[#This Row],[F. NACIMIENTO]]))</f>
        <v>28</v>
      </c>
      <c r="D494" s="2" t="s">
        <v>196</v>
      </c>
      <c r="E494" s="4" t="s">
        <v>367</v>
      </c>
      <c r="F4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4" s="4" t="str">
        <f>_xlfn.XLOOKUP(BD_ATLETAS[[#This Row],[ATLETA]],ATLETAS[ATLETA],ATLETAS[SEXO])</f>
        <v>M</v>
      </c>
      <c r="H494" s="4">
        <v>43640</v>
      </c>
      <c r="I494" s="2" t="s">
        <v>66</v>
      </c>
      <c r="J494" s="1" t="s">
        <v>651</v>
      </c>
      <c r="K494" s="3">
        <v>1.0452546296296297E-3</v>
      </c>
    </row>
    <row r="495" spans="1:11" x14ac:dyDescent="0.25">
      <c r="A495" s="1">
        <v>2023</v>
      </c>
      <c r="B495" s="4">
        <f>_xlfn.XLOOKUP(BD_ATLETAS[[#This Row],[ATLETA]],ATLETAS[ATLETA],ATLETAS[F. NACIMIENTO])</f>
        <v>33558</v>
      </c>
      <c r="C495" s="1">
        <f>IF(BD_ATLETAS[[#This Row],[F. NACIMIENTO]]=0,"",BD_ATLETAS[[#This Row],[AÑO]]-YEAR(BD_ATLETAS[[#This Row],[F. NACIMIENTO]]))</f>
        <v>28</v>
      </c>
      <c r="D495" s="2" t="s">
        <v>196</v>
      </c>
      <c r="E495" s="4" t="s">
        <v>367</v>
      </c>
      <c r="F4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5" s="4" t="str">
        <f>_xlfn.XLOOKUP(BD_ATLETAS[[#This Row],[ATLETA]],ATLETAS[ATLETA],ATLETAS[SEXO])</f>
        <v>M</v>
      </c>
      <c r="H495" s="4">
        <v>43640</v>
      </c>
      <c r="I495" s="2" t="s">
        <v>66</v>
      </c>
      <c r="J495" s="1" t="s">
        <v>652</v>
      </c>
      <c r="K495" s="3">
        <v>2.8616898148148152E-3</v>
      </c>
    </row>
    <row r="496" spans="1:11" x14ac:dyDescent="0.25">
      <c r="A496" s="1">
        <v>2023</v>
      </c>
      <c r="B496" s="4">
        <f>_xlfn.XLOOKUP(BD_ATLETAS[[#This Row],[ATLETA]],ATLETAS[ATLETA],ATLETAS[F. NACIMIENTO])</f>
        <v>33558</v>
      </c>
      <c r="C496" s="1">
        <f>IF(BD_ATLETAS[[#This Row],[F. NACIMIENTO]]=0,"",BD_ATLETAS[[#This Row],[AÑO]]-YEAR(BD_ATLETAS[[#This Row],[F. NACIMIENTO]]))</f>
        <v>28</v>
      </c>
      <c r="D496" s="2" t="s">
        <v>196</v>
      </c>
      <c r="E496" s="4" t="s">
        <v>367</v>
      </c>
      <c r="F4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496" s="4" t="str">
        <f>_xlfn.XLOOKUP(BD_ATLETAS[[#This Row],[ATLETA]],ATLETAS[ATLETA],ATLETAS[SEXO])</f>
        <v>M</v>
      </c>
      <c r="H496" s="4">
        <v>43640</v>
      </c>
      <c r="I496" s="2" t="s">
        <v>66</v>
      </c>
      <c r="J496" s="1" t="s">
        <v>12</v>
      </c>
      <c r="K496" s="3">
        <v>6.3634259259259254E-4</v>
      </c>
    </row>
    <row r="497" spans="1:11" x14ac:dyDescent="0.25">
      <c r="A497" s="1">
        <v>2023</v>
      </c>
      <c r="B497" s="4">
        <f>_xlfn.XLOOKUP(BD_ATLETAS[[#This Row],[ATLETA]],ATLETAS[ATLETA],ATLETAS[F. NACIMIENTO])</f>
        <v>40542</v>
      </c>
      <c r="C497" s="1">
        <f>IF(BD_ATLETAS[[#This Row],[F. NACIMIENTO]]=0,"",BD_ATLETAS[[#This Row],[AÑO]]-YEAR(BD_ATLETAS[[#This Row],[F. NACIMIENTO]]))</f>
        <v>9</v>
      </c>
      <c r="D497" s="2" t="s">
        <v>354</v>
      </c>
      <c r="E497" s="4" t="s">
        <v>378</v>
      </c>
      <c r="F49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7" s="4" t="str">
        <f>_xlfn.XLOOKUP(BD_ATLETAS[[#This Row],[ATLETA]],ATLETAS[ATLETA],ATLETAS[SEXO])</f>
        <v>F</v>
      </c>
      <c r="H497" s="4">
        <v>43640</v>
      </c>
      <c r="I497" s="2" t="s">
        <v>66</v>
      </c>
      <c r="J497" s="1" t="s">
        <v>649</v>
      </c>
      <c r="K497" s="3">
        <v>5.8993055555555556E-4</v>
      </c>
    </row>
    <row r="498" spans="1:11" x14ac:dyDescent="0.25">
      <c r="A498" s="1">
        <v>2023</v>
      </c>
      <c r="B498" s="4">
        <f>_xlfn.XLOOKUP(BD_ATLETAS[[#This Row],[ATLETA]],ATLETAS[ATLETA],ATLETAS[F. NACIMIENTO])</f>
        <v>40542</v>
      </c>
      <c r="C498" s="1">
        <f>IF(BD_ATLETAS[[#This Row],[F. NACIMIENTO]]=0,"",BD_ATLETAS[[#This Row],[AÑO]]-YEAR(BD_ATLETAS[[#This Row],[F. NACIMIENTO]]))</f>
        <v>9</v>
      </c>
      <c r="D498" s="2" t="s">
        <v>354</v>
      </c>
      <c r="E498" s="4" t="s">
        <v>378</v>
      </c>
      <c r="F4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8" s="4" t="str">
        <f>_xlfn.XLOOKUP(BD_ATLETAS[[#This Row],[ATLETA]],ATLETAS[ATLETA],ATLETAS[SEXO])</f>
        <v>F</v>
      </c>
      <c r="H498" s="4">
        <v>43640</v>
      </c>
      <c r="I498" s="2" t="s">
        <v>66</v>
      </c>
      <c r="J498" s="1" t="s">
        <v>651</v>
      </c>
      <c r="K498" s="3">
        <v>1.4483796296296295E-3</v>
      </c>
    </row>
    <row r="499" spans="1:11" x14ac:dyDescent="0.25">
      <c r="A499" s="1">
        <v>2023</v>
      </c>
      <c r="B499" s="4">
        <f>_xlfn.XLOOKUP(BD_ATLETAS[[#This Row],[ATLETA]],ATLETAS[ATLETA],ATLETAS[F. NACIMIENTO])</f>
        <v>40542</v>
      </c>
      <c r="C499" s="1">
        <f>IF(BD_ATLETAS[[#This Row],[F. NACIMIENTO]]=0,"",BD_ATLETAS[[#This Row],[AÑO]]-YEAR(BD_ATLETAS[[#This Row],[F. NACIMIENTO]]))</f>
        <v>9</v>
      </c>
      <c r="D499" s="2" t="s">
        <v>354</v>
      </c>
      <c r="E499" s="4" t="s">
        <v>378</v>
      </c>
      <c r="F4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499" s="4" t="str">
        <f>_xlfn.XLOOKUP(BD_ATLETAS[[#This Row],[ATLETA]],ATLETAS[ATLETA],ATLETAS[SEXO])</f>
        <v>F</v>
      </c>
      <c r="H499" s="4">
        <v>43640</v>
      </c>
      <c r="I499" s="2" t="s">
        <v>66</v>
      </c>
      <c r="J499" s="1" t="s">
        <v>11</v>
      </c>
      <c r="K499" s="3">
        <v>7.1458333333333324E-4</v>
      </c>
    </row>
    <row r="500" spans="1:11" x14ac:dyDescent="0.25">
      <c r="A500" s="1">
        <v>2023</v>
      </c>
      <c r="B500" s="4">
        <f>_xlfn.XLOOKUP(BD_ATLETAS[[#This Row],[ATLETA]],ATLETAS[ATLETA],ATLETAS[F. NACIMIENTO])</f>
        <v>40542</v>
      </c>
      <c r="C500" s="1">
        <f>IF(BD_ATLETAS[[#This Row],[F. NACIMIENTO]]=0,"",BD_ATLETAS[[#This Row],[AÑO]]-YEAR(BD_ATLETAS[[#This Row],[F. NACIMIENTO]]))</f>
        <v>9</v>
      </c>
      <c r="D500" s="2" t="s">
        <v>354</v>
      </c>
      <c r="E500" s="4" t="s">
        <v>378</v>
      </c>
      <c r="F5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00" s="4" t="str">
        <f>_xlfn.XLOOKUP(BD_ATLETAS[[#This Row],[ATLETA]],ATLETAS[ATLETA],ATLETAS[SEXO])</f>
        <v>F</v>
      </c>
      <c r="H500" s="4">
        <v>43640</v>
      </c>
      <c r="I500" s="2" t="s">
        <v>66</v>
      </c>
      <c r="J500" s="1" t="s">
        <v>13</v>
      </c>
      <c r="K500" s="3">
        <v>9.465277777777778E-4</v>
      </c>
    </row>
    <row r="501" spans="1:11" x14ac:dyDescent="0.25">
      <c r="A501" s="1">
        <v>2023</v>
      </c>
      <c r="B501" s="4">
        <f>_xlfn.XLOOKUP(BD_ATLETAS[[#This Row],[ATLETA]],ATLETAS[ATLETA],ATLETAS[F. NACIMIENTO])</f>
        <v>40542</v>
      </c>
      <c r="C501" s="1">
        <f>IF(BD_ATLETAS[[#This Row],[F. NACIMIENTO]]=0,"",BD_ATLETAS[[#This Row],[AÑO]]-YEAR(BD_ATLETAS[[#This Row],[F. NACIMIENTO]]))</f>
        <v>9</v>
      </c>
      <c r="D501" s="2" t="s">
        <v>354</v>
      </c>
      <c r="E501" s="4" t="s">
        <v>378</v>
      </c>
      <c r="F5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01" s="4" t="str">
        <f>_xlfn.XLOOKUP(BD_ATLETAS[[#This Row],[ATLETA]],ATLETAS[ATLETA],ATLETAS[SEXO])</f>
        <v>F</v>
      </c>
      <c r="H501" s="4">
        <v>43640</v>
      </c>
      <c r="I501" s="2" t="s">
        <v>66</v>
      </c>
      <c r="J501" s="1" t="s">
        <v>12</v>
      </c>
      <c r="K501" s="3">
        <v>9.1678240740740739E-4</v>
      </c>
    </row>
    <row r="502" spans="1:11" x14ac:dyDescent="0.25">
      <c r="A502" s="1">
        <v>2023</v>
      </c>
      <c r="B502" s="4">
        <f>_xlfn.XLOOKUP(BD_ATLETAS[[#This Row],[ATLETA]],ATLETAS[ATLETA],ATLETAS[F. NACIMIENTO])</f>
        <v>39197</v>
      </c>
      <c r="C502" s="1">
        <f>IF(BD_ATLETAS[[#This Row],[F. NACIMIENTO]]=0,"",BD_ATLETAS[[#This Row],[AÑO]]-YEAR(BD_ATLETAS[[#This Row],[F. NACIMIENTO]]))</f>
        <v>12</v>
      </c>
      <c r="D502" s="2" t="s">
        <v>356</v>
      </c>
      <c r="E502" s="4" t="s">
        <v>378</v>
      </c>
      <c r="F5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2" s="4" t="str">
        <f>_xlfn.XLOOKUP(BD_ATLETAS[[#This Row],[ATLETA]],ATLETAS[ATLETA],ATLETAS[SEXO])</f>
        <v>M</v>
      </c>
      <c r="H502" s="4">
        <v>43640</v>
      </c>
      <c r="I502" s="2" t="s">
        <v>66</v>
      </c>
      <c r="J502" s="1" t="s">
        <v>649</v>
      </c>
      <c r="K502" s="3">
        <v>6.6412037037037036E-4</v>
      </c>
    </row>
    <row r="503" spans="1:11" x14ac:dyDescent="0.25">
      <c r="A503" s="1">
        <v>2023</v>
      </c>
      <c r="B503" s="4">
        <f>_xlfn.XLOOKUP(BD_ATLETAS[[#This Row],[ATLETA]],ATLETAS[ATLETA],ATLETAS[F. NACIMIENTO])</f>
        <v>39197</v>
      </c>
      <c r="C503" s="1">
        <f>IF(BD_ATLETAS[[#This Row],[F. NACIMIENTO]]=0,"",BD_ATLETAS[[#This Row],[AÑO]]-YEAR(BD_ATLETAS[[#This Row],[F. NACIMIENTO]]))</f>
        <v>12</v>
      </c>
      <c r="D503" s="2" t="s">
        <v>356</v>
      </c>
      <c r="E503" s="4" t="s">
        <v>378</v>
      </c>
      <c r="F5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3" s="4" t="str">
        <f>_xlfn.XLOOKUP(BD_ATLETAS[[#This Row],[ATLETA]],ATLETAS[ATLETA],ATLETAS[SEXO])</f>
        <v>M</v>
      </c>
      <c r="H503" s="4">
        <v>43640</v>
      </c>
      <c r="I503" s="2" t="s">
        <v>66</v>
      </c>
      <c r="J503" s="1" t="s">
        <v>651</v>
      </c>
      <c r="K503" s="3">
        <v>1.5624999999999999E-3</v>
      </c>
    </row>
    <row r="504" spans="1:11" x14ac:dyDescent="0.25">
      <c r="A504" s="1">
        <v>2023</v>
      </c>
      <c r="B504" s="4">
        <f>_xlfn.XLOOKUP(BD_ATLETAS[[#This Row],[ATLETA]],ATLETAS[ATLETA],ATLETAS[F. NACIMIENTO])</f>
        <v>39197</v>
      </c>
      <c r="C504" s="1">
        <f>IF(BD_ATLETAS[[#This Row],[F. NACIMIENTO]]=0,"",BD_ATLETAS[[#This Row],[AÑO]]-YEAR(BD_ATLETAS[[#This Row],[F. NACIMIENTO]]))</f>
        <v>12</v>
      </c>
      <c r="D504" s="2" t="s">
        <v>356</v>
      </c>
      <c r="E504" s="4" t="s">
        <v>378</v>
      </c>
      <c r="F5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04" s="4" t="str">
        <f>_xlfn.XLOOKUP(BD_ATLETAS[[#This Row],[ATLETA]],ATLETAS[ATLETA],ATLETAS[SEXO])</f>
        <v>M</v>
      </c>
      <c r="H504" s="4">
        <v>43640</v>
      </c>
      <c r="I504" s="2" t="s">
        <v>66</v>
      </c>
      <c r="J504" s="1" t="s">
        <v>12</v>
      </c>
      <c r="K504" s="3">
        <v>9.4733796296296309E-4</v>
      </c>
    </row>
    <row r="505" spans="1:11" x14ac:dyDescent="0.25">
      <c r="A505" s="1">
        <v>2023</v>
      </c>
      <c r="B505" s="4">
        <f>_xlfn.XLOOKUP(BD_ATLETAS[[#This Row],[ATLETA]],ATLETAS[ATLETA],ATLETAS[F. NACIMIENTO])</f>
        <v>41618</v>
      </c>
      <c r="C505" s="1">
        <f>IF(BD_ATLETAS[[#This Row],[F. NACIMIENTO]]=0,"",BD_ATLETAS[[#This Row],[AÑO]]-YEAR(BD_ATLETAS[[#This Row],[F. NACIMIENTO]]))</f>
        <v>6</v>
      </c>
      <c r="D505" s="2" t="s">
        <v>174</v>
      </c>
      <c r="E505" s="4" t="s">
        <v>367</v>
      </c>
      <c r="F5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05" s="4" t="str">
        <f>_xlfn.XLOOKUP(BD_ATLETAS[[#This Row],[ATLETA]],ATLETAS[ATLETA],ATLETAS[SEXO])</f>
        <v>F</v>
      </c>
      <c r="H505" s="4">
        <v>43681</v>
      </c>
      <c r="I505" s="2" t="s">
        <v>67</v>
      </c>
      <c r="J505" s="1" t="s">
        <v>650</v>
      </c>
      <c r="K505" s="3">
        <v>5.9641203703703701E-4</v>
      </c>
    </row>
    <row r="506" spans="1:11" x14ac:dyDescent="0.25">
      <c r="A506" s="1">
        <v>2023</v>
      </c>
      <c r="B506" s="4">
        <f>_xlfn.XLOOKUP(BD_ATLETAS[[#This Row],[ATLETA]],ATLETAS[ATLETA],ATLETAS[F. NACIMIENTO])</f>
        <v>41618</v>
      </c>
      <c r="C506" s="1">
        <f>IF(BD_ATLETAS[[#This Row],[F. NACIMIENTO]]=0,"",BD_ATLETAS[[#This Row],[AÑO]]-YEAR(BD_ATLETAS[[#This Row],[F. NACIMIENTO]]))</f>
        <v>6</v>
      </c>
      <c r="D506" s="2" t="s">
        <v>174</v>
      </c>
      <c r="E506" s="4" t="s">
        <v>367</v>
      </c>
      <c r="F5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06" s="4" t="str">
        <f>_xlfn.XLOOKUP(BD_ATLETAS[[#This Row],[ATLETA]],ATLETAS[ATLETA],ATLETAS[SEXO])</f>
        <v>F</v>
      </c>
      <c r="H506" s="4">
        <v>43681</v>
      </c>
      <c r="I506" s="2" t="s">
        <v>67</v>
      </c>
      <c r="J506" s="1" t="s">
        <v>9</v>
      </c>
      <c r="K506" s="3">
        <v>7.4039351851851859E-4</v>
      </c>
    </row>
    <row r="507" spans="1:11" x14ac:dyDescent="0.25">
      <c r="A507" s="1">
        <v>2023</v>
      </c>
      <c r="B507" s="4">
        <f>_xlfn.XLOOKUP(BD_ATLETAS[[#This Row],[ATLETA]],ATLETAS[ATLETA],ATLETAS[F. NACIMIENTO])</f>
        <v>36922</v>
      </c>
      <c r="C507" s="1">
        <f>IF(BD_ATLETAS[[#This Row],[F. NACIMIENTO]]=0,"",BD_ATLETAS[[#This Row],[AÑO]]-YEAR(BD_ATLETAS[[#This Row],[F. NACIMIENTO]]))</f>
        <v>18</v>
      </c>
      <c r="D507" s="2" t="s">
        <v>324</v>
      </c>
      <c r="E507" s="4" t="s">
        <v>375</v>
      </c>
      <c r="F50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7" s="4" t="str">
        <f>_xlfn.XLOOKUP(BD_ATLETAS[[#This Row],[ATLETA]],ATLETAS[ATLETA],ATLETAS[SEXO])</f>
        <v>M</v>
      </c>
      <c r="H507" s="4">
        <v>43681</v>
      </c>
      <c r="I507" s="2" t="s">
        <v>67</v>
      </c>
      <c r="J507" s="1" t="s">
        <v>649</v>
      </c>
      <c r="K507" s="3">
        <v>4.0798611111111114E-4</v>
      </c>
    </row>
    <row r="508" spans="1:11" x14ac:dyDescent="0.25">
      <c r="A508" s="1">
        <v>2023</v>
      </c>
      <c r="B508" s="4">
        <f>_xlfn.XLOOKUP(BD_ATLETAS[[#This Row],[ATLETA]],ATLETAS[ATLETA],ATLETAS[F. NACIMIENTO])</f>
        <v>36922</v>
      </c>
      <c r="C508" s="1">
        <f>IF(BD_ATLETAS[[#This Row],[F. NACIMIENTO]]=0,"",BD_ATLETAS[[#This Row],[AÑO]]-YEAR(BD_ATLETAS[[#This Row],[F. NACIMIENTO]]))</f>
        <v>18</v>
      </c>
      <c r="D508" s="2" t="s">
        <v>324</v>
      </c>
      <c r="E508" s="4" t="s">
        <v>375</v>
      </c>
      <c r="F50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8" s="4" t="str">
        <f>_xlfn.XLOOKUP(BD_ATLETAS[[#This Row],[ATLETA]],ATLETAS[ATLETA],ATLETAS[SEXO])</f>
        <v>M</v>
      </c>
      <c r="H508" s="4">
        <v>43681</v>
      </c>
      <c r="I508" s="2" t="s">
        <v>67</v>
      </c>
      <c r="J508" s="1" t="s">
        <v>651</v>
      </c>
      <c r="K508" s="3">
        <v>9.8495370370370382E-4</v>
      </c>
    </row>
    <row r="509" spans="1:11" x14ac:dyDescent="0.25">
      <c r="A509" s="1">
        <v>2023</v>
      </c>
      <c r="B509" s="4">
        <f>_xlfn.XLOOKUP(BD_ATLETAS[[#This Row],[ATLETA]],ATLETAS[ATLETA],ATLETAS[F. NACIMIENTO])</f>
        <v>36922</v>
      </c>
      <c r="C509" s="1">
        <f>IF(BD_ATLETAS[[#This Row],[F. NACIMIENTO]]=0,"",BD_ATLETAS[[#This Row],[AÑO]]-YEAR(BD_ATLETAS[[#This Row],[F. NACIMIENTO]]))</f>
        <v>18</v>
      </c>
      <c r="D509" s="2" t="s">
        <v>324</v>
      </c>
      <c r="E509" s="4" t="s">
        <v>375</v>
      </c>
      <c r="F50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09" s="4" t="str">
        <f>_xlfn.XLOOKUP(BD_ATLETAS[[#This Row],[ATLETA]],ATLETAS[ATLETA],ATLETAS[SEXO])</f>
        <v>M</v>
      </c>
      <c r="H509" s="4">
        <v>43681</v>
      </c>
      <c r="I509" s="2" t="s">
        <v>67</v>
      </c>
      <c r="J509" s="1" t="s">
        <v>13</v>
      </c>
      <c r="K509" s="3">
        <v>6.0949074074074063E-4</v>
      </c>
    </row>
    <row r="510" spans="1:11" x14ac:dyDescent="0.25">
      <c r="A510" s="1">
        <v>2023</v>
      </c>
      <c r="B510" s="4">
        <f>_xlfn.XLOOKUP(BD_ATLETAS[[#This Row],[ATLETA]],ATLETAS[ATLETA],ATLETAS[F. NACIMIENTO])</f>
        <v>36922</v>
      </c>
      <c r="C510" s="1">
        <f>IF(BD_ATLETAS[[#This Row],[F. NACIMIENTO]]=0,"",BD_ATLETAS[[#This Row],[AÑO]]-YEAR(BD_ATLETAS[[#This Row],[F. NACIMIENTO]]))</f>
        <v>18</v>
      </c>
      <c r="D510" s="2" t="s">
        <v>324</v>
      </c>
      <c r="E510" s="4" t="s">
        <v>375</v>
      </c>
      <c r="F51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510" s="4" t="str">
        <f>_xlfn.XLOOKUP(BD_ATLETAS[[#This Row],[ATLETA]],ATLETAS[ATLETA],ATLETAS[SEXO])</f>
        <v>M</v>
      </c>
      <c r="H510" s="4">
        <v>43681</v>
      </c>
      <c r="I510" s="2" t="s">
        <v>67</v>
      </c>
      <c r="J510" s="1" t="s">
        <v>12</v>
      </c>
      <c r="K510" s="3">
        <v>6.7673611111111114E-4</v>
      </c>
    </row>
    <row r="511" spans="1:11" x14ac:dyDescent="0.25">
      <c r="A511" s="1">
        <v>2023</v>
      </c>
      <c r="B511" s="4">
        <f>_xlfn.XLOOKUP(BD_ATLETAS[[#This Row],[ATLETA]],ATLETAS[ATLETA],ATLETAS[F. NACIMIENTO])</f>
        <v>41398</v>
      </c>
      <c r="C511" s="1">
        <f>IF(BD_ATLETAS[[#This Row],[F. NACIMIENTO]]=0,"",BD_ATLETAS[[#This Row],[AÑO]]-YEAR(BD_ATLETAS[[#This Row],[F. NACIMIENTO]]))</f>
        <v>6</v>
      </c>
      <c r="D511" s="2" t="s">
        <v>298</v>
      </c>
      <c r="E511" s="4" t="s">
        <v>372</v>
      </c>
      <c r="F5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11" s="4" t="str">
        <f>_xlfn.XLOOKUP(BD_ATLETAS[[#This Row],[ATLETA]],ATLETAS[ATLETA],ATLETAS[SEXO])</f>
        <v>F</v>
      </c>
      <c r="H511" s="4">
        <v>43681</v>
      </c>
      <c r="I511" s="2" t="s">
        <v>67</v>
      </c>
      <c r="J511" s="1" t="s">
        <v>650</v>
      </c>
      <c r="K511" s="3">
        <v>5.9097222222222222E-4</v>
      </c>
    </row>
    <row r="512" spans="1:11" x14ac:dyDescent="0.25">
      <c r="A512" s="1">
        <v>2023</v>
      </c>
      <c r="B512" s="4">
        <f>_xlfn.XLOOKUP(BD_ATLETAS[[#This Row],[ATLETA]],ATLETAS[ATLETA],ATLETAS[F. NACIMIENTO])</f>
        <v>40228</v>
      </c>
      <c r="C512" s="1">
        <f>IF(BD_ATLETAS[[#This Row],[F. NACIMIENTO]]=0,"",BD_ATLETAS[[#This Row],[AÑO]]-YEAR(BD_ATLETAS[[#This Row],[F. NACIMIENTO]]))</f>
        <v>9</v>
      </c>
      <c r="D512" s="2" t="s">
        <v>400</v>
      </c>
      <c r="E512" s="4" t="s">
        <v>376</v>
      </c>
      <c r="F51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2" s="4" t="str">
        <f>_xlfn.XLOOKUP(BD_ATLETAS[[#This Row],[ATLETA]],ATLETAS[ATLETA],ATLETAS[SEXO])</f>
        <v>F</v>
      </c>
      <c r="H512" s="4">
        <v>43681</v>
      </c>
      <c r="I512" s="2" t="s">
        <v>67</v>
      </c>
      <c r="J512" s="1" t="s">
        <v>649</v>
      </c>
      <c r="K512" s="3">
        <v>5.4363425925925922E-4</v>
      </c>
    </row>
    <row r="513" spans="1:11" x14ac:dyDescent="0.25">
      <c r="A513" s="1">
        <v>2023</v>
      </c>
      <c r="B513" s="4">
        <f>_xlfn.XLOOKUP(BD_ATLETAS[[#This Row],[ATLETA]],ATLETAS[ATLETA],ATLETAS[F. NACIMIENTO])</f>
        <v>40228</v>
      </c>
      <c r="C513" s="1">
        <f>IF(BD_ATLETAS[[#This Row],[F. NACIMIENTO]]=0,"",BD_ATLETAS[[#This Row],[AÑO]]-YEAR(BD_ATLETAS[[#This Row],[F. NACIMIENTO]]))</f>
        <v>9</v>
      </c>
      <c r="D513" s="2" t="s">
        <v>400</v>
      </c>
      <c r="E513" s="4" t="s">
        <v>376</v>
      </c>
      <c r="F51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3" s="4" t="str">
        <f>_xlfn.XLOOKUP(BD_ATLETAS[[#This Row],[ATLETA]],ATLETAS[ATLETA],ATLETAS[SEXO])</f>
        <v>F</v>
      </c>
      <c r="H513" s="4">
        <v>43681</v>
      </c>
      <c r="I513" s="2" t="s">
        <v>67</v>
      </c>
      <c r="J513" s="1" t="s">
        <v>11</v>
      </c>
      <c r="K513" s="3">
        <v>7.233796296296297E-4</v>
      </c>
    </row>
    <row r="514" spans="1:11" x14ac:dyDescent="0.25">
      <c r="A514" s="1">
        <v>2023</v>
      </c>
      <c r="B514" s="4">
        <f>_xlfn.XLOOKUP(BD_ATLETAS[[#This Row],[ATLETA]],ATLETAS[ATLETA],ATLETAS[F. NACIMIENTO])</f>
        <v>40228</v>
      </c>
      <c r="C514" s="1">
        <f>IF(BD_ATLETAS[[#This Row],[F. NACIMIENTO]]=0,"",BD_ATLETAS[[#This Row],[AÑO]]-YEAR(BD_ATLETAS[[#This Row],[F. NACIMIENTO]]))</f>
        <v>9</v>
      </c>
      <c r="D514" s="2" t="s">
        <v>400</v>
      </c>
      <c r="E514" s="4" t="s">
        <v>376</v>
      </c>
      <c r="F51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14" s="4" t="str">
        <f>_xlfn.XLOOKUP(BD_ATLETAS[[#This Row],[ATLETA]],ATLETAS[ATLETA],ATLETAS[SEXO])</f>
        <v>F</v>
      </c>
      <c r="H514" s="4">
        <v>43681</v>
      </c>
      <c r="I514" s="2" t="s">
        <v>67</v>
      </c>
      <c r="J514" s="1" t="s">
        <v>13</v>
      </c>
      <c r="K514" s="3">
        <v>7.4513888888888883E-4</v>
      </c>
    </row>
    <row r="515" spans="1:11" x14ac:dyDescent="0.25">
      <c r="A515" s="1">
        <v>2023</v>
      </c>
      <c r="B515" s="4">
        <f>_xlfn.XLOOKUP(BD_ATLETAS[[#This Row],[ATLETA]],ATLETAS[ATLETA],ATLETAS[F. NACIMIENTO])</f>
        <v>38674</v>
      </c>
      <c r="C515" s="1">
        <f>IF(BD_ATLETAS[[#This Row],[F. NACIMIENTO]]=0,"",BD_ATLETAS[[#This Row],[AÑO]]-YEAR(BD_ATLETAS[[#This Row],[F. NACIMIENTO]]))</f>
        <v>14</v>
      </c>
      <c r="D515" s="2" t="s">
        <v>407</v>
      </c>
      <c r="E515" s="4" t="s">
        <v>78</v>
      </c>
      <c r="F5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5" s="4" t="str">
        <f>_xlfn.XLOOKUP(BD_ATLETAS[[#This Row],[ATLETA]],ATLETAS[ATLETA],ATLETAS[SEXO])</f>
        <v>M</v>
      </c>
      <c r="H515" s="4">
        <v>43681</v>
      </c>
      <c r="I515" s="2" t="s">
        <v>67</v>
      </c>
      <c r="J515" s="1" t="s">
        <v>649</v>
      </c>
      <c r="K515" s="3">
        <v>3.6307870370370373E-4</v>
      </c>
    </row>
    <row r="516" spans="1:11" x14ac:dyDescent="0.25">
      <c r="A516" s="1">
        <v>2023</v>
      </c>
      <c r="B516" s="4">
        <f>_xlfn.XLOOKUP(BD_ATLETAS[[#This Row],[ATLETA]],ATLETAS[ATLETA],ATLETAS[F. NACIMIENTO])</f>
        <v>38674</v>
      </c>
      <c r="C516" s="1">
        <f>IF(BD_ATLETAS[[#This Row],[F. NACIMIENTO]]=0,"",BD_ATLETAS[[#This Row],[AÑO]]-YEAR(BD_ATLETAS[[#This Row],[F. NACIMIENTO]]))</f>
        <v>14</v>
      </c>
      <c r="D516" s="2" t="s">
        <v>407</v>
      </c>
      <c r="E516" s="4" t="s">
        <v>78</v>
      </c>
      <c r="F5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6" s="4" t="str">
        <f>_xlfn.XLOOKUP(BD_ATLETAS[[#This Row],[ATLETA]],ATLETAS[ATLETA],ATLETAS[SEXO])</f>
        <v>M</v>
      </c>
      <c r="H516" s="4">
        <v>43681</v>
      </c>
      <c r="I516" s="2" t="s">
        <v>67</v>
      </c>
      <c r="J516" s="1" t="s">
        <v>651</v>
      </c>
      <c r="K516" s="3">
        <v>8.166666666666666E-4</v>
      </c>
    </row>
    <row r="517" spans="1:11" x14ac:dyDescent="0.25">
      <c r="A517" s="1">
        <v>2023</v>
      </c>
      <c r="B517" s="4">
        <f>_xlfn.XLOOKUP(BD_ATLETAS[[#This Row],[ATLETA]],ATLETAS[ATLETA],ATLETAS[F. NACIMIENTO])</f>
        <v>38674</v>
      </c>
      <c r="C517" s="1">
        <f>IF(BD_ATLETAS[[#This Row],[F. NACIMIENTO]]=0,"",BD_ATLETAS[[#This Row],[AÑO]]-YEAR(BD_ATLETAS[[#This Row],[F. NACIMIENTO]]))</f>
        <v>14</v>
      </c>
      <c r="D517" s="2" t="s">
        <v>407</v>
      </c>
      <c r="E517" s="4" t="s">
        <v>78</v>
      </c>
      <c r="F5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7" s="4" t="str">
        <f>_xlfn.XLOOKUP(BD_ATLETAS[[#This Row],[ATLETA]],ATLETAS[ATLETA],ATLETAS[SEXO])</f>
        <v>M</v>
      </c>
      <c r="H517" s="4">
        <v>43681</v>
      </c>
      <c r="I517" s="2" t="s">
        <v>67</v>
      </c>
      <c r="J517" s="1" t="s">
        <v>652</v>
      </c>
      <c r="K517" s="3">
        <v>1.8554398148148148E-3</v>
      </c>
    </row>
    <row r="518" spans="1:11" x14ac:dyDescent="0.25">
      <c r="A518" s="1">
        <v>2023</v>
      </c>
      <c r="B518" s="4">
        <f>_xlfn.XLOOKUP(BD_ATLETAS[[#This Row],[ATLETA]],ATLETAS[ATLETA],ATLETAS[F. NACIMIENTO])</f>
        <v>38674</v>
      </c>
      <c r="C518" s="1">
        <f>IF(BD_ATLETAS[[#This Row],[F. NACIMIENTO]]=0,"",BD_ATLETAS[[#This Row],[AÑO]]-YEAR(BD_ATLETAS[[#This Row],[F. NACIMIENTO]]))</f>
        <v>14</v>
      </c>
      <c r="D518" s="2" t="s">
        <v>407</v>
      </c>
      <c r="E518" s="4" t="s">
        <v>78</v>
      </c>
      <c r="F5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18" s="4" t="str">
        <f>_xlfn.XLOOKUP(BD_ATLETAS[[#This Row],[ATLETA]],ATLETAS[ATLETA],ATLETAS[SEXO])</f>
        <v>M</v>
      </c>
      <c r="H518" s="4">
        <v>43681</v>
      </c>
      <c r="I518" s="2" t="s">
        <v>67</v>
      </c>
      <c r="J518" s="1" t="s">
        <v>11</v>
      </c>
      <c r="K518" s="3">
        <v>4.5821759259259258E-4</v>
      </c>
    </row>
    <row r="519" spans="1:11" x14ac:dyDescent="0.25">
      <c r="A519" s="1">
        <v>2023</v>
      </c>
      <c r="B519" s="4">
        <f>_xlfn.XLOOKUP(BD_ATLETAS[[#This Row],[ATLETA]],ATLETAS[ATLETA],ATLETAS[F. NACIMIENTO])</f>
        <v>41510</v>
      </c>
      <c r="C519" s="1">
        <f>IF(BD_ATLETAS[[#This Row],[F. NACIMIENTO]]=0,"",BD_ATLETAS[[#This Row],[AÑO]]-YEAR(BD_ATLETAS[[#This Row],[F. NACIMIENTO]]))</f>
        <v>6</v>
      </c>
      <c r="D519" s="2" t="s">
        <v>325</v>
      </c>
      <c r="E519" s="4" t="s">
        <v>376</v>
      </c>
      <c r="F5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19" s="4" t="str">
        <f>_xlfn.XLOOKUP(BD_ATLETAS[[#This Row],[ATLETA]],ATLETAS[ATLETA],ATLETAS[SEXO])</f>
        <v>F</v>
      </c>
      <c r="H519" s="4">
        <v>43681</v>
      </c>
      <c r="I519" s="2" t="s">
        <v>67</v>
      </c>
      <c r="J519" s="1" t="s">
        <v>650</v>
      </c>
      <c r="K519" s="3">
        <v>3.950231481481482E-4</v>
      </c>
    </row>
    <row r="520" spans="1:11" x14ac:dyDescent="0.25">
      <c r="A520" s="1">
        <v>2023</v>
      </c>
      <c r="B520" s="4">
        <f>_xlfn.XLOOKUP(BD_ATLETAS[[#This Row],[ATLETA]],ATLETAS[ATLETA],ATLETAS[F. NACIMIENTO])</f>
        <v>41510</v>
      </c>
      <c r="C520" s="1">
        <f>IF(BD_ATLETAS[[#This Row],[F. NACIMIENTO]]=0,"",BD_ATLETAS[[#This Row],[AÑO]]-YEAR(BD_ATLETAS[[#This Row],[F. NACIMIENTO]]))</f>
        <v>6</v>
      </c>
      <c r="D520" s="2" t="s">
        <v>325</v>
      </c>
      <c r="E520" s="4" t="s">
        <v>376</v>
      </c>
      <c r="F5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20" s="4" t="str">
        <f>_xlfn.XLOOKUP(BD_ATLETAS[[#This Row],[ATLETA]],ATLETAS[ATLETA],ATLETAS[SEXO])</f>
        <v>F</v>
      </c>
      <c r="H520" s="4">
        <v>43681</v>
      </c>
      <c r="I520" s="2" t="s">
        <v>67</v>
      </c>
      <c r="J520" s="1" t="s">
        <v>9</v>
      </c>
      <c r="K520" s="3">
        <v>4.884259259259259E-4</v>
      </c>
    </row>
    <row r="521" spans="1:11" x14ac:dyDescent="0.25">
      <c r="A521" s="1">
        <v>2023</v>
      </c>
      <c r="B521" s="4">
        <f>_xlfn.XLOOKUP(BD_ATLETAS[[#This Row],[ATLETA]],ATLETAS[ATLETA],ATLETAS[F. NACIMIENTO])</f>
        <v>40304</v>
      </c>
      <c r="C521" s="1">
        <f>IF(BD_ATLETAS[[#This Row],[F. NACIMIENTO]]=0,"",BD_ATLETAS[[#This Row],[AÑO]]-YEAR(BD_ATLETAS[[#This Row],[F. NACIMIENTO]]))</f>
        <v>9</v>
      </c>
      <c r="D521" s="2" t="s">
        <v>153</v>
      </c>
      <c r="E521" s="4" t="s">
        <v>365</v>
      </c>
      <c r="F5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1" s="4" t="str">
        <f>_xlfn.XLOOKUP(BD_ATLETAS[[#This Row],[ATLETA]],ATLETAS[ATLETA],ATLETAS[SEXO])</f>
        <v>F</v>
      </c>
      <c r="H521" s="4">
        <v>43681</v>
      </c>
      <c r="I521" s="2" t="s">
        <v>67</v>
      </c>
      <c r="J521" s="1" t="s">
        <v>649</v>
      </c>
      <c r="K521" s="3">
        <v>1.0799768518518517E-3</v>
      </c>
    </row>
    <row r="522" spans="1:11" x14ac:dyDescent="0.25">
      <c r="A522" s="1">
        <v>2023</v>
      </c>
      <c r="B522" s="4">
        <f>_xlfn.XLOOKUP(BD_ATLETAS[[#This Row],[ATLETA]],ATLETAS[ATLETA],ATLETAS[F. NACIMIENTO])</f>
        <v>40304</v>
      </c>
      <c r="C522" s="1">
        <f>IF(BD_ATLETAS[[#This Row],[F. NACIMIENTO]]=0,"",BD_ATLETAS[[#This Row],[AÑO]]-YEAR(BD_ATLETAS[[#This Row],[F. NACIMIENTO]]))</f>
        <v>9</v>
      </c>
      <c r="D522" s="2" t="s">
        <v>153</v>
      </c>
      <c r="E522" s="4" t="s">
        <v>365</v>
      </c>
      <c r="F52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2" s="4" t="str">
        <f>_xlfn.XLOOKUP(BD_ATLETAS[[#This Row],[ATLETA]],ATLETAS[ATLETA],ATLETAS[SEXO])</f>
        <v>F</v>
      </c>
      <c r="H522" s="4">
        <v>43681</v>
      </c>
      <c r="I522" s="2" t="s">
        <v>67</v>
      </c>
      <c r="J522" s="1" t="s">
        <v>11</v>
      </c>
      <c r="K522" s="3">
        <v>1.2229166666666666E-3</v>
      </c>
    </row>
    <row r="523" spans="1:11" x14ac:dyDescent="0.25">
      <c r="A523" s="1">
        <v>2023</v>
      </c>
      <c r="B523" s="4">
        <f>_xlfn.XLOOKUP(BD_ATLETAS[[#This Row],[ATLETA]],ATLETAS[ATLETA],ATLETAS[F. NACIMIENTO])</f>
        <v>40304</v>
      </c>
      <c r="C523" s="1">
        <f>IF(BD_ATLETAS[[#This Row],[F. NACIMIENTO]]=0,"",BD_ATLETAS[[#This Row],[AÑO]]-YEAR(BD_ATLETAS[[#This Row],[F. NACIMIENTO]]))</f>
        <v>9</v>
      </c>
      <c r="D523" s="2" t="s">
        <v>153</v>
      </c>
      <c r="E523" s="4" t="s">
        <v>365</v>
      </c>
      <c r="F52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23" s="4" t="str">
        <f>_xlfn.XLOOKUP(BD_ATLETAS[[#This Row],[ATLETA]],ATLETAS[ATLETA],ATLETAS[SEXO])</f>
        <v>F</v>
      </c>
      <c r="H523" s="4">
        <v>43681</v>
      </c>
      <c r="I523" s="2" t="s">
        <v>67</v>
      </c>
      <c r="J523" s="1" t="s">
        <v>12</v>
      </c>
      <c r="K523" s="3">
        <v>1.133912037037037E-3</v>
      </c>
    </row>
    <row r="524" spans="1:11" x14ac:dyDescent="0.25">
      <c r="A524" s="1">
        <v>2023</v>
      </c>
      <c r="B524" s="4">
        <f>_xlfn.XLOOKUP(BD_ATLETAS[[#This Row],[ATLETA]],ATLETAS[ATLETA],ATLETAS[F. NACIMIENTO])</f>
        <v>39012</v>
      </c>
      <c r="C524" s="1">
        <f>IF(BD_ATLETAS[[#This Row],[F. NACIMIENTO]]=0,"",BD_ATLETAS[[#This Row],[AÑO]]-YEAR(BD_ATLETAS[[#This Row],[F. NACIMIENTO]]))</f>
        <v>13</v>
      </c>
      <c r="D524" s="2" t="s">
        <v>395</v>
      </c>
      <c r="E524" s="4" t="s">
        <v>372</v>
      </c>
      <c r="F5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4" s="4" t="str">
        <f>_xlfn.XLOOKUP(BD_ATLETAS[[#This Row],[ATLETA]],ATLETAS[ATLETA],ATLETAS[SEXO])</f>
        <v>F</v>
      </c>
      <c r="H524" s="4">
        <v>43681</v>
      </c>
      <c r="I524" s="2" t="s">
        <v>67</v>
      </c>
      <c r="J524" s="1" t="s">
        <v>649</v>
      </c>
      <c r="K524" s="3">
        <v>4.2407407407407411E-4</v>
      </c>
    </row>
    <row r="525" spans="1:11" x14ac:dyDescent="0.25">
      <c r="A525" s="1">
        <v>2023</v>
      </c>
      <c r="B525" s="4">
        <f>_xlfn.XLOOKUP(BD_ATLETAS[[#This Row],[ATLETA]],ATLETAS[ATLETA],ATLETAS[F. NACIMIENTO])</f>
        <v>39012</v>
      </c>
      <c r="C525" s="1">
        <f>IF(BD_ATLETAS[[#This Row],[F. NACIMIENTO]]=0,"",BD_ATLETAS[[#This Row],[AÑO]]-YEAR(BD_ATLETAS[[#This Row],[F. NACIMIENTO]]))</f>
        <v>13</v>
      </c>
      <c r="D525" s="2" t="s">
        <v>395</v>
      </c>
      <c r="E525" s="4" t="s">
        <v>372</v>
      </c>
      <c r="F5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5" s="4" t="str">
        <f>_xlfn.XLOOKUP(BD_ATLETAS[[#This Row],[ATLETA]],ATLETAS[ATLETA],ATLETAS[SEXO])</f>
        <v>F</v>
      </c>
      <c r="H525" s="4">
        <v>43681</v>
      </c>
      <c r="I525" s="2" t="s">
        <v>67</v>
      </c>
      <c r="J525" s="1" t="s">
        <v>651</v>
      </c>
      <c r="K525" s="3">
        <v>9.7766203703703708E-4</v>
      </c>
    </row>
    <row r="526" spans="1:11" x14ac:dyDescent="0.25">
      <c r="A526" s="1">
        <v>2023</v>
      </c>
      <c r="B526" s="4">
        <f>_xlfn.XLOOKUP(BD_ATLETAS[[#This Row],[ATLETA]],ATLETAS[ATLETA],ATLETAS[F. NACIMIENTO])</f>
        <v>39012</v>
      </c>
      <c r="C526" s="1">
        <f>IF(BD_ATLETAS[[#This Row],[F. NACIMIENTO]]=0,"",BD_ATLETAS[[#This Row],[AÑO]]-YEAR(BD_ATLETAS[[#This Row],[F. NACIMIENTO]]))</f>
        <v>13</v>
      </c>
      <c r="D526" s="2" t="s">
        <v>395</v>
      </c>
      <c r="E526" s="4" t="s">
        <v>372</v>
      </c>
      <c r="F5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26" s="4" t="str">
        <f>_xlfn.XLOOKUP(BD_ATLETAS[[#This Row],[ATLETA]],ATLETAS[ATLETA],ATLETAS[SEXO])</f>
        <v>F</v>
      </c>
      <c r="H526" s="4">
        <v>43681</v>
      </c>
      <c r="I526" s="2" t="s">
        <v>67</v>
      </c>
      <c r="J526" s="1" t="s">
        <v>12</v>
      </c>
      <c r="K526" s="3">
        <v>5.7002314814814817E-4</v>
      </c>
    </row>
    <row r="527" spans="1:11" x14ac:dyDescent="0.25">
      <c r="A527" s="1">
        <v>2023</v>
      </c>
      <c r="B527" s="4">
        <f>_xlfn.XLOOKUP(BD_ATLETAS[[#This Row],[ATLETA]],ATLETAS[ATLETA],ATLETAS[F. NACIMIENTO])</f>
        <v>39464</v>
      </c>
      <c r="C527" s="1">
        <f>IF(BD_ATLETAS[[#This Row],[F. NACIMIENTO]]=0,"",BD_ATLETAS[[#This Row],[AÑO]]-YEAR(BD_ATLETAS[[#This Row],[F. NACIMIENTO]]))</f>
        <v>11</v>
      </c>
      <c r="D527" s="2" t="s">
        <v>301</v>
      </c>
      <c r="E527" s="4" t="s">
        <v>372</v>
      </c>
      <c r="F5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7" s="4" t="str">
        <f>_xlfn.XLOOKUP(BD_ATLETAS[[#This Row],[ATLETA]],ATLETAS[ATLETA],ATLETAS[SEXO])</f>
        <v>M</v>
      </c>
      <c r="H527" s="4">
        <v>43681</v>
      </c>
      <c r="I527" s="2" t="s">
        <v>67</v>
      </c>
      <c r="J527" s="1" t="s">
        <v>649</v>
      </c>
      <c r="K527" s="3">
        <v>4.2037037037037043E-4</v>
      </c>
    </row>
    <row r="528" spans="1:11" x14ac:dyDescent="0.25">
      <c r="A528" s="1">
        <v>2023</v>
      </c>
      <c r="B528" s="4">
        <f>_xlfn.XLOOKUP(BD_ATLETAS[[#This Row],[ATLETA]],ATLETAS[ATLETA],ATLETAS[F. NACIMIENTO])</f>
        <v>39464</v>
      </c>
      <c r="C528" s="1">
        <f>IF(BD_ATLETAS[[#This Row],[F. NACIMIENTO]]=0,"",BD_ATLETAS[[#This Row],[AÑO]]-YEAR(BD_ATLETAS[[#This Row],[F. NACIMIENTO]]))</f>
        <v>11</v>
      </c>
      <c r="D528" s="2" t="s">
        <v>301</v>
      </c>
      <c r="E528" s="4" t="s">
        <v>372</v>
      </c>
      <c r="F5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8" s="4" t="str">
        <f>_xlfn.XLOOKUP(BD_ATLETAS[[#This Row],[ATLETA]],ATLETAS[ATLETA],ATLETAS[SEXO])</f>
        <v>M</v>
      </c>
      <c r="H528" s="4">
        <v>43681</v>
      </c>
      <c r="I528" s="2" t="s">
        <v>67</v>
      </c>
      <c r="J528" s="1" t="s">
        <v>651</v>
      </c>
      <c r="K528" s="3">
        <v>1.0528935185185185E-3</v>
      </c>
    </row>
    <row r="529" spans="1:11" x14ac:dyDescent="0.25">
      <c r="A529" s="1">
        <v>2023</v>
      </c>
      <c r="B529" s="4">
        <f>_xlfn.XLOOKUP(BD_ATLETAS[[#This Row],[ATLETA]],ATLETAS[ATLETA],ATLETAS[F. NACIMIENTO])</f>
        <v>39464</v>
      </c>
      <c r="C529" s="1">
        <f>IF(BD_ATLETAS[[#This Row],[F. NACIMIENTO]]=0,"",BD_ATLETAS[[#This Row],[AÑO]]-YEAR(BD_ATLETAS[[#This Row],[F. NACIMIENTO]]))</f>
        <v>11</v>
      </c>
      <c r="D529" s="2" t="s">
        <v>301</v>
      </c>
      <c r="E529" s="4" t="s">
        <v>372</v>
      </c>
      <c r="F5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29" s="4" t="str">
        <f>_xlfn.XLOOKUP(BD_ATLETAS[[#This Row],[ATLETA]],ATLETAS[ATLETA],ATLETAS[SEXO])</f>
        <v>M</v>
      </c>
      <c r="H529" s="4">
        <v>43681</v>
      </c>
      <c r="I529" s="2" t="s">
        <v>67</v>
      </c>
      <c r="J529" s="1" t="s">
        <v>11</v>
      </c>
      <c r="K529" s="3">
        <v>6.6585648148148157E-4</v>
      </c>
    </row>
    <row r="530" spans="1:11" x14ac:dyDescent="0.25">
      <c r="A530" s="1">
        <v>2023</v>
      </c>
      <c r="B530" s="4">
        <f>_xlfn.XLOOKUP(BD_ATLETAS[[#This Row],[ATLETA]],ATLETAS[ATLETA],ATLETAS[F. NACIMIENTO])</f>
        <v>30926</v>
      </c>
      <c r="C530" s="1">
        <f>IF(BD_ATLETAS[[#This Row],[F. NACIMIENTO]]=0,"",BD_ATLETAS[[#This Row],[AÑO]]-YEAR(BD_ATLETAS[[#This Row],[F. NACIMIENTO]]))</f>
        <v>35</v>
      </c>
      <c r="D530" s="2" t="s">
        <v>180</v>
      </c>
      <c r="E530" s="4" t="s">
        <v>367</v>
      </c>
      <c r="F53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0" s="4" t="str">
        <f>_xlfn.XLOOKUP(BD_ATLETAS[[#This Row],[ATLETA]],ATLETAS[ATLETA],ATLETAS[SEXO])</f>
        <v>F</v>
      </c>
      <c r="H530" s="4">
        <v>43681</v>
      </c>
      <c r="I530" s="2" t="s">
        <v>67</v>
      </c>
      <c r="J530" s="1" t="s">
        <v>649</v>
      </c>
      <c r="K530" s="3">
        <v>5.6527777777777783E-4</v>
      </c>
    </row>
    <row r="531" spans="1:11" x14ac:dyDescent="0.25">
      <c r="A531" s="1">
        <v>2023</v>
      </c>
      <c r="B531" s="4">
        <f>_xlfn.XLOOKUP(BD_ATLETAS[[#This Row],[ATLETA]],ATLETAS[ATLETA],ATLETAS[F. NACIMIENTO])</f>
        <v>30926</v>
      </c>
      <c r="C531" s="1">
        <f>IF(BD_ATLETAS[[#This Row],[F. NACIMIENTO]]=0,"",BD_ATLETAS[[#This Row],[AÑO]]-YEAR(BD_ATLETAS[[#This Row],[F. NACIMIENTO]]))</f>
        <v>35</v>
      </c>
      <c r="D531" s="2" t="s">
        <v>180</v>
      </c>
      <c r="E531" s="4" t="s">
        <v>367</v>
      </c>
      <c r="F53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1" s="4" t="str">
        <f>_xlfn.XLOOKUP(BD_ATLETAS[[#This Row],[ATLETA]],ATLETAS[ATLETA],ATLETAS[SEXO])</f>
        <v>F</v>
      </c>
      <c r="H531" s="4">
        <v>43681</v>
      </c>
      <c r="I531" s="2" t="s">
        <v>67</v>
      </c>
      <c r="J531" s="1" t="s">
        <v>651</v>
      </c>
      <c r="K531" s="3">
        <v>1.3362268518518521E-3</v>
      </c>
    </row>
    <row r="532" spans="1:11" x14ac:dyDescent="0.25">
      <c r="A532" s="1">
        <v>2023</v>
      </c>
      <c r="B532" s="4">
        <f>_xlfn.XLOOKUP(BD_ATLETAS[[#This Row],[ATLETA]],ATLETAS[ATLETA],ATLETAS[F. NACIMIENTO])</f>
        <v>30926</v>
      </c>
      <c r="C532" s="1">
        <f>IF(BD_ATLETAS[[#This Row],[F. NACIMIENTO]]=0,"",BD_ATLETAS[[#This Row],[AÑO]]-YEAR(BD_ATLETAS[[#This Row],[F. NACIMIENTO]]))</f>
        <v>35</v>
      </c>
      <c r="D532" s="2" t="s">
        <v>180</v>
      </c>
      <c r="E532" s="4" t="s">
        <v>367</v>
      </c>
      <c r="F53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2" s="4" t="str">
        <f>_xlfn.XLOOKUP(BD_ATLETAS[[#This Row],[ATLETA]],ATLETAS[ATLETA],ATLETAS[SEXO])</f>
        <v>F</v>
      </c>
      <c r="H532" s="4">
        <v>43681</v>
      </c>
      <c r="I532" s="2" t="s">
        <v>67</v>
      </c>
      <c r="J532" s="1" t="s">
        <v>652</v>
      </c>
      <c r="K532" s="3">
        <v>3.058796296296296E-3</v>
      </c>
    </row>
    <row r="533" spans="1:11" x14ac:dyDescent="0.25">
      <c r="A533" s="1">
        <v>2023</v>
      </c>
      <c r="B533" s="4">
        <f>_xlfn.XLOOKUP(BD_ATLETAS[[#This Row],[ATLETA]],ATLETAS[ATLETA],ATLETAS[F. NACIMIENTO])</f>
        <v>30926</v>
      </c>
      <c r="C533" s="1">
        <f>IF(BD_ATLETAS[[#This Row],[F. NACIMIENTO]]=0,"",BD_ATLETAS[[#This Row],[AÑO]]-YEAR(BD_ATLETAS[[#This Row],[F. NACIMIENTO]]))</f>
        <v>35</v>
      </c>
      <c r="D533" s="2" t="s">
        <v>180</v>
      </c>
      <c r="E533" s="4" t="s">
        <v>367</v>
      </c>
      <c r="F53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533" s="4" t="str">
        <f>_xlfn.XLOOKUP(BD_ATLETAS[[#This Row],[ATLETA]],ATLETAS[ATLETA],ATLETAS[SEXO])</f>
        <v>F</v>
      </c>
      <c r="H533" s="4">
        <v>43681</v>
      </c>
      <c r="I533" s="2" t="s">
        <v>67</v>
      </c>
      <c r="J533" s="1" t="s">
        <v>12</v>
      </c>
      <c r="K533" s="3">
        <v>6.8391203703703702E-4</v>
      </c>
    </row>
    <row r="534" spans="1:11" x14ac:dyDescent="0.25">
      <c r="A534" s="1">
        <v>2023</v>
      </c>
      <c r="B534" s="4">
        <f>_xlfn.XLOOKUP(BD_ATLETAS[[#This Row],[ATLETA]],ATLETAS[ATLETA],ATLETAS[F. NACIMIENTO])</f>
        <v>39558</v>
      </c>
      <c r="C534" s="1">
        <f>IF(BD_ATLETAS[[#This Row],[F. NACIMIENTO]]=0,"",BD_ATLETAS[[#This Row],[AÑO]]-YEAR(BD_ATLETAS[[#This Row],[F. NACIMIENTO]]))</f>
        <v>11</v>
      </c>
      <c r="D534" s="2" t="s">
        <v>188</v>
      </c>
      <c r="E534" s="4" t="s">
        <v>367</v>
      </c>
      <c r="F5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4" s="4" t="str">
        <f>_xlfn.XLOOKUP(BD_ATLETAS[[#This Row],[ATLETA]],ATLETAS[ATLETA],ATLETAS[SEXO])</f>
        <v>M</v>
      </c>
      <c r="H534" s="4">
        <v>43681</v>
      </c>
      <c r="I534" s="2" t="s">
        <v>67</v>
      </c>
      <c r="J534" s="1" t="s">
        <v>649</v>
      </c>
      <c r="K534" s="3">
        <v>5.2812500000000006E-4</v>
      </c>
    </row>
    <row r="535" spans="1:11" x14ac:dyDescent="0.25">
      <c r="A535" s="1">
        <v>2023</v>
      </c>
      <c r="B535" s="4">
        <f>_xlfn.XLOOKUP(BD_ATLETAS[[#This Row],[ATLETA]],ATLETAS[ATLETA],ATLETAS[F. NACIMIENTO])</f>
        <v>39558</v>
      </c>
      <c r="C535" s="1">
        <f>IF(BD_ATLETAS[[#This Row],[F. NACIMIENTO]]=0,"",BD_ATLETAS[[#This Row],[AÑO]]-YEAR(BD_ATLETAS[[#This Row],[F. NACIMIENTO]]))</f>
        <v>11</v>
      </c>
      <c r="D535" s="2" t="s">
        <v>188</v>
      </c>
      <c r="E535" s="4" t="s">
        <v>367</v>
      </c>
      <c r="F5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5" s="4" t="str">
        <f>_xlfn.XLOOKUP(BD_ATLETAS[[#This Row],[ATLETA]],ATLETAS[ATLETA],ATLETAS[SEXO])</f>
        <v>M</v>
      </c>
      <c r="H535" s="4">
        <v>43681</v>
      </c>
      <c r="I535" s="2" t="s">
        <v>67</v>
      </c>
      <c r="J535" s="1" t="s">
        <v>651</v>
      </c>
      <c r="K535" s="3">
        <v>1.1624999999999999E-3</v>
      </c>
    </row>
    <row r="536" spans="1:11" x14ac:dyDescent="0.25">
      <c r="A536" s="1">
        <v>2023</v>
      </c>
      <c r="B536" s="4">
        <f>_xlfn.XLOOKUP(BD_ATLETAS[[#This Row],[ATLETA]],ATLETAS[ATLETA],ATLETAS[F. NACIMIENTO])</f>
        <v>39558</v>
      </c>
      <c r="C536" s="1">
        <f>IF(BD_ATLETAS[[#This Row],[F. NACIMIENTO]]=0,"",BD_ATLETAS[[#This Row],[AÑO]]-YEAR(BD_ATLETAS[[#This Row],[F. NACIMIENTO]]))</f>
        <v>11</v>
      </c>
      <c r="D536" s="2" t="s">
        <v>188</v>
      </c>
      <c r="E536" s="4" t="s">
        <v>367</v>
      </c>
      <c r="F5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36" s="4" t="str">
        <f>_xlfn.XLOOKUP(BD_ATLETAS[[#This Row],[ATLETA]],ATLETAS[ATLETA],ATLETAS[SEXO])</f>
        <v>M</v>
      </c>
      <c r="H536" s="4">
        <v>43681</v>
      </c>
      <c r="I536" s="2" t="s">
        <v>67</v>
      </c>
      <c r="J536" s="1" t="s">
        <v>652</v>
      </c>
      <c r="K536" s="3">
        <v>2.8182870370370371E-3</v>
      </c>
    </row>
    <row r="537" spans="1:11" x14ac:dyDescent="0.25">
      <c r="A537" s="1">
        <v>2023</v>
      </c>
      <c r="B537" s="4">
        <f>_xlfn.XLOOKUP(BD_ATLETAS[[#This Row],[ATLETA]],ATLETAS[ATLETA],ATLETAS[F. NACIMIENTO])</f>
        <v>38494</v>
      </c>
      <c r="C537" s="1">
        <f>IF(BD_ATLETAS[[#This Row],[F. NACIMIENTO]]=0,"",BD_ATLETAS[[#This Row],[AÑO]]-YEAR(BD_ATLETAS[[#This Row],[F. NACIMIENTO]]))</f>
        <v>14</v>
      </c>
      <c r="D537" s="2" t="s">
        <v>268</v>
      </c>
      <c r="E537" s="4" t="s">
        <v>369</v>
      </c>
      <c r="F5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7" s="4" t="str">
        <f>_xlfn.XLOOKUP(BD_ATLETAS[[#This Row],[ATLETA]],ATLETAS[ATLETA],ATLETAS[SEXO])</f>
        <v>M</v>
      </c>
      <c r="H537" s="4">
        <v>43681</v>
      </c>
      <c r="I537" s="2" t="s">
        <v>67</v>
      </c>
      <c r="J537" s="1" t="s">
        <v>649</v>
      </c>
      <c r="K537" s="3">
        <v>3.6354166666666669E-4</v>
      </c>
    </row>
    <row r="538" spans="1:11" x14ac:dyDescent="0.25">
      <c r="A538" s="1">
        <v>2023</v>
      </c>
      <c r="B538" s="4">
        <f>_xlfn.XLOOKUP(BD_ATLETAS[[#This Row],[ATLETA]],ATLETAS[ATLETA],ATLETAS[F. NACIMIENTO])</f>
        <v>38494</v>
      </c>
      <c r="C538" s="1">
        <f>IF(BD_ATLETAS[[#This Row],[F. NACIMIENTO]]=0,"",BD_ATLETAS[[#This Row],[AÑO]]-YEAR(BD_ATLETAS[[#This Row],[F. NACIMIENTO]]))</f>
        <v>14</v>
      </c>
      <c r="D538" s="2" t="s">
        <v>268</v>
      </c>
      <c r="E538" s="4" t="s">
        <v>369</v>
      </c>
      <c r="F5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8" s="4" t="str">
        <f>_xlfn.XLOOKUP(BD_ATLETAS[[#This Row],[ATLETA]],ATLETAS[ATLETA],ATLETAS[SEXO])</f>
        <v>M</v>
      </c>
      <c r="H538" s="4">
        <v>43681</v>
      </c>
      <c r="I538" s="2" t="s">
        <v>67</v>
      </c>
      <c r="J538" s="1" t="s">
        <v>651</v>
      </c>
      <c r="K538" s="3">
        <v>8.8229166666666664E-4</v>
      </c>
    </row>
    <row r="539" spans="1:11" x14ac:dyDescent="0.25">
      <c r="A539" s="1">
        <v>2023</v>
      </c>
      <c r="B539" s="4">
        <f>_xlfn.XLOOKUP(BD_ATLETAS[[#This Row],[ATLETA]],ATLETAS[ATLETA],ATLETAS[F. NACIMIENTO])</f>
        <v>38494</v>
      </c>
      <c r="C539" s="1">
        <f>IF(BD_ATLETAS[[#This Row],[F. NACIMIENTO]]=0,"",BD_ATLETAS[[#This Row],[AÑO]]-YEAR(BD_ATLETAS[[#This Row],[F. NACIMIENTO]]))</f>
        <v>14</v>
      </c>
      <c r="D539" s="2" t="s">
        <v>268</v>
      </c>
      <c r="E539" s="4" t="s">
        <v>369</v>
      </c>
      <c r="F5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39" s="4" t="str">
        <f>_xlfn.XLOOKUP(BD_ATLETAS[[#This Row],[ATLETA]],ATLETAS[ATLETA],ATLETAS[SEXO])</f>
        <v>M</v>
      </c>
      <c r="H539" s="4">
        <v>43681</v>
      </c>
      <c r="I539" s="2" t="s">
        <v>67</v>
      </c>
      <c r="J539" s="1" t="s">
        <v>13</v>
      </c>
      <c r="K539" s="3">
        <v>5.1284722222222226E-4</v>
      </c>
    </row>
    <row r="540" spans="1:11" x14ac:dyDescent="0.25">
      <c r="A540" s="1">
        <v>2023</v>
      </c>
      <c r="B540" s="4">
        <f>_xlfn.XLOOKUP(BD_ATLETAS[[#This Row],[ATLETA]],ATLETAS[ATLETA],ATLETAS[F. NACIMIENTO])</f>
        <v>38494</v>
      </c>
      <c r="C540" s="1">
        <f>IF(BD_ATLETAS[[#This Row],[F. NACIMIENTO]]=0,"",BD_ATLETAS[[#This Row],[AÑO]]-YEAR(BD_ATLETAS[[#This Row],[F. NACIMIENTO]]))</f>
        <v>14</v>
      </c>
      <c r="D540" s="2" t="s">
        <v>268</v>
      </c>
      <c r="E540" s="4" t="s">
        <v>369</v>
      </c>
      <c r="F5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40" s="4" t="str">
        <f>_xlfn.XLOOKUP(BD_ATLETAS[[#This Row],[ATLETA]],ATLETAS[ATLETA],ATLETAS[SEXO])</f>
        <v>M</v>
      </c>
      <c r="H540" s="4">
        <v>43681</v>
      </c>
      <c r="I540" s="2" t="s">
        <v>67</v>
      </c>
      <c r="J540" s="1" t="s">
        <v>12</v>
      </c>
      <c r="K540" s="3">
        <v>5.6539351851851857E-4</v>
      </c>
    </row>
    <row r="541" spans="1:11" x14ac:dyDescent="0.25">
      <c r="A541" s="1">
        <v>2023</v>
      </c>
      <c r="B541" s="4">
        <f>_xlfn.XLOOKUP(BD_ATLETAS[[#This Row],[ATLETA]],ATLETAS[ATLETA],ATLETAS[F. NACIMIENTO])</f>
        <v>39962</v>
      </c>
      <c r="C541" s="1">
        <f>IF(BD_ATLETAS[[#This Row],[F. NACIMIENTO]]=0,"",BD_ATLETAS[[#This Row],[AÑO]]-YEAR(BD_ATLETAS[[#This Row],[F. NACIMIENTO]]))</f>
        <v>10</v>
      </c>
      <c r="D541" s="2" t="s">
        <v>245</v>
      </c>
      <c r="E541" s="4" t="s">
        <v>376</v>
      </c>
      <c r="F5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1" s="4" t="str">
        <f>_xlfn.XLOOKUP(BD_ATLETAS[[#This Row],[ATLETA]],ATLETAS[ATLETA],ATLETAS[SEXO])</f>
        <v>F</v>
      </c>
      <c r="H541" s="4">
        <v>43681</v>
      </c>
      <c r="I541" s="2" t="s">
        <v>67</v>
      </c>
      <c r="J541" s="1" t="s">
        <v>649</v>
      </c>
      <c r="K541" s="3">
        <v>4.3946759259259264E-4</v>
      </c>
    </row>
    <row r="542" spans="1:11" x14ac:dyDescent="0.25">
      <c r="A542" s="1">
        <v>2023</v>
      </c>
      <c r="B542" s="4">
        <f>_xlfn.XLOOKUP(BD_ATLETAS[[#This Row],[ATLETA]],ATLETAS[ATLETA],ATLETAS[F. NACIMIENTO])</f>
        <v>39962</v>
      </c>
      <c r="C542" s="1">
        <f>IF(BD_ATLETAS[[#This Row],[F. NACIMIENTO]]=0,"",BD_ATLETAS[[#This Row],[AÑO]]-YEAR(BD_ATLETAS[[#This Row],[F. NACIMIENTO]]))</f>
        <v>10</v>
      </c>
      <c r="D542" s="2" t="s">
        <v>245</v>
      </c>
      <c r="E542" s="4" t="s">
        <v>376</v>
      </c>
      <c r="F5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2" s="4" t="str">
        <f>_xlfn.XLOOKUP(BD_ATLETAS[[#This Row],[ATLETA]],ATLETAS[ATLETA],ATLETAS[SEXO])</f>
        <v>F</v>
      </c>
      <c r="H542" s="4">
        <v>43681</v>
      </c>
      <c r="I542" s="2" t="s">
        <v>67</v>
      </c>
      <c r="J542" s="1" t="s">
        <v>651</v>
      </c>
      <c r="K542" s="3">
        <v>1.0193287037037037E-3</v>
      </c>
    </row>
    <row r="543" spans="1:11" x14ac:dyDescent="0.25">
      <c r="A543" s="1">
        <v>2023</v>
      </c>
      <c r="B543" s="4">
        <f>_xlfn.XLOOKUP(BD_ATLETAS[[#This Row],[ATLETA]],ATLETAS[ATLETA],ATLETAS[F. NACIMIENTO])</f>
        <v>39962</v>
      </c>
      <c r="C543" s="1">
        <f>IF(BD_ATLETAS[[#This Row],[F. NACIMIENTO]]=0,"",BD_ATLETAS[[#This Row],[AÑO]]-YEAR(BD_ATLETAS[[#This Row],[F. NACIMIENTO]]))</f>
        <v>10</v>
      </c>
      <c r="D543" s="2" t="s">
        <v>245</v>
      </c>
      <c r="E543" s="4" t="s">
        <v>376</v>
      </c>
      <c r="F5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3" s="4" t="str">
        <f>_xlfn.XLOOKUP(BD_ATLETAS[[#This Row],[ATLETA]],ATLETAS[ATLETA],ATLETAS[SEXO])</f>
        <v>F</v>
      </c>
      <c r="H543" s="4">
        <v>43681</v>
      </c>
      <c r="I543" s="2" t="s">
        <v>67</v>
      </c>
      <c r="J543" s="1" t="s">
        <v>13</v>
      </c>
      <c r="K543" s="3">
        <v>5.4027777777777776E-4</v>
      </c>
    </row>
    <row r="544" spans="1:11" x14ac:dyDescent="0.25">
      <c r="A544" s="1">
        <v>2023</v>
      </c>
      <c r="B544" s="4">
        <f>_xlfn.XLOOKUP(BD_ATLETAS[[#This Row],[ATLETA]],ATLETAS[ATLETA],ATLETAS[F. NACIMIENTO])</f>
        <v>39962</v>
      </c>
      <c r="C544" s="1">
        <f>IF(BD_ATLETAS[[#This Row],[F. NACIMIENTO]]=0,"",BD_ATLETAS[[#This Row],[AÑO]]-YEAR(BD_ATLETAS[[#This Row],[F. NACIMIENTO]]))</f>
        <v>10</v>
      </c>
      <c r="D544" s="2" t="s">
        <v>245</v>
      </c>
      <c r="E544" s="4" t="s">
        <v>376</v>
      </c>
      <c r="F5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44" s="4" t="str">
        <f>_xlfn.XLOOKUP(BD_ATLETAS[[#This Row],[ATLETA]],ATLETAS[ATLETA],ATLETAS[SEXO])</f>
        <v>F</v>
      </c>
      <c r="H544" s="4">
        <v>43681</v>
      </c>
      <c r="I544" s="2" t="s">
        <v>67</v>
      </c>
      <c r="J544" s="1" t="s">
        <v>12</v>
      </c>
      <c r="K544" s="3">
        <v>6.6145833333333334E-4</v>
      </c>
    </row>
    <row r="545" spans="1:11" x14ac:dyDescent="0.25">
      <c r="A545" s="1">
        <v>2023</v>
      </c>
      <c r="B545" s="4">
        <f>_xlfn.XLOOKUP(BD_ATLETAS[[#This Row],[ATLETA]],ATLETAS[ATLETA],ATLETAS[F. NACIMIENTO])</f>
        <v>39884</v>
      </c>
      <c r="C545" s="1">
        <f>IF(BD_ATLETAS[[#This Row],[F. NACIMIENTO]]=0,"",BD_ATLETAS[[#This Row],[AÑO]]-YEAR(BD_ATLETAS[[#This Row],[F. NACIMIENTO]]))</f>
        <v>10</v>
      </c>
      <c r="D545" s="2" t="s">
        <v>259</v>
      </c>
      <c r="E545" s="4" t="s">
        <v>369</v>
      </c>
      <c r="F54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5" s="4" t="str">
        <f>_xlfn.XLOOKUP(BD_ATLETAS[[#This Row],[ATLETA]],ATLETAS[ATLETA],ATLETAS[SEXO])</f>
        <v>M</v>
      </c>
      <c r="H545" s="4">
        <v>43681</v>
      </c>
      <c r="I545" s="2" t="s">
        <v>67</v>
      </c>
      <c r="J545" s="1" t="s">
        <v>649</v>
      </c>
      <c r="K545" s="3">
        <v>5.4976851851851855E-4</v>
      </c>
    </row>
    <row r="546" spans="1:11" x14ac:dyDescent="0.25">
      <c r="A546" s="1">
        <v>2023</v>
      </c>
      <c r="B546" s="4">
        <f>_xlfn.XLOOKUP(BD_ATLETAS[[#This Row],[ATLETA]],ATLETAS[ATLETA],ATLETAS[F. NACIMIENTO])</f>
        <v>39884</v>
      </c>
      <c r="C546" s="1">
        <f>IF(BD_ATLETAS[[#This Row],[F. NACIMIENTO]]=0,"",BD_ATLETAS[[#This Row],[AÑO]]-YEAR(BD_ATLETAS[[#This Row],[F. NACIMIENTO]]))</f>
        <v>10</v>
      </c>
      <c r="D546" s="2" t="s">
        <v>259</v>
      </c>
      <c r="E546" s="4" t="s">
        <v>369</v>
      </c>
      <c r="F5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6" s="4" t="str">
        <f>_xlfn.XLOOKUP(BD_ATLETAS[[#This Row],[ATLETA]],ATLETAS[ATLETA],ATLETAS[SEXO])</f>
        <v>M</v>
      </c>
      <c r="H546" s="4">
        <v>43681</v>
      </c>
      <c r="I546" s="2" t="s">
        <v>67</v>
      </c>
      <c r="J546" s="1" t="s">
        <v>651</v>
      </c>
      <c r="K546" s="3">
        <v>1.2753472222222222E-3</v>
      </c>
    </row>
    <row r="547" spans="1:11" x14ac:dyDescent="0.25">
      <c r="A547" s="1">
        <v>2023</v>
      </c>
      <c r="B547" s="4">
        <f>_xlfn.XLOOKUP(BD_ATLETAS[[#This Row],[ATLETA]],ATLETAS[ATLETA],ATLETAS[F. NACIMIENTO])</f>
        <v>39884</v>
      </c>
      <c r="C547" s="1">
        <f>IF(BD_ATLETAS[[#This Row],[F. NACIMIENTO]]=0,"",BD_ATLETAS[[#This Row],[AÑO]]-YEAR(BD_ATLETAS[[#This Row],[F. NACIMIENTO]]))</f>
        <v>10</v>
      </c>
      <c r="D547" s="2" t="s">
        <v>259</v>
      </c>
      <c r="E547" s="4" t="s">
        <v>369</v>
      </c>
      <c r="F5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7" s="4" t="str">
        <f>_xlfn.XLOOKUP(BD_ATLETAS[[#This Row],[ATLETA]],ATLETAS[ATLETA],ATLETAS[SEXO])</f>
        <v>M</v>
      </c>
      <c r="H547" s="4">
        <v>43681</v>
      </c>
      <c r="I547" s="2" t="s">
        <v>67</v>
      </c>
      <c r="J547" s="1" t="s">
        <v>13</v>
      </c>
      <c r="K547" s="3">
        <v>7.6273148148148153E-4</v>
      </c>
    </row>
    <row r="548" spans="1:11" x14ac:dyDescent="0.25">
      <c r="A548" s="1">
        <v>2023</v>
      </c>
      <c r="B548" s="4">
        <f>_xlfn.XLOOKUP(BD_ATLETAS[[#This Row],[ATLETA]],ATLETAS[ATLETA],ATLETAS[F. NACIMIENTO])</f>
        <v>40281</v>
      </c>
      <c r="C548" s="1">
        <f>IF(BD_ATLETAS[[#This Row],[F. NACIMIENTO]]=0,"",BD_ATLETAS[[#This Row],[AÑO]]-YEAR(BD_ATLETAS[[#This Row],[F. NACIMIENTO]]))</f>
        <v>9</v>
      </c>
      <c r="D548" s="2" t="s">
        <v>316</v>
      </c>
      <c r="E548" s="4" t="s">
        <v>375</v>
      </c>
      <c r="F5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8" s="4" t="str">
        <f>_xlfn.XLOOKUP(BD_ATLETAS[[#This Row],[ATLETA]],ATLETAS[ATLETA],ATLETAS[SEXO])</f>
        <v>F</v>
      </c>
      <c r="H548" s="4">
        <v>43681</v>
      </c>
      <c r="I548" s="2" t="s">
        <v>67</v>
      </c>
      <c r="J548" s="1" t="s">
        <v>649</v>
      </c>
      <c r="K548" s="3">
        <v>5.1388888888888892E-4</v>
      </c>
    </row>
    <row r="549" spans="1:11" x14ac:dyDescent="0.25">
      <c r="A549" s="1">
        <v>2023</v>
      </c>
      <c r="B549" s="4">
        <f>_xlfn.XLOOKUP(BD_ATLETAS[[#This Row],[ATLETA]],ATLETAS[ATLETA],ATLETAS[F. NACIMIENTO])</f>
        <v>40281</v>
      </c>
      <c r="C549" s="1">
        <f>IF(BD_ATLETAS[[#This Row],[F. NACIMIENTO]]=0,"",BD_ATLETAS[[#This Row],[AÑO]]-YEAR(BD_ATLETAS[[#This Row],[F. NACIMIENTO]]))</f>
        <v>9</v>
      </c>
      <c r="D549" s="2" t="s">
        <v>316</v>
      </c>
      <c r="E549" s="4" t="s">
        <v>375</v>
      </c>
      <c r="F5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49" s="4" t="str">
        <f>_xlfn.XLOOKUP(BD_ATLETAS[[#This Row],[ATLETA]],ATLETAS[ATLETA],ATLETAS[SEXO])</f>
        <v>F</v>
      </c>
      <c r="H549" s="4">
        <v>43681</v>
      </c>
      <c r="I549" s="2" t="s">
        <v>67</v>
      </c>
      <c r="J549" s="1" t="s">
        <v>11</v>
      </c>
      <c r="K549" s="3">
        <v>8.9780092592592591E-4</v>
      </c>
    </row>
    <row r="550" spans="1:11" x14ac:dyDescent="0.25">
      <c r="A550" s="1">
        <v>2023</v>
      </c>
      <c r="B550" s="4">
        <f>_xlfn.XLOOKUP(BD_ATLETAS[[#This Row],[ATLETA]],ATLETAS[ATLETA],ATLETAS[F. NACIMIENTO])</f>
        <v>40281</v>
      </c>
      <c r="C550" s="1">
        <f>IF(BD_ATLETAS[[#This Row],[F. NACIMIENTO]]=0,"",BD_ATLETAS[[#This Row],[AÑO]]-YEAR(BD_ATLETAS[[#This Row],[F. NACIMIENTO]]))</f>
        <v>9</v>
      </c>
      <c r="D550" s="2" t="s">
        <v>316</v>
      </c>
      <c r="E550" s="4" t="s">
        <v>375</v>
      </c>
      <c r="F5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50" s="4" t="str">
        <f>_xlfn.XLOOKUP(BD_ATLETAS[[#This Row],[ATLETA]],ATLETAS[ATLETA],ATLETAS[SEXO])</f>
        <v>F</v>
      </c>
      <c r="H550" s="4">
        <v>43681</v>
      </c>
      <c r="I550" s="2" t="s">
        <v>67</v>
      </c>
      <c r="J550" s="1" t="s">
        <v>12</v>
      </c>
      <c r="K550" s="3">
        <v>8.4050925925925916E-4</v>
      </c>
    </row>
    <row r="551" spans="1:11" x14ac:dyDescent="0.25">
      <c r="A551" s="1">
        <v>2023</v>
      </c>
      <c r="B551" s="4">
        <f>_xlfn.XLOOKUP(BD_ATLETAS[[#This Row],[ATLETA]],ATLETAS[ATLETA],ATLETAS[F. NACIMIENTO])</f>
        <v>40036</v>
      </c>
      <c r="C551" s="1">
        <f>IF(BD_ATLETAS[[#This Row],[F. NACIMIENTO]]=0,"",BD_ATLETAS[[#This Row],[AÑO]]-YEAR(BD_ATLETAS[[#This Row],[F. NACIMIENTO]]))</f>
        <v>10</v>
      </c>
      <c r="D551" s="2" t="s">
        <v>155</v>
      </c>
      <c r="E551" s="4" t="s">
        <v>365</v>
      </c>
      <c r="F5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1" s="4" t="str">
        <f>_xlfn.XLOOKUP(BD_ATLETAS[[#This Row],[ATLETA]],ATLETAS[ATLETA],ATLETAS[SEXO])</f>
        <v>F</v>
      </c>
      <c r="H551" s="4">
        <v>43681</v>
      </c>
      <c r="I551" s="2" t="s">
        <v>67</v>
      </c>
      <c r="J551" s="1" t="s">
        <v>649</v>
      </c>
      <c r="K551" s="3">
        <v>8.5324074074074078E-4</v>
      </c>
    </row>
    <row r="552" spans="1:11" x14ac:dyDescent="0.25">
      <c r="A552" s="1">
        <v>2023</v>
      </c>
      <c r="B552" s="4">
        <f>_xlfn.XLOOKUP(BD_ATLETAS[[#This Row],[ATLETA]],ATLETAS[ATLETA],ATLETAS[F. NACIMIENTO])</f>
        <v>40036</v>
      </c>
      <c r="C552" s="1">
        <f>IF(BD_ATLETAS[[#This Row],[F. NACIMIENTO]]=0,"",BD_ATLETAS[[#This Row],[AÑO]]-YEAR(BD_ATLETAS[[#This Row],[F. NACIMIENTO]]))</f>
        <v>10</v>
      </c>
      <c r="D552" s="2" t="s">
        <v>155</v>
      </c>
      <c r="E552" s="4" t="s">
        <v>365</v>
      </c>
      <c r="F5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2" s="4" t="str">
        <f>_xlfn.XLOOKUP(BD_ATLETAS[[#This Row],[ATLETA]],ATLETAS[ATLETA],ATLETAS[SEXO])</f>
        <v>F</v>
      </c>
      <c r="H552" s="4">
        <v>43681</v>
      </c>
      <c r="I552" s="2" t="s">
        <v>67</v>
      </c>
      <c r="J552" s="1" t="s">
        <v>651</v>
      </c>
      <c r="K552" s="3">
        <v>2.0244212962962963E-3</v>
      </c>
    </row>
    <row r="553" spans="1:11" x14ac:dyDescent="0.25">
      <c r="A553" s="1">
        <v>2023</v>
      </c>
      <c r="B553" s="4">
        <f>_xlfn.XLOOKUP(BD_ATLETAS[[#This Row],[ATLETA]],ATLETAS[ATLETA],ATLETAS[F. NACIMIENTO])</f>
        <v>40036</v>
      </c>
      <c r="C553" s="1">
        <f>IF(BD_ATLETAS[[#This Row],[F. NACIMIENTO]]=0,"",BD_ATLETAS[[#This Row],[AÑO]]-YEAR(BD_ATLETAS[[#This Row],[F. NACIMIENTO]]))</f>
        <v>10</v>
      </c>
      <c r="D553" s="2" t="s">
        <v>155</v>
      </c>
      <c r="E553" s="4" t="s">
        <v>365</v>
      </c>
      <c r="F5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3" s="4" t="str">
        <f>_xlfn.XLOOKUP(BD_ATLETAS[[#This Row],[ATLETA]],ATLETAS[ATLETA],ATLETAS[SEXO])</f>
        <v>F</v>
      </c>
      <c r="H553" s="4">
        <v>43681</v>
      </c>
      <c r="I553" s="2" t="s">
        <v>67</v>
      </c>
      <c r="J553" s="1" t="s">
        <v>11</v>
      </c>
      <c r="K553" s="3">
        <v>1.2934027777777779E-3</v>
      </c>
    </row>
    <row r="554" spans="1:11" x14ac:dyDescent="0.25">
      <c r="A554" s="1">
        <v>2023</v>
      </c>
      <c r="B554" s="4">
        <f>_xlfn.XLOOKUP(BD_ATLETAS[[#This Row],[ATLETA]],ATLETAS[ATLETA],ATLETAS[F. NACIMIENTO])</f>
        <v>40036</v>
      </c>
      <c r="C554" s="1">
        <f>IF(BD_ATLETAS[[#This Row],[F. NACIMIENTO]]=0,"",BD_ATLETAS[[#This Row],[AÑO]]-YEAR(BD_ATLETAS[[#This Row],[F. NACIMIENTO]]))</f>
        <v>10</v>
      </c>
      <c r="D554" s="2" t="s">
        <v>155</v>
      </c>
      <c r="E554" s="4" t="s">
        <v>365</v>
      </c>
      <c r="F5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54" s="4" t="str">
        <f>_xlfn.XLOOKUP(BD_ATLETAS[[#This Row],[ATLETA]],ATLETAS[ATLETA],ATLETAS[SEXO])</f>
        <v>F</v>
      </c>
      <c r="H554" s="4">
        <v>43681</v>
      </c>
      <c r="I554" s="2" t="s">
        <v>67</v>
      </c>
      <c r="J554" s="1" t="s">
        <v>12</v>
      </c>
      <c r="K554" s="3">
        <v>1.3452546296296296E-3</v>
      </c>
    </row>
    <row r="555" spans="1:11" x14ac:dyDescent="0.25">
      <c r="A555" s="1">
        <v>2023</v>
      </c>
      <c r="B555" s="4">
        <f>_xlfn.XLOOKUP(BD_ATLETAS[[#This Row],[ATLETA]],ATLETAS[ATLETA],ATLETAS[F. NACIMIENTO])</f>
        <v>39445</v>
      </c>
      <c r="C555" s="1">
        <f>IF(BD_ATLETAS[[#This Row],[F. NACIMIENTO]]=0,"",BD_ATLETAS[[#This Row],[AÑO]]-YEAR(BD_ATLETAS[[#This Row],[F. NACIMIENTO]]))</f>
        <v>12</v>
      </c>
      <c r="D555" s="2" t="s">
        <v>158</v>
      </c>
      <c r="E555" s="4" t="s">
        <v>365</v>
      </c>
      <c r="F5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5" s="4" t="str">
        <f>_xlfn.XLOOKUP(BD_ATLETAS[[#This Row],[ATLETA]],ATLETAS[ATLETA],ATLETAS[SEXO])</f>
        <v>F</v>
      </c>
      <c r="H555" s="4">
        <v>43681</v>
      </c>
      <c r="I555" s="2" t="s">
        <v>67</v>
      </c>
      <c r="J555" s="1" t="s">
        <v>649</v>
      </c>
      <c r="K555" s="3">
        <v>4.8287037037037043E-4</v>
      </c>
    </row>
    <row r="556" spans="1:11" x14ac:dyDescent="0.25">
      <c r="A556" s="1">
        <v>2023</v>
      </c>
      <c r="B556" s="4">
        <f>_xlfn.XLOOKUP(BD_ATLETAS[[#This Row],[ATLETA]],ATLETAS[ATLETA],ATLETAS[F. NACIMIENTO])</f>
        <v>39445</v>
      </c>
      <c r="C556" s="1">
        <f>IF(BD_ATLETAS[[#This Row],[F. NACIMIENTO]]=0,"",BD_ATLETAS[[#This Row],[AÑO]]-YEAR(BD_ATLETAS[[#This Row],[F. NACIMIENTO]]))</f>
        <v>12</v>
      </c>
      <c r="D556" s="2" t="s">
        <v>158</v>
      </c>
      <c r="E556" s="4" t="s">
        <v>365</v>
      </c>
      <c r="F5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6" s="4" t="str">
        <f>_xlfn.XLOOKUP(BD_ATLETAS[[#This Row],[ATLETA]],ATLETAS[ATLETA],ATLETAS[SEXO])</f>
        <v>F</v>
      </c>
      <c r="H556" s="4">
        <v>43681</v>
      </c>
      <c r="I556" s="2" t="s">
        <v>67</v>
      </c>
      <c r="J556" s="1" t="s">
        <v>651</v>
      </c>
      <c r="K556" s="3">
        <v>1.2980324074074073E-3</v>
      </c>
    </row>
    <row r="557" spans="1:11" x14ac:dyDescent="0.25">
      <c r="A557" s="1">
        <v>2023</v>
      </c>
      <c r="B557" s="4">
        <f>_xlfn.XLOOKUP(BD_ATLETAS[[#This Row],[ATLETA]],ATLETAS[ATLETA],ATLETAS[F. NACIMIENTO])</f>
        <v>39445</v>
      </c>
      <c r="C557" s="1">
        <f>IF(BD_ATLETAS[[#This Row],[F. NACIMIENTO]]=0,"",BD_ATLETAS[[#This Row],[AÑO]]-YEAR(BD_ATLETAS[[#This Row],[F. NACIMIENTO]]))</f>
        <v>12</v>
      </c>
      <c r="D557" s="2" t="s">
        <v>158</v>
      </c>
      <c r="E557" s="4" t="s">
        <v>365</v>
      </c>
      <c r="F5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7" s="4" t="str">
        <f>_xlfn.XLOOKUP(BD_ATLETAS[[#This Row],[ATLETA]],ATLETAS[ATLETA],ATLETAS[SEXO])</f>
        <v>F</v>
      </c>
      <c r="H557" s="4">
        <v>43681</v>
      </c>
      <c r="I557" s="2" t="s">
        <v>67</v>
      </c>
      <c r="J557" s="1" t="s">
        <v>11</v>
      </c>
      <c r="K557" s="3">
        <v>6.4537037037037037E-4</v>
      </c>
    </row>
    <row r="558" spans="1:11" x14ac:dyDescent="0.25">
      <c r="A558" s="1">
        <v>2023</v>
      </c>
      <c r="B558" s="4">
        <f>_xlfn.XLOOKUP(BD_ATLETAS[[#This Row],[ATLETA]],ATLETAS[ATLETA],ATLETAS[F. NACIMIENTO])</f>
        <v>39445</v>
      </c>
      <c r="C558" s="1">
        <f>IF(BD_ATLETAS[[#This Row],[F. NACIMIENTO]]=0,"",BD_ATLETAS[[#This Row],[AÑO]]-YEAR(BD_ATLETAS[[#This Row],[F. NACIMIENTO]]))</f>
        <v>12</v>
      </c>
      <c r="D558" s="2" t="s">
        <v>158</v>
      </c>
      <c r="E558" s="4" t="s">
        <v>365</v>
      </c>
      <c r="F5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558" s="4" t="str">
        <f>_xlfn.XLOOKUP(BD_ATLETAS[[#This Row],[ATLETA]],ATLETAS[ATLETA],ATLETAS[SEXO])</f>
        <v>F</v>
      </c>
      <c r="H558" s="4">
        <v>43681</v>
      </c>
      <c r="I558" s="2" t="s">
        <v>67</v>
      </c>
      <c r="J558" s="1" t="s">
        <v>12</v>
      </c>
      <c r="K558" s="3">
        <v>7.2303240740740737E-4</v>
      </c>
    </row>
    <row r="559" spans="1:11" x14ac:dyDescent="0.25">
      <c r="A559" s="1">
        <v>2023</v>
      </c>
      <c r="B559" s="4">
        <f>_xlfn.XLOOKUP(BD_ATLETAS[[#This Row],[ATLETA]],ATLETAS[ATLETA],ATLETAS[F. NACIMIENTO])</f>
        <v>38487</v>
      </c>
      <c r="C559" s="1">
        <f>IF(BD_ATLETAS[[#This Row],[F. NACIMIENTO]]=0,"",BD_ATLETAS[[#This Row],[AÑO]]-YEAR(BD_ATLETAS[[#This Row],[F. NACIMIENTO]]))</f>
        <v>14</v>
      </c>
      <c r="D559" s="2" t="s">
        <v>334</v>
      </c>
      <c r="E559" s="4" t="s">
        <v>376</v>
      </c>
      <c r="F5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59" s="4" t="str">
        <f>_xlfn.XLOOKUP(BD_ATLETAS[[#This Row],[ATLETA]],ATLETAS[ATLETA],ATLETAS[SEXO])</f>
        <v>F</v>
      </c>
      <c r="H559" s="4">
        <v>43681</v>
      </c>
      <c r="I559" s="2" t="s">
        <v>67</v>
      </c>
      <c r="J559" s="1" t="s">
        <v>649</v>
      </c>
      <c r="K559" s="3">
        <v>4.188657407407407E-4</v>
      </c>
    </row>
    <row r="560" spans="1:11" x14ac:dyDescent="0.25">
      <c r="A560" s="1">
        <v>2023</v>
      </c>
      <c r="B560" s="4">
        <f>_xlfn.XLOOKUP(BD_ATLETAS[[#This Row],[ATLETA]],ATLETAS[ATLETA],ATLETAS[F. NACIMIENTO])</f>
        <v>38487</v>
      </c>
      <c r="C560" s="1">
        <f>IF(BD_ATLETAS[[#This Row],[F. NACIMIENTO]]=0,"",BD_ATLETAS[[#This Row],[AÑO]]-YEAR(BD_ATLETAS[[#This Row],[F. NACIMIENTO]]))</f>
        <v>14</v>
      </c>
      <c r="D560" s="2" t="s">
        <v>334</v>
      </c>
      <c r="E560" s="4" t="s">
        <v>376</v>
      </c>
      <c r="F5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0" s="4" t="str">
        <f>_xlfn.XLOOKUP(BD_ATLETAS[[#This Row],[ATLETA]],ATLETAS[ATLETA],ATLETAS[SEXO])</f>
        <v>F</v>
      </c>
      <c r="H560" s="4">
        <v>43681</v>
      </c>
      <c r="I560" s="2" t="s">
        <v>67</v>
      </c>
      <c r="J560" s="1" t="s">
        <v>651</v>
      </c>
      <c r="K560" s="3">
        <v>9.3750000000000007E-4</v>
      </c>
    </row>
    <row r="561" spans="1:11" x14ac:dyDescent="0.25">
      <c r="A561" s="1">
        <v>2023</v>
      </c>
      <c r="B561" s="4">
        <f>_xlfn.XLOOKUP(BD_ATLETAS[[#This Row],[ATLETA]],ATLETAS[ATLETA],ATLETAS[F. NACIMIENTO])</f>
        <v>38487</v>
      </c>
      <c r="C561" s="1">
        <f>IF(BD_ATLETAS[[#This Row],[F. NACIMIENTO]]=0,"",BD_ATLETAS[[#This Row],[AÑO]]-YEAR(BD_ATLETAS[[#This Row],[F. NACIMIENTO]]))</f>
        <v>14</v>
      </c>
      <c r="D561" s="2" t="s">
        <v>334</v>
      </c>
      <c r="E561" s="4" t="s">
        <v>376</v>
      </c>
      <c r="F5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1" s="4" t="str">
        <f>_xlfn.XLOOKUP(BD_ATLETAS[[#This Row],[ATLETA]],ATLETAS[ATLETA],ATLETAS[SEXO])</f>
        <v>F</v>
      </c>
      <c r="H561" s="4">
        <v>43681</v>
      </c>
      <c r="I561" s="2" t="s">
        <v>67</v>
      </c>
      <c r="J561" s="1" t="s">
        <v>12</v>
      </c>
      <c r="K561" s="3">
        <v>5.4062499999999998E-4</v>
      </c>
    </row>
    <row r="562" spans="1:11" x14ac:dyDescent="0.25">
      <c r="A562" s="1">
        <v>2023</v>
      </c>
      <c r="B562" s="4">
        <f>_xlfn.XLOOKUP(BD_ATLETAS[[#This Row],[ATLETA]],ATLETAS[ATLETA],ATLETAS[F. NACIMIENTO])</f>
        <v>40257</v>
      </c>
      <c r="C562" s="1">
        <f>IF(BD_ATLETAS[[#This Row],[F. NACIMIENTO]]=0,"",BD_ATLETAS[[#This Row],[AÑO]]-YEAR(BD_ATLETAS[[#This Row],[F. NACIMIENTO]]))</f>
        <v>9</v>
      </c>
      <c r="D562" s="2" t="s">
        <v>167</v>
      </c>
      <c r="E562" s="4" t="s">
        <v>365</v>
      </c>
      <c r="F5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2" s="4" t="str">
        <f>_xlfn.XLOOKUP(BD_ATLETAS[[#This Row],[ATLETA]],ATLETAS[ATLETA],ATLETAS[SEXO])</f>
        <v>M</v>
      </c>
      <c r="H562" s="4">
        <v>43681</v>
      </c>
      <c r="I562" s="2" t="s">
        <v>67</v>
      </c>
      <c r="J562" s="1" t="s">
        <v>12</v>
      </c>
      <c r="K562" s="3">
        <v>1.3046296296296295E-3</v>
      </c>
    </row>
    <row r="563" spans="1:11" x14ac:dyDescent="0.25">
      <c r="A563" s="1">
        <v>2023</v>
      </c>
      <c r="B563" s="4">
        <f>_xlfn.XLOOKUP(BD_ATLETAS[[#This Row],[ATLETA]],ATLETAS[ATLETA],ATLETAS[F. NACIMIENTO])</f>
        <v>37918</v>
      </c>
      <c r="C563" s="1">
        <f>IF(BD_ATLETAS[[#This Row],[F. NACIMIENTO]]=0,"",BD_ATLETAS[[#This Row],[AÑO]]-YEAR(BD_ATLETAS[[#This Row],[F. NACIMIENTO]]))</f>
        <v>16</v>
      </c>
      <c r="D563" s="2" t="s">
        <v>350</v>
      </c>
      <c r="E563" s="4" t="s">
        <v>376</v>
      </c>
      <c r="F5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3" s="4" t="str">
        <f>_xlfn.XLOOKUP(BD_ATLETAS[[#This Row],[ATLETA]],ATLETAS[ATLETA],ATLETAS[SEXO])</f>
        <v>M</v>
      </c>
      <c r="H563" s="4">
        <v>43681</v>
      </c>
      <c r="I563" s="2" t="s">
        <v>67</v>
      </c>
      <c r="J563" s="1" t="s">
        <v>649</v>
      </c>
      <c r="K563" s="3">
        <v>3.3518518518518516E-4</v>
      </c>
    </row>
    <row r="564" spans="1:11" x14ac:dyDescent="0.25">
      <c r="A564" s="1">
        <v>2023</v>
      </c>
      <c r="B564" s="4">
        <f>_xlfn.XLOOKUP(BD_ATLETAS[[#This Row],[ATLETA]],ATLETAS[ATLETA],ATLETAS[F. NACIMIENTO])</f>
        <v>37918</v>
      </c>
      <c r="C564" s="1">
        <f>IF(BD_ATLETAS[[#This Row],[F. NACIMIENTO]]=0,"",BD_ATLETAS[[#This Row],[AÑO]]-YEAR(BD_ATLETAS[[#This Row],[F. NACIMIENTO]]))</f>
        <v>16</v>
      </c>
      <c r="D564" s="2" t="s">
        <v>350</v>
      </c>
      <c r="E564" s="4" t="s">
        <v>376</v>
      </c>
      <c r="F5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4" s="4" t="str">
        <f>_xlfn.XLOOKUP(BD_ATLETAS[[#This Row],[ATLETA]],ATLETAS[ATLETA],ATLETAS[SEXO])</f>
        <v>M</v>
      </c>
      <c r="H564" s="4">
        <v>43681</v>
      </c>
      <c r="I564" s="2" t="s">
        <v>67</v>
      </c>
      <c r="J564" s="1" t="s">
        <v>651</v>
      </c>
      <c r="K564" s="3">
        <v>7.635416666666666E-4</v>
      </c>
    </row>
    <row r="565" spans="1:11" x14ac:dyDescent="0.25">
      <c r="A565" s="1">
        <v>2023</v>
      </c>
      <c r="B565" s="4">
        <f>_xlfn.XLOOKUP(BD_ATLETAS[[#This Row],[ATLETA]],ATLETAS[ATLETA],ATLETAS[F. NACIMIENTO])</f>
        <v>37918</v>
      </c>
      <c r="C565" s="1">
        <f>IF(BD_ATLETAS[[#This Row],[F. NACIMIENTO]]=0,"",BD_ATLETAS[[#This Row],[AÑO]]-YEAR(BD_ATLETAS[[#This Row],[F. NACIMIENTO]]))</f>
        <v>16</v>
      </c>
      <c r="D565" s="2" t="s">
        <v>350</v>
      </c>
      <c r="E565" s="4" t="s">
        <v>376</v>
      </c>
      <c r="F5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5" s="4" t="str">
        <f>_xlfn.XLOOKUP(BD_ATLETAS[[#This Row],[ATLETA]],ATLETAS[ATLETA],ATLETAS[SEXO])</f>
        <v>M</v>
      </c>
      <c r="H565" s="4">
        <v>43681</v>
      </c>
      <c r="I565" s="2" t="s">
        <v>67</v>
      </c>
      <c r="J565" s="1" t="s">
        <v>13</v>
      </c>
      <c r="K565" s="3">
        <v>3.8819444444444443E-4</v>
      </c>
    </row>
    <row r="566" spans="1:11" x14ac:dyDescent="0.25">
      <c r="A566" s="1">
        <v>2023</v>
      </c>
      <c r="B566" s="4">
        <f>_xlfn.XLOOKUP(BD_ATLETAS[[#This Row],[ATLETA]],ATLETAS[ATLETA],ATLETAS[F. NACIMIENTO])</f>
        <v>37918</v>
      </c>
      <c r="C566" s="1">
        <f>IF(BD_ATLETAS[[#This Row],[F. NACIMIENTO]]=0,"",BD_ATLETAS[[#This Row],[AÑO]]-YEAR(BD_ATLETAS[[#This Row],[F. NACIMIENTO]]))</f>
        <v>16</v>
      </c>
      <c r="D566" s="2" t="s">
        <v>350</v>
      </c>
      <c r="E566" s="4" t="s">
        <v>376</v>
      </c>
      <c r="F5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66" s="4" t="str">
        <f>_xlfn.XLOOKUP(BD_ATLETAS[[#This Row],[ATLETA]],ATLETAS[ATLETA],ATLETAS[SEXO])</f>
        <v>M</v>
      </c>
      <c r="H566" s="4">
        <v>43681</v>
      </c>
      <c r="I566" s="2" t="s">
        <v>67</v>
      </c>
      <c r="J566" s="1" t="s">
        <v>12</v>
      </c>
      <c r="K566" s="3">
        <v>4.90162037037037E-4</v>
      </c>
    </row>
    <row r="567" spans="1:11" x14ac:dyDescent="0.25">
      <c r="A567" s="1">
        <v>2023</v>
      </c>
      <c r="B567" s="4">
        <f>_xlfn.XLOOKUP(BD_ATLETAS[[#This Row],[ATLETA]],ATLETAS[ATLETA],ATLETAS[F. NACIMIENTO])</f>
        <v>40832</v>
      </c>
      <c r="C567" s="1">
        <f>IF(BD_ATLETAS[[#This Row],[F. NACIMIENTO]]=0,"",BD_ATLETAS[[#This Row],[AÑO]]-YEAR(BD_ATLETAS[[#This Row],[F. NACIMIENTO]]))</f>
        <v>8</v>
      </c>
      <c r="D567" s="2" t="s">
        <v>162</v>
      </c>
      <c r="E567" s="4" t="s">
        <v>365</v>
      </c>
      <c r="F5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7" s="4" t="str">
        <f>_xlfn.XLOOKUP(BD_ATLETAS[[#This Row],[ATLETA]],ATLETAS[ATLETA],ATLETAS[SEXO])</f>
        <v>M</v>
      </c>
      <c r="H567" s="4">
        <v>43681</v>
      </c>
      <c r="I567" s="2" t="s">
        <v>67</v>
      </c>
      <c r="J567" s="1" t="s">
        <v>650</v>
      </c>
      <c r="K567" s="3">
        <v>3.5266203703703702E-4</v>
      </c>
    </row>
    <row r="568" spans="1:11" x14ac:dyDescent="0.25">
      <c r="A568" s="1">
        <v>2023</v>
      </c>
      <c r="B568" s="4">
        <f>_xlfn.XLOOKUP(BD_ATLETAS[[#This Row],[ATLETA]],ATLETAS[ATLETA],ATLETAS[F. NACIMIENTO])</f>
        <v>40832</v>
      </c>
      <c r="C568" s="1">
        <f>IF(BD_ATLETAS[[#This Row],[F. NACIMIENTO]]=0,"",BD_ATLETAS[[#This Row],[AÑO]]-YEAR(BD_ATLETAS[[#This Row],[F. NACIMIENTO]]))</f>
        <v>8</v>
      </c>
      <c r="D568" s="2" t="s">
        <v>162</v>
      </c>
      <c r="E568" s="4" t="s">
        <v>365</v>
      </c>
      <c r="F5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8" s="4" t="str">
        <f>_xlfn.XLOOKUP(BD_ATLETAS[[#This Row],[ATLETA]],ATLETAS[ATLETA],ATLETAS[SEXO])</f>
        <v>M</v>
      </c>
      <c r="H568" s="4">
        <v>43681</v>
      </c>
      <c r="I568" s="2" t="s">
        <v>67</v>
      </c>
      <c r="J568" s="1" t="s">
        <v>9</v>
      </c>
      <c r="K568" s="3">
        <v>5.1689814814814816E-4</v>
      </c>
    </row>
    <row r="569" spans="1:11" x14ac:dyDescent="0.25">
      <c r="A569" s="1">
        <v>2023</v>
      </c>
      <c r="B569" s="4">
        <f>_xlfn.XLOOKUP(BD_ATLETAS[[#This Row],[ATLETA]],ATLETAS[ATLETA],ATLETAS[F. NACIMIENTO])</f>
        <v>41363</v>
      </c>
      <c r="C569" s="1">
        <f>IF(BD_ATLETAS[[#This Row],[F. NACIMIENTO]]=0,"",BD_ATLETAS[[#This Row],[AÑO]]-YEAR(BD_ATLETAS[[#This Row],[F. NACIMIENTO]]))</f>
        <v>6</v>
      </c>
      <c r="D569" s="2" t="s">
        <v>315</v>
      </c>
      <c r="E569" s="4" t="s">
        <v>375</v>
      </c>
      <c r="F5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69" s="4" t="str">
        <f>_xlfn.XLOOKUP(BD_ATLETAS[[#This Row],[ATLETA]],ATLETAS[ATLETA],ATLETAS[SEXO])</f>
        <v>F</v>
      </c>
      <c r="H569" s="4">
        <v>43681</v>
      </c>
      <c r="I569" s="2" t="s">
        <v>67</v>
      </c>
      <c r="J569" s="1" t="s">
        <v>650</v>
      </c>
      <c r="K569" s="3">
        <v>4.049768518518519E-4</v>
      </c>
    </row>
    <row r="570" spans="1:11" x14ac:dyDescent="0.25">
      <c r="A570" s="1">
        <v>2023</v>
      </c>
      <c r="B570" s="4">
        <f>_xlfn.XLOOKUP(BD_ATLETAS[[#This Row],[ATLETA]],ATLETAS[ATLETA],ATLETAS[F. NACIMIENTO])</f>
        <v>41363</v>
      </c>
      <c r="C570" s="1">
        <f>IF(BD_ATLETAS[[#This Row],[F. NACIMIENTO]]=0,"",BD_ATLETAS[[#This Row],[AÑO]]-YEAR(BD_ATLETAS[[#This Row],[F. NACIMIENTO]]))</f>
        <v>6</v>
      </c>
      <c r="D570" s="2" t="s">
        <v>315</v>
      </c>
      <c r="E570" s="4" t="s">
        <v>375</v>
      </c>
      <c r="F5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570" s="4" t="str">
        <f>_xlfn.XLOOKUP(BD_ATLETAS[[#This Row],[ATLETA]],ATLETAS[ATLETA],ATLETAS[SEXO])</f>
        <v>F</v>
      </c>
      <c r="H570" s="4">
        <v>43681</v>
      </c>
      <c r="I570" s="2" t="s">
        <v>67</v>
      </c>
      <c r="J570" s="1" t="s">
        <v>9</v>
      </c>
      <c r="K570" s="3">
        <v>5.6053240740740749E-4</v>
      </c>
    </row>
    <row r="571" spans="1:11" x14ac:dyDescent="0.25">
      <c r="A571" s="1">
        <v>2023</v>
      </c>
      <c r="B571" s="4">
        <f>_xlfn.XLOOKUP(BD_ATLETAS[[#This Row],[ATLETA]],ATLETAS[ATLETA],ATLETAS[F. NACIMIENTO])</f>
        <v>38028</v>
      </c>
      <c r="C571" s="1">
        <f>IF(BD_ATLETAS[[#This Row],[F. NACIMIENTO]]=0,"",BD_ATLETAS[[#This Row],[AÑO]]-YEAR(BD_ATLETAS[[#This Row],[F. NACIMIENTO]]))</f>
        <v>15</v>
      </c>
      <c r="D571" s="2" t="s">
        <v>349</v>
      </c>
      <c r="E571" s="4" t="s">
        <v>376</v>
      </c>
      <c r="F5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1" s="4" t="str">
        <f>_xlfn.XLOOKUP(BD_ATLETAS[[#This Row],[ATLETA]],ATLETAS[ATLETA],ATLETAS[SEXO])</f>
        <v>M</v>
      </c>
      <c r="H571" s="4">
        <v>43681</v>
      </c>
      <c r="I571" s="2" t="s">
        <v>67</v>
      </c>
      <c r="J571" s="1" t="s">
        <v>649</v>
      </c>
      <c r="K571" s="3">
        <v>3.4039351851851852E-4</v>
      </c>
    </row>
    <row r="572" spans="1:11" x14ac:dyDescent="0.25">
      <c r="A572" s="1">
        <v>2023</v>
      </c>
      <c r="B572" s="4">
        <f>_xlfn.XLOOKUP(BD_ATLETAS[[#This Row],[ATLETA]],ATLETAS[ATLETA],ATLETAS[F. NACIMIENTO])</f>
        <v>38028</v>
      </c>
      <c r="C572" s="1">
        <f>IF(BD_ATLETAS[[#This Row],[F. NACIMIENTO]]=0,"",BD_ATLETAS[[#This Row],[AÑO]]-YEAR(BD_ATLETAS[[#This Row],[F. NACIMIENTO]]))</f>
        <v>15</v>
      </c>
      <c r="D572" s="2" t="s">
        <v>349</v>
      </c>
      <c r="E572" s="4" t="s">
        <v>376</v>
      </c>
      <c r="F5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2" s="4" t="str">
        <f>_xlfn.XLOOKUP(BD_ATLETAS[[#This Row],[ATLETA]],ATLETAS[ATLETA],ATLETAS[SEXO])</f>
        <v>M</v>
      </c>
      <c r="H572" s="4">
        <v>43681</v>
      </c>
      <c r="I572" s="2" t="s">
        <v>67</v>
      </c>
      <c r="J572" s="1" t="s">
        <v>651</v>
      </c>
      <c r="K572" s="3">
        <v>7.7719907407407414E-4</v>
      </c>
    </row>
    <row r="573" spans="1:11" x14ac:dyDescent="0.25">
      <c r="A573" s="1">
        <v>2023</v>
      </c>
      <c r="B573" s="4">
        <f>_xlfn.XLOOKUP(BD_ATLETAS[[#This Row],[ATLETA]],ATLETAS[ATLETA],ATLETAS[F. NACIMIENTO])</f>
        <v>38028</v>
      </c>
      <c r="C573" s="1">
        <f>IF(BD_ATLETAS[[#This Row],[F. NACIMIENTO]]=0,"",BD_ATLETAS[[#This Row],[AÑO]]-YEAR(BD_ATLETAS[[#This Row],[F. NACIMIENTO]]))</f>
        <v>15</v>
      </c>
      <c r="D573" s="2" t="s">
        <v>349</v>
      </c>
      <c r="E573" s="4" t="s">
        <v>376</v>
      </c>
      <c r="F5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3" s="4" t="str">
        <f>_xlfn.XLOOKUP(BD_ATLETAS[[#This Row],[ATLETA]],ATLETAS[ATLETA],ATLETAS[SEXO])</f>
        <v>M</v>
      </c>
      <c r="H573" s="4">
        <v>43681</v>
      </c>
      <c r="I573" s="2" t="s">
        <v>67</v>
      </c>
      <c r="J573" s="1" t="s">
        <v>11</v>
      </c>
      <c r="K573" s="3">
        <v>4.4016203703703708E-4</v>
      </c>
    </row>
    <row r="574" spans="1:11" x14ac:dyDescent="0.25">
      <c r="A574" s="1">
        <v>2023</v>
      </c>
      <c r="B574" s="4">
        <f>_xlfn.XLOOKUP(BD_ATLETAS[[#This Row],[ATLETA]],ATLETAS[ATLETA],ATLETAS[F. NACIMIENTO])</f>
        <v>38028</v>
      </c>
      <c r="C574" s="1">
        <f>IF(BD_ATLETAS[[#This Row],[F. NACIMIENTO]]=0,"",BD_ATLETAS[[#This Row],[AÑO]]-YEAR(BD_ATLETAS[[#This Row],[F. NACIMIENTO]]))</f>
        <v>15</v>
      </c>
      <c r="D574" s="2" t="s">
        <v>349</v>
      </c>
      <c r="E574" s="4" t="s">
        <v>376</v>
      </c>
      <c r="F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4" s="4" t="str">
        <f>_xlfn.XLOOKUP(BD_ATLETAS[[#This Row],[ATLETA]],ATLETAS[ATLETA],ATLETAS[SEXO])</f>
        <v>M</v>
      </c>
      <c r="H574" s="4">
        <v>43681</v>
      </c>
      <c r="I574" s="2" t="s">
        <v>67</v>
      </c>
      <c r="J574" s="1" t="s">
        <v>13</v>
      </c>
      <c r="K574" s="3">
        <v>3.6493055555555557E-4</v>
      </c>
    </row>
    <row r="575" spans="1:11" x14ac:dyDescent="0.25">
      <c r="A575" s="1">
        <v>2023</v>
      </c>
      <c r="B575" s="4">
        <f>_xlfn.XLOOKUP(BD_ATLETAS[[#This Row],[ATLETA]],ATLETAS[ATLETA],ATLETAS[F. NACIMIENTO])</f>
        <v>28001</v>
      </c>
      <c r="C575" s="1">
        <f>IF(BD_ATLETAS[[#This Row],[F. NACIMIENTO]]=0,"",BD_ATLETAS[[#This Row],[AÑO]]-YEAR(BD_ATLETAS[[#This Row],[F. NACIMIENTO]]))</f>
        <v>43</v>
      </c>
      <c r="D575" s="2" t="s">
        <v>449</v>
      </c>
      <c r="E575" s="4" t="s">
        <v>367</v>
      </c>
      <c r="F57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5" s="4" t="str">
        <f>_xlfn.XLOOKUP(BD_ATLETAS[[#This Row],[ATLETA]],ATLETAS[ATLETA],ATLETAS[SEXO])</f>
        <v>F</v>
      </c>
      <c r="H575" s="4">
        <v>43681</v>
      </c>
      <c r="I575" s="2" t="s">
        <v>67</v>
      </c>
      <c r="J575" s="1" t="s">
        <v>649</v>
      </c>
      <c r="K575" s="3">
        <v>6.7349537037037031E-4</v>
      </c>
    </row>
    <row r="576" spans="1:11" x14ac:dyDescent="0.25">
      <c r="A576" s="1">
        <v>2023</v>
      </c>
      <c r="B576" s="4">
        <f>_xlfn.XLOOKUP(BD_ATLETAS[[#This Row],[ATLETA]],ATLETAS[ATLETA],ATLETAS[F. NACIMIENTO])</f>
        <v>28001</v>
      </c>
      <c r="C576" s="1">
        <f>IF(BD_ATLETAS[[#This Row],[F. NACIMIENTO]]=0,"",BD_ATLETAS[[#This Row],[AÑO]]-YEAR(BD_ATLETAS[[#This Row],[F. NACIMIENTO]]))</f>
        <v>43</v>
      </c>
      <c r="D576" s="2" t="s">
        <v>449</v>
      </c>
      <c r="E576" s="4" t="s">
        <v>367</v>
      </c>
      <c r="F57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6" s="4" t="str">
        <f>_xlfn.XLOOKUP(BD_ATLETAS[[#This Row],[ATLETA]],ATLETAS[ATLETA],ATLETAS[SEXO])</f>
        <v>F</v>
      </c>
      <c r="H576" s="4">
        <v>43681</v>
      </c>
      <c r="I576" s="2" t="s">
        <v>67</v>
      </c>
      <c r="J576" s="1" t="s">
        <v>651</v>
      </c>
      <c r="K576" s="3">
        <v>1.6055555555555554E-3</v>
      </c>
    </row>
    <row r="577" spans="1:11" x14ac:dyDescent="0.25">
      <c r="A577" s="1">
        <v>2023</v>
      </c>
      <c r="B577" s="4">
        <f>_xlfn.XLOOKUP(BD_ATLETAS[[#This Row],[ATLETA]],ATLETAS[ATLETA],ATLETAS[F. NACIMIENTO])</f>
        <v>28001</v>
      </c>
      <c r="C577" s="1">
        <f>IF(BD_ATLETAS[[#This Row],[F. NACIMIENTO]]=0,"",BD_ATLETAS[[#This Row],[AÑO]]-YEAR(BD_ATLETAS[[#This Row],[F. NACIMIENTO]]))</f>
        <v>43</v>
      </c>
      <c r="D577" s="2" t="s">
        <v>449</v>
      </c>
      <c r="E577" s="4" t="s">
        <v>367</v>
      </c>
      <c r="F57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7" s="4" t="str">
        <f>_xlfn.XLOOKUP(BD_ATLETAS[[#This Row],[ATLETA]],ATLETAS[ATLETA],ATLETAS[SEXO])</f>
        <v>F</v>
      </c>
      <c r="H577" s="4">
        <v>43681</v>
      </c>
      <c r="I577" s="2" t="s">
        <v>67</v>
      </c>
      <c r="J577" s="1" t="s">
        <v>11</v>
      </c>
      <c r="K577" s="3">
        <v>8.137731481481481E-4</v>
      </c>
    </row>
    <row r="578" spans="1:11" x14ac:dyDescent="0.25">
      <c r="A578" s="1">
        <v>2023</v>
      </c>
      <c r="B578" s="4">
        <f>_xlfn.XLOOKUP(BD_ATLETAS[[#This Row],[ATLETA]],ATLETAS[ATLETA],ATLETAS[F. NACIMIENTO])</f>
        <v>28001</v>
      </c>
      <c r="C578" s="1">
        <f>IF(BD_ATLETAS[[#This Row],[F. NACIMIENTO]]=0,"",BD_ATLETAS[[#This Row],[AÑO]]-YEAR(BD_ATLETAS[[#This Row],[F. NACIMIENTO]]))</f>
        <v>43</v>
      </c>
      <c r="D578" s="2" t="s">
        <v>449</v>
      </c>
      <c r="E578" s="4" t="s">
        <v>367</v>
      </c>
      <c r="F57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578" s="4" t="str">
        <f>_xlfn.XLOOKUP(BD_ATLETAS[[#This Row],[ATLETA]],ATLETAS[ATLETA],ATLETAS[SEXO])</f>
        <v>F</v>
      </c>
      <c r="H578" s="4">
        <v>43681</v>
      </c>
      <c r="I578" s="2" t="s">
        <v>67</v>
      </c>
      <c r="J578" s="1" t="s">
        <v>13</v>
      </c>
      <c r="K578" s="3">
        <v>8.4016203703703694E-4</v>
      </c>
    </row>
    <row r="579" spans="1:11" x14ac:dyDescent="0.25">
      <c r="A579" s="1">
        <v>2023</v>
      </c>
      <c r="B579" s="4">
        <f>_xlfn.XLOOKUP(BD_ATLETAS[[#This Row],[ATLETA]],ATLETAS[ATLETA],ATLETAS[F. NACIMIENTO])</f>
        <v>38182</v>
      </c>
      <c r="C579" s="1">
        <f>IF(BD_ATLETAS[[#This Row],[F. NACIMIENTO]]=0,"",BD_ATLETAS[[#This Row],[AÑO]]-YEAR(BD_ATLETAS[[#This Row],[F. NACIMIENTO]]))</f>
        <v>15</v>
      </c>
      <c r="D579" s="2" t="s">
        <v>323</v>
      </c>
      <c r="E579" s="4" t="s">
        <v>375</v>
      </c>
      <c r="F5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79" s="4" t="str">
        <f>_xlfn.XLOOKUP(BD_ATLETAS[[#This Row],[ATLETA]],ATLETAS[ATLETA],ATLETAS[SEXO])</f>
        <v>M</v>
      </c>
      <c r="H579" s="4">
        <v>43681</v>
      </c>
      <c r="I579" s="2" t="s">
        <v>67</v>
      </c>
      <c r="J579" s="1" t="s">
        <v>649</v>
      </c>
      <c r="K579" s="3">
        <v>4.5208333333333336E-4</v>
      </c>
    </row>
    <row r="580" spans="1:11" x14ac:dyDescent="0.25">
      <c r="A580" s="1">
        <v>2023</v>
      </c>
      <c r="B580" s="4">
        <f>_xlfn.XLOOKUP(BD_ATLETAS[[#This Row],[ATLETA]],ATLETAS[ATLETA],ATLETAS[F. NACIMIENTO])</f>
        <v>38182</v>
      </c>
      <c r="C580" s="1">
        <f>IF(BD_ATLETAS[[#This Row],[F. NACIMIENTO]]=0,"",BD_ATLETAS[[#This Row],[AÑO]]-YEAR(BD_ATLETAS[[#This Row],[F. NACIMIENTO]]))</f>
        <v>15</v>
      </c>
      <c r="D580" s="2" t="s">
        <v>323</v>
      </c>
      <c r="E580" s="4" t="s">
        <v>375</v>
      </c>
      <c r="F5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0" s="4" t="str">
        <f>_xlfn.XLOOKUP(BD_ATLETAS[[#This Row],[ATLETA]],ATLETAS[ATLETA],ATLETAS[SEXO])</f>
        <v>M</v>
      </c>
      <c r="H580" s="4">
        <v>43681</v>
      </c>
      <c r="I580" s="2" t="s">
        <v>67</v>
      </c>
      <c r="J580" s="1" t="s">
        <v>11</v>
      </c>
      <c r="K580" s="3">
        <v>5.9606481481481479E-4</v>
      </c>
    </row>
    <row r="581" spans="1:11" x14ac:dyDescent="0.25">
      <c r="A581" s="1">
        <v>2023</v>
      </c>
      <c r="B581" s="4">
        <f>_xlfn.XLOOKUP(BD_ATLETAS[[#This Row],[ATLETA]],ATLETAS[ATLETA],ATLETAS[F. NACIMIENTO])</f>
        <v>38182</v>
      </c>
      <c r="C581" s="1">
        <f>IF(BD_ATLETAS[[#This Row],[F. NACIMIENTO]]=0,"",BD_ATLETAS[[#This Row],[AÑO]]-YEAR(BD_ATLETAS[[#This Row],[F. NACIMIENTO]]))</f>
        <v>15</v>
      </c>
      <c r="D581" s="2" t="s">
        <v>323</v>
      </c>
      <c r="E581" s="4" t="s">
        <v>375</v>
      </c>
      <c r="F5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581" s="4" t="str">
        <f>_xlfn.XLOOKUP(BD_ATLETAS[[#This Row],[ATLETA]],ATLETAS[ATLETA],ATLETAS[SEXO])</f>
        <v>M</v>
      </c>
      <c r="H581" s="4">
        <v>43681</v>
      </c>
      <c r="I581" s="2" t="s">
        <v>67</v>
      </c>
      <c r="J581" s="1" t="s">
        <v>12</v>
      </c>
      <c r="K581" s="3">
        <v>5.6388888888888884E-4</v>
      </c>
    </row>
    <row r="582" spans="1:11" x14ac:dyDescent="0.25">
      <c r="A582" s="1">
        <v>2023</v>
      </c>
      <c r="B582" s="4">
        <f>_xlfn.XLOOKUP(BD_ATLETAS[[#This Row],[ATLETA]],ATLETAS[ATLETA],ATLETAS[F. NACIMIENTO])</f>
        <v>40475</v>
      </c>
      <c r="C582" s="1">
        <f>IF(BD_ATLETAS[[#This Row],[F. NACIMIENTO]]=0,"",BD_ATLETAS[[#This Row],[AÑO]]-YEAR(BD_ATLETAS[[#This Row],[F. NACIMIENTO]]))</f>
        <v>9</v>
      </c>
      <c r="D582" s="2" t="s">
        <v>317</v>
      </c>
      <c r="E582" s="4" t="s">
        <v>375</v>
      </c>
      <c r="F5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2" s="4" t="str">
        <f>_xlfn.XLOOKUP(BD_ATLETAS[[#This Row],[ATLETA]],ATLETAS[ATLETA],ATLETAS[SEXO])</f>
        <v>F</v>
      </c>
      <c r="H582" s="4">
        <v>43681</v>
      </c>
      <c r="I582" s="2" t="s">
        <v>67</v>
      </c>
      <c r="J582" s="1" t="s">
        <v>649</v>
      </c>
      <c r="K582" s="3">
        <v>8.4351851851851851E-4</v>
      </c>
    </row>
    <row r="583" spans="1:11" x14ac:dyDescent="0.25">
      <c r="A583" s="1">
        <v>2023</v>
      </c>
      <c r="B583" s="4">
        <f>_xlfn.XLOOKUP(BD_ATLETAS[[#This Row],[ATLETA]],ATLETAS[ATLETA],ATLETAS[F. NACIMIENTO])</f>
        <v>40475</v>
      </c>
      <c r="C583" s="1">
        <f>IF(BD_ATLETAS[[#This Row],[F. NACIMIENTO]]=0,"",BD_ATLETAS[[#This Row],[AÑO]]-YEAR(BD_ATLETAS[[#This Row],[F. NACIMIENTO]]))</f>
        <v>9</v>
      </c>
      <c r="D583" s="2" t="s">
        <v>317</v>
      </c>
      <c r="E583" s="4" t="s">
        <v>375</v>
      </c>
      <c r="F5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3" s="4" t="str">
        <f>_xlfn.XLOOKUP(BD_ATLETAS[[#This Row],[ATLETA]],ATLETAS[ATLETA],ATLETAS[SEXO])</f>
        <v>F</v>
      </c>
      <c r="H583" s="4">
        <v>43681</v>
      </c>
      <c r="I583" s="2" t="s">
        <v>67</v>
      </c>
      <c r="J583" s="1" t="s">
        <v>11</v>
      </c>
      <c r="K583" s="3">
        <v>1.3519675925925928E-3</v>
      </c>
    </row>
    <row r="584" spans="1:11" x14ac:dyDescent="0.25">
      <c r="A584" s="1">
        <v>2023</v>
      </c>
      <c r="B584" s="4">
        <f>_xlfn.XLOOKUP(BD_ATLETAS[[#This Row],[ATLETA]],ATLETAS[ATLETA],ATLETAS[F. NACIMIENTO])</f>
        <v>40475</v>
      </c>
      <c r="C584" s="1">
        <f>IF(BD_ATLETAS[[#This Row],[F. NACIMIENTO]]=0,"",BD_ATLETAS[[#This Row],[AÑO]]-YEAR(BD_ATLETAS[[#This Row],[F. NACIMIENTO]]))</f>
        <v>9</v>
      </c>
      <c r="D584" s="2" t="s">
        <v>317</v>
      </c>
      <c r="E584" s="4" t="s">
        <v>375</v>
      </c>
      <c r="F5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4" s="4" t="str">
        <f>_xlfn.XLOOKUP(BD_ATLETAS[[#This Row],[ATLETA]],ATLETAS[ATLETA],ATLETAS[SEXO])</f>
        <v>F</v>
      </c>
      <c r="H584" s="4">
        <v>43681</v>
      </c>
      <c r="I584" s="2" t="s">
        <v>67</v>
      </c>
      <c r="J584" s="1" t="s">
        <v>12</v>
      </c>
      <c r="K584" s="3">
        <v>1.0011574074074074E-3</v>
      </c>
    </row>
    <row r="585" spans="1:11" x14ac:dyDescent="0.25">
      <c r="A585" s="1">
        <v>2023</v>
      </c>
      <c r="B585" s="4">
        <f>_xlfn.XLOOKUP(BD_ATLETAS[[#This Row],[ATLETA]],ATLETAS[ATLETA],ATLETAS[F. NACIMIENTO])</f>
        <v>39569</v>
      </c>
      <c r="C585" s="1">
        <f>IF(BD_ATLETAS[[#This Row],[F. NACIMIENTO]]=0,"",BD_ATLETAS[[#This Row],[AÑO]]-YEAR(BD_ATLETAS[[#This Row],[F. NACIMIENTO]]))</f>
        <v>11</v>
      </c>
      <c r="D585" s="2" t="s">
        <v>261</v>
      </c>
      <c r="E585" s="4" t="s">
        <v>369</v>
      </c>
      <c r="F5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5" s="4" t="str">
        <f>_xlfn.XLOOKUP(BD_ATLETAS[[#This Row],[ATLETA]],ATLETAS[ATLETA],ATLETAS[SEXO])</f>
        <v>M</v>
      </c>
      <c r="H585" s="4">
        <v>43681</v>
      </c>
      <c r="I585" s="2" t="s">
        <v>67</v>
      </c>
      <c r="J585" s="1" t="s">
        <v>651</v>
      </c>
      <c r="K585" s="3">
        <v>1.1353009259259259E-3</v>
      </c>
    </row>
    <row r="586" spans="1:11" x14ac:dyDescent="0.25">
      <c r="A586" s="1">
        <v>2023</v>
      </c>
      <c r="B586" s="4">
        <f>_xlfn.XLOOKUP(BD_ATLETAS[[#This Row],[ATLETA]],ATLETAS[ATLETA],ATLETAS[F. NACIMIENTO])</f>
        <v>39569</v>
      </c>
      <c r="C586" s="1">
        <f>IF(BD_ATLETAS[[#This Row],[F. NACIMIENTO]]=0,"",BD_ATLETAS[[#This Row],[AÑO]]-YEAR(BD_ATLETAS[[#This Row],[F. NACIMIENTO]]))</f>
        <v>11</v>
      </c>
      <c r="D586" s="2" t="s">
        <v>261</v>
      </c>
      <c r="E586" s="4" t="s">
        <v>369</v>
      </c>
      <c r="F5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6" s="4" t="str">
        <f>_xlfn.XLOOKUP(BD_ATLETAS[[#This Row],[ATLETA]],ATLETAS[ATLETA],ATLETAS[SEXO])</f>
        <v>M</v>
      </c>
      <c r="H586" s="4">
        <v>43681</v>
      </c>
      <c r="I586" s="2" t="s">
        <v>67</v>
      </c>
      <c r="J586" s="1" t="s">
        <v>652</v>
      </c>
      <c r="K586" s="3">
        <v>2.4403935185185184E-3</v>
      </c>
    </row>
    <row r="587" spans="1:11" x14ac:dyDescent="0.25">
      <c r="A587" s="1">
        <v>2023</v>
      </c>
      <c r="B587" s="4">
        <f>_xlfn.XLOOKUP(BD_ATLETAS[[#This Row],[ATLETA]],ATLETAS[ATLETA],ATLETAS[F. NACIMIENTO])</f>
        <v>39569</v>
      </c>
      <c r="C587" s="1">
        <f>IF(BD_ATLETAS[[#This Row],[F. NACIMIENTO]]=0,"",BD_ATLETAS[[#This Row],[AÑO]]-YEAR(BD_ATLETAS[[#This Row],[F. NACIMIENTO]]))</f>
        <v>11</v>
      </c>
      <c r="D587" s="2" t="s">
        <v>261</v>
      </c>
      <c r="E587" s="4" t="s">
        <v>369</v>
      </c>
      <c r="F5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7" s="4" t="str">
        <f>_xlfn.XLOOKUP(BD_ATLETAS[[#This Row],[ATLETA]],ATLETAS[ATLETA],ATLETAS[SEXO])</f>
        <v>M</v>
      </c>
      <c r="H587" s="4">
        <v>43681</v>
      </c>
      <c r="I587" s="2" t="s">
        <v>67</v>
      </c>
      <c r="J587" s="1" t="s">
        <v>11</v>
      </c>
      <c r="K587" s="3">
        <v>6.2997685185185183E-4</v>
      </c>
    </row>
    <row r="588" spans="1:11" x14ac:dyDescent="0.25">
      <c r="A588" s="1">
        <v>2023</v>
      </c>
      <c r="B588" s="4">
        <f>_xlfn.XLOOKUP(BD_ATLETAS[[#This Row],[ATLETA]],ATLETAS[ATLETA],ATLETAS[F. NACIMIENTO])</f>
        <v>39569</v>
      </c>
      <c r="C588" s="1">
        <f>IF(BD_ATLETAS[[#This Row],[F. NACIMIENTO]]=0,"",BD_ATLETAS[[#This Row],[AÑO]]-YEAR(BD_ATLETAS[[#This Row],[F. NACIMIENTO]]))</f>
        <v>11</v>
      </c>
      <c r="D588" s="2" t="s">
        <v>261</v>
      </c>
      <c r="E588" s="4" t="s">
        <v>369</v>
      </c>
      <c r="F5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88" s="4" t="str">
        <f>_xlfn.XLOOKUP(BD_ATLETAS[[#This Row],[ATLETA]],ATLETAS[ATLETA],ATLETAS[SEXO])</f>
        <v>M</v>
      </c>
      <c r="H588" s="4">
        <v>43681</v>
      </c>
      <c r="I588" s="2" t="s">
        <v>67</v>
      </c>
      <c r="J588" s="1" t="s">
        <v>13</v>
      </c>
      <c r="K588" s="3">
        <v>6.8611111111111119E-4</v>
      </c>
    </row>
    <row r="589" spans="1:11" x14ac:dyDescent="0.25">
      <c r="A589" s="1">
        <v>2023</v>
      </c>
      <c r="B589" s="4">
        <f>_xlfn.XLOOKUP(BD_ATLETAS[[#This Row],[ATLETA]],ATLETAS[ATLETA],ATLETAS[F. NACIMIENTO])</f>
        <v>40424</v>
      </c>
      <c r="C589" s="1">
        <f>IF(BD_ATLETAS[[#This Row],[F. NACIMIENTO]]=0,"",BD_ATLETAS[[#This Row],[AÑO]]-YEAR(BD_ATLETAS[[#This Row],[F. NACIMIENTO]]))</f>
        <v>9</v>
      </c>
      <c r="D589" s="2" t="s">
        <v>154</v>
      </c>
      <c r="E589" s="4" t="s">
        <v>365</v>
      </c>
      <c r="F58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89" s="4" t="str">
        <f>_xlfn.XLOOKUP(BD_ATLETAS[[#This Row],[ATLETA]],ATLETAS[ATLETA],ATLETAS[SEXO])</f>
        <v>F</v>
      </c>
      <c r="H589" s="4">
        <v>43681</v>
      </c>
      <c r="I589" s="2" t="s">
        <v>67</v>
      </c>
      <c r="J589" s="1" t="s">
        <v>649</v>
      </c>
      <c r="K589" s="3">
        <v>1.2424768518518518E-3</v>
      </c>
    </row>
    <row r="590" spans="1:11" x14ac:dyDescent="0.25">
      <c r="A590" s="1">
        <v>2023</v>
      </c>
      <c r="B590" s="4">
        <f>_xlfn.XLOOKUP(BD_ATLETAS[[#This Row],[ATLETA]],ATLETAS[ATLETA],ATLETAS[F. NACIMIENTO])</f>
        <v>40424</v>
      </c>
      <c r="C590" s="1">
        <f>IF(BD_ATLETAS[[#This Row],[F. NACIMIENTO]]=0,"",BD_ATLETAS[[#This Row],[AÑO]]-YEAR(BD_ATLETAS[[#This Row],[F. NACIMIENTO]]))</f>
        <v>9</v>
      </c>
      <c r="D590" s="2" t="s">
        <v>154</v>
      </c>
      <c r="E590" s="4" t="s">
        <v>365</v>
      </c>
      <c r="F5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0" s="4" t="str">
        <f>_xlfn.XLOOKUP(BD_ATLETAS[[#This Row],[ATLETA]],ATLETAS[ATLETA],ATLETAS[SEXO])</f>
        <v>F</v>
      </c>
      <c r="H590" s="4">
        <v>43681</v>
      </c>
      <c r="I590" s="2" t="s">
        <v>67</v>
      </c>
      <c r="J590" s="1" t="s">
        <v>11</v>
      </c>
      <c r="K590" s="3">
        <v>2.8429398148148151E-3</v>
      </c>
    </row>
    <row r="591" spans="1:11" x14ac:dyDescent="0.25">
      <c r="A591" s="1">
        <v>2023</v>
      </c>
      <c r="B591" s="4">
        <f>_xlfn.XLOOKUP(BD_ATLETAS[[#This Row],[ATLETA]],ATLETAS[ATLETA],ATLETAS[F. NACIMIENTO])</f>
        <v>39869</v>
      </c>
      <c r="C591" s="1">
        <f>IF(BD_ATLETAS[[#This Row],[F. NACIMIENTO]]=0,"",BD_ATLETAS[[#This Row],[AÑO]]-YEAR(BD_ATLETAS[[#This Row],[F. NACIMIENTO]]))</f>
        <v>10</v>
      </c>
      <c r="D591" s="2" t="s">
        <v>246</v>
      </c>
      <c r="E591" s="4" t="s">
        <v>369</v>
      </c>
      <c r="F5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1" s="4" t="str">
        <f>_xlfn.XLOOKUP(BD_ATLETAS[[#This Row],[ATLETA]],ATLETAS[ATLETA],ATLETAS[SEXO])</f>
        <v>F</v>
      </c>
      <c r="H591" s="4">
        <v>43681</v>
      </c>
      <c r="I591" s="2" t="s">
        <v>67</v>
      </c>
      <c r="J591" s="1" t="s">
        <v>649</v>
      </c>
      <c r="K591" s="3">
        <v>4.7129629629629626E-4</v>
      </c>
    </row>
    <row r="592" spans="1:11" x14ac:dyDescent="0.25">
      <c r="A592" s="1">
        <v>2023</v>
      </c>
      <c r="B592" s="4">
        <f>_xlfn.XLOOKUP(BD_ATLETAS[[#This Row],[ATLETA]],ATLETAS[ATLETA],ATLETAS[F. NACIMIENTO])</f>
        <v>39869</v>
      </c>
      <c r="C592" s="1">
        <f>IF(BD_ATLETAS[[#This Row],[F. NACIMIENTO]]=0,"",BD_ATLETAS[[#This Row],[AÑO]]-YEAR(BD_ATLETAS[[#This Row],[F. NACIMIENTO]]))</f>
        <v>10</v>
      </c>
      <c r="D592" s="2" t="s">
        <v>246</v>
      </c>
      <c r="E592" s="4" t="s">
        <v>369</v>
      </c>
      <c r="F5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2" s="4" t="str">
        <f>_xlfn.XLOOKUP(BD_ATLETAS[[#This Row],[ATLETA]],ATLETAS[ATLETA],ATLETAS[SEXO])</f>
        <v>F</v>
      </c>
      <c r="H592" s="4">
        <v>43681</v>
      </c>
      <c r="I592" s="2" t="s">
        <v>67</v>
      </c>
      <c r="J592" s="1" t="s">
        <v>651</v>
      </c>
      <c r="K592" s="3">
        <v>1.0879629629629629E-3</v>
      </c>
    </row>
    <row r="593" spans="1:11" x14ac:dyDescent="0.25">
      <c r="A593" s="1">
        <v>2023</v>
      </c>
      <c r="B593" s="4">
        <f>_xlfn.XLOOKUP(BD_ATLETAS[[#This Row],[ATLETA]],ATLETAS[ATLETA],ATLETAS[F. NACIMIENTO])</f>
        <v>39869</v>
      </c>
      <c r="C593" s="1">
        <f>IF(BD_ATLETAS[[#This Row],[F. NACIMIENTO]]=0,"",BD_ATLETAS[[#This Row],[AÑO]]-YEAR(BD_ATLETAS[[#This Row],[F. NACIMIENTO]]))</f>
        <v>10</v>
      </c>
      <c r="D593" s="2" t="s">
        <v>246</v>
      </c>
      <c r="E593" s="4" t="s">
        <v>369</v>
      </c>
      <c r="F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3" s="4" t="str">
        <f>_xlfn.XLOOKUP(BD_ATLETAS[[#This Row],[ATLETA]],ATLETAS[ATLETA],ATLETAS[SEXO])</f>
        <v>F</v>
      </c>
      <c r="H593" s="4">
        <v>43681</v>
      </c>
      <c r="I593" s="2" t="s">
        <v>67</v>
      </c>
      <c r="J593" s="1" t="s">
        <v>652</v>
      </c>
      <c r="K593" s="3">
        <v>2.3879629629629628E-3</v>
      </c>
    </row>
    <row r="594" spans="1:11" x14ac:dyDescent="0.25">
      <c r="A594" s="1">
        <v>2023</v>
      </c>
      <c r="B594" s="4">
        <f>_xlfn.XLOOKUP(BD_ATLETAS[[#This Row],[ATLETA]],ATLETAS[ATLETA],ATLETAS[F. NACIMIENTO])</f>
        <v>39869</v>
      </c>
      <c r="C594" s="1">
        <f>IF(BD_ATLETAS[[#This Row],[F. NACIMIENTO]]=0,"",BD_ATLETAS[[#This Row],[AÑO]]-YEAR(BD_ATLETAS[[#This Row],[F. NACIMIENTO]]))</f>
        <v>10</v>
      </c>
      <c r="D594" s="2" t="s">
        <v>246</v>
      </c>
      <c r="E594" s="4" t="s">
        <v>369</v>
      </c>
      <c r="F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4" s="4" t="str">
        <f>_xlfn.XLOOKUP(BD_ATLETAS[[#This Row],[ATLETA]],ATLETAS[ATLETA],ATLETAS[SEXO])</f>
        <v>F</v>
      </c>
      <c r="H594" s="4">
        <v>43681</v>
      </c>
      <c r="I594" s="2" t="s">
        <v>67</v>
      </c>
      <c r="J594" s="1" t="s">
        <v>11</v>
      </c>
      <c r="K594" s="3">
        <v>5.6134259259259256E-4</v>
      </c>
    </row>
    <row r="595" spans="1:11" x14ac:dyDescent="0.25">
      <c r="A595" s="1">
        <v>2023</v>
      </c>
      <c r="B595" s="4">
        <f>_xlfn.XLOOKUP(BD_ATLETAS[[#This Row],[ATLETA]],ATLETAS[ATLETA],ATLETAS[F. NACIMIENTO])</f>
        <v>39440</v>
      </c>
      <c r="C595" s="1">
        <f>IF(BD_ATLETAS[[#This Row],[F. NACIMIENTO]]=0,"",BD_ATLETAS[[#This Row],[AÑO]]-YEAR(BD_ATLETAS[[#This Row],[F. NACIMIENTO]]))</f>
        <v>12</v>
      </c>
      <c r="D595" s="2" t="s">
        <v>302</v>
      </c>
      <c r="E595" s="4" t="s">
        <v>372</v>
      </c>
      <c r="F5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5" s="4" t="str">
        <f>_xlfn.XLOOKUP(BD_ATLETAS[[#This Row],[ATLETA]],ATLETAS[ATLETA],ATLETAS[SEXO])</f>
        <v>M</v>
      </c>
      <c r="H595" s="4">
        <v>43681</v>
      </c>
      <c r="I595" s="2" t="s">
        <v>67</v>
      </c>
      <c r="J595" s="1" t="s">
        <v>649</v>
      </c>
      <c r="K595" s="3">
        <v>4.0729166666666664E-4</v>
      </c>
    </row>
    <row r="596" spans="1:11" x14ac:dyDescent="0.25">
      <c r="A596" s="1">
        <v>2023</v>
      </c>
      <c r="B596" s="4">
        <f>_xlfn.XLOOKUP(BD_ATLETAS[[#This Row],[ATLETA]],ATLETAS[ATLETA],ATLETAS[F. NACIMIENTO])</f>
        <v>39440</v>
      </c>
      <c r="C596" s="1">
        <f>IF(BD_ATLETAS[[#This Row],[F. NACIMIENTO]]=0,"",BD_ATLETAS[[#This Row],[AÑO]]-YEAR(BD_ATLETAS[[#This Row],[F. NACIMIENTO]]))</f>
        <v>12</v>
      </c>
      <c r="D596" s="2" t="s">
        <v>302</v>
      </c>
      <c r="E596" s="4" t="s">
        <v>372</v>
      </c>
      <c r="F5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6" s="4" t="str">
        <f>_xlfn.XLOOKUP(BD_ATLETAS[[#This Row],[ATLETA]],ATLETAS[ATLETA],ATLETAS[SEXO])</f>
        <v>M</v>
      </c>
      <c r="H596" s="4">
        <v>43681</v>
      </c>
      <c r="I596" s="2" t="s">
        <v>67</v>
      </c>
      <c r="J596" s="1" t="s">
        <v>651</v>
      </c>
      <c r="K596" s="3">
        <v>9.353009259259259E-4</v>
      </c>
    </row>
    <row r="597" spans="1:11" x14ac:dyDescent="0.25">
      <c r="A597" s="1">
        <v>2023</v>
      </c>
      <c r="B597" s="4">
        <f>_xlfn.XLOOKUP(BD_ATLETAS[[#This Row],[ATLETA]],ATLETAS[ATLETA],ATLETAS[F. NACIMIENTO])</f>
        <v>39440</v>
      </c>
      <c r="C597" s="1">
        <f>IF(BD_ATLETAS[[#This Row],[F. NACIMIENTO]]=0,"",BD_ATLETAS[[#This Row],[AÑO]]-YEAR(BD_ATLETAS[[#This Row],[F. NACIMIENTO]]))</f>
        <v>12</v>
      </c>
      <c r="D597" s="2" t="s">
        <v>302</v>
      </c>
      <c r="E597" s="4" t="s">
        <v>372</v>
      </c>
      <c r="F5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597" s="4" t="str">
        <f>_xlfn.XLOOKUP(BD_ATLETAS[[#This Row],[ATLETA]],ATLETAS[ATLETA],ATLETAS[SEXO])</f>
        <v>M</v>
      </c>
      <c r="H597" s="4">
        <v>43681</v>
      </c>
      <c r="I597" s="2" t="s">
        <v>67</v>
      </c>
      <c r="J597" s="1" t="s">
        <v>11</v>
      </c>
      <c r="K597" s="3">
        <v>5.1967592592592593E-4</v>
      </c>
    </row>
    <row r="598" spans="1:11" x14ac:dyDescent="0.25">
      <c r="A598" s="1">
        <v>2023</v>
      </c>
      <c r="B598" s="4">
        <f>_xlfn.XLOOKUP(BD_ATLETAS[[#This Row],[ATLETA]],ATLETAS[ATLETA],ATLETAS[F. NACIMIENTO])</f>
        <v>40098</v>
      </c>
      <c r="C598" s="1">
        <f>IF(BD_ATLETAS[[#This Row],[F. NACIMIENTO]]=0,"",BD_ATLETAS[[#This Row],[AÑO]]-YEAR(BD_ATLETAS[[#This Row],[F. NACIMIENTO]]))</f>
        <v>10</v>
      </c>
      <c r="D598" s="2" t="s">
        <v>135</v>
      </c>
      <c r="E598" s="4" t="s">
        <v>364</v>
      </c>
      <c r="F5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8" s="4" t="str">
        <f>_xlfn.XLOOKUP(BD_ATLETAS[[#This Row],[ATLETA]],ATLETAS[ATLETA],ATLETAS[SEXO])</f>
        <v>M</v>
      </c>
      <c r="H598" s="4">
        <v>43681</v>
      </c>
      <c r="I598" s="2" t="s">
        <v>67</v>
      </c>
      <c r="J598" s="1" t="s">
        <v>649</v>
      </c>
      <c r="K598" s="3">
        <v>5.5486111111111111E-4</v>
      </c>
    </row>
    <row r="599" spans="1:11" x14ac:dyDescent="0.25">
      <c r="A599" s="1">
        <v>2023</v>
      </c>
      <c r="B599" s="4">
        <f>_xlfn.XLOOKUP(BD_ATLETAS[[#This Row],[ATLETA]],ATLETAS[ATLETA],ATLETAS[F. NACIMIENTO])</f>
        <v>40098</v>
      </c>
      <c r="C599" s="1">
        <f>IF(BD_ATLETAS[[#This Row],[F. NACIMIENTO]]=0,"",BD_ATLETAS[[#This Row],[AÑO]]-YEAR(BD_ATLETAS[[#This Row],[F. NACIMIENTO]]))</f>
        <v>10</v>
      </c>
      <c r="D599" s="2" t="s">
        <v>135</v>
      </c>
      <c r="E599" s="4" t="s">
        <v>364</v>
      </c>
      <c r="F5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599" s="4" t="str">
        <f>_xlfn.XLOOKUP(BD_ATLETAS[[#This Row],[ATLETA]],ATLETAS[ATLETA],ATLETAS[SEXO])</f>
        <v>M</v>
      </c>
      <c r="H599" s="4">
        <v>43681</v>
      </c>
      <c r="I599" s="2" t="s">
        <v>67</v>
      </c>
      <c r="J599" s="1" t="s">
        <v>651</v>
      </c>
      <c r="K599" s="3">
        <v>1.4069444444444442E-3</v>
      </c>
    </row>
    <row r="600" spans="1:11" x14ac:dyDescent="0.25">
      <c r="A600" s="1">
        <v>2023</v>
      </c>
      <c r="B600" s="4">
        <f>_xlfn.XLOOKUP(BD_ATLETAS[[#This Row],[ATLETA]],ATLETAS[ATLETA],ATLETAS[F. NACIMIENTO])</f>
        <v>40098</v>
      </c>
      <c r="C600" s="1">
        <f>IF(BD_ATLETAS[[#This Row],[F. NACIMIENTO]]=0,"",BD_ATLETAS[[#This Row],[AÑO]]-YEAR(BD_ATLETAS[[#This Row],[F. NACIMIENTO]]))</f>
        <v>10</v>
      </c>
      <c r="D600" s="2" t="s">
        <v>135</v>
      </c>
      <c r="E600" s="4" t="s">
        <v>364</v>
      </c>
      <c r="F6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0" s="4" t="str">
        <f>_xlfn.XLOOKUP(BD_ATLETAS[[#This Row],[ATLETA]],ATLETAS[ATLETA],ATLETAS[SEXO])</f>
        <v>M</v>
      </c>
      <c r="H600" s="4">
        <v>43681</v>
      </c>
      <c r="I600" s="2" t="s">
        <v>67</v>
      </c>
      <c r="J600" s="1" t="s">
        <v>11</v>
      </c>
      <c r="K600" s="3">
        <v>8.9386574074074075E-4</v>
      </c>
    </row>
    <row r="601" spans="1:11" x14ac:dyDescent="0.25">
      <c r="A601" s="1">
        <v>2023</v>
      </c>
      <c r="B601" s="4">
        <f>_xlfn.XLOOKUP(BD_ATLETAS[[#This Row],[ATLETA]],ATLETAS[ATLETA],ATLETAS[F. NACIMIENTO])</f>
        <v>40468</v>
      </c>
      <c r="C601" s="1">
        <f>IF(BD_ATLETAS[[#This Row],[F. NACIMIENTO]]=0,"",BD_ATLETAS[[#This Row],[AÑO]]-YEAR(BD_ATLETAS[[#This Row],[F. NACIMIENTO]]))</f>
        <v>9</v>
      </c>
      <c r="D601" s="2" t="s">
        <v>329</v>
      </c>
      <c r="E601" s="4" t="s">
        <v>376</v>
      </c>
      <c r="F6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1" s="4" t="str">
        <f>_xlfn.XLOOKUP(BD_ATLETAS[[#This Row],[ATLETA]],ATLETAS[ATLETA],ATLETAS[SEXO])</f>
        <v>F</v>
      </c>
      <c r="H601" s="4">
        <v>43681</v>
      </c>
      <c r="I601" s="2" t="s">
        <v>67</v>
      </c>
      <c r="J601" s="1" t="s">
        <v>649</v>
      </c>
      <c r="K601" s="3">
        <v>8.8981481481481496E-4</v>
      </c>
    </row>
    <row r="602" spans="1:11" x14ac:dyDescent="0.25">
      <c r="A602" s="1">
        <v>2023</v>
      </c>
      <c r="B602" s="4">
        <f>_xlfn.XLOOKUP(BD_ATLETAS[[#This Row],[ATLETA]],ATLETAS[ATLETA],ATLETAS[F. NACIMIENTO])</f>
        <v>40468</v>
      </c>
      <c r="C602" s="1">
        <f>IF(BD_ATLETAS[[#This Row],[F. NACIMIENTO]]=0,"",BD_ATLETAS[[#This Row],[AÑO]]-YEAR(BD_ATLETAS[[#This Row],[F. NACIMIENTO]]))</f>
        <v>9</v>
      </c>
      <c r="D602" s="2" t="s">
        <v>329</v>
      </c>
      <c r="E602" s="4" t="s">
        <v>376</v>
      </c>
      <c r="F60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02" s="4" t="str">
        <f>_xlfn.XLOOKUP(BD_ATLETAS[[#This Row],[ATLETA]],ATLETAS[ATLETA],ATLETAS[SEXO])</f>
        <v>F</v>
      </c>
      <c r="H602" s="4">
        <v>43681</v>
      </c>
      <c r="I602" s="2" t="s">
        <v>67</v>
      </c>
      <c r="J602" s="1" t="s">
        <v>9</v>
      </c>
      <c r="K602" s="3">
        <v>4.4444444444444441E-4</v>
      </c>
    </row>
    <row r="603" spans="1:11" x14ac:dyDescent="0.25">
      <c r="A603" s="1">
        <v>2023</v>
      </c>
      <c r="B603" s="4">
        <f>_xlfn.XLOOKUP(BD_ATLETAS[[#This Row],[ATLETA]],ATLETAS[ATLETA],ATLETAS[F. NACIMIENTO])</f>
        <v>41044</v>
      </c>
      <c r="C603" s="1">
        <f>IF(BD_ATLETAS[[#This Row],[F. NACIMIENTO]]=0,"",BD_ATLETAS[[#This Row],[AÑO]]-YEAR(BD_ATLETAS[[#This Row],[F. NACIMIENTO]]))</f>
        <v>7</v>
      </c>
      <c r="D603" s="2" t="s">
        <v>149</v>
      </c>
      <c r="E603" s="4" t="s">
        <v>365</v>
      </c>
      <c r="F6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3" s="4" t="str">
        <f>_xlfn.XLOOKUP(BD_ATLETAS[[#This Row],[ATLETA]],ATLETAS[ATLETA],ATLETAS[SEXO])</f>
        <v>F</v>
      </c>
      <c r="H603" s="4">
        <v>43681</v>
      </c>
      <c r="I603" s="2" t="s">
        <v>67</v>
      </c>
      <c r="J603" s="1" t="s">
        <v>650</v>
      </c>
      <c r="K603" s="3">
        <v>4.8715277777777776E-4</v>
      </c>
    </row>
    <row r="604" spans="1:11" x14ac:dyDescent="0.25">
      <c r="A604" s="1">
        <v>2023</v>
      </c>
      <c r="B604" s="4">
        <f>_xlfn.XLOOKUP(BD_ATLETAS[[#This Row],[ATLETA]],ATLETAS[ATLETA],ATLETAS[F. NACIMIENTO])</f>
        <v>37986</v>
      </c>
      <c r="C604" s="1">
        <f>IF(BD_ATLETAS[[#This Row],[F. NACIMIENTO]]=0,"",BD_ATLETAS[[#This Row],[AÑO]]-YEAR(BD_ATLETAS[[#This Row],[F. NACIMIENTO]]))</f>
        <v>15</v>
      </c>
      <c r="D604" s="2" t="s">
        <v>272</v>
      </c>
      <c r="E604" s="4" t="s">
        <v>369</v>
      </c>
      <c r="F6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4" s="4" t="str">
        <f>_xlfn.XLOOKUP(BD_ATLETAS[[#This Row],[ATLETA]],ATLETAS[ATLETA],ATLETAS[SEXO])</f>
        <v>M</v>
      </c>
      <c r="H604" s="4">
        <v>43681</v>
      </c>
      <c r="I604" s="2" t="s">
        <v>67</v>
      </c>
      <c r="J604" s="1" t="s">
        <v>649</v>
      </c>
      <c r="K604" s="3">
        <v>3.3460648148148152E-4</v>
      </c>
    </row>
    <row r="605" spans="1:11" x14ac:dyDescent="0.25">
      <c r="A605" s="1">
        <v>2023</v>
      </c>
      <c r="B605" s="4">
        <f>_xlfn.XLOOKUP(BD_ATLETAS[[#This Row],[ATLETA]],ATLETAS[ATLETA],ATLETAS[F. NACIMIENTO])</f>
        <v>37986</v>
      </c>
      <c r="C605" s="1">
        <f>IF(BD_ATLETAS[[#This Row],[F. NACIMIENTO]]=0,"",BD_ATLETAS[[#This Row],[AÑO]]-YEAR(BD_ATLETAS[[#This Row],[F. NACIMIENTO]]))</f>
        <v>15</v>
      </c>
      <c r="D605" s="2" t="s">
        <v>272</v>
      </c>
      <c r="E605" s="4" t="s">
        <v>369</v>
      </c>
      <c r="F6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5" s="4" t="str">
        <f>_xlfn.XLOOKUP(BD_ATLETAS[[#This Row],[ATLETA]],ATLETAS[ATLETA],ATLETAS[SEXO])</f>
        <v>M</v>
      </c>
      <c r="H605" s="4">
        <v>43681</v>
      </c>
      <c r="I605" s="2" t="s">
        <v>67</v>
      </c>
      <c r="J605" s="1" t="s">
        <v>651</v>
      </c>
      <c r="K605" s="3">
        <v>7.9791666666666672E-4</v>
      </c>
    </row>
    <row r="606" spans="1:11" x14ac:dyDescent="0.25">
      <c r="A606" s="1">
        <v>2023</v>
      </c>
      <c r="B606" s="4">
        <f>_xlfn.XLOOKUP(BD_ATLETAS[[#This Row],[ATLETA]],ATLETAS[ATLETA],ATLETAS[F. NACIMIENTO])</f>
        <v>37986</v>
      </c>
      <c r="C606" s="1">
        <f>IF(BD_ATLETAS[[#This Row],[F. NACIMIENTO]]=0,"",BD_ATLETAS[[#This Row],[AÑO]]-YEAR(BD_ATLETAS[[#This Row],[F. NACIMIENTO]]))</f>
        <v>15</v>
      </c>
      <c r="D606" s="2" t="s">
        <v>272</v>
      </c>
      <c r="E606" s="4" t="s">
        <v>369</v>
      </c>
      <c r="F6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6" s="4" t="str">
        <f>_xlfn.XLOOKUP(BD_ATLETAS[[#This Row],[ATLETA]],ATLETAS[ATLETA],ATLETAS[SEXO])</f>
        <v>M</v>
      </c>
      <c r="H606" s="4">
        <v>43681</v>
      </c>
      <c r="I606" s="2" t="s">
        <v>67</v>
      </c>
      <c r="J606" s="1" t="s">
        <v>13</v>
      </c>
      <c r="K606" s="3">
        <v>3.7835648148148147E-4</v>
      </c>
    </row>
    <row r="607" spans="1:11" x14ac:dyDescent="0.25">
      <c r="A607" s="1">
        <v>2023</v>
      </c>
      <c r="B607" s="4">
        <f>_xlfn.XLOOKUP(BD_ATLETAS[[#This Row],[ATLETA]],ATLETAS[ATLETA],ATLETAS[F. NACIMIENTO])</f>
        <v>37986</v>
      </c>
      <c r="C607" s="1">
        <f>IF(BD_ATLETAS[[#This Row],[F. NACIMIENTO]]=0,"",BD_ATLETAS[[#This Row],[AÑO]]-YEAR(BD_ATLETAS[[#This Row],[F. NACIMIENTO]]))</f>
        <v>15</v>
      </c>
      <c r="D607" s="2" t="s">
        <v>272</v>
      </c>
      <c r="E607" s="4" t="s">
        <v>369</v>
      </c>
      <c r="F6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07" s="4" t="str">
        <f>_xlfn.XLOOKUP(BD_ATLETAS[[#This Row],[ATLETA]],ATLETAS[ATLETA],ATLETAS[SEXO])</f>
        <v>M</v>
      </c>
      <c r="H607" s="4">
        <v>43681</v>
      </c>
      <c r="I607" s="2" t="s">
        <v>67</v>
      </c>
      <c r="J607" s="1" t="s">
        <v>12</v>
      </c>
      <c r="K607" s="3">
        <v>4.6909722222222226E-4</v>
      </c>
    </row>
    <row r="608" spans="1:11" x14ac:dyDescent="0.25">
      <c r="A608" s="1">
        <v>2023</v>
      </c>
      <c r="B608" s="4">
        <f>_xlfn.XLOOKUP(BD_ATLETAS[[#This Row],[ATLETA]],ATLETAS[ATLETA],ATLETAS[F. NACIMIENTO])</f>
        <v>40875</v>
      </c>
      <c r="C608" s="1">
        <f>IF(BD_ATLETAS[[#This Row],[F. NACIMIENTO]]=0,"",BD_ATLETAS[[#This Row],[AÑO]]-YEAR(BD_ATLETAS[[#This Row],[F. NACIMIENTO]]))</f>
        <v>8</v>
      </c>
      <c r="D608" s="2" t="s">
        <v>184</v>
      </c>
      <c r="E608" s="4" t="s">
        <v>367</v>
      </c>
      <c r="F6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8" s="4" t="str">
        <f>_xlfn.XLOOKUP(BD_ATLETAS[[#This Row],[ATLETA]],ATLETAS[ATLETA],ATLETAS[SEXO])</f>
        <v>M</v>
      </c>
      <c r="H608" s="4">
        <v>43681</v>
      </c>
      <c r="I608" s="2" t="s">
        <v>67</v>
      </c>
      <c r="J608" s="1" t="s">
        <v>650</v>
      </c>
      <c r="K608" s="3">
        <v>2.9293981481481483E-4</v>
      </c>
    </row>
    <row r="609" spans="1:11" x14ac:dyDescent="0.25">
      <c r="A609" s="1">
        <v>2023</v>
      </c>
      <c r="B609" s="4">
        <f>_xlfn.XLOOKUP(BD_ATLETAS[[#This Row],[ATLETA]],ATLETAS[ATLETA],ATLETAS[F. NACIMIENTO])</f>
        <v>40875</v>
      </c>
      <c r="C609" s="1">
        <f>IF(BD_ATLETAS[[#This Row],[F. NACIMIENTO]]=0,"",BD_ATLETAS[[#This Row],[AÑO]]-YEAR(BD_ATLETAS[[#This Row],[F. NACIMIENTO]]))</f>
        <v>8</v>
      </c>
      <c r="D609" s="2" t="s">
        <v>184</v>
      </c>
      <c r="E609" s="4" t="s">
        <v>367</v>
      </c>
      <c r="F6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09" s="4" t="str">
        <f>_xlfn.XLOOKUP(BD_ATLETAS[[#This Row],[ATLETA]],ATLETAS[ATLETA],ATLETAS[SEXO])</f>
        <v>M</v>
      </c>
      <c r="H609" s="4">
        <v>43681</v>
      </c>
      <c r="I609" s="2" t="s">
        <v>67</v>
      </c>
      <c r="J609" s="1" t="s">
        <v>649</v>
      </c>
      <c r="K609" s="3">
        <v>6.2314814814814817E-4</v>
      </c>
    </row>
    <row r="610" spans="1:11" x14ac:dyDescent="0.25">
      <c r="A610" s="1">
        <v>2023</v>
      </c>
      <c r="B610" s="4">
        <f>_xlfn.XLOOKUP(BD_ATLETAS[[#This Row],[ATLETA]],ATLETAS[ATLETA],ATLETAS[F. NACIMIENTO])</f>
        <v>40875</v>
      </c>
      <c r="C610" s="1">
        <f>IF(BD_ATLETAS[[#This Row],[F. NACIMIENTO]]=0,"",BD_ATLETAS[[#This Row],[AÑO]]-YEAR(BD_ATLETAS[[#This Row],[F. NACIMIENTO]]))</f>
        <v>8</v>
      </c>
      <c r="D610" s="2" t="s">
        <v>184</v>
      </c>
      <c r="E610" s="4" t="s">
        <v>367</v>
      </c>
      <c r="F6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10" s="4" t="str">
        <f>_xlfn.XLOOKUP(BD_ATLETAS[[#This Row],[ATLETA]],ATLETAS[ATLETA],ATLETAS[SEXO])</f>
        <v>M</v>
      </c>
      <c r="H610" s="4">
        <v>43681</v>
      </c>
      <c r="I610" s="2" t="s">
        <v>67</v>
      </c>
      <c r="J610" s="1" t="s">
        <v>9</v>
      </c>
      <c r="K610" s="3">
        <v>4.9444444444444438E-4</v>
      </c>
    </row>
    <row r="611" spans="1:11" x14ac:dyDescent="0.25">
      <c r="A611" s="1">
        <v>2023</v>
      </c>
      <c r="B611" s="4">
        <f>_xlfn.XLOOKUP(BD_ATLETAS[[#This Row],[ATLETA]],ATLETAS[ATLETA],ATLETAS[F. NACIMIENTO])</f>
        <v>41278</v>
      </c>
      <c r="C611" s="1">
        <f>IF(BD_ATLETAS[[#This Row],[F. NACIMIENTO]]=0,"",BD_ATLETAS[[#This Row],[AÑO]]-YEAR(BD_ATLETAS[[#This Row],[F. NACIMIENTO]]))</f>
        <v>6</v>
      </c>
      <c r="D611" s="2" t="s">
        <v>318</v>
      </c>
      <c r="E611" s="4" t="s">
        <v>375</v>
      </c>
      <c r="F6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611" s="4" t="str">
        <f>_xlfn.XLOOKUP(BD_ATLETAS[[#This Row],[ATLETA]],ATLETAS[ATLETA],ATLETAS[SEXO])</f>
        <v>M</v>
      </c>
      <c r="H611" s="4">
        <v>43681</v>
      </c>
      <c r="I611" s="2" t="s">
        <v>67</v>
      </c>
      <c r="J611" s="1" t="s">
        <v>650</v>
      </c>
      <c r="K611" s="3">
        <v>4.982638888888888E-4</v>
      </c>
    </row>
    <row r="612" spans="1:11" x14ac:dyDescent="0.25">
      <c r="A612" s="1">
        <v>2023</v>
      </c>
      <c r="B612" s="4">
        <f>_xlfn.XLOOKUP(BD_ATLETAS[[#This Row],[ATLETA]],ATLETAS[ATLETA],ATLETAS[F. NACIMIENTO])</f>
        <v>40009</v>
      </c>
      <c r="C612" s="1">
        <f>IF(BD_ATLETAS[[#This Row],[F. NACIMIENTO]]=0,"",BD_ATLETAS[[#This Row],[AÑO]]-YEAR(BD_ATLETAS[[#This Row],[F. NACIMIENTO]]))</f>
        <v>10</v>
      </c>
      <c r="D612" s="2" t="s">
        <v>332</v>
      </c>
      <c r="E612" s="4" t="s">
        <v>376</v>
      </c>
      <c r="F6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2" s="4" t="str">
        <f>_xlfn.XLOOKUP(BD_ATLETAS[[#This Row],[ATLETA]],ATLETAS[ATLETA],ATLETAS[SEXO])</f>
        <v>F</v>
      </c>
      <c r="H612" s="4">
        <v>43681</v>
      </c>
      <c r="I612" s="2" t="s">
        <v>67</v>
      </c>
      <c r="J612" s="1" t="s">
        <v>649</v>
      </c>
      <c r="K612" s="3">
        <v>4.9525462962962956E-4</v>
      </c>
    </row>
    <row r="613" spans="1:11" x14ac:dyDescent="0.25">
      <c r="A613" s="1">
        <v>2023</v>
      </c>
      <c r="B613" s="4">
        <f>_xlfn.XLOOKUP(BD_ATLETAS[[#This Row],[ATLETA]],ATLETAS[ATLETA],ATLETAS[F. NACIMIENTO])</f>
        <v>40009</v>
      </c>
      <c r="C613" s="1">
        <f>IF(BD_ATLETAS[[#This Row],[F. NACIMIENTO]]=0,"",BD_ATLETAS[[#This Row],[AÑO]]-YEAR(BD_ATLETAS[[#This Row],[F. NACIMIENTO]]))</f>
        <v>10</v>
      </c>
      <c r="D613" s="2" t="s">
        <v>332</v>
      </c>
      <c r="E613" s="4" t="s">
        <v>376</v>
      </c>
      <c r="F6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3" s="4" t="str">
        <f>_xlfn.XLOOKUP(BD_ATLETAS[[#This Row],[ATLETA]],ATLETAS[ATLETA],ATLETAS[SEXO])</f>
        <v>F</v>
      </c>
      <c r="H613" s="4">
        <v>43681</v>
      </c>
      <c r="I613" s="2" t="s">
        <v>67</v>
      </c>
      <c r="J613" s="1" t="s">
        <v>651</v>
      </c>
      <c r="K613" s="3">
        <v>1.219212962962963E-3</v>
      </c>
    </row>
    <row r="614" spans="1:11" x14ac:dyDescent="0.25">
      <c r="A614" s="1">
        <v>2023</v>
      </c>
      <c r="B614" s="4">
        <f>_xlfn.XLOOKUP(BD_ATLETAS[[#This Row],[ATLETA]],ATLETAS[ATLETA],ATLETAS[F. NACIMIENTO])</f>
        <v>40009</v>
      </c>
      <c r="C614" s="1">
        <f>IF(BD_ATLETAS[[#This Row],[F. NACIMIENTO]]=0,"",BD_ATLETAS[[#This Row],[AÑO]]-YEAR(BD_ATLETAS[[#This Row],[F. NACIMIENTO]]))</f>
        <v>10</v>
      </c>
      <c r="D614" s="2" t="s">
        <v>332</v>
      </c>
      <c r="E614" s="4" t="s">
        <v>376</v>
      </c>
      <c r="F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4" s="4" t="str">
        <f>_xlfn.XLOOKUP(BD_ATLETAS[[#This Row],[ATLETA]],ATLETAS[ATLETA],ATLETAS[SEXO])</f>
        <v>F</v>
      </c>
      <c r="H614" s="4">
        <v>43681</v>
      </c>
      <c r="I614" s="2" t="s">
        <v>67</v>
      </c>
      <c r="J614" s="1" t="s">
        <v>11</v>
      </c>
      <c r="K614" s="3">
        <v>7.2407407407407403E-4</v>
      </c>
    </row>
    <row r="615" spans="1:11" x14ac:dyDescent="0.25">
      <c r="A615" s="1">
        <v>2023</v>
      </c>
      <c r="B615" s="4">
        <f>_xlfn.XLOOKUP(BD_ATLETAS[[#This Row],[ATLETA]],ATLETAS[ATLETA],ATLETAS[F. NACIMIENTO])</f>
        <v>40009</v>
      </c>
      <c r="C615" s="1">
        <f>IF(BD_ATLETAS[[#This Row],[F. NACIMIENTO]]=0,"",BD_ATLETAS[[#This Row],[AÑO]]-YEAR(BD_ATLETAS[[#This Row],[F. NACIMIENTO]]))</f>
        <v>10</v>
      </c>
      <c r="D615" s="2" t="s">
        <v>332</v>
      </c>
      <c r="E615" s="4" t="s">
        <v>376</v>
      </c>
      <c r="F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5" s="4" t="str">
        <f>_xlfn.XLOOKUP(BD_ATLETAS[[#This Row],[ATLETA]],ATLETAS[ATLETA],ATLETAS[SEXO])</f>
        <v>F</v>
      </c>
      <c r="H615" s="4">
        <v>43681</v>
      </c>
      <c r="I615" s="2" t="s">
        <v>67</v>
      </c>
      <c r="J615" s="1" t="s">
        <v>13</v>
      </c>
      <c r="K615" s="3">
        <v>6.3657407407407402E-4</v>
      </c>
    </row>
    <row r="616" spans="1:11" x14ac:dyDescent="0.25">
      <c r="A616" s="1">
        <v>2023</v>
      </c>
      <c r="B616" s="4">
        <f>_xlfn.XLOOKUP(BD_ATLETAS[[#This Row],[ATLETA]],ATLETAS[ATLETA],ATLETAS[F. NACIMIENTO])</f>
        <v>39227</v>
      </c>
      <c r="C616" s="1">
        <f>IF(BD_ATLETAS[[#This Row],[F. NACIMIENTO]]=0,"",BD_ATLETAS[[#This Row],[AÑO]]-YEAR(BD_ATLETAS[[#This Row],[F. NACIMIENTO]]))</f>
        <v>12</v>
      </c>
      <c r="D616" s="2" t="s">
        <v>321</v>
      </c>
      <c r="E616" s="4" t="s">
        <v>375</v>
      </c>
      <c r="F6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6" s="4" t="str">
        <f>_xlfn.XLOOKUP(BD_ATLETAS[[#This Row],[ATLETA]],ATLETAS[ATLETA],ATLETAS[SEXO])</f>
        <v>M</v>
      </c>
      <c r="H616" s="4">
        <v>43681</v>
      </c>
      <c r="I616" s="2" t="s">
        <v>67</v>
      </c>
      <c r="J616" s="1" t="s">
        <v>649</v>
      </c>
      <c r="K616" s="3">
        <v>1.1624999999999999E-3</v>
      </c>
    </row>
    <row r="617" spans="1:11" x14ac:dyDescent="0.25">
      <c r="A617" s="1">
        <v>2023</v>
      </c>
      <c r="B617" s="4">
        <f>_xlfn.XLOOKUP(BD_ATLETAS[[#This Row],[ATLETA]],ATLETAS[ATLETA],ATLETAS[F. NACIMIENTO])</f>
        <v>39227</v>
      </c>
      <c r="C617" s="1">
        <f>IF(BD_ATLETAS[[#This Row],[F. NACIMIENTO]]=0,"",BD_ATLETAS[[#This Row],[AÑO]]-YEAR(BD_ATLETAS[[#This Row],[F. NACIMIENTO]]))</f>
        <v>12</v>
      </c>
      <c r="D617" s="2" t="s">
        <v>321</v>
      </c>
      <c r="E617" s="4" t="s">
        <v>375</v>
      </c>
      <c r="F6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7" s="4" t="str">
        <f>_xlfn.XLOOKUP(BD_ATLETAS[[#This Row],[ATLETA]],ATLETAS[ATLETA],ATLETAS[SEXO])</f>
        <v>M</v>
      </c>
      <c r="H617" s="4">
        <v>43681</v>
      </c>
      <c r="I617" s="2" t="s">
        <v>67</v>
      </c>
      <c r="J617" s="1" t="s">
        <v>11</v>
      </c>
      <c r="K617" s="3">
        <v>6.4675925925925925E-4</v>
      </c>
    </row>
    <row r="618" spans="1:11" x14ac:dyDescent="0.25">
      <c r="A618" s="1">
        <v>2023</v>
      </c>
      <c r="B618" s="4">
        <f>_xlfn.XLOOKUP(BD_ATLETAS[[#This Row],[ATLETA]],ATLETAS[ATLETA],ATLETAS[F. NACIMIENTO])</f>
        <v>39227</v>
      </c>
      <c r="C618" s="1">
        <f>IF(BD_ATLETAS[[#This Row],[F. NACIMIENTO]]=0,"",BD_ATLETAS[[#This Row],[AÑO]]-YEAR(BD_ATLETAS[[#This Row],[F. NACIMIENTO]]))</f>
        <v>12</v>
      </c>
      <c r="D618" s="2" t="s">
        <v>321</v>
      </c>
      <c r="E618" s="4" t="s">
        <v>375</v>
      </c>
      <c r="F6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8" s="4" t="str">
        <f>_xlfn.XLOOKUP(BD_ATLETAS[[#This Row],[ATLETA]],ATLETAS[ATLETA],ATLETAS[SEXO])</f>
        <v>M</v>
      </c>
      <c r="H618" s="4">
        <v>43681</v>
      </c>
      <c r="I618" s="2" t="s">
        <v>67</v>
      </c>
      <c r="J618" s="1" t="s">
        <v>13</v>
      </c>
      <c r="K618" s="3">
        <v>6.4594907407407407E-4</v>
      </c>
    </row>
    <row r="619" spans="1:11" x14ac:dyDescent="0.25">
      <c r="A619" s="1">
        <v>2023</v>
      </c>
      <c r="B619" s="4">
        <f>_xlfn.XLOOKUP(BD_ATLETAS[[#This Row],[ATLETA]],ATLETAS[ATLETA],ATLETAS[F. NACIMIENTO])</f>
        <v>39227</v>
      </c>
      <c r="C619" s="1">
        <f>IF(BD_ATLETAS[[#This Row],[F. NACIMIENTO]]=0,"",BD_ATLETAS[[#This Row],[AÑO]]-YEAR(BD_ATLETAS[[#This Row],[F. NACIMIENTO]]))</f>
        <v>12</v>
      </c>
      <c r="D619" s="2" t="s">
        <v>321</v>
      </c>
      <c r="E619" s="4" t="s">
        <v>375</v>
      </c>
      <c r="F6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19" s="4" t="str">
        <f>_xlfn.XLOOKUP(BD_ATLETAS[[#This Row],[ATLETA]],ATLETAS[ATLETA],ATLETAS[SEXO])</f>
        <v>M</v>
      </c>
      <c r="H619" s="4">
        <v>43681</v>
      </c>
      <c r="I619" s="2" t="s">
        <v>67</v>
      </c>
      <c r="J619" s="1" t="s">
        <v>12</v>
      </c>
      <c r="K619" s="3">
        <v>8.0254629629629632E-4</v>
      </c>
    </row>
    <row r="620" spans="1:11" x14ac:dyDescent="0.25">
      <c r="A620" s="1">
        <v>2023</v>
      </c>
      <c r="B620" s="4">
        <f>_xlfn.XLOOKUP(BD_ATLETAS[[#This Row],[ATLETA]],ATLETAS[ATLETA],ATLETAS[F. NACIMIENTO])</f>
        <v>39082</v>
      </c>
      <c r="C620" s="1">
        <f>IF(BD_ATLETAS[[#This Row],[F. NACIMIENTO]]=0,"",BD_ATLETAS[[#This Row],[AÑO]]-YEAR(BD_ATLETAS[[#This Row],[F. NACIMIENTO]]))</f>
        <v>12</v>
      </c>
      <c r="D620" s="2" t="s">
        <v>411</v>
      </c>
      <c r="E620" s="4" t="s">
        <v>369</v>
      </c>
      <c r="F6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0" s="4" t="str">
        <f>_xlfn.XLOOKUP(BD_ATLETAS[[#This Row],[ATLETA]],ATLETAS[ATLETA],ATLETAS[SEXO])</f>
        <v>M</v>
      </c>
      <c r="H620" s="4">
        <v>43681</v>
      </c>
      <c r="I620" s="2" t="s">
        <v>67</v>
      </c>
      <c r="J620" s="1" t="s">
        <v>649</v>
      </c>
      <c r="K620" s="3">
        <v>5.3935185185185195E-4</v>
      </c>
    </row>
    <row r="621" spans="1:11" x14ac:dyDescent="0.25">
      <c r="A621" s="1">
        <v>2023</v>
      </c>
      <c r="B621" s="4">
        <f>_xlfn.XLOOKUP(BD_ATLETAS[[#This Row],[ATLETA]],ATLETAS[ATLETA],ATLETAS[F. NACIMIENTO])</f>
        <v>39082</v>
      </c>
      <c r="C621" s="1">
        <f>IF(BD_ATLETAS[[#This Row],[F. NACIMIENTO]]=0,"",BD_ATLETAS[[#This Row],[AÑO]]-YEAR(BD_ATLETAS[[#This Row],[F. NACIMIENTO]]))</f>
        <v>12</v>
      </c>
      <c r="D621" s="2" t="s">
        <v>411</v>
      </c>
      <c r="E621" s="4" t="s">
        <v>369</v>
      </c>
      <c r="F6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1" s="4" t="str">
        <f>_xlfn.XLOOKUP(BD_ATLETAS[[#This Row],[ATLETA]],ATLETAS[ATLETA],ATLETAS[SEXO])</f>
        <v>M</v>
      </c>
      <c r="H621" s="4">
        <v>43681</v>
      </c>
      <c r="I621" s="2" t="s">
        <v>67</v>
      </c>
      <c r="J621" s="1" t="s">
        <v>651</v>
      </c>
      <c r="K621" s="3">
        <v>1.1574074074074073E-3</v>
      </c>
    </row>
    <row r="622" spans="1:11" x14ac:dyDescent="0.25">
      <c r="A622" s="1">
        <v>2023</v>
      </c>
      <c r="B622" s="4">
        <f>_xlfn.XLOOKUP(BD_ATLETAS[[#This Row],[ATLETA]],ATLETAS[ATLETA],ATLETAS[F. NACIMIENTO])</f>
        <v>39082</v>
      </c>
      <c r="C622" s="1">
        <f>IF(BD_ATLETAS[[#This Row],[F. NACIMIENTO]]=0,"",BD_ATLETAS[[#This Row],[AÑO]]-YEAR(BD_ATLETAS[[#This Row],[F. NACIMIENTO]]))</f>
        <v>12</v>
      </c>
      <c r="D622" s="2" t="s">
        <v>411</v>
      </c>
      <c r="E622" s="4" t="s">
        <v>369</v>
      </c>
      <c r="F6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2" s="4" t="str">
        <f>_xlfn.XLOOKUP(BD_ATLETAS[[#This Row],[ATLETA]],ATLETAS[ATLETA],ATLETAS[SEXO])</f>
        <v>M</v>
      </c>
      <c r="H622" s="4">
        <v>43681</v>
      </c>
      <c r="I622" s="2" t="s">
        <v>67</v>
      </c>
      <c r="J622" s="1" t="s">
        <v>13</v>
      </c>
      <c r="K622" s="3">
        <v>5.929398148148148E-4</v>
      </c>
    </row>
    <row r="623" spans="1:11" x14ac:dyDescent="0.25">
      <c r="A623" s="1">
        <v>2023</v>
      </c>
      <c r="B623" s="4">
        <f>_xlfn.XLOOKUP(BD_ATLETAS[[#This Row],[ATLETA]],ATLETAS[ATLETA],ATLETAS[F. NACIMIENTO])</f>
        <v>39082</v>
      </c>
      <c r="C623" s="1">
        <f>IF(BD_ATLETAS[[#This Row],[F. NACIMIENTO]]=0,"",BD_ATLETAS[[#This Row],[AÑO]]-YEAR(BD_ATLETAS[[#This Row],[F. NACIMIENTO]]))</f>
        <v>12</v>
      </c>
      <c r="D623" s="2" t="s">
        <v>411</v>
      </c>
      <c r="E623" s="4" t="s">
        <v>369</v>
      </c>
      <c r="F6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3" s="4" t="str">
        <f>_xlfn.XLOOKUP(BD_ATLETAS[[#This Row],[ATLETA]],ATLETAS[ATLETA],ATLETAS[SEXO])</f>
        <v>M</v>
      </c>
      <c r="H623" s="4">
        <v>43681</v>
      </c>
      <c r="I623" s="2" t="s">
        <v>67</v>
      </c>
      <c r="J623" s="1" t="s">
        <v>12</v>
      </c>
      <c r="K623" s="3">
        <v>5.7361111111111122E-4</v>
      </c>
    </row>
    <row r="624" spans="1:11" x14ac:dyDescent="0.25">
      <c r="A624" s="1">
        <v>2023</v>
      </c>
      <c r="B624" s="4">
        <f>_xlfn.XLOOKUP(BD_ATLETAS[[#This Row],[ATLETA]],ATLETAS[ATLETA],ATLETAS[F. NACIMIENTO])</f>
        <v>39478</v>
      </c>
      <c r="C624" s="1">
        <f>IF(BD_ATLETAS[[#This Row],[F. NACIMIENTO]]=0,"",BD_ATLETAS[[#This Row],[AÑO]]-YEAR(BD_ATLETAS[[#This Row],[F. NACIMIENTO]]))</f>
        <v>11</v>
      </c>
      <c r="D624" s="2" t="s">
        <v>189</v>
      </c>
      <c r="E624" s="4" t="s">
        <v>367</v>
      </c>
      <c r="F6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4" s="4" t="str">
        <f>_xlfn.XLOOKUP(BD_ATLETAS[[#This Row],[ATLETA]],ATLETAS[ATLETA],ATLETAS[SEXO])</f>
        <v>M</v>
      </c>
      <c r="H624" s="4">
        <v>43681</v>
      </c>
      <c r="I624" s="2" t="s">
        <v>67</v>
      </c>
      <c r="J624" s="1" t="s">
        <v>649</v>
      </c>
      <c r="K624" s="3">
        <v>5.1504629629629632E-4</v>
      </c>
    </row>
    <row r="625" spans="1:11" x14ac:dyDescent="0.25">
      <c r="A625" s="1">
        <v>2023</v>
      </c>
      <c r="B625" s="4">
        <f>_xlfn.XLOOKUP(BD_ATLETAS[[#This Row],[ATLETA]],ATLETAS[ATLETA],ATLETAS[F. NACIMIENTO])</f>
        <v>39478</v>
      </c>
      <c r="C625" s="1">
        <f>IF(BD_ATLETAS[[#This Row],[F. NACIMIENTO]]=0,"",BD_ATLETAS[[#This Row],[AÑO]]-YEAR(BD_ATLETAS[[#This Row],[F. NACIMIENTO]]))</f>
        <v>11</v>
      </c>
      <c r="D625" s="2" t="s">
        <v>189</v>
      </c>
      <c r="E625" s="4" t="s">
        <v>367</v>
      </c>
      <c r="F6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5" s="4" t="str">
        <f>_xlfn.XLOOKUP(BD_ATLETAS[[#This Row],[ATLETA]],ATLETAS[ATLETA],ATLETAS[SEXO])</f>
        <v>M</v>
      </c>
      <c r="H625" s="4">
        <v>43681</v>
      </c>
      <c r="I625" s="2" t="s">
        <v>67</v>
      </c>
      <c r="J625" s="1" t="s">
        <v>651</v>
      </c>
      <c r="K625" s="3">
        <v>1.2379629629629631E-3</v>
      </c>
    </row>
    <row r="626" spans="1:11" x14ac:dyDescent="0.25">
      <c r="A626" s="1">
        <v>2023</v>
      </c>
      <c r="B626" s="4">
        <f>_xlfn.XLOOKUP(BD_ATLETAS[[#This Row],[ATLETA]],ATLETAS[ATLETA],ATLETAS[F. NACIMIENTO])</f>
        <v>39478</v>
      </c>
      <c r="C626" s="1">
        <f>IF(BD_ATLETAS[[#This Row],[F. NACIMIENTO]]=0,"",BD_ATLETAS[[#This Row],[AÑO]]-YEAR(BD_ATLETAS[[#This Row],[F. NACIMIENTO]]))</f>
        <v>11</v>
      </c>
      <c r="D626" s="2" t="s">
        <v>189</v>
      </c>
      <c r="E626" s="4" t="s">
        <v>367</v>
      </c>
      <c r="F6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6" s="4" t="str">
        <f>_xlfn.XLOOKUP(BD_ATLETAS[[#This Row],[ATLETA]],ATLETAS[ATLETA],ATLETAS[SEXO])</f>
        <v>M</v>
      </c>
      <c r="H626" s="4">
        <v>43681</v>
      </c>
      <c r="I626" s="2" t="s">
        <v>67</v>
      </c>
      <c r="J626" s="1" t="s">
        <v>652</v>
      </c>
      <c r="K626" s="3">
        <v>2.7549768518518518E-3</v>
      </c>
    </row>
    <row r="627" spans="1:11" x14ac:dyDescent="0.25">
      <c r="A627" s="1">
        <v>2023</v>
      </c>
      <c r="B627" s="4">
        <f>_xlfn.XLOOKUP(BD_ATLETAS[[#This Row],[ATLETA]],ATLETAS[ATLETA],ATLETAS[F. NACIMIENTO])</f>
        <v>39478</v>
      </c>
      <c r="C627" s="1">
        <f>IF(BD_ATLETAS[[#This Row],[F. NACIMIENTO]]=0,"",BD_ATLETAS[[#This Row],[AÑO]]-YEAR(BD_ATLETAS[[#This Row],[F. NACIMIENTO]]))</f>
        <v>11</v>
      </c>
      <c r="D627" s="2" t="s">
        <v>189</v>
      </c>
      <c r="E627" s="4" t="s">
        <v>367</v>
      </c>
      <c r="F6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27" s="4" t="str">
        <f>_xlfn.XLOOKUP(BD_ATLETAS[[#This Row],[ATLETA]],ATLETAS[ATLETA],ATLETAS[SEXO])</f>
        <v>M</v>
      </c>
      <c r="H627" s="4">
        <v>43681</v>
      </c>
      <c r="I627" s="2" t="s">
        <v>67</v>
      </c>
      <c r="J627" s="1" t="s">
        <v>12</v>
      </c>
      <c r="K627" s="3">
        <v>7.2696759259259253E-4</v>
      </c>
    </row>
    <row r="628" spans="1:11" x14ac:dyDescent="0.25">
      <c r="A628" s="1">
        <v>2023</v>
      </c>
      <c r="B628" s="4">
        <f>_xlfn.XLOOKUP(BD_ATLETAS[[#This Row],[ATLETA]],ATLETAS[ATLETA],ATLETAS[F. NACIMIENTO])</f>
        <v>38942</v>
      </c>
      <c r="C628" s="1">
        <f>IF(BD_ATLETAS[[#This Row],[F. NACIMIENTO]]=0,"",BD_ATLETAS[[#This Row],[AÑO]]-YEAR(BD_ATLETAS[[#This Row],[F. NACIMIENTO]]))</f>
        <v>13</v>
      </c>
      <c r="D628" s="2" t="s">
        <v>394</v>
      </c>
      <c r="E628" s="4" t="s">
        <v>78</v>
      </c>
      <c r="F6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28" s="4" t="str">
        <f>_xlfn.XLOOKUP(BD_ATLETAS[[#This Row],[ATLETA]],ATLETAS[ATLETA],ATLETAS[SEXO])</f>
        <v>F</v>
      </c>
      <c r="H628" s="4">
        <v>43681</v>
      </c>
      <c r="I628" s="2" t="s">
        <v>67</v>
      </c>
      <c r="J628" s="1" t="s">
        <v>649</v>
      </c>
      <c r="K628" s="3">
        <v>5.2511574074074071E-4</v>
      </c>
    </row>
    <row r="629" spans="1:11" x14ac:dyDescent="0.25">
      <c r="A629" s="1">
        <v>2023</v>
      </c>
      <c r="B629" s="4">
        <f>_xlfn.XLOOKUP(BD_ATLETAS[[#This Row],[ATLETA]],ATLETAS[ATLETA],ATLETAS[F. NACIMIENTO])</f>
        <v>38942</v>
      </c>
      <c r="C629" s="1">
        <f>IF(BD_ATLETAS[[#This Row],[F. NACIMIENTO]]=0,"",BD_ATLETAS[[#This Row],[AÑO]]-YEAR(BD_ATLETAS[[#This Row],[F. NACIMIENTO]]))</f>
        <v>13</v>
      </c>
      <c r="D629" s="2" t="s">
        <v>394</v>
      </c>
      <c r="E629" s="4" t="s">
        <v>78</v>
      </c>
      <c r="F6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29" s="4" t="str">
        <f>_xlfn.XLOOKUP(BD_ATLETAS[[#This Row],[ATLETA]],ATLETAS[ATLETA],ATLETAS[SEXO])</f>
        <v>F</v>
      </c>
      <c r="H629" s="4">
        <v>43681</v>
      </c>
      <c r="I629" s="2" t="s">
        <v>67</v>
      </c>
      <c r="J629" s="1" t="s">
        <v>651</v>
      </c>
      <c r="K629" s="3">
        <v>1.1555555555555557E-3</v>
      </c>
    </row>
    <row r="630" spans="1:11" x14ac:dyDescent="0.25">
      <c r="A630" s="1">
        <v>2023</v>
      </c>
      <c r="B630" s="4">
        <f>_xlfn.XLOOKUP(BD_ATLETAS[[#This Row],[ATLETA]],ATLETAS[ATLETA],ATLETAS[F. NACIMIENTO])</f>
        <v>38942</v>
      </c>
      <c r="C630" s="1">
        <f>IF(BD_ATLETAS[[#This Row],[F. NACIMIENTO]]=0,"",BD_ATLETAS[[#This Row],[AÑO]]-YEAR(BD_ATLETAS[[#This Row],[F. NACIMIENTO]]))</f>
        <v>13</v>
      </c>
      <c r="D630" s="2" t="s">
        <v>394</v>
      </c>
      <c r="E630" s="4" t="s">
        <v>78</v>
      </c>
      <c r="F6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30" s="4" t="str">
        <f>_xlfn.XLOOKUP(BD_ATLETAS[[#This Row],[ATLETA]],ATLETAS[ATLETA],ATLETAS[SEXO])</f>
        <v>F</v>
      </c>
      <c r="H630" s="4">
        <v>43681</v>
      </c>
      <c r="I630" s="2" t="s">
        <v>67</v>
      </c>
      <c r="J630" s="1" t="s">
        <v>652</v>
      </c>
      <c r="K630" s="3">
        <v>2.6537037037037037E-3</v>
      </c>
    </row>
    <row r="631" spans="1:11" x14ac:dyDescent="0.25">
      <c r="A631" s="1">
        <v>2023</v>
      </c>
      <c r="B631" s="4">
        <f>_xlfn.XLOOKUP(BD_ATLETAS[[#This Row],[ATLETA]],ATLETAS[ATLETA],ATLETAS[F. NACIMIENTO])</f>
        <v>38942</v>
      </c>
      <c r="C631" s="1">
        <f>IF(BD_ATLETAS[[#This Row],[F. NACIMIENTO]]=0,"",BD_ATLETAS[[#This Row],[AÑO]]-YEAR(BD_ATLETAS[[#This Row],[F. NACIMIENTO]]))</f>
        <v>13</v>
      </c>
      <c r="D631" s="2" t="s">
        <v>394</v>
      </c>
      <c r="E631" s="4" t="s">
        <v>78</v>
      </c>
      <c r="F6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31" s="4" t="str">
        <f>_xlfn.XLOOKUP(BD_ATLETAS[[#This Row],[ATLETA]],ATLETAS[ATLETA],ATLETAS[SEXO])</f>
        <v>F</v>
      </c>
      <c r="H631" s="4">
        <v>43681</v>
      </c>
      <c r="I631" s="2" t="s">
        <v>67</v>
      </c>
      <c r="J631" s="1" t="s">
        <v>12</v>
      </c>
      <c r="K631" s="3">
        <v>6.4780092592592591E-4</v>
      </c>
    </row>
    <row r="632" spans="1:11" x14ac:dyDescent="0.25">
      <c r="A632" s="1">
        <v>2023</v>
      </c>
      <c r="B632" s="4">
        <f>_xlfn.XLOOKUP(BD_ATLETAS[[#This Row],[ATLETA]],ATLETAS[ATLETA],ATLETAS[F. NACIMIENTO])</f>
        <v>39740</v>
      </c>
      <c r="C632" s="1">
        <f>IF(BD_ATLETAS[[#This Row],[F. NACIMIENTO]]=0,"",BD_ATLETAS[[#This Row],[AÑO]]-YEAR(BD_ATLETAS[[#This Row],[F. NACIMIENTO]]))</f>
        <v>11</v>
      </c>
      <c r="D632" s="2" t="s">
        <v>125</v>
      </c>
      <c r="E632" s="4" t="s">
        <v>364</v>
      </c>
      <c r="F6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2" s="4" t="str">
        <f>_xlfn.XLOOKUP(BD_ATLETAS[[#This Row],[ATLETA]],ATLETAS[ATLETA],ATLETAS[SEXO])</f>
        <v>F</v>
      </c>
      <c r="H632" s="4">
        <v>43681</v>
      </c>
      <c r="I632" s="2" t="s">
        <v>67</v>
      </c>
      <c r="J632" s="1" t="s">
        <v>649</v>
      </c>
      <c r="K632" s="3">
        <v>4.7777777777777787E-4</v>
      </c>
    </row>
    <row r="633" spans="1:11" x14ac:dyDescent="0.25">
      <c r="A633" s="1">
        <v>2023</v>
      </c>
      <c r="B633" s="4">
        <f>_xlfn.XLOOKUP(BD_ATLETAS[[#This Row],[ATLETA]],ATLETAS[ATLETA],ATLETAS[F. NACIMIENTO])</f>
        <v>39740</v>
      </c>
      <c r="C633" s="1">
        <f>IF(BD_ATLETAS[[#This Row],[F. NACIMIENTO]]=0,"",BD_ATLETAS[[#This Row],[AÑO]]-YEAR(BD_ATLETAS[[#This Row],[F. NACIMIENTO]]))</f>
        <v>11</v>
      </c>
      <c r="D633" s="2" t="s">
        <v>125</v>
      </c>
      <c r="E633" s="4" t="s">
        <v>364</v>
      </c>
      <c r="F6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3" s="4" t="str">
        <f>_xlfn.XLOOKUP(BD_ATLETAS[[#This Row],[ATLETA]],ATLETAS[ATLETA],ATLETAS[SEXO])</f>
        <v>F</v>
      </c>
      <c r="H633" s="4">
        <v>43681</v>
      </c>
      <c r="I633" s="2" t="s">
        <v>67</v>
      </c>
      <c r="J633" s="1" t="s">
        <v>651</v>
      </c>
      <c r="K633" s="3">
        <v>1.0995370370370371E-3</v>
      </c>
    </row>
    <row r="634" spans="1:11" x14ac:dyDescent="0.25">
      <c r="A634" s="1">
        <v>2023</v>
      </c>
      <c r="B634" s="4">
        <f>_xlfn.XLOOKUP(BD_ATLETAS[[#This Row],[ATLETA]],ATLETAS[ATLETA],ATLETAS[F. NACIMIENTO])</f>
        <v>39740</v>
      </c>
      <c r="C634" s="1">
        <f>IF(BD_ATLETAS[[#This Row],[F. NACIMIENTO]]=0,"",BD_ATLETAS[[#This Row],[AÑO]]-YEAR(BD_ATLETAS[[#This Row],[F. NACIMIENTO]]))</f>
        <v>11</v>
      </c>
      <c r="D634" s="2" t="s">
        <v>125</v>
      </c>
      <c r="E634" s="4" t="s">
        <v>364</v>
      </c>
      <c r="F6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4" s="4" t="str">
        <f>_xlfn.XLOOKUP(BD_ATLETAS[[#This Row],[ATLETA]],ATLETAS[ATLETA],ATLETAS[SEXO])</f>
        <v>F</v>
      </c>
      <c r="H634" s="4">
        <v>43681</v>
      </c>
      <c r="I634" s="2" t="s">
        <v>67</v>
      </c>
      <c r="J634" s="1" t="s">
        <v>13</v>
      </c>
      <c r="K634" s="3">
        <v>6.0520833333333336E-4</v>
      </c>
    </row>
    <row r="635" spans="1:11" x14ac:dyDescent="0.25">
      <c r="A635" s="1">
        <v>2023</v>
      </c>
      <c r="B635" s="4">
        <f>_xlfn.XLOOKUP(BD_ATLETAS[[#This Row],[ATLETA]],ATLETAS[ATLETA],ATLETAS[F. NACIMIENTO])</f>
        <v>39740</v>
      </c>
      <c r="C635" s="1">
        <f>IF(BD_ATLETAS[[#This Row],[F. NACIMIENTO]]=0,"",BD_ATLETAS[[#This Row],[AÑO]]-YEAR(BD_ATLETAS[[#This Row],[F. NACIMIENTO]]))</f>
        <v>11</v>
      </c>
      <c r="D635" s="2" t="s">
        <v>125</v>
      </c>
      <c r="E635" s="4" t="s">
        <v>364</v>
      </c>
      <c r="F6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5" s="4" t="str">
        <f>_xlfn.XLOOKUP(BD_ATLETAS[[#This Row],[ATLETA]],ATLETAS[ATLETA],ATLETAS[SEXO])</f>
        <v>F</v>
      </c>
      <c r="H635" s="4">
        <v>43681</v>
      </c>
      <c r="I635" s="2" t="s">
        <v>67</v>
      </c>
      <c r="J635" s="1" t="s">
        <v>12</v>
      </c>
      <c r="K635" s="3">
        <v>6.4270833333333335E-4</v>
      </c>
    </row>
    <row r="636" spans="1:11" x14ac:dyDescent="0.25">
      <c r="A636" s="1">
        <v>2023</v>
      </c>
      <c r="B636" s="4">
        <f>_xlfn.XLOOKUP(BD_ATLETAS[[#This Row],[ATLETA]],ATLETAS[ATLETA],ATLETAS[F. NACIMIENTO])</f>
        <v>39727</v>
      </c>
      <c r="C636" s="1">
        <f>IF(BD_ATLETAS[[#This Row],[F. NACIMIENTO]]=0,"",BD_ATLETAS[[#This Row],[AÑO]]-YEAR(BD_ATLETAS[[#This Row],[F. NACIMIENTO]]))</f>
        <v>11</v>
      </c>
      <c r="D636" s="2" t="s">
        <v>409</v>
      </c>
      <c r="E636" s="4" t="s">
        <v>376</v>
      </c>
      <c r="F6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6" s="4" t="str">
        <f>_xlfn.XLOOKUP(BD_ATLETAS[[#This Row],[ATLETA]],ATLETAS[ATLETA],ATLETAS[SEXO])</f>
        <v>M</v>
      </c>
      <c r="H636" s="4">
        <v>43681</v>
      </c>
      <c r="I636" s="2" t="s">
        <v>67</v>
      </c>
      <c r="J636" s="1" t="s">
        <v>649</v>
      </c>
      <c r="K636" s="3">
        <v>3.979166666666667E-4</v>
      </c>
    </row>
    <row r="637" spans="1:11" x14ac:dyDescent="0.25">
      <c r="A637" s="1">
        <v>2023</v>
      </c>
      <c r="B637" s="4">
        <f>_xlfn.XLOOKUP(BD_ATLETAS[[#This Row],[ATLETA]],ATLETAS[ATLETA],ATLETAS[F. NACIMIENTO])</f>
        <v>39727</v>
      </c>
      <c r="C637" s="1">
        <f>IF(BD_ATLETAS[[#This Row],[F. NACIMIENTO]]=0,"",BD_ATLETAS[[#This Row],[AÑO]]-YEAR(BD_ATLETAS[[#This Row],[F. NACIMIENTO]]))</f>
        <v>11</v>
      </c>
      <c r="D637" s="2" t="s">
        <v>409</v>
      </c>
      <c r="E637" s="4" t="s">
        <v>376</v>
      </c>
      <c r="F6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7" s="4" t="str">
        <f>_xlfn.XLOOKUP(BD_ATLETAS[[#This Row],[ATLETA]],ATLETAS[ATLETA],ATLETAS[SEXO])</f>
        <v>M</v>
      </c>
      <c r="H637" s="4">
        <v>43681</v>
      </c>
      <c r="I637" s="2" t="s">
        <v>67</v>
      </c>
      <c r="J637" s="1" t="s">
        <v>651</v>
      </c>
      <c r="K637" s="3">
        <v>9.5775462962962958E-4</v>
      </c>
    </row>
    <row r="638" spans="1:11" x14ac:dyDescent="0.25">
      <c r="A638" s="1">
        <v>2023</v>
      </c>
      <c r="B638" s="4">
        <f>_xlfn.XLOOKUP(BD_ATLETAS[[#This Row],[ATLETA]],ATLETAS[ATLETA],ATLETAS[F. NACIMIENTO])</f>
        <v>39727</v>
      </c>
      <c r="C638" s="1">
        <f>IF(BD_ATLETAS[[#This Row],[F. NACIMIENTO]]=0,"",BD_ATLETAS[[#This Row],[AÑO]]-YEAR(BD_ATLETAS[[#This Row],[F. NACIMIENTO]]))</f>
        <v>11</v>
      </c>
      <c r="D638" s="2" t="s">
        <v>409</v>
      </c>
      <c r="E638" s="4" t="s">
        <v>376</v>
      </c>
      <c r="F6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8" s="4" t="str">
        <f>_xlfn.XLOOKUP(BD_ATLETAS[[#This Row],[ATLETA]],ATLETAS[ATLETA],ATLETAS[SEXO])</f>
        <v>M</v>
      </c>
      <c r="H638" s="4">
        <v>43681</v>
      </c>
      <c r="I638" s="2" t="s">
        <v>67</v>
      </c>
      <c r="J638" s="1" t="s">
        <v>13</v>
      </c>
      <c r="K638" s="3">
        <v>4.7523148148148148E-4</v>
      </c>
    </row>
    <row r="639" spans="1:11" x14ac:dyDescent="0.25">
      <c r="A639" s="1">
        <v>2023</v>
      </c>
      <c r="B639" s="4">
        <f>_xlfn.XLOOKUP(BD_ATLETAS[[#This Row],[ATLETA]],ATLETAS[ATLETA],ATLETAS[F. NACIMIENTO])</f>
        <v>39727</v>
      </c>
      <c r="C639" s="1">
        <f>IF(BD_ATLETAS[[#This Row],[F. NACIMIENTO]]=0,"",BD_ATLETAS[[#This Row],[AÑO]]-YEAR(BD_ATLETAS[[#This Row],[F. NACIMIENTO]]))</f>
        <v>11</v>
      </c>
      <c r="D639" s="2" t="s">
        <v>409</v>
      </c>
      <c r="E639" s="4" t="s">
        <v>376</v>
      </c>
      <c r="F6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39" s="4" t="str">
        <f>_xlfn.XLOOKUP(BD_ATLETAS[[#This Row],[ATLETA]],ATLETAS[ATLETA],ATLETAS[SEXO])</f>
        <v>M</v>
      </c>
      <c r="H639" s="4">
        <v>43681</v>
      </c>
      <c r="I639" s="2" t="s">
        <v>67</v>
      </c>
      <c r="J639" s="1" t="s">
        <v>12</v>
      </c>
      <c r="K639" s="3">
        <v>5.2048611111111111E-4</v>
      </c>
    </row>
    <row r="640" spans="1:11" x14ac:dyDescent="0.25">
      <c r="A640" s="1">
        <v>2023</v>
      </c>
      <c r="B640" s="4">
        <f>_xlfn.XLOOKUP(BD_ATLETAS[[#This Row],[ATLETA]],ATLETAS[ATLETA],ATLETAS[F. NACIMIENTO])</f>
        <v>40172</v>
      </c>
      <c r="C640" s="1">
        <f>IF(BD_ATLETAS[[#This Row],[F. NACIMIENTO]]=0,"",BD_ATLETAS[[#This Row],[AÑO]]-YEAR(BD_ATLETAS[[#This Row],[F. NACIMIENTO]]))</f>
        <v>10</v>
      </c>
      <c r="D640" s="2" t="s">
        <v>300</v>
      </c>
      <c r="E640" s="4" t="s">
        <v>372</v>
      </c>
      <c r="F6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40" s="4" t="str">
        <f>_xlfn.XLOOKUP(BD_ATLETAS[[#This Row],[ATLETA]],ATLETAS[ATLETA],ATLETAS[SEXO])</f>
        <v>F</v>
      </c>
      <c r="H640" s="4">
        <v>43681</v>
      </c>
      <c r="I640" s="2" t="s">
        <v>67</v>
      </c>
      <c r="J640" s="1" t="s">
        <v>649</v>
      </c>
      <c r="K640" s="3">
        <v>5.9027777777777778E-4</v>
      </c>
    </row>
    <row r="641" spans="1:11" x14ac:dyDescent="0.25">
      <c r="A641" s="1">
        <v>2023</v>
      </c>
      <c r="B641" s="4">
        <f>_xlfn.XLOOKUP(BD_ATLETAS[[#This Row],[ATLETA]],ATLETAS[ATLETA],ATLETAS[F. NACIMIENTO])</f>
        <v>40172</v>
      </c>
      <c r="C641" s="1">
        <f>IF(BD_ATLETAS[[#This Row],[F. NACIMIENTO]]=0,"",BD_ATLETAS[[#This Row],[AÑO]]-YEAR(BD_ATLETAS[[#This Row],[F. NACIMIENTO]]))</f>
        <v>10</v>
      </c>
      <c r="D641" s="2" t="s">
        <v>300</v>
      </c>
      <c r="E641" s="4" t="s">
        <v>372</v>
      </c>
      <c r="F6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41" s="4" t="str">
        <f>_xlfn.XLOOKUP(BD_ATLETAS[[#This Row],[ATLETA]],ATLETAS[ATLETA],ATLETAS[SEXO])</f>
        <v>F</v>
      </c>
      <c r="H641" s="4">
        <v>43681</v>
      </c>
      <c r="I641" s="2" t="s">
        <v>67</v>
      </c>
      <c r="J641" s="1" t="s">
        <v>11</v>
      </c>
      <c r="K641" s="3">
        <v>8.9050925925925929E-4</v>
      </c>
    </row>
    <row r="642" spans="1:11" x14ac:dyDescent="0.25">
      <c r="A642" s="1">
        <v>2023</v>
      </c>
      <c r="B642" s="4">
        <f>_xlfn.XLOOKUP(BD_ATLETAS[[#This Row],[ATLETA]],ATLETAS[ATLETA],ATLETAS[F. NACIMIENTO])</f>
        <v>38865</v>
      </c>
      <c r="C642" s="1">
        <f>IF(BD_ATLETAS[[#This Row],[F. NACIMIENTO]]=0,"",BD_ATLETAS[[#This Row],[AÑO]]-YEAR(BD_ATLETAS[[#This Row],[F. NACIMIENTO]]))</f>
        <v>13</v>
      </c>
      <c r="D642" s="2" t="s">
        <v>127</v>
      </c>
      <c r="E642" s="4" t="s">
        <v>364</v>
      </c>
      <c r="F6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2" s="4" t="str">
        <f>_xlfn.XLOOKUP(BD_ATLETAS[[#This Row],[ATLETA]],ATLETAS[ATLETA],ATLETAS[SEXO])</f>
        <v>F</v>
      </c>
      <c r="H642" s="4">
        <v>43681</v>
      </c>
      <c r="I642" s="2" t="s">
        <v>67</v>
      </c>
      <c r="J642" s="1" t="s">
        <v>649</v>
      </c>
      <c r="K642" s="3">
        <v>4.4409722222222219E-4</v>
      </c>
    </row>
    <row r="643" spans="1:11" x14ac:dyDescent="0.25">
      <c r="A643" s="1">
        <v>2023</v>
      </c>
      <c r="B643" s="4">
        <f>_xlfn.XLOOKUP(BD_ATLETAS[[#This Row],[ATLETA]],ATLETAS[ATLETA],ATLETAS[F. NACIMIENTO])</f>
        <v>38865</v>
      </c>
      <c r="C643" s="1">
        <f>IF(BD_ATLETAS[[#This Row],[F. NACIMIENTO]]=0,"",BD_ATLETAS[[#This Row],[AÑO]]-YEAR(BD_ATLETAS[[#This Row],[F. NACIMIENTO]]))</f>
        <v>13</v>
      </c>
      <c r="D643" s="2" t="s">
        <v>127</v>
      </c>
      <c r="E643" s="4" t="s">
        <v>364</v>
      </c>
      <c r="F6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3" s="4" t="str">
        <f>_xlfn.XLOOKUP(BD_ATLETAS[[#This Row],[ATLETA]],ATLETAS[ATLETA],ATLETAS[SEXO])</f>
        <v>F</v>
      </c>
      <c r="H643" s="4">
        <v>43681</v>
      </c>
      <c r="I643" s="2" t="s">
        <v>67</v>
      </c>
      <c r="J643" s="1" t="s">
        <v>651</v>
      </c>
      <c r="K643" s="3">
        <v>1.0195601851851852E-3</v>
      </c>
    </row>
    <row r="644" spans="1:11" x14ac:dyDescent="0.25">
      <c r="A644" s="1">
        <v>2023</v>
      </c>
      <c r="B644" s="4">
        <f>_xlfn.XLOOKUP(BD_ATLETAS[[#This Row],[ATLETA]],ATLETAS[ATLETA],ATLETAS[F. NACIMIENTO])</f>
        <v>38865</v>
      </c>
      <c r="C644" s="1">
        <f>IF(BD_ATLETAS[[#This Row],[F. NACIMIENTO]]=0,"",BD_ATLETAS[[#This Row],[AÑO]]-YEAR(BD_ATLETAS[[#This Row],[F. NACIMIENTO]]))</f>
        <v>13</v>
      </c>
      <c r="D644" s="2" t="s">
        <v>127</v>
      </c>
      <c r="E644" s="4" t="s">
        <v>364</v>
      </c>
      <c r="F6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4" s="4" t="str">
        <f>_xlfn.XLOOKUP(BD_ATLETAS[[#This Row],[ATLETA]],ATLETAS[ATLETA],ATLETAS[SEXO])</f>
        <v>F</v>
      </c>
      <c r="H644" s="4">
        <v>43681</v>
      </c>
      <c r="I644" s="2" t="s">
        <v>67</v>
      </c>
      <c r="J644" s="1" t="s">
        <v>652</v>
      </c>
      <c r="K644" s="3">
        <v>2.2106481481481478E-3</v>
      </c>
    </row>
    <row r="645" spans="1:11" x14ac:dyDescent="0.25">
      <c r="A645" s="1">
        <v>2023</v>
      </c>
      <c r="B645" s="4">
        <f>_xlfn.XLOOKUP(BD_ATLETAS[[#This Row],[ATLETA]],ATLETAS[ATLETA],ATLETAS[F. NACIMIENTO])</f>
        <v>38865</v>
      </c>
      <c r="C645" s="1">
        <f>IF(BD_ATLETAS[[#This Row],[F. NACIMIENTO]]=0,"",BD_ATLETAS[[#This Row],[AÑO]]-YEAR(BD_ATLETAS[[#This Row],[F. NACIMIENTO]]))</f>
        <v>13</v>
      </c>
      <c r="D645" s="2" t="s">
        <v>127</v>
      </c>
      <c r="E645" s="4" t="s">
        <v>364</v>
      </c>
      <c r="F6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5" s="4" t="str">
        <f>_xlfn.XLOOKUP(BD_ATLETAS[[#This Row],[ATLETA]],ATLETAS[ATLETA],ATLETAS[SEXO])</f>
        <v>F</v>
      </c>
      <c r="H645" s="4">
        <v>43681</v>
      </c>
      <c r="I645" s="2" t="s">
        <v>67</v>
      </c>
      <c r="J645" s="1" t="s">
        <v>12</v>
      </c>
      <c r="K645" s="3">
        <v>7.0092592592592602E-4</v>
      </c>
    </row>
    <row r="646" spans="1:11" x14ac:dyDescent="0.25">
      <c r="A646" s="1">
        <v>2023</v>
      </c>
      <c r="B646" s="4">
        <f>_xlfn.XLOOKUP(BD_ATLETAS[[#This Row],[ATLETA]],ATLETAS[ATLETA],ATLETAS[F. NACIMIENTO])</f>
        <v>38492</v>
      </c>
      <c r="C646" s="1">
        <f>IF(BD_ATLETAS[[#This Row],[F. NACIMIENTO]]=0,"",BD_ATLETAS[[#This Row],[AÑO]]-YEAR(BD_ATLETAS[[#This Row],[F. NACIMIENTO]]))</f>
        <v>14</v>
      </c>
      <c r="D646" s="2" t="s">
        <v>425</v>
      </c>
      <c r="E646" s="4" t="s">
        <v>376</v>
      </c>
      <c r="F6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6" s="4" t="str">
        <f>_xlfn.XLOOKUP(BD_ATLETAS[[#This Row],[ATLETA]],ATLETAS[ATLETA],ATLETAS[SEXO])</f>
        <v>M</v>
      </c>
      <c r="H646" s="4">
        <v>43681</v>
      </c>
      <c r="I646" s="2" t="s">
        <v>67</v>
      </c>
      <c r="J646" s="1" t="s">
        <v>649</v>
      </c>
      <c r="K646" s="3">
        <v>3.5150462962962962E-4</v>
      </c>
    </row>
    <row r="647" spans="1:11" x14ac:dyDescent="0.25">
      <c r="A647" s="1">
        <v>2023</v>
      </c>
      <c r="B647" s="4">
        <f>_xlfn.XLOOKUP(BD_ATLETAS[[#This Row],[ATLETA]],ATLETAS[ATLETA],ATLETAS[F. NACIMIENTO])</f>
        <v>38492</v>
      </c>
      <c r="C647" s="1">
        <f>IF(BD_ATLETAS[[#This Row],[F. NACIMIENTO]]=0,"",BD_ATLETAS[[#This Row],[AÑO]]-YEAR(BD_ATLETAS[[#This Row],[F. NACIMIENTO]]))</f>
        <v>14</v>
      </c>
      <c r="D647" s="2" t="s">
        <v>425</v>
      </c>
      <c r="E647" s="4" t="s">
        <v>376</v>
      </c>
      <c r="F6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7" s="4" t="str">
        <f>_xlfn.XLOOKUP(BD_ATLETAS[[#This Row],[ATLETA]],ATLETAS[ATLETA],ATLETAS[SEXO])</f>
        <v>M</v>
      </c>
      <c r="H647" s="4">
        <v>43681</v>
      </c>
      <c r="I647" s="2" t="s">
        <v>67</v>
      </c>
      <c r="J647" s="1" t="s">
        <v>651</v>
      </c>
      <c r="K647" s="3">
        <v>7.8553240740740742E-4</v>
      </c>
    </row>
    <row r="648" spans="1:11" x14ac:dyDescent="0.25">
      <c r="A648" s="1">
        <v>2023</v>
      </c>
      <c r="B648" s="4">
        <f>_xlfn.XLOOKUP(BD_ATLETAS[[#This Row],[ATLETA]],ATLETAS[ATLETA],ATLETAS[F. NACIMIENTO])</f>
        <v>38492</v>
      </c>
      <c r="C648" s="1">
        <f>IF(BD_ATLETAS[[#This Row],[F. NACIMIENTO]]=0,"",BD_ATLETAS[[#This Row],[AÑO]]-YEAR(BD_ATLETAS[[#This Row],[F. NACIMIENTO]]))</f>
        <v>14</v>
      </c>
      <c r="D648" s="2" t="s">
        <v>425</v>
      </c>
      <c r="E648" s="4" t="s">
        <v>376</v>
      </c>
      <c r="F6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8" s="4" t="str">
        <f>_xlfn.XLOOKUP(BD_ATLETAS[[#This Row],[ATLETA]],ATLETAS[ATLETA],ATLETAS[SEXO])</f>
        <v>M</v>
      </c>
      <c r="H648" s="4">
        <v>43681</v>
      </c>
      <c r="I648" s="2" t="s">
        <v>67</v>
      </c>
      <c r="J648" s="1" t="s">
        <v>652</v>
      </c>
      <c r="K648" s="3">
        <v>1.7310185185185187E-3</v>
      </c>
    </row>
    <row r="649" spans="1:11" x14ac:dyDescent="0.25">
      <c r="A649" s="1">
        <v>2023</v>
      </c>
      <c r="B649" s="4">
        <f>_xlfn.XLOOKUP(BD_ATLETAS[[#This Row],[ATLETA]],ATLETAS[ATLETA],ATLETAS[F. NACIMIENTO])</f>
        <v>38492</v>
      </c>
      <c r="C649" s="1">
        <f>IF(BD_ATLETAS[[#This Row],[F. NACIMIENTO]]=0,"",BD_ATLETAS[[#This Row],[AÑO]]-YEAR(BD_ATLETAS[[#This Row],[F. NACIMIENTO]]))</f>
        <v>14</v>
      </c>
      <c r="D649" s="2" t="s">
        <v>425</v>
      </c>
      <c r="E649" s="4" t="s">
        <v>376</v>
      </c>
      <c r="F6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49" s="4" t="str">
        <f>_xlfn.XLOOKUP(BD_ATLETAS[[#This Row],[ATLETA]],ATLETAS[ATLETA],ATLETAS[SEXO])</f>
        <v>M</v>
      </c>
      <c r="H649" s="4">
        <v>43681</v>
      </c>
      <c r="I649" s="2" t="s">
        <v>67</v>
      </c>
      <c r="J649" s="1" t="s">
        <v>11</v>
      </c>
      <c r="K649" s="3">
        <v>5.023148148148147E-4</v>
      </c>
    </row>
    <row r="650" spans="1:11" x14ac:dyDescent="0.25">
      <c r="A650" s="1">
        <v>2023</v>
      </c>
      <c r="B650" s="4">
        <f>_xlfn.XLOOKUP(BD_ATLETAS[[#This Row],[ATLETA]],ATLETAS[ATLETA],ATLETAS[F. NACIMIENTO])</f>
        <v>39294</v>
      </c>
      <c r="C650" s="1">
        <f>IF(BD_ATLETAS[[#This Row],[F. NACIMIENTO]]=0,"",BD_ATLETAS[[#This Row],[AÑO]]-YEAR(BD_ATLETAS[[#This Row],[F. NACIMIENTO]]))</f>
        <v>12</v>
      </c>
      <c r="D650" s="2" t="s">
        <v>340</v>
      </c>
      <c r="E650" s="4" t="s">
        <v>376</v>
      </c>
      <c r="F6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0" s="4" t="str">
        <f>_xlfn.XLOOKUP(BD_ATLETAS[[#This Row],[ATLETA]],ATLETAS[ATLETA],ATLETAS[SEXO])</f>
        <v>M</v>
      </c>
      <c r="H650" s="4">
        <v>43681</v>
      </c>
      <c r="I650" s="2" t="s">
        <v>67</v>
      </c>
      <c r="J650" s="1" t="s">
        <v>649</v>
      </c>
      <c r="K650" s="3">
        <v>4.1516203703703702E-4</v>
      </c>
    </row>
    <row r="651" spans="1:11" x14ac:dyDescent="0.25">
      <c r="A651" s="1">
        <v>2023</v>
      </c>
      <c r="B651" s="4">
        <f>_xlfn.XLOOKUP(BD_ATLETAS[[#This Row],[ATLETA]],ATLETAS[ATLETA],ATLETAS[F. NACIMIENTO])</f>
        <v>39294</v>
      </c>
      <c r="C651" s="1">
        <f>IF(BD_ATLETAS[[#This Row],[F. NACIMIENTO]]=0,"",BD_ATLETAS[[#This Row],[AÑO]]-YEAR(BD_ATLETAS[[#This Row],[F. NACIMIENTO]]))</f>
        <v>12</v>
      </c>
      <c r="D651" s="2" t="s">
        <v>340</v>
      </c>
      <c r="E651" s="4" t="s">
        <v>376</v>
      </c>
      <c r="F6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1" s="4" t="str">
        <f>_xlfn.XLOOKUP(BD_ATLETAS[[#This Row],[ATLETA]],ATLETAS[ATLETA],ATLETAS[SEXO])</f>
        <v>M</v>
      </c>
      <c r="H651" s="4">
        <v>43681</v>
      </c>
      <c r="I651" s="2" t="s">
        <v>67</v>
      </c>
      <c r="J651" s="1" t="s">
        <v>651</v>
      </c>
      <c r="K651" s="3">
        <v>9.2592592592592585E-4</v>
      </c>
    </row>
    <row r="652" spans="1:11" x14ac:dyDescent="0.25">
      <c r="A652" s="1">
        <v>2023</v>
      </c>
      <c r="B652" s="4">
        <f>_xlfn.XLOOKUP(BD_ATLETAS[[#This Row],[ATLETA]],ATLETAS[ATLETA],ATLETAS[F. NACIMIENTO])</f>
        <v>39294</v>
      </c>
      <c r="C652" s="1">
        <f>IF(BD_ATLETAS[[#This Row],[F. NACIMIENTO]]=0,"",BD_ATLETAS[[#This Row],[AÑO]]-YEAR(BD_ATLETAS[[#This Row],[F. NACIMIENTO]]))</f>
        <v>12</v>
      </c>
      <c r="D652" s="2" t="s">
        <v>340</v>
      </c>
      <c r="E652" s="4" t="s">
        <v>376</v>
      </c>
      <c r="F6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2" s="4" t="str">
        <f>_xlfn.XLOOKUP(BD_ATLETAS[[#This Row],[ATLETA]],ATLETAS[ATLETA],ATLETAS[SEXO])</f>
        <v>M</v>
      </c>
      <c r="H652" s="4">
        <v>43681</v>
      </c>
      <c r="I652" s="2" t="s">
        <v>67</v>
      </c>
      <c r="J652" s="1" t="s">
        <v>11</v>
      </c>
      <c r="K652" s="3">
        <v>5.4652777777777783E-4</v>
      </c>
    </row>
    <row r="653" spans="1:11" x14ac:dyDescent="0.25">
      <c r="A653" s="1">
        <v>2023</v>
      </c>
      <c r="B653" s="4">
        <f>_xlfn.XLOOKUP(BD_ATLETAS[[#This Row],[ATLETA]],ATLETAS[ATLETA],ATLETAS[F. NACIMIENTO])</f>
        <v>39294</v>
      </c>
      <c r="C653" s="1">
        <f>IF(BD_ATLETAS[[#This Row],[F. NACIMIENTO]]=0,"",BD_ATLETAS[[#This Row],[AÑO]]-YEAR(BD_ATLETAS[[#This Row],[F. NACIMIENTO]]))</f>
        <v>12</v>
      </c>
      <c r="D653" s="2" t="s">
        <v>340</v>
      </c>
      <c r="E653" s="4" t="s">
        <v>376</v>
      </c>
      <c r="F6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3" s="4" t="str">
        <f>_xlfn.XLOOKUP(BD_ATLETAS[[#This Row],[ATLETA]],ATLETAS[ATLETA],ATLETAS[SEXO])</f>
        <v>M</v>
      </c>
      <c r="H653" s="4">
        <v>43681</v>
      </c>
      <c r="I653" s="2" t="s">
        <v>67</v>
      </c>
      <c r="J653" s="1" t="s">
        <v>13</v>
      </c>
      <c r="K653" s="3">
        <v>4.9837962962962965E-4</v>
      </c>
    </row>
    <row r="654" spans="1:11" x14ac:dyDescent="0.25">
      <c r="A654" s="1">
        <v>2023</v>
      </c>
      <c r="B654" s="4">
        <f>_xlfn.XLOOKUP(BD_ATLETAS[[#This Row],[ATLETA]],ATLETAS[ATLETA],ATLETAS[F. NACIMIENTO])</f>
        <v>38832</v>
      </c>
      <c r="C654" s="1">
        <f>IF(BD_ATLETAS[[#This Row],[F. NACIMIENTO]]=0,"",BD_ATLETAS[[#This Row],[AÑO]]-YEAR(BD_ATLETAS[[#This Row],[F. NACIMIENTO]]))</f>
        <v>13</v>
      </c>
      <c r="D654" s="2" t="s">
        <v>346</v>
      </c>
      <c r="E654" s="4" t="s">
        <v>376</v>
      </c>
      <c r="F6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4" s="4" t="str">
        <f>_xlfn.XLOOKUP(BD_ATLETAS[[#This Row],[ATLETA]],ATLETAS[ATLETA],ATLETAS[SEXO])</f>
        <v>M</v>
      </c>
      <c r="H654" s="4">
        <v>43681</v>
      </c>
      <c r="I654" s="2" t="s">
        <v>67</v>
      </c>
      <c r="J654" s="1" t="s">
        <v>649</v>
      </c>
      <c r="K654" s="3">
        <v>3.6099537037037041E-4</v>
      </c>
    </row>
    <row r="655" spans="1:11" x14ac:dyDescent="0.25">
      <c r="A655" s="1">
        <v>2023</v>
      </c>
      <c r="B655" s="4">
        <f>_xlfn.XLOOKUP(BD_ATLETAS[[#This Row],[ATLETA]],ATLETAS[ATLETA],ATLETAS[F. NACIMIENTO])</f>
        <v>38832</v>
      </c>
      <c r="C655" s="1">
        <f>IF(BD_ATLETAS[[#This Row],[F. NACIMIENTO]]=0,"",BD_ATLETAS[[#This Row],[AÑO]]-YEAR(BD_ATLETAS[[#This Row],[F. NACIMIENTO]]))</f>
        <v>13</v>
      </c>
      <c r="D655" s="2" t="s">
        <v>346</v>
      </c>
      <c r="E655" s="4" t="s">
        <v>376</v>
      </c>
      <c r="F6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5" s="4" t="str">
        <f>_xlfn.XLOOKUP(BD_ATLETAS[[#This Row],[ATLETA]],ATLETAS[ATLETA],ATLETAS[SEXO])</f>
        <v>M</v>
      </c>
      <c r="H655" s="4">
        <v>43681</v>
      </c>
      <c r="I655" s="2" t="s">
        <v>67</v>
      </c>
      <c r="J655" s="1" t="s">
        <v>651</v>
      </c>
      <c r="K655" s="3">
        <v>8.0902777777777787E-4</v>
      </c>
    </row>
    <row r="656" spans="1:11" x14ac:dyDescent="0.25">
      <c r="A656" s="1">
        <v>2023</v>
      </c>
      <c r="B656" s="4">
        <f>_xlfn.XLOOKUP(BD_ATLETAS[[#This Row],[ATLETA]],ATLETAS[ATLETA],ATLETAS[F. NACIMIENTO])</f>
        <v>38832</v>
      </c>
      <c r="C656" s="1">
        <f>IF(BD_ATLETAS[[#This Row],[F. NACIMIENTO]]=0,"",BD_ATLETAS[[#This Row],[AÑO]]-YEAR(BD_ATLETAS[[#This Row],[F. NACIMIENTO]]))</f>
        <v>13</v>
      </c>
      <c r="D656" s="2" t="s">
        <v>346</v>
      </c>
      <c r="E656" s="4" t="s">
        <v>376</v>
      </c>
      <c r="F6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6" s="4" t="str">
        <f>_xlfn.XLOOKUP(BD_ATLETAS[[#This Row],[ATLETA]],ATLETAS[ATLETA],ATLETAS[SEXO])</f>
        <v>M</v>
      </c>
      <c r="H656" s="4">
        <v>43681</v>
      </c>
      <c r="I656" s="2" t="s">
        <v>67</v>
      </c>
      <c r="J656" s="1" t="s">
        <v>652</v>
      </c>
      <c r="K656" s="3">
        <v>1.8605324074074073E-3</v>
      </c>
    </row>
    <row r="657" spans="1:11" x14ac:dyDescent="0.25">
      <c r="A657" s="1">
        <v>2023</v>
      </c>
      <c r="B657" s="4">
        <f>_xlfn.XLOOKUP(BD_ATLETAS[[#This Row],[ATLETA]],ATLETAS[ATLETA],ATLETAS[F. NACIMIENTO])</f>
        <v>38832</v>
      </c>
      <c r="C657" s="1">
        <f>IF(BD_ATLETAS[[#This Row],[F. NACIMIENTO]]=0,"",BD_ATLETAS[[#This Row],[AÑO]]-YEAR(BD_ATLETAS[[#This Row],[F. NACIMIENTO]]))</f>
        <v>13</v>
      </c>
      <c r="D657" s="2" t="s">
        <v>346</v>
      </c>
      <c r="E657" s="4" t="s">
        <v>376</v>
      </c>
      <c r="F6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57" s="4" t="str">
        <f>_xlfn.XLOOKUP(BD_ATLETAS[[#This Row],[ATLETA]],ATLETAS[ATLETA],ATLETAS[SEXO])</f>
        <v>M</v>
      </c>
      <c r="H657" s="4">
        <v>43681</v>
      </c>
      <c r="I657" s="2" t="s">
        <v>67</v>
      </c>
      <c r="J657" s="1" t="s">
        <v>11</v>
      </c>
      <c r="K657" s="3">
        <v>4.5937499999999999E-4</v>
      </c>
    </row>
    <row r="658" spans="1:11" x14ac:dyDescent="0.25">
      <c r="A658" s="1">
        <v>2023</v>
      </c>
      <c r="B658" s="4">
        <f>_xlfn.XLOOKUP(BD_ATLETAS[[#This Row],[ATLETA]],ATLETAS[ATLETA],ATLETAS[F. NACIMIENTO])</f>
        <v>39447</v>
      </c>
      <c r="C658" s="1">
        <f>IF(BD_ATLETAS[[#This Row],[F. NACIMIENTO]]=0,"",BD_ATLETAS[[#This Row],[AÑO]]-YEAR(BD_ATLETAS[[#This Row],[F. NACIMIENTO]]))</f>
        <v>11</v>
      </c>
      <c r="D658" s="2" t="s">
        <v>262</v>
      </c>
      <c r="E658" s="4" t="s">
        <v>369</v>
      </c>
      <c r="F6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8" s="4" t="str">
        <f>_xlfn.XLOOKUP(BD_ATLETAS[[#This Row],[ATLETA]],ATLETAS[ATLETA],ATLETAS[SEXO])</f>
        <v>M</v>
      </c>
      <c r="H658" s="4">
        <v>43681</v>
      </c>
      <c r="I658" s="2" t="s">
        <v>67</v>
      </c>
      <c r="J658" s="1" t="s">
        <v>649</v>
      </c>
      <c r="K658" s="3">
        <v>4.7094907407407399E-4</v>
      </c>
    </row>
    <row r="659" spans="1:11" x14ac:dyDescent="0.25">
      <c r="A659" s="1">
        <v>2023</v>
      </c>
      <c r="B659" s="4">
        <f>_xlfn.XLOOKUP(BD_ATLETAS[[#This Row],[ATLETA]],ATLETAS[ATLETA],ATLETAS[F. NACIMIENTO])</f>
        <v>39447</v>
      </c>
      <c r="C659" s="1">
        <f>IF(BD_ATLETAS[[#This Row],[F. NACIMIENTO]]=0,"",BD_ATLETAS[[#This Row],[AÑO]]-YEAR(BD_ATLETAS[[#This Row],[F. NACIMIENTO]]))</f>
        <v>11</v>
      </c>
      <c r="D659" s="2" t="s">
        <v>262</v>
      </c>
      <c r="E659" s="4" t="s">
        <v>369</v>
      </c>
      <c r="F6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59" s="4" t="str">
        <f>_xlfn.XLOOKUP(BD_ATLETAS[[#This Row],[ATLETA]],ATLETAS[ATLETA],ATLETAS[SEXO])</f>
        <v>M</v>
      </c>
      <c r="H659" s="4">
        <v>43681</v>
      </c>
      <c r="I659" s="2" t="s">
        <v>67</v>
      </c>
      <c r="J659" s="1" t="s">
        <v>651</v>
      </c>
      <c r="K659" s="3">
        <v>1.1657407407407406E-3</v>
      </c>
    </row>
    <row r="660" spans="1:11" x14ac:dyDescent="0.25">
      <c r="A660" s="1">
        <v>2023</v>
      </c>
      <c r="B660" s="4">
        <f>_xlfn.XLOOKUP(BD_ATLETAS[[#This Row],[ATLETA]],ATLETAS[ATLETA],ATLETAS[F. NACIMIENTO])</f>
        <v>39447</v>
      </c>
      <c r="C660" s="1">
        <f>IF(BD_ATLETAS[[#This Row],[F. NACIMIENTO]]=0,"",BD_ATLETAS[[#This Row],[AÑO]]-YEAR(BD_ATLETAS[[#This Row],[F. NACIMIENTO]]))</f>
        <v>11</v>
      </c>
      <c r="D660" s="2" t="s">
        <v>262</v>
      </c>
      <c r="E660" s="4" t="s">
        <v>369</v>
      </c>
      <c r="F6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0" s="4" t="str">
        <f>_xlfn.XLOOKUP(BD_ATLETAS[[#This Row],[ATLETA]],ATLETAS[ATLETA],ATLETAS[SEXO])</f>
        <v>M</v>
      </c>
      <c r="H660" s="4">
        <v>43681</v>
      </c>
      <c r="I660" s="2" t="s">
        <v>67</v>
      </c>
      <c r="J660" s="1" t="s">
        <v>13</v>
      </c>
      <c r="K660" s="3">
        <v>6.4479166666666667E-4</v>
      </c>
    </row>
    <row r="661" spans="1:11" x14ac:dyDescent="0.25">
      <c r="A661" s="1">
        <v>2023</v>
      </c>
      <c r="B661" s="4">
        <f>_xlfn.XLOOKUP(BD_ATLETAS[[#This Row],[ATLETA]],ATLETAS[ATLETA],ATLETAS[F. NACIMIENTO])</f>
        <v>39447</v>
      </c>
      <c r="C661" s="1">
        <f>IF(BD_ATLETAS[[#This Row],[F. NACIMIENTO]]=0,"",BD_ATLETAS[[#This Row],[AÑO]]-YEAR(BD_ATLETAS[[#This Row],[F. NACIMIENTO]]))</f>
        <v>11</v>
      </c>
      <c r="D661" s="2" t="s">
        <v>262</v>
      </c>
      <c r="E661" s="4" t="s">
        <v>369</v>
      </c>
      <c r="F6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61" s="4" t="str">
        <f>_xlfn.XLOOKUP(BD_ATLETAS[[#This Row],[ATLETA]],ATLETAS[ATLETA],ATLETAS[SEXO])</f>
        <v>M</v>
      </c>
      <c r="H661" s="4">
        <v>43681</v>
      </c>
      <c r="I661" s="2" t="s">
        <v>67</v>
      </c>
      <c r="J661" s="1" t="s">
        <v>12</v>
      </c>
      <c r="K661" s="3">
        <v>6.20949074074074E-4</v>
      </c>
    </row>
    <row r="662" spans="1:11" x14ac:dyDescent="0.25">
      <c r="A662" s="1">
        <v>2023</v>
      </c>
      <c r="B662" s="4">
        <f>_xlfn.XLOOKUP(BD_ATLETAS[[#This Row],[ATLETA]],ATLETAS[ATLETA],ATLETAS[F. NACIMIENTO])</f>
        <v>38707</v>
      </c>
      <c r="C662" s="1">
        <f>IF(BD_ATLETAS[[#This Row],[F. NACIMIENTO]]=0,"",BD_ATLETAS[[#This Row],[AÑO]]-YEAR(BD_ATLETAS[[#This Row],[F. NACIMIENTO]]))</f>
        <v>14</v>
      </c>
      <c r="D662" s="2" t="s">
        <v>269</v>
      </c>
      <c r="E662" s="4" t="s">
        <v>369</v>
      </c>
      <c r="F6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2" s="4" t="str">
        <f>_xlfn.XLOOKUP(BD_ATLETAS[[#This Row],[ATLETA]],ATLETAS[ATLETA],ATLETAS[SEXO])</f>
        <v>M</v>
      </c>
      <c r="H662" s="4">
        <v>43681</v>
      </c>
      <c r="I662" s="2" t="s">
        <v>67</v>
      </c>
      <c r="J662" s="1" t="s">
        <v>649</v>
      </c>
      <c r="K662" s="3">
        <v>4.4988425925925919E-4</v>
      </c>
    </row>
    <row r="663" spans="1:11" x14ac:dyDescent="0.25">
      <c r="A663" s="1">
        <v>2023</v>
      </c>
      <c r="B663" s="4">
        <f>_xlfn.XLOOKUP(BD_ATLETAS[[#This Row],[ATLETA]],ATLETAS[ATLETA],ATLETAS[F. NACIMIENTO])</f>
        <v>38707</v>
      </c>
      <c r="C663" s="1">
        <f>IF(BD_ATLETAS[[#This Row],[F. NACIMIENTO]]=0,"",BD_ATLETAS[[#This Row],[AÑO]]-YEAR(BD_ATLETAS[[#This Row],[F. NACIMIENTO]]))</f>
        <v>14</v>
      </c>
      <c r="D663" s="2" t="s">
        <v>269</v>
      </c>
      <c r="E663" s="4" t="s">
        <v>369</v>
      </c>
      <c r="F6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3" s="4" t="str">
        <f>_xlfn.XLOOKUP(BD_ATLETAS[[#This Row],[ATLETA]],ATLETAS[ATLETA],ATLETAS[SEXO])</f>
        <v>M</v>
      </c>
      <c r="H663" s="4">
        <v>43681</v>
      </c>
      <c r="I663" s="2" t="s">
        <v>67</v>
      </c>
      <c r="J663" s="1" t="s">
        <v>651</v>
      </c>
      <c r="K663" s="3">
        <v>1.065162037037037E-3</v>
      </c>
    </row>
    <row r="664" spans="1:11" x14ac:dyDescent="0.25">
      <c r="A664" s="1">
        <v>2023</v>
      </c>
      <c r="B664" s="4">
        <f>_xlfn.XLOOKUP(BD_ATLETAS[[#This Row],[ATLETA]],ATLETAS[ATLETA],ATLETAS[F. NACIMIENTO])</f>
        <v>38707</v>
      </c>
      <c r="C664" s="1">
        <f>IF(BD_ATLETAS[[#This Row],[F. NACIMIENTO]]=0,"",BD_ATLETAS[[#This Row],[AÑO]]-YEAR(BD_ATLETAS[[#This Row],[F. NACIMIENTO]]))</f>
        <v>14</v>
      </c>
      <c r="D664" s="2" t="s">
        <v>269</v>
      </c>
      <c r="E664" s="4" t="s">
        <v>369</v>
      </c>
      <c r="F6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4" s="4" t="str">
        <f>_xlfn.XLOOKUP(BD_ATLETAS[[#This Row],[ATLETA]],ATLETAS[ATLETA],ATLETAS[SEXO])</f>
        <v>M</v>
      </c>
      <c r="H664" s="4">
        <v>43681</v>
      </c>
      <c r="I664" s="2" t="s">
        <v>67</v>
      </c>
      <c r="J664" s="1" t="s">
        <v>13</v>
      </c>
      <c r="K664" s="3">
        <v>5.9097222222222222E-4</v>
      </c>
    </row>
    <row r="665" spans="1:11" x14ac:dyDescent="0.25">
      <c r="A665" s="1">
        <v>2023</v>
      </c>
      <c r="B665" s="4">
        <f>_xlfn.XLOOKUP(BD_ATLETAS[[#This Row],[ATLETA]],ATLETAS[ATLETA],ATLETAS[F. NACIMIENTO])</f>
        <v>38707</v>
      </c>
      <c r="C665" s="1">
        <f>IF(BD_ATLETAS[[#This Row],[F. NACIMIENTO]]=0,"",BD_ATLETAS[[#This Row],[AÑO]]-YEAR(BD_ATLETAS[[#This Row],[F. NACIMIENTO]]))</f>
        <v>14</v>
      </c>
      <c r="D665" s="2" t="s">
        <v>269</v>
      </c>
      <c r="E665" s="4" t="s">
        <v>369</v>
      </c>
      <c r="F6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65" s="4" t="str">
        <f>_xlfn.XLOOKUP(BD_ATLETAS[[#This Row],[ATLETA]],ATLETAS[ATLETA],ATLETAS[SEXO])</f>
        <v>M</v>
      </c>
      <c r="H665" s="4">
        <v>43681</v>
      </c>
      <c r="I665" s="2" t="s">
        <v>67</v>
      </c>
      <c r="J665" s="1" t="s">
        <v>12</v>
      </c>
      <c r="K665" s="3">
        <v>6.2824074074074073E-4</v>
      </c>
    </row>
    <row r="666" spans="1:11" x14ac:dyDescent="0.25">
      <c r="A666" s="1">
        <v>2023</v>
      </c>
      <c r="B666" s="4">
        <f>_xlfn.XLOOKUP(BD_ATLETAS[[#This Row],[ATLETA]],ATLETAS[ATLETA],ATLETAS[F. NACIMIENTO])</f>
        <v>34899</v>
      </c>
      <c r="C666" s="1">
        <f>IF(BD_ATLETAS[[#This Row],[F. NACIMIENTO]]=0,"",BD_ATLETAS[[#This Row],[AÑO]]-YEAR(BD_ATLETAS[[#This Row],[F. NACIMIENTO]]))</f>
        <v>24</v>
      </c>
      <c r="D666" s="2" t="s">
        <v>79</v>
      </c>
      <c r="E666" s="4" t="s">
        <v>78</v>
      </c>
      <c r="F6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6" s="4" t="str">
        <f>_xlfn.XLOOKUP(BD_ATLETAS[[#This Row],[ATLETA]],ATLETAS[ATLETA],ATLETAS[SEXO])</f>
        <v>M</v>
      </c>
      <c r="H666" s="4">
        <v>43681</v>
      </c>
      <c r="I666" s="2" t="s">
        <v>67</v>
      </c>
      <c r="J666" s="1" t="s">
        <v>649</v>
      </c>
      <c r="K666" s="3">
        <v>4.2638888888888897E-4</v>
      </c>
    </row>
    <row r="667" spans="1:11" x14ac:dyDescent="0.25">
      <c r="A667" s="1">
        <v>2023</v>
      </c>
      <c r="B667" s="4">
        <f>_xlfn.XLOOKUP(BD_ATLETAS[[#This Row],[ATLETA]],ATLETAS[ATLETA],ATLETAS[F. NACIMIENTO])</f>
        <v>34899</v>
      </c>
      <c r="C667" s="1">
        <f>IF(BD_ATLETAS[[#This Row],[F. NACIMIENTO]]=0,"",BD_ATLETAS[[#This Row],[AÑO]]-YEAR(BD_ATLETAS[[#This Row],[F. NACIMIENTO]]))</f>
        <v>24</v>
      </c>
      <c r="D667" t="s">
        <v>79</v>
      </c>
      <c r="E667" s="4" t="s">
        <v>78</v>
      </c>
      <c r="F66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7" s="4" t="str">
        <f>_xlfn.XLOOKUP(BD_ATLETAS[[#This Row],[ATLETA]],ATLETAS[ATLETA],ATLETAS[SEXO])</f>
        <v>M</v>
      </c>
      <c r="H667" s="4">
        <v>43681</v>
      </c>
      <c r="I667" s="2" t="s">
        <v>67</v>
      </c>
      <c r="J667" s="1" t="s">
        <v>651</v>
      </c>
      <c r="K667" s="3">
        <v>1.0202546296296296E-3</v>
      </c>
    </row>
    <row r="668" spans="1:11" x14ac:dyDescent="0.25">
      <c r="A668" s="1">
        <v>2023</v>
      </c>
      <c r="B668" s="4">
        <f>_xlfn.XLOOKUP(BD_ATLETAS[[#This Row],[ATLETA]],ATLETAS[ATLETA],ATLETAS[F. NACIMIENTO])</f>
        <v>34899</v>
      </c>
      <c r="C668" s="1">
        <f>IF(BD_ATLETAS[[#This Row],[F. NACIMIENTO]]=0,"",BD_ATLETAS[[#This Row],[AÑO]]-YEAR(BD_ATLETAS[[#This Row],[F. NACIMIENTO]]))</f>
        <v>24</v>
      </c>
      <c r="D668" t="s">
        <v>79</v>
      </c>
      <c r="E668" s="4" t="s">
        <v>78</v>
      </c>
      <c r="F66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8" s="4" t="str">
        <f>_xlfn.XLOOKUP(BD_ATLETAS[[#This Row],[ATLETA]],ATLETAS[ATLETA],ATLETAS[SEXO])</f>
        <v>M</v>
      </c>
      <c r="H668" s="4">
        <v>43681</v>
      </c>
      <c r="I668" s="2" t="s">
        <v>67</v>
      </c>
      <c r="J668" s="1" t="s">
        <v>652</v>
      </c>
      <c r="K668" s="3">
        <v>2.6016203703703705E-3</v>
      </c>
    </row>
    <row r="669" spans="1:11" x14ac:dyDescent="0.25">
      <c r="A669" s="1">
        <v>2023</v>
      </c>
      <c r="B669" s="4">
        <f>_xlfn.XLOOKUP(BD_ATLETAS[[#This Row],[ATLETA]],ATLETAS[ATLETA],ATLETAS[F. NACIMIENTO])</f>
        <v>34899</v>
      </c>
      <c r="C669" s="1">
        <f>IF(BD_ATLETAS[[#This Row],[F. NACIMIENTO]]=0,"",BD_ATLETAS[[#This Row],[AÑO]]-YEAR(BD_ATLETAS[[#This Row],[F. NACIMIENTO]]))</f>
        <v>24</v>
      </c>
      <c r="D669" s="2" t="s">
        <v>79</v>
      </c>
      <c r="E669" s="4" t="s">
        <v>78</v>
      </c>
      <c r="F6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69" s="4" t="str">
        <f>_xlfn.XLOOKUP(BD_ATLETAS[[#This Row],[ATLETA]],ATLETAS[ATLETA],ATLETAS[SEXO])</f>
        <v>M</v>
      </c>
      <c r="H669" s="4">
        <v>43681</v>
      </c>
      <c r="I669" s="2" t="s">
        <v>67</v>
      </c>
      <c r="J669" s="1" t="s">
        <v>12</v>
      </c>
      <c r="K669" s="3">
        <v>5.5601851851851852E-4</v>
      </c>
    </row>
    <row r="670" spans="1:11" x14ac:dyDescent="0.25">
      <c r="A670" s="1">
        <v>2023</v>
      </c>
      <c r="B670" s="4">
        <f>_xlfn.XLOOKUP(BD_ATLETAS[[#This Row],[ATLETA]],ATLETAS[ATLETA],ATLETAS[F. NACIMIENTO])</f>
        <v>38663</v>
      </c>
      <c r="C670" s="1">
        <f>IF(BD_ATLETAS[[#This Row],[F. NACIMIENTO]]=0,"",BD_ATLETAS[[#This Row],[AÑO]]-YEAR(BD_ATLETAS[[#This Row],[F. NACIMIENTO]]))</f>
        <v>14</v>
      </c>
      <c r="D670" s="2" t="s">
        <v>98</v>
      </c>
      <c r="E670" s="4" t="s">
        <v>362</v>
      </c>
      <c r="F6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0" s="4" t="str">
        <f>_xlfn.XLOOKUP(BD_ATLETAS[[#This Row],[ATLETA]],ATLETAS[ATLETA],ATLETAS[SEXO])</f>
        <v>M</v>
      </c>
      <c r="H670" s="4">
        <v>43681</v>
      </c>
      <c r="I670" s="2" t="s">
        <v>67</v>
      </c>
      <c r="J670" s="1" t="s">
        <v>649</v>
      </c>
      <c r="K670" s="3">
        <v>4.054398148148148E-4</v>
      </c>
    </row>
    <row r="671" spans="1:11" x14ac:dyDescent="0.25">
      <c r="A671" s="1">
        <v>2023</v>
      </c>
      <c r="B671" s="4">
        <f>_xlfn.XLOOKUP(BD_ATLETAS[[#This Row],[ATLETA]],ATLETAS[ATLETA],ATLETAS[F. NACIMIENTO])</f>
        <v>38663</v>
      </c>
      <c r="C671" s="1">
        <f>IF(BD_ATLETAS[[#This Row],[F. NACIMIENTO]]=0,"",BD_ATLETAS[[#This Row],[AÑO]]-YEAR(BD_ATLETAS[[#This Row],[F. NACIMIENTO]]))</f>
        <v>14</v>
      </c>
      <c r="D671" s="2" t="s">
        <v>98</v>
      </c>
      <c r="E671" s="4" t="s">
        <v>362</v>
      </c>
      <c r="F6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1" s="4" t="str">
        <f>_xlfn.XLOOKUP(BD_ATLETAS[[#This Row],[ATLETA]],ATLETAS[ATLETA],ATLETAS[SEXO])</f>
        <v>M</v>
      </c>
      <c r="H671" s="4">
        <v>43681</v>
      </c>
      <c r="I671" s="2" t="s">
        <v>67</v>
      </c>
      <c r="J671" s="1" t="s">
        <v>651</v>
      </c>
      <c r="K671" s="3">
        <v>9.4432870370370374E-4</v>
      </c>
    </row>
    <row r="672" spans="1:11" x14ac:dyDescent="0.25">
      <c r="A672" s="1">
        <v>2023</v>
      </c>
      <c r="B672" s="4">
        <f>_xlfn.XLOOKUP(BD_ATLETAS[[#This Row],[ATLETA]],ATLETAS[ATLETA],ATLETAS[F. NACIMIENTO])</f>
        <v>38663</v>
      </c>
      <c r="C672" s="1">
        <f>IF(BD_ATLETAS[[#This Row],[F. NACIMIENTO]]=0,"",BD_ATLETAS[[#This Row],[AÑO]]-YEAR(BD_ATLETAS[[#This Row],[F. NACIMIENTO]]))</f>
        <v>14</v>
      </c>
      <c r="D672" s="2" t="s">
        <v>98</v>
      </c>
      <c r="E672" s="4" t="s">
        <v>362</v>
      </c>
      <c r="F6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2" s="4" t="str">
        <f>_xlfn.XLOOKUP(BD_ATLETAS[[#This Row],[ATLETA]],ATLETAS[ATLETA],ATLETAS[SEXO])</f>
        <v>M</v>
      </c>
      <c r="H672" s="4">
        <v>43681</v>
      </c>
      <c r="I672" s="2" t="s">
        <v>67</v>
      </c>
      <c r="J672" s="1" t="s">
        <v>13</v>
      </c>
      <c r="K672" s="3">
        <v>4.9108796296296292E-4</v>
      </c>
    </row>
    <row r="673" spans="1:11" x14ac:dyDescent="0.25">
      <c r="A673" s="1">
        <v>2023</v>
      </c>
      <c r="B673" s="4">
        <f>_xlfn.XLOOKUP(BD_ATLETAS[[#This Row],[ATLETA]],ATLETAS[ATLETA],ATLETAS[F. NACIMIENTO])</f>
        <v>38663</v>
      </c>
      <c r="C673" s="1">
        <f>IF(BD_ATLETAS[[#This Row],[F. NACIMIENTO]]=0,"",BD_ATLETAS[[#This Row],[AÑO]]-YEAR(BD_ATLETAS[[#This Row],[F. NACIMIENTO]]))</f>
        <v>14</v>
      </c>
      <c r="D673" s="2" t="s">
        <v>98</v>
      </c>
      <c r="E673" s="4" t="s">
        <v>362</v>
      </c>
      <c r="F6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673" s="4" t="str">
        <f>_xlfn.XLOOKUP(BD_ATLETAS[[#This Row],[ATLETA]],ATLETAS[ATLETA],ATLETAS[SEXO])</f>
        <v>M</v>
      </c>
      <c r="H673" s="4">
        <v>43681</v>
      </c>
      <c r="I673" s="2" t="s">
        <v>67</v>
      </c>
      <c r="J673" s="1" t="s">
        <v>12</v>
      </c>
      <c r="K673" s="3">
        <v>4.8900462962962971E-4</v>
      </c>
    </row>
    <row r="674" spans="1:11" x14ac:dyDescent="0.25">
      <c r="A674" s="1">
        <v>2023</v>
      </c>
      <c r="B674" s="4">
        <f>_xlfn.XLOOKUP(BD_ATLETAS[[#This Row],[ATLETA]],ATLETAS[ATLETA],ATLETAS[F. NACIMIENTO])</f>
        <v>36068</v>
      </c>
      <c r="C674" s="1">
        <f>IF(BD_ATLETAS[[#This Row],[F. NACIMIENTO]]=0,"",BD_ATLETAS[[#This Row],[AÑO]]-YEAR(BD_ATLETAS[[#This Row],[F. NACIMIENTO]]))</f>
        <v>21</v>
      </c>
      <c r="D674" s="2" t="s">
        <v>80</v>
      </c>
      <c r="E674" s="4" t="s">
        <v>78</v>
      </c>
      <c r="F6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4" s="4" t="str">
        <f>_xlfn.XLOOKUP(BD_ATLETAS[[#This Row],[ATLETA]],ATLETAS[ATLETA],ATLETAS[SEXO])</f>
        <v>M</v>
      </c>
      <c r="H674" s="4">
        <v>43681</v>
      </c>
      <c r="I674" s="2" t="s">
        <v>67</v>
      </c>
      <c r="J674" s="1" t="s">
        <v>651</v>
      </c>
      <c r="K674" s="3">
        <v>1.1693287037037037E-3</v>
      </c>
    </row>
    <row r="675" spans="1:11" x14ac:dyDescent="0.25">
      <c r="A675" s="1">
        <v>2023</v>
      </c>
      <c r="B675" s="4">
        <f>_xlfn.XLOOKUP(BD_ATLETAS[[#This Row],[ATLETA]],ATLETAS[ATLETA],ATLETAS[F. NACIMIENTO])</f>
        <v>36068</v>
      </c>
      <c r="C675" s="1">
        <f>IF(BD_ATLETAS[[#This Row],[F. NACIMIENTO]]=0,"",BD_ATLETAS[[#This Row],[AÑO]]-YEAR(BD_ATLETAS[[#This Row],[F. NACIMIENTO]]))</f>
        <v>21</v>
      </c>
      <c r="D675" s="2" t="s">
        <v>80</v>
      </c>
      <c r="E675" s="4" t="s">
        <v>78</v>
      </c>
      <c r="F6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5" s="4" t="str">
        <f>_xlfn.XLOOKUP(BD_ATLETAS[[#This Row],[ATLETA]],ATLETAS[ATLETA],ATLETAS[SEXO])</f>
        <v>M</v>
      </c>
      <c r="H675" s="4">
        <v>43681</v>
      </c>
      <c r="I675" s="2" t="s">
        <v>67</v>
      </c>
      <c r="J675" s="1" t="s">
        <v>652</v>
      </c>
      <c r="K675" s="3">
        <v>2.5206018518518516E-3</v>
      </c>
    </row>
    <row r="676" spans="1:11" x14ac:dyDescent="0.25">
      <c r="A676" s="1">
        <v>2023</v>
      </c>
      <c r="B676" s="4">
        <f>_xlfn.XLOOKUP(BD_ATLETAS[[#This Row],[ATLETA]],ATLETAS[ATLETA],ATLETAS[F. NACIMIENTO])</f>
        <v>36068</v>
      </c>
      <c r="C676" s="1">
        <f>IF(BD_ATLETAS[[#This Row],[F. NACIMIENTO]]=0,"",BD_ATLETAS[[#This Row],[AÑO]]-YEAR(BD_ATLETAS[[#This Row],[F. NACIMIENTO]]))</f>
        <v>21</v>
      </c>
      <c r="D676" s="2" t="s">
        <v>80</v>
      </c>
      <c r="E676" s="4" t="s">
        <v>78</v>
      </c>
      <c r="F67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6" s="4" t="str">
        <f>_xlfn.XLOOKUP(BD_ATLETAS[[#This Row],[ATLETA]],ATLETAS[ATLETA],ATLETAS[SEXO])</f>
        <v>M</v>
      </c>
      <c r="H676" s="4">
        <v>43681</v>
      </c>
      <c r="I676" s="2" t="s">
        <v>67</v>
      </c>
      <c r="J676" s="1" t="s">
        <v>13</v>
      </c>
      <c r="K676" s="3">
        <v>6.7083333333333329E-4</v>
      </c>
    </row>
    <row r="677" spans="1:11" x14ac:dyDescent="0.25">
      <c r="A677" s="1">
        <v>2023</v>
      </c>
      <c r="B677" s="4">
        <f>_xlfn.XLOOKUP(BD_ATLETAS[[#This Row],[ATLETA]],ATLETAS[ATLETA],ATLETAS[F. NACIMIENTO])</f>
        <v>36068</v>
      </c>
      <c r="C677" s="1">
        <f>IF(BD_ATLETAS[[#This Row],[F. NACIMIENTO]]=0,"",BD_ATLETAS[[#This Row],[AÑO]]-YEAR(BD_ATLETAS[[#This Row],[F. NACIMIENTO]]))</f>
        <v>21</v>
      </c>
      <c r="D677" s="2" t="s">
        <v>80</v>
      </c>
      <c r="E677" s="4" t="s">
        <v>78</v>
      </c>
      <c r="F6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677" s="4" t="str">
        <f>_xlfn.XLOOKUP(BD_ATLETAS[[#This Row],[ATLETA]],ATLETAS[ATLETA],ATLETAS[SEXO])</f>
        <v>M</v>
      </c>
      <c r="H677" s="4">
        <v>43681</v>
      </c>
      <c r="I677" s="2" t="s">
        <v>67</v>
      </c>
      <c r="J677" s="1" t="s">
        <v>12</v>
      </c>
      <c r="K677" s="3">
        <v>7.4502314814814819E-4</v>
      </c>
    </row>
    <row r="678" spans="1:11" x14ac:dyDescent="0.25">
      <c r="A678" s="1">
        <v>2023</v>
      </c>
      <c r="B678" s="4">
        <f>_xlfn.XLOOKUP(BD_ATLETAS[[#This Row],[ATLETA]],ATLETAS[ATLETA],ATLETAS[F. NACIMIENTO])</f>
        <v>39184</v>
      </c>
      <c r="C678" s="1">
        <f>IF(BD_ATLETAS[[#This Row],[F. NACIMIENTO]]=0,"",BD_ATLETAS[[#This Row],[AÑO]]-YEAR(BD_ATLETAS[[#This Row],[F. NACIMIENTO]]))</f>
        <v>12</v>
      </c>
      <c r="D678" s="2" t="s">
        <v>341</v>
      </c>
      <c r="E678" s="4" t="s">
        <v>376</v>
      </c>
      <c r="F6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8" s="4" t="str">
        <f>_xlfn.XLOOKUP(BD_ATLETAS[[#This Row],[ATLETA]],ATLETAS[ATLETA],ATLETAS[SEXO])</f>
        <v>M</v>
      </c>
      <c r="H678" s="4">
        <v>43681</v>
      </c>
      <c r="I678" s="2" t="s">
        <v>67</v>
      </c>
      <c r="J678" s="1" t="s">
        <v>649</v>
      </c>
      <c r="K678" s="3">
        <v>4.9085648148148144E-4</v>
      </c>
    </row>
    <row r="679" spans="1:11" x14ac:dyDescent="0.25">
      <c r="A679" s="1">
        <v>2023</v>
      </c>
      <c r="B679" s="4">
        <f>_xlfn.XLOOKUP(BD_ATLETAS[[#This Row],[ATLETA]],ATLETAS[ATLETA],ATLETAS[F. NACIMIENTO])</f>
        <v>39184</v>
      </c>
      <c r="C679" s="1">
        <f>IF(BD_ATLETAS[[#This Row],[F. NACIMIENTO]]=0,"",BD_ATLETAS[[#This Row],[AÑO]]-YEAR(BD_ATLETAS[[#This Row],[F. NACIMIENTO]]))</f>
        <v>12</v>
      </c>
      <c r="D679" s="2" t="s">
        <v>341</v>
      </c>
      <c r="E679" s="4" t="s">
        <v>376</v>
      </c>
      <c r="F6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79" s="4" t="str">
        <f>_xlfn.XLOOKUP(BD_ATLETAS[[#This Row],[ATLETA]],ATLETAS[ATLETA],ATLETAS[SEXO])</f>
        <v>M</v>
      </c>
      <c r="H679" s="4">
        <v>43681</v>
      </c>
      <c r="I679" s="2" t="s">
        <v>67</v>
      </c>
      <c r="J679" s="1" t="s">
        <v>651</v>
      </c>
      <c r="K679" s="3">
        <v>1.1313657407407407E-3</v>
      </c>
    </row>
    <row r="680" spans="1:11" x14ac:dyDescent="0.25">
      <c r="A680" s="1">
        <v>2023</v>
      </c>
      <c r="B680" s="4">
        <f>_xlfn.XLOOKUP(BD_ATLETAS[[#This Row],[ATLETA]],ATLETAS[ATLETA],ATLETAS[F. NACIMIENTO])</f>
        <v>39184</v>
      </c>
      <c r="C680" s="1">
        <f>IF(BD_ATLETAS[[#This Row],[F. NACIMIENTO]]=0,"",BD_ATLETAS[[#This Row],[AÑO]]-YEAR(BD_ATLETAS[[#This Row],[F. NACIMIENTO]]))</f>
        <v>12</v>
      </c>
      <c r="D680" s="2" t="s">
        <v>341</v>
      </c>
      <c r="E680" s="4" t="s">
        <v>376</v>
      </c>
      <c r="F6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0" s="4" t="str">
        <f>_xlfn.XLOOKUP(BD_ATLETAS[[#This Row],[ATLETA]],ATLETAS[ATLETA],ATLETAS[SEXO])</f>
        <v>M</v>
      </c>
      <c r="H680" s="4">
        <v>43681</v>
      </c>
      <c r="I680" s="2" t="s">
        <v>67</v>
      </c>
      <c r="J680" s="1" t="s">
        <v>13</v>
      </c>
      <c r="K680" s="3">
        <v>6.2962962962962961E-4</v>
      </c>
    </row>
    <row r="681" spans="1:11" x14ac:dyDescent="0.25">
      <c r="A681" s="1">
        <v>2023</v>
      </c>
      <c r="B681" s="4">
        <f>_xlfn.XLOOKUP(BD_ATLETAS[[#This Row],[ATLETA]],ATLETAS[ATLETA],ATLETAS[F. NACIMIENTO])</f>
        <v>39184</v>
      </c>
      <c r="C681" s="1">
        <f>IF(BD_ATLETAS[[#This Row],[F. NACIMIENTO]]=0,"",BD_ATLETAS[[#This Row],[AÑO]]-YEAR(BD_ATLETAS[[#This Row],[F. NACIMIENTO]]))</f>
        <v>12</v>
      </c>
      <c r="D681" s="2" t="s">
        <v>341</v>
      </c>
      <c r="E681" s="4" t="s">
        <v>376</v>
      </c>
      <c r="F6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1" s="4" t="str">
        <f>_xlfn.XLOOKUP(BD_ATLETAS[[#This Row],[ATLETA]],ATLETAS[ATLETA],ATLETAS[SEXO])</f>
        <v>M</v>
      </c>
      <c r="H681" s="4">
        <v>43681</v>
      </c>
      <c r="I681" s="2" t="s">
        <v>67</v>
      </c>
      <c r="J681" s="1" t="s">
        <v>12</v>
      </c>
      <c r="K681" s="3">
        <v>5.4571759259259254E-4</v>
      </c>
    </row>
    <row r="682" spans="1:11" x14ac:dyDescent="0.25">
      <c r="A682" s="1">
        <v>2023</v>
      </c>
      <c r="B682" s="4">
        <f>_xlfn.XLOOKUP(BD_ATLETAS[[#This Row],[ATLETA]],ATLETAS[ATLETA],ATLETAS[F. NACIMIENTO])</f>
        <v>32581</v>
      </c>
      <c r="C682" s="1">
        <f>IF(BD_ATLETAS[[#This Row],[F. NACIMIENTO]]=0,"",BD_ATLETAS[[#This Row],[AÑO]]-YEAR(BD_ATLETAS[[#This Row],[F. NACIMIENTO]]))</f>
        <v>30</v>
      </c>
      <c r="D682" s="2" t="s">
        <v>452</v>
      </c>
      <c r="E682" s="4" t="s">
        <v>367</v>
      </c>
      <c r="F68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2" s="4" t="str">
        <f>_xlfn.XLOOKUP(BD_ATLETAS[[#This Row],[ATLETA]],ATLETAS[ATLETA],ATLETAS[SEXO])</f>
        <v>M</v>
      </c>
      <c r="H682" s="4">
        <v>43681</v>
      </c>
      <c r="I682" s="2" t="s">
        <v>67</v>
      </c>
      <c r="J682" s="1" t="s">
        <v>651</v>
      </c>
      <c r="K682" s="3">
        <v>1.2938657407407406E-3</v>
      </c>
    </row>
    <row r="683" spans="1:11" x14ac:dyDescent="0.25">
      <c r="A683" s="1">
        <v>2023</v>
      </c>
      <c r="B683" s="4">
        <f>_xlfn.XLOOKUP(BD_ATLETAS[[#This Row],[ATLETA]],ATLETAS[ATLETA],ATLETAS[F. NACIMIENTO])</f>
        <v>32581</v>
      </c>
      <c r="C683" s="1">
        <f>IF(BD_ATLETAS[[#This Row],[F. NACIMIENTO]]=0,"",BD_ATLETAS[[#This Row],[AÑO]]-YEAR(BD_ATLETAS[[#This Row],[F. NACIMIENTO]]))</f>
        <v>30</v>
      </c>
      <c r="D683" s="2" t="s">
        <v>452</v>
      </c>
      <c r="E683" s="4" t="s">
        <v>367</v>
      </c>
      <c r="F68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3" s="4" t="str">
        <f>_xlfn.XLOOKUP(BD_ATLETAS[[#This Row],[ATLETA]],ATLETAS[ATLETA],ATLETAS[SEXO])</f>
        <v>M</v>
      </c>
      <c r="H683" s="4">
        <v>43681</v>
      </c>
      <c r="I683" s="2" t="s">
        <v>67</v>
      </c>
      <c r="J683" s="1" t="s">
        <v>652</v>
      </c>
      <c r="K683" s="3">
        <v>2.820138888888889E-3</v>
      </c>
    </row>
    <row r="684" spans="1:11" x14ac:dyDescent="0.25">
      <c r="A684" s="1">
        <v>2023</v>
      </c>
      <c r="B684" s="4">
        <f>_xlfn.XLOOKUP(BD_ATLETAS[[#This Row],[ATLETA]],ATLETAS[ATLETA],ATLETAS[F. NACIMIENTO])</f>
        <v>32581</v>
      </c>
      <c r="C684" s="1">
        <f>IF(BD_ATLETAS[[#This Row],[F. NACIMIENTO]]=0,"",BD_ATLETAS[[#This Row],[AÑO]]-YEAR(BD_ATLETAS[[#This Row],[F. NACIMIENTO]]))</f>
        <v>30</v>
      </c>
      <c r="D684" s="2" t="s">
        <v>452</v>
      </c>
      <c r="E684" s="4" t="s">
        <v>367</v>
      </c>
      <c r="F68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4" s="4" t="str">
        <f>_xlfn.XLOOKUP(BD_ATLETAS[[#This Row],[ATLETA]],ATLETAS[ATLETA],ATLETAS[SEXO])</f>
        <v>M</v>
      </c>
      <c r="H684" s="4">
        <v>43681</v>
      </c>
      <c r="I684" s="2" t="s">
        <v>67</v>
      </c>
      <c r="J684" s="1" t="s">
        <v>13</v>
      </c>
      <c r="K684" s="3">
        <v>6.8831018518518514E-4</v>
      </c>
    </row>
    <row r="685" spans="1:11" x14ac:dyDescent="0.25">
      <c r="A685" s="1">
        <v>2023</v>
      </c>
      <c r="B685" s="4">
        <f>_xlfn.XLOOKUP(BD_ATLETAS[[#This Row],[ATLETA]],ATLETAS[ATLETA],ATLETAS[F. NACIMIENTO])</f>
        <v>32581</v>
      </c>
      <c r="C685" s="1">
        <f>IF(BD_ATLETAS[[#This Row],[F. NACIMIENTO]]=0,"",BD_ATLETAS[[#This Row],[AÑO]]-YEAR(BD_ATLETAS[[#This Row],[F. NACIMIENTO]]))</f>
        <v>30</v>
      </c>
      <c r="D685" s="2" t="s">
        <v>452</v>
      </c>
      <c r="E685" s="4" t="s">
        <v>367</v>
      </c>
      <c r="F68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685" s="4" t="str">
        <f>_xlfn.XLOOKUP(BD_ATLETAS[[#This Row],[ATLETA]],ATLETAS[ATLETA],ATLETAS[SEXO])</f>
        <v>M</v>
      </c>
      <c r="H685" s="4">
        <v>43681</v>
      </c>
      <c r="I685" s="2" t="s">
        <v>67</v>
      </c>
      <c r="J685" s="1" t="s">
        <v>12</v>
      </c>
      <c r="K685" s="3">
        <v>7.5231481481481471E-4</v>
      </c>
    </row>
    <row r="686" spans="1:11" x14ac:dyDescent="0.25">
      <c r="A686" s="1">
        <v>2023</v>
      </c>
      <c r="B686" s="4">
        <f>_xlfn.XLOOKUP(BD_ATLETAS[[#This Row],[ATLETA]],ATLETAS[ATLETA],ATLETAS[F. NACIMIENTO])</f>
        <v>39725</v>
      </c>
      <c r="C686" s="1">
        <f>IF(BD_ATLETAS[[#This Row],[F. NACIMIENTO]]=0,"",BD_ATLETAS[[#This Row],[AÑO]]-YEAR(BD_ATLETAS[[#This Row],[F. NACIMIENTO]]))</f>
        <v>11</v>
      </c>
      <c r="D686" s="2" t="s">
        <v>423</v>
      </c>
      <c r="E686" s="4" t="s">
        <v>25</v>
      </c>
      <c r="F6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6" s="4" t="str">
        <f>_xlfn.XLOOKUP(BD_ATLETAS[[#This Row],[ATLETA]],ATLETAS[ATLETA],ATLETAS[SEXO])</f>
        <v>M</v>
      </c>
      <c r="H686" s="4">
        <v>43681</v>
      </c>
      <c r="I686" s="2" t="s">
        <v>67</v>
      </c>
      <c r="J686" s="1" t="s">
        <v>649</v>
      </c>
      <c r="K686" s="3">
        <v>3.9826388888888881E-4</v>
      </c>
    </row>
    <row r="687" spans="1:11" x14ac:dyDescent="0.25">
      <c r="A687" s="1">
        <v>2023</v>
      </c>
      <c r="B687" s="4">
        <f>_xlfn.XLOOKUP(BD_ATLETAS[[#This Row],[ATLETA]],ATLETAS[ATLETA],ATLETAS[F. NACIMIENTO])</f>
        <v>39725</v>
      </c>
      <c r="C687" s="1">
        <f>IF(BD_ATLETAS[[#This Row],[F. NACIMIENTO]]=0,"",BD_ATLETAS[[#This Row],[AÑO]]-YEAR(BD_ATLETAS[[#This Row],[F. NACIMIENTO]]))</f>
        <v>11</v>
      </c>
      <c r="D687" s="2" t="s">
        <v>423</v>
      </c>
      <c r="E687" s="4" t="s">
        <v>25</v>
      </c>
      <c r="F6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7" s="4" t="str">
        <f>_xlfn.XLOOKUP(BD_ATLETAS[[#This Row],[ATLETA]],ATLETAS[ATLETA],ATLETAS[SEXO])</f>
        <v>M</v>
      </c>
      <c r="H687" s="4">
        <v>43681</v>
      </c>
      <c r="I687" s="2" t="s">
        <v>67</v>
      </c>
      <c r="J687" s="1" t="s">
        <v>651</v>
      </c>
      <c r="K687" s="3">
        <v>9.8333333333333324E-4</v>
      </c>
    </row>
    <row r="688" spans="1:11" x14ac:dyDescent="0.25">
      <c r="A688" s="1">
        <v>2023</v>
      </c>
      <c r="B688" s="4">
        <f>_xlfn.XLOOKUP(BD_ATLETAS[[#This Row],[ATLETA]],ATLETAS[ATLETA],ATLETAS[F. NACIMIENTO])</f>
        <v>39725</v>
      </c>
      <c r="C688" s="1">
        <f>IF(BD_ATLETAS[[#This Row],[F. NACIMIENTO]]=0,"",BD_ATLETAS[[#This Row],[AÑO]]-YEAR(BD_ATLETAS[[#This Row],[F. NACIMIENTO]]))</f>
        <v>11</v>
      </c>
      <c r="D688" s="2" t="s">
        <v>423</v>
      </c>
      <c r="E688" s="4" t="s">
        <v>25</v>
      </c>
      <c r="F6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8" s="4" t="str">
        <f>_xlfn.XLOOKUP(BD_ATLETAS[[#This Row],[ATLETA]],ATLETAS[ATLETA],ATLETAS[SEXO])</f>
        <v>M</v>
      </c>
      <c r="H688" s="4">
        <v>43681</v>
      </c>
      <c r="I688" s="2" t="s">
        <v>67</v>
      </c>
      <c r="J688" s="1" t="s">
        <v>13</v>
      </c>
      <c r="K688" s="3">
        <v>4.9803240740740743E-4</v>
      </c>
    </row>
    <row r="689" spans="1:11" x14ac:dyDescent="0.25">
      <c r="A689" s="1">
        <v>2023</v>
      </c>
      <c r="B689" s="4">
        <f>_xlfn.XLOOKUP(BD_ATLETAS[[#This Row],[ATLETA]],ATLETAS[ATLETA],ATLETAS[F. NACIMIENTO])</f>
        <v>39725</v>
      </c>
      <c r="C689" s="1">
        <f>IF(BD_ATLETAS[[#This Row],[F. NACIMIENTO]]=0,"",BD_ATLETAS[[#This Row],[AÑO]]-YEAR(BD_ATLETAS[[#This Row],[F. NACIMIENTO]]))</f>
        <v>11</v>
      </c>
      <c r="D689" s="2" t="s">
        <v>423</v>
      </c>
      <c r="E689" s="4" t="s">
        <v>25</v>
      </c>
      <c r="F6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689" s="4" t="str">
        <f>_xlfn.XLOOKUP(BD_ATLETAS[[#This Row],[ATLETA]],ATLETAS[ATLETA],ATLETAS[SEXO])</f>
        <v>M</v>
      </c>
      <c r="H689" s="4">
        <v>43681</v>
      </c>
      <c r="I689" s="2" t="s">
        <v>67</v>
      </c>
      <c r="J689" s="1" t="s">
        <v>12</v>
      </c>
      <c r="K689" s="3">
        <v>5.7361111111111122E-4</v>
      </c>
    </row>
    <row r="690" spans="1:11" x14ac:dyDescent="0.25">
      <c r="A690" s="1">
        <v>2023</v>
      </c>
      <c r="B690" s="4">
        <f>_xlfn.XLOOKUP(BD_ATLETAS[[#This Row],[ATLETA]],ATLETAS[ATLETA],ATLETAS[F. NACIMIENTO])</f>
        <v>40129</v>
      </c>
      <c r="C690" s="1">
        <f>IF(BD_ATLETAS[[#This Row],[F. NACIMIENTO]]=0,"",BD_ATLETAS[[#This Row],[AÑO]]-YEAR(BD_ATLETAS[[#This Row],[F. NACIMIENTO]]))</f>
        <v>10</v>
      </c>
      <c r="D690" s="2" t="s">
        <v>95</v>
      </c>
      <c r="E690" s="4" t="s">
        <v>362</v>
      </c>
      <c r="F6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0" s="4" t="str">
        <f>_xlfn.XLOOKUP(BD_ATLETAS[[#This Row],[ATLETA]],ATLETAS[ATLETA],ATLETAS[SEXO])</f>
        <v>M</v>
      </c>
      <c r="H690" s="4">
        <v>43681</v>
      </c>
      <c r="I690" s="2" t="s">
        <v>67</v>
      </c>
      <c r="J690" s="1" t="s">
        <v>649</v>
      </c>
      <c r="K690" s="3">
        <v>5.0636574074074071E-4</v>
      </c>
    </row>
    <row r="691" spans="1:11" x14ac:dyDescent="0.25">
      <c r="A691" s="1">
        <v>2023</v>
      </c>
      <c r="B691" s="4">
        <f>_xlfn.XLOOKUP(BD_ATLETAS[[#This Row],[ATLETA]],ATLETAS[ATLETA],ATLETAS[F. NACIMIENTO])</f>
        <v>40129</v>
      </c>
      <c r="C691" s="1">
        <f>IF(BD_ATLETAS[[#This Row],[F. NACIMIENTO]]=0,"",BD_ATLETAS[[#This Row],[AÑO]]-YEAR(BD_ATLETAS[[#This Row],[F. NACIMIENTO]]))</f>
        <v>10</v>
      </c>
      <c r="D691" s="2" t="s">
        <v>95</v>
      </c>
      <c r="E691" s="4" t="s">
        <v>362</v>
      </c>
      <c r="F69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1" s="4" t="str">
        <f>_xlfn.XLOOKUP(BD_ATLETAS[[#This Row],[ATLETA]],ATLETAS[ATLETA],ATLETAS[SEXO])</f>
        <v>M</v>
      </c>
      <c r="H691" s="4">
        <v>43681</v>
      </c>
      <c r="I691" s="2" t="s">
        <v>67</v>
      </c>
      <c r="J691" s="1" t="s">
        <v>651</v>
      </c>
      <c r="K691" s="3">
        <v>1.1946759259259259E-3</v>
      </c>
    </row>
    <row r="692" spans="1:11" x14ac:dyDescent="0.25">
      <c r="A692" s="1">
        <v>2023</v>
      </c>
      <c r="B692" s="4">
        <f>_xlfn.XLOOKUP(BD_ATLETAS[[#This Row],[ATLETA]],ATLETAS[ATLETA],ATLETAS[F. NACIMIENTO])</f>
        <v>40129</v>
      </c>
      <c r="C692" s="1">
        <f>IF(BD_ATLETAS[[#This Row],[F. NACIMIENTO]]=0,"",BD_ATLETAS[[#This Row],[AÑO]]-YEAR(BD_ATLETAS[[#This Row],[F. NACIMIENTO]]))</f>
        <v>10</v>
      </c>
      <c r="D692" s="2" t="s">
        <v>95</v>
      </c>
      <c r="E692" s="4" t="s">
        <v>362</v>
      </c>
      <c r="F69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2" s="4" t="str">
        <f>_xlfn.XLOOKUP(BD_ATLETAS[[#This Row],[ATLETA]],ATLETAS[ATLETA],ATLETAS[SEXO])</f>
        <v>M</v>
      </c>
      <c r="H692" s="4">
        <v>43681</v>
      </c>
      <c r="I692" s="2" t="s">
        <v>67</v>
      </c>
      <c r="J692" s="1" t="s">
        <v>13</v>
      </c>
      <c r="K692" s="3">
        <v>6.659722222222222E-4</v>
      </c>
    </row>
    <row r="693" spans="1:11" x14ac:dyDescent="0.25">
      <c r="A693" s="1">
        <v>2023</v>
      </c>
      <c r="B693" s="4">
        <f>_xlfn.XLOOKUP(BD_ATLETAS[[#This Row],[ATLETA]],ATLETAS[ATLETA],ATLETAS[F. NACIMIENTO])</f>
        <v>40051</v>
      </c>
      <c r="C693" s="1">
        <f>IF(BD_ATLETAS[[#This Row],[F. NACIMIENTO]]=0,"",BD_ATLETAS[[#This Row],[AÑO]]-YEAR(BD_ATLETAS[[#This Row],[F. NACIMIENTO]]))</f>
        <v>10</v>
      </c>
      <c r="D693" s="2" t="s">
        <v>414</v>
      </c>
      <c r="E693" s="4" t="s">
        <v>362</v>
      </c>
      <c r="F69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3" s="4" t="str">
        <f>_xlfn.XLOOKUP(BD_ATLETAS[[#This Row],[ATLETA]],ATLETAS[ATLETA],ATLETAS[SEXO])</f>
        <v>M</v>
      </c>
      <c r="H693" s="4">
        <v>43681</v>
      </c>
      <c r="I693" s="2" t="s">
        <v>67</v>
      </c>
      <c r="J693" s="1" t="s">
        <v>649</v>
      </c>
      <c r="K693" s="3">
        <v>5.3958333333333321E-4</v>
      </c>
    </row>
    <row r="694" spans="1:11" x14ac:dyDescent="0.25">
      <c r="A694" s="1">
        <v>2023</v>
      </c>
      <c r="B694" s="4">
        <f>_xlfn.XLOOKUP(BD_ATLETAS[[#This Row],[ATLETA]],ATLETAS[ATLETA],ATLETAS[F. NACIMIENTO])</f>
        <v>40051</v>
      </c>
      <c r="C694" s="1">
        <f>IF(BD_ATLETAS[[#This Row],[F. NACIMIENTO]]=0,"",BD_ATLETAS[[#This Row],[AÑO]]-YEAR(BD_ATLETAS[[#This Row],[F. NACIMIENTO]]))</f>
        <v>10</v>
      </c>
      <c r="D694" s="2" t="s">
        <v>414</v>
      </c>
      <c r="E694" s="4" t="s">
        <v>362</v>
      </c>
      <c r="F69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4" s="4" t="str">
        <f>_xlfn.XLOOKUP(BD_ATLETAS[[#This Row],[ATLETA]],ATLETAS[ATLETA],ATLETAS[SEXO])</f>
        <v>M</v>
      </c>
      <c r="H694" s="4">
        <v>43681</v>
      </c>
      <c r="I694" s="2" t="s">
        <v>67</v>
      </c>
      <c r="J694" s="1" t="s">
        <v>651</v>
      </c>
      <c r="K694" s="3">
        <v>1.207638888888889E-3</v>
      </c>
    </row>
    <row r="695" spans="1:11" x14ac:dyDescent="0.25">
      <c r="A695" s="1">
        <v>2023</v>
      </c>
      <c r="B695" s="4">
        <f>_xlfn.XLOOKUP(BD_ATLETAS[[#This Row],[ATLETA]],ATLETAS[ATLETA],ATLETAS[F. NACIMIENTO])</f>
        <v>40051</v>
      </c>
      <c r="C695" s="1">
        <f>IF(BD_ATLETAS[[#This Row],[F. NACIMIENTO]]=0,"",BD_ATLETAS[[#This Row],[AÑO]]-YEAR(BD_ATLETAS[[#This Row],[F. NACIMIENTO]]))</f>
        <v>10</v>
      </c>
      <c r="D695" s="2" t="s">
        <v>414</v>
      </c>
      <c r="E695" s="4" t="s">
        <v>362</v>
      </c>
      <c r="F6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695" s="4" t="str">
        <f>_xlfn.XLOOKUP(BD_ATLETAS[[#This Row],[ATLETA]],ATLETAS[ATLETA],ATLETAS[SEXO])</f>
        <v>M</v>
      </c>
      <c r="H695" s="4">
        <v>43681</v>
      </c>
      <c r="I695" s="2" t="s">
        <v>67</v>
      </c>
      <c r="J695" s="1" t="s">
        <v>13</v>
      </c>
      <c r="K695" s="3">
        <v>7.0092592592592602E-4</v>
      </c>
    </row>
    <row r="696" spans="1:11" x14ac:dyDescent="0.25">
      <c r="A696" s="1">
        <v>2023</v>
      </c>
      <c r="B696" s="4">
        <f>_xlfn.XLOOKUP(BD_ATLETAS[[#This Row],[ATLETA]],ATLETAS[ATLETA],ATLETAS[F. NACIMIENTO])</f>
        <v>38284</v>
      </c>
      <c r="C696" s="1">
        <f>IF(BD_ATLETAS[[#This Row],[F. NACIMIENTO]]=0,"",BD_ATLETAS[[#This Row],[AÑO]]-YEAR(BD_ATLETAS[[#This Row],[F. NACIMIENTO]]))</f>
        <v>15</v>
      </c>
      <c r="D696" s="2" t="s">
        <v>101</v>
      </c>
      <c r="E696" s="4" t="s">
        <v>362</v>
      </c>
      <c r="F6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6" s="4" t="str">
        <f>_xlfn.XLOOKUP(BD_ATLETAS[[#This Row],[ATLETA]],ATLETAS[ATLETA],ATLETAS[SEXO])</f>
        <v>M</v>
      </c>
      <c r="H696" s="4">
        <v>43681</v>
      </c>
      <c r="I696" s="2" t="s">
        <v>67</v>
      </c>
      <c r="J696" s="1" t="s">
        <v>649</v>
      </c>
      <c r="K696" s="3">
        <v>3.8449074074074075E-4</v>
      </c>
    </row>
    <row r="697" spans="1:11" x14ac:dyDescent="0.25">
      <c r="A697" s="1">
        <v>2023</v>
      </c>
      <c r="B697" s="4">
        <f>_xlfn.XLOOKUP(BD_ATLETAS[[#This Row],[ATLETA]],ATLETAS[ATLETA],ATLETAS[F. NACIMIENTO])</f>
        <v>38284</v>
      </c>
      <c r="C697" s="1">
        <f>IF(BD_ATLETAS[[#This Row],[F. NACIMIENTO]]=0,"",BD_ATLETAS[[#This Row],[AÑO]]-YEAR(BD_ATLETAS[[#This Row],[F. NACIMIENTO]]))</f>
        <v>15</v>
      </c>
      <c r="D697" s="2" t="s">
        <v>101</v>
      </c>
      <c r="E697" s="4" t="s">
        <v>362</v>
      </c>
      <c r="F6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7" s="4" t="str">
        <f>_xlfn.XLOOKUP(BD_ATLETAS[[#This Row],[ATLETA]],ATLETAS[ATLETA],ATLETAS[SEXO])</f>
        <v>M</v>
      </c>
      <c r="H697" s="4">
        <v>43681</v>
      </c>
      <c r="I697" s="2" t="s">
        <v>67</v>
      </c>
      <c r="J697" s="1" t="s">
        <v>651</v>
      </c>
      <c r="K697" s="3">
        <v>8.6412037037037024E-4</v>
      </c>
    </row>
    <row r="698" spans="1:11" x14ac:dyDescent="0.25">
      <c r="A698" s="1">
        <v>2023</v>
      </c>
      <c r="B698" s="4">
        <f>_xlfn.XLOOKUP(BD_ATLETAS[[#This Row],[ATLETA]],ATLETAS[ATLETA],ATLETAS[F. NACIMIENTO])</f>
        <v>38284</v>
      </c>
      <c r="C698" s="1">
        <f>IF(BD_ATLETAS[[#This Row],[F. NACIMIENTO]]=0,"",BD_ATLETAS[[#This Row],[AÑO]]-YEAR(BD_ATLETAS[[#This Row],[F. NACIMIENTO]]))</f>
        <v>15</v>
      </c>
      <c r="D698" s="2" t="s">
        <v>101</v>
      </c>
      <c r="E698" s="4" t="s">
        <v>362</v>
      </c>
      <c r="F6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8" s="4" t="str">
        <f>_xlfn.XLOOKUP(BD_ATLETAS[[#This Row],[ATLETA]],ATLETAS[ATLETA],ATLETAS[SEXO])</f>
        <v>M</v>
      </c>
      <c r="H698" s="4">
        <v>43681</v>
      </c>
      <c r="I698" s="2" t="s">
        <v>67</v>
      </c>
      <c r="J698" s="1" t="s">
        <v>652</v>
      </c>
      <c r="K698" s="3">
        <v>2.000925925925926E-3</v>
      </c>
    </row>
    <row r="699" spans="1:11" x14ac:dyDescent="0.25">
      <c r="A699" s="1">
        <v>2023</v>
      </c>
      <c r="B699" s="4">
        <f>_xlfn.XLOOKUP(BD_ATLETAS[[#This Row],[ATLETA]],ATLETAS[ATLETA],ATLETAS[F. NACIMIENTO])</f>
        <v>38284</v>
      </c>
      <c r="C699" s="1">
        <f>IF(BD_ATLETAS[[#This Row],[F. NACIMIENTO]]=0,"",BD_ATLETAS[[#This Row],[AÑO]]-YEAR(BD_ATLETAS[[#This Row],[F. NACIMIENTO]]))</f>
        <v>15</v>
      </c>
      <c r="D699" s="2" t="s">
        <v>101</v>
      </c>
      <c r="E699" s="4" t="s">
        <v>362</v>
      </c>
      <c r="F6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699" s="4" t="str">
        <f>_xlfn.XLOOKUP(BD_ATLETAS[[#This Row],[ATLETA]],ATLETAS[ATLETA],ATLETAS[SEXO])</f>
        <v>M</v>
      </c>
      <c r="H699" s="4">
        <v>43681</v>
      </c>
      <c r="I699" s="2" t="s">
        <v>67</v>
      </c>
      <c r="J699" s="1" t="s">
        <v>13</v>
      </c>
      <c r="K699" s="3">
        <v>4.4490740740740737E-4</v>
      </c>
    </row>
    <row r="700" spans="1:11" x14ac:dyDescent="0.25">
      <c r="A700" s="1">
        <v>2023</v>
      </c>
      <c r="B700" s="4">
        <f>_xlfn.XLOOKUP(BD_ATLETAS[[#This Row],[ATLETA]],ATLETAS[ATLETA],ATLETAS[F. NACIMIENTO])</f>
        <v>40234</v>
      </c>
      <c r="C700" s="1">
        <f>IF(BD_ATLETAS[[#This Row],[F. NACIMIENTO]]=0,"",BD_ATLETAS[[#This Row],[AÑO]]-YEAR(BD_ATLETAS[[#This Row],[F. NACIMIENTO]]))</f>
        <v>9</v>
      </c>
      <c r="D700" s="2" t="s">
        <v>339</v>
      </c>
      <c r="E700" s="4" t="s">
        <v>376</v>
      </c>
      <c r="F7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0" s="4" t="str">
        <f>_xlfn.XLOOKUP(BD_ATLETAS[[#This Row],[ATLETA]],ATLETAS[ATLETA],ATLETAS[SEXO])</f>
        <v>M</v>
      </c>
      <c r="H700" s="4">
        <v>43681</v>
      </c>
      <c r="I700" s="2" t="s">
        <v>67</v>
      </c>
      <c r="J700" s="1" t="s">
        <v>650</v>
      </c>
      <c r="K700" s="3">
        <v>2.5682870370370372E-4</v>
      </c>
    </row>
    <row r="701" spans="1:11" x14ac:dyDescent="0.25">
      <c r="A701" s="1">
        <v>2023</v>
      </c>
      <c r="B701" s="4">
        <f>_xlfn.XLOOKUP(BD_ATLETAS[[#This Row],[ATLETA]],ATLETAS[ATLETA],ATLETAS[F. NACIMIENTO])</f>
        <v>40234</v>
      </c>
      <c r="C701" s="1">
        <f>IF(BD_ATLETAS[[#This Row],[F. NACIMIENTO]]=0,"",BD_ATLETAS[[#This Row],[AÑO]]-YEAR(BD_ATLETAS[[#This Row],[F. NACIMIENTO]]))</f>
        <v>9</v>
      </c>
      <c r="D701" s="2" t="s">
        <v>339</v>
      </c>
      <c r="E701" s="4" t="s">
        <v>376</v>
      </c>
      <c r="F7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1" s="4" t="str">
        <f>_xlfn.XLOOKUP(BD_ATLETAS[[#This Row],[ATLETA]],ATLETAS[ATLETA],ATLETAS[SEXO])</f>
        <v>M</v>
      </c>
      <c r="H701" s="4">
        <v>43681</v>
      </c>
      <c r="I701" s="2" t="s">
        <v>67</v>
      </c>
      <c r="J701" s="1" t="s">
        <v>649</v>
      </c>
      <c r="K701" s="3">
        <v>6.1423611111111108E-4</v>
      </c>
    </row>
    <row r="702" spans="1:11" x14ac:dyDescent="0.25">
      <c r="A702" s="1">
        <v>2023</v>
      </c>
      <c r="B702" s="4">
        <f>_xlfn.XLOOKUP(BD_ATLETAS[[#This Row],[ATLETA]],ATLETAS[ATLETA],ATLETAS[F. NACIMIENTO])</f>
        <v>40234</v>
      </c>
      <c r="C702" s="1">
        <f>IF(BD_ATLETAS[[#This Row],[F. NACIMIENTO]]=0,"",BD_ATLETAS[[#This Row],[AÑO]]-YEAR(BD_ATLETAS[[#This Row],[F. NACIMIENTO]]))</f>
        <v>9</v>
      </c>
      <c r="D702" s="2" t="s">
        <v>339</v>
      </c>
      <c r="E702" s="4" t="s">
        <v>376</v>
      </c>
      <c r="F7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2" s="4" t="str">
        <f>_xlfn.XLOOKUP(BD_ATLETAS[[#This Row],[ATLETA]],ATLETAS[ATLETA],ATLETAS[SEXO])</f>
        <v>M</v>
      </c>
      <c r="H702" s="4">
        <v>43681</v>
      </c>
      <c r="I702" s="2" t="s">
        <v>67</v>
      </c>
      <c r="J702" s="1" t="s">
        <v>9</v>
      </c>
      <c r="K702" s="3">
        <v>3.8993055555555553E-4</v>
      </c>
    </row>
    <row r="703" spans="1:11" x14ac:dyDescent="0.25">
      <c r="A703" s="1">
        <v>2023</v>
      </c>
      <c r="B703" s="4">
        <f>_xlfn.XLOOKUP(BD_ATLETAS[[#This Row],[ATLETA]],ATLETAS[ATLETA],ATLETAS[F. NACIMIENTO])</f>
        <v>41172</v>
      </c>
      <c r="C703" s="1">
        <f>IF(BD_ATLETAS[[#This Row],[F. NACIMIENTO]]=0,"",BD_ATLETAS[[#This Row],[AÑO]]-YEAR(BD_ATLETAS[[#This Row],[F. NACIMIENTO]]))</f>
        <v>7</v>
      </c>
      <c r="D703" s="2" t="s">
        <v>150</v>
      </c>
      <c r="E703" s="4" t="s">
        <v>365</v>
      </c>
      <c r="F7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3" s="4" t="str">
        <f>_xlfn.XLOOKUP(BD_ATLETAS[[#This Row],[ATLETA]],ATLETAS[ATLETA],ATLETAS[SEXO])</f>
        <v>F</v>
      </c>
      <c r="H703" s="4">
        <v>43681</v>
      </c>
      <c r="I703" s="2" t="s">
        <v>67</v>
      </c>
      <c r="J703" s="1" t="s">
        <v>650</v>
      </c>
      <c r="K703" s="3">
        <v>3.6377314814814817E-4</v>
      </c>
    </row>
    <row r="704" spans="1:11" x14ac:dyDescent="0.25">
      <c r="A704" s="1">
        <v>2023</v>
      </c>
      <c r="B704" s="4">
        <f>_xlfn.XLOOKUP(BD_ATLETAS[[#This Row],[ATLETA]],ATLETAS[ATLETA],ATLETAS[F. NACIMIENTO])</f>
        <v>41172</v>
      </c>
      <c r="C704" s="1">
        <f>IF(BD_ATLETAS[[#This Row],[F. NACIMIENTO]]=0,"",BD_ATLETAS[[#This Row],[AÑO]]-YEAR(BD_ATLETAS[[#This Row],[F. NACIMIENTO]]))</f>
        <v>7</v>
      </c>
      <c r="D704" s="2" t="s">
        <v>150</v>
      </c>
      <c r="E704" s="4" t="s">
        <v>365</v>
      </c>
      <c r="F70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4" s="4" t="str">
        <f>_xlfn.XLOOKUP(BD_ATLETAS[[#This Row],[ATLETA]],ATLETAS[ATLETA],ATLETAS[SEXO])</f>
        <v>F</v>
      </c>
      <c r="H704" s="4">
        <v>43681</v>
      </c>
      <c r="I704" s="2" t="s">
        <v>67</v>
      </c>
      <c r="J704" s="1" t="s">
        <v>9</v>
      </c>
      <c r="K704" s="3">
        <v>6.134259259259259E-4</v>
      </c>
    </row>
    <row r="705" spans="1:11" x14ac:dyDescent="0.25">
      <c r="A705" s="1">
        <v>2023</v>
      </c>
      <c r="B705" s="4">
        <f>_xlfn.XLOOKUP(BD_ATLETAS[[#This Row],[ATLETA]],ATLETAS[ATLETA],ATLETAS[F. NACIMIENTO])</f>
        <v>40619</v>
      </c>
      <c r="C705" s="1">
        <f>IF(BD_ATLETAS[[#This Row],[F. NACIMIENTO]]=0,"",BD_ATLETAS[[#This Row],[AÑO]]-YEAR(BD_ATLETAS[[#This Row],[F. NACIMIENTO]]))</f>
        <v>8</v>
      </c>
      <c r="D705" s="2" t="s">
        <v>299</v>
      </c>
      <c r="E705" s="4" t="s">
        <v>372</v>
      </c>
      <c r="F7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05" s="4" t="str">
        <f>_xlfn.XLOOKUP(BD_ATLETAS[[#This Row],[ATLETA]],ATLETAS[ATLETA],ATLETAS[SEXO])</f>
        <v>F</v>
      </c>
      <c r="H705" s="4">
        <v>43681</v>
      </c>
      <c r="I705" s="2" t="s">
        <v>67</v>
      </c>
      <c r="J705" s="1" t="s">
        <v>650</v>
      </c>
      <c r="K705" s="3">
        <v>2.8935185185185189E-4</v>
      </c>
    </row>
    <row r="706" spans="1:11" x14ac:dyDescent="0.25">
      <c r="A706" s="1">
        <v>2023</v>
      </c>
      <c r="B706" s="4">
        <f>_xlfn.XLOOKUP(BD_ATLETAS[[#This Row],[ATLETA]],ATLETAS[ATLETA],ATLETAS[F. NACIMIENTO])</f>
        <v>39263</v>
      </c>
      <c r="C706" s="1">
        <f>IF(BD_ATLETAS[[#This Row],[F. NACIMIENTO]]=0,"",BD_ATLETAS[[#This Row],[AÑO]]-YEAR(BD_ATLETAS[[#This Row],[F. NACIMIENTO]]))</f>
        <v>12</v>
      </c>
      <c r="D706" s="2" t="s">
        <v>126</v>
      </c>
      <c r="E706" s="4" t="s">
        <v>364</v>
      </c>
      <c r="F70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6" s="4" t="str">
        <f>_xlfn.XLOOKUP(BD_ATLETAS[[#This Row],[ATLETA]],ATLETAS[ATLETA],ATLETAS[SEXO])</f>
        <v>F</v>
      </c>
      <c r="H706" s="4">
        <v>43681</v>
      </c>
      <c r="I706" s="2" t="s">
        <v>67</v>
      </c>
      <c r="J706" s="1" t="s">
        <v>649</v>
      </c>
      <c r="K706" s="3">
        <v>4.9293981481481487E-4</v>
      </c>
    </row>
    <row r="707" spans="1:11" x14ac:dyDescent="0.25">
      <c r="A707" s="1">
        <v>2023</v>
      </c>
      <c r="B707" s="4">
        <f>_xlfn.XLOOKUP(BD_ATLETAS[[#This Row],[ATLETA]],ATLETAS[ATLETA],ATLETAS[F. NACIMIENTO])</f>
        <v>39263</v>
      </c>
      <c r="C707" s="1">
        <f>IF(BD_ATLETAS[[#This Row],[F. NACIMIENTO]]=0,"",BD_ATLETAS[[#This Row],[AÑO]]-YEAR(BD_ATLETAS[[#This Row],[F. NACIMIENTO]]))</f>
        <v>12</v>
      </c>
      <c r="D707" s="2" t="s">
        <v>126</v>
      </c>
      <c r="E707" s="4" t="s">
        <v>364</v>
      </c>
      <c r="F70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7" s="4" t="str">
        <f>_xlfn.XLOOKUP(BD_ATLETAS[[#This Row],[ATLETA]],ATLETAS[ATLETA],ATLETAS[SEXO])</f>
        <v>F</v>
      </c>
      <c r="H707" s="4">
        <v>43681</v>
      </c>
      <c r="I707" s="2" t="s">
        <v>67</v>
      </c>
      <c r="J707" s="1" t="s">
        <v>651</v>
      </c>
      <c r="K707" s="3">
        <v>1.1466435185185184E-3</v>
      </c>
    </row>
    <row r="708" spans="1:11" x14ac:dyDescent="0.25">
      <c r="A708" s="1">
        <v>2023</v>
      </c>
      <c r="B708" s="4">
        <f>_xlfn.XLOOKUP(BD_ATLETAS[[#This Row],[ATLETA]],ATLETAS[ATLETA],ATLETAS[F. NACIMIENTO])</f>
        <v>39263</v>
      </c>
      <c r="C708" s="1">
        <f>IF(BD_ATLETAS[[#This Row],[F. NACIMIENTO]]=0,"",BD_ATLETAS[[#This Row],[AÑO]]-YEAR(BD_ATLETAS[[#This Row],[F. NACIMIENTO]]))</f>
        <v>12</v>
      </c>
      <c r="D708" s="2" t="s">
        <v>126</v>
      </c>
      <c r="E708" s="4" t="s">
        <v>364</v>
      </c>
      <c r="F70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8" s="4" t="str">
        <f>_xlfn.XLOOKUP(BD_ATLETAS[[#This Row],[ATLETA]],ATLETAS[ATLETA],ATLETAS[SEXO])</f>
        <v>F</v>
      </c>
      <c r="H708" s="4">
        <v>43681</v>
      </c>
      <c r="I708" s="2" t="s">
        <v>67</v>
      </c>
      <c r="J708" s="1" t="s">
        <v>652</v>
      </c>
      <c r="K708" s="3">
        <v>2.5726851851851852E-3</v>
      </c>
    </row>
    <row r="709" spans="1:11" x14ac:dyDescent="0.25">
      <c r="A709" s="1">
        <v>2023</v>
      </c>
      <c r="B709" s="4">
        <f>_xlfn.XLOOKUP(BD_ATLETAS[[#This Row],[ATLETA]],ATLETAS[ATLETA],ATLETAS[F. NACIMIENTO])</f>
        <v>39263</v>
      </c>
      <c r="C709" s="1">
        <f>IF(BD_ATLETAS[[#This Row],[F. NACIMIENTO]]=0,"",BD_ATLETAS[[#This Row],[AÑO]]-YEAR(BD_ATLETAS[[#This Row],[F. NACIMIENTO]]))</f>
        <v>12</v>
      </c>
      <c r="D709" s="2" t="s">
        <v>126</v>
      </c>
      <c r="E709" s="4" t="s">
        <v>364</v>
      </c>
      <c r="F70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09" s="4" t="str">
        <f>_xlfn.XLOOKUP(BD_ATLETAS[[#This Row],[ATLETA]],ATLETAS[ATLETA],ATLETAS[SEXO])</f>
        <v>F</v>
      </c>
      <c r="H709" s="4">
        <v>43681</v>
      </c>
      <c r="I709" s="2" t="s">
        <v>67</v>
      </c>
      <c r="J709" s="1" t="s">
        <v>12</v>
      </c>
      <c r="K709" s="3">
        <v>7.1539351851851853E-4</v>
      </c>
    </row>
    <row r="710" spans="1:11" x14ac:dyDescent="0.25">
      <c r="A710" s="1">
        <v>2023</v>
      </c>
      <c r="B710" s="4">
        <f>_xlfn.XLOOKUP(BD_ATLETAS[[#This Row],[ATLETA]],ATLETAS[ATLETA],ATLETAS[F. NACIMIENTO])</f>
        <v>40707</v>
      </c>
      <c r="C710" s="1">
        <f>IF(BD_ATLETAS[[#This Row],[F. NACIMIENTO]]=0,"",BD_ATLETAS[[#This Row],[AÑO]]-YEAR(BD_ATLETAS[[#This Row],[F. NACIMIENTO]]))</f>
        <v>8</v>
      </c>
      <c r="D710" s="2" t="s">
        <v>152</v>
      </c>
      <c r="E710" s="4" t="s">
        <v>365</v>
      </c>
      <c r="F7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0" s="4" t="str">
        <f>_xlfn.XLOOKUP(BD_ATLETAS[[#This Row],[ATLETA]],ATLETAS[ATLETA],ATLETAS[SEXO])</f>
        <v>F</v>
      </c>
      <c r="H710" s="4">
        <v>43681</v>
      </c>
      <c r="I710" s="2" t="s">
        <v>67</v>
      </c>
      <c r="J710" s="1" t="s">
        <v>650</v>
      </c>
      <c r="K710" s="3">
        <v>3.8993055555555553E-4</v>
      </c>
    </row>
    <row r="711" spans="1:11" x14ac:dyDescent="0.25">
      <c r="A711" s="1">
        <v>2023</v>
      </c>
      <c r="B711" s="4">
        <f>_xlfn.XLOOKUP(BD_ATLETAS[[#This Row],[ATLETA]],ATLETAS[ATLETA],ATLETAS[F. NACIMIENTO])</f>
        <v>40707</v>
      </c>
      <c r="C711" s="1">
        <f>IF(BD_ATLETAS[[#This Row],[F. NACIMIENTO]]=0,"",BD_ATLETAS[[#This Row],[AÑO]]-YEAR(BD_ATLETAS[[#This Row],[F. NACIMIENTO]]))</f>
        <v>8</v>
      </c>
      <c r="D711" s="2" t="s">
        <v>152</v>
      </c>
      <c r="E711" s="4" t="s">
        <v>365</v>
      </c>
      <c r="F7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1" s="4" t="str">
        <f>_xlfn.XLOOKUP(BD_ATLETAS[[#This Row],[ATLETA]],ATLETAS[ATLETA],ATLETAS[SEXO])</f>
        <v>F</v>
      </c>
      <c r="H711" s="4">
        <v>43681</v>
      </c>
      <c r="I711" s="2" t="s">
        <v>67</v>
      </c>
      <c r="J711" s="1" t="s">
        <v>649</v>
      </c>
      <c r="K711" s="3">
        <v>9.2187499999999995E-4</v>
      </c>
    </row>
    <row r="712" spans="1:11" x14ac:dyDescent="0.25">
      <c r="A712" s="1">
        <v>2023</v>
      </c>
      <c r="B712" s="4">
        <f>_xlfn.XLOOKUP(BD_ATLETAS[[#This Row],[ATLETA]],ATLETAS[ATLETA],ATLETAS[F. NACIMIENTO])</f>
        <v>40707</v>
      </c>
      <c r="C712" s="1">
        <f>IF(BD_ATLETAS[[#This Row],[F. NACIMIENTO]]=0,"",BD_ATLETAS[[#This Row],[AÑO]]-YEAR(BD_ATLETAS[[#This Row],[F. NACIMIENTO]]))</f>
        <v>8</v>
      </c>
      <c r="D712" s="2" t="s">
        <v>152</v>
      </c>
      <c r="E712" s="4" t="s">
        <v>365</v>
      </c>
      <c r="F7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12" s="4" t="str">
        <f>_xlfn.XLOOKUP(BD_ATLETAS[[#This Row],[ATLETA]],ATLETAS[ATLETA],ATLETAS[SEXO])</f>
        <v>F</v>
      </c>
      <c r="H712" s="4">
        <v>43681</v>
      </c>
      <c r="I712" s="2" t="s">
        <v>67</v>
      </c>
      <c r="J712" s="1" t="s">
        <v>9</v>
      </c>
      <c r="K712" s="3">
        <v>5.877314814814815E-4</v>
      </c>
    </row>
    <row r="713" spans="1:11" x14ac:dyDescent="0.25">
      <c r="A713" s="1">
        <v>2023</v>
      </c>
      <c r="B713" s="4">
        <f>_xlfn.XLOOKUP(BD_ATLETAS[[#This Row],[ATLETA]],ATLETAS[ATLETA],ATLETAS[F. NACIMIENTO])</f>
        <v>38404</v>
      </c>
      <c r="C713" s="1">
        <f>IF(BD_ATLETAS[[#This Row],[F. NACIMIENTO]]=0,"",BD_ATLETAS[[#This Row],[AÑO]]-YEAR(BD_ATLETAS[[#This Row],[F. NACIMIENTO]]))</f>
        <v>14</v>
      </c>
      <c r="D713" s="2" t="s">
        <v>84</v>
      </c>
      <c r="E713" s="4" t="s">
        <v>362</v>
      </c>
      <c r="F7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3" s="4" t="str">
        <f>_xlfn.XLOOKUP(BD_ATLETAS[[#This Row],[ATLETA]],ATLETAS[ATLETA],ATLETAS[SEXO])</f>
        <v>F</v>
      </c>
      <c r="H713" s="4">
        <v>43681</v>
      </c>
      <c r="I713" s="2" t="s">
        <v>67</v>
      </c>
      <c r="J713" s="1" t="s">
        <v>649</v>
      </c>
      <c r="K713" s="3">
        <v>4.7233796296296298E-4</v>
      </c>
    </row>
    <row r="714" spans="1:11" x14ac:dyDescent="0.25">
      <c r="A714" s="1">
        <v>2023</v>
      </c>
      <c r="B714" s="4">
        <f>_xlfn.XLOOKUP(BD_ATLETAS[[#This Row],[ATLETA]],ATLETAS[ATLETA],ATLETAS[F. NACIMIENTO])</f>
        <v>38404</v>
      </c>
      <c r="C714" s="1">
        <f>IF(BD_ATLETAS[[#This Row],[F. NACIMIENTO]]=0,"",BD_ATLETAS[[#This Row],[AÑO]]-YEAR(BD_ATLETAS[[#This Row],[F. NACIMIENTO]]))</f>
        <v>14</v>
      </c>
      <c r="D714" s="2" t="s">
        <v>84</v>
      </c>
      <c r="E714" s="4" t="s">
        <v>362</v>
      </c>
      <c r="F7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4" s="4" t="str">
        <f>_xlfn.XLOOKUP(BD_ATLETAS[[#This Row],[ATLETA]],ATLETAS[ATLETA],ATLETAS[SEXO])</f>
        <v>F</v>
      </c>
      <c r="H714" s="4">
        <v>43681</v>
      </c>
      <c r="I714" s="2" t="s">
        <v>67</v>
      </c>
      <c r="J714" s="1" t="s">
        <v>651</v>
      </c>
      <c r="K714" s="3">
        <v>1.0663194444444446E-3</v>
      </c>
    </row>
    <row r="715" spans="1:11" x14ac:dyDescent="0.25">
      <c r="A715" s="1">
        <v>2023</v>
      </c>
      <c r="B715" s="4">
        <f>_xlfn.XLOOKUP(BD_ATLETAS[[#This Row],[ATLETA]],ATLETAS[ATLETA],ATLETAS[F. NACIMIENTO])</f>
        <v>38404</v>
      </c>
      <c r="C715" s="1">
        <f>IF(BD_ATLETAS[[#This Row],[F. NACIMIENTO]]=0,"",BD_ATLETAS[[#This Row],[AÑO]]-YEAR(BD_ATLETAS[[#This Row],[F. NACIMIENTO]]))</f>
        <v>14</v>
      </c>
      <c r="D715" s="2" t="s">
        <v>84</v>
      </c>
      <c r="E715" s="4" t="s">
        <v>362</v>
      </c>
      <c r="F7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5" s="4" t="str">
        <f>_xlfn.XLOOKUP(BD_ATLETAS[[#This Row],[ATLETA]],ATLETAS[ATLETA],ATLETAS[SEXO])</f>
        <v>F</v>
      </c>
      <c r="H715" s="4">
        <v>43681</v>
      </c>
      <c r="I715" s="2" t="s">
        <v>67</v>
      </c>
      <c r="J715" s="1" t="s">
        <v>11</v>
      </c>
      <c r="K715" s="3">
        <v>5.877314814814815E-4</v>
      </c>
    </row>
    <row r="716" spans="1:11" x14ac:dyDescent="0.25">
      <c r="A716" s="1">
        <v>2023</v>
      </c>
      <c r="B716" s="4">
        <f>_xlfn.XLOOKUP(BD_ATLETAS[[#This Row],[ATLETA]],ATLETAS[ATLETA],ATLETAS[F. NACIMIENTO])</f>
        <v>38404</v>
      </c>
      <c r="C716" s="1">
        <f>IF(BD_ATLETAS[[#This Row],[F. NACIMIENTO]]=0,"",BD_ATLETAS[[#This Row],[AÑO]]-YEAR(BD_ATLETAS[[#This Row],[F. NACIMIENTO]]))</f>
        <v>14</v>
      </c>
      <c r="D716" s="2" t="s">
        <v>84</v>
      </c>
      <c r="E716" s="4" t="s">
        <v>362</v>
      </c>
      <c r="F7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16" s="4" t="str">
        <f>_xlfn.XLOOKUP(BD_ATLETAS[[#This Row],[ATLETA]],ATLETAS[ATLETA],ATLETAS[SEXO])</f>
        <v>F</v>
      </c>
      <c r="H716" s="4">
        <v>43681</v>
      </c>
      <c r="I716" s="2" t="s">
        <v>67</v>
      </c>
      <c r="J716" s="1" t="s">
        <v>13</v>
      </c>
      <c r="K716" s="3">
        <v>5.1655092592592594E-4</v>
      </c>
    </row>
    <row r="717" spans="1:11" x14ac:dyDescent="0.25">
      <c r="A717" s="1">
        <v>2023</v>
      </c>
      <c r="B717" s="4">
        <f>_xlfn.XLOOKUP(BD_ATLETAS[[#This Row],[ATLETA]],ATLETAS[ATLETA],ATLETAS[F. NACIMIENTO])</f>
        <v>37114</v>
      </c>
      <c r="C717" s="1">
        <f>IF(BD_ATLETAS[[#This Row],[F. NACIMIENTO]]=0,"",BD_ATLETAS[[#This Row],[AÑO]]-YEAR(BD_ATLETAS[[#This Row],[F. NACIMIENTO]]))</f>
        <v>18</v>
      </c>
      <c r="D717" s="2" t="s">
        <v>42</v>
      </c>
      <c r="E717" s="4" t="s">
        <v>25</v>
      </c>
      <c r="F7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7" s="4" t="str">
        <f>_xlfn.XLOOKUP(BD_ATLETAS[[#This Row],[ATLETA]],ATLETAS[ATLETA],ATLETAS[SEXO])</f>
        <v>M</v>
      </c>
      <c r="H717" s="4">
        <v>43681</v>
      </c>
      <c r="I717" s="2" t="s">
        <v>67</v>
      </c>
      <c r="J717" s="1" t="s">
        <v>649</v>
      </c>
      <c r="K717" s="3">
        <v>4.5578703703703704E-4</v>
      </c>
    </row>
    <row r="718" spans="1:11" x14ac:dyDescent="0.25">
      <c r="A718" s="1">
        <v>2023</v>
      </c>
      <c r="B718" s="4">
        <f>_xlfn.XLOOKUP(BD_ATLETAS[[#This Row],[ATLETA]],ATLETAS[ATLETA],ATLETAS[F. NACIMIENTO])</f>
        <v>37114</v>
      </c>
      <c r="C718" s="1">
        <f>IF(BD_ATLETAS[[#This Row],[F. NACIMIENTO]]=0,"",BD_ATLETAS[[#This Row],[AÑO]]-YEAR(BD_ATLETAS[[#This Row],[F. NACIMIENTO]]))</f>
        <v>18</v>
      </c>
      <c r="D718" s="2" t="s">
        <v>42</v>
      </c>
      <c r="E718" s="4" t="s">
        <v>25</v>
      </c>
      <c r="F7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8" s="4" t="str">
        <f>_xlfn.XLOOKUP(BD_ATLETAS[[#This Row],[ATLETA]],ATLETAS[ATLETA],ATLETAS[SEXO])</f>
        <v>M</v>
      </c>
      <c r="H718" s="4">
        <v>43681</v>
      </c>
      <c r="I718" s="2" t="s">
        <v>67</v>
      </c>
      <c r="J718" s="1" t="s">
        <v>651</v>
      </c>
      <c r="K718" s="3">
        <v>1.1263888888888888E-3</v>
      </c>
    </row>
    <row r="719" spans="1:11" x14ac:dyDescent="0.25">
      <c r="A719" s="1">
        <v>2023</v>
      </c>
      <c r="B719" s="4">
        <f>_xlfn.XLOOKUP(BD_ATLETAS[[#This Row],[ATLETA]],ATLETAS[ATLETA],ATLETAS[F. NACIMIENTO])</f>
        <v>37114</v>
      </c>
      <c r="C719" s="1">
        <f>IF(BD_ATLETAS[[#This Row],[F. NACIMIENTO]]=0,"",BD_ATLETAS[[#This Row],[AÑO]]-YEAR(BD_ATLETAS[[#This Row],[F. NACIMIENTO]]))</f>
        <v>18</v>
      </c>
      <c r="D719" s="2" t="s">
        <v>42</v>
      </c>
      <c r="E719" s="4" t="s">
        <v>25</v>
      </c>
      <c r="F71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19" s="4" t="str">
        <f>_xlfn.XLOOKUP(BD_ATLETAS[[#This Row],[ATLETA]],ATLETAS[ATLETA],ATLETAS[SEXO])</f>
        <v>M</v>
      </c>
      <c r="H719" s="4">
        <v>43681</v>
      </c>
      <c r="I719" s="2" t="s">
        <v>67</v>
      </c>
      <c r="J719" s="1" t="s">
        <v>13</v>
      </c>
      <c r="K719" s="3">
        <v>5.0671296296296304E-4</v>
      </c>
    </row>
    <row r="720" spans="1:11" x14ac:dyDescent="0.25">
      <c r="A720" s="1">
        <v>2023</v>
      </c>
      <c r="B720" s="4">
        <f>_xlfn.XLOOKUP(BD_ATLETAS[[#This Row],[ATLETA]],ATLETAS[ATLETA],ATLETAS[F. NACIMIENTO])</f>
        <v>37114</v>
      </c>
      <c r="C720" s="1">
        <f>IF(BD_ATLETAS[[#This Row],[F. NACIMIENTO]]=0,"",BD_ATLETAS[[#This Row],[AÑO]]-YEAR(BD_ATLETAS[[#This Row],[F. NACIMIENTO]]))</f>
        <v>18</v>
      </c>
      <c r="D720" s="2" t="s">
        <v>42</v>
      </c>
      <c r="E720" s="4" t="s">
        <v>25</v>
      </c>
      <c r="F72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720" s="4" t="str">
        <f>_xlfn.XLOOKUP(BD_ATLETAS[[#This Row],[ATLETA]],ATLETAS[ATLETA],ATLETAS[SEXO])</f>
        <v>M</v>
      </c>
      <c r="H720" s="4">
        <v>43681</v>
      </c>
      <c r="I720" s="2" t="s">
        <v>67</v>
      </c>
      <c r="J720" s="1" t="s">
        <v>12</v>
      </c>
      <c r="K720" s="3">
        <v>5.4722222222222227E-4</v>
      </c>
    </row>
    <row r="721" spans="1:11" x14ac:dyDescent="0.25">
      <c r="A721" s="1">
        <v>2023</v>
      </c>
      <c r="B721" s="4">
        <f>_xlfn.XLOOKUP(BD_ATLETAS[[#This Row],[ATLETA]],ATLETAS[ATLETA],ATLETAS[F. NACIMIENTO])</f>
        <v>40295</v>
      </c>
      <c r="C721" s="1">
        <f>IF(BD_ATLETAS[[#This Row],[F. NACIMIENTO]]=0,"",BD_ATLETAS[[#This Row],[AÑO]]-YEAR(BD_ATLETAS[[#This Row],[F. NACIMIENTO]]))</f>
        <v>9</v>
      </c>
      <c r="D721" s="2" t="s">
        <v>330</v>
      </c>
      <c r="E721" s="4" t="s">
        <v>376</v>
      </c>
      <c r="F7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1" s="4" t="str">
        <f>_xlfn.XLOOKUP(BD_ATLETAS[[#This Row],[ATLETA]],ATLETAS[ATLETA],ATLETAS[SEXO])</f>
        <v>F</v>
      </c>
      <c r="H721" s="4">
        <v>43681</v>
      </c>
      <c r="I721" s="2" t="s">
        <v>67</v>
      </c>
      <c r="J721" s="1" t="s">
        <v>649</v>
      </c>
      <c r="K721" s="3">
        <v>6.1192129629629628E-4</v>
      </c>
    </row>
    <row r="722" spans="1:11" x14ac:dyDescent="0.25">
      <c r="A722" s="1">
        <v>2023</v>
      </c>
      <c r="B722" s="4">
        <f>_xlfn.XLOOKUP(BD_ATLETAS[[#This Row],[ATLETA]],ATLETAS[ATLETA],ATLETAS[F. NACIMIENTO])</f>
        <v>40295</v>
      </c>
      <c r="C722" s="1">
        <f>IF(BD_ATLETAS[[#This Row],[F. NACIMIENTO]]=0,"",BD_ATLETAS[[#This Row],[AÑO]]-YEAR(BD_ATLETAS[[#This Row],[F. NACIMIENTO]]))</f>
        <v>9</v>
      </c>
      <c r="D722" s="2" t="s">
        <v>330</v>
      </c>
      <c r="E722" s="4" t="s">
        <v>376</v>
      </c>
      <c r="F72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2" s="4" t="str">
        <f>_xlfn.XLOOKUP(BD_ATLETAS[[#This Row],[ATLETA]],ATLETAS[ATLETA],ATLETAS[SEXO])</f>
        <v>F</v>
      </c>
      <c r="H722" s="4">
        <v>43681</v>
      </c>
      <c r="I722" s="2" t="s">
        <v>67</v>
      </c>
      <c r="J722" s="1" t="s">
        <v>651</v>
      </c>
      <c r="K722" s="3">
        <v>1.3898148148148149E-3</v>
      </c>
    </row>
    <row r="723" spans="1:11" x14ac:dyDescent="0.25">
      <c r="A723" s="1">
        <v>2023</v>
      </c>
      <c r="B723" s="4">
        <f>_xlfn.XLOOKUP(BD_ATLETAS[[#This Row],[ATLETA]],ATLETAS[ATLETA],ATLETAS[F. NACIMIENTO])</f>
        <v>40295</v>
      </c>
      <c r="C723" s="1">
        <f>IF(BD_ATLETAS[[#This Row],[F. NACIMIENTO]]=0,"",BD_ATLETAS[[#This Row],[AÑO]]-YEAR(BD_ATLETAS[[#This Row],[F. NACIMIENTO]]))</f>
        <v>9</v>
      </c>
      <c r="D723" s="2" t="s">
        <v>330</v>
      </c>
      <c r="E723" s="4" t="s">
        <v>376</v>
      </c>
      <c r="F72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23" s="4" t="str">
        <f>_xlfn.XLOOKUP(BD_ATLETAS[[#This Row],[ATLETA]],ATLETAS[ATLETA],ATLETAS[SEXO])</f>
        <v>F</v>
      </c>
      <c r="H723" s="4">
        <v>43681</v>
      </c>
      <c r="I723" s="2" t="s">
        <v>67</v>
      </c>
      <c r="J723" s="1" t="s">
        <v>11</v>
      </c>
      <c r="K723" s="3">
        <v>6.6956018518518525E-4</v>
      </c>
    </row>
    <row r="724" spans="1:11" x14ac:dyDescent="0.25">
      <c r="A724" s="1">
        <v>2023</v>
      </c>
      <c r="B724" s="4">
        <f>_xlfn.XLOOKUP(BD_ATLETAS[[#This Row],[ATLETA]],ATLETAS[ATLETA],ATLETAS[F. NACIMIENTO])</f>
        <v>30402</v>
      </c>
      <c r="C724" s="1">
        <f>IF(BD_ATLETAS[[#This Row],[F. NACIMIENTO]]=0,"",BD_ATLETAS[[#This Row],[AÑO]]-YEAR(BD_ATLETAS[[#This Row],[F. NACIMIENTO]]))</f>
        <v>36</v>
      </c>
      <c r="D724" s="2" t="s">
        <v>199</v>
      </c>
      <c r="E724" s="4" t="s">
        <v>367</v>
      </c>
      <c r="F72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4" s="4" t="str">
        <f>_xlfn.XLOOKUP(BD_ATLETAS[[#This Row],[ATLETA]],ATLETAS[ATLETA],ATLETAS[SEXO])</f>
        <v>M</v>
      </c>
      <c r="H724" s="4">
        <v>43681</v>
      </c>
      <c r="I724" s="2" t="s">
        <v>67</v>
      </c>
      <c r="J724" s="1" t="s">
        <v>649</v>
      </c>
      <c r="K724" s="3">
        <v>4.5983796296296289E-4</v>
      </c>
    </row>
    <row r="725" spans="1:11" x14ac:dyDescent="0.25">
      <c r="A725" s="1">
        <v>2023</v>
      </c>
      <c r="B725" s="4">
        <f>_xlfn.XLOOKUP(BD_ATLETAS[[#This Row],[ATLETA]],ATLETAS[ATLETA],ATLETAS[F. NACIMIENTO])</f>
        <v>30402</v>
      </c>
      <c r="C725" s="1">
        <f>IF(BD_ATLETAS[[#This Row],[F. NACIMIENTO]]=0,"",BD_ATLETAS[[#This Row],[AÑO]]-YEAR(BD_ATLETAS[[#This Row],[F. NACIMIENTO]]))</f>
        <v>36</v>
      </c>
      <c r="D725" s="2" t="s">
        <v>199</v>
      </c>
      <c r="E725" s="4" t="s">
        <v>367</v>
      </c>
      <c r="F72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5" s="4" t="str">
        <f>_xlfn.XLOOKUP(BD_ATLETAS[[#This Row],[ATLETA]],ATLETAS[ATLETA],ATLETAS[SEXO])</f>
        <v>M</v>
      </c>
      <c r="H725" s="4">
        <v>43681</v>
      </c>
      <c r="I725" s="2" t="s">
        <v>67</v>
      </c>
      <c r="J725" s="1" t="s">
        <v>651</v>
      </c>
      <c r="K725" s="3">
        <v>1.1346064814814814E-3</v>
      </c>
    </row>
    <row r="726" spans="1:11" x14ac:dyDescent="0.25">
      <c r="A726" s="1">
        <v>2023</v>
      </c>
      <c r="B726" s="4">
        <f>_xlfn.XLOOKUP(BD_ATLETAS[[#This Row],[ATLETA]],ATLETAS[ATLETA],ATLETAS[F. NACIMIENTO])</f>
        <v>30402</v>
      </c>
      <c r="C726" s="1">
        <f>IF(BD_ATLETAS[[#This Row],[F. NACIMIENTO]]=0,"",BD_ATLETAS[[#This Row],[AÑO]]-YEAR(BD_ATLETAS[[#This Row],[F. NACIMIENTO]]))</f>
        <v>36</v>
      </c>
      <c r="D726" s="2" t="s">
        <v>199</v>
      </c>
      <c r="E726" s="4" t="s">
        <v>367</v>
      </c>
      <c r="F72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26" s="4" t="str">
        <f>_xlfn.XLOOKUP(BD_ATLETAS[[#This Row],[ATLETA]],ATLETAS[ATLETA],ATLETAS[SEXO])</f>
        <v>M</v>
      </c>
      <c r="H726" s="4">
        <v>43681</v>
      </c>
      <c r="I726" s="2" t="s">
        <v>67</v>
      </c>
      <c r="J726" s="1" t="s">
        <v>11</v>
      </c>
      <c r="K726" s="3">
        <v>8.2465277777777778E-4</v>
      </c>
    </row>
    <row r="727" spans="1:11" x14ac:dyDescent="0.25">
      <c r="A727" s="1">
        <v>2023</v>
      </c>
      <c r="B727" s="4">
        <f>_xlfn.XLOOKUP(BD_ATLETAS[[#This Row],[ATLETA]],ATLETAS[ATLETA],ATLETAS[F. NACIMIENTO])</f>
        <v>40867</v>
      </c>
      <c r="C727" s="1">
        <f>IF(BD_ATLETAS[[#This Row],[F. NACIMIENTO]]=0,"",BD_ATLETAS[[#This Row],[AÑO]]-YEAR(BD_ATLETAS[[#This Row],[F. NACIMIENTO]]))</f>
        <v>8</v>
      </c>
      <c r="D727" s="2" t="s">
        <v>328</v>
      </c>
      <c r="E727" s="4" t="s">
        <v>376</v>
      </c>
      <c r="F7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27" s="4" t="str">
        <f>_xlfn.XLOOKUP(BD_ATLETAS[[#This Row],[ATLETA]],ATLETAS[ATLETA],ATLETAS[SEXO])</f>
        <v>F</v>
      </c>
      <c r="H727" s="4">
        <v>43681</v>
      </c>
      <c r="I727" s="2" t="s">
        <v>67</v>
      </c>
      <c r="J727" s="1" t="s">
        <v>650</v>
      </c>
      <c r="K727" s="3">
        <v>3.0636574074074073E-4</v>
      </c>
    </row>
    <row r="728" spans="1:11" x14ac:dyDescent="0.25">
      <c r="A728" s="1">
        <v>2023</v>
      </c>
      <c r="B728" s="4">
        <f>_xlfn.XLOOKUP(BD_ATLETAS[[#This Row],[ATLETA]],ATLETAS[ATLETA],ATLETAS[F. NACIMIENTO])</f>
        <v>38054</v>
      </c>
      <c r="C728" s="1">
        <f>IF(BD_ATLETAS[[#This Row],[F. NACIMIENTO]]=0,"",BD_ATLETAS[[#This Row],[AÑO]]-YEAR(BD_ATLETAS[[#This Row],[F. NACIMIENTO]]))</f>
        <v>15</v>
      </c>
      <c r="D728" s="2" t="s">
        <v>252</v>
      </c>
      <c r="E728" s="4" t="s">
        <v>369</v>
      </c>
      <c r="F7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28" s="4" t="str">
        <f>_xlfn.XLOOKUP(BD_ATLETAS[[#This Row],[ATLETA]],ATLETAS[ATLETA],ATLETAS[SEXO])</f>
        <v>F</v>
      </c>
      <c r="H728" s="4">
        <v>43681</v>
      </c>
      <c r="I728" s="2" t="s">
        <v>67</v>
      </c>
      <c r="J728" s="1" t="s">
        <v>649</v>
      </c>
      <c r="K728" s="3">
        <v>3.8564814814814815E-4</v>
      </c>
    </row>
    <row r="729" spans="1:11" x14ac:dyDescent="0.25">
      <c r="A729" s="1">
        <v>2023</v>
      </c>
      <c r="B729" s="4">
        <f>_xlfn.XLOOKUP(BD_ATLETAS[[#This Row],[ATLETA]],ATLETAS[ATLETA],ATLETAS[F. NACIMIENTO])</f>
        <v>38054</v>
      </c>
      <c r="C729" s="1">
        <f>IF(BD_ATLETAS[[#This Row],[F. NACIMIENTO]]=0,"",BD_ATLETAS[[#This Row],[AÑO]]-YEAR(BD_ATLETAS[[#This Row],[F. NACIMIENTO]]))</f>
        <v>15</v>
      </c>
      <c r="D729" s="2" t="s">
        <v>252</v>
      </c>
      <c r="E729" s="4" t="s">
        <v>369</v>
      </c>
      <c r="F7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29" s="4" t="str">
        <f>_xlfn.XLOOKUP(BD_ATLETAS[[#This Row],[ATLETA]],ATLETAS[ATLETA],ATLETAS[SEXO])</f>
        <v>F</v>
      </c>
      <c r="H729" s="4">
        <v>43681</v>
      </c>
      <c r="I729" s="2" t="s">
        <v>67</v>
      </c>
      <c r="J729" s="1" t="s">
        <v>651</v>
      </c>
      <c r="K729" s="3">
        <v>8.7025462962962957E-4</v>
      </c>
    </row>
    <row r="730" spans="1:11" x14ac:dyDescent="0.25">
      <c r="A730" s="1">
        <v>2023</v>
      </c>
      <c r="B730" s="4">
        <f>_xlfn.XLOOKUP(BD_ATLETAS[[#This Row],[ATLETA]],ATLETAS[ATLETA],ATLETAS[F. NACIMIENTO])</f>
        <v>38054</v>
      </c>
      <c r="C730" s="1">
        <f>IF(BD_ATLETAS[[#This Row],[F. NACIMIENTO]]=0,"",BD_ATLETAS[[#This Row],[AÑO]]-YEAR(BD_ATLETAS[[#This Row],[F. NACIMIENTO]]))</f>
        <v>15</v>
      </c>
      <c r="D730" s="2" t="s">
        <v>252</v>
      </c>
      <c r="E730" s="4" t="s">
        <v>369</v>
      </c>
      <c r="F7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30" s="4" t="str">
        <f>_xlfn.XLOOKUP(BD_ATLETAS[[#This Row],[ATLETA]],ATLETAS[ATLETA],ATLETAS[SEXO])</f>
        <v>F</v>
      </c>
      <c r="H730" s="4">
        <v>43681</v>
      </c>
      <c r="I730" s="2" t="s">
        <v>67</v>
      </c>
      <c r="J730" s="1" t="s">
        <v>652</v>
      </c>
      <c r="K730" s="3">
        <v>1.9158564814814817E-3</v>
      </c>
    </row>
    <row r="731" spans="1:11" x14ac:dyDescent="0.25">
      <c r="A731" s="1">
        <v>2023</v>
      </c>
      <c r="B731" s="4">
        <f>_xlfn.XLOOKUP(BD_ATLETAS[[#This Row],[ATLETA]],ATLETAS[ATLETA],ATLETAS[F. NACIMIENTO])</f>
        <v>38054</v>
      </c>
      <c r="C731" s="1">
        <f>IF(BD_ATLETAS[[#This Row],[F. NACIMIENTO]]=0,"",BD_ATLETAS[[#This Row],[AÑO]]-YEAR(BD_ATLETAS[[#This Row],[F. NACIMIENTO]]))</f>
        <v>15</v>
      </c>
      <c r="D731" s="2" t="s">
        <v>252</v>
      </c>
      <c r="E731" s="4" t="s">
        <v>369</v>
      </c>
      <c r="F7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31" s="4" t="str">
        <f>_xlfn.XLOOKUP(BD_ATLETAS[[#This Row],[ATLETA]],ATLETAS[ATLETA],ATLETAS[SEXO])</f>
        <v>F</v>
      </c>
      <c r="H731" s="4">
        <v>43681</v>
      </c>
      <c r="I731" s="2" t="s">
        <v>67</v>
      </c>
      <c r="J731" s="1" t="s">
        <v>12</v>
      </c>
      <c r="K731" s="3">
        <v>5.4652777777777783E-4</v>
      </c>
    </row>
    <row r="732" spans="1:11" x14ac:dyDescent="0.25">
      <c r="A732" s="1">
        <v>2023</v>
      </c>
      <c r="B732" s="4">
        <f>_xlfn.XLOOKUP(BD_ATLETAS[[#This Row],[ATLETA]],ATLETAS[ATLETA],ATLETAS[F. NACIMIENTO])</f>
        <v>39225</v>
      </c>
      <c r="C732" s="1">
        <f>IF(BD_ATLETAS[[#This Row],[F. NACIMIENTO]]=0,"",BD_ATLETAS[[#This Row],[AÑO]]-YEAR(BD_ATLETAS[[#This Row],[F. NACIMIENTO]]))</f>
        <v>12</v>
      </c>
      <c r="D732" s="2" t="s">
        <v>333</v>
      </c>
      <c r="E732" s="4" t="s">
        <v>376</v>
      </c>
      <c r="F7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2" s="4" t="str">
        <f>_xlfn.XLOOKUP(BD_ATLETAS[[#This Row],[ATLETA]],ATLETAS[ATLETA],ATLETAS[SEXO])</f>
        <v>F</v>
      </c>
      <c r="H732" s="4">
        <v>43681</v>
      </c>
      <c r="I732" s="2" t="s">
        <v>67</v>
      </c>
      <c r="J732" s="1" t="s">
        <v>649</v>
      </c>
      <c r="K732" s="3">
        <v>3.8738425925925925E-4</v>
      </c>
    </row>
    <row r="733" spans="1:11" x14ac:dyDescent="0.25">
      <c r="A733" s="1">
        <v>2023</v>
      </c>
      <c r="B733" s="4">
        <f>_xlfn.XLOOKUP(BD_ATLETAS[[#This Row],[ATLETA]],ATLETAS[ATLETA],ATLETAS[F. NACIMIENTO])</f>
        <v>39225</v>
      </c>
      <c r="C733" s="1">
        <f>IF(BD_ATLETAS[[#This Row],[F. NACIMIENTO]]=0,"",BD_ATLETAS[[#This Row],[AÑO]]-YEAR(BD_ATLETAS[[#This Row],[F. NACIMIENTO]]))</f>
        <v>12</v>
      </c>
      <c r="D733" s="2" t="s">
        <v>333</v>
      </c>
      <c r="E733" s="4" t="s">
        <v>376</v>
      </c>
      <c r="F7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3" s="4" t="str">
        <f>_xlfn.XLOOKUP(BD_ATLETAS[[#This Row],[ATLETA]],ATLETAS[ATLETA],ATLETAS[SEXO])</f>
        <v>F</v>
      </c>
      <c r="H733" s="4">
        <v>43681</v>
      </c>
      <c r="I733" s="2" t="s">
        <v>67</v>
      </c>
      <c r="J733" s="1" t="s">
        <v>651</v>
      </c>
      <c r="K733" s="3">
        <v>8.7928240740740751E-4</v>
      </c>
    </row>
    <row r="734" spans="1:11" x14ac:dyDescent="0.25">
      <c r="A734" s="1">
        <v>2023</v>
      </c>
      <c r="B734" s="4">
        <f>_xlfn.XLOOKUP(BD_ATLETAS[[#This Row],[ATLETA]],ATLETAS[ATLETA],ATLETAS[F. NACIMIENTO])</f>
        <v>39225</v>
      </c>
      <c r="C734" s="1">
        <f>IF(BD_ATLETAS[[#This Row],[F. NACIMIENTO]]=0,"",BD_ATLETAS[[#This Row],[AÑO]]-YEAR(BD_ATLETAS[[#This Row],[F. NACIMIENTO]]))</f>
        <v>12</v>
      </c>
      <c r="D734" s="2" t="s">
        <v>333</v>
      </c>
      <c r="E734" s="4" t="s">
        <v>376</v>
      </c>
      <c r="F7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4" s="4" t="str">
        <f>_xlfn.XLOOKUP(BD_ATLETAS[[#This Row],[ATLETA]],ATLETAS[ATLETA],ATLETAS[SEXO])</f>
        <v>F</v>
      </c>
      <c r="H734" s="4">
        <v>43681</v>
      </c>
      <c r="I734" s="2" t="s">
        <v>67</v>
      </c>
      <c r="J734" s="1" t="s">
        <v>11</v>
      </c>
      <c r="K734" s="3">
        <v>5.2222222222222221E-4</v>
      </c>
    </row>
    <row r="735" spans="1:11" x14ac:dyDescent="0.25">
      <c r="A735" s="1">
        <v>2023</v>
      </c>
      <c r="B735" s="4">
        <f>_xlfn.XLOOKUP(BD_ATLETAS[[#This Row],[ATLETA]],ATLETAS[ATLETA],ATLETAS[F. NACIMIENTO])</f>
        <v>39225</v>
      </c>
      <c r="C735" s="1">
        <f>IF(BD_ATLETAS[[#This Row],[F. NACIMIENTO]]=0,"",BD_ATLETAS[[#This Row],[AÑO]]-YEAR(BD_ATLETAS[[#This Row],[F. NACIMIENTO]]))</f>
        <v>12</v>
      </c>
      <c r="D735" s="2" t="s">
        <v>333</v>
      </c>
      <c r="E735" s="4" t="s">
        <v>376</v>
      </c>
      <c r="F7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35" s="4" t="str">
        <f>_xlfn.XLOOKUP(BD_ATLETAS[[#This Row],[ATLETA]],ATLETAS[ATLETA],ATLETAS[SEXO])</f>
        <v>F</v>
      </c>
      <c r="H735" s="4">
        <v>43681</v>
      </c>
      <c r="I735" s="2" t="s">
        <v>67</v>
      </c>
      <c r="J735" s="1" t="s">
        <v>13</v>
      </c>
      <c r="K735" s="3">
        <v>4.5648148148148148E-4</v>
      </c>
    </row>
    <row r="736" spans="1:11" x14ac:dyDescent="0.25">
      <c r="A736" s="1">
        <v>2023</v>
      </c>
      <c r="B736" s="4">
        <f>_xlfn.XLOOKUP(BD_ATLETAS[[#This Row],[ATLETA]],ATLETAS[ATLETA],ATLETAS[F. NACIMIENTO])</f>
        <v>30942</v>
      </c>
      <c r="C736" s="1">
        <f>IF(BD_ATLETAS[[#This Row],[F. NACIMIENTO]]=0,"",BD_ATLETAS[[#This Row],[AÑO]]-YEAR(BD_ATLETAS[[#This Row],[F. NACIMIENTO]]))</f>
        <v>35</v>
      </c>
      <c r="D736" s="2" t="s">
        <v>445</v>
      </c>
      <c r="E736" s="4" t="s">
        <v>367</v>
      </c>
      <c r="F7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6" s="4" t="str">
        <f>_xlfn.XLOOKUP(BD_ATLETAS[[#This Row],[ATLETA]],ATLETAS[ATLETA],ATLETAS[SEXO])</f>
        <v>F</v>
      </c>
      <c r="H736" s="4">
        <v>43681</v>
      </c>
      <c r="I736" s="2" t="s">
        <v>67</v>
      </c>
      <c r="J736" s="1" t="s">
        <v>649</v>
      </c>
      <c r="K736" s="3">
        <v>6.4085648148148151E-4</v>
      </c>
    </row>
    <row r="737" spans="1:11" x14ac:dyDescent="0.25">
      <c r="A737" s="1">
        <v>2023</v>
      </c>
      <c r="B737" s="4">
        <f>_xlfn.XLOOKUP(BD_ATLETAS[[#This Row],[ATLETA]],ATLETAS[ATLETA],ATLETAS[F. NACIMIENTO])</f>
        <v>30942</v>
      </c>
      <c r="C737" s="1">
        <f>IF(BD_ATLETAS[[#This Row],[F. NACIMIENTO]]=0,"",BD_ATLETAS[[#This Row],[AÑO]]-YEAR(BD_ATLETAS[[#This Row],[F. NACIMIENTO]]))</f>
        <v>35</v>
      </c>
      <c r="D737" s="2" t="s">
        <v>445</v>
      </c>
      <c r="E737" s="4" t="s">
        <v>367</v>
      </c>
      <c r="F73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7" s="4" t="str">
        <f>_xlfn.XLOOKUP(BD_ATLETAS[[#This Row],[ATLETA]],ATLETAS[ATLETA],ATLETAS[SEXO])</f>
        <v>F</v>
      </c>
      <c r="H737" s="4">
        <v>43681</v>
      </c>
      <c r="I737" s="2" t="s">
        <v>67</v>
      </c>
      <c r="J737" s="1" t="s">
        <v>651</v>
      </c>
      <c r="K737" s="3">
        <v>1.533912037037037E-3</v>
      </c>
    </row>
    <row r="738" spans="1:11" x14ac:dyDescent="0.25">
      <c r="A738" s="1">
        <v>2023</v>
      </c>
      <c r="B738" s="4">
        <f>_xlfn.XLOOKUP(BD_ATLETAS[[#This Row],[ATLETA]],ATLETAS[ATLETA],ATLETAS[F. NACIMIENTO])</f>
        <v>30942</v>
      </c>
      <c r="C738" s="1">
        <f>IF(BD_ATLETAS[[#This Row],[F. NACIMIENTO]]=0,"",BD_ATLETAS[[#This Row],[AÑO]]-YEAR(BD_ATLETAS[[#This Row],[F. NACIMIENTO]]))</f>
        <v>35</v>
      </c>
      <c r="D738" s="2" t="s">
        <v>445</v>
      </c>
      <c r="E738" s="4" t="s">
        <v>367</v>
      </c>
      <c r="F73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8" s="4" t="str">
        <f>_xlfn.XLOOKUP(BD_ATLETAS[[#This Row],[ATLETA]],ATLETAS[ATLETA],ATLETAS[SEXO])</f>
        <v>F</v>
      </c>
      <c r="H738" s="4">
        <v>43681</v>
      </c>
      <c r="I738" s="2" t="s">
        <v>67</v>
      </c>
      <c r="J738" s="1" t="s">
        <v>652</v>
      </c>
      <c r="K738" s="3">
        <v>3.2584490740740746E-3</v>
      </c>
    </row>
    <row r="739" spans="1:11" x14ac:dyDescent="0.25">
      <c r="A739" s="1">
        <v>2023</v>
      </c>
      <c r="B739" s="4">
        <f>_xlfn.XLOOKUP(BD_ATLETAS[[#This Row],[ATLETA]],ATLETAS[ATLETA],ATLETAS[F. NACIMIENTO])</f>
        <v>30942</v>
      </c>
      <c r="C739" s="1">
        <f>IF(BD_ATLETAS[[#This Row],[F. NACIMIENTO]]=0,"",BD_ATLETAS[[#This Row],[AÑO]]-YEAR(BD_ATLETAS[[#This Row],[F. NACIMIENTO]]))</f>
        <v>35</v>
      </c>
      <c r="D739" s="2" t="s">
        <v>445</v>
      </c>
      <c r="E739" s="4" t="s">
        <v>367</v>
      </c>
      <c r="F73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739" s="4" t="str">
        <f>_xlfn.XLOOKUP(BD_ATLETAS[[#This Row],[ATLETA]],ATLETAS[ATLETA],ATLETAS[SEXO])</f>
        <v>F</v>
      </c>
      <c r="H739" s="4">
        <v>43681</v>
      </c>
      <c r="I739" s="2" t="s">
        <v>67</v>
      </c>
      <c r="J739" s="1" t="s">
        <v>11</v>
      </c>
      <c r="K739" s="3">
        <v>9.1550925925925925E-4</v>
      </c>
    </row>
    <row r="740" spans="1:11" x14ac:dyDescent="0.25">
      <c r="A740" s="1">
        <v>2023</v>
      </c>
      <c r="B740" s="4">
        <f>_xlfn.XLOOKUP(BD_ATLETAS[[#This Row],[ATLETA]],ATLETAS[ATLETA],ATLETAS[F. NACIMIENTO])</f>
        <v>38715</v>
      </c>
      <c r="C740" s="1">
        <f>IF(BD_ATLETAS[[#This Row],[F. NACIMIENTO]]=0,"",BD_ATLETAS[[#This Row],[AÑO]]-YEAR(BD_ATLETAS[[#This Row],[F. NACIMIENTO]]))</f>
        <v>14</v>
      </c>
      <c r="D740" s="2" t="s">
        <v>335</v>
      </c>
      <c r="E740" s="4" t="s">
        <v>376</v>
      </c>
      <c r="F7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0" s="4" t="str">
        <f>_xlfn.XLOOKUP(BD_ATLETAS[[#This Row],[ATLETA]],ATLETAS[ATLETA],ATLETAS[SEXO])</f>
        <v>F</v>
      </c>
      <c r="H740" s="4">
        <v>43681</v>
      </c>
      <c r="I740" s="2" t="s">
        <v>67</v>
      </c>
      <c r="J740" s="1" t="s">
        <v>649</v>
      </c>
      <c r="K740" s="3">
        <v>3.7037037037037035E-4</v>
      </c>
    </row>
    <row r="741" spans="1:11" x14ac:dyDescent="0.25">
      <c r="A741" s="1">
        <v>2023</v>
      </c>
      <c r="B741" s="4">
        <f>_xlfn.XLOOKUP(BD_ATLETAS[[#This Row],[ATLETA]],ATLETAS[ATLETA],ATLETAS[F. NACIMIENTO])</f>
        <v>38715</v>
      </c>
      <c r="C741" s="1">
        <f>IF(BD_ATLETAS[[#This Row],[F. NACIMIENTO]]=0,"",BD_ATLETAS[[#This Row],[AÑO]]-YEAR(BD_ATLETAS[[#This Row],[F. NACIMIENTO]]))</f>
        <v>14</v>
      </c>
      <c r="D741" s="2" t="s">
        <v>335</v>
      </c>
      <c r="E741" s="4" t="s">
        <v>376</v>
      </c>
      <c r="F7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1" s="4" t="str">
        <f>_xlfn.XLOOKUP(BD_ATLETAS[[#This Row],[ATLETA]],ATLETAS[ATLETA],ATLETAS[SEXO])</f>
        <v>F</v>
      </c>
      <c r="H741" s="4">
        <v>43681</v>
      </c>
      <c r="I741" s="2" t="s">
        <v>67</v>
      </c>
      <c r="J741" s="1" t="s">
        <v>651</v>
      </c>
      <c r="K741" s="3">
        <v>8.30787037037037E-4</v>
      </c>
    </row>
    <row r="742" spans="1:11" x14ac:dyDescent="0.25">
      <c r="A742" s="1">
        <v>2023</v>
      </c>
      <c r="B742" s="4">
        <f>_xlfn.XLOOKUP(BD_ATLETAS[[#This Row],[ATLETA]],ATLETAS[ATLETA],ATLETAS[F. NACIMIENTO])</f>
        <v>38715</v>
      </c>
      <c r="C742" s="1">
        <f>IF(BD_ATLETAS[[#This Row],[F. NACIMIENTO]]=0,"",BD_ATLETAS[[#This Row],[AÑO]]-YEAR(BD_ATLETAS[[#This Row],[F. NACIMIENTO]]))</f>
        <v>14</v>
      </c>
      <c r="D742" s="2" t="s">
        <v>335</v>
      </c>
      <c r="E742" s="4" t="s">
        <v>376</v>
      </c>
      <c r="F7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2" s="4" t="str">
        <f>_xlfn.XLOOKUP(BD_ATLETAS[[#This Row],[ATLETA]],ATLETAS[ATLETA],ATLETAS[SEXO])</f>
        <v>F</v>
      </c>
      <c r="H742" s="4">
        <v>43681</v>
      </c>
      <c r="I742" s="2" t="s">
        <v>67</v>
      </c>
      <c r="J742" s="1" t="s">
        <v>11</v>
      </c>
      <c r="K742" s="3">
        <v>4.5717592592592592E-4</v>
      </c>
    </row>
    <row r="743" spans="1:11" x14ac:dyDescent="0.25">
      <c r="A743" s="1">
        <v>2023</v>
      </c>
      <c r="B743" s="4">
        <f>_xlfn.XLOOKUP(BD_ATLETAS[[#This Row],[ATLETA]],ATLETAS[ATLETA],ATLETAS[F. NACIMIENTO])</f>
        <v>38715</v>
      </c>
      <c r="C743" s="1">
        <f>IF(BD_ATLETAS[[#This Row],[F. NACIMIENTO]]=0,"",BD_ATLETAS[[#This Row],[AÑO]]-YEAR(BD_ATLETAS[[#This Row],[F. NACIMIENTO]]))</f>
        <v>14</v>
      </c>
      <c r="D743" s="2" t="s">
        <v>335</v>
      </c>
      <c r="E743" s="4" t="s">
        <v>376</v>
      </c>
      <c r="F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43" s="4" t="str">
        <f>_xlfn.XLOOKUP(BD_ATLETAS[[#This Row],[ATLETA]],ATLETAS[ATLETA],ATLETAS[SEXO])</f>
        <v>F</v>
      </c>
      <c r="H743" s="4">
        <v>43681</v>
      </c>
      <c r="I743" s="2" t="s">
        <v>67</v>
      </c>
      <c r="J743" s="1" t="s">
        <v>13</v>
      </c>
      <c r="K743" s="3">
        <v>4.0625000000000009E-4</v>
      </c>
    </row>
    <row r="744" spans="1:11" x14ac:dyDescent="0.25">
      <c r="A744" s="1">
        <v>2023</v>
      </c>
      <c r="B744" s="4">
        <f>_xlfn.XLOOKUP(BD_ATLETAS[[#This Row],[ATLETA]],ATLETAS[ATLETA],ATLETAS[F. NACIMIENTO])</f>
        <v>40555</v>
      </c>
      <c r="C744" s="1">
        <f>IF(BD_ATLETAS[[#This Row],[F. NACIMIENTO]]=0,"",BD_ATLETAS[[#This Row],[AÑO]]-YEAR(BD_ATLETAS[[#This Row],[F. NACIMIENTO]]))</f>
        <v>8</v>
      </c>
      <c r="D744" s="2" t="s">
        <v>163</v>
      </c>
      <c r="E744" s="4" t="s">
        <v>365</v>
      </c>
      <c r="F74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4" s="4" t="str">
        <f>_xlfn.XLOOKUP(BD_ATLETAS[[#This Row],[ATLETA]],ATLETAS[ATLETA],ATLETAS[SEXO])</f>
        <v>M</v>
      </c>
      <c r="H744" s="4">
        <v>43681</v>
      </c>
      <c r="I744" s="2" t="s">
        <v>67</v>
      </c>
      <c r="J744" s="1" t="s">
        <v>650</v>
      </c>
      <c r="K744" s="3">
        <v>2.5868055555555556E-4</v>
      </c>
    </row>
    <row r="745" spans="1:11" x14ac:dyDescent="0.25">
      <c r="A745" s="1">
        <v>2023</v>
      </c>
      <c r="B745" s="4">
        <f>_xlfn.XLOOKUP(BD_ATLETAS[[#This Row],[ATLETA]],ATLETAS[ATLETA],ATLETAS[F. NACIMIENTO])</f>
        <v>40555</v>
      </c>
      <c r="C745" s="1">
        <f>IF(BD_ATLETAS[[#This Row],[F. NACIMIENTO]]=0,"",BD_ATLETAS[[#This Row],[AÑO]]-YEAR(BD_ATLETAS[[#This Row],[F. NACIMIENTO]]))</f>
        <v>8</v>
      </c>
      <c r="D745" s="2" t="s">
        <v>163</v>
      </c>
      <c r="E745" s="4" t="s">
        <v>365</v>
      </c>
      <c r="F7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5" s="4" t="str">
        <f>_xlfn.XLOOKUP(BD_ATLETAS[[#This Row],[ATLETA]],ATLETAS[ATLETA],ATLETAS[SEXO])</f>
        <v>M</v>
      </c>
      <c r="H745" s="4">
        <v>43681</v>
      </c>
      <c r="I745" s="2" t="s">
        <v>67</v>
      </c>
      <c r="J745" s="1" t="s">
        <v>649</v>
      </c>
      <c r="K745" s="3">
        <v>6.6446759259259248E-4</v>
      </c>
    </row>
    <row r="746" spans="1:11" x14ac:dyDescent="0.25">
      <c r="A746" s="1">
        <v>2023</v>
      </c>
      <c r="B746" s="4">
        <f>_xlfn.XLOOKUP(BD_ATLETAS[[#This Row],[ATLETA]],ATLETAS[ATLETA],ATLETAS[F. NACIMIENTO])</f>
        <v>40877</v>
      </c>
      <c r="C746" s="1">
        <f>IF(BD_ATLETAS[[#This Row],[F. NACIMIENTO]]=0,"",BD_ATLETAS[[#This Row],[AÑO]]-YEAR(BD_ATLETAS[[#This Row],[F. NACIMIENTO]]))</f>
        <v>8</v>
      </c>
      <c r="D746" s="2" t="s">
        <v>164</v>
      </c>
      <c r="E746" s="4" t="s">
        <v>365</v>
      </c>
      <c r="F7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6" s="4" t="str">
        <f>_xlfn.XLOOKUP(BD_ATLETAS[[#This Row],[ATLETA]],ATLETAS[ATLETA],ATLETAS[SEXO])</f>
        <v>M</v>
      </c>
      <c r="H746" s="4">
        <v>43681</v>
      </c>
      <c r="I746" s="2" t="s">
        <v>67</v>
      </c>
      <c r="J746" s="1" t="s">
        <v>650</v>
      </c>
      <c r="K746" s="3">
        <v>4.8935185185185182E-4</v>
      </c>
    </row>
    <row r="747" spans="1:11" x14ac:dyDescent="0.25">
      <c r="A747" s="1">
        <v>2023</v>
      </c>
      <c r="B747" s="4">
        <f>_xlfn.XLOOKUP(BD_ATLETAS[[#This Row],[ATLETA]],ATLETAS[ATLETA],ATLETAS[F. NACIMIENTO])</f>
        <v>40877</v>
      </c>
      <c r="C747" s="1">
        <f>IF(BD_ATLETAS[[#This Row],[F. NACIMIENTO]]=0,"",BD_ATLETAS[[#This Row],[AÑO]]-YEAR(BD_ATLETAS[[#This Row],[F. NACIMIENTO]]))</f>
        <v>8</v>
      </c>
      <c r="D747" s="2" t="s">
        <v>164</v>
      </c>
      <c r="E747" s="4" t="s">
        <v>365</v>
      </c>
      <c r="F7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47" s="4" t="str">
        <f>_xlfn.XLOOKUP(BD_ATLETAS[[#This Row],[ATLETA]],ATLETAS[ATLETA],ATLETAS[SEXO])</f>
        <v>M</v>
      </c>
      <c r="H747" s="4">
        <v>43681</v>
      </c>
      <c r="I747" s="2" t="s">
        <v>67</v>
      </c>
      <c r="J747" s="1" t="s">
        <v>9</v>
      </c>
      <c r="K747" s="3">
        <v>7.0023148148148147E-4</v>
      </c>
    </row>
    <row r="748" spans="1:11" x14ac:dyDescent="0.25">
      <c r="A748" s="1">
        <v>2023</v>
      </c>
      <c r="B748" s="4">
        <f>_xlfn.XLOOKUP(BD_ATLETAS[[#This Row],[ATLETA]],ATLETAS[ATLETA],ATLETAS[F. NACIMIENTO])</f>
        <v>36885</v>
      </c>
      <c r="C748" s="1">
        <f>IF(BD_ATLETAS[[#This Row],[F. NACIMIENTO]]=0,"",BD_ATLETAS[[#This Row],[AÑO]]-YEAR(BD_ATLETAS[[#This Row],[F. NACIMIENTO]]))</f>
        <v>19</v>
      </c>
      <c r="D748" s="2" t="s">
        <v>74</v>
      </c>
      <c r="E748" s="4" t="s">
        <v>78</v>
      </c>
      <c r="F74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48" s="4" t="str">
        <f>_xlfn.XLOOKUP(BD_ATLETAS[[#This Row],[ATLETA]],ATLETAS[ATLETA],ATLETAS[SEXO])</f>
        <v>F</v>
      </c>
      <c r="H748" s="4">
        <v>43681</v>
      </c>
      <c r="I748" s="2" t="s">
        <v>67</v>
      </c>
      <c r="J748" s="1" t="s">
        <v>649</v>
      </c>
      <c r="K748" s="3">
        <v>4.3368055555555548E-4</v>
      </c>
    </row>
    <row r="749" spans="1:11" x14ac:dyDescent="0.25">
      <c r="A749" s="1">
        <v>2023</v>
      </c>
      <c r="B749" s="4">
        <f>_xlfn.XLOOKUP(BD_ATLETAS[[#This Row],[ATLETA]],ATLETAS[ATLETA],ATLETAS[F. NACIMIENTO])</f>
        <v>36885</v>
      </c>
      <c r="C749" s="1">
        <f>IF(BD_ATLETAS[[#This Row],[F. NACIMIENTO]]=0,"",BD_ATLETAS[[#This Row],[AÑO]]-YEAR(BD_ATLETAS[[#This Row],[F. NACIMIENTO]]))</f>
        <v>19</v>
      </c>
      <c r="D749" s="2" t="s">
        <v>74</v>
      </c>
      <c r="E749" s="4" t="s">
        <v>78</v>
      </c>
      <c r="F7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49" s="4" t="str">
        <f>_xlfn.XLOOKUP(BD_ATLETAS[[#This Row],[ATLETA]],ATLETAS[ATLETA],ATLETAS[SEXO])</f>
        <v>F</v>
      </c>
      <c r="H749" s="4">
        <v>43681</v>
      </c>
      <c r="I749" s="2" t="s">
        <v>67</v>
      </c>
      <c r="J749" s="1" t="s">
        <v>651</v>
      </c>
      <c r="K749" s="3">
        <v>1.0456018518518518E-3</v>
      </c>
    </row>
    <row r="750" spans="1:11" x14ac:dyDescent="0.25">
      <c r="A750" s="1">
        <v>2023</v>
      </c>
      <c r="B750" s="4">
        <f>_xlfn.XLOOKUP(BD_ATLETAS[[#This Row],[ATLETA]],ATLETAS[ATLETA],ATLETAS[F. NACIMIENTO])</f>
        <v>36885</v>
      </c>
      <c r="C750" s="1">
        <f>IF(BD_ATLETAS[[#This Row],[F. NACIMIENTO]]=0,"",BD_ATLETAS[[#This Row],[AÑO]]-YEAR(BD_ATLETAS[[#This Row],[F. NACIMIENTO]]))</f>
        <v>19</v>
      </c>
      <c r="D750" s="2" t="s">
        <v>74</v>
      </c>
      <c r="E750" s="4" t="s">
        <v>78</v>
      </c>
      <c r="F7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50" s="4" t="str">
        <f>_xlfn.XLOOKUP(BD_ATLETAS[[#This Row],[ATLETA]],ATLETAS[ATLETA],ATLETAS[SEXO])</f>
        <v>F</v>
      </c>
      <c r="H750" s="4">
        <v>43681</v>
      </c>
      <c r="I750" s="2" t="s">
        <v>67</v>
      </c>
      <c r="J750" s="1" t="s">
        <v>13</v>
      </c>
      <c r="K750" s="3">
        <v>5.3310185185185188E-4</v>
      </c>
    </row>
    <row r="751" spans="1:11" x14ac:dyDescent="0.25">
      <c r="A751" s="1">
        <v>2023</v>
      </c>
      <c r="B751" s="4">
        <f>_xlfn.XLOOKUP(BD_ATLETAS[[#This Row],[ATLETA]],ATLETAS[ATLETA],ATLETAS[F. NACIMIENTO])</f>
        <v>36885</v>
      </c>
      <c r="C751" s="1">
        <f>IF(BD_ATLETAS[[#This Row],[F. NACIMIENTO]]=0,"",BD_ATLETAS[[#This Row],[AÑO]]-YEAR(BD_ATLETAS[[#This Row],[F. NACIMIENTO]]))</f>
        <v>19</v>
      </c>
      <c r="D751" s="2" t="s">
        <v>74</v>
      </c>
      <c r="E751" s="4" t="s">
        <v>78</v>
      </c>
      <c r="F7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751" s="4" t="str">
        <f>_xlfn.XLOOKUP(BD_ATLETAS[[#This Row],[ATLETA]],ATLETAS[ATLETA],ATLETAS[SEXO])</f>
        <v>F</v>
      </c>
      <c r="H751" s="4">
        <v>43681</v>
      </c>
      <c r="I751" s="2" t="s">
        <v>67</v>
      </c>
      <c r="J751" s="1" t="s">
        <v>12</v>
      </c>
      <c r="K751" s="3">
        <v>6.5532407407407412E-4</v>
      </c>
    </row>
    <row r="752" spans="1:11" x14ac:dyDescent="0.25">
      <c r="A752" s="1">
        <v>2023</v>
      </c>
      <c r="B752" s="4">
        <f>_xlfn.XLOOKUP(BD_ATLETAS[[#This Row],[ATLETA]],ATLETAS[ATLETA],ATLETAS[F. NACIMIENTO])</f>
        <v>39416</v>
      </c>
      <c r="C752" s="1">
        <f>IF(BD_ATLETAS[[#This Row],[F. NACIMIENTO]]=0,"",BD_ATLETAS[[#This Row],[AÑO]]-YEAR(BD_ATLETAS[[#This Row],[F. NACIMIENTO]]))</f>
        <v>12</v>
      </c>
      <c r="D752" s="2" t="s">
        <v>138</v>
      </c>
      <c r="E752" s="4" t="s">
        <v>364</v>
      </c>
      <c r="F7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2" s="4" t="str">
        <f>_xlfn.XLOOKUP(BD_ATLETAS[[#This Row],[ATLETA]],ATLETAS[ATLETA],ATLETAS[SEXO])</f>
        <v>M</v>
      </c>
      <c r="H752" s="4">
        <v>43681</v>
      </c>
      <c r="I752" s="2" t="s">
        <v>67</v>
      </c>
      <c r="J752" s="1" t="s">
        <v>649</v>
      </c>
      <c r="K752" s="3">
        <v>3.7650462962962963E-4</v>
      </c>
    </row>
    <row r="753" spans="1:11" x14ac:dyDescent="0.25">
      <c r="A753" s="1">
        <v>2023</v>
      </c>
      <c r="B753" s="4">
        <f>_xlfn.XLOOKUP(BD_ATLETAS[[#This Row],[ATLETA]],ATLETAS[ATLETA],ATLETAS[F. NACIMIENTO])</f>
        <v>39416</v>
      </c>
      <c r="C753" s="1">
        <f>IF(BD_ATLETAS[[#This Row],[F. NACIMIENTO]]=0,"",BD_ATLETAS[[#This Row],[AÑO]]-YEAR(BD_ATLETAS[[#This Row],[F. NACIMIENTO]]))</f>
        <v>12</v>
      </c>
      <c r="D753" s="2" t="s">
        <v>138</v>
      </c>
      <c r="E753" s="4" t="s">
        <v>364</v>
      </c>
      <c r="F7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3" s="4" t="str">
        <f>_xlfn.XLOOKUP(BD_ATLETAS[[#This Row],[ATLETA]],ATLETAS[ATLETA],ATLETAS[SEXO])</f>
        <v>M</v>
      </c>
      <c r="H753" s="4">
        <v>43681</v>
      </c>
      <c r="I753" s="2" t="s">
        <v>67</v>
      </c>
      <c r="J753" s="1" t="s">
        <v>651</v>
      </c>
      <c r="K753" s="3">
        <v>8.4270833333333333E-4</v>
      </c>
    </row>
    <row r="754" spans="1:11" x14ac:dyDescent="0.25">
      <c r="A754" s="1">
        <v>2023</v>
      </c>
      <c r="B754" s="4">
        <f>_xlfn.XLOOKUP(BD_ATLETAS[[#This Row],[ATLETA]],ATLETAS[ATLETA],ATLETAS[F. NACIMIENTO])</f>
        <v>39416</v>
      </c>
      <c r="C754" s="1">
        <f>IF(BD_ATLETAS[[#This Row],[F. NACIMIENTO]]=0,"",BD_ATLETAS[[#This Row],[AÑO]]-YEAR(BD_ATLETAS[[#This Row],[F. NACIMIENTO]]))</f>
        <v>12</v>
      </c>
      <c r="D754" s="2" t="s">
        <v>138</v>
      </c>
      <c r="E754" s="4" t="s">
        <v>364</v>
      </c>
      <c r="F7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4" s="4" t="str">
        <f>_xlfn.XLOOKUP(BD_ATLETAS[[#This Row],[ATLETA]],ATLETAS[ATLETA],ATLETAS[SEXO])</f>
        <v>M</v>
      </c>
      <c r="H754" s="4">
        <v>43681</v>
      </c>
      <c r="I754" s="2" t="s">
        <v>67</v>
      </c>
      <c r="J754" s="1" t="s">
        <v>13</v>
      </c>
      <c r="K754" s="3">
        <v>4.3217592592592597E-4</v>
      </c>
    </row>
    <row r="755" spans="1:11" x14ac:dyDescent="0.25">
      <c r="A755" s="1">
        <v>2023</v>
      </c>
      <c r="B755" s="4">
        <f>_xlfn.XLOOKUP(BD_ATLETAS[[#This Row],[ATLETA]],ATLETAS[ATLETA],ATLETAS[F. NACIMIENTO])</f>
        <v>39416</v>
      </c>
      <c r="C755" s="1">
        <f>IF(BD_ATLETAS[[#This Row],[F. NACIMIENTO]]=0,"",BD_ATLETAS[[#This Row],[AÑO]]-YEAR(BD_ATLETAS[[#This Row],[F. NACIMIENTO]]))</f>
        <v>12</v>
      </c>
      <c r="D755" s="2" t="s">
        <v>138</v>
      </c>
      <c r="E755" s="4" t="s">
        <v>364</v>
      </c>
      <c r="F7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55" s="4" t="str">
        <f>_xlfn.XLOOKUP(BD_ATLETAS[[#This Row],[ATLETA]],ATLETAS[ATLETA],ATLETAS[SEXO])</f>
        <v>M</v>
      </c>
      <c r="H755" s="4">
        <v>43681</v>
      </c>
      <c r="I755" s="2" t="s">
        <v>67</v>
      </c>
      <c r="J755" s="1" t="s">
        <v>12</v>
      </c>
      <c r="K755" s="3">
        <v>4.9050925925925922E-4</v>
      </c>
    </row>
    <row r="756" spans="1:11" x14ac:dyDescent="0.25">
      <c r="A756" s="1">
        <v>2023</v>
      </c>
      <c r="B756" s="4">
        <f>_xlfn.XLOOKUP(BD_ATLETAS[[#This Row],[ATLETA]],ATLETAS[ATLETA],ATLETAS[F. NACIMIENTO])</f>
        <v>38862</v>
      </c>
      <c r="C756" s="1">
        <f>IF(BD_ATLETAS[[#This Row],[F. NACIMIENTO]]=0,"",BD_ATLETAS[[#This Row],[AÑO]]-YEAR(BD_ATLETAS[[#This Row],[F. NACIMIENTO]]))</f>
        <v>13</v>
      </c>
      <c r="D756" s="2" t="s">
        <v>313</v>
      </c>
      <c r="E756" s="4" t="s">
        <v>374</v>
      </c>
      <c r="F7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6" s="4" t="str">
        <f>_xlfn.XLOOKUP(BD_ATLETAS[[#This Row],[ATLETA]],ATLETAS[ATLETA],ATLETAS[SEXO])</f>
        <v>M</v>
      </c>
      <c r="H756" s="4">
        <v>43681</v>
      </c>
      <c r="I756" s="2" t="s">
        <v>67</v>
      </c>
      <c r="J756" s="1" t="s">
        <v>649</v>
      </c>
      <c r="K756" s="3">
        <v>4.3009259259259259E-4</v>
      </c>
    </row>
    <row r="757" spans="1:11" x14ac:dyDescent="0.25">
      <c r="A757" s="1">
        <v>2023</v>
      </c>
      <c r="B757" s="4">
        <f>_xlfn.XLOOKUP(BD_ATLETAS[[#This Row],[ATLETA]],ATLETAS[ATLETA],ATLETAS[F. NACIMIENTO])</f>
        <v>38862</v>
      </c>
      <c r="C757" s="1">
        <f>IF(BD_ATLETAS[[#This Row],[F. NACIMIENTO]]=0,"",BD_ATLETAS[[#This Row],[AÑO]]-YEAR(BD_ATLETAS[[#This Row],[F. NACIMIENTO]]))</f>
        <v>13</v>
      </c>
      <c r="D757" s="2" t="s">
        <v>313</v>
      </c>
      <c r="E757" s="4" t="s">
        <v>374</v>
      </c>
      <c r="F7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7" s="4" t="str">
        <f>_xlfn.XLOOKUP(BD_ATLETAS[[#This Row],[ATLETA]],ATLETAS[ATLETA],ATLETAS[SEXO])</f>
        <v>M</v>
      </c>
      <c r="H757" s="4">
        <v>43681</v>
      </c>
      <c r="I757" s="2" t="s">
        <v>67</v>
      </c>
      <c r="J757" s="1" t="s">
        <v>651</v>
      </c>
      <c r="K757" s="3">
        <v>1.0166666666666666E-3</v>
      </c>
    </row>
    <row r="758" spans="1:11" x14ac:dyDescent="0.25">
      <c r="A758" s="1">
        <v>2023</v>
      </c>
      <c r="B758" s="4">
        <f>_xlfn.XLOOKUP(BD_ATLETAS[[#This Row],[ATLETA]],ATLETAS[ATLETA],ATLETAS[F. NACIMIENTO])</f>
        <v>38862</v>
      </c>
      <c r="C758" s="1">
        <f>IF(BD_ATLETAS[[#This Row],[F. NACIMIENTO]]=0,"",BD_ATLETAS[[#This Row],[AÑO]]-YEAR(BD_ATLETAS[[#This Row],[F. NACIMIENTO]]))</f>
        <v>13</v>
      </c>
      <c r="D758" s="2" t="s">
        <v>313</v>
      </c>
      <c r="E758" s="4" t="s">
        <v>374</v>
      </c>
      <c r="F7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8" s="4" t="str">
        <f>_xlfn.XLOOKUP(BD_ATLETAS[[#This Row],[ATLETA]],ATLETAS[ATLETA],ATLETAS[SEXO])</f>
        <v>M</v>
      </c>
      <c r="H758" s="4">
        <v>43681</v>
      </c>
      <c r="I758" s="2" t="s">
        <v>67</v>
      </c>
      <c r="J758" s="1" t="s">
        <v>652</v>
      </c>
      <c r="K758" s="3">
        <v>2.2880787037037041E-3</v>
      </c>
    </row>
    <row r="759" spans="1:11" x14ac:dyDescent="0.25">
      <c r="A759" s="1">
        <v>2023</v>
      </c>
      <c r="B759" s="4">
        <f>_xlfn.XLOOKUP(BD_ATLETAS[[#This Row],[ATLETA]],ATLETAS[ATLETA],ATLETAS[F. NACIMIENTO])</f>
        <v>38862</v>
      </c>
      <c r="C759" s="1">
        <f>IF(BD_ATLETAS[[#This Row],[F. NACIMIENTO]]=0,"",BD_ATLETAS[[#This Row],[AÑO]]-YEAR(BD_ATLETAS[[#This Row],[F. NACIMIENTO]]))</f>
        <v>13</v>
      </c>
      <c r="D759" s="2" t="s">
        <v>313</v>
      </c>
      <c r="E759" s="4" t="s">
        <v>374</v>
      </c>
      <c r="F7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59" s="4" t="str">
        <f>_xlfn.XLOOKUP(BD_ATLETAS[[#This Row],[ATLETA]],ATLETAS[ATLETA],ATLETAS[SEXO])</f>
        <v>M</v>
      </c>
      <c r="H759" s="4">
        <v>43681</v>
      </c>
      <c r="I759" s="2" t="s">
        <v>67</v>
      </c>
      <c r="J759" s="1" t="s">
        <v>11</v>
      </c>
      <c r="K759" s="3">
        <v>6.163194444444444E-4</v>
      </c>
    </row>
    <row r="760" spans="1:11" x14ac:dyDescent="0.25">
      <c r="A760" s="1">
        <v>2023</v>
      </c>
      <c r="B760" s="4">
        <f>_xlfn.XLOOKUP(BD_ATLETAS[[#This Row],[ATLETA]],ATLETAS[ATLETA],ATLETAS[F. NACIMIENTO])</f>
        <v>37802</v>
      </c>
      <c r="C760" s="1">
        <f>IF(BD_ATLETAS[[#This Row],[F. NACIMIENTO]]=0,"",BD_ATLETAS[[#This Row],[AÑO]]-YEAR(BD_ATLETAS[[#This Row],[F. NACIMIENTO]]))</f>
        <v>16</v>
      </c>
      <c r="D760" s="2" t="s">
        <v>352</v>
      </c>
      <c r="E760" s="4" t="s">
        <v>376</v>
      </c>
      <c r="F7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0" s="4" t="str">
        <f>_xlfn.XLOOKUP(BD_ATLETAS[[#This Row],[ATLETA]],ATLETAS[ATLETA],ATLETAS[SEXO])</f>
        <v>M</v>
      </c>
      <c r="H760" s="4">
        <v>43681</v>
      </c>
      <c r="I760" s="2" t="s">
        <v>67</v>
      </c>
      <c r="J760" s="1" t="s">
        <v>649</v>
      </c>
      <c r="K760" s="3">
        <v>3.1631944444444443E-4</v>
      </c>
    </row>
    <row r="761" spans="1:11" x14ac:dyDescent="0.25">
      <c r="A761" s="1">
        <v>2023</v>
      </c>
      <c r="B761" s="4">
        <f>_xlfn.XLOOKUP(BD_ATLETAS[[#This Row],[ATLETA]],ATLETAS[ATLETA],ATLETAS[F. NACIMIENTO])</f>
        <v>37802</v>
      </c>
      <c r="C761" s="1">
        <f>IF(BD_ATLETAS[[#This Row],[F. NACIMIENTO]]=0,"",BD_ATLETAS[[#This Row],[AÑO]]-YEAR(BD_ATLETAS[[#This Row],[F. NACIMIENTO]]))</f>
        <v>16</v>
      </c>
      <c r="D761" s="2" t="s">
        <v>352</v>
      </c>
      <c r="E761" s="4" t="s">
        <v>376</v>
      </c>
      <c r="F7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1" s="4" t="str">
        <f>_xlfn.XLOOKUP(BD_ATLETAS[[#This Row],[ATLETA]],ATLETAS[ATLETA],ATLETAS[SEXO])</f>
        <v>M</v>
      </c>
      <c r="H761" s="4">
        <v>43681</v>
      </c>
      <c r="I761" s="2" t="s">
        <v>67</v>
      </c>
      <c r="J761" s="1" t="s">
        <v>651</v>
      </c>
      <c r="K761" s="3">
        <v>7.1423611111111113E-4</v>
      </c>
    </row>
    <row r="762" spans="1:11" x14ac:dyDescent="0.25">
      <c r="A762" s="1">
        <v>2023</v>
      </c>
      <c r="B762" s="4">
        <f>_xlfn.XLOOKUP(BD_ATLETAS[[#This Row],[ATLETA]],ATLETAS[ATLETA],ATLETAS[F. NACIMIENTO])</f>
        <v>37802</v>
      </c>
      <c r="C762" s="1">
        <f>IF(BD_ATLETAS[[#This Row],[F. NACIMIENTO]]=0,"",BD_ATLETAS[[#This Row],[AÑO]]-YEAR(BD_ATLETAS[[#This Row],[F. NACIMIENTO]]))</f>
        <v>16</v>
      </c>
      <c r="D762" s="2" t="s">
        <v>352</v>
      </c>
      <c r="E762" s="4" t="s">
        <v>376</v>
      </c>
      <c r="F7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2" s="4" t="str">
        <f>_xlfn.XLOOKUP(BD_ATLETAS[[#This Row],[ATLETA]],ATLETAS[ATLETA],ATLETAS[SEXO])</f>
        <v>M</v>
      </c>
      <c r="H762" s="4">
        <v>43681</v>
      </c>
      <c r="I762" s="2" t="s">
        <v>67</v>
      </c>
      <c r="J762" s="1" t="s">
        <v>11</v>
      </c>
      <c r="K762" s="3">
        <v>4.2025462962962963E-4</v>
      </c>
    </row>
    <row r="763" spans="1:11" x14ac:dyDescent="0.25">
      <c r="A763" s="1">
        <v>2023</v>
      </c>
      <c r="B763" s="4">
        <f>_xlfn.XLOOKUP(BD_ATLETAS[[#This Row],[ATLETA]],ATLETAS[ATLETA],ATLETAS[F. NACIMIENTO])</f>
        <v>37802</v>
      </c>
      <c r="C763" s="1">
        <f>IF(BD_ATLETAS[[#This Row],[F. NACIMIENTO]]=0,"",BD_ATLETAS[[#This Row],[AÑO]]-YEAR(BD_ATLETAS[[#This Row],[F. NACIMIENTO]]))</f>
        <v>16</v>
      </c>
      <c r="D763" s="2" t="s">
        <v>352</v>
      </c>
      <c r="E763" s="4" t="s">
        <v>376</v>
      </c>
      <c r="F7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63" s="4" t="str">
        <f>_xlfn.XLOOKUP(BD_ATLETAS[[#This Row],[ATLETA]],ATLETAS[ATLETA],ATLETAS[SEXO])</f>
        <v>M</v>
      </c>
      <c r="H763" s="4">
        <v>43681</v>
      </c>
      <c r="I763" s="2" t="s">
        <v>67</v>
      </c>
      <c r="J763" s="1" t="s">
        <v>13</v>
      </c>
      <c r="K763" s="3">
        <v>3.5092592592592592E-4</v>
      </c>
    </row>
    <row r="764" spans="1:11" x14ac:dyDescent="0.25">
      <c r="A764" s="1">
        <v>2023</v>
      </c>
      <c r="B764" s="4">
        <f>_xlfn.XLOOKUP(BD_ATLETAS[[#This Row],[ATLETA]],ATLETAS[ATLETA],ATLETAS[F. NACIMIENTO])</f>
        <v>40728</v>
      </c>
      <c r="C764" s="1">
        <f>IF(BD_ATLETAS[[#This Row],[F. NACIMIENTO]]=0,"",BD_ATLETAS[[#This Row],[AÑO]]-YEAR(BD_ATLETAS[[#This Row],[F. NACIMIENTO]]))</f>
        <v>8</v>
      </c>
      <c r="D764" s="2" t="s">
        <v>185</v>
      </c>
      <c r="E764" s="4" t="s">
        <v>367</v>
      </c>
      <c r="F7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4" s="4" t="str">
        <f>_xlfn.XLOOKUP(BD_ATLETAS[[#This Row],[ATLETA]],ATLETAS[ATLETA],ATLETAS[SEXO])</f>
        <v>M</v>
      </c>
      <c r="H764" s="4">
        <v>43681</v>
      </c>
      <c r="I764" s="2" t="s">
        <v>67</v>
      </c>
      <c r="J764" s="1" t="s">
        <v>650</v>
      </c>
      <c r="K764" s="3">
        <v>3.2118055555555556E-4</v>
      </c>
    </row>
    <row r="765" spans="1:11" x14ac:dyDescent="0.25">
      <c r="A765" s="1">
        <v>2023</v>
      </c>
      <c r="B765" s="4">
        <f>_xlfn.XLOOKUP(BD_ATLETAS[[#This Row],[ATLETA]],ATLETAS[ATLETA],ATLETAS[F. NACIMIENTO])</f>
        <v>40728</v>
      </c>
      <c r="C765" s="1">
        <f>IF(BD_ATLETAS[[#This Row],[F. NACIMIENTO]]=0,"",BD_ATLETAS[[#This Row],[AÑO]]-YEAR(BD_ATLETAS[[#This Row],[F. NACIMIENTO]]))</f>
        <v>8</v>
      </c>
      <c r="D765" s="2" t="s">
        <v>185</v>
      </c>
      <c r="E765" s="4" t="s">
        <v>367</v>
      </c>
      <c r="F7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5" s="4" t="str">
        <f>_xlfn.XLOOKUP(BD_ATLETAS[[#This Row],[ATLETA]],ATLETAS[ATLETA],ATLETAS[SEXO])</f>
        <v>M</v>
      </c>
      <c r="H765" s="4">
        <v>43681</v>
      </c>
      <c r="I765" s="2" t="s">
        <v>67</v>
      </c>
      <c r="J765" s="1" t="s">
        <v>649</v>
      </c>
      <c r="K765" s="3">
        <v>6.4270833333333335E-4</v>
      </c>
    </row>
    <row r="766" spans="1:11" x14ac:dyDescent="0.25">
      <c r="A766" s="1">
        <v>2023</v>
      </c>
      <c r="B766" s="4">
        <f>_xlfn.XLOOKUP(BD_ATLETAS[[#This Row],[ATLETA]],ATLETAS[ATLETA],ATLETAS[F. NACIMIENTO])</f>
        <v>40728</v>
      </c>
      <c r="C766" s="1">
        <f>IF(BD_ATLETAS[[#This Row],[F. NACIMIENTO]]=0,"",BD_ATLETAS[[#This Row],[AÑO]]-YEAR(BD_ATLETAS[[#This Row],[F. NACIMIENTO]]))</f>
        <v>8</v>
      </c>
      <c r="D766" s="2" t="s">
        <v>185</v>
      </c>
      <c r="E766" s="4" t="s">
        <v>367</v>
      </c>
      <c r="F7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66" s="4" t="str">
        <f>_xlfn.XLOOKUP(BD_ATLETAS[[#This Row],[ATLETA]],ATLETAS[ATLETA],ATLETAS[SEXO])</f>
        <v>M</v>
      </c>
      <c r="H766" s="4">
        <v>43681</v>
      </c>
      <c r="I766" s="2" t="s">
        <v>67</v>
      </c>
      <c r="J766" s="1" t="s">
        <v>9</v>
      </c>
      <c r="K766" s="3">
        <v>4.5370370370370378E-4</v>
      </c>
    </row>
    <row r="767" spans="1:11" x14ac:dyDescent="0.25">
      <c r="A767" s="1">
        <v>2023</v>
      </c>
      <c r="B767" s="4">
        <f>_xlfn.XLOOKUP(BD_ATLETAS[[#This Row],[ATLETA]],ATLETAS[ATLETA],ATLETAS[F. NACIMIENTO])</f>
        <v>38792</v>
      </c>
      <c r="C767" s="1">
        <f>IF(BD_ATLETAS[[#This Row],[F. NACIMIENTO]]=0,"",BD_ATLETAS[[#This Row],[AÑO]]-YEAR(BD_ATLETAS[[#This Row],[F. NACIMIENTO]]))</f>
        <v>13</v>
      </c>
      <c r="D767" s="2" t="s">
        <v>322</v>
      </c>
      <c r="E767" s="4" t="s">
        <v>375</v>
      </c>
      <c r="F7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7" s="4" t="str">
        <f>_xlfn.XLOOKUP(BD_ATLETAS[[#This Row],[ATLETA]],ATLETAS[ATLETA],ATLETAS[SEXO])</f>
        <v>M</v>
      </c>
      <c r="H767" s="4">
        <v>43681</v>
      </c>
      <c r="I767" s="2" t="s">
        <v>67</v>
      </c>
      <c r="J767" s="1" t="s">
        <v>649</v>
      </c>
      <c r="K767" s="3">
        <v>4.7013888888888886E-4</v>
      </c>
    </row>
    <row r="768" spans="1:11" x14ac:dyDescent="0.25">
      <c r="A768" s="1">
        <v>2023</v>
      </c>
      <c r="B768" s="4">
        <f>_xlfn.XLOOKUP(BD_ATLETAS[[#This Row],[ATLETA]],ATLETAS[ATLETA],ATLETAS[F. NACIMIENTO])</f>
        <v>38792</v>
      </c>
      <c r="C768" s="1">
        <f>IF(BD_ATLETAS[[#This Row],[F. NACIMIENTO]]=0,"",BD_ATLETAS[[#This Row],[AÑO]]-YEAR(BD_ATLETAS[[#This Row],[F. NACIMIENTO]]))</f>
        <v>13</v>
      </c>
      <c r="D768" s="2" t="s">
        <v>322</v>
      </c>
      <c r="E768" s="4" t="s">
        <v>375</v>
      </c>
      <c r="F7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8" s="4" t="str">
        <f>_xlfn.XLOOKUP(BD_ATLETAS[[#This Row],[ATLETA]],ATLETAS[ATLETA],ATLETAS[SEXO])</f>
        <v>M</v>
      </c>
      <c r="H768" s="4">
        <v>43681</v>
      </c>
      <c r="I768" s="2" t="s">
        <v>67</v>
      </c>
      <c r="J768" s="1" t="s">
        <v>11</v>
      </c>
      <c r="K768" s="3">
        <v>6.5173611111111118E-4</v>
      </c>
    </row>
    <row r="769" spans="1:11" x14ac:dyDescent="0.25">
      <c r="A769" s="1">
        <v>2023</v>
      </c>
      <c r="B769" s="4">
        <f>_xlfn.XLOOKUP(BD_ATLETAS[[#This Row],[ATLETA]],ATLETAS[ATLETA],ATLETAS[F. NACIMIENTO])</f>
        <v>38792</v>
      </c>
      <c r="C769" s="1">
        <f>IF(BD_ATLETAS[[#This Row],[F. NACIMIENTO]]=0,"",BD_ATLETAS[[#This Row],[AÑO]]-YEAR(BD_ATLETAS[[#This Row],[F. NACIMIENTO]]))</f>
        <v>13</v>
      </c>
      <c r="D769" s="2" t="s">
        <v>322</v>
      </c>
      <c r="E769" s="4" t="s">
        <v>375</v>
      </c>
      <c r="F7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69" s="4" t="str">
        <f>_xlfn.XLOOKUP(BD_ATLETAS[[#This Row],[ATLETA]],ATLETAS[ATLETA],ATLETAS[SEXO])</f>
        <v>M</v>
      </c>
      <c r="H769" s="4">
        <v>43681</v>
      </c>
      <c r="I769" s="2" t="s">
        <v>67</v>
      </c>
      <c r="J769" s="1" t="s">
        <v>13</v>
      </c>
      <c r="K769" s="3">
        <v>5.5520833333333333E-4</v>
      </c>
    </row>
    <row r="770" spans="1:11" x14ac:dyDescent="0.25">
      <c r="A770" s="1">
        <v>2023</v>
      </c>
      <c r="B770" s="4">
        <f>_xlfn.XLOOKUP(BD_ATLETAS[[#This Row],[ATLETA]],ATLETAS[ATLETA],ATLETAS[F. NACIMIENTO])</f>
        <v>38792</v>
      </c>
      <c r="C770" s="1">
        <f>IF(BD_ATLETAS[[#This Row],[F. NACIMIENTO]]=0,"",BD_ATLETAS[[#This Row],[AÑO]]-YEAR(BD_ATLETAS[[#This Row],[F. NACIMIENTO]]))</f>
        <v>13</v>
      </c>
      <c r="D770" s="2" t="s">
        <v>322</v>
      </c>
      <c r="E770" s="4" t="s">
        <v>375</v>
      </c>
      <c r="F7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70" s="4" t="str">
        <f>_xlfn.XLOOKUP(BD_ATLETAS[[#This Row],[ATLETA]],ATLETAS[ATLETA],ATLETAS[SEXO])</f>
        <v>M</v>
      </c>
      <c r="H770" s="4">
        <v>43681</v>
      </c>
      <c r="I770" s="2" t="s">
        <v>67</v>
      </c>
      <c r="J770" s="1" t="s">
        <v>12</v>
      </c>
      <c r="K770" s="3">
        <v>6.9768518518518519E-4</v>
      </c>
    </row>
    <row r="771" spans="1:11" x14ac:dyDescent="0.25">
      <c r="A771" s="1">
        <v>2023</v>
      </c>
      <c r="B771" s="4">
        <f>_xlfn.XLOOKUP(BD_ATLETAS[[#This Row],[ATLETA]],ATLETAS[ATLETA],ATLETAS[F. NACIMIENTO])</f>
        <v>41062</v>
      </c>
      <c r="C771" s="1">
        <f>IF(BD_ATLETAS[[#This Row],[F. NACIMIENTO]]=0,"",BD_ATLETAS[[#This Row],[AÑO]]-YEAR(BD_ATLETAS[[#This Row],[F. NACIMIENTO]]))</f>
        <v>7</v>
      </c>
      <c r="D771" s="2" t="s">
        <v>91</v>
      </c>
      <c r="E771" s="4" t="s">
        <v>362</v>
      </c>
      <c r="F7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71" s="4" t="str">
        <f>_xlfn.XLOOKUP(BD_ATLETAS[[#This Row],[ATLETA]],ATLETAS[ATLETA],ATLETAS[SEXO])</f>
        <v>M</v>
      </c>
      <c r="H771" s="4">
        <v>43681</v>
      </c>
      <c r="I771" s="2" t="s">
        <v>67</v>
      </c>
      <c r="J771" s="1" t="s">
        <v>650</v>
      </c>
      <c r="K771" s="3">
        <v>3.5451388888888886E-4</v>
      </c>
    </row>
    <row r="772" spans="1:11" x14ac:dyDescent="0.25">
      <c r="A772" s="1">
        <v>2023</v>
      </c>
      <c r="B772" s="4">
        <f>_xlfn.XLOOKUP(BD_ATLETAS[[#This Row],[ATLETA]],ATLETAS[ATLETA],ATLETAS[F. NACIMIENTO])</f>
        <v>41062</v>
      </c>
      <c r="C772" s="1">
        <f>IF(BD_ATLETAS[[#This Row],[F. NACIMIENTO]]=0,"",BD_ATLETAS[[#This Row],[AÑO]]-YEAR(BD_ATLETAS[[#This Row],[F. NACIMIENTO]]))</f>
        <v>7</v>
      </c>
      <c r="D772" s="2" t="s">
        <v>91</v>
      </c>
      <c r="E772" s="4" t="s">
        <v>362</v>
      </c>
      <c r="F7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72" s="4" t="str">
        <f>_xlfn.XLOOKUP(BD_ATLETAS[[#This Row],[ATLETA]],ATLETAS[ATLETA],ATLETAS[SEXO])</f>
        <v>M</v>
      </c>
      <c r="H772" s="4">
        <v>43681</v>
      </c>
      <c r="I772" s="2" t="s">
        <v>67</v>
      </c>
      <c r="J772" s="1" t="s">
        <v>9</v>
      </c>
      <c r="K772" s="3">
        <v>6.462962962962964E-4</v>
      </c>
    </row>
    <row r="773" spans="1:11" x14ac:dyDescent="0.25">
      <c r="A773" s="1">
        <v>2023</v>
      </c>
      <c r="B773" s="4">
        <f>_xlfn.XLOOKUP(BD_ATLETAS[[#This Row],[ATLETA]],ATLETAS[ATLETA],ATLETAS[F. NACIMIENTO])</f>
        <v>40298</v>
      </c>
      <c r="C773" s="1">
        <f>IF(BD_ATLETAS[[#This Row],[F. NACIMIENTO]]=0,"",BD_ATLETAS[[#This Row],[AÑO]]-YEAR(BD_ATLETAS[[#This Row],[F. NACIMIENTO]]))</f>
        <v>9</v>
      </c>
      <c r="D773" s="2" t="s">
        <v>331</v>
      </c>
      <c r="E773" s="4" t="s">
        <v>376</v>
      </c>
      <c r="F7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3" s="4" t="str">
        <f>_xlfn.XLOOKUP(BD_ATLETAS[[#This Row],[ATLETA]],ATLETAS[ATLETA],ATLETAS[SEXO])</f>
        <v>F</v>
      </c>
      <c r="H773" s="4">
        <v>43681</v>
      </c>
      <c r="I773" s="2" t="s">
        <v>67</v>
      </c>
      <c r="J773" s="1" t="s">
        <v>649</v>
      </c>
      <c r="K773" s="3">
        <v>5.2592592592592589E-4</v>
      </c>
    </row>
    <row r="774" spans="1:11" x14ac:dyDescent="0.25">
      <c r="A774" s="1">
        <v>2023</v>
      </c>
      <c r="B774" s="4">
        <f>_xlfn.XLOOKUP(BD_ATLETAS[[#This Row],[ATLETA]],ATLETAS[ATLETA],ATLETAS[F. NACIMIENTO])</f>
        <v>40298</v>
      </c>
      <c r="C774" s="1">
        <f>IF(BD_ATLETAS[[#This Row],[F. NACIMIENTO]]=0,"",BD_ATLETAS[[#This Row],[AÑO]]-YEAR(BD_ATLETAS[[#This Row],[F. NACIMIENTO]]))</f>
        <v>9</v>
      </c>
      <c r="D774" s="2" t="s">
        <v>331</v>
      </c>
      <c r="E774" s="4" t="s">
        <v>376</v>
      </c>
      <c r="F7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4" s="4" t="str">
        <f>_xlfn.XLOOKUP(BD_ATLETAS[[#This Row],[ATLETA]],ATLETAS[ATLETA],ATLETAS[SEXO])</f>
        <v>F</v>
      </c>
      <c r="H774" s="4">
        <v>43681</v>
      </c>
      <c r="I774" s="2" t="s">
        <v>67</v>
      </c>
      <c r="J774" s="1" t="s">
        <v>651</v>
      </c>
      <c r="K774" s="3">
        <v>1.2847222222222223E-3</v>
      </c>
    </row>
    <row r="775" spans="1:11" x14ac:dyDescent="0.25">
      <c r="A775" s="1">
        <v>2023</v>
      </c>
      <c r="B775" s="4">
        <f>_xlfn.XLOOKUP(BD_ATLETAS[[#This Row],[ATLETA]],ATLETAS[ATLETA],ATLETAS[F. NACIMIENTO])</f>
        <v>40298</v>
      </c>
      <c r="C775" s="1">
        <f>IF(BD_ATLETAS[[#This Row],[F. NACIMIENTO]]=0,"",BD_ATLETAS[[#This Row],[AÑO]]-YEAR(BD_ATLETAS[[#This Row],[F. NACIMIENTO]]))</f>
        <v>9</v>
      </c>
      <c r="D775" s="2" t="s">
        <v>331</v>
      </c>
      <c r="E775" s="4" t="s">
        <v>376</v>
      </c>
      <c r="F7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775" s="4" t="str">
        <f>_xlfn.XLOOKUP(BD_ATLETAS[[#This Row],[ATLETA]],ATLETAS[ATLETA],ATLETAS[SEXO])</f>
        <v>F</v>
      </c>
      <c r="H775" s="4">
        <v>43681</v>
      </c>
      <c r="I775" s="2" t="s">
        <v>67</v>
      </c>
      <c r="J775" s="1" t="s">
        <v>13</v>
      </c>
      <c r="K775" s="3">
        <v>6.7349537037037031E-4</v>
      </c>
    </row>
    <row r="776" spans="1:11" x14ac:dyDescent="0.25">
      <c r="A776" s="1">
        <v>2023</v>
      </c>
      <c r="B776" s="4">
        <f>_xlfn.XLOOKUP(BD_ATLETAS[[#This Row],[ATLETA]],ATLETAS[ATLETA],ATLETAS[F. NACIMIENTO])</f>
        <v>38403</v>
      </c>
      <c r="C776" s="1">
        <f>IF(BD_ATLETAS[[#This Row],[F. NACIMIENTO]]=0,"",BD_ATLETAS[[#This Row],[AÑO]]-YEAR(BD_ATLETAS[[#This Row],[F. NACIMIENTO]]))</f>
        <v>14</v>
      </c>
      <c r="D776" s="2" t="s">
        <v>159</v>
      </c>
      <c r="E776" s="4" t="s">
        <v>365</v>
      </c>
      <c r="F7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6" s="4" t="str">
        <f>_xlfn.XLOOKUP(BD_ATLETAS[[#This Row],[ATLETA]],ATLETAS[ATLETA],ATLETAS[SEXO])</f>
        <v>F</v>
      </c>
      <c r="H776" s="4">
        <v>43681</v>
      </c>
      <c r="I776" s="2" t="s">
        <v>67</v>
      </c>
      <c r="J776" s="1" t="s">
        <v>649</v>
      </c>
      <c r="K776" s="3">
        <v>4.3912037037037032E-4</v>
      </c>
    </row>
    <row r="777" spans="1:11" x14ac:dyDescent="0.25">
      <c r="A777" s="1">
        <v>2023</v>
      </c>
      <c r="B777" s="4">
        <f>_xlfn.XLOOKUP(BD_ATLETAS[[#This Row],[ATLETA]],ATLETAS[ATLETA],ATLETAS[F. NACIMIENTO])</f>
        <v>38403</v>
      </c>
      <c r="C777" s="1">
        <f>IF(BD_ATLETAS[[#This Row],[F. NACIMIENTO]]=0,"",BD_ATLETAS[[#This Row],[AÑO]]-YEAR(BD_ATLETAS[[#This Row],[F. NACIMIENTO]]))</f>
        <v>14</v>
      </c>
      <c r="D777" s="2" t="s">
        <v>159</v>
      </c>
      <c r="E777" s="4" t="s">
        <v>365</v>
      </c>
      <c r="F7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7" s="4" t="str">
        <f>_xlfn.XLOOKUP(BD_ATLETAS[[#This Row],[ATLETA]],ATLETAS[ATLETA],ATLETAS[SEXO])</f>
        <v>F</v>
      </c>
      <c r="H777" s="4">
        <v>43681</v>
      </c>
      <c r="I777" s="2" t="s">
        <v>67</v>
      </c>
      <c r="J777" s="1" t="s">
        <v>651</v>
      </c>
      <c r="K777" s="3">
        <v>1.1111111111111111E-3</v>
      </c>
    </row>
    <row r="778" spans="1:11" x14ac:dyDescent="0.25">
      <c r="A778" s="1">
        <v>2023</v>
      </c>
      <c r="B778" s="4">
        <f>_xlfn.XLOOKUP(BD_ATLETAS[[#This Row],[ATLETA]],ATLETAS[ATLETA],ATLETAS[F. NACIMIENTO])</f>
        <v>38403</v>
      </c>
      <c r="C778" s="1">
        <f>IF(BD_ATLETAS[[#This Row],[F. NACIMIENTO]]=0,"",BD_ATLETAS[[#This Row],[AÑO]]-YEAR(BD_ATLETAS[[#This Row],[F. NACIMIENTO]]))</f>
        <v>14</v>
      </c>
      <c r="D778" s="2" t="s">
        <v>159</v>
      </c>
      <c r="E778" s="4" t="s">
        <v>365</v>
      </c>
      <c r="F7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8" s="4" t="str">
        <f>_xlfn.XLOOKUP(BD_ATLETAS[[#This Row],[ATLETA]],ATLETAS[ATLETA],ATLETAS[SEXO])</f>
        <v>F</v>
      </c>
      <c r="H778" s="4">
        <v>43681</v>
      </c>
      <c r="I778" s="2" t="s">
        <v>67</v>
      </c>
      <c r="J778" s="1" t="s">
        <v>652</v>
      </c>
      <c r="K778" s="3">
        <v>2.7079861111111107E-3</v>
      </c>
    </row>
    <row r="779" spans="1:11" x14ac:dyDescent="0.25">
      <c r="A779" s="1">
        <v>2023</v>
      </c>
      <c r="B779" s="4">
        <f>_xlfn.XLOOKUP(BD_ATLETAS[[#This Row],[ATLETA]],ATLETAS[ATLETA],ATLETAS[F. NACIMIENTO])</f>
        <v>38403</v>
      </c>
      <c r="C779" s="1">
        <f>IF(BD_ATLETAS[[#This Row],[F. NACIMIENTO]]=0,"",BD_ATLETAS[[#This Row],[AÑO]]-YEAR(BD_ATLETAS[[#This Row],[F. NACIMIENTO]]))</f>
        <v>14</v>
      </c>
      <c r="D779" s="2" t="s">
        <v>159</v>
      </c>
      <c r="E779" s="4" t="s">
        <v>365</v>
      </c>
      <c r="F7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79" s="4" t="str">
        <f>_xlfn.XLOOKUP(BD_ATLETAS[[#This Row],[ATLETA]],ATLETAS[ATLETA],ATLETAS[SEXO])</f>
        <v>F</v>
      </c>
      <c r="H779" s="4">
        <v>43681</v>
      </c>
      <c r="I779" s="2" t="s">
        <v>67</v>
      </c>
      <c r="J779" s="1" t="s">
        <v>12</v>
      </c>
      <c r="K779" s="3">
        <v>5.5960648148148156E-4</v>
      </c>
    </row>
    <row r="780" spans="1:11" x14ac:dyDescent="0.25">
      <c r="A780" s="1">
        <v>2023</v>
      </c>
      <c r="B780" s="4">
        <f>_xlfn.XLOOKUP(BD_ATLETAS[[#This Row],[ATLETA]],ATLETAS[ATLETA],ATLETAS[F. NACIMIENTO])</f>
        <v>40314</v>
      </c>
      <c r="C780" s="1">
        <f>IF(BD_ATLETAS[[#This Row],[F. NACIMIENTO]]=0,"",BD_ATLETAS[[#This Row],[AÑO]]-YEAR(BD_ATLETAS[[#This Row],[F. NACIMIENTO]]))</f>
        <v>9</v>
      </c>
      <c r="D780" s="2" t="s">
        <v>186</v>
      </c>
      <c r="E780" s="4" t="s">
        <v>367</v>
      </c>
      <c r="F7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0" s="4" t="str">
        <f>_xlfn.XLOOKUP(BD_ATLETAS[[#This Row],[ATLETA]],ATLETAS[ATLETA],ATLETAS[SEXO])</f>
        <v>M</v>
      </c>
      <c r="H780" s="4">
        <v>43681</v>
      </c>
      <c r="I780" s="2" t="s">
        <v>67</v>
      </c>
      <c r="J780" s="1" t="s">
        <v>649</v>
      </c>
      <c r="K780" s="3">
        <v>7.4108796296296292E-4</v>
      </c>
    </row>
    <row r="781" spans="1:11" x14ac:dyDescent="0.25">
      <c r="A781" s="1">
        <v>2023</v>
      </c>
      <c r="B781" s="4">
        <f>_xlfn.XLOOKUP(BD_ATLETAS[[#This Row],[ATLETA]],ATLETAS[ATLETA],ATLETAS[F. NACIMIENTO])</f>
        <v>40314</v>
      </c>
      <c r="C781" s="1">
        <f>IF(BD_ATLETAS[[#This Row],[F. NACIMIENTO]]=0,"",BD_ATLETAS[[#This Row],[AÑO]]-YEAR(BD_ATLETAS[[#This Row],[F. NACIMIENTO]]))</f>
        <v>9</v>
      </c>
      <c r="D781" s="2" t="s">
        <v>186</v>
      </c>
      <c r="E781" s="4" t="s">
        <v>367</v>
      </c>
      <c r="F7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1" s="4" t="str">
        <f>_xlfn.XLOOKUP(BD_ATLETAS[[#This Row],[ATLETA]],ATLETAS[ATLETA],ATLETAS[SEXO])</f>
        <v>M</v>
      </c>
      <c r="H781" s="4">
        <v>43681</v>
      </c>
      <c r="I781" s="2" t="s">
        <v>67</v>
      </c>
      <c r="J781" s="1" t="s">
        <v>651</v>
      </c>
      <c r="K781" s="3">
        <v>1.5987268518518518E-3</v>
      </c>
    </row>
    <row r="782" spans="1:11" x14ac:dyDescent="0.25">
      <c r="A782" s="1">
        <v>2023</v>
      </c>
      <c r="B782" s="4">
        <f>_xlfn.XLOOKUP(BD_ATLETAS[[#This Row],[ATLETA]],ATLETAS[ATLETA],ATLETAS[F. NACIMIENTO])</f>
        <v>40314</v>
      </c>
      <c r="C782" s="1">
        <f>IF(BD_ATLETAS[[#This Row],[F. NACIMIENTO]]=0,"",BD_ATLETAS[[#This Row],[AÑO]]-YEAR(BD_ATLETAS[[#This Row],[F. NACIMIENTO]]))</f>
        <v>9</v>
      </c>
      <c r="D782" s="2" t="s">
        <v>186</v>
      </c>
      <c r="E782" s="4" t="s">
        <v>367</v>
      </c>
      <c r="F7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2" s="4" t="str">
        <f>_xlfn.XLOOKUP(BD_ATLETAS[[#This Row],[ATLETA]],ATLETAS[ATLETA],ATLETAS[SEXO])</f>
        <v>M</v>
      </c>
      <c r="H782" s="4">
        <v>43681</v>
      </c>
      <c r="I782" s="2" t="s">
        <v>67</v>
      </c>
      <c r="J782" s="1" t="s">
        <v>13</v>
      </c>
      <c r="K782" s="3">
        <v>9.9976851851851854E-4</v>
      </c>
    </row>
    <row r="783" spans="1:11" x14ac:dyDescent="0.25">
      <c r="A783" s="1">
        <v>2023</v>
      </c>
      <c r="B783" s="4">
        <f>_xlfn.XLOOKUP(BD_ATLETAS[[#This Row],[ATLETA]],ATLETAS[ATLETA],ATLETAS[F. NACIMIENTO])</f>
        <v>38777</v>
      </c>
      <c r="C783" s="1">
        <f>IF(BD_ATLETAS[[#This Row],[F. NACIMIENTO]]=0,"",BD_ATLETAS[[#This Row],[AÑO]]-YEAR(BD_ATLETAS[[#This Row],[F. NACIMIENTO]]))</f>
        <v>13</v>
      </c>
      <c r="D783" s="2" t="s">
        <v>190</v>
      </c>
      <c r="E783" s="4" t="s">
        <v>367</v>
      </c>
      <c r="F7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3" s="4" t="str">
        <f>_xlfn.XLOOKUP(BD_ATLETAS[[#This Row],[ATLETA]],ATLETAS[ATLETA],ATLETAS[SEXO])</f>
        <v>M</v>
      </c>
      <c r="H783" s="4">
        <v>43681</v>
      </c>
      <c r="I783" s="2" t="s">
        <v>67</v>
      </c>
      <c r="J783" s="1" t="s">
        <v>649</v>
      </c>
      <c r="K783" s="3">
        <v>5.0416666666666676E-4</v>
      </c>
    </row>
    <row r="784" spans="1:11" x14ac:dyDescent="0.25">
      <c r="A784" s="1">
        <v>2023</v>
      </c>
      <c r="B784" s="4">
        <f>_xlfn.XLOOKUP(BD_ATLETAS[[#This Row],[ATLETA]],ATLETAS[ATLETA],ATLETAS[F. NACIMIENTO])</f>
        <v>38777</v>
      </c>
      <c r="C784" s="1">
        <f>IF(BD_ATLETAS[[#This Row],[F. NACIMIENTO]]=0,"",BD_ATLETAS[[#This Row],[AÑO]]-YEAR(BD_ATLETAS[[#This Row],[F. NACIMIENTO]]))</f>
        <v>13</v>
      </c>
      <c r="D784" s="2" t="s">
        <v>190</v>
      </c>
      <c r="E784" s="4" t="s">
        <v>367</v>
      </c>
      <c r="F7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4" s="4" t="str">
        <f>_xlfn.XLOOKUP(BD_ATLETAS[[#This Row],[ATLETA]],ATLETAS[ATLETA],ATLETAS[SEXO])</f>
        <v>M</v>
      </c>
      <c r="H784" s="4">
        <v>43681</v>
      </c>
      <c r="I784" s="2" t="s">
        <v>67</v>
      </c>
      <c r="J784" s="1" t="s">
        <v>651</v>
      </c>
      <c r="K784" s="3">
        <v>1.1324074074074075E-3</v>
      </c>
    </row>
    <row r="785" spans="1:11" x14ac:dyDescent="0.25">
      <c r="A785" s="1">
        <v>2023</v>
      </c>
      <c r="B785" s="4">
        <f>_xlfn.XLOOKUP(BD_ATLETAS[[#This Row],[ATLETA]],ATLETAS[ATLETA],ATLETAS[F. NACIMIENTO])</f>
        <v>38777</v>
      </c>
      <c r="C785" s="1">
        <f>IF(BD_ATLETAS[[#This Row],[F. NACIMIENTO]]=0,"",BD_ATLETAS[[#This Row],[AÑO]]-YEAR(BD_ATLETAS[[#This Row],[F. NACIMIENTO]]))</f>
        <v>13</v>
      </c>
      <c r="D785" s="2" t="s">
        <v>190</v>
      </c>
      <c r="E785" s="4" t="s">
        <v>367</v>
      </c>
      <c r="F7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5" s="4" t="str">
        <f>_xlfn.XLOOKUP(BD_ATLETAS[[#This Row],[ATLETA]],ATLETAS[ATLETA],ATLETAS[SEXO])</f>
        <v>M</v>
      </c>
      <c r="H785" s="4">
        <v>43681</v>
      </c>
      <c r="I785" s="2" t="s">
        <v>67</v>
      </c>
      <c r="J785" s="1" t="s">
        <v>652</v>
      </c>
      <c r="K785" s="3">
        <v>2.6732638888888887E-3</v>
      </c>
    </row>
    <row r="786" spans="1:11" x14ac:dyDescent="0.25">
      <c r="A786" s="1">
        <v>2023</v>
      </c>
      <c r="B786" s="4">
        <f>_xlfn.XLOOKUP(BD_ATLETAS[[#This Row],[ATLETA]],ATLETAS[ATLETA],ATLETAS[F. NACIMIENTO])</f>
        <v>38777</v>
      </c>
      <c r="C786" s="1">
        <f>IF(BD_ATLETAS[[#This Row],[F. NACIMIENTO]]=0,"",BD_ATLETAS[[#This Row],[AÑO]]-YEAR(BD_ATLETAS[[#This Row],[F. NACIMIENTO]]))</f>
        <v>13</v>
      </c>
      <c r="D786" s="2" t="s">
        <v>190</v>
      </c>
      <c r="E786" s="4" t="s">
        <v>367</v>
      </c>
      <c r="F7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6" s="4" t="str">
        <f>_xlfn.XLOOKUP(BD_ATLETAS[[#This Row],[ATLETA]],ATLETAS[ATLETA],ATLETAS[SEXO])</f>
        <v>M</v>
      </c>
      <c r="H786" s="4">
        <v>43681</v>
      </c>
      <c r="I786" s="2" t="s">
        <v>67</v>
      </c>
      <c r="J786" s="1" t="s">
        <v>12</v>
      </c>
      <c r="K786" s="3">
        <v>6.7152777777777783E-4</v>
      </c>
    </row>
    <row r="787" spans="1:11" x14ac:dyDescent="0.25">
      <c r="A787" s="1">
        <v>2023</v>
      </c>
      <c r="B787" s="4">
        <f>_xlfn.XLOOKUP(BD_ATLETAS[[#This Row],[ATLETA]],ATLETAS[ATLETA],ATLETAS[F. NACIMIENTO])</f>
        <v>41456</v>
      </c>
      <c r="C787" s="1">
        <f>IF(BD_ATLETAS[[#This Row],[F. NACIMIENTO]]=0,"",BD_ATLETAS[[#This Row],[AÑO]]-YEAR(BD_ATLETAS[[#This Row],[F. NACIMIENTO]]))</f>
        <v>6</v>
      </c>
      <c r="D787" s="2" t="s">
        <v>148</v>
      </c>
      <c r="E787" s="4" t="s">
        <v>365</v>
      </c>
      <c r="F7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7" s="4" t="str">
        <f>_xlfn.XLOOKUP(BD_ATLETAS[[#This Row],[ATLETA]],ATLETAS[ATLETA],ATLETAS[SEXO])</f>
        <v>F</v>
      </c>
      <c r="H787" s="4">
        <v>43681</v>
      </c>
      <c r="I787" s="2" t="s">
        <v>67</v>
      </c>
      <c r="J787" s="1" t="s">
        <v>650</v>
      </c>
      <c r="K787" s="3">
        <v>4.7604166666666666E-4</v>
      </c>
    </row>
    <row r="788" spans="1:11" x14ac:dyDescent="0.25">
      <c r="A788" s="1">
        <v>2023</v>
      </c>
      <c r="B788" s="4">
        <f>_xlfn.XLOOKUP(BD_ATLETAS[[#This Row],[ATLETA]],ATLETAS[ATLETA],ATLETAS[F. NACIMIENTO])</f>
        <v>41456</v>
      </c>
      <c r="C788" s="1">
        <f>IF(BD_ATLETAS[[#This Row],[F. NACIMIENTO]]=0,"",BD_ATLETAS[[#This Row],[AÑO]]-YEAR(BD_ATLETAS[[#This Row],[F. NACIMIENTO]]))</f>
        <v>6</v>
      </c>
      <c r="D788" s="2" t="s">
        <v>148</v>
      </c>
      <c r="E788" s="4" t="s">
        <v>365</v>
      </c>
      <c r="F7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788" s="4" t="str">
        <f>_xlfn.XLOOKUP(BD_ATLETAS[[#This Row],[ATLETA]],ATLETAS[ATLETA],ATLETAS[SEXO])</f>
        <v>F</v>
      </c>
      <c r="H788" s="4">
        <v>43681</v>
      </c>
      <c r="I788" s="2" t="s">
        <v>67</v>
      </c>
      <c r="J788" s="1" t="s">
        <v>9</v>
      </c>
      <c r="K788" s="3">
        <v>8.30787037037037E-4</v>
      </c>
    </row>
    <row r="789" spans="1:11" x14ac:dyDescent="0.25">
      <c r="A789" s="1">
        <v>2023</v>
      </c>
      <c r="B789" s="4">
        <f>_xlfn.XLOOKUP(BD_ATLETAS[[#This Row],[ATLETA]],ATLETAS[ATLETA],ATLETAS[F. NACIMIENTO])</f>
        <v>39124</v>
      </c>
      <c r="C789" s="1">
        <f>IF(BD_ATLETAS[[#This Row],[F. NACIMIENTO]]=0,"",BD_ATLETAS[[#This Row],[AÑO]]-YEAR(BD_ATLETAS[[#This Row],[F. NACIMIENTO]]))</f>
        <v>12</v>
      </c>
      <c r="D789" s="2" t="s">
        <v>248</v>
      </c>
      <c r="E789" s="4" t="s">
        <v>369</v>
      </c>
      <c r="F7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89" s="4" t="str">
        <f>_xlfn.XLOOKUP(BD_ATLETAS[[#This Row],[ATLETA]],ATLETAS[ATLETA],ATLETAS[SEXO])</f>
        <v>F</v>
      </c>
      <c r="H789" s="4">
        <v>43681</v>
      </c>
      <c r="I789" s="2" t="s">
        <v>67</v>
      </c>
      <c r="J789" s="1" t="s">
        <v>649</v>
      </c>
      <c r="K789" s="3">
        <v>4.5034722222222221E-4</v>
      </c>
    </row>
    <row r="790" spans="1:11" x14ac:dyDescent="0.25">
      <c r="A790" s="1">
        <v>2023</v>
      </c>
      <c r="B790" s="4">
        <f>_xlfn.XLOOKUP(BD_ATLETAS[[#This Row],[ATLETA]],ATLETAS[ATLETA],ATLETAS[F. NACIMIENTO])</f>
        <v>39124</v>
      </c>
      <c r="C790" s="1">
        <f>IF(BD_ATLETAS[[#This Row],[F. NACIMIENTO]]=0,"",BD_ATLETAS[[#This Row],[AÑO]]-YEAR(BD_ATLETAS[[#This Row],[F. NACIMIENTO]]))</f>
        <v>12</v>
      </c>
      <c r="D790" s="2" t="s">
        <v>248</v>
      </c>
      <c r="E790" s="4" t="s">
        <v>369</v>
      </c>
      <c r="F7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0" s="4" t="str">
        <f>_xlfn.XLOOKUP(BD_ATLETAS[[#This Row],[ATLETA]],ATLETAS[ATLETA],ATLETAS[SEXO])</f>
        <v>F</v>
      </c>
      <c r="H790" s="4">
        <v>43681</v>
      </c>
      <c r="I790" s="2" t="s">
        <v>67</v>
      </c>
      <c r="J790" s="1" t="s">
        <v>651</v>
      </c>
      <c r="K790" s="3">
        <v>1.0525462962962964E-3</v>
      </c>
    </row>
    <row r="791" spans="1:11" x14ac:dyDescent="0.25">
      <c r="A791" s="1">
        <v>2023</v>
      </c>
      <c r="B791" s="4">
        <f>_xlfn.XLOOKUP(BD_ATLETAS[[#This Row],[ATLETA]],ATLETAS[ATLETA],ATLETAS[F. NACIMIENTO])</f>
        <v>39124</v>
      </c>
      <c r="C791" s="1">
        <f>IF(BD_ATLETAS[[#This Row],[F. NACIMIENTO]]=0,"",BD_ATLETAS[[#This Row],[AÑO]]-YEAR(BD_ATLETAS[[#This Row],[F. NACIMIENTO]]))</f>
        <v>12</v>
      </c>
      <c r="D791" s="2" t="s">
        <v>248</v>
      </c>
      <c r="E791" s="4" t="s">
        <v>369</v>
      </c>
      <c r="F7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1" s="4" t="str">
        <f>_xlfn.XLOOKUP(BD_ATLETAS[[#This Row],[ATLETA]],ATLETAS[ATLETA],ATLETAS[SEXO])</f>
        <v>F</v>
      </c>
      <c r="H791" s="4">
        <v>43681</v>
      </c>
      <c r="I791" s="2" t="s">
        <v>67</v>
      </c>
      <c r="J791" s="1" t="s">
        <v>652</v>
      </c>
      <c r="K791" s="3">
        <v>2.3510416666666666E-3</v>
      </c>
    </row>
    <row r="792" spans="1:11" x14ac:dyDescent="0.25">
      <c r="A792" s="1">
        <v>2023</v>
      </c>
      <c r="B792" s="4">
        <f>_xlfn.XLOOKUP(BD_ATLETAS[[#This Row],[ATLETA]],ATLETAS[ATLETA],ATLETAS[F. NACIMIENTO])</f>
        <v>39124</v>
      </c>
      <c r="C792" s="1">
        <f>IF(BD_ATLETAS[[#This Row],[F. NACIMIENTO]]=0,"",BD_ATLETAS[[#This Row],[AÑO]]-YEAR(BD_ATLETAS[[#This Row],[F. NACIMIENTO]]))</f>
        <v>12</v>
      </c>
      <c r="D792" s="2" t="s">
        <v>248</v>
      </c>
      <c r="E792" s="4" t="s">
        <v>369</v>
      </c>
      <c r="F7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792" s="4" t="str">
        <f>_xlfn.XLOOKUP(BD_ATLETAS[[#This Row],[ATLETA]],ATLETAS[ATLETA],ATLETAS[SEXO])</f>
        <v>F</v>
      </c>
      <c r="H792" s="4">
        <v>43681</v>
      </c>
      <c r="I792" s="2" t="s">
        <v>67</v>
      </c>
      <c r="J792" s="1" t="s">
        <v>12</v>
      </c>
      <c r="K792" s="3">
        <v>5.5590277777777778E-4</v>
      </c>
    </row>
    <row r="793" spans="1:11" x14ac:dyDescent="0.25">
      <c r="A793" s="1">
        <v>2023</v>
      </c>
      <c r="B793" s="4">
        <f>_xlfn.XLOOKUP(BD_ATLETAS[[#This Row],[ATLETA]],ATLETAS[ATLETA],ATLETAS[F. NACIMIENTO])</f>
        <v>38082</v>
      </c>
      <c r="C793" s="1">
        <f>IF(BD_ATLETAS[[#This Row],[F. NACIMIENTO]]=0,"",BD_ATLETAS[[#This Row],[AÑO]]-YEAR(BD_ATLETAS[[#This Row],[F. NACIMIENTO]]))</f>
        <v>15</v>
      </c>
      <c r="D793" s="2" t="s">
        <v>399</v>
      </c>
      <c r="E793" s="4" t="s">
        <v>369</v>
      </c>
      <c r="F79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3" s="4" t="str">
        <f>_xlfn.XLOOKUP(BD_ATLETAS[[#This Row],[ATLETA]],ATLETAS[ATLETA],ATLETAS[SEXO])</f>
        <v>F</v>
      </c>
      <c r="H793" s="4">
        <v>43681</v>
      </c>
      <c r="I793" s="2" t="s">
        <v>67</v>
      </c>
      <c r="J793" s="1" t="s">
        <v>649</v>
      </c>
      <c r="K793" s="3">
        <v>4.8136574074074076E-4</v>
      </c>
    </row>
    <row r="794" spans="1:11" x14ac:dyDescent="0.25">
      <c r="A794" s="1">
        <v>2023</v>
      </c>
      <c r="B794" s="4">
        <f>_xlfn.XLOOKUP(BD_ATLETAS[[#This Row],[ATLETA]],ATLETAS[ATLETA],ATLETAS[F. NACIMIENTO])</f>
        <v>38082</v>
      </c>
      <c r="C794" s="1">
        <f>IF(BD_ATLETAS[[#This Row],[F. NACIMIENTO]]=0,"",BD_ATLETAS[[#This Row],[AÑO]]-YEAR(BD_ATLETAS[[#This Row],[F. NACIMIENTO]]))</f>
        <v>15</v>
      </c>
      <c r="D794" s="2" t="s">
        <v>399</v>
      </c>
      <c r="E794" s="4" t="s">
        <v>369</v>
      </c>
      <c r="F7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4" s="4" t="str">
        <f>_xlfn.XLOOKUP(BD_ATLETAS[[#This Row],[ATLETA]],ATLETAS[ATLETA],ATLETAS[SEXO])</f>
        <v>F</v>
      </c>
      <c r="H794" s="4">
        <v>43681</v>
      </c>
      <c r="I794" s="2" t="s">
        <v>67</v>
      </c>
      <c r="J794" s="1" t="s">
        <v>651</v>
      </c>
      <c r="K794" s="3">
        <v>1.0666666666666667E-3</v>
      </c>
    </row>
    <row r="795" spans="1:11" x14ac:dyDescent="0.25">
      <c r="A795" s="1">
        <v>2023</v>
      </c>
      <c r="B795" s="4">
        <f>_xlfn.XLOOKUP(BD_ATLETAS[[#This Row],[ATLETA]],ATLETAS[ATLETA],ATLETAS[F. NACIMIENTO])</f>
        <v>38082</v>
      </c>
      <c r="C795" s="1">
        <f>IF(BD_ATLETAS[[#This Row],[F. NACIMIENTO]]=0,"",BD_ATLETAS[[#This Row],[AÑO]]-YEAR(BD_ATLETAS[[#This Row],[F. NACIMIENTO]]))</f>
        <v>15</v>
      </c>
      <c r="D795" s="2" t="s">
        <v>399</v>
      </c>
      <c r="E795" s="4" t="s">
        <v>369</v>
      </c>
      <c r="F7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795" s="4" t="str">
        <f>_xlfn.XLOOKUP(BD_ATLETAS[[#This Row],[ATLETA]],ATLETAS[ATLETA],ATLETAS[SEXO])</f>
        <v>F</v>
      </c>
      <c r="H795" s="4">
        <v>43681</v>
      </c>
      <c r="I795" s="2" t="s">
        <v>67</v>
      </c>
      <c r="J795" s="1" t="s">
        <v>652</v>
      </c>
      <c r="K795" s="3">
        <v>2.358912037037037E-3</v>
      </c>
    </row>
    <row r="796" spans="1:11" x14ac:dyDescent="0.25">
      <c r="A796" s="1">
        <v>2023</v>
      </c>
      <c r="B796" s="4">
        <f>_xlfn.XLOOKUP(BD_ATLETAS[[#This Row],[ATLETA]],ATLETAS[ATLETA],ATLETAS[F. NACIMIENTO])</f>
        <v>39783</v>
      </c>
      <c r="C796" s="1">
        <f>IF(BD_ATLETAS[[#This Row],[F. NACIMIENTO]]=0,"",BD_ATLETAS[[#This Row],[AÑO]]-YEAR(BD_ATLETAS[[#This Row],[F. NACIMIENTO]]))</f>
        <v>11</v>
      </c>
      <c r="D796" s="2" t="s">
        <v>263</v>
      </c>
      <c r="E796" s="4" t="s">
        <v>376</v>
      </c>
      <c r="F7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6" s="4" t="str">
        <f>_xlfn.XLOOKUP(BD_ATLETAS[[#This Row],[ATLETA]],ATLETAS[ATLETA],ATLETAS[SEXO])</f>
        <v>M</v>
      </c>
      <c r="H796" s="4">
        <v>43681</v>
      </c>
      <c r="I796" s="2" t="s">
        <v>67</v>
      </c>
      <c r="J796" s="1" t="s">
        <v>649</v>
      </c>
      <c r="K796" s="3">
        <v>4.1226851851851857E-4</v>
      </c>
    </row>
    <row r="797" spans="1:11" x14ac:dyDescent="0.25">
      <c r="A797" s="1">
        <v>2023</v>
      </c>
      <c r="B797" s="4">
        <f>_xlfn.XLOOKUP(BD_ATLETAS[[#This Row],[ATLETA]],ATLETAS[ATLETA],ATLETAS[F. NACIMIENTO])</f>
        <v>39783</v>
      </c>
      <c r="C797" s="1">
        <f>IF(BD_ATLETAS[[#This Row],[F. NACIMIENTO]]=0,"",BD_ATLETAS[[#This Row],[AÑO]]-YEAR(BD_ATLETAS[[#This Row],[F. NACIMIENTO]]))</f>
        <v>11</v>
      </c>
      <c r="D797" s="2" t="s">
        <v>263</v>
      </c>
      <c r="E797" s="4" t="s">
        <v>376</v>
      </c>
      <c r="F7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7" s="4" t="str">
        <f>_xlfn.XLOOKUP(BD_ATLETAS[[#This Row],[ATLETA]],ATLETAS[ATLETA],ATLETAS[SEXO])</f>
        <v>M</v>
      </c>
      <c r="H797" s="4">
        <v>43681</v>
      </c>
      <c r="I797" s="2" t="s">
        <v>67</v>
      </c>
      <c r="J797" s="1" t="s">
        <v>651</v>
      </c>
      <c r="K797" s="3">
        <v>9.3206018518518518E-4</v>
      </c>
    </row>
    <row r="798" spans="1:11" x14ac:dyDescent="0.25">
      <c r="A798" s="1">
        <v>2023</v>
      </c>
      <c r="B798" s="4">
        <f>_xlfn.XLOOKUP(BD_ATLETAS[[#This Row],[ATLETA]],ATLETAS[ATLETA],ATLETAS[F. NACIMIENTO])</f>
        <v>39783</v>
      </c>
      <c r="C798" s="1">
        <f>IF(BD_ATLETAS[[#This Row],[F. NACIMIENTO]]=0,"",BD_ATLETAS[[#This Row],[AÑO]]-YEAR(BD_ATLETAS[[#This Row],[F. NACIMIENTO]]))</f>
        <v>11</v>
      </c>
      <c r="D798" s="2" t="s">
        <v>263</v>
      </c>
      <c r="E798" s="4" t="s">
        <v>376</v>
      </c>
      <c r="F7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8" s="4" t="str">
        <f>_xlfn.XLOOKUP(BD_ATLETAS[[#This Row],[ATLETA]],ATLETAS[ATLETA],ATLETAS[SEXO])</f>
        <v>M</v>
      </c>
      <c r="H798" s="4">
        <v>43681</v>
      </c>
      <c r="I798" s="2" t="s">
        <v>67</v>
      </c>
      <c r="J798" s="1" t="s">
        <v>11</v>
      </c>
      <c r="K798" s="3">
        <v>5.7905092592592589E-4</v>
      </c>
    </row>
    <row r="799" spans="1:11" x14ac:dyDescent="0.25">
      <c r="A799" s="1">
        <v>2023</v>
      </c>
      <c r="B799" s="4">
        <f>_xlfn.XLOOKUP(BD_ATLETAS[[#This Row],[ATLETA]],ATLETAS[ATLETA],ATLETAS[F. NACIMIENTO])</f>
        <v>39783</v>
      </c>
      <c r="C799" s="1">
        <f>IF(BD_ATLETAS[[#This Row],[F. NACIMIENTO]]=0,"",BD_ATLETAS[[#This Row],[AÑO]]-YEAR(BD_ATLETAS[[#This Row],[F. NACIMIENTO]]))</f>
        <v>11</v>
      </c>
      <c r="D799" s="2" t="s">
        <v>263</v>
      </c>
      <c r="E799" s="4" t="s">
        <v>376</v>
      </c>
      <c r="F7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799" s="4" t="str">
        <f>_xlfn.XLOOKUP(BD_ATLETAS[[#This Row],[ATLETA]],ATLETAS[ATLETA],ATLETAS[SEXO])</f>
        <v>M</v>
      </c>
      <c r="H799" s="4">
        <v>43681</v>
      </c>
      <c r="I799" s="2" t="s">
        <v>67</v>
      </c>
      <c r="J799" s="1" t="s">
        <v>13</v>
      </c>
      <c r="K799" s="3">
        <v>6.0150462962962968E-4</v>
      </c>
    </row>
    <row r="800" spans="1:11" x14ac:dyDescent="0.25">
      <c r="A800" s="1">
        <v>2023</v>
      </c>
      <c r="B800" s="4">
        <f>_xlfn.XLOOKUP(BD_ATLETAS[[#This Row],[ATLETA]],ATLETAS[ATLETA],ATLETAS[F. NACIMIENTO])</f>
        <v>39695</v>
      </c>
      <c r="C800" s="1">
        <f>IF(BD_ATLETAS[[#This Row],[F. NACIMIENTO]]=0,"",BD_ATLETAS[[#This Row],[AÑO]]-YEAR(BD_ATLETAS[[#This Row],[F. NACIMIENTO]]))</f>
        <v>11</v>
      </c>
      <c r="D800" s="2" t="s">
        <v>320</v>
      </c>
      <c r="E800" s="4" t="s">
        <v>375</v>
      </c>
      <c r="F8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0" s="4" t="str">
        <f>_xlfn.XLOOKUP(BD_ATLETAS[[#This Row],[ATLETA]],ATLETAS[ATLETA],ATLETAS[SEXO])</f>
        <v>M</v>
      </c>
      <c r="H800" s="4">
        <v>43681</v>
      </c>
      <c r="I800" s="2" t="s">
        <v>67</v>
      </c>
      <c r="J800" s="1" t="s">
        <v>649</v>
      </c>
      <c r="K800" s="3">
        <v>6.9548611111111113E-4</v>
      </c>
    </row>
    <row r="801" spans="1:11" x14ac:dyDescent="0.25">
      <c r="A801" s="1">
        <v>2023</v>
      </c>
      <c r="B801" s="4">
        <f>_xlfn.XLOOKUP(BD_ATLETAS[[#This Row],[ATLETA]],ATLETAS[ATLETA],ATLETAS[F. NACIMIENTO])</f>
        <v>39695</v>
      </c>
      <c r="C801" s="1">
        <f>IF(BD_ATLETAS[[#This Row],[F. NACIMIENTO]]=0,"",BD_ATLETAS[[#This Row],[AÑO]]-YEAR(BD_ATLETAS[[#This Row],[F. NACIMIENTO]]))</f>
        <v>11</v>
      </c>
      <c r="D801" s="2" t="s">
        <v>320</v>
      </c>
      <c r="E801" s="4" t="s">
        <v>375</v>
      </c>
      <c r="F8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1" s="4" t="str">
        <f>_xlfn.XLOOKUP(BD_ATLETAS[[#This Row],[ATLETA]],ATLETAS[ATLETA],ATLETAS[SEXO])</f>
        <v>M</v>
      </c>
      <c r="H801" s="4">
        <v>43681</v>
      </c>
      <c r="I801" s="2" t="s">
        <v>67</v>
      </c>
      <c r="J801" s="1" t="s">
        <v>11</v>
      </c>
      <c r="K801" s="3">
        <v>9.9571759259259253E-4</v>
      </c>
    </row>
    <row r="802" spans="1:11" x14ac:dyDescent="0.25">
      <c r="A802" s="1">
        <v>2023</v>
      </c>
      <c r="B802" s="4">
        <f>_xlfn.XLOOKUP(BD_ATLETAS[[#This Row],[ATLETA]],ATLETAS[ATLETA],ATLETAS[F. NACIMIENTO])</f>
        <v>39695</v>
      </c>
      <c r="C802" s="1">
        <f>IF(BD_ATLETAS[[#This Row],[F. NACIMIENTO]]=0,"",BD_ATLETAS[[#This Row],[AÑO]]-YEAR(BD_ATLETAS[[#This Row],[F. NACIMIENTO]]))</f>
        <v>11</v>
      </c>
      <c r="D802" s="2" t="s">
        <v>320</v>
      </c>
      <c r="E802" s="4" t="s">
        <v>375</v>
      </c>
      <c r="F8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2" s="4" t="str">
        <f>_xlfn.XLOOKUP(BD_ATLETAS[[#This Row],[ATLETA]],ATLETAS[ATLETA],ATLETAS[SEXO])</f>
        <v>M</v>
      </c>
      <c r="H802" s="4">
        <v>43681</v>
      </c>
      <c r="I802" s="2" t="s">
        <v>67</v>
      </c>
      <c r="J802" s="1" t="s">
        <v>13</v>
      </c>
      <c r="K802" s="3">
        <v>1.0451388888888889E-3</v>
      </c>
    </row>
    <row r="803" spans="1:11" x14ac:dyDescent="0.25">
      <c r="A803" s="1">
        <v>2023</v>
      </c>
      <c r="B803" s="4">
        <f>_xlfn.XLOOKUP(BD_ATLETAS[[#This Row],[ATLETA]],ATLETAS[ATLETA],ATLETAS[F. NACIMIENTO])</f>
        <v>39695</v>
      </c>
      <c r="C803" s="1">
        <f>IF(BD_ATLETAS[[#This Row],[F. NACIMIENTO]]=0,"",BD_ATLETAS[[#This Row],[AÑO]]-YEAR(BD_ATLETAS[[#This Row],[F. NACIMIENTO]]))</f>
        <v>11</v>
      </c>
      <c r="D803" s="2" t="s">
        <v>320</v>
      </c>
      <c r="E803" s="4" t="s">
        <v>375</v>
      </c>
      <c r="F8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3" s="4" t="str">
        <f>_xlfn.XLOOKUP(BD_ATLETAS[[#This Row],[ATLETA]],ATLETAS[ATLETA],ATLETAS[SEXO])</f>
        <v>M</v>
      </c>
      <c r="H803" s="4">
        <v>43681</v>
      </c>
      <c r="I803" s="2" t="s">
        <v>67</v>
      </c>
      <c r="J803" s="1" t="s">
        <v>12</v>
      </c>
      <c r="K803" s="3">
        <v>8.8356481481481478E-4</v>
      </c>
    </row>
    <row r="804" spans="1:11" x14ac:dyDescent="0.25">
      <c r="A804" s="1">
        <v>2023</v>
      </c>
      <c r="B804" s="4">
        <f>_xlfn.XLOOKUP(BD_ATLETAS[[#This Row],[ATLETA]],ATLETAS[ATLETA],ATLETAS[F. NACIMIENTO])</f>
        <v>39393</v>
      </c>
      <c r="C804" s="1">
        <f>IF(BD_ATLETAS[[#This Row],[F. NACIMIENTO]]=0,"",BD_ATLETAS[[#This Row],[AÑO]]-YEAR(BD_ATLETAS[[#This Row],[F. NACIMIENTO]]))</f>
        <v>12</v>
      </c>
      <c r="D804" s="2" t="s">
        <v>343</v>
      </c>
      <c r="E804" s="4" t="s">
        <v>376</v>
      </c>
      <c r="F8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4" s="4" t="str">
        <f>_xlfn.XLOOKUP(BD_ATLETAS[[#This Row],[ATLETA]],ATLETAS[ATLETA],ATLETAS[SEXO])</f>
        <v>M</v>
      </c>
      <c r="H804" s="4">
        <v>43681</v>
      </c>
      <c r="I804" s="2" t="s">
        <v>67</v>
      </c>
      <c r="J804" s="1" t="s">
        <v>649</v>
      </c>
      <c r="K804" s="3">
        <v>8.9074074074074066E-4</v>
      </c>
    </row>
    <row r="805" spans="1:11" x14ac:dyDescent="0.25">
      <c r="A805" s="1">
        <v>2023</v>
      </c>
      <c r="B805" s="4">
        <f>_xlfn.XLOOKUP(BD_ATLETAS[[#This Row],[ATLETA]],ATLETAS[ATLETA],ATLETAS[F. NACIMIENTO])</f>
        <v>40210</v>
      </c>
      <c r="C805" s="1">
        <f>IF(BD_ATLETAS[[#This Row],[F. NACIMIENTO]]=0,"",BD_ATLETAS[[#This Row],[AÑO]]-YEAR(BD_ATLETAS[[#This Row],[F. NACIMIENTO]]))</f>
        <v>9</v>
      </c>
      <c r="D805" s="2" t="s">
        <v>38</v>
      </c>
      <c r="E805" s="4" t="s">
        <v>25</v>
      </c>
      <c r="F8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5" s="4" t="str">
        <f>_xlfn.XLOOKUP(BD_ATLETAS[[#This Row],[ATLETA]],ATLETAS[ATLETA],ATLETAS[SEXO])</f>
        <v>M</v>
      </c>
      <c r="H805" s="4">
        <v>43681</v>
      </c>
      <c r="I805" s="2" t="s">
        <v>67</v>
      </c>
      <c r="J805" s="1" t="s">
        <v>649</v>
      </c>
      <c r="K805" s="3">
        <v>5.1388888888888892E-4</v>
      </c>
    </row>
    <row r="806" spans="1:11" x14ac:dyDescent="0.25">
      <c r="A806" s="1">
        <v>2023</v>
      </c>
      <c r="B806" s="4">
        <f>_xlfn.XLOOKUP(BD_ATLETAS[[#This Row],[ATLETA]],ATLETAS[ATLETA],ATLETAS[F. NACIMIENTO])</f>
        <v>40210</v>
      </c>
      <c r="C806" s="1">
        <f>IF(BD_ATLETAS[[#This Row],[F. NACIMIENTO]]=0,"",BD_ATLETAS[[#This Row],[AÑO]]-YEAR(BD_ATLETAS[[#This Row],[F. NACIMIENTO]]))</f>
        <v>9</v>
      </c>
      <c r="D806" s="2" t="s">
        <v>38</v>
      </c>
      <c r="E806" s="4" t="s">
        <v>25</v>
      </c>
      <c r="F8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6" s="4" t="str">
        <f>_xlfn.XLOOKUP(BD_ATLETAS[[#This Row],[ATLETA]],ATLETAS[ATLETA],ATLETAS[SEXO])</f>
        <v>M</v>
      </c>
      <c r="H806" s="4">
        <v>43681</v>
      </c>
      <c r="I806" s="2" t="s">
        <v>67</v>
      </c>
      <c r="J806" s="1" t="s">
        <v>651</v>
      </c>
      <c r="K806" s="3">
        <v>1.3126157407407407E-3</v>
      </c>
    </row>
    <row r="807" spans="1:11" x14ac:dyDescent="0.25">
      <c r="A807" s="1">
        <v>2023</v>
      </c>
      <c r="B807" s="4">
        <f>_xlfn.XLOOKUP(BD_ATLETAS[[#This Row],[ATLETA]],ATLETAS[ATLETA],ATLETAS[F. NACIMIENTO])</f>
        <v>40210</v>
      </c>
      <c r="C807" s="1">
        <f>IF(BD_ATLETAS[[#This Row],[F. NACIMIENTO]]=0,"",BD_ATLETAS[[#This Row],[AÑO]]-YEAR(BD_ATLETAS[[#This Row],[F. NACIMIENTO]]))</f>
        <v>9</v>
      </c>
      <c r="D807" s="2" t="s">
        <v>38</v>
      </c>
      <c r="E807" s="4" t="s">
        <v>25</v>
      </c>
      <c r="F8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07" s="4" t="str">
        <f>_xlfn.XLOOKUP(BD_ATLETAS[[#This Row],[ATLETA]],ATLETAS[ATLETA],ATLETAS[SEXO])</f>
        <v>M</v>
      </c>
      <c r="H807" s="4">
        <v>43681</v>
      </c>
      <c r="I807" s="2" t="s">
        <v>67</v>
      </c>
      <c r="J807" s="1" t="s">
        <v>13</v>
      </c>
      <c r="K807" s="3">
        <v>6.795138888888889E-4</v>
      </c>
    </row>
    <row r="808" spans="1:11" x14ac:dyDescent="0.25">
      <c r="A808" s="1">
        <v>2023</v>
      </c>
      <c r="B808" s="4">
        <f>_xlfn.XLOOKUP(BD_ATLETAS[[#This Row],[ATLETA]],ATLETAS[ATLETA],ATLETAS[F. NACIMIENTO])</f>
        <v>39558</v>
      </c>
      <c r="C808" s="1">
        <f>IF(BD_ATLETAS[[#This Row],[F. NACIMIENTO]]=0,"",BD_ATLETAS[[#This Row],[AÑO]]-YEAR(BD_ATLETAS[[#This Row],[F. NACIMIENTO]]))</f>
        <v>11</v>
      </c>
      <c r="D808" s="2" t="s">
        <v>265</v>
      </c>
      <c r="E808" s="4" t="s">
        <v>369</v>
      </c>
      <c r="F8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8" s="4" t="str">
        <f>_xlfn.XLOOKUP(BD_ATLETAS[[#This Row],[ATLETA]],ATLETAS[ATLETA],ATLETAS[SEXO])</f>
        <v>M</v>
      </c>
      <c r="H808" s="4">
        <v>43681</v>
      </c>
      <c r="I808" s="2" t="s">
        <v>67</v>
      </c>
      <c r="J808" s="1" t="s">
        <v>649</v>
      </c>
      <c r="K808" s="3">
        <v>3.9675925925925924E-4</v>
      </c>
    </row>
    <row r="809" spans="1:11" x14ac:dyDescent="0.25">
      <c r="A809" s="1">
        <v>2023</v>
      </c>
      <c r="B809" s="4">
        <f>_xlfn.XLOOKUP(BD_ATLETAS[[#This Row],[ATLETA]],ATLETAS[ATLETA],ATLETAS[F. NACIMIENTO])</f>
        <v>39558</v>
      </c>
      <c r="C809" s="1">
        <f>IF(BD_ATLETAS[[#This Row],[F. NACIMIENTO]]=0,"",BD_ATLETAS[[#This Row],[AÑO]]-YEAR(BD_ATLETAS[[#This Row],[F. NACIMIENTO]]))</f>
        <v>11</v>
      </c>
      <c r="D809" s="2" t="s">
        <v>265</v>
      </c>
      <c r="E809" s="4" t="s">
        <v>369</v>
      </c>
      <c r="F8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09" s="4" t="str">
        <f>_xlfn.XLOOKUP(BD_ATLETAS[[#This Row],[ATLETA]],ATLETAS[ATLETA],ATLETAS[SEXO])</f>
        <v>M</v>
      </c>
      <c r="H809" s="4">
        <v>43681</v>
      </c>
      <c r="I809" s="2" t="s">
        <v>67</v>
      </c>
      <c r="J809" s="1" t="s">
        <v>651</v>
      </c>
      <c r="K809" s="3">
        <v>8.9988425925925924E-4</v>
      </c>
    </row>
    <row r="810" spans="1:11" x14ac:dyDescent="0.25">
      <c r="A810" s="1">
        <v>2023</v>
      </c>
      <c r="B810" s="4">
        <f>_xlfn.XLOOKUP(BD_ATLETAS[[#This Row],[ATLETA]],ATLETAS[ATLETA],ATLETAS[F. NACIMIENTO])</f>
        <v>39558</v>
      </c>
      <c r="C810" s="1">
        <f>IF(BD_ATLETAS[[#This Row],[F. NACIMIENTO]]=0,"",BD_ATLETAS[[#This Row],[AÑO]]-YEAR(BD_ATLETAS[[#This Row],[F. NACIMIENTO]]))</f>
        <v>11</v>
      </c>
      <c r="D810" s="2" t="s">
        <v>265</v>
      </c>
      <c r="E810" s="4" t="s">
        <v>369</v>
      </c>
      <c r="F8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10" s="4" t="str">
        <f>_xlfn.XLOOKUP(BD_ATLETAS[[#This Row],[ATLETA]],ATLETAS[ATLETA],ATLETAS[SEXO])</f>
        <v>M</v>
      </c>
      <c r="H810" s="4">
        <v>43681</v>
      </c>
      <c r="I810" s="2" t="s">
        <v>67</v>
      </c>
      <c r="J810" s="1" t="s">
        <v>652</v>
      </c>
      <c r="K810" s="3">
        <v>2.0446759259259259E-3</v>
      </c>
    </row>
    <row r="811" spans="1:11" x14ac:dyDescent="0.25">
      <c r="A811" s="1">
        <v>2023</v>
      </c>
      <c r="B811" s="4">
        <f>_xlfn.XLOOKUP(BD_ATLETAS[[#This Row],[ATLETA]],ATLETAS[ATLETA],ATLETAS[F. NACIMIENTO])</f>
        <v>39558</v>
      </c>
      <c r="C811" s="1">
        <f>IF(BD_ATLETAS[[#This Row],[F. NACIMIENTO]]=0,"",BD_ATLETAS[[#This Row],[AÑO]]-YEAR(BD_ATLETAS[[#This Row],[F. NACIMIENTO]]))</f>
        <v>11</v>
      </c>
      <c r="D811" s="2" t="s">
        <v>265</v>
      </c>
      <c r="E811" s="4" t="s">
        <v>369</v>
      </c>
      <c r="F8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11" s="4" t="str">
        <f>_xlfn.XLOOKUP(BD_ATLETAS[[#This Row],[ATLETA]],ATLETAS[ATLETA],ATLETAS[SEXO])</f>
        <v>M</v>
      </c>
      <c r="H811" s="4">
        <v>43681</v>
      </c>
      <c r="I811" s="2" t="s">
        <v>67</v>
      </c>
      <c r="J811" s="1" t="s">
        <v>12</v>
      </c>
      <c r="K811" s="3">
        <v>4.9803240740740743E-4</v>
      </c>
    </row>
    <row r="812" spans="1:11" x14ac:dyDescent="0.25">
      <c r="A812" s="1">
        <v>2023</v>
      </c>
      <c r="B812" s="4">
        <f>_xlfn.XLOOKUP(BD_ATLETAS[[#This Row],[ATLETA]],ATLETAS[ATLETA],ATLETAS[F. NACIMIENTO])</f>
        <v>38484</v>
      </c>
      <c r="C812" s="1">
        <f>IF(BD_ATLETAS[[#This Row],[F. NACIMIENTO]]=0,"",BD_ATLETAS[[#This Row],[AÑO]]-YEAR(BD_ATLETAS[[#This Row],[F. NACIMIENTO]]))</f>
        <v>14</v>
      </c>
      <c r="D812" s="2" t="s">
        <v>347</v>
      </c>
      <c r="E812" s="4" t="s">
        <v>376</v>
      </c>
      <c r="F8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2" s="4" t="str">
        <f>_xlfn.XLOOKUP(BD_ATLETAS[[#This Row],[ATLETA]],ATLETAS[ATLETA],ATLETAS[SEXO])</f>
        <v>M</v>
      </c>
      <c r="H812" s="4">
        <v>43681</v>
      </c>
      <c r="I812" s="2" t="s">
        <v>67</v>
      </c>
      <c r="J812" s="1" t="s">
        <v>649</v>
      </c>
      <c r="K812" s="3">
        <v>3.1747685185185183E-4</v>
      </c>
    </row>
    <row r="813" spans="1:11" x14ac:dyDescent="0.25">
      <c r="A813" s="1">
        <v>2023</v>
      </c>
      <c r="B813" s="4">
        <f>_xlfn.XLOOKUP(BD_ATLETAS[[#This Row],[ATLETA]],ATLETAS[ATLETA],ATLETAS[F. NACIMIENTO])</f>
        <v>38484</v>
      </c>
      <c r="C813" s="1">
        <f>IF(BD_ATLETAS[[#This Row],[F. NACIMIENTO]]=0,"",BD_ATLETAS[[#This Row],[AÑO]]-YEAR(BD_ATLETAS[[#This Row],[F. NACIMIENTO]]))</f>
        <v>14</v>
      </c>
      <c r="D813" s="2" t="s">
        <v>347</v>
      </c>
      <c r="E813" s="4" t="s">
        <v>376</v>
      </c>
      <c r="F8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3" s="4" t="str">
        <f>_xlfn.XLOOKUP(BD_ATLETAS[[#This Row],[ATLETA]],ATLETAS[ATLETA],ATLETAS[SEXO])</f>
        <v>M</v>
      </c>
      <c r="H813" s="4">
        <v>43681</v>
      </c>
      <c r="I813" s="2" t="s">
        <v>67</v>
      </c>
      <c r="J813" s="1" t="s">
        <v>651</v>
      </c>
      <c r="K813" s="3">
        <v>7.086805555555556E-4</v>
      </c>
    </row>
    <row r="814" spans="1:11" x14ac:dyDescent="0.25">
      <c r="A814" s="1">
        <v>2023</v>
      </c>
      <c r="B814" s="4">
        <f>_xlfn.XLOOKUP(BD_ATLETAS[[#This Row],[ATLETA]],ATLETAS[ATLETA],ATLETAS[F. NACIMIENTO])</f>
        <v>38484</v>
      </c>
      <c r="C814" s="1">
        <f>IF(BD_ATLETAS[[#This Row],[F. NACIMIENTO]]=0,"",BD_ATLETAS[[#This Row],[AÑO]]-YEAR(BD_ATLETAS[[#This Row],[F. NACIMIENTO]]))</f>
        <v>14</v>
      </c>
      <c r="D814" s="2" t="s">
        <v>347</v>
      </c>
      <c r="E814" s="4" t="s">
        <v>376</v>
      </c>
      <c r="F8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4" s="4" t="str">
        <f>_xlfn.XLOOKUP(BD_ATLETAS[[#This Row],[ATLETA]],ATLETAS[ATLETA],ATLETAS[SEXO])</f>
        <v>M</v>
      </c>
      <c r="H814" s="4">
        <v>43681</v>
      </c>
      <c r="I814" s="2" t="s">
        <v>67</v>
      </c>
      <c r="J814" s="1" t="s">
        <v>11</v>
      </c>
      <c r="K814" s="3">
        <v>4.0150462962962964E-4</v>
      </c>
    </row>
    <row r="815" spans="1:11" x14ac:dyDescent="0.25">
      <c r="A815" s="1">
        <v>2023</v>
      </c>
      <c r="B815" s="4">
        <f>_xlfn.XLOOKUP(BD_ATLETAS[[#This Row],[ATLETA]],ATLETAS[ATLETA],ATLETAS[F. NACIMIENTO])</f>
        <v>38484</v>
      </c>
      <c r="C815" s="1">
        <f>IF(BD_ATLETAS[[#This Row],[F. NACIMIENTO]]=0,"",BD_ATLETAS[[#This Row],[AÑO]]-YEAR(BD_ATLETAS[[#This Row],[F. NACIMIENTO]]))</f>
        <v>14</v>
      </c>
      <c r="D815" s="2" t="s">
        <v>347</v>
      </c>
      <c r="E815" s="4" t="s">
        <v>376</v>
      </c>
      <c r="F8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5" s="4" t="str">
        <f>_xlfn.XLOOKUP(BD_ATLETAS[[#This Row],[ATLETA]],ATLETAS[ATLETA],ATLETAS[SEXO])</f>
        <v>M</v>
      </c>
      <c r="H815" s="4">
        <v>43681</v>
      </c>
      <c r="I815" s="2" t="s">
        <v>67</v>
      </c>
      <c r="J815" s="1" t="s">
        <v>13</v>
      </c>
      <c r="K815" s="3">
        <v>3.2627314814814818E-4</v>
      </c>
    </row>
    <row r="816" spans="1:11" x14ac:dyDescent="0.25">
      <c r="A816" s="1">
        <v>2023</v>
      </c>
      <c r="B816" s="4">
        <f>_xlfn.XLOOKUP(BD_ATLETAS[[#This Row],[ATLETA]],ATLETAS[ATLETA],ATLETAS[F. NACIMIENTO])</f>
        <v>39349</v>
      </c>
      <c r="C816" s="1">
        <f>IF(BD_ATLETAS[[#This Row],[F. NACIMIENTO]]=0,"",BD_ATLETAS[[#This Row],[AÑO]]-YEAR(BD_ATLETAS[[#This Row],[F. NACIMIENTO]]))</f>
        <v>12</v>
      </c>
      <c r="D816" s="2" t="s">
        <v>72</v>
      </c>
      <c r="E816" s="4" t="s">
        <v>78</v>
      </c>
      <c r="F8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6" s="4" t="str">
        <f>_xlfn.XLOOKUP(BD_ATLETAS[[#This Row],[ATLETA]],ATLETAS[ATLETA],ATLETAS[SEXO])</f>
        <v>F</v>
      </c>
      <c r="H816" s="4">
        <v>43681</v>
      </c>
      <c r="I816" s="2" t="s">
        <v>67</v>
      </c>
      <c r="J816" s="1" t="s">
        <v>649</v>
      </c>
      <c r="K816" s="3">
        <v>4.2141203703703698E-4</v>
      </c>
    </row>
    <row r="817" spans="1:11" x14ac:dyDescent="0.25">
      <c r="A817" s="1">
        <v>2023</v>
      </c>
      <c r="B817" s="4">
        <f>_xlfn.XLOOKUP(BD_ATLETAS[[#This Row],[ATLETA]],ATLETAS[ATLETA],ATLETAS[F. NACIMIENTO])</f>
        <v>39349</v>
      </c>
      <c r="C817" s="1">
        <f>IF(BD_ATLETAS[[#This Row],[F. NACIMIENTO]]=0,"",BD_ATLETAS[[#This Row],[AÑO]]-YEAR(BD_ATLETAS[[#This Row],[F. NACIMIENTO]]))</f>
        <v>12</v>
      </c>
      <c r="D817" s="2" t="s">
        <v>72</v>
      </c>
      <c r="E817" s="4" t="s">
        <v>78</v>
      </c>
      <c r="F8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7" s="4" t="str">
        <f>_xlfn.XLOOKUP(BD_ATLETAS[[#This Row],[ATLETA]],ATLETAS[ATLETA],ATLETAS[SEXO])</f>
        <v>F</v>
      </c>
      <c r="H817" s="4">
        <v>43681</v>
      </c>
      <c r="I817" s="2" t="s">
        <v>67</v>
      </c>
      <c r="J817" s="1" t="s">
        <v>651</v>
      </c>
      <c r="K817" s="3">
        <v>9.5914351851851846E-4</v>
      </c>
    </row>
    <row r="818" spans="1:11" x14ac:dyDescent="0.25">
      <c r="A818" s="1">
        <v>2023</v>
      </c>
      <c r="B818" s="4">
        <f>_xlfn.XLOOKUP(BD_ATLETAS[[#This Row],[ATLETA]],ATLETAS[ATLETA],ATLETAS[F. NACIMIENTO])</f>
        <v>39349</v>
      </c>
      <c r="C818" s="1">
        <f>IF(BD_ATLETAS[[#This Row],[F. NACIMIENTO]]=0,"",BD_ATLETAS[[#This Row],[AÑO]]-YEAR(BD_ATLETAS[[#This Row],[F. NACIMIENTO]]))</f>
        <v>12</v>
      </c>
      <c r="D818" s="2" t="s">
        <v>72</v>
      </c>
      <c r="E818" s="4" t="s">
        <v>78</v>
      </c>
      <c r="F8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8" s="4" t="str">
        <f>_xlfn.XLOOKUP(BD_ATLETAS[[#This Row],[ATLETA]],ATLETAS[ATLETA],ATLETAS[SEXO])</f>
        <v>F</v>
      </c>
      <c r="H818" s="4">
        <v>43681</v>
      </c>
      <c r="I818" s="2" t="s">
        <v>67</v>
      </c>
      <c r="J818" s="1" t="s">
        <v>11</v>
      </c>
      <c r="K818" s="3">
        <v>5.6863425925925929E-4</v>
      </c>
    </row>
    <row r="819" spans="1:11" x14ac:dyDescent="0.25">
      <c r="A819" s="1">
        <v>2023</v>
      </c>
      <c r="B819" s="4">
        <f>_xlfn.XLOOKUP(BD_ATLETAS[[#This Row],[ATLETA]],ATLETAS[ATLETA],ATLETAS[F. NACIMIENTO])</f>
        <v>39349</v>
      </c>
      <c r="C819" s="1">
        <f>IF(BD_ATLETAS[[#This Row],[F. NACIMIENTO]]=0,"",BD_ATLETAS[[#This Row],[AÑO]]-YEAR(BD_ATLETAS[[#This Row],[F. NACIMIENTO]]))</f>
        <v>12</v>
      </c>
      <c r="D819" s="2" t="s">
        <v>72</v>
      </c>
      <c r="E819" s="4" t="s">
        <v>78</v>
      </c>
      <c r="F8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19" s="4" t="str">
        <f>_xlfn.XLOOKUP(BD_ATLETAS[[#This Row],[ATLETA]],ATLETAS[ATLETA],ATLETAS[SEXO])</f>
        <v>F</v>
      </c>
      <c r="H819" s="4">
        <v>43681</v>
      </c>
      <c r="I819" s="2" t="s">
        <v>67</v>
      </c>
      <c r="J819" s="1" t="s">
        <v>13</v>
      </c>
      <c r="K819" s="3">
        <v>4.9004629629629637E-4</v>
      </c>
    </row>
    <row r="820" spans="1:11" x14ac:dyDescent="0.25">
      <c r="A820" s="1">
        <v>2023</v>
      </c>
      <c r="B820" s="4">
        <f>_xlfn.XLOOKUP(BD_ATLETAS[[#This Row],[ATLETA]],ATLETAS[ATLETA],ATLETAS[F. NACIMIENTO])</f>
        <v>40968</v>
      </c>
      <c r="C820" s="1">
        <f>IF(BD_ATLETAS[[#This Row],[F. NACIMIENTO]]=0,"",BD_ATLETAS[[#This Row],[AÑO]]-YEAR(BD_ATLETAS[[#This Row],[F. NACIMIENTO]]))</f>
        <v>7</v>
      </c>
      <c r="D820" s="2" t="s">
        <v>326</v>
      </c>
      <c r="E820" s="4" t="s">
        <v>376</v>
      </c>
      <c r="F8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20" s="4" t="str">
        <f>_xlfn.XLOOKUP(BD_ATLETAS[[#This Row],[ATLETA]],ATLETAS[ATLETA],ATLETAS[SEXO])</f>
        <v>F</v>
      </c>
      <c r="H820" s="4">
        <v>43681</v>
      </c>
      <c r="I820" s="2" t="s">
        <v>67</v>
      </c>
      <c r="J820" s="1" t="s">
        <v>650</v>
      </c>
      <c r="K820" s="3">
        <v>4.7303240740740731E-4</v>
      </c>
    </row>
    <row r="821" spans="1:11" x14ac:dyDescent="0.25">
      <c r="A821" s="1">
        <v>2023</v>
      </c>
      <c r="B821" s="4">
        <f>_xlfn.XLOOKUP(BD_ATLETAS[[#This Row],[ATLETA]],ATLETAS[ATLETA],ATLETAS[F. NACIMIENTO])</f>
        <v>40968</v>
      </c>
      <c r="C821" s="1">
        <f>IF(BD_ATLETAS[[#This Row],[F. NACIMIENTO]]=0,"",BD_ATLETAS[[#This Row],[AÑO]]-YEAR(BD_ATLETAS[[#This Row],[F. NACIMIENTO]]))</f>
        <v>7</v>
      </c>
      <c r="D821" s="2" t="s">
        <v>326</v>
      </c>
      <c r="E821" s="4" t="s">
        <v>376</v>
      </c>
      <c r="F8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21" s="4" t="str">
        <f>_xlfn.XLOOKUP(BD_ATLETAS[[#This Row],[ATLETA]],ATLETAS[ATLETA],ATLETAS[SEXO])</f>
        <v>F</v>
      </c>
      <c r="H821" s="4">
        <v>43681</v>
      </c>
      <c r="I821" s="2" t="s">
        <v>67</v>
      </c>
      <c r="J821" s="1" t="s">
        <v>9</v>
      </c>
      <c r="K821" s="3">
        <v>5.2523148148148156E-4</v>
      </c>
    </row>
    <row r="822" spans="1:11" x14ac:dyDescent="0.25">
      <c r="A822" s="1">
        <v>2023</v>
      </c>
      <c r="B822" s="4">
        <f>_xlfn.XLOOKUP(BD_ATLETAS[[#This Row],[ATLETA]],ATLETAS[ATLETA],ATLETAS[F. NACIMIENTO])</f>
        <v>39124</v>
      </c>
      <c r="C822" s="1">
        <f>IF(BD_ATLETAS[[#This Row],[F. NACIMIENTO]]=0,"",BD_ATLETAS[[#This Row],[AÑO]]-YEAR(BD_ATLETAS[[#This Row],[F. NACIMIENTO]]))</f>
        <v>12</v>
      </c>
      <c r="D822" s="2" t="s">
        <v>249</v>
      </c>
      <c r="E822" s="4" t="s">
        <v>369</v>
      </c>
      <c r="F8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2" s="4" t="str">
        <f>_xlfn.XLOOKUP(BD_ATLETAS[[#This Row],[ATLETA]],ATLETAS[ATLETA],ATLETAS[SEXO])</f>
        <v>F</v>
      </c>
      <c r="H822" s="4">
        <v>43681</v>
      </c>
      <c r="I822" s="2" t="s">
        <v>67</v>
      </c>
      <c r="J822" s="1" t="s">
        <v>649</v>
      </c>
      <c r="K822" s="3">
        <v>4.662037037037037E-4</v>
      </c>
    </row>
    <row r="823" spans="1:11" x14ac:dyDescent="0.25">
      <c r="A823" s="1">
        <v>2023</v>
      </c>
      <c r="B823" s="4">
        <f>_xlfn.XLOOKUP(BD_ATLETAS[[#This Row],[ATLETA]],ATLETAS[ATLETA],ATLETAS[F. NACIMIENTO])</f>
        <v>39124</v>
      </c>
      <c r="C823" s="1">
        <f>IF(BD_ATLETAS[[#This Row],[F. NACIMIENTO]]=0,"",BD_ATLETAS[[#This Row],[AÑO]]-YEAR(BD_ATLETAS[[#This Row],[F. NACIMIENTO]]))</f>
        <v>12</v>
      </c>
      <c r="D823" s="2" t="s">
        <v>249</v>
      </c>
      <c r="E823" s="4" t="s">
        <v>369</v>
      </c>
      <c r="F8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3" s="4" t="str">
        <f>_xlfn.XLOOKUP(BD_ATLETAS[[#This Row],[ATLETA]],ATLETAS[ATLETA],ATLETAS[SEXO])</f>
        <v>F</v>
      </c>
      <c r="H823" s="4">
        <v>43681</v>
      </c>
      <c r="I823" s="2" t="s">
        <v>67</v>
      </c>
      <c r="J823" s="1" t="s">
        <v>651</v>
      </c>
      <c r="K823" s="3">
        <v>1.0490740740740742E-3</v>
      </c>
    </row>
    <row r="824" spans="1:11" x14ac:dyDescent="0.25">
      <c r="A824" s="1">
        <v>2023</v>
      </c>
      <c r="B824" s="4">
        <f>_xlfn.XLOOKUP(BD_ATLETAS[[#This Row],[ATLETA]],ATLETAS[ATLETA],ATLETAS[F. NACIMIENTO])</f>
        <v>39124</v>
      </c>
      <c r="C824" s="1">
        <f>IF(BD_ATLETAS[[#This Row],[F. NACIMIENTO]]=0,"",BD_ATLETAS[[#This Row],[AÑO]]-YEAR(BD_ATLETAS[[#This Row],[F. NACIMIENTO]]))</f>
        <v>12</v>
      </c>
      <c r="D824" s="2" t="s">
        <v>249</v>
      </c>
      <c r="E824" s="4" t="s">
        <v>369</v>
      </c>
      <c r="F8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4" s="4" t="str">
        <f>_xlfn.XLOOKUP(BD_ATLETAS[[#This Row],[ATLETA]],ATLETAS[ATLETA],ATLETAS[SEXO])</f>
        <v>F</v>
      </c>
      <c r="H824" s="4">
        <v>43681</v>
      </c>
      <c r="I824" s="2" t="s">
        <v>67</v>
      </c>
      <c r="J824" s="1" t="s">
        <v>652</v>
      </c>
      <c r="K824" s="3">
        <v>2.2302083333333336E-3</v>
      </c>
    </row>
    <row r="825" spans="1:11" x14ac:dyDescent="0.25">
      <c r="A825" s="1">
        <v>2023</v>
      </c>
      <c r="B825" s="4">
        <f>_xlfn.XLOOKUP(BD_ATLETAS[[#This Row],[ATLETA]],ATLETAS[ATLETA],ATLETAS[F. NACIMIENTO])</f>
        <v>39124</v>
      </c>
      <c r="C825" s="1">
        <f>IF(BD_ATLETAS[[#This Row],[F. NACIMIENTO]]=0,"",BD_ATLETAS[[#This Row],[AÑO]]-YEAR(BD_ATLETAS[[#This Row],[F. NACIMIENTO]]))</f>
        <v>12</v>
      </c>
      <c r="D825" s="2" t="s">
        <v>249</v>
      </c>
      <c r="E825" s="4" t="s">
        <v>369</v>
      </c>
      <c r="F8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25" s="4" t="str">
        <f>_xlfn.XLOOKUP(BD_ATLETAS[[#This Row],[ATLETA]],ATLETAS[ATLETA],ATLETAS[SEXO])</f>
        <v>F</v>
      </c>
      <c r="H825" s="4">
        <v>43681</v>
      </c>
      <c r="I825" s="2" t="s">
        <v>67</v>
      </c>
      <c r="J825" s="1" t="s">
        <v>11</v>
      </c>
      <c r="K825" s="3">
        <v>6.4421296296296297E-4</v>
      </c>
    </row>
    <row r="826" spans="1:11" x14ac:dyDescent="0.25">
      <c r="A826" s="1">
        <v>2023</v>
      </c>
      <c r="B826" s="4">
        <f>_xlfn.XLOOKUP(BD_ATLETAS[[#This Row],[ATLETA]],ATLETAS[ATLETA],ATLETAS[F. NACIMIENTO])</f>
        <v>39198</v>
      </c>
      <c r="C826" s="1">
        <f>IF(BD_ATLETAS[[#This Row],[F. NACIMIENTO]]=0,"",BD_ATLETAS[[#This Row],[AÑO]]-YEAR(BD_ATLETAS[[#This Row],[F. NACIMIENTO]]))</f>
        <v>12</v>
      </c>
      <c r="D826" s="2" t="s">
        <v>408</v>
      </c>
      <c r="E826" s="4" t="s">
        <v>369</v>
      </c>
      <c r="F8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6" s="4" t="str">
        <f>_xlfn.XLOOKUP(BD_ATLETAS[[#This Row],[ATLETA]],ATLETAS[ATLETA],ATLETAS[SEXO])</f>
        <v>M</v>
      </c>
      <c r="H826" s="4">
        <v>43681</v>
      </c>
      <c r="I826" s="2" t="s">
        <v>67</v>
      </c>
      <c r="J826" s="1" t="s">
        <v>649</v>
      </c>
      <c r="K826" s="3">
        <v>3.6562500000000001E-4</v>
      </c>
    </row>
    <row r="827" spans="1:11" x14ac:dyDescent="0.25">
      <c r="A827" s="1">
        <v>2023</v>
      </c>
      <c r="B827" s="4">
        <f>_xlfn.XLOOKUP(BD_ATLETAS[[#This Row],[ATLETA]],ATLETAS[ATLETA],ATLETAS[F. NACIMIENTO])</f>
        <v>39198</v>
      </c>
      <c r="C827" s="1">
        <f>IF(BD_ATLETAS[[#This Row],[F. NACIMIENTO]]=0,"",BD_ATLETAS[[#This Row],[AÑO]]-YEAR(BD_ATLETAS[[#This Row],[F. NACIMIENTO]]))</f>
        <v>12</v>
      </c>
      <c r="D827" s="2" t="s">
        <v>408</v>
      </c>
      <c r="E827" s="4" t="s">
        <v>369</v>
      </c>
      <c r="F8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7" s="4" t="str">
        <f>_xlfn.XLOOKUP(BD_ATLETAS[[#This Row],[ATLETA]],ATLETAS[ATLETA],ATLETAS[SEXO])</f>
        <v>M</v>
      </c>
      <c r="H827" s="4">
        <v>43681</v>
      </c>
      <c r="I827" s="2" t="s">
        <v>67</v>
      </c>
      <c r="J827" s="1" t="s">
        <v>11</v>
      </c>
      <c r="K827" s="3">
        <v>4.8645833333333332E-4</v>
      </c>
    </row>
    <row r="828" spans="1:11" x14ac:dyDescent="0.25">
      <c r="A828" s="1">
        <v>2023</v>
      </c>
      <c r="B828" s="4">
        <f>_xlfn.XLOOKUP(BD_ATLETAS[[#This Row],[ATLETA]],ATLETAS[ATLETA],ATLETAS[F. NACIMIENTO])</f>
        <v>39198</v>
      </c>
      <c r="C828" s="1">
        <f>IF(BD_ATLETAS[[#This Row],[F. NACIMIENTO]]=0,"",BD_ATLETAS[[#This Row],[AÑO]]-YEAR(BD_ATLETAS[[#This Row],[F. NACIMIENTO]]))</f>
        <v>12</v>
      </c>
      <c r="D828" s="2" t="s">
        <v>408</v>
      </c>
      <c r="E828" s="4" t="s">
        <v>369</v>
      </c>
      <c r="F8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8" s="4" t="str">
        <f>_xlfn.XLOOKUP(BD_ATLETAS[[#This Row],[ATLETA]],ATLETAS[ATLETA],ATLETAS[SEXO])</f>
        <v>M</v>
      </c>
      <c r="H828" s="4">
        <v>43681</v>
      </c>
      <c r="I828" s="2" t="s">
        <v>67</v>
      </c>
      <c r="J828" s="1" t="s">
        <v>13</v>
      </c>
      <c r="K828" s="3">
        <v>4.8182870370370377E-4</v>
      </c>
    </row>
    <row r="829" spans="1:11" x14ac:dyDescent="0.25">
      <c r="A829" s="1">
        <v>2023</v>
      </c>
      <c r="B829" s="4">
        <f>_xlfn.XLOOKUP(BD_ATLETAS[[#This Row],[ATLETA]],ATLETAS[ATLETA],ATLETAS[F. NACIMIENTO])</f>
        <v>39198</v>
      </c>
      <c r="C829" s="1">
        <f>IF(BD_ATLETAS[[#This Row],[F. NACIMIENTO]]=0,"",BD_ATLETAS[[#This Row],[AÑO]]-YEAR(BD_ATLETAS[[#This Row],[F. NACIMIENTO]]))</f>
        <v>12</v>
      </c>
      <c r="D829" s="2" t="s">
        <v>408</v>
      </c>
      <c r="E829" s="4" t="s">
        <v>369</v>
      </c>
      <c r="F8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29" s="4" t="str">
        <f>_xlfn.XLOOKUP(BD_ATLETAS[[#This Row],[ATLETA]],ATLETAS[ATLETA],ATLETAS[SEXO])</f>
        <v>M</v>
      </c>
      <c r="H829" s="4">
        <v>43681</v>
      </c>
      <c r="I829" s="2" t="s">
        <v>67</v>
      </c>
      <c r="J829" s="1" t="s">
        <v>12</v>
      </c>
      <c r="K829" s="3">
        <v>4.9849537037037039E-4</v>
      </c>
    </row>
    <row r="830" spans="1:11" x14ac:dyDescent="0.25">
      <c r="A830" s="1">
        <v>2023</v>
      </c>
      <c r="B830" s="4">
        <f>_xlfn.XLOOKUP(BD_ATLETAS[[#This Row],[ATLETA]],ATLETAS[ATLETA],ATLETAS[F. NACIMIENTO])</f>
        <v>38352</v>
      </c>
      <c r="C830" s="1">
        <f>IF(BD_ATLETAS[[#This Row],[F. NACIMIENTO]]=0,"",BD_ATLETAS[[#This Row],[AÑO]]-YEAR(BD_ATLETAS[[#This Row],[F. NACIMIENTO]]))</f>
        <v>14</v>
      </c>
      <c r="D830" s="2" t="s">
        <v>270</v>
      </c>
      <c r="E830" s="4" t="s">
        <v>369</v>
      </c>
      <c r="F8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0" s="4" t="str">
        <f>_xlfn.XLOOKUP(BD_ATLETAS[[#This Row],[ATLETA]],ATLETAS[ATLETA],ATLETAS[SEXO])</f>
        <v>M</v>
      </c>
      <c r="H830" s="4">
        <v>43681</v>
      </c>
      <c r="I830" s="2" t="s">
        <v>67</v>
      </c>
      <c r="J830" s="1" t="s">
        <v>649</v>
      </c>
      <c r="K830" s="3">
        <v>3.4386574074074077E-4</v>
      </c>
    </row>
    <row r="831" spans="1:11" x14ac:dyDescent="0.25">
      <c r="A831" s="1">
        <v>2023</v>
      </c>
      <c r="B831" s="4">
        <f>_xlfn.XLOOKUP(BD_ATLETAS[[#This Row],[ATLETA]],ATLETAS[ATLETA],ATLETAS[F. NACIMIENTO])</f>
        <v>38352</v>
      </c>
      <c r="C831" s="1">
        <f>IF(BD_ATLETAS[[#This Row],[F. NACIMIENTO]]=0,"",BD_ATLETAS[[#This Row],[AÑO]]-YEAR(BD_ATLETAS[[#This Row],[F. NACIMIENTO]]))</f>
        <v>14</v>
      </c>
      <c r="D831" s="2" t="s">
        <v>270</v>
      </c>
      <c r="E831" s="4" t="s">
        <v>369</v>
      </c>
      <c r="F8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1" s="4" t="str">
        <f>_xlfn.XLOOKUP(BD_ATLETAS[[#This Row],[ATLETA]],ATLETAS[ATLETA],ATLETAS[SEXO])</f>
        <v>M</v>
      </c>
      <c r="H831" s="4">
        <v>43681</v>
      </c>
      <c r="I831" s="2" t="s">
        <v>67</v>
      </c>
      <c r="J831" s="1" t="s">
        <v>651</v>
      </c>
      <c r="K831" s="3">
        <v>7.9212962962962961E-4</v>
      </c>
    </row>
    <row r="832" spans="1:11" x14ac:dyDescent="0.25">
      <c r="A832" s="1">
        <v>2023</v>
      </c>
      <c r="B832" s="4">
        <f>_xlfn.XLOOKUP(BD_ATLETAS[[#This Row],[ATLETA]],ATLETAS[ATLETA],ATLETAS[F. NACIMIENTO])</f>
        <v>38352</v>
      </c>
      <c r="C832" s="1">
        <f>IF(BD_ATLETAS[[#This Row],[F. NACIMIENTO]]=0,"",BD_ATLETAS[[#This Row],[AÑO]]-YEAR(BD_ATLETAS[[#This Row],[F. NACIMIENTO]]))</f>
        <v>14</v>
      </c>
      <c r="D832" s="2" t="s">
        <v>270</v>
      </c>
      <c r="E832" s="4" t="s">
        <v>369</v>
      </c>
      <c r="F8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2" s="4" t="str">
        <f>_xlfn.XLOOKUP(BD_ATLETAS[[#This Row],[ATLETA]],ATLETAS[ATLETA],ATLETAS[SEXO])</f>
        <v>M</v>
      </c>
      <c r="H832" s="4">
        <v>43681</v>
      </c>
      <c r="I832" s="2" t="s">
        <v>67</v>
      </c>
      <c r="J832" s="1" t="s">
        <v>652</v>
      </c>
      <c r="K832" s="3">
        <v>1.7571759259259257E-3</v>
      </c>
    </row>
    <row r="833" spans="1:11" x14ac:dyDescent="0.25">
      <c r="A833" s="1">
        <v>2023</v>
      </c>
      <c r="B833" s="4">
        <f>_xlfn.XLOOKUP(BD_ATLETAS[[#This Row],[ATLETA]],ATLETAS[ATLETA],ATLETAS[F. NACIMIENTO])</f>
        <v>38352</v>
      </c>
      <c r="C833" s="1">
        <f>IF(BD_ATLETAS[[#This Row],[F. NACIMIENTO]]=0,"",BD_ATLETAS[[#This Row],[AÑO]]-YEAR(BD_ATLETAS[[#This Row],[F. NACIMIENTO]]))</f>
        <v>14</v>
      </c>
      <c r="D833" s="2" t="s">
        <v>270</v>
      </c>
      <c r="E833" s="4" t="s">
        <v>369</v>
      </c>
      <c r="F8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3" s="4" t="str">
        <f>_xlfn.XLOOKUP(BD_ATLETAS[[#This Row],[ATLETA]],ATLETAS[ATLETA],ATLETAS[SEXO])</f>
        <v>M</v>
      </c>
      <c r="H833" s="4">
        <v>43681</v>
      </c>
      <c r="I833" s="2" t="s">
        <v>67</v>
      </c>
      <c r="J833" s="1" t="s">
        <v>11</v>
      </c>
      <c r="K833" s="3">
        <v>4.2060185185185185E-4</v>
      </c>
    </row>
    <row r="834" spans="1:11" x14ac:dyDescent="0.25">
      <c r="A834" s="1">
        <v>2023</v>
      </c>
      <c r="B834" s="4">
        <f>_xlfn.XLOOKUP(BD_ATLETAS[[#This Row],[ATLETA]],ATLETAS[ATLETA],ATLETAS[F. NACIMIENTO])</f>
        <v>40484</v>
      </c>
      <c r="C834" s="1">
        <f>IF(BD_ATLETAS[[#This Row],[F. NACIMIENTO]]=0,"",BD_ATLETAS[[#This Row],[AÑO]]-YEAR(BD_ATLETAS[[#This Row],[F. NACIMIENTO]]))</f>
        <v>9</v>
      </c>
      <c r="D834" s="2" t="s">
        <v>93</v>
      </c>
      <c r="E834" s="4" t="s">
        <v>362</v>
      </c>
      <c r="F83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4" s="4" t="str">
        <f>_xlfn.XLOOKUP(BD_ATLETAS[[#This Row],[ATLETA]],ATLETAS[ATLETA],ATLETAS[SEXO])</f>
        <v>M</v>
      </c>
      <c r="H834" s="4">
        <v>43681</v>
      </c>
      <c r="I834" s="2" t="s">
        <v>67</v>
      </c>
      <c r="J834" s="1" t="s">
        <v>649</v>
      </c>
      <c r="K834" s="3">
        <v>5.9282407407407406E-4</v>
      </c>
    </row>
    <row r="835" spans="1:11" x14ac:dyDescent="0.25">
      <c r="A835" s="1">
        <v>2023</v>
      </c>
      <c r="B835" s="4">
        <f>_xlfn.XLOOKUP(BD_ATLETAS[[#This Row],[ATLETA]],ATLETAS[ATLETA],ATLETAS[F. NACIMIENTO])</f>
        <v>40484</v>
      </c>
      <c r="C835" s="1">
        <f>IF(BD_ATLETAS[[#This Row],[F. NACIMIENTO]]=0,"",BD_ATLETAS[[#This Row],[AÑO]]-YEAR(BD_ATLETAS[[#This Row],[F. NACIMIENTO]]))</f>
        <v>9</v>
      </c>
      <c r="D835" s="2" t="s">
        <v>93</v>
      </c>
      <c r="E835" s="4" t="s">
        <v>362</v>
      </c>
      <c r="F83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5" s="4" t="str">
        <f>_xlfn.XLOOKUP(BD_ATLETAS[[#This Row],[ATLETA]],ATLETAS[ATLETA],ATLETAS[SEXO])</f>
        <v>M</v>
      </c>
      <c r="H835" s="4">
        <v>43681</v>
      </c>
      <c r="I835" s="2" t="s">
        <v>67</v>
      </c>
      <c r="J835" s="1" t="s">
        <v>651</v>
      </c>
      <c r="K835" s="3">
        <v>1.29375E-3</v>
      </c>
    </row>
    <row r="836" spans="1:11" x14ac:dyDescent="0.25">
      <c r="A836" s="1">
        <v>2023</v>
      </c>
      <c r="B836" s="4">
        <f>_xlfn.XLOOKUP(BD_ATLETAS[[#This Row],[ATLETA]],ATLETAS[ATLETA],ATLETAS[F. NACIMIENTO])</f>
        <v>40484</v>
      </c>
      <c r="C836" s="1">
        <f>IF(BD_ATLETAS[[#This Row],[F. NACIMIENTO]]=0,"",BD_ATLETAS[[#This Row],[AÑO]]-YEAR(BD_ATLETAS[[#This Row],[F. NACIMIENTO]]))</f>
        <v>9</v>
      </c>
      <c r="D836" s="2" t="s">
        <v>93</v>
      </c>
      <c r="E836" s="4" t="s">
        <v>362</v>
      </c>
      <c r="F83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36" s="4" t="str">
        <f>_xlfn.XLOOKUP(BD_ATLETAS[[#This Row],[ATLETA]],ATLETAS[ATLETA],ATLETAS[SEXO])</f>
        <v>M</v>
      </c>
      <c r="H836" s="4">
        <v>43681</v>
      </c>
      <c r="I836" s="2" t="s">
        <v>67</v>
      </c>
      <c r="J836" s="1" t="s">
        <v>13</v>
      </c>
      <c r="K836" s="3">
        <v>6.9629629629629631E-4</v>
      </c>
    </row>
    <row r="837" spans="1:11" x14ac:dyDescent="0.25">
      <c r="A837" s="1">
        <v>2023</v>
      </c>
      <c r="B837" s="4">
        <f>_xlfn.XLOOKUP(BD_ATLETAS[[#This Row],[ATLETA]],ATLETAS[ATLETA],ATLETAS[F. NACIMIENTO])</f>
        <v>38868</v>
      </c>
      <c r="C837" s="1">
        <f>IF(BD_ATLETAS[[#This Row],[F. NACIMIENTO]]=0,"",BD_ATLETAS[[#This Row],[AÑO]]-YEAR(BD_ATLETAS[[#This Row],[F. NACIMIENTO]]))</f>
        <v>13</v>
      </c>
      <c r="D837" s="2" t="s">
        <v>267</v>
      </c>
      <c r="E837" s="4" t="s">
        <v>369</v>
      </c>
      <c r="F8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7" s="4" t="str">
        <f>_xlfn.XLOOKUP(BD_ATLETAS[[#This Row],[ATLETA]],ATLETAS[ATLETA],ATLETAS[SEXO])</f>
        <v>M</v>
      </c>
      <c r="H837" s="4">
        <v>43681</v>
      </c>
      <c r="I837" s="2" t="s">
        <v>67</v>
      </c>
      <c r="J837" s="1" t="s">
        <v>649</v>
      </c>
      <c r="K837" s="3">
        <v>3.8124999999999992E-4</v>
      </c>
    </row>
    <row r="838" spans="1:11" x14ac:dyDescent="0.25">
      <c r="A838" s="1">
        <v>2023</v>
      </c>
      <c r="B838" s="4">
        <f>_xlfn.XLOOKUP(BD_ATLETAS[[#This Row],[ATLETA]],ATLETAS[ATLETA],ATLETAS[F. NACIMIENTO])</f>
        <v>38868</v>
      </c>
      <c r="C838" s="1">
        <f>IF(BD_ATLETAS[[#This Row],[F. NACIMIENTO]]=0,"",BD_ATLETAS[[#This Row],[AÑO]]-YEAR(BD_ATLETAS[[#This Row],[F. NACIMIENTO]]))</f>
        <v>13</v>
      </c>
      <c r="D838" s="2" t="s">
        <v>267</v>
      </c>
      <c r="E838" s="4" t="s">
        <v>369</v>
      </c>
      <c r="F8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8" s="4" t="str">
        <f>_xlfn.XLOOKUP(BD_ATLETAS[[#This Row],[ATLETA]],ATLETAS[ATLETA],ATLETAS[SEXO])</f>
        <v>M</v>
      </c>
      <c r="H838" s="4">
        <v>43681</v>
      </c>
      <c r="I838" s="2" t="s">
        <v>67</v>
      </c>
      <c r="J838" s="1" t="s">
        <v>651</v>
      </c>
      <c r="K838" s="3">
        <v>8.8425925925925922E-4</v>
      </c>
    </row>
    <row r="839" spans="1:11" x14ac:dyDescent="0.25">
      <c r="A839" s="1">
        <v>2023</v>
      </c>
      <c r="B839" s="4">
        <f>_xlfn.XLOOKUP(BD_ATLETAS[[#This Row],[ATLETA]],ATLETAS[ATLETA],ATLETAS[F. NACIMIENTO])</f>
        <v>38868</v>
      </c>
      <c r="C839" s="1">
        <f>IF(BD_ATLETAS[[#This Row],[F. NACIMIENTO]]=0,"",BD_ATLETAS[[#This Row],[AÑO]]-YEAR(BD_ATLETAS[[#This Row],[F. NACIMIENTO]]))</f>
        <v>13</v>
      </c>
      <c r="D839" s="2" t="s">
        <v>267</v>
      </c>
      <c r="E839" s="4" t="s">
        <v>369</v>
      </c>
      <c r="F8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39" s="4" t="str">
        <f>_xlfn.XLOOKUP(BD_ATLETAS[[#This Row],[ATLETA]],ATLETAS[ATLETA],ATLETAS[SEXO])</f>
        <v>M</v>
      </c>
      <c r="H839" s="4">
        <v>43681</v>
      </c>
      <c r="I839" s="2" t="s">
        <v>67</v>
      </c>
      <c r="J839" s="1" t="s">
        <v>11</v>
      </c>
      <c r="K839" s="3">
        <v>4.796296296296296E-4</v>
      </c>
    </row>
    <row r="840" spans="1:11" x14ac:dyDescent="0.25">
      <c r="A840" s="1">
        <v>2023</v>
      </c>
      <c r="B840" s="4">
        <f>_xlfn.XLOOKUP(BD_ATLETAS[[#This Row],[ATLETA]],ATLETAS[ATLETA],ATLETAS[F. NACIMIENTO])</f>
        <v>38868</v>
      </c>
      <c r="C840" s="1">
        <f>IF(BD_ATLETAS[[#This Row],[F. NACIMIENTO]]=0,"",BD_ATLETAS[[#This Row],[AÑO]]-YEAR(BD_ATLETAS[[#This Row],[F. NACIMIENTO]]))</f>
        <v>13</v>
      </c>
      <c r="D840" s="2" t="s">
        <v>267</v>
      </c>
      <c r="E840" s="4" t="s">
        <v>369</v>
      </c>
      <c r="F8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40" s="4" t="str">
        <f>_xlfn.XLOOKUP(BD_ATLETAS[[#This Row],[ATLETA]],ATLETAS[ATLETA],ATLETAS[SEXO])</f>
        <v>M</v>
      </c>
      <c r="H840" s="4">
        <v>43681</v>
      </c>
      <c r="I840" s="2" t="s">
        <v>67</v>
      </c>
      <c r="J840" s="1" t="s">
        <v>13</v>
      </c>
      <c r="K840" s="3">
        <v>4.650462962962963E-4</v>
      </c>
    </row>
    <row r="841" spans="1:11" x14ac:dyDescent="0.25">
      <c r="A841" s="1">
        <v>2023</v>
      </c>
      <c r="B841" s="4">
        <f>_xlfn.XLOOKUP(BD_ATLETAS[[#This Row],[ATLETA]],ATLETAS[ATLETA],ATLETAS[F. NACIMIENTO])</f>
        <v>41629</v>
      </c>
      <c r="C841" s="1">
        <f>IF(BD_ATLETAS[[#This Row],[F. NACIMIENTO]]=0,"",BD_ATLETAS[[#This Row],[AÑO]]-YEAR(BD_ATLETAS[[#This Row],[F. NACIMIENTO]]))</f>
        <v>6</v>
      </c>
      <c r="D841" s="2" t="s">
        <v>319</v>
      </c>
      <c r="E841" s="4" t="s">
        <v>375</v>
      </c>
      <c r="F8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1" s="4" t="str">
        <f>_xlfn.XLOOKUP(BD_ATLETAS[[#This Row],[ATLETA]],ATLETAS[ATLETA],ATLETAS[SEXO])</f>
        <v>M</v>
      </c>
      <c r="H841" s="4">
        <v>43681</v>
      </c>
      <c r="I841" s="2" t="s">
        <v>67</v>
      </c>
      <c r="J841" s="1" t="s">
        <v>650</v>
      </c>
      <c r="K841" s="3">
        <v>5.2372685185185183E-4</v>
      </c>
    </row>
    <row r="842" spans="1:11" x14ac:dyDescent="0.25">
      <c r="A842" s="1">
        <v>2023</v>
      </c>
      <c r="B842" s="4">
        <f>_xlfn.XLOOKUP(BD_ATLETAS[[#This Row],[ATLETA]],ATLETAS[ATLETA],ATLETAS[F. NACIMIENTO])</f>
        <v>39314</v>
      </c>
      <c r="C842" s="1">
        <f>IF(BD_ATLETAS[[#This Row],[F. NACIMIENTO]]=0,"",BD_ATLETAS[[#This Row],[AÑO]]-YEAR(BD_ATLETAS[[#This Row],[F. NACIMIENTO]]))</f>
        <v>12</v>
      </c>
      <c r="D842" s="2" t="s">
        <v>169</v>
      </c>
      <c r="E842" s="4" t="s">
        <v>365</v>
      </c>
      <c r="F8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2" s="4" t="str">
        <f>_xlfn.XLOOKUP(BD_ATLETAS[[#This Row],[ATLETA]],ATLETAS[ATLETA],ATLETAS[SEXO])</f>
        <v>M</v>
      </c>
      <c r="H842" s="4">
        <v>43681</v>
      </c>
      <c r="I842" s="2" t="s">
        <v>67</v>
      </c>
      <c r="J842" s="1" t="s">
        <v>649</v>
      </c>
      <c r="K842" s="3">
        <v>5.3310185185185188E-4</v>
      </c>
    </row>
    <row r="843" spans="1:11" x14ac:dyDescent="0.25">
      <c r="A843" s="1">
        <v>2023</v>
      </c>
      <c r="B843" s="4">
        <f>_xlfn.XLOOKUP(BD_ATLETAS[[#This Row],[ATLETA]],ATLETAS[ATLETA],ATLETAS[F. NACIMIENTO])</f>
        <v>39314</v>
      </c>
      <c r="C843" s="1">
        <f>IF(BD_ATLETAS[[#This Row],[F. NACIMIENTO]]=0,"",BD_ATLETAS[[#This Row],[AÑO]]-YEAR(BD_ATLETAS[[#This Row],[F. NACIMIENTO]]))</f>
        <v>12</v>
      </c>
      <c r="D843" s="2" t="s">
        <v>169</v>
      </c>
      <c r="E843" s="4" t="s">
        <v>365</v>
      </c>
      <c r="F8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3" s="4" t="str">
        <f>_xlfn.XLOOKUP(BD_ATLETAS[[#This Row],[ATLETA]],ATLETAS[ATLETA],ATLETAS[SEXO])</f>
        <v>M</v>
      </c>
      <c r="H843" s="4">
        <v>43681</v>
      </c>
      <c r="I843" s="2" t="s">
        <v>67</v>
      </c>
      <c r="J843" s="1" t="s">
        <v>651</v>
      </c>
      <c r="K843" s="3">
        <v>1.4956018518518519E-3</v>
      </c>
    </row>
    <row r="844" spans="1:11" x14ac:dyDescent="0.25">
      <c r="A844" s="1">
        <v>2023</v>
      </c>
      <c r="B844" s="4">
        <f>_xlfn.XLOOKUP(BD_ATLETAS[[#This Row],[ATLETA]],ATLETAS[ATLETA],ATLETAS[F. NACIMIENTO])</f>
        <v>39314</v>
      </c>
      <c r="C844" s="1">
        <f>IF(BD_ATLETAS[[#This Row],[F. NACIMIENTO]]=0,"",BD_ATLETAS[[#This Row],[AÑO]]-YEAR(BD_ATLETAS[[#This Row],[F. NACIMIENTO]]))</f>
        <v>12</v>
      </c>
      <c r="D844" s="2" t="s">
        <v>169</v>
      </c>
      <c r="E844" s="4" t="s">
        <v>365</v>
      </c>
      <c r="F8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4" s="4" t="str">
        <f>_xlfn.XLOOKUP(BD_ATLETAS[[#This Row],[ATLETA]],ATLETAS[ATLETA],ATLETAS[SEXO])</f>
        <v>M</v>
      </c>
      <c r="H844" s="4">
        <v>43681</v>
      </c>
      <c r="I844" s="2" t="s">
        <v>67</v>
      </c>
      <c r="J844" s="1" t="s">
        <v>11</v>
      </c>
      <c r="K844" s="3">
        <v>7.7256944444444454E-4</v>
      </c>
    </row>
    <row r="845" spans="1:11" x14ac:dyDescent="0.25">
      <c r="A845" s="1">
        <v>2023</v>
      </c>
      <c r="B845" s="4">
        <f>_xlfn.XLOOKUP(BD_ATLETAS[[#This Row],[ATLETA]],ATLETAS[ATLETA],ATLETAS[F. NACIMIENTO])</f>
        <v>39314</v>
      </c>
      <c r="C845" s="1">
        <f>IF(BD_ATLETAS[[#This Row],[F. NACIMIENTO]]=0,"",BD_ATLETAS[[#This Row],[AÑO]]-YEAR(BD_ATLETAS[[#This Row],[F. NACIMIENTO]]))</f>
        <v>12</v>
      </c>
      <c r="D845" s="2" t="s">
        <v>169</v>
      </c>
      <c r="E845" s="4" t="s">
        <v>365</v>
      </c>
      <c r="F8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45" s="4" t="str">
        <f>_xlfn.XLOOKUP(BD_ATLETAS[[#This Row],[ATLETA]],ATLETAS[ATLETA],ATLETAS[SEXO])</f>
        <v>M</v>
      </c>
      <c r="H845" s="4">
        <v>43681</v>
      </c>
      <c r="I845" s="2" t="s">
        <v>67</v>
      </c>
      <c r="J845" s="1" t="s">
        <v>12</v>
      </c>
      <c r="K845" s="3">
        <v>8.587962962962963E-4</v>
      </c>
    </row>
    <row r="846" spans="1:11" x14ac:dyDescent="0.25">
      <c r="A846" s="1">
        <v>2023</v>
      </c>
      <c r="B846" s="4">
        <f>_xlfn.XLOOKUP(BD_ATLETAS[[#This Row],[ATLETA]],ATLETAS[ATLETA],ATLETAS[F. NACIMIENTO])</f>
        <v>41115</v>
      </c>
      <c r="C846" s="1">
        <f>IF(BD_ATLETAS[[#This Row],[F. NACIMIENTO]]=0,"",BD_ATLETAS[[#This Row],[AÑO]]-YEAR(BD_ATLETAS[[#This Row],[F. NACIMIENTO]]))</f>
        <v>7</v>
      </c>
      <c r="D846" s="2" t="s">
        <v>327</v>
      </c>
      <c r="E846" s="4" t="s">
        <v>376</v>
      </c>
      <c r="F8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6" s="4" t="str">
        <f>_xlfn.XLOOKUP(BD_ATLETAS[[#This Row],[ATLETA]],ATLETAS[ATLETA],ATLETAS[SEXO])</f>
        <v>F</v>
      </c>
      <c r="H846" s="4">
        <v>43681</v>
      </c>
      <c r="I846" s="2" t="s">
        <v>67</v>
      </c>
      <c r="J846" s="1" t="s">
        <v>650</v>
      </c>
      <c r="K846" s="3">
        <v>3.2743055555555558E-4</v>
      </c>
    </row>
    <row r="847" spans="1:11" x14ac:dyDescent="0.25">
      <c r="A847" s="1">
        <v>2023</v>
      </c>
      <c r="B847" s="4">
        <f>_xlfn.XLOOKUP(BD_ATLETAS[[#This Row],[ATLETA]],ATLETAS[ATLETA],ATLETAS[F. NACIMIENTO])</f>
        <v>41115</v>
      </c>
      <c r="C847" s="1">
        <f>IF(BD_ATLETAS[[#This Row],[F. NACIMIENTO]]=0,"",BD_ATLETAS[[#This Row],[AÑO]]-YEAR(BD_ATLETAS[[#This Row],[F. NACIMIENTO]]))</f>
        <v>7</v>
      </c>
      <c r="D847" s="2" t="s">
        <v>327</v>
      </c>
      <c r="E847" s="4" t="s">
        <v>376</v>
      </c>
      <c r="F8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7" s="4" t="str">
        <f>_xlfn.XLOOKUP(BD_ATLETAS[[#This Row],[ATLETA]],ATLETAS[ATLETA],ATLETAS[SEXO])</f>
        <v>F</v>
      </c>
      <c r="H847" s="4">
        <v>43681</v>
      </c>
      <c r="I847" s="2" t="s">
        <v>67</v>
      </c>
      <c r="J847" s="1" t="s">
        <v>9</v>
      </c>
      <c r="K847" s="3">
        <v>6.2905092592592602E-4</v>
      </c>
    </row>
    <row r="848" spans="1:11" x14ac:dyDescent="0.25">
      <c r="A848" s="1">
        <v>2023</v>
      </c>
      <c r="B848" s="4">
        <f>_xlfn.XLOOKUP(BD_ATLETAS[[#This Row],[ATLETA]],ATLETAS[ATLETA],ATLETAS[F. NACIMIENTO])</f>
        <v>40665</v>
      </c>
      <c r="C848" s="1">
        <f>IF(BD_ATLETAS[[#This Row],[F. NACIMIENTO]]=0,"",BD_ATLETAS[[#This Row],[AÑO]]-YEAR(BD_ATLETAS[[#This Row],[F. NACIMIENTO]]))</f>
        <v>8</v>
      </c>
      <c r="D848" s="2" t="s">
        <v>35</v>
      </c>
      <c r="E848" s="4" t="s">
        <v>25</v>
      </c>
      <c r="F8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48" s="4" t="str">
        <f>_xlfn.XLOOKUP(BD_ATLETAS[[#This Row],[ATLETA]],ATLETAS[ATLETA],ATLETAS[SEXO])</f>
        <v>M</v>
      </c>
      <c r="H848" s="4">
        <v>43681</v>
      </c>
      <c r="I848" s="2" t="s">
        <v>67</v>
      </c>
      <c r="J848" s="1" t="s">
        <v>650</v>
      </c>
      <c r="K848" s="3">
        <v>3.0590277777777777E-4</v>
      </c>
    </row>
    <row r="849" spans="1:11" x14ac:dyDescent="0.25">
      <c r="A849" s="1">
        <v>2023</v>
      </c>
      <c r="B849" s="4">
        <f>_xlfn.XLOOKUP(BD_ATLETAS[[#This Row],[ATLETA]],ATLETAS[ATLETA],ATLETAS[F. NACIMIENTO])</f>
        <v>36352</v>
      </c>
      <c r="C849" s="1">
        <f>IF(BD_ATLETAS[[#This Row],[F. NACIMIENTO]]=0,"",BD_ATLETAS[[#This Row],[AÑO]]-YEAR(BD_ATLETAS[[#This Row],[F. NACIMIENTO]]))</f>
        <v>20</v>
      </c>
      <c r="D849" s="2" t="s">
        <v>191</v>
      </c>
      <c r="E849" s="4" t="s">
        <v>367</v>
      </c>
      <c r="F8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49" s="4" t="str">
        <f>_xlfn.XLOOKUP(BD_ATLETAS[[#This Row],[ATLETA]],ATLETAS[ATLETA],ATLETAS[SEXO])</f>
        <v>M</v>
      </c>
      <c r="H849" s="4">
        <v>43681</v>
      </c>
      <c r="I849" s="2" t="s">
        <v>67</v>
      </c>
      <c r="J849" s="1" t="s">
        <v>649</v>
      </c>
      <c r="K849" s="3">
        <v>3.5740740740740736E-4</v>
      </c>
    </row>
    <row r="850" spans="1:11" x14ac:dyDescent="0.25">
      <c r="A850" s="1">
        <v>2023</v>
      </c>
      <c r="B850" s="4">
        <f>_xlfn.XLOOKUP(BD_ATLETAS[[#This Row],[ATLETA]],ATLETAS[ATLETA],ATLETAS[F. NACIMIENTO])</f>
        <v>36352</v>
      </c>
      <c r="C850" s="1">
        <f>IF(BD_ATLETAS[[#This Row],[F. NACIMIENTO]]=0,"",BD_ATLETAS[[#This Row],[AÑO]]-YEAR(BD_ATLETAS[[#This Row],[F. NACIMIENTO]]))</f>
        <v>20</v>
      </c>
      <c r="D850" s="2" t="s">
        <v>191</v>
      </c>
      <c r="E850" s="4" t="s">
        <v>367</v>
      </c>
      <c r="F8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0" s="4" t="str">
        <f>_xlfn.XLOOKUP(BD_ATLETAS[[#This Row],[ATLETA]],ATLETAS[ATLETA],ATLETAS[SEXO])</f>
        <v>M</v>
      </c>
      <c r="H850" s="4">
        <v>43681</v>
      </c>
      <c r="I850" s="2" t="s">
        <v>67</v>
      </c>
      <c r="J850" s="1" t="s">
        <v>11</v>
      </c>
      <c r="K850" s="3">
        <v>4.9872685185185187E-4</v>
      </c>
    </row>
    <row r="851" spans="1:11" x14ac:dyDescent="0.25">
      <c r="A851" s="1">
        <v>2023</v>
      </c>
      <c r="B851" s="4">
        <f>_xlfn.XLOOKUP(BD_ATLETAS[[#This Row],[ATLETA]],ATLETAS[ATLETA],ATLETAS[F. NACIMIENTO])</f>
        <v>36352</v>
      </c>
      <c r="C851" s="1">
        <f>IF(BD_ATLETAS[[#This Row],[F. NACIMIENTO]]=0,"",BD_ATLETAS[[#This Row],[AÑO]]-YEAR(BD_ATLETAS[[#This Row],[F. NACIMIENTO]]))</f>
        <v>20</v>
      </c>
      <c r="D851" s="2" t="s">
        <v>191</v>
      </c>
      <c r="E851" s="4" t="s">
        <v>367</v>
      </c>
      <c r="F8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1" s="4" t="str">
        <f>_xlfn.XLOOKUP(BD_ATLETAS[[#This Row],[ATLETA]],ATLETAS[ATLETA],ATLETAS[SEXO])</f>
        <v>M</v>
      </c>
      <c r="H851" s="4">
        <v>43681</v>
      </c>
      <c r="I851" s="2" t="s">
        <v>67</v>
      </c>
      <c r="J851" s="1" t="s">
        <v>13</v>
      </c>
      <c r="K851" s="3">
        <v>5.5694444444444444E-4</v>
      </c>
    </row>
    <row r="852" spans="1:11" x14ac:dyDescent="0.25">
      <c r="A852" s="1">
        <v>2023</v>
      </c>
      <c r="B852" s="4">
        <f>_xlfn.XLOOKUP(BD_ATLETAS[[#This Row],[ATLETA]],ATLETAS[ATLETA],ATLETAS[F. NACIMIENTO])</f>
        <v>36352</v>
      </c>
      <c r="C852" s="1">
        <f>IF(BD_ATLETAS[[#This Row],[F. NACIMIENTO]]=0,"",BD_ATLETAS[[#This Row],[AÑO]]-YEAR(BD_ATLETAS[[#This Row],[F. NACIMIENTO]]))</f>
        <v>20</v>
      </c>
      <c r="D852" s="2" t="s">
        <v>191</v>
      </c>
      <c r="E852" s="4" t="s">
        <v>367</v>
      </c>
      <c r="F8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852" s="4" t="str">
        <f>_xlfn.XLOOKUP(BD_ATLETAS[[#This Row],[ATLETA]],ATLETAS[ATLETA],ATLETAS[SEXO])</f>
        <v>M</v>
      </c>
      <c r="H852" s="4">
        <v>43681</v>
      </c>
      <c r="I852" s="2" t="s">
        <v>67</v>
      </c>
      <c r="J852" s="1" t="s">
        <v>12</v>
      </c>
      <c r="K852" s="3">
        <v>5.5081018518518521E-4</v>
      </c>
    </row>
    <row r="853" spans="1:11" x14ac:dyDescent="0.25">
      <c r="A853" s="1">
        <v>2023</v>
      </c>
      <c r="B853" s="4">
        <f>_xlfn.XLOOKUP(BD_ATLETAS[[#This Row],[ATLETA]],ATLETAS[ATLETA],ATLETAS[F. NACIMIENTO])</f>
        <v>40589</v>
      </c>
      <c r="C853" s="1">
        <f>IF(BD_ATLETAS[[#This Row],[F. NACIMIENTO]]=0,"",BD_ATLETAS[[#This Row],[AÑO]]-YEAR(BD_ATLETAS[[#This Row],[F. NACIMIENTO]]))</f>
        <v>8</v>
      </c>
      <c r="D853" s="2" t="s">
        <v>166</v>
      </c>
      <c r="E853" s="4" t="s">
        <v>365</v>
      </c>
      <c r="F85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53" s="4" t="str">
        <f>_xlfn.XLOOKUP(BD_ATLETAS[[#This Row],[ATLETA]],ATLETAS[ATLETA],ATLETAS[SEXO])</f>
        <v>M</v>
      </c>
      <c r="H853" s="4">
        <v>43681</v>
      </c>
      <c r="I853" s="2" t="s">
        <v>67</v>
      </c>
      <c r="J853" s="1" t="s">
        <v>649</v>
      </c>
      <c r="K853" s="3">
        <v>1.220023148148148E-3</v>
      </c>
    </row>
    <row r="854" spans="1:11" x14ac:dyDescent="0.25">
      <c r="A854" s="1">
        <v>2023</v>
      </c>
      <c r="B854" s="4">
        <f>_xlfn.XLOOKUP(BD_ATLETAS[[#This Row],[ATLETA]],ATLETAS[ATLETA],ATLETAS[F. NACIMIENTO])</f>
        <v>40589</v>
      </c>
      <c r="C854" s="1">
        <f>IF(BD_ATLETAS[[#This Row],[F. NACIMIENTO]]=0,"",BD_ATLETAS[[#This Row],[AÑO]]-YEAR(BD_ATLETAS[[#This Row],[F. NACIMIENTO]]))</f>
        <v>8</v>
      </c>
      <c r="D854" s="2" t="s">
        <v>166</v>
      </c>
      <c r="E854" s="4" t="s">
        <v>365</v>
      </c>
      <c r="F8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54" s="4" t="str">
        <f>_xlfn.XLOOKUP(BD_ATLETAS[[#This Row],[ATLETA]],ATLETAS[ATLETA],ATLETAS[SEXO])</f>
        <v>M</v>
      </c>
      <c r="H854" s="4">
        <v>43681</v>
      </c>
      <c r="I854" s="2" t="s">
        <v>67</v>
      </c>
      <c r="J854" s="1" t="s">
        <v>9</v>
      </c>
      <c r="K854" s="3">
        <v>1.0152777777777777E-3</v>
      </c>
    </row>
    <row r="855" spans="1:11" x14ac:dyDescent="0.25">
      <c r="A855" s="1">
        <v>2023</v>
      </c>
      <c r="B855" s="4">
        <f>_xlfn.XLOOKUP(BD_ATLETAS[[#This Row],[ATLETA]],ATLETAS[ATLETA],ATLETAS[F. NACIMIENTO])</f>
        <v>38143</v>
      </c>
      <c r="C855" s="1">
        <f>IF(BD_ATLETAS[[#This Row],[F. NACIMIENTO]]=0,"",BD_ATLETAS[[#This Row],[AÑO]]-YEAR(BD_ATLETAS[[#This Row],[F. NACIMIENTO]]))</f>
        <v>15</v>
      </c>
      <c r="D855" s="2" t="s">
        <v>336</v>
      </c>
      <c r="E855" s="4" t="s">
        <v>376</v>
      </c>
      <c r="F85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5" s="4" t="str">
        <f>_xlfn.XLOOKUP(BD_ATLETAS[[#This Row],[ATLETA]],ATLETAS[ATLETA],ATLETAS[SEXO])</f>
        <v>F</v>
      </c>
      <c r="H855" s="4">
        <v>43681</v>
      </c>
      <c r="I855" s="2" t="s">
        <v>67</v>
      </c>
      <c r="J855" s="1" t="s">
        <v>649</v>
      </c>
      <c r="K855" s="3">
        <v>3.7476851851851858E-4</v>
      </c>
    </row>
    <row r="856" spans="1:11" x14ac:dyDescent="0.25">
      <c r="A856" s="1">
        <v>2023</v>
      </c>
      <c r="B856" s="4">
        <f>_xlfn.XLOOKUP(BD_ATLETAS[[#This Row],[ATLETA]],ATLETAS[ATLETA],ATLETAS[F. NACIMIENTO])</f>
        <v>38143</v>
      </c>
      <c r="C856" s="1">
        <f>IF(BD_ATLETAS[[#This Row],[F. NACIMIENTO]]=0,"",BD_ATLETAS[[#This Row],[AÑO]]-YEAR(BD_ATLETAS[[#This Row],[F. NACIMIENTO]]))</f>
        <v>15</v>
      </c>
      <c r="D856" s="2" t="s">
        <v>336</v>
      </c>
      <c r="E856" s="4" t="s">
        <v>376</v>
      </c>
      <c r="F8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6" s="4" t="str">
        <f>_xlfn.XLOOKUP(BD_ATLETAS[[#This Row],[ATLETA]],ATLETAS[ATLETA],ATLETAS[SEXO])</f>
        <v>F</v>
      </c>
      <c r="H856" s="4">
        <v>43681</v>
      </c>
      <c r="I856" s="2" t="s">
        <v>67</v>
      </c>
      <c r="J856" s="1" t="s">
        <v>651</v>
      </c>
      <c r="K856" s="3">
        <v>8.3333333333333339E-4</v>
      </c>
    </row>
    <row r="857" spans="1:11" x14ac:dyDescent="0.25">
      <c r="A857" s="1">
        <v>2023</v>
      </c>
      <c r="B857" s="4">
        <f>_xlfn.XLOOKUP(BD_ATLETAS[[#This Row],[ATLETA]],ATLETAS[ATLETA],ATLETAS[F. NACIMIENTO])</f>
        <v>38143</v>
      </c>
      <c r="C857" s="1">
        <f>IF(BD_ATLETAS[[#This Row],[F. NACIMIENTO]]=0,"",BD_ATLETAS[[#This Row],[AÑO]]-YEAR(BD_ATLETAS[[#This Row],[F. NACIMIENTO]]))</f>
        <v>15</v>
      </c>
      <c r="D857" s="2" t="s">
        <v>336</v>
      </c>
      <c r="E857" s="4" t="s">
        <v>376</v>
      </c>
      <c r="F8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7" s="4" t="str">
        <f>_xlfn.XLOOKUP(BD_ATLETAS[[#This Row],[ATLETA]],ATLETAS[ATLETA],ATLETAS[SEXO])</f>
        <v>F</v>
      </c>
      <c r="H857" s="4">
        <v>43681</v>
      </c>
      <c r="I857" s="2" t="s">
        <v>67</v>
      </c>
      <c r="J857" s="1" t="s">
        <v>11</v>
      </c>
      <c r="K857" s="3">
        <v>5.0659722222222219E-4</v>
      </c>
    </row>
    <row r="858" spans="1:11" x14ac:dyDescent="0.25">
      <c r="A858" s="1">
        <v>2023</v>
      </c>
      <c r="B858" s="4">
        <f>_xlfn.XLOOKUP(BD_ATLETAS[[#This Row],[ATLETA]],ATLETAS[ATLETA],ATLETAS[F. NACIMIENTO])</f>
        <v>38143</v>
      </c>
      <c r="C858" s="1">
        <f>IF(BD_ATLETAS[[#This Row],[F. NACIMIENTO]]=0,"",BD_ATLETAS[[#This Row],[AÑO]]-YEAR(BD_ATLETAS[[#This Row],[F. NACIMIENTO]]))</f>
        <v>15</v>
      </c>
      <c r="D858" s="2" t="s">
        <v>336</v>
      </c>
      <c r="E858" s="4" t="s">
        <v>376</v>
      </c>
      <c r="F8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58" s="4" t="str">
        <f>_xlfn.XLOOKUP(BD_ATLETAS[[#This Row],[ATLETA]],ATLETAS[ATLETA],ATLETAS[SEXO])</f>
        <v>F</v>
      </c>
      <c r="H858" s="4">
        <v>43681</v>
      </c>
      <c r="I858" s="2" t="s">
        <v>67</v>
      </c>
      <c r="J858" s="1" t="s">
        <v>13</v>
      </c>
      <c r="K858" s="3">
        <v>4.8611111111111104E-4</v>
      </c>
    </row>
    <row r="859" spans="1:11" x14ac:dyDescent="0.25">
      <c r="A859" s="1">
        <v>2023</v>
      </c>
      <c r="B859" s="4">
        <f>_xlfn.XLOOKUP(BD_ATLETAS[[#This Row],[ATLETA]],ATLETAS[ATLETA],ATLETAS[F. NACIMIENTO])</f>
        <v>38624</v>
      </c>
      <c r="C859" s="1">
        <f>IF(BD_ATLETAS[[#This Row],[F. NACIMIENTO]]=0,"",BD_ATLETAS[[#This Row],[AÑO]]-YEAR(BD_ATLETAS[[#This Row],[F. NACIMIENTO]]))</f>
        <v>14</v>
      </c>
      <c r="D859" s="2" t="s">
        <v>348</v>
      </c>
      <c r="E859" s="4" t="s">
        <v>376</v>
      </c>
      <c r="F8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59" s="4" t="str">
        <f>_xlfn.XLOOKUP(BD_ATLETAS[[#This Row],[ATLETA]],ATLETAS[ATLETA],ATLETAS[SEXO])</f>
        <v>M</v>
      </c>
      <c r="H859" s="4">
        <v>43681</v>
      </c>
      <c r="I859" s="2" t="s">
        <v>67</v>
      </c>
      <c r="J859" s="1" t="s">
        <v>649</v>
      </c>
      <c r="K859" s="3">
        <v>3.4432870370370368E-4</v>
      </c>
    </row>
    <row r="860" spans="1:11" x14ac:dyDescent="0.25">
      <c r="A860" s="1">
        <v>2023</v>
      </c>
      <c r="B860" s="4">
        <f>_xlfn.XLOOKUP(BD_ATLETAS[[#This Row],[ATLETA]],ATLETAS[ATLETA],ATLETAS[F. NACIMIENTO])</f>
        <v>38624</v>
      </c>
      <c r="C860" s="1">
        <f>IF(BD_ATLETAS[[#This Row],[F. NACIMIENTO]]=0,"",BD_ATLETAS[[#This Row],[AÑO]]-YEAR(BD_ATLETAS[[#This Row],[F. NACIMIENTO]]))</f>
        <v>14</v>
      </c>
      <c r="D860" s="2" t="s">
        <v>348</v>
      </c>
      <c r="E860" s="4" t="s">
        <v>376</v>
      </c>
      <c r="F8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0" s="4" t="str">
        <f>_xlfn.XLOOKUP(BD_ATLETAS[[#This Row],[ATLETA]],ATLETAS[ATLETA],ATLETAS[SEXO])</f>
        <v>M</v>
      </c>
      <c r="H860" s="4">
        <v>43681</v>
      </c>
      <c r="I860" s="2" t="s">
        <v>67</v>
      </c>
      <c r="J860" s="1" t="s">
        <v>651</v>
      </c>
      <c r="K860" s="3">
        <v>7.3923611111111108E-4</v>
      </c>
    </row>
    <row r="861" spans="1:11" x14ac:dyDescent="0.25">
      <c r="A861" s="1">
        <v>2023</v>
      </c>
      <c r="B861" s="4">
        <f>_xlfn.XLOOKUP(BD_ATLETAS[[#This Row],[ATLETA]],ATLETAS[ATLETA],ATLETAS[F. NACIMIENTO])</f>
        <v>38624</v>
      </c>
      <c r="C861" s="1">
        <f>IF(BD_ATLETAS[[#This Row],[F. NACIMIENTO]]=0,"",BD_ATLETAS[[#This Row],[AÑO]]-YEAR(BD_ATLETAS[[#This Row],[F. NACIMIENTO]]))</f>
        <v>14</v>
      </c>
      <c r="D861" s="2" t="s">
        <v>348</v>
      </c>
      <c r="E861" s="4" t="s">
        <v>376</v>
      </c>
      <c r="F8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1" s="4" t="str">
        <f>_xlfn.XLOOKUP(BD_ATLETAS[[#This Row],[ATLETA]],ATLETAS[ATLETA],ATLETAS[SEXO])</f>
        <v>M</v>
      </c>
      <c r="H861" s="4">
        <v>43681</v>
      </c>
      <c r="I861" s="2" t="s">
        <v>67</v>
      </c>
      <c r="J861" s="1" t="s">
        <v>11</v>
      </c>
      <c r="K861" s="3">
        <v>4.3043981481481487E-4</v>
      </c>
    </row>
    <row r="862" spans="1:11" x14ac:dyDescent="0.25">
      <c r="A862" s="1">
        <v>2023</v>
      </c>
      <c r="B862" s="4">
        <f>_xlfn.XLOOKUP(BD_ATLETAS[[#This Row],[ATLETA]],ATLETAS[ATLETA],ATLETAS[F. NACIMIENTO])</f>
        <v>38624</v>
      </c>
      <c r="C862" s="1">
        <f>IF(BD_ATLETAS[[#This Row],[F. NACIMIENTO]]=0,"",BD_ATLETAS[[#This Row],[AÑO]]-YEAR(BD_ATLETAS[[#This Row],[F. NACIMIENTO]]))</f>
        <v>14</v>
      </c>
      <c r="D862" s="2" t="s">
        <v>348</v>
      </c>
      <c r="E862" s="4" t="s">
        <v>376</v>
      </c>
      <c r="F8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62" s="4" t="str">
        <f>_xlfn.XLOOKUP(BD_ATLETAS[[#This Row],[ATLETA]],ATLETAS[ATLETA],ATLETAS[SEXO])</f>
        <v>M</v>
      </c>
      <c r="H862" s="4">
        <v>43681</v>
      </c>
      <c r="I862" s="2" t="s">
        <v>67</v>
      </c>
      <c r="J862" s="1" t="s">
        <v>13</v>
      </c>
      <c r="K862" s="3">
        <v>3.5810185185185185E-4</v>
      </c>
    </row>
    <row r="863" spans="1:11" x14ac:dyDescent="0.25">
      <c r="A863" s="1">
        <v>2023</v>
      </c>
      <c r="B863" s="4">
        <f>_xlfn.XLOOKUP(BD_ATLETAS[[#This Row],[ATLETA]],ATLETAS[ATLETA],ATLETAS[F. NACIMIENTO])</f>
        <v>38073</v>
      </c>
      <c r="C863" s="1">
        <f>IF(BD_ATLETAS[[#This Row],[F. NACIMIENTO]]=0,"",BD_ATLETAS[[#This Row],[AÑO]]-YEAR(BD_ATLETAS[[#This Row],[F. NACIMIENTO]]))</f>
        <v>15</v>
      </c>
      <c r="D863" s="2" t="s">
        <v>40</v>
      </c>
      <c r="E863" s="4" t="s">
        <v>25</v>
      </c>
      <c r="F8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3" s="4" t="str">
        <f>_xlfn.XLOOKUP(BD_ATLETAS[[#This Row],[ATLETA]],ATLETAS[ATLETA],ATLETAS[SEXO])</f>
        <v>M</v>
      </c>
      <c r="H863" s="4">
        <v>43681</v>
      </c>
      <c r="I863" s="2" t="s">
        <v>67</v>
      </c>
      <c r="J863" s="1" t="s">
        <v>649</v>
      </c>
      <c r="K863" s="3">
        <v>3.8043981481481479E-4</v>
      </c>
    </row>
    <row r="864" spans="1:11" x14ac:dyDescent="0.25">
      <c r="A864" s="1">
        <v>2023</v>
      </c>
      <c r="B864" s="4">
        <f>_xlfn.XLOOKUP(BD_ATLETAS[[#This Row],[ATLETA]],ATLETAS[ATLETA],ATLETAS[F. NACIMIENTO])</f>
        <v>38073</v>
      </c>
      <c r="C864" s="1">
        <f>IF(BD_ATLETAS[[#This Row],[F. NACIMIENTO]]=0,"",BD_ATLETAS[[#This Row],[AÑO]]-YEAR(BD_ATLETAS[[#This Row],[F. NACIMIENTO]]))</f>
        <v>15</v>
      </c>
      <c r="D864" s="2" t="s">
        <v>40</v>
      </c>
      <c r="E864" s="4" t="s">
        <v>25</v>
      </c>
      <c r="F8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4" s="4" t="str">
        <f>_xlfn.XLOOKUP(BD_ATLETAS[[#This Row],[ATLETA]],ATLETAS[ATLETA],ATLETAS[SEXO])</f>
        <v>M</v>
      </c>
      <c r="H864" s="4">
        <v>43681</v>
      </c>
      <c r="I864" s="2" t="s">
        <v>67</v>
      </c>
      <c r="J864" s="1" t="s">
        <v>651</v>
      </c>
      <c r="K864" s="3">
        <v>9.0532407407407402E-4</v>
      </c>
    </row>
    <row r="865" spans="1:11" x14ac:dyDescent="0.25">
      <c r="A865" s="1">
        <v>2023</v>
      </c>
      <c r="B865" s="4">
        <f>_xlfn.XLOOKUP(BD_ATLETAS[[#This Row],[ATLETA]],ATLETAS[ATLETA],ATLETAS[F. NACIMIENTO])</f>
        <v>38073</v>
      </c>
      <c r="C865" s="1">
        <f>IF(BD_ATLETAS[[#This Row],[F. NACIMIENTO]]=0,"",BD_ATLETAS[[#This Row],[AÑO]]-YEAR(BD_ATLETAS[[#This Row],[F. NACIMIENTO]]))</f>
        <v>15</v>
      </c>
      <c r="D865" s="2" t="s">
        <v>40</v>
      </c>
      <c r="E865" s="4" t="s">
        <v>25</v>
      </c>
      <c r="F8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5" s="4" t="str">
        <f>_xlfn.XLOOKUP(BD_ATLETAS[[#This Row],[ATLETA]],ATLETAS[ATLETA],ATLETAS[SEXO])</f>
        <v>M</v>
      </c>
      <c r="H865" s="4">
        <v>43681</v>
      </c>
      <c r="I865" s="2" t="s">
        <v>67</v>
      </c>
      <c r="J865" s="1" t="s">
        <v>11</v>
      </c>
      <c r="K865" s="3">
        <v>5.0960648148148143E-4</v>
      </c>
    </row>
    <row r="866" spans="1:11" x14ac:dyDescent="0.25">
      <c r="A866" s="1">
        <v>2023</v>
      </c>
      <c r="B866" s="4">
        <f>_xlfn.XLOOKUP(BD_ATLETAS[[#This Row],[ATLETA]],ATLETAS[ATLETA],ATLETAS[F. NACIMIENTO])</f>
        <v>38073</v>
      </c>
      <c r="C866" s="1">
        <f>IF(BD_ATLETAS[[#This Row],[F. NACIMIENTO]]=0,"",BD_ATLETAS[[#This Row],[AÑO]]-YEAR(BD_ATLETAS[[#This Row],[F. NACIMIENTO]]))</f>
        <v>15</v>
      </c>
      <c r="D866" s="2" t="s">
        <v>40</v>
      </c>
      <c r="E866" s="4" t="s">
        <v>25</v>
      </c>
      <c r="F8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6" s="4" t="str">
        <f>_xlfn.XLOOKUP(BD_ATLETAS[[#This Row],[ATLETA]],ATLETAS[ATLETA],ATLETAS[SEXO])</f>
        <v>M</v>
      </c>
      <c r="H866" s="4">
        <v>43681</v>
      </c>
      <c r="I866" s="2" t="s">
        <v>67</v>
      </c>
      <c r="J866" s="1" t="s">
        <v>13</v>
      </c>
      <c r="K866" s="3">
        <v>4.6759259259259258E-4</v>
      </c>
    </row>
    <row r="867" spans="1:11" x14ac:dyDescent="0.25">
      <c r="A867" s="1">
        <v>2023</v>
      </c>
      <c r="B867" s="4">
        <f>_xlfn.XLOOKUP(BD_ATLETAS[[#This Row],[ATLETA]],ATLETAS[ATLETA],ATLETAS[F. NACIMIENTO])</f>
        <v>37621</v>
      </c>
      <c r="C867" s="1">
        <f>IF(BD_ATLETAS[[#This Row],[F. NACIMIENTO]]=0,"",BD_ATLETAS[[#This Row],[AÑO]]-YEAR(BD_ATLETAS[[#This Row],[F. NACIMIENTO]]))</f>
        <v>16</v>
      </c>
      <c r="D867" s="2" t="s">
        <v>274</v>
      </c>
      <c r="E867" s="4" t="s">
        <v>369</v>
      </c>
      <c r="F8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7" s="4" t="str">
        <f>_xlfn.XLOOKUP(BD_ATLETAS[[#This Row],[ATLETA]],ATLETAS[ATLETA],ATLETAS[SEXO])</f>
        <v>M</v>
      </c>
      <c r="H867" s="4">
        <v>43681</v>
      </c>
      <c r="I867" s="2" t="s">
        <v>67</v>
      </c>
      <c r="J867" s="1" t="s">
        <v>649</v>
      </c>
      <c r="K867" s="3">
        <v>2.9328703703703705E-4</v>
      </c>
    </row>
    <row r="868" spans="1:11" x14ac:dyDescent="0.25">
      <c r="A868" s="1">
        <v>2023</v>
      </c>
      <c r="B868" s="4">
        <f>_xlfn.XLOOKUP(BD_ATLETAS[[#This Row],[ATLETA]],ATLETAS[ATLETA],ATLETAS[F. NACIMIENTO])</f>
        <v>37621</v>
      </c>
      <c r="C868" s="1">
        <f>IF(BD_ATLETAS[[#This Row],[F. NACIMIENTO]]=0,"",BD_ATLETAS[[#This Row],[AÑO]]-YEAR(BD_ATLETAS[[#This Row],[F. NACIMIENTO]]))</f>
        <v>16</v>
      </c>
      <c r="D868" s="2" t="s">
        <v>274</v>
      </c>
      <c r="E868" s="4" t="s">
        <v>369</v>
      </c>
      <c r="F8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8" s="4" t="str">
        <f>_xlfn.XLOOKUP(BD_ATLETAS[[#This Row],[ATLETA]],ATLETAS[ATLETA],ATLETAS[SEXO])</f>
        <v>M</v>
      </c>
      <c r="H868" s="4">
        <v>43681</v>
      </c>
      <c r="I868" s="2" t="s">
        <v>67</v>
      </c>
      <c r="J868" s="1" t="s">
        <v>651</v>
      </c>
      <c r="K868" s="3">
        <v>6.619212962962963E-4</v>
      </c>
    </row>
    <row r="869" spans="1:11" x14ac:dyDescent="0.25">
      <c r="A869" s="1">
        <v>2023</v>
      </c>
      <c r="B869" s="4">
        <f>_xlfn.XLOOKUP(BD_ATLETAS[[#This Row],[ATLETA]],ATLETAS[ATLETA],ATLETAS[F. NACIMIENTO])</f>
        <v>37621</v>
      </c>
      <c r="C869" s="1">
        <f>IF(BD_ATLETAS[[#This Row],[F. NACIMIENTO]]=0,"",BD_ATLETAS[[#This Row],[AÑO]]-YEAR(BD_ATLETAS[[#This Row],[F. NACIMIENTO]]))</f>
        <v>16</v>
      </c>
      <c r="D869" s="2" t="s">
        <v>274</v>
      </c>
      <c r="E869" s="4" t="s">
        <v>369</v>
      </c>
      <c r="F8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69" s="4" t="str">
        <f>_xlfn.XLOOKUP(BD_ATLETAS[[#This Row],[ATLETA]],ATLETAS[ATLETA],ATLETAS[SEXO])</f>
        <v>M</v>
      </c>
      <c r="H869" s="4">
        <v>43681</v>
      </c>
      <c r="I869" s="2" t="s">
        <v>67</v>
      </c>
      <c r="J869" s="1" t="s">
        <v>652</v>
      </c>
      <c r="K869" s="3">
        <v>1.522337962962963E-3</v>
      </c>
    </row>
    <row r="870" spans="1:11" x14ac:dyDescent="0.25">
      <c r="A870" s="1">
        <v>2023</v>
      </c>
      <c r="B870" s="4">
        <f>_xlfn.XLOOKUP(BD_ATLETAS[[#This Row],[ATLETA]],ATLETAS[ATLETA],ATLETAS[F. NACIMIENTO])</f>
        <v>37621</v>
      </c>
      <c r="C870" s="1">
        <f>IF(BD_ATLETAS[[#This Row],[F. NACIMIENTO]]=0,"",BD_ATLETAS[[#This Row],[AÑO]]-YEAR(BD_ATLETAS[[#This Row],[F. NACIMIENTO]]))</f>
        <v>16</v>
      </c>
      <c r="D870" s="2" t="s">
        <v>274</v>
      </c>
      <c r="E870" s="4" t="s">
        <v>369</v>
      </c>
      <c r="F8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870" s="4" t="str">
        <f>_xlfn.XLOOKUP(BD_ATLETAS[[#This Row],[ATLETA]],ATLETAS[ATLETA],ATLETAS[SEXO])</f>
        <v>M</v>
      </c>
      <c r="H870" s="4">
        <v>43681</v>
      </c>
      <c r="I870" s="2" t="s">
        <v>67</v>
      </c>
      <c r="J870" s="1" t="s">
        <v>11</v>
      </c>
      <c r="K870" s="3">
        <v>3.4976851851851852E-4</v>
      </c>
    </row>
    <row r="871" spans="1:11" x14ac:dyDescent="0.25">
      <c r="A871" s="1">
        <v>2023</v>
      </c>
      <c r="B871" s="4">
        <f>_xlfn.XLOOKUP(BD_ATLETAS[[#This Row],[ATLETA]],ATLETAS[ATLETA],ATLETAS[F. NACIMIENTO])</f>
        <v>41618</v>
      </c>
      <c r="C871" s="1">
        <f>IF(BD_ATLETAS[[#This Row],[F. NACIMIENTO]]=0,"",BD_ATLETAS[[#This Row],[AÑO]]-YEAR(BD_ATLETAS[[#This Row],[F. NACIMIENTO]]))</f>
        <v>6</v>
      </c>
      <c r="D871" s="2" t="s">
        <v>174</v>
      </c>
      <c r="E871" s="4" t="s">
        <v>367</v>
      </c>
      <c r="F8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71" s="4" t="str">
        <f>_xlfn.XLOOKUP(BD_ATLETAS[[#This Row],[ATLETA]],ATLETAS[ATLETA],ATLETAS[SEXO])</f>
        <v>F</v>
      </c>
      <c r="H871" s="4">
        <v>43759</v>
      </c>
      <c r="I871" s="2" t="s">
        <v>380</v>
      </c>
      <c r="J871" s="1" t="s">
        <v>650</v>
      </c>
      <c r="K871" s="3">
        <v>4.6666666666666666E-4</v>
      </c>
    </row>
    <row r="872" spans="1:11" x14ac:dyDescent="0.25">
      <c r="A872" s="1">
        <v>2023</v>
      </c>
      <c r="B872" s="4">
        <f>_xlfn.XLOOKUP(BD_ATLETAS[[#This Row],[ATLETA]],ATLETAS[ATLETA],ATLETAS[F. NACIMIENTO])</f>
        <v>38674</v>
      </c>
      <c r="C872" s="1">
        <f>IF(BD_ATLETAS[[#This Row],[F. NACIMIENTO]]=0,"",BD_ATLETAS[[#This Row],[AÑO]]-YEAR(BD_ATLETAS[[#This Row],[F. NACIMIENTO]]))</f>
        <v>14</v>
      </c>
      <c r="D872" s="2" t="s">
        <v>407</v>
      </c>
      <c r="E872" s="4" t="s">
        <v>78</v>
      </c>
      <c r="F8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2" s="4" t="str">
        <f>_xlfn.XLOOKUP(BD_ATLETAS[[#This Row],[ATLETA]],ATLETAS[ATLETA],ATLETAS[SEXO])</f>
        <v>M</v>
      </c>
      <c r="H872" s="4">
        <v>43759</v>
      </c>
      <c r="I872" s="2" t="s">
        <v>380</v>
      </c>
      <c r="J872" s="1" t="s">
        <v>649</v>
      </c>
      <c r="K872" s="3">
        <v>3.5844907407407402E-4</v>
      </c>
    </row>
    <row r="873" spans="1:11" x14ac:dyDescent="0.25">
      <c r="A873" s="1">
        <v>2023</v>
      </c>
      <c r="B873" s="4">
        <f>_xlfn.XLOOKUP(BD_ATLETAS[[#This Row],[ATLETA]],ATLETAS[ATLETA],ATLETAS[F. NACIMIENTO])</f>
        <v>38674</v>
      </c>
      <c r="C873" s="1">
        <f>IF(BD_ATLETAS[[#This Row],[F. NACIMIENTO]]=0,"",BD_ATLETAS[[#This Row],[AÑO]]-YEAR(BD_ATLETAS[[#This Row],[F. NACIMIENTO]]))</f>
        <v>14</v>
      </c>
      <c r="D873" s="2" t="s">
        <v>407</v>
      </c>
      <c r="E873" s="4" t="s">
        <v>78</v>
      </c>
      <c r="F8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3" s="4" t="str">
        <f>_xlfn.XLOOKUP(BD_ATLETAS[[#This Row],[ATLETA]],ATLETAS[ATLETA],ATLETAS[SEXO])</f>
        <v>M</v>
      </c>
      <c r="H873" s="4">
        <v>43759</v>
      </c>
      <c r="I873" s="2" t="s">
        <v>380</v>
      </c>
      <c r="J873" s="1" t="s">
        <v>11</v>
      </c>
      <c r="K873" s="3">
        <v>4.1018518518518514E-4</v>
      </c>
    </row>
    <row r="874" spans="1:11" x14ac:dyDescent="0.25">
      <c r="A874" s="1">
        <v>2023</v>
      </c>
      <c r="B874" s="4">
        <f>_xlfn.XLOOKUP(BD_ATLETAS[[#This Row],[ATLETA]],ATLETAS[ATLETA],ATLETAS[F. NACIMIENTO])</f>
        <v>38674</v>
      </c>
      <c r="C874" s="1">
        <f>IF(BD_ATLETAS[[#This Row],[F. NACIMIENTO]]=0,"",BD_ATLETAS[[#This Row],[AÑO]]-YEAR(BD_ATLETAS[[#This Row],[F. NACIMIENTO]]))</f>
        <v>14</v>
      </c>
      <c r="D874" s="2" t="s">
        <v>407</v>
      </c>
      <c r="E874" s="4" t="s">
        <v>78</v>
      </c>
      <c r="F8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874" s="4" t="str">
        <f>_xlfn.XLOOKUP(BD_ATLETAS[[#This Row],[ATLETA]],ATLETAS[ATLETA],ATLETAS[SEXO])</f>
        <v>M</v>
      </c>
      <c r="H874" s="4">
        <v>43759</v>
      </c>
      <c r="I874" s="2" t="s">
        <v>380</v>
      </c>
      <c r="J874" s="1" t="s">
        <v>12</v>
      </c>
      <c r="K874" s="3">
        <v>4.8969907407407415E-4</v>
      </c>
    </row>
    <row r="875" spans="1:11" x14ac:dyDescent="0.25">
      <c r="A875" s="1">
        <v>2023</v>
      </c>
      <c r="B875" s="4">
        <f>_xlfn.XLOOKUP(BD_ATLETAS[[#This Row],[ATLETA]],ATLETAS[ATLETA],ATLETAS[F. NACIMIENTO])</f>
        <v>19921</v>
      </c>
      <c r="C875" s="1">
        <f>IF(BD_ATLETAS[[#This Row],[F. NACIMIENTO]]=0,"",BD_ATLETAS[[#This Row],[AÑO]]-YEAR(BD_ATLETAS[[#This Row],[F. NACIMIENTO]]))</f>
        <v>65</v>
      </c>
      <c r="D875" s="2" t="s">
        <v>147</v>
      </c>
      <c r="E875" s="4" t="s">
        <v>364</v>
      </c>
      <c r="F875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5" s="4" t="str">
        <f>_xlfn.XLOOKUP(BD_ATLETAS[[#This Row],[ATLETA]],ATLETAS[ATLETA],ATLETAS[SEXO])</f>
        <v>M</v>
      </c>
      <c r="H875" s="4">
        <v>43759</v>
      </c>
      <c r="I875" s="2" t="s">
        <v>380</v>
      </c>
      <c r="J875" s="1" t="s">
        <v>649</v>
      </c>
      <c r="K875" s="3">
        <v>5.305555555555556E-4</v>
      </c>
    </row>
    <row r="876" spans="1:11" x14ac:dyDescent="0.25">
      <c r="A876" s="1">
        <v>2023</v>
      </c>
      <c r="B876" s="4">
        <f>_xlfn.XLOOKUP(BD_ATLETAS[[#This Row],[ATLETA]],ATLETAS[ATLETA],ATLETAS[F. NACIMIENTO])</f>
        <v>19921</v>
      </c>
      <c r="C876" s="1">
        <f>IF(BD_ATLETAS[[#This Row],[F. NACIMIENTO]]=0,"",BD_ATLETAS[[#This Row],[AÑO]]-YEAR(BD_ATLETAS[[#This Row],[F. NACIMIENTO]]))</f>
        <v>65</v>
      </c>
      <c r="D876" s="2" t="s">
        <v>147</v>
      </c>
      <c r="E876" s="4" t="s">
        <v>364</v>
      </c>
      <c r="F876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6" s="4" t="str">
        <f>_xlfn.XLOOKUP(BD_ATLETAS[[#This Row],[ATLETA]],ATLETAS[ATLETA],ATLETAS[SEXO])</f>
        <v>M</v>
      </c>
      <c r="H876" s="4">
        <v>43759</v>
      </c>
      <c r="I876" s="2" t="s">
        <v>380</v>
      </c>
      <c r="J876" s="1" t="s">
        <v>11</v>
      </c>
      <c r="K876" s="3">
        <v>8.2928240740740738E-4</v>
      </c>
    </row>
    <row r="877" spans="1:11" x14ac:dyDescent="0.25">
      <c r="A877" s="1">
        <v>2023</v>
      </c>
      <c r="B877" s="4">
        <f>_xlfn.XLOOKUP(BD_ATLETAS[[#This Row],[ATLETA]],ATLETAS[ATLETA],ATLETAS[F. NACIMIENTO])</f>
        <v>19921</v>
      </c>
      <c r="C877" s="1">
        <f>IF(BD_ATLETAS[[#This Row],[F. NACIMIENTO]]=0,"",BD_ATLETAS[[#This Row],[AÑO]]-YEAR(BD_ATLETAS[[#This Row],[F. NACIMIENTO]]))</f>
        <v>65</v>
      </c>
      <c r="D877" s="2" t="s">
        <v>147</v>
      </c>
      <c r="E877" s="4" t="s">
        <v>364</v>
      </c>
      <c r="F877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877" s="4" t="str">
        <f>_xlfn.XLOOKUP(BD_ATLETAS[[#This Row],[ATLETA]],ATLETAS[ATLETA],ATLETAS[SEXO])</f>
        <v>M</v>
      </c>
      <c r="H877" s="4">
        <v>43759</v>
      </c>
      <c r="I877" s="2" t="s">
        <v>380</v>
      </c>
      <c r="J877" s="1" t="s">
        <v>13</v>
      </c>
      <c r="K877" s="3">
        <v>7.1921296296296306E-4</v>
      </c>
    </row>
    <row r="878" spans="1:11" x14ac:dyDescent="0.25">
      <c r="A878" s="1">
        <v>2023</v>
      </c>
      <c r="B878" s="4">
        <f>_xlfn.XLOOKUP(BD_ATLETAS[[#This Row],[ATLETA]],ATLETAS[ATLETA],ATLETAS[F. NACIMIENTO])</f>
        <v>41618</v>
      </c>
      <c r="C878" s="1">
        <f>IF(BD_ATLETAS[[#This Row],[F. NACIMIENTO]]=0,"",BD_ATLETAS[[#This Row],[AÑO]]-YEAR(BD_ATLETAS[[#This Row],[F. NACIMIENTO]]))</f>
        <v>6</v>
      </c>
      <c r="D878" s="2" t="s">
        <v>241</v>
      </c>
      <c r="E878" s="4" t="s">
        <v>370</v>
      </c>
      <c r="F8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878" s="4" t="str">
        <f>_xlfn.XLOOKUP(BD_ATLETAS[[#This Row],[ATLETA]],ATLETAS[ATLETA],ATLETAS[SEXO])</f>
        <v>F</v>
      </c>
      <c r="H878" s="4">
        <v>43759</v>
      </c>
      <c r="I878" s="2" t="s">
        <v>380</v>
      </c>
      <c r="J878" s="1" t="s">
        <v>650</v>
      </c>
      <c r="K878" s="3">
        <v>3.2418981481481486E-4</v>
      </c>
    </row>
    <row r="879" spans="1:11" x14ac:dyDescent="0.25">
      <c r="A879" s="1">
        <v>2023</v>
      </c>
      <c r="B879" s="4">
        <f>_xlfn.XLOOKUP(BD_ATLETAS[[#This Row],[ATLETA]],ATLETAS[ATLETA],ATLETAS[F. NACIMIENTO])</f>
        <v>37501</v>
      </c>
      <c r="C879" s="1">
        <f>IF(BD_ATLETAS[[#This Row],[F. NACIMIENTO]]=0,"",BD_ATLETAS[[#This Row],[AÑO]]-YEAR(BD_ATLETAS[[#This Row],[F. NACIMIENTO]]))</f>
        <v>17</v>
      </c>
      <c r="D879" s="2" t="s">
        <v>85</v>
      </c>
      <c r="E879" s="4" t="s">
        <v>362</v>
      </c>
      <c r="F87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79" s="4" t="str">
        <f>_xlfn.XLOOKUP(BD_ATLETAS[[#This Row],[ATLETA]],ATLETAS[ATLETA],ATLETAS[SEXO])</f>
        <v>F</v>
      </c>
      <c r="H879" s="4">
        <v>43759</v>
      </c>
      <c r="I879" s="2" t="s">
        <v>380</v>
      </c>
      <c r="J879" s="1" t="s">
        <v>649</v>
      </c>
      <c r="K879" s="3">
        <v>6.7627314814814818E-4</v>
      </c>
    </row>
    <row r="880" spans="1:11" x14ac:dyDescent="0.25">
      <c r="A880" s="1">
        <v>2023</v>
      </c>
      <c r="B880" s="4">
        <f>_xlfn.XLOOKUP(BD_ATLETAS[[#This Row],[ATLETA]],ATLETAS[ATLETA],ATLETAS[F. NACIMIENTO])</f>
        <v>39558</v>
      </c>
      <c r="C880" s="1">
        <f>IF(BD_ATLETAS[[#This Row],[F. NACIMIENTO]]=0,"",BD_ATLETAS[[#This Row],[AÑO]]-YEAR(BD_ATLETAS[[#This Row],[F. NACIMIENTO]]))</f>
        <v>11</v>
      </c>
      <c r="D880" s="2" t="s">
        <v>188</v>
      </c>
      <c r="E880" s="4" t="s">
        <v>367</v>
      </c>
      <c r="F8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0" s="4" t="str">
        <f>_xlfn.XLOOKUP(BD_ATLETAS[[#This Row],[ATLETA]],ATLETAS[ATLETA],ATLETAS[SEXO])</f>
        <v>M</v>
      </c>
      <c r="H880" s="4">
        <v>43759</v>
      </c>
      <c r="I880" s="2" t="s">
        <v>380</v>
      </c>
      <c r="J880" s="1" t="s">
        <v>649</v>
      </c>
      <c r="K880" s="3">
        <v>4.6111111111111114E-4</v>
      </c>
    </row>
    <row r="881" spans="1:11" x14ac:dyDescent="0.25">
      <c r="A881" s="1">
        <v>2023</v>
      </c>
      <c r="B881" s="4">
        <f>_xlfn.XLOOKUP(BD_ATLETAS[[#This Row],[ATLETA]],ATLETAS[ATLETA],ATLETAS[F. NACIMIENTO])</f>
        <v>39558</v>
      </c>
      <c r="C881" s="1">
        <f>IF(BD_ATLETAS[[#This Row],[F. NACIMIENTO]]=0,"",BD_ATLETAS[[#This Row],[AÑO]]-YEAR(BD_ATLETAS[[#This Row],[F. NACIMIENTO]]))</f>
        <v>11</v>
      </c>
      <c r="D881" s="2" t="s">
        <v>188</v>
      </c>
      <c r="E881" s="4" t="s">
        <v>367</v>
      </c>
      <c r="F8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1" s="4" t="str">
        <f>_xlfn.XLOOKUP(BD_ATLETAS[[#This Row],[ATLETA]],ATLETAS[ATLETA],ATLETAS[SEXO])</f>
        <v>M</v>
      </c>
      <c r="H881" s="4">
        <v>43759</v>
      </c>
      <c r="I881" s="2" t="s">
        <v>380</v>
      </c>
      <c r="J881" s="1" t="s">
        <v>13</v>
      </c>
      <c r="K881" s="3">
        <v>6.8287037037037025E-4</v>
      </c>
    </row>
    <row r="882" spans="1:11" x14ac:dyDescent="0.25">
      <c r="A882" s="1">
        <v>2023</v>
      </c>
      <c r="B882" s="4">
        <f>_xlfn.XLOOKUP(BD_ATLETAS[[#This Row],[ATLETA]],ATLETAS[ATLETA],ATLETAS[F. NACIMIENTO])</f>
        <v>39558</v>
      </c>
      <c r="C882" s="1">
        <f>IF(BD_ATLETAS[[#This Row],[F. NACIMIENTO]]=0,"",BD_ATLETAS[[#This Row],[AÑO]]-YEAR(BD_ATLETAS[[#This Row],[F. NACIMIENTO]]))</f>
        <v>11</v>
      </c>
      <c r="D882" s="2" t="s">
        <v>188</v>
      </c>
      <c r="E882" s="4" t="s">
        <v>367</v>
      </c>
      <c r="F8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2" s="4" t="str">
        <f>_xlfn.XLOOKUP(BD_ATLETAS[[#This Row],[ATLETA]],ATLETAS[ATLETA],ATLETAS[SEXO])</f>
        <v>M</v>
      </c>
      <c r="H882" s="4">
        <v>43759</v>
      </c>
      <c r="I882" s="2" t="s">
        <v>380</v>
      </c>
      <c r="J882" s="1" t="s">
        <v>12</v>
      </c>
      <c r="K882" s="3">
        <v>6.5613425925925919E-4</v>
      </c>
    </row>
    <row r="883" spans="1:11" x14ac:dyDescent="0.25">
      <c r="A883" s="1">
        <v>2023</v>
      </c>
      <c r="B883" s="4">
        <f>_xlfn.XLOOKUP(BD_ATLETAS[[#This Row],[ATLETA]],ATLETAS[ATLETA],ATLETAS[F. NACIMIENTO])</f>
        <v>39942</v>
      </c>
      <c r="C883" s="1">
        <f>IF(BD_ATLETAS[[#This Row],[F. NACIMIENTO]]=0,"",BD_ATLETAS[[#This Row],[AÑO]]-YEAR(BD_ATLETAS[[#This Row],[F. NACIMIENTO]]))</f>
        <v>10</v>
      </c>
      <c r="D883" s="2" t="s">
        <v>134</v>
      </c>
      <c r="E883" s="4" t="s">
        <v>364</v>
      </c>
      <c r="F8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3" s="4" t="str">
        <f>_xlfn.XLOOKUP(BD_ATLETAS[[#This Row],[ATLETA]],ATLETAS[ATLETA],ATLETAS[SEXO])</f>
        <v>M</v>
      </c>
      <c r="H883" s="4">
        <v>43759</v>
      </c>
      <c r="I883" s="2" t="s">
        <v>380</v>
      </c>
      <c r="J883" s="1" t="s">
        <v>649</v>
      </c>
      <c r="K883" s="3">
        <v>5.0277777777777777E-4</v>
      </c>
    </row>
    <row r="884" spans="1:11" x14ac:dyDescent="0.25">
      <c r="A884" s="1">
        <v>2023</v>
      </c>
      <c r="B884" s="4">
        <f>_xlfn.XLOOKUP(BD_ATLETAS[[#This Row],[ATLETA]],ATLETAS[ATLETA],ATLETAS[F. NACIMIENTO])</f>
        <v>39942</v>
      </c>
      <c r="C884" s="1">
        <f>IF(BD_ATLETAS[[#This Row],[F. NACIMIENTO]]=0,"",BD_ATLETAS[[#This Row],[AÑO]]-YEAR(BD_ATLETAS[[#This Row],[F. NACIMIENTO]]))</f>
        <v>10</v>
      </c>
      <c r="D884" s="2" t="s">
        <v>134</v>
      </c>
      <c r="E884" s="4" t="s">
        <v>364</v>
      </c>
      <c r="F8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4" s="4" t="str">
        <f>_xlfn.XLOOKUP(BD_ATLETAS[[#This Row],[ATLETA]],ATLETAS[ATLETA],ATLETAS[SEXO])</f>
        <v>M</v>
      </c>
      <c r="H884" s="4">
        <v>43759</v>
      </c>
      <c r="I884" s="2" t="s">
        <v>380</v>
      </c>
      <c r="J884" s="1" t="s">
        <v>11</v>
      </c>
      <c r="K884" s="3">
        <v>7.1597222222222212E-4</v>
      </c>
    </row>
    <row r="885" spans="1:11" x14ac:dyDescent="0.25">
      <c r="A885" s="1">
        <v>2023</v>
      </c>
      <c r="B885" s="4">
        <f>_xlfn.XLOOKUP(BD_ATLETAS[[#This Row],[ATLETA]],ATLETAS[ATLETA],ATLETAS[F. NACIMIENTO])</f>
        <v>39942</v>
      </c>
      <c r="C885" s="1">
        <f>IF(BD_ATLETAS[[#This Row],[F. NACIMIENTO]]=0,"",BD_ATLETAS[[#This Row],[AÑO]]-YEAR(BD_ATLETAS[[#This Row],[F. NACIMIENTO]]))</f>
        <v>10</v>
      </c>
      <c r="D885" s="2" t="s">
        <v>134</v>
      </c>
      <c r="E885" s="4" t="s">
        <v>364</v>
      </c>
      <c r="F8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85" s="4" t="str">
        <f>_xlfn.XLOOKUP(BD_ATLETAS[[#This Row],[ATLETA]],ATLETAS[ATLETA],ATLETAS[SEXO])</f>
        <v>M</v>
      </c>
      <c r="H885" s="4">
        <v>43759</v>
      </c>
      <c r="I885" s="2" t="s">
        <v>380</v>
      </c>
      <c r="J885" s="1" t="s">
        <v>13</v>
      </c>
      <c r="K885" s="3">
        <v>7.052083333333334E-4</v>
      </c>
    </row>
    <row r="886" spans="1:11" x14ac:dyDescent="0.25">
      <c r="A886" s="1">
        <v>2023</v>
      </c>
      <c r="B886" s="4">
        <f>_xlfn.XLOOKUP(BD_ATLETAS[[#This Row],[ATLETA]],ATLETAS[ATLETA],ATLETAS[F. NACIMIENTO])</f>
        <v>39962</v>
      </c>
      <c r="C886" s="1">
        <f>IF(BD_ATLETAS[[#This Row],[F. NACIMIENTO]]=0,"",BD_ATLETAS[[#This Row],[AÑO]]-YEAR(BD_ATLETAS[[#This Row],[F. NACIMIENTO]]))</f>
        <v>10</v>
      </c>
      <c r="D886" s="2" t="s">
        <v>245</v>
      </c>
      <c r="E886" s="4" t="s">
        <v>376</v>
      </c>
      <c r="F8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6" s="4" t="str">
        <f>_xlfn.XLOOKUP(BD_ATLETAS[[#This Row],[ATLETA]],ATLETAS[ATLETA],ATLETAS[SEXO])</f>
        <v>F</v>
      </c>
      <c r="H886" s="4">
        <v>43759</v>
      </c>
      <c r="I886" s="2" t="s">
        <v>380</v>
      </c>
      <c r="J886" s="1" t="s">
        <v>15</v>
      </c>
      <c r="K886" s="3">
        <v>2.5972222222222226E-3</v>
      </c>
    </row>
    <row r="887" spans="1:11" x14ac:dyDescent="0.25">
      <c r="A887" s="1">
        <v>2023</v>
      </c>
      <c r="B887" s="4">
        <f>_xlfn.XLOOKUP(BD_ATLETAS[[#This Row],[ATLETA]],ATLETAS[ATLETA],ATLETAS[F. NACIMIENTO])</f>
        <v>39962</v>
      </c>
      <c r="C887" s="1">
        <f>IF(BD_ATLETAS[[#This Row],[F. NACIMIENTO]]=0,"",BD_ATLETAS[[#This Row],[AÑO]]-YEAR(BD_ATLETAS[[#This Row],[F. NACIMIENTO]]))</f>
        <v>10</v>
      </c>
      <c r="D887" s="2" t="s">
        <v>245</v>
      </c>
      <c r="E887" s="4" t="s">
        <v>376</v>
      </c>
      <c r="F8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7" s="4" t="str">
        <f>_xlfn.XLOOKUP(BD_ATLETAS[[#This Row],[ATLETA]],ATLETAS[ATLETA],ATLETAS[SEXO])</f>
        <v>F</v>
      </c>
      <c r="H887" s="4">
        <v>43759</v>
      </c>
      <c r="I887" s="2" t="s">
        <v>380</v>
      </c>
      <c r="J887" s="1" t="s">
        <v>649</v>
      </c>
      <c r="K887" s="3">
        <v>4.3298611111111104E-4</v>
      </c>
    </row>
    <row r="888" spans="1:11" x14ac:dyDescent="0.25">
      <c r="A888" s="1">
        <v>2023</v>
      </c>
      <c r="B888" s="4">
        <f>_xlfn.XLOOKUP(BD_ATLETAS[[#This Row],[ATLETA]],ATLETAS[ATLETA],ATLETAS[F. NACIMIENTO])</f>
        <v>39962</v>
      </c>
      <c r="C888" s="1">
        <f>IF(BD_ATLETAS[[#This Row],[F. NACIMIENTO]]=0,"",BD_ATLETAS[[#This Row],[AÑO]]-YEAR(BD_ATLETAS[[#This Row],[F. NACIMIENTO]]))</f>
        <v>10</v>
      </c>
      <c r="D888" s="2" t="s">
        <v>245</v>
      </c>
      <c r="E888" s="4" t="s">
        <v>376</v>
      </c>
      <c r="F8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8" s="4" t="str">
        <f>_xlfn.XLOOKUP(BD_ATLETAS[[#This Row],[ATLETA]],ATLETAS[ATLETA],ATLETAS[SEXO])</f>
        <v>F</v>
      </c>
      <c r="H888" s="4">
        <v>43759</v>
      </c>
      <c r="I888" s="2" t="s">
        <v>380</v>
      </c>
      <c r="J888" s="1" t="s">
        <v>13</v>
      </c>
      <c r="K888" s="3">
        <v>4.9351851851851846E-4</v>
      </c>
    </row>
    <row r="889" spans="1:11" x14ac:dyDescent="0.25">
      <c r="A889" s="1">
        <v>2023</v>
      </c>
      <c r="B889" s="4">
        <f>_xlfn.XLOOKUP(BD_ATLETAS[[#This Row],[ATLETA]],ATLETAS[ATLETA],ATLETAS[F. NACIMIENTO])</f>
        <v>39962</v>
      </c>
      <c r="C889" s="1">
        <f>IF(BD_ATLETAS[[#This Row],[F. NACIMIENTO]]=0,"",BD_ATLETAS[[#This Row],[AÑO]]-YEAR(BD_ATLETAS[[#This Row],[F. NACIMIENTO]]))</f>
        <v>10</v>
      </c>
      <c r="D889" s="2" t="s">
        <v>245</v>
      </c>
      <c r="E889" s="4" t="s">
        <v>376</v>
      </c>
      <c r="F8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89" s="4" t="str">
        <f>_xlfn.XLOOKUP(BD_ATLETAS[[#This Row],[ATLETA]],ATLETAS[ATLETA],ATLETAS[SEXO])</f>
        <v>F</v>
      </c>
      <c r="H889" s="4">
        <v>43759</v>
      </c>
      <c r="I889" s="2" t="s">
        <v>380</v>
      </c>
      <c r="J889" s="1" t="s">
        <v>12</v>
      </c>
      <c r="K889" s="3">
        <v>6.3993055555555559E-4</v>
      </c>
    </row>
    <row r="890" spans="1:11" x14ac:dyDescent="0.25">
      <c r="A890" s="1">
        <v>2023</v>
      </c>
      <c r="B890" s="4">
        <f>_xlfn.XLOOKUP(BD_ATLETAS[[#This Row],[ATLETA]],ATLETAS[ATLETA],ATLETAS[F. NACIMIENTO])</f>
        <v>39884</v>
      </c>
      <c r="C890" s="1">
        <f>IF(BD_ATLETAS[[#This Row],[F. NACIMIENTO]]=0,"",BD_ATLETAS[[#This Row],[AÑO]]-YEAR(BD_ATLETAS[[#This Row],[F. NACIMIENTO]]))</f>
        <v>10</v>
      </c>
      <c r="D890" s="2" t="s">
        <v>259</v>
      </c>
      <c r="E890" s="4" t="s">
        <v>369</v>
      </c>
      <c r="F89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0" s="4" t="str">
        <f>_xlfn.XLOOKUP(BD_ATLETAS[[#This Row],[ATLETA]],ATLETAS[ATLETA],ATLETAS[SEXO])</f>
        <v>M</v>
      </c>
      <c r="H890" s="4">
        <v>43759</v>
      </c>
      <c r="I890" s="2" t="s">
        <v>380</v>
      </c>
      <c r="J890" s="1" t="s">
        <v>15</v>
      </c>
      <c r="K890" s="3">
        <v>3.1662037037037036E-3</v>
      </c>
    </row>
    <row r="891" spans="1:11" x14ac:dyDescent="0.25">
      <c r="A891" s="1">
        <v>2023</v>
      </c>
      <c r="B891" s="4">
        <f>_xlfn.XLOOKUP(BD_ATLETAS[[#This Row],[ATLETA]],ATLETAS[ATLETA],ATLETAS[F. NACIMIENTO])</f>
        <v>39884</v>
      </c>
      <c r="C891" s="1">
        <f>IF(BD_ATLETAS[[#This Row],[F. NACIMIENTO]]=0,"",BD_ATLETAS[[#This Row],[AÑO]]-YEAR(BD_ATLETAS[[#This Row],[F. NACIMIENTO]]))</f>
        <v>10</v>
      </c>
      <c r="D891" s="2" t="s">
        <v>259</v>
      </c>
      <c r="E891" s="4" t="s">
        <v>369</v>
      </c>
      <c r="F89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1" s="4" t="str">
        <f>_xlfn.XLOOKUP(BD_ATLETAS[[#This Row],[ATLETA]],ATLETAS[ATLETA],ATLETAS[SEXO])</f>
        <v>M</v>
      </c>
      <c r="H891" s="4">
        <v>43759</v>
      </c>
      <c r="I891" s="2" t="s">
        <v>380</v>
      </c>
      <c r="J891" s="1" t="s">
        <v>649</v>
      </c>
      <c r="K891" s="3">
        <v>5.0740740740740748E-4</v>
      </c>
    </row>
    <row r="892" spans="1:11" x14ac:dyDescent="0.25">
      <c r="A892" s="1">
        <v>2023</v>
      </c>
      <c r="B892" s="4">
        <f>_xlfn.XLOOKUP(BD_ATLETAS[[#This Row],[ATLETA]],ATLETAS[ATLETA],ATLETAS[F. NACIMIENTO])</f>
        <v>39884</v>
      </c>
      <c r="C892" s="1">
        <f>IF(BD_ATLETAS[[#This Row],[F. NACIMIENTO]]=0,"",BD_ATLETAS[[#This Row],[AÑO]]-YEAR(BD_ATLETAS[[#This Row],[F. NACIMIENTO]]))</f>
        <v>10</v>
      </c>
      <c r="D892" s="2" t="s">
        <v>259</v>
      </c>
      <c r="E892" s="4" t="s">
        <v>369</v>
      </c>
      <c r="F89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892" s="4" t="str">
        <f>_xlfn.XLOOKUP(BD_ATLETAS[[#This Row],[ATLETA]],ATLETAS[ATLETA],ATLETAS[SEXO])</f>
        <v>M</v>
      </c>
      <c r="H892" s="4">
        <v>43759</v>
      </c>
      <c r="I892" s="2" t="s">
        <v>380</v>
      </c>
      <c r="J892" s="1" t="s">
        <v>11</v>
      </c>
      <c r="K892" s="3">
        <v>7.1180555555555548E-4</v>
      </c>
    </row>
    <row r="893" spans="1:11" x14ac:dyDescent="0.25">
      <c r="A893" s="1">
        <v>2023</v>
      </c>
      <c r="B893" s="4">
        <f>_xlfn.XLOOKUP(BD_ATLETAS[[#This Row],[ATLETA]],ATLETAS[ATLETA],ATLETAS[F. NACIMIENTO])</f>
        <v>40036</v>
      </c>
      <c r="C893" s="1">
        <f>IF(BD_ATLETAS[[#This Row],[F. NACIMIENTO]]=0,"",BD_ATLETAS[[#This Row],[AÑO]]-YEAR(BD_ATLETAS[[#This Row],[F. NACIMIENTO]]))</f>
        <v>10</v>
      </c>
      <c r="D893" s="2" t="s">
        <v>155</v>
      </c>
      <c r="E893" s="4" t="s">
        <v>365</v>
      </c>
      <c r="F8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3" s="4" t="str">
        <f>_xlfn.XLOOKUP(BD_ATLETAS[[#This Row],[ATLETA]],ATLETAS[ATLETA],ATLETAS[SEXO])</f>
        <v>F</v>
      </c>
      <c r="H893" s="4">
        <v>43759</v>
      </c>
      <c r="I893" s="2" t="s">
        <v>380</v>
      </c>
      <c r="J893" s="1" t="s">
        <v>649</v>
      </c>
      <c r="K893" s="3">
        <v>7.7615740740740737E-4</v>
      </c>
    </row>
    <row r="894" spans="1:11" x14ac:dyDescent="0.25">
      <c r="A894" s="1">
        <v>2023</v>
      </c>
      <c r="B894" s="4">
        <f>_xlfn.XLOOKUP(BD_ATLETAS[[#This Row],[ATLETA]],ATLETAS[ATLETA],ATLETAS[F. NACIMIENTO])</f>
        <v>40036</v>
      </c>
      <c r="C894" s="1">
        <f>IF(BD_ATLETAS[[#This Row],[F. NACIMIENTO]]=0,"",BD_ATLETAS[[#This Row],[AÑO]]-YEAR(BD_ATLETAS[[#This Row],[F. NACIMIENTO]]))</f>
        <v>10</v>
      </c>
      <c r="D894" s="2" t="s">
        <v>155</v>
      </c>
      <c r="E894" s="4" t="s">
        <v>365</v>
      </c>
      <c r="F8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4" s="4" t="str">
        <f>_xlfn.XLOOKUP(BD_ATLETAS[[#This Row],[ATLETA]],ATLETAS[ATLETA],ATLETAS[SEXO])</f>
        <v>F</v>
      </c>
      <c r="H894" s="4">
        <v>43759</v>
      </c>
      <c r="I894" s="2" t="s">
        <v>380</v>
      </c>
      <c r="J894" s="1" t="s">
        <v>11</v>
      </c>
      <c r="K894" s="3">
        <v>1.0991898148148148E-3</v>
      </c>
    </row>
    <row r="895" spans="1:11" x14ac:dyDescent="0.25">
      <c r="A895" s="1">
        <v>2023</v>
      </c>
      <c r="B895" s="4">
        <f>_xlfn.XLOOKUP(BD_ATLETAS[[#This Row],[ATLETA]],ATLETAS[ATLETA],ATLETAS[F. NACIMIENTO])</f>
        <v>40036</v>
      </c>
      <c r="C895" s="1">
        <f>IF(BD_ATLETAS[[#This Row],[F. NACIMIENTO]]=0,"",BD_ATLETAS[[#This Row],[AÑO]]-YEAR(BD_ATLETAS[[#This Row],[F. NACIMIENTO]]))</f>
        <v>10</v>
      </c>
      <c r="D895" s="2" t="s">
        <v>155</v>
      </c>
      <c r="E895" s="4" t="s">
        <v>365</v>
      </c>
      <c r="F8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5" s="4" t="str">
        <f>_xlfn.XLOOKUP(BD_ATLETAS[[#This Row],[ATLETA]],ATLETAS[ATLETA],ATLETAS[SEXO])</f>
        <v>F</v>
      </c>
      <c r="H895" s="4">
        <v>43759</v>
      </c>
      <c r="I895" s="2" t="s">
        <v>380</v>
      </c>
      <c r="J895" s="1" t="s">
        <v>12</v>
      </c>
      <c r="K895" s="3">
        <v>1.0912037037037038E-3</v>
      </c>
    </row>
    <row r="896" spans="1:11" x14ac:dyDescent="0.25">
      <c r="A896" s="1">
        <v>2023</v>
      </c>
      <c r="B896" s="4">
        <f>_xlfn.XLOOKUP(BD_ATLETAS[[#This Row],[ATLETA]],ATLETAS[ATLETA],ATLETAS[F. NACIMIENTO])</f>
        <v>37977</v>
      </c>
      <c r="C896" s="1">
        <f>IF(BD_ATLETAS[[#This Row],[F. NACIMIENTO]]=0,"",BD_ATLETAS[[#This Row],[AÑO]]-YEAR(BD_ATLETAS[[#This Row],[F. NACIMIENTO]]))</f>
        <v>16</v>
      </c>
      <c r="D896" s="2" t="s">
        <v>396</v>
      </c>
      <c r="E896" s="4" t="s">
        <v>78</v>
      </c>
      <c r="F89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6" s="4" t="str">
        <f>_xlfn.XLOOKUP(BD_ATLETAS[[#This Row],[ATLETA]],ATLETAS[ATLETA],ATLETAS[SEXO])</f>
        <v>F</v>
      </c>
      <c r="H896" s="4">
        <v>43759</v>
      </c>
      <c r="I896" s="2" t="s">
        <v>380</v>
      </c>
      <c r="J896" s="1" t="s">
        <v>649</v>
      </c>
      <c r="K896" s="3">
        <v>5.9606481481481479E-4</v>
      </c>
    </row>
    <row r="897" spans="1:11" x14ac:dyDescent="0.25">
      <c r="A897" s="1">
        <v>2023</v>
      </c>
      <c r="B897" s="4">
        <f>_xlfn.XLOOKUP(BD_ATLETAS[[#This Row],[ATLETA]],ATLETAS[ATLETA],ATLETAS[F. NACIMIENTO])</f>
        <v>37977</v>
      </c>
      <c r="C897" s="1">
        <f>IF(BD_ATLETAS[[#This Row],[F. NACIMIENTO]]=0,"",BD_ATLETAS[[#This Row],[AÑO]]-YEAR(BD_ATLETAS[[#This Row],[F. NACIMIENTO]]))</f>
        <v>16</v>
      </c>
      <c r="D897" s="2" t="s">
        <v>396</v>
      </c>
      <c r="E897" s="4" t="s">
        <v>78</v>
      </c>
      <c r="F89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7" s="4" t="str">
        <f>_xlfn.XLOOKUP(BD_ATLETAS[[#This Row],[ATLETA]],ATLETAS[ATLETA],ATLETAS[SEXO])</f>
        <v>F</v>
      </c>
      <c r="H897" s="4">
        <v>43759</v>
      </c>
      <c r="I897" s="2" t="s">
        <v>380</v>
      </c>
      <c r="J897" s="1" t="s">
        <v>13</v>
      </c>
      <c r="K897" s="3">
        <v>7.9259259259259257E-4</v>
      </c>
    </row>
    <row r="898" spans="1:11" x14ac:dyDescent="0.25">
      <c r="A898" s="1">
        <v>2023</v>
      </c>
      <c r="B898" s="4">
        <f>_xlfn.XLOOKUP(BD_ATLETAS[[#This Row],[ATLETA]],ATLETAS[ATLETA],ATLETAS[F. NACIMIENTO])</f>
        <v>37977</v>
      </c>
      <c r="C898" s="1">
        <f>IF(BD_ATLETAS[[#This Row],[F. NACIMIENTO]]=0,"",BD_ATLETAS[[#This Row],[AÑO]]-YEAR(BD_ATLETAS[[#This Row],[F. NACIMIENTO]]))</f>
        <v>16</v>
      </c>
      <c r="D898" s="2" t="s">
        <v>396</v>
      </c>
      <c r="E898" s="4" t="s">
        <v>78</v>
      </c>
      <c r="F89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898" s="4" t="str">
        <f>_xlfn.XLOOKUP(BD_ATLETAS[[#This Row],[ATLETA]],ATLETAS[ATLETA],ATLETAS[SEXO])</f>
        <v>F</v>
      </c>
      <c r="H898" s="4">
        <v>43759</v>
      </c>
      <c r="I898" s="2" t="s">
        <v>380</v>
      </c>
      <c r="J898" s="1" t="s">
        <v>12</v>
      </c>
      <c r="K898" s="3">
        <v>8.7268518518518511E-4</v>
      </c>
    </row>
    <row r="899" spans="1:11" x14ac:dyDescent="0.25">
      <c r="A899" s="1">
        <v>2023</v>
      </c>
      <c r="B899" s="4">
        <f>_xlfn.XLOOKUP(BD_ATLETAS[[#This Row],[ATLETA]],ATLETAS[ATLETA],ATLETAS[F. NACIMIENTO])</f>
        <v>39704</v>
      </c>
      <c r="C899" s="1">
        <f>IF(BD_ATLETAS[[#This Row],[F. NACIMIENTO]]=0,"",BD_ATLETAS[[#This Row],[AÑO]]-YEAR(BD_ATLETAS[[#This Row],[F. NACIMIENTO]]))</f>
        <v>11</v>
      </c>
      <c r="D899" s="2" t="s">
        <v>157</v>
      </c>
      <c r="E899" s="4" t="s">
        <v>365</v>
      </c>
      <c r="F8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899" s="4" t="str">
        <f>_xlfn.XLOOKUP(BD_ATLETAS[[#This Row],[ATLETA]],ATLETAS[ATLETA],ATLETAS[SEXO])</f>
        <v>F</v>
      </c>
      <c r="H899" s="4">
        <v>43759</v>
      </c>
      <c r="I899" s="2" t="s">
        <v>380</v>
      </c>
      <c r="J899" s="1" t="s">
        <v>649</v>
      </c>
      <c r="K899" s="3">
        <v>7.7152777777777777E-4</v>
      </c>
    </row>
    <row r="900" spans="1:11" x14ac:dyDescent="0.25">
      <c r="A900" s="1">
        <v>2023</v>
      </c>
      <c r="B900" s="4">
        <f>_xlfn.XLOOKUP(BD_ATLETAS[[#This Row],[ATLETA]],ATLETAS[ATLETA],ATLETAS[F. NACIMIENTO])</f>
        <v>39704</v>
      </c>
      <c r="C900" s="1">
        <f>IF(BD_ATLETAS[[#This Row],[F. NACIMIENTO]]=0,"",BD_ATLETAS[[#This Row],[AÑO]]-YEAR(BD_ATLETAS[[#This Row],[F. NACIMIENTO]]))</f>
        <v>11</v>
      </c>
      <c r="D900" s="2" t="s">
        <v>157</v>
      </c>
      <c r="E900" s="4" t="s">
        <v>365</v>
      </c>
      <c r="F9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00" s="4" t="str">
        <f>_xlfn.XLOOKUP(BD_ATLETAS[[#This Row],[ATLETA]],ATLETAS[ATLETA],ATLETAS[SEXO])</f>
        <v>F</v>
      </c>
      <c r="H900" s="4">
        <v>43759</v>
      </c>
      <c r="I900" s="2" t="s">
        <v>380</v>
      </c>
      <c r="J900" s="1" t="s">
        <v>11</v>
      </c>
      <c r="K900" s="3">
        <v>9.7222222222222209E-4</v>
      </c>
    </row>
    <row r="901" spans="1:11" x14ac:dyDescent="0.25">
      <c r="A901" s="1">
        <v>2023</v>
      </c>
      <c r="B901" s="4">
        <f>_xlfn.XLOOKUP(BD_ATLETAS[[#This Row],[ATLETA]],ATLETAS[ATLETA],ATLETAS[F. NACIMIENTO])</f>
        <v>39704</v>
      </c>
      <c r="C901" s="1">
        <f>IF(BD_ATLETAS[[#This Row],[F. NACIMIENTO]]=0,"",BD_ATLETAS[[#This Row],[AÑO]]-YEAR(BD_ATLETAS[[#This Row],[F. NACIMIENTO]]))</f>
        <v>11</v>
      </c>
      <c r="D901" s="2" t="s">
        <v>157</v>
      </c>
      <c r="E901" s="4" t="s">
        <v>365</v>
      </c>
      <c r="F9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01" s="4" t="str">
        <f>_xlfn.XLOOKUP(BD_ATLETAS[[#This Row],[ATLETA]],ATLETAS[ATLETA],ATLETAS[SEXO])</f>
        <v>F</v>
      </c>
      <c r="H901" s="4">
        <v>43759</v>
      </c>
      <c r="I901" s="2" t="s">
        <v>380</v>
      </c>
      <c r="J901" s="1" t="s">
        <v>12</v>
      </c>
      <c r="K901" s="3">
        <v>9.5706018518518525E-4</v>
      </c>
    </row>
    <row r="902" spans="1:11" x14ac:dyDescent="0.25">
      <c r="A902" s="1">
        <v>2023</v>
      </c>
      <c r="B902" s="4">
        <f>_xlfn.XLOOKUP(BD_ATLETAS[[#This Row],[ATLETA]],ATLETAS[ATLETA],ATLETAS[F. NACIMIENTO])</f>
        <v>35011</v>
      </c>
      <c r="C902" s="1">
        <f>IF(BD_ATLETAS[[#This Row],[F. NACIMIENTO]]=0,"",BD_ATLETAS[[#This Row],[AÑO]]-YEAR(BD_ATLETAS[[#This Row],[F. NACIMIENTO]]))</f>
        <v>24</v>
      </c>
      <c r="D902" s="2" t="s">
        <v>279</v>
      </c>
      <c r="E902" s="4" t="s">
        <v>369</v>
      </c>
      <c r="F9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2" s="4" t="str">
        <f>_xlfn.XLOOKUP(BD_ATLETAS[[#This Row],[ATLETA]],ATLETAS[ATLETA],ATLETAS[SEXO])</f>
        <v>M</v>
      </c>
      <c r="H902" s="4">
        <v>43759</v>
      </c>
      <c r="I902" s="2" t="s">
        <v>380</v>
      </c>
      <c r="J902" s="1" t="s">
        <v>15</v>
      </c>
      <c r="K902" s="3">
        <v>1.7975694444444443E-3</v>
      </c>
    </row>
    <row r="903" spans="1:11" x14ac:dyDescent="0.25">
      <c r="A903" s="1">
        <v>2023</v>
      </c>
      <c r="B903" s="4">
        <f>_xlfn.XLOOKUP(BD_ATLETAS[[#This Row],[ATLETA]],ATLETAS[ATLETA],ATLETAS[F. NACIMIENTO])</f>
        <v>35011</v>
      </c>
      <c r="C903" s="1">
        <f>IF(BD_ATLETAS[[#This Row],[F. NACIMIENTO]]=0,"",BD_ATLETAS[[#This Row],[AÑO]]-YEAR(BD_ATLETAS[[#This Row],[F. NACIMIENTO]]))</f>
        <v>24</v>
      </c>
      <c r="D903" s="2" t="s">
        <v>279</v>
      </c>
      <c r="E903" s="4" t="s">
        <v>369</v>
      </c>
      <c r="F90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3" s="4" t="str">
        <f>_xlfn.XLOOKUP(BD_ATLETAS[[#This Row],[ATLETA]],ATLETAS[ATLETA],ATLETAS[SEXO])</f>
        <v>M</v>
      </c>
      <c r="H903" s="4">
        <v>43759</v>
      </c>
      <c r="I903" s="2" t="s">
        <v>380</v>
      </c>
      <c r="J903" s="1" t="s">
        <v>649</v>
      </c>
      <c r="K903" s="3">
        <v>2.9259259259259261E-4</v>
      </c>
    </row>
    <row r="904" spans="1:11" x14ac:dyDescent="0.25">
      <c r="A904" s="1">
        <v>2023</v>
      </c>
      <c r="B904" s="4">
        <f>_xlfn.XLOOKUP(BD_ATLETAS[[#This Row],[ATLETA]],ATLETAS[ATLETA],ATLETAS[F. NACIMIENTO])</f>
        <v>35011</v>
      </c>
      <c r="C904" s="1">
        <f>IF(BD_ATLETAS[[#This Row],[F. NACIMIENTO]]=0,"",BD_ATLETAS[[#This Row],[AÑO]]-YEAR(BD_ATLETAS[[#This Row],[F. NACIMIENTO]]))</f>
        <v>24</v>
      </c>
      <c r="D904" s="2" t="s">
        <v>279</v>
      </c>
      <c r="E904" s="4" t="s">
        <v>369</v>
      </c>
      <c r="F90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4" s="4" t="str">
        <f>_xlfn.XLOOKUP(BD_ATLETAS[[#This Row],[ATLETA]],ATLETAS[ATLETA],ATLETAS[SEXO])</f>
        <v>M</v>
      </c>
      <c r="H904" s="4">
        <v>43759</v>
      </c>
      <c r="I904" s="2" t="s">
        <v>380</v>
      </c>
      <c r="J904" s="1" t="s">
        <v>13</v>
      </c>
      <c r="K904" s="3">
        <v>3.2476851851851845E-4</v>
      </c>
    </row>
    <row r="905" spans="1:11" x14ac:dyDescent="0.25">
      <c r="A905" s="1">
        <v>2023</v>
      </c>
      <c r="B905" s="4">
        <f>_xlfn.XLOOKUP(BD_ATLETAS[[#This Row],[ATLETA]],ATLETAS[ATLETA],ATLETAS[F. NACIMIENTO])</f>
        <v>35011</v>
      </c>
      <c r="C905" s="1">
        <f>IF(BD_ATLETAS[[#This Row],[F. NACIMIENTO]]=0,"",BD_ATLETAS[[#This Row],[AÑO]]-YEAR(BD_ATLETAS[[#This Row],[F. NACIMIENTO]]))</f>
        <v>24</v>
      </c>
      <c r="D905" s="2" t="s">
        <v>279</v>
      </c>
      <c r="E905" s="4" t="s">
        <v>369</v>
      </c>
      <c r="F9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05" s="4" t="str">
        <f>_xlfn.XLOOKUP(BD_ATLETAS[[#This Row],[ATLETA]],ATLETAS[ATLETA],ATLETAS[SEXO])</f>
        <v>M</v>
      </c>
      <c r="H905" s="4">
        <v>43759</v>
      </c>
      <c r="I905" s="2" t="s">
        <v>380</v>
      </c>
      <c r="J905" s="1" t="s">
        <v>12</v>
      </c>
      <c r="K905" s="3">
        <v>4.1249999999999994E-4</v>
      </c>
    </row>
    <row r="906" spans="1:11" x14ac:dyDescent="0.25">
      <c r="A906" s="1">
        <v>2023</v>
      </c>
      <c r="B906" s="4">
        <f>_xlfn.XLOOKUP(BD_ATLETAS[[#This Row],[ATLETA]],ATLETAS[ATLETA],ATLETAS[F. NACIMIENTO])</f>
        <v>28001</v>
      </c>
      <c r="C906" s="1">
        <f>IF(BD_ATLETAS[[#This Row],[F. NACIMIENTO]]=0,"",BD_ATLETAS[[#This Row],[AÑO]]-YEAR(BD_ATLETAS[[#This Row],[F. NACIMIENTO]]))</f>
        <v>43</v>
      </c>
      <c r="D906" s="2" t="s">
        <v>449</v>
      </c>
      <c r="E906" s="4" t="s">
        <v>367</v>
      </c>
      <c r="F90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6" s="4" t="str">
        <f>_xlfn.XLOOKUP(BD_ATLETAS[[#This Row],[ATLETA]],ATLETAS[ATLETA],ATLETAS[SEXO])</f>
        <v>F</v>
      </c>
      <c r="H906" s="4">
        <v>43759</v>
      </c>
      <c r="I906" s="2" t="s">
        <v>380</v>
      </c>
      <c r="J906" s="1" t="s">
        <v>15</v>
      </c>
      <c r="K906" s="3">
        <v>4.1729166666666668E-3</v>
      </c>
    </row>
    <row r="907" spans="1:11" x14ac:dyDescent="0.25">
      <c r="A907" s="1">
        <v>2023</v>
      </c>
      <c r="B907" s="4">
        <f>_xlfn.XLOOKUP(BD_ATLETAS[[#This Row],[ATLETA]],ATLETAS[ATLETA],ATLETAS[F. NACIMIENTO])</f>
        <v>28001</v>
      </c>
      <c r="C907" s="1">
        <f>IF(BD_ATLETAS[[#This Row],[F. NACIMIENTO]]=0,"",BD_ATLETAS[[#This Row],[AÑO]]-YEAR(BD_ATLETAS[[#This Row],[F. NACIMIENTO]]))</f>
        <v>43</v>
      </c>
      <c r="D907" s="2" t="s">
        <v>449</v>
      </c>
      <c r="E907" s="4" t="s">
        <v>367</v>
      </c>
      <c r="F90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7" s="4" t="str">
        <f>_xlfn.XLOOKUP(BD_ATLETAS[[#This Row],[ATLETA]],ATLETAS[ATLETA],ATLETAS[SEXO])</f>
        <v>F</v>
      </c>
      <c r="H907" s="4">
        <v>43759</v>
      </c>
      <c r="I907" s="2" t="s">
        <v>380</v>
      </c>
      <c r="J907" s="1" t="s">
        <v>649</v>
      </c>
      <c r="K907" s="3">
        <v>7.1018518518518512E-4</v>
      </c>
    </row>
    <row r="908" spans="1:11" x14ac:dyDescent="0.25">
      <c r="A908" s="1">
        <v>2023</v>
      </c>
      <c r="B908" s="4">
        <f>_xlfn.XLOOKUP(BD_ATLETAS[[#This Row],[ATLETA]],ATLETAS[ATLETA],ATLETAS[F. NACIMIENTO])</f>
        <v>28001</v>
      </c>
      <c r="C908" s="1">
        <f>IF(BD_ATLETAS[[#This Row],[F. NACIMIENTO]]=0,"",BD_ATLETAS[[#This Row],[AÑO]]-YEAR(BD_ATLETAS[[#This Row],[F. NACIMIENTO]]))</f>
        <v>43</v>
      </c>
      <c r="D908" s="2" t="s">
        <v>449</v>
      </c>
      <c r="E908" s="4" t="s">
        <v>367</v>
      </c>
      <c r="F90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8" s="4" t="str">
        <f>_xlfn.XLOOKUP(BD_ATLETAS[[#This Row],[ATLETA]],ATLETAS[ATLETA],ATLETAS[SEXO])</f>
        <v>F</v>
      </c>
      <c r="H908" s="4">
        <v>43759</v>
      </c>
      <c r="I908" s="2" t="s">
        <v>380</v>
      </c>
      <c r="J908" s="1" t="s">
        <v>11</v>
      </c>
      <c r="K908" s="3">
        <v>8.3275462962962958E-4</v>
      </c>
    </row>
    <row r="909" spans="1:11" x14ac:dyDescent="0.25">
      <c r="A909" s="1">
        <v>2023</v>
      </c>
      <c r="B909" s="4">
        <f>_xlfn.XLOOKUP(BD_ATLETAS[[#This Row],[ATLETA]],ATLETAS[ATLETA],ATLETAS[F. NACIMIENTO])</f>
        <v>28001</v>
      </c>
      <c r="C909" s="1">
        <f>IF(BD_ATLETAS[[#This Row],[F. NACIMIENTO]]=0,"",BD_ATLETAS[[#This Row],[AÑO]]-YEAR(BD_ATLETAS[[#This Row],[F. NACIMIENTO]]))</f>
        <v>43</v>
      </c>
      <c r="D909" s="2" t="s">
        <v>449</v>
      </c>
      <c r="E909" s="4" t="s">
        <v>367</v>
      </c>
      <c r="F90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09" s="4" t="str">
        <f>_xlfn.XLOOKUP(BD_ATLETAS[[#This Row],[ATLETA]],ATLETAS[ATLETA],ATLETAS[SEXO])</f>
        <v>F</v>
      </c>
      <c r="H909" s="4">
        <v>43759</v>
      </c>
      <c r="I909" s="2" t="s">
        <v>380</v>
      </c>
      <c r="J909" s="1" t="s">
        <v>13</v>
      </c>
      <c r="K909" s="3">
        <v>8.8321759259259256E-4</v>
      </c>
    </row>
    <row r="910" spans="1:11" x14ac:dyDescent="0.25">
      <c r="A910" s="1">
        <v>2023</v>
      </c>
      <c r="B910" s="4">
        <f>_xlfn.XLOOKUP(BD_ATLETAS[[#This Row],[ATLETA]],ATLETAS[ATLETA],ATLETAS[F. NACIMIENTO])</f>
        <v>34793</v>
      </c>
      <c r="C910" s="1">
        <f>IF(BD_ATLETAS[[#This Row],[F. NACIMIENTO]]=0,"",BD_ATLETAS[[#This Row],[AÑO]]-YEAR(BD_ATLETAS[[#This Row],[F. NACIMIENTO]]))</f>
        <v>24</v>
      </c>
      <c r="D910" s="2" t="s">
        <v>192</v>
      </c>
      <c r="E910" s="4" t="s">
        <v>367</v>
      </c>
      <c r="F9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0" s="4" t="str">
        <f>_xlfn.XLOOKUP(BD_ATLETAS[[#This Row],[ATLETA]],ATLETAS[ATLETA],ATLETAS[SEXO])</f>
        <v>M</v>
      </c>
      <c r="H910" s="4">
        <v>43759</v>
      </c>
      <c r="I910" s="2" t="s">
        <v>380</v>
      </c>
      <c r="J910" s="1" t="s">
        <v>15</v>
      </c>
      <c r="K910" s="3">
        <v>2.4010416666666668E-3</v>
      </c>
    </row>
    <row r="911" spans="1:11" x14ac:dyDescent="0.25">
      <c r="A911" s="1">
        <v>2023</v>
      </c>
      <c r="B911" s="4">
        <f>_xlfn.XLOOKUP(BD_ATLETAS[[#This Row],[ATLETA]],ATLETAS[ATLETA],ATLETAS[F. NACIMIENTO])</f>
        <v>34793</v>
      </c>
      <c r="C911" s="1">
        <f>IF(BD_ATLETAS[[#This Row],[F. NACIMIENTO]]=0,"",BD_ATLETAS[[#This Row],[AÑO]]-YEAR(BD_ATLETAS[[#This Row],[F. NACIMIENTO]]))</f>
        <v>24</v>
      </c>
      <c r="D911" s="2" t="s">
        <v>192</v>
      </c>
      <c r="E911" s="4" t="s">
        <v>367</v>
      </c>
      <c r="F9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1" s="4" t="str">
        <f>_xlfn.XLOOKUP(BD_ATLETAS[[#This Row],[ATLETA]],ATLETAS[ATLETA],ATLETAS[SEXO])</f>
        <v>M</v>
      </c>
      <c r="H911" s="4">
        <v>43759</v>
      </c>
      <c r="I911" s="2" t="s">
        <v>380</v>
      </c>
      <c r="J911" s="1" t="s">
        <v>13</v>
      </c>
      <c r="K911" s="3">
        <v>4.4525462962962965E-4</v>
      </c>
    </row>
    <row r="912" spans="1:11" x14ac:dyDescent="0.25">
      <c r="A912" s="1">
        <v>2023</v>
      </c>
      <c r="B912" s="4">
        <f>_xlfn.XLOOKUP(BD_ATLETAS[[#This Row],[ATLETA]],ATLETAS[ATLETA],ATLETAS[F. NACIMIENTO])</f>
        <v>34793</v>
      </c>
      <c r="C912" s="1">
        <f>IF(BD_ATLETAS[[#This Row],[F. NACIMIENTO]]=0,"",BD_ATLETAS[[#This Row],[AÑO]]-YEAR(BD_ATLETAS[[#This Row],[F. NACIMIENTO]]))</f>
        <v>24</v>
      </c>
      <c r="D912" s="2" t="s">
        <v>192</v>
      </c>
      <c r="E912" s="4" t="s">
        <v>367</v>
      </c>
      <c r="F9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12" s="4" t="str">
        <f>_xlfn.XLOOKUP(BD_ATLETAS[[#This Row],[ATLETA]],ATLETAS[ATLETA],ATLETAS[SEXO])</f>
        <v>M</v>
      </c>
      <c r="H912" s="4">
        <v>43759</v>
      </c>
      <c r="I912" s="2" t="s">
        <v>380</v>
      </c>
      <c r="J912" s="1" t="s">
        <v>12</v>
      </c>
      <c r="K912" s="3">
        <v>4.8287037037037043E-4</v>
      </c>
    </row>
    <row r="913" spans="1:11" x14ac:dyDescent="0.25">
      <c r="A913" s="1">
        <v>2023</v>
      </c>
      <c r="B913" s="4">
        <f>_xlfn.XLOOKUP(BD_ATLETAS[[#This Row],[ATLETA]],ATLETAS[ATLETA],ATLETAS[F. NACIMIENTO])</f>
        <v>39048</v>
      </c>
      <c r="C913" s="1">
        <f>IF(BD_ATLETAS[[#This Row],[F. NACIMIENTO]]=0,"",BD_ATLETAS[[#This Row],[AÑO]]-YEAR(BD_ATLETAS[[#This Row],[F. NACIMIENTO]]))</f>
        <v>13</v>
      </c>
      <c r="D913" s="2" t="s">
        <v>139</v>
      </c>
      <c r="E913" s="4" t="s">
        <v>364</v>
      </c>
      <c r="F9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3" s="4" t="str">
        <f>_xlfn.XLOOKUP(BD_ATLETAS[[#This Row],[ATLETA]],ATLETAS[ATLETA],ATLETAS[SEXO])</f>
        <v>M</v>
      </c>
      <c r="H913" s="4">
        <v>43759</v>
      </c>
      <c r="I913" s="2" t="s">
        <v>380</v>
      </c>
      <c r="J913" s="1" t="s">
        <v>649</v>
      </c>
      <c r="K913" s="3">
        <v>5.3449074074074065E-4</v>
      </c>
    </row>
    <row r="914" spans="1:11" x14ac:dyDescent="0.25">
      <c r="A914" s="1">
        <v>2023</v>
      </c>
      <c r="B914" s="4">
        <f>_xlfn.XLOOKUP(BD_ATLETAS[[#This Row],[ATLETA]],ATLETAS[ATLETA],ATLETAS[F. NACIMIENTO])</f>
        <v>39048</v>
      </c>
      <c r="C914" s="1">
        <f>IF(BD_ATLETAS[[#This Row],[F. NACIMIENTO]]=0,"",BD_ATLETAS[[#This Row],[AÑO]]-YEAR(BD_ATLETAS[[#This Row],[F. NACIMIENTO]]))</f>
        <v>13</v>
      </c>
      <c r="D914" s="2" t="s">
        <v>139</v>
      </c>
      <c r="E914" s="4" t="s">
        <v>364</v>
      </c>
      <c r="F9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4" s="4" t="str">
        <f>_xlfn.XLOOKUP(BD_ATLETAS[[#This Row],[ATLETA]],ATLETAS[ATLETA],ATLETAS[SEXO])</f>
        <v>M</v>
      </c>
      <c r="H914" s="4">
        <v>43759</v>
      </c>
      <c r="I914" s="2" t="s">
        <v>380</v>
      </c>
      <c r="J914" s="1" t="s">
        <v>11</v>
      </c>
      <c r="K914" s="3">
        <v>1.0371527777777777E-3</v>
      </c>
    </row>
    <row r="915" spans="1:11" x14ac:dyDescent="0.25">
      <c r="A915" s="1">
        <v>2023</v>
      </c>
      <c r="B915" s="4">
        <f>_xlfn.XLOOKUP(BD_ATLETAS[[#This Row],[ATLETA]],ATLETAS[ATLETA],ATLETAS[F. NACIMIENTO])</f>
        <v>39048</v>
      </c>
      <c r="C915" s="1">
        <f>IF(BD_ATLETAS[[#This Row],[F. NACIMIENTO]]=0,"",BD_ATLETAS[[#This Row],[AÑO]]-YEAR(BD_ATLETAS[[#This Row],[F. NACIMIENTO]]))</f>
        <v>13</v>
      </c>
      <c r="D915" s="2" t="s">
        <v>139</v>
      </c>
      <c r="E915" s="4" t="s">
        <v>364</v>
      </c>
      <c r="F9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15" s="4" t="str">
        <f>_xlfn.XLOOKUP(BD_ATLETAS[[#This Row],[ATLETA]],ATLETAS[ATLETA],ATLETAS[SEXO])</f>
        <v>M</v>
      </c>
      <c r="H915" s="4">
        <v>43759</v>
      </c>
      <c r="I915" s="2" t="s">
        <v>380</v>
      </c>
      <c r="J915" s="1" t="s">
        <v>13</v>
      </c>
      <c r="K915" s="3">
        <v>9.1539351851851851E-4</v>
      </c>
    </row>
    <row r="916" spans="1:11" x14ac:dyDescent="0.25">
      <c r="A916" s="1">
        <v>2023</v>
      </c>
      <c r="B916" s="4">
        <f>_xlfn.XLOOKUP(BD_ATLETAS[[#This Row],[ATLETA]],ATLETAS[ATLETA],ATLETAS[F. NACIMIENTO])</f>
        <v>39890</v>
      </c>
      <c r="C916" s="1">
        <f>IF(BD_ATLETAS[[#This Row],[F. NACIMIENTO]]=0,"",BD_ATLETAS[[#This Row],[AÑO]]-YEAR(BD_ATLETAS[[#This Row],[F. NACIMIENTO]]))</f>
        <v>10</v>
      </c>
      <c r="D916" s="2" t="s">
        <v>397</v>
      </c>
      <c r="E916" s="4" t="s">
        <v>78</v>
      </c>
      <c r="F9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6" s="4" t="str">
        <f>_xlfn.XLOOKUP(BD_ATLETAS[[#This Row],[ATLETA]],ATLETAS[ATLETA],ATLETAS[SEXO])</f>
        <v>F</v>
      </c>
      <c r="H916" s="4">
        <v>43759</v>
      </c>
      <c r="I916" s="2" t="s">
        <v>380</v>
      </c>
      <c r="J916" s="1" t="s">
        <v>649</v>
      </c>
      <c r="K916" s="3">
        <v>7.4363425925925931E-4</v>
      </c>
    </row>
    <row r="917" spans="1:11" x14ac:dyDescent="0.25">
      <c r="A917" s="1">
        <v>2023</v>
      </c>
      <c r="B917" s="4">
        <f>_xlfn.XLOOKUP(BD_ATLETAS[[#This Row],[ATLETA]],ATLETAS[ATLETA],ATLETAS[F. NACIMIENTO])</f>
        <v>39890</v>
      </c>
      <c r="C917" s="1">
        <f>IF(BD_ATLETAS[[#This Row],[F. NACIMIENTO]]=0,"",BD_ATLETAS[[#This Row],[AÑO]]-YEAR(BD_ATLETAS[[#This Row],[F. NACIMIENTO]]))</f>
        <v>10</v>
      </c>
      <c r="D917" s="2" t="s">
        <v>397</v>
      </c>
      <c r="E917" s="4" t="s">
        <v>78</v>
      </c>
      <c r="F9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7" s="4" t="str">
        <f>_xlfn.XLOOKUP(BD_ATLETAS[[#This Row],[ATLETA]],ATLETAS[ATLETA],ATLETAS[SEXO])</f>
        <v>F</v>
      </c>
      <c r="H917" s="4">
        <v>43759</v>
      </c>
      <c r="I917" s="2" t="s">
        <v>380</v>
      </c>
      <c r="J917" s="1" t="s">
        <v>12</v>
      </c>
      <c r="K917" s="3">
        <v>9.0844907407407411E-4</v>
      </c>
    </row>
    <row r="918" spans="1:11" x14ac:dyDescent="0.25">
      <c r="A918" s="1">
        <v>2023</v>
      </c>
      <c r="B918" s="4">
        <f>_xlfn.XLOOKUP(BD_ATLETAS[[#This Row],[ATLETA]],ATLETAS[ATLETA],ATLETAS[F. NACIMIENTO])</f>
        <v>39569</v>
      </c>
      <c r="C918" s="1">
        <f>IF(BD_ATLETAS[[#This Row],[F. NACIMIENTO]]=0,"",BD_ATLETAS[[#This Row],[AÑO]]-YEAR(BD_ATLETAS[[#This Row],[F. NACIMIENTO]]))</f>
        <v>11</v>
      </c>
      <c r="D918" s="2" t="s">
        <v>261</v>
      </c>
      <c r="E918" s="4" t="s">
        <v>369</v>
      </c>
      <c r="F9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8" s="4" t="str">
        <f>_xlfn.XLOOKUP(BD_ATLETAS[[#This Row],[ATLETA]],ATLETAS[ATLETA],ATLETAS[SEXO])</f>
        <v>M</v>
      </c>
      <c r="H918" s="4">
        <v>43759</v>
      </c>
      <c r="I918" s="2" t="s">
        <v>380</v>
      </c>
      <c r="J918" s="1" t="s">
        <v>15</v>
      </c>
      <c r="K918" s="3">
        <v>2.9340277777777772E-3</v>
      </c>
    </row>
    <row r="919" spans="1:11" x14ac:dyDescent="0.25">
      <c r="A919" s="1">
        <v>2023</v>
      </c>
      <c r="B919" s="4">
        <f>_xlfn.XLOOKUP(BD_ATLETAS[[#This Row],[ATLETA]],ATLETAS[ATLETA],ATLETAS[F. NACIMIENTO])</f>
        <v>39569</v>
      </c>
      <c r="C919" s="1">
        <f>IF(BD_ATLETAS[[#This Row],[F. NACIMIENTO]]=0,"",BD_ATLETAS[[#This Row],[AÑO]]-YEAR(BD_ATLETAS[[#This Row],[F. NACIMIENTO]]))</f>
        <v>11</v>
      </c>
      <c r="D919" s="2" t="s">
        <v>261</v>
      </c>
      <c r="E919" s="4" t="s">
        <v>369</v>
      </c>
      <c r="F9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19" s="4" t="str">
        <f>_xlfn.XLOOKUP(BD_ATLETAS[[#This Row],[ATLETA]],ATLETAS[ATLETA],ATLETAS[SEXO])</f>
        <v>M</v>
      </c>
      <c r="H919" s="4">
        <v>43759</v>
      </c>
      <c r="I919" s="2" t="s">
        <v>380</v>
      </c>
      <c r="J919" s="1" t="s">
        <v>11</v>
      </c>
      <c r="K919" s="3">
        <v>5.831018518518519E-4</v>
      </c>
    </row>
    <row r="920" spans="1:11" x14ac:dyDescent="0.25">
      <c r="A920" s="1">
        <v>2023</v>
      </c>
      <c r="B920" s="4">
        <f>_xlfn.XLOOKUP(BD_ATLETAS[[#This Row],[ATLETA]],ATLETAS[ATLETA],ATLETAS[F. NACIMIENTO])</f>
        <v>39569</v>
      </c>
      <c r="C920" s="1">
        <f>IF(BD_ATLETAS[[#This Row],[F. NACIMIENTO]]=0,"",BD_ATLETAS[[#This Row],[AÑO]]-YEAR(BD_ATLETAS[[#This Row],[F. NACIMIENTO]]))</f>
        <v>11</v>
      </c>
      <c r="D920" s="2" t="s">
        <v>261</v>
      </c>
      <c r="E920" s="4" t="s">
        <v>369</v>
      </c>
      <c r="F9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0" s="4" t="str">
        <f>_xlfn.XLOOKUP(BD_ATLETAS[[#This Row],[ATLETA]],ATLETAS[ATLETA],ATLETAS[SEXO])</f>
        <v>M</v>
      </c>
      <c r="H920" s="4">
        <v>43759</v>
      </c>
      <c r="I920" s="2" t="s">
        <v>380</v>
      </c>
      <c r="J920" s="1" t="s">
        <v>13</v>
      </c>
      <c r="K920" s="3">
        <v>6.3831018518518523E-4</v>
      </c>
    </row>
    <row r="921" spans="1:11" x14ac:dyDescent="0.25">
      <c r="A921" s="1">
        <v>2023</v>
      </c>
      <c r="B921" s="4">
        <f>_xlfn.XLOOKUP(BD_ATLETAS[[#This Row],[ATLETA]],ATLETAS[ATLETA],ATLETAS[F. NACIMIENTO])</f>
        <v>40575</v>
      </c>
      <c r="C921" s="1">
        <f>IF(BD_ATLETAS[[#This Row],[F. NACIMIENTO]]=0,"",BD_ATLETAS[[#This Row],[AÑO]]-YEAR(BD_ATLETAS[[#This Row],[F. NACIMIENTO]]))</f>
        <v>8</v>
      </c>
      <c r="D921" s="2" t="s">
        <v>257</v>
      </c>
      <c r="E921" s="4" t="s">
        <v>369</v>
      </c>
      <c r="F9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21" s="4" t="str">
        <f>_xlfn.XLOOKUP(BD_ATLETAS[[#This Row],[ATLETA]],ATLETAS[ATLETA],ATLETAS[SEXO])</f>
        <v>M</v>
      </c>
      <c r="H921" s="4">
        <v>43759</v>
      </c>
      <c r="I921" s="2" t="s">
        <v>380</v>
      </c>
      <c r="J921" s="1" t="s">
        <v>650</v>
      </c>
      <c r="K921" s="3">
        <v>3.7731481481481486E-4</v>
      </c>
    </row>
    <row r="922" spans="1:11" x14ac:dyDescent="0.25">
      <c r="A922" s="1">
        <v>2023</v>
      </c>
      <c r="B922" s="4">
        <f>_xlfn.XLOOKUP(BD_ATLETAS[[#This Row],[ATLETA]],ATLETAS[ATLETA],ATLETAS[F. NACIMIENTO])</f>
        <v>40575</v>
      </c>
      <c r="C922" s="1">
        <f>IF(BD_ATLETAS[[#This Row],[F. NACIMIENTO]]=0,"",BD_ATLETAS[[#This Row],[AÑO]]-YEAR(BD_ATLETAS[[#This Row],[F. NACIMIENTO]]))</f>
        <v>8</v>
      </c>
      <c r="D922" s="2" t="s">
        <v>257</v>
      </c>
      <c r="E922" s="4" t="s">
        <v>369</v>
      </c>
      <c r="F92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22" s="4" t="str">
        <f>_xlfn.XLOOKUP(BD_ATLETAS[[#This Row],[ATLETA]],ATLETAS[ATLETA],ATLETAS[SEXO])</f>
        <v>M</v>
      </c>
      <c r="H922" s="4">
        <v>43759</v>
      </c>
      <c r="I922" s="2" t="s">
        <v>380</v>
      </c>
      <c r="J922" s="1" t="s">
        <v>9</v>
      </c>
      <c r="K922" s="3">
        <v>4.2743055555555563E-4</v>
      </c>
    </row>
    <row r="923" spans="1:11" x14ac:dyDescent="0.25">
      <c r="A923" s="1">
        <v>2023</v>
      </c>
      <c r="B923" s="4">
        <f>_xlfn.XLOOKUP(BD_ATLETAS[[#This Row],[ATLETA]],ATLETAS[ATLETA],ATLETAS[F. NACIMIENTO])</f>
        <v>39335</v>
      </c>
      <c r="C923" s="1">
        <f>IF(BD_ATLETAS[[#This Row],[F. NACIMIENTO]]=0,"",BD_ATLETAS[[#This Row],[AÑO]]-YEAR(BD_ATLETAS[[#This Row],[F. NACIMIENTO]]))</f>
        <v>12</v>
      </c>
      <c r="D923" s="2" t="s">
        <v>307</v>
      </c>
      <c r="E923" s="4" t="s">
        <v>373</v>
      </c>
      <c r="F9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3" s="4" t="str">
        <f>_xlfn.XLOOKUP(BD_ATLETAS[[#This Row],[ATLETA]],ATLETAS[ATLETA],ATLETAS[SEXO])</f>
        <v>M</v>
      </c>
      <c r="H923" s="4">
        <v>43759</v>
      </c>
      <c r="I923" s="2" t="s">
        <v>380</v>
      </c>
      <c r="J923" s="1" t="s">
        <v>649</v>
      </c>
      <c r="K923" s="3">
        <v>5.0034722222222223E-4</v>
      </c>
    </row>
    <row r="924" spans="1:11" x14ac:dyDescent="0.25">
      <c r="A924" s="1">
        <v>2023</v>
      </c>
      <c r="B924" s="4">
        <f>_xlfn.XLOOKUP(BD_ATLETAS[[#This Row],[ATLETA]],ATLETAS[ATLETA],ATLETAS[F. NACIMIENTO])</f>
        <v>39335</v>
      </c>
      <c r="C924" s="1">
        <f>IF(BD_ATLETAS[[#This Row],[F. NACIMIENTO]]=0,"",BD_ATLETAS[[#This Row],[AÑO]]-YEAR(BD_ATLETAS[[#This Row],[F. NACIMIENTO]]))</f>
        <v>12</v>
      </c>
      <c r="D924" s="2" t="s">
        <v>307</v>
      </c>
      <c r="E924" s="4" t="s">
        <v>373</v>
      </c>
      <c r="F9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4" s="4" t="str">
        <f>_xlfn.XLOOKUP(BD_ATLETAS[[#This Row],[ATLETA]],ATLETAS[ATLETA],ATLETAS[SEXO])</f>
        <v>M</v>
      </c>
      <c r="H924" s="4">
        <v>43759</v>
      </c>
      <c r="I924" s="2" t="s">
        <v>380</v>
      </c>
      <c r="J924" s="1" t="s">
        <v>11</v>
      </c>
      <c r="K924" s="3">
        <v>6.7523148148148152E-4</v>
      </c>
    </row>
    <row r="925" spans="1:11" x14ac:dyDescent="0.25">
      <c r="A925" s="1">
        <v>2023</v>
      </c>
      <c r="B925" s="4">
        <f>_xlfn.XLOOKUP(BD_ATLETAS[[#This Row],[ATLETA]],ATLETAS[ATLETA],ATLETAS[F. NACIMIENTO])</f>
        <v>39335</v>
      </c>
      <c r="C925" s="1">
        <f>IF(BD_ATLETAS[[#This Row],[F. NACIMIENTO]]=0,"",BD_ATLETAS[[#This Row],[AÑO]]-YEAR(BD_ATLETAS[[#This Row],[F. NACIMIENTO]]))</f>
        <v>12</v>
      </c>
      <c r="D925" s="2" t="s">
        <v>307</v>
      </c>
      <c r="E925" s="4" t="s">
        <v>373</v>
      </c>
      <c r="F9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5" s="4" t="str">
        <f>_xlfn.XLOOKUP(BD_ATLETAS[[#This Row],[ATLETA]],ATLETAS[ATLETA],ATLETAS[SEXO])</f>
        <v>M</v>
      </c>
      <c r="H925" s="4">
        <v>43759</v>
      </c>
      <c r="I925" s="2" t="s">
        <v>380</v>
      </c>
      <c r="J925" s="1" t="s">
        <v>13</v>
      </c>
      <c r="K925" s="3">
        <v>7.6064814814814821E-4</v>
      </c>
    </row>
    <row r="926" spans="1:11" x14ac:dyDescent="0.25">
      <c r="A926" s="1">
        <v>2023</v>
      </c>
      <c r="B926" s="4">
        <f>_xlfn.XLOOKUP(BD_ATLETAS[[#This Row],[ATLETA]],ATLETAS[ATLETA],ATLETAS[F. NACIMIENTO])</f>
        <v>39335</v>
      </c>
      <c r="C926" s="1">
        <f>IF(BD_ATLETAS[[#This Row],[F. NACIMIENTO]]=0,"",BD_ATLETAS[[#This Row],[AÑO]]-YEAR(BD_ATLETAS[[#This Row],[F. NACIMIENTO]]))</f>
        <v>12</v>
      </c>
      <c r="D926" s="2" t="s">
        <v>307</v>
      </c>
      <c r="E926" s="4" t="s">
        <v>373</v>
      </c>
      <c r="F9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26" s="4" t="str">
        <f>_xlfn.XLOOKUP(BD_ATLETAS[[#This Row],[ATLETA]],ATLETAS[ATLETA],ATLETAS[SEXO])</f>
        <v>M</v>
      </c>
      <c r="H926" s="4">
        <v>43759</v>
      </c>
      <c r="I926" s="2" t="s">
        <v>380</v>
      </c>
      <c r="J926" s="1" t="s">
        <v>12</v>
      </c>
      <c r="K926" s="3">
        <v>8.4988425925925932E-4</v>
      </c>
    </row>
    <row r="927" spans="1:11" x14ac:dyDescent="0.25">
      <c r="A927" s="1">
        <v>2023</v>
      </c>
      <c r="B927" s="4">
        <f>_xlfn.XLOOKUP(BD_ATLETAS[[#This Row],[ATLETA]],ATLETAS[ATLETA],ATLETAS[F. NACIMIENTO])</f>
        <v>38983</v>
      </c>
      <c r="C927" s="1">
        <f>IF(BD_ATLETAS[[#This Row],[F. NACIMIENTO]]=0,"",BD_ATLETAS[[#This Row],[AÑO]]-YEAR(BD_ATLETAS[[#This Row],[F. NACIMIENTO]]))</f>
        <v>13</v>
      </c>
      <c r="D927" s="2" t="s">
        <v>312</v>
      </c>
      <c r="E927" s="4" t="s">
        <v>374</v>
      </c>
      <c r="F9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7" s="4" t="str">
        <f>_xlfn.XLOOKUP(BD_ATLETAS[[#This Row],[ATLETA]],ATLETAS[ATLETA],ATLETAS[SEXO])</f>
        <v>M</v>
      </c>
      <c r="H927" s="4">
        <v>43759</v>
      </c>
      <c r="I927" s="2" t="s">
        <v>380</v>
      </c>
      <c r="J927" s="1" t="s">
        <v>649</v>
      </c>
      <c r="K927" s="3">
        <v>5.3356481481481473E-4</v>
      </c>
    </row>
    <row r="928" spans="1:11" x14ac:dyDescent="0.25">
      <c r="A928" s="1">
        <v>2023</v>
      </c>
      <c r="B928" s="4">
        <f>_xlfn.XLOOKUP(BD_ATLETAS[[#This Row],[ATLETA]],ATLETAS[ATLETA],ATLETAS[F. NACIMIENTO])</f>
        <v>38983</v>
      </c>
      <c r="C928" s="1">
        <f>IF(BD_ATLETAS[[#This Row],[F. NACIMIENTO]]=0,"",BD_ATLETAS[[#This Row],[AÑO]]-YEAR(BD_ATLETAS[[#This Row],[F. NACIMIENTO]]))</f>
        <v>13</v>
      </c>
      <c r="D928" s="2" t="s">
        <v>312</v>
      </c>
      <c r="E928" s="4" t="s">
        <v>374</v>
      </c>
      <c r="F9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8" s="4" t="str">
        <f>_xlfn.XLOOKUP(BD_ATLETAS[[#This Row],[ATLETA]],ATLETAS[ATLETA],ATLETAS[SEXO])</f>
        <v>M</v>
      </c>
      <c r="H928" s="4">
        <v>43759</v>
      </c>
      <c r="I928" s="2" t="s">
        <v>380</v>
      </c>
      <c r="J928" s="1" t="s">
        <v>11</v>
      </c>
      <c r="K928" s="3">
        <v>7.5405092592592592E-4</v>
      </c>
    </row>
    <row r="929" spans="1:11" x14ac:dyDescent="0.25">
      <c r="A929" s="1">
        <v>2023</v>
      </c>
      <c r="B929" s="4">
        <f>_xlfn.XLOOKUP(BD_ATLETAS[[#This Row],[ATLETA]],ATLETAS[ATLETA],ATLETAS[F. NACIMIENTO])</f>
        <v>38983</v>
      </c>
      <c r="C929" s="1">
        <f>IF(BD_ATLETAS[[#This Row],[F. NACIMIENTO]]=0,"",BD_ATLETAS[[#This Row],[AÑO]]-YEAR(BD_ATLETAS[[#This Row],[F. NACIMIENTO]]))</f>
        <v>13</v>
      </c>
      <c r="D929" s="2" t="s">
        <v>312</v>
      </c>
      <c r="E929" s="4" t="s">
        <v>374</v>
      </c>
      <c r="F9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29" s="4" t="str">
        <f>_xlfn.XLOOKUP(BD_ATLETAS[[#This Row],[ATLETA]],ATLETAS[ATLETA],ATLETAS[SEXO])</f>
        <v>M</v>
      </c>
      <c r="H929" s="4">
        <v>43759</v>
      </c>
      <c r="I929" s="2" t="s">
        <v>380</v>
      </c>
      <c r="J929" s="1" t="s">
        <v>12</v>
      </c>
      <c r="K929" s="3">
        <v>7.5914351851851848E-4</v>
      </c>
    </row>
    <row r="930" spans="1:11" x14ac:dyDescent="0.25">
      <c r="A930" s="1">
        <v>2023</v>
      </c>
      <c r="B930" s="4">
        <f>_xlfn.XLOOKUP(BD_ATLETAS[[#This Row],[ATLETA]],ATLETAS[ATLETA],ATLETAS[F. NACIMIENTO])</f>
        <v>36592</v>
      </c>
      <c r="C930" s="1">
        <f>IF(BD_ATLETAS[[#This Row],[F. NACIMIENTO]]=0,"",BD_ATLETAS[[#This Row],[AÑO]]-YEAR(BD_ATLETAS[[#This Row],[F. NACIMIENTO]]))</f>
        <v>19</v>
      </c>
      <c r="D930" s="2" t="s">
        <v>103</v>
      </c>
      <c r="E930" s="4" t="s">
        <v>362</v>
      </c>
      <c r="F93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0" s="4" t="str">
        <f>_xlfn.XLOOKUP(BD_ATLETAS[[#This Row],[ATLETA]],ATLETAS[ATLETA],ATLETAS[SEXO])</f>
        <v>M</v>
      </c>
      <c r="H930" s="4">
        <v>43759</v>
      </c>
      <c r="I930" s="2" t="s">
        <v>380</v>
      </c>
      <c r="J930" s="1" t="s">
        <v>649</v>
      </c>
      <c r="K930" s="3">
        <v>4.2002314814814815E-4</v>
      </c>
    </row>
    <row r="931" spans="1:11" x14ac:dyDescent="0.25">
      <c r="A931" s="1">
        <v>2023</v>
      </c>
      <c r="B931" s="4">
        <f>_xlfn.XLOOKUP(BD_ATLETAS[[#This Row],[ATLETA]],ATLETAS[ATLETA],ATLETAS[F. NACIMIENTO])</f>
        <v>36592</v>
      </c>
      <c r="C931" s="1">
        <f>IF(BD_ATLETAS[[#This Row],[F. NACIMIENTO]]=0,"",BD_ATLETAS[[#This Row],[AÑO]]-YEAR(BD_ATLETAS[[#This Row],[F. NACIMIENTO]]))</f>
        <v>19</v>
      </c>
      <c r="D931" s="2" t="s">
        <v>103</v>
      </c>
      <c r="E931" s="4" t="s">
        <v>362</v>
      </c>
      <c r="F93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1" s="4" t="str">
        <f>_xlfn.XLOOKUP(BD_ATLETAS[[#This Row],[ATLETA]],ATLETAS[ATLETA],ATLETAS[SEXO])</f>
        <v>M</v>
      </c>
      <c r="H931" s="4">
        <v>43759</v>
      </c>
      <c r="I931" s="2" t="s">
        <v>380</v>
      </c>
      <c r="J931" s="1" t="s">
        <v>11</v>
      </c>
      <c r="K931" s="3">
        <v>6.6458333333333343E-4</v>
      </c>
    </row>
    <row r="932" spans="1:11" x14ac:dyDescent="0.25">
      <c r="A932" s="1">
        <v>2023</v>
      </c>
      <c r="B932" s="4">
        <f>_xlfn.XLOOKUP(BD_ATLETAS[[#This Row],[ATLETA]],ATLETAS[ATLETA],ATLETAS[F. NACIMIENTO])</f>
        <v>36592</v>
      </c>
      <c r="C932" s="1">
        <f>IF(BD_ATLETAS[[#This Row],[F. NACIMIENTO]]=0,"",BD_ATLETAS[[#This Row],[AÑO]]-YEAR(BD_ATLETAS[[#This Row],[F. NACIMIENTO]]))</f>
        <v>19</v>
      </c>
      <c r="D932" s="2" t="s">
        <v>103</v>
      </c>
      <c r="E932" s="4" t="s">
        <v>362</v>
      </c>
      <c r="F9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2" s="4" t="str">
        <f>_xlfn.XLOOKUP(BD_ATLETAS[[#This Row],[ATLETA]],ATLETAS[ATLETA],ATLETAS[SEXO])</f>
        <v>M</v>
      </c>
      <c r="H932" s="4">
        <v>43759</v>
      </c>
      <c r="I932" s="2" t="s">
        <v>380</v>
      </c>
      <c r="J932" s="1" t="s">
        <v>13</v>
      </c>
      <c r="K932" s="3">
        <v>5.6678240740740734E-4</v>
      </c>
    </row>
    <row r="933" spans="1:11" x14ac:dyDescent="0.25">
      <c r="A933" s="1">
        <v>2023</v>
      </c>
      <c r="B933" s="4">
        <f>_xlfn.XLOOKUP(BD_ATLETAS[[#This Row],[ATLETA]],ATLETAS[ATLETA],ATLETAS[F. NACIMIENTO])</f>
        <v>36592</v>
      </c>
      <c r="C933" s="1">
        <f>IF(BD_ATLETAS[[#This Row],[F. NACIMIENTO]]=0,"",BD_ATLETAS[[#This Row],[AÑO]]-YEAR(BD_ATLETAS[[#This Row],[F. NACIMIENTO]]))</f>
        <v>19</v>
      </c>
      <c r="D933" s="2" t="s">
        <v>103</v>
      </c>
      <c r="E933" s="4" t="s">
        <v>362</v>
      </c>
      <c r="F9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33" s="4" t="str">
        <f>_xlfn.XLOOKUP(BD_ATLETAS[[#This Row],[ATLETA]],ATLETAS[ATLETA],ATLETAS[SEXO])</f>
        <v>M</v>
      </c>
      <c r="H933" s="4">
        <v>43759</v>
      </c>
      <c r="I933" s="2" t="s">
        <v>380</v>
      </c>
      <c r="J933" s="1" t="s">
        <v>12</v>
      </c>
      <c r="K933" s="3">
        <v>4.9120370370370366E-4</v>
      </c>
    </row>
    <row r="934" spans="1:11" x14ac:dyDescent="0.25">
      <c r="A934" s="1">
        <v>2023</v>
      </c>
      <c r="B934" s="4">
        <f>_xlfn.XLOOKUP(BD_ATLETAS[[#This Row],[ATLETA]],ATLETAS[ATLETA],ATLETAS[F. NACIMIENTO])</f>
        <v>39908</v>
      </c>
      <c r="C934" s="1">
        <f>IF(BD_ATLETAS[[#This Row],[F. NACIMIENTO]]=0,"",BD_ATLETAS[[#This Row],[AÑO]]-YEAR(BD_ATLETAS[[#This Row],[F. NACIMIENTO]]))</f>
        <v>10</v>
      </c>
      <c r="D934" s="2" t="s">
        <v>156</v>
      </c>
      <c r="E934" s="4" t="s">
        <v>365</v>
      </c>
      <c r="F9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4" s="4" t="str">
        <f>_xlfn.XLOOKUP(BD_ATLETAS[[#This Row],[ATLETA]],ATLETAS[ATLETA],ATLETAS[SEXO])</f>
        <v>F</v>
      </c>
      <c r="H934" s="4">
        <v>43759</v>
      </c>
      <c r="I934" s="2" t="s">
        <v>380</v>
      </c>
      <c r="J934" s="1" t="s">
        <v>649</v>
      </c>
      <c r="K934" s="3">
        <v>6.9317129629629633E-4</v>
      </c>
    </row>
    <row r="935" spans="1:11" x14ac:dyDescent="0.25">
      <c r="A935" s="1">
        <v>2023</v>
      </c>
      <c r="B935" s="4">
        <f>_xlfn.XLOOKUP(BD_ATLETAS[[#This Row],[ATLETA]],ATLETAS[ATLETA],ATLETAS[F. NACIMIENTO])</f>
        <v>39908</v>
      </c>
      <c r="C935" s="1">
        <f>IF(BD_ATLETAS[[#This Row],[F. NACIMIENTO]]=0,"",BD_ATLETAS[[#This Row],[AÑO]]-YEAR(BD_ATLETAS[[#This Row],[F. NACIMIENTO]]))</f>
        <v>10</v>
      </c>
      <c r="D935" s="2" t="s">
        <v>156</v>
      </c>
      <c r="E935" s="4" t="s">
        <v>365</v>
      </c>
      <c r="F9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5" s="4" t="str">
        <f>_xlfn.XLOOKUP(BD_ATLETAS[[#This Row],[ATLETA]],ATLETAS[ATLETA],ATLETAS[SEXO])</f>
        <v>F</v>
      </c>
      <c r="H935" s="4">
        <v>43759</v>
      </c>
      <c r="I935" s="2" t="s">
        <v>380</v>
      </c>
      <c r="J935" s="1" t="s">
        <v>11</v>
      </c>
      <c r="K935" s="3">
        <v>8.6666666666666663E-4</v>
      </c>
    </row>
    <row r="936" spans="1:11" x14ac:dyDescent="0.25">
      <c r="A936" s="1">
        <v>2023</v>
      </c>
      <c r="B936" s="4">
        <f>_xlfn.XLOOKUP(BD_ATLETAS[[#This Row],[ATLETA]],ATLETAS[ATLETA],ATLETAS[F. NACIMIENTO])</f>
        <v>39908</v>
      </c>
      <c r="C936" s="1">
        <f>IF(BD_ATLETAS[[#This Row],[F. NACIMIENTO]]=0,"",BD_ATLETAS[[#This Row],[AÑO]]-YEAR(BD_ATLETAS[[#This Row],[F. NACIMIENTO]]))</f>
        <v>10</v>
      </c>
      <c r="D936" s="2" t="s">
        <v>156</v>
      </c>
      <c r="E936" s="4" t="s">
        <v>365</v>
      </c>
      <c r="F9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36" s="4" t="str">
        <f>_xlfn.XLOOKUP(BD_ATLETAS[[#This Row],[ATLETA]],ATLETAS[ATLETA],ATLETAS[SEXO])</f>
        <v>F</v>
      </c>
      <c r="H936" s="4">
        <v>43759</v>
      </c>
      <c r="I936" s="2" t="s">
        <v>380</v>
      </c>
      <c r="J936" s="1" t="s">
        <v>12</v>
      </c>
      <c r="K936" s="3">
        <v>9.1018518518518521E-4</v>
      </c>
    </row>
    <row r="937" spans="1:11" x14ac:dyDescent="0.25">
      <c r="A937" s="1">
        <v>2023</v>
      </c>
      <c r="B937" s="4">
        <f>_xlfn.XLOOKUP(BD_ATLETAS[[#This Row],[ATLETA]],ATLETAS[ATLETA],ATLETAS[F. NACIMIENTO])</f>
        <v>40365</v>
      </c>
      <c r="C937" s="1">
        <f>IF(BD_ATLETAS[[#This Row],[F. NACIMIENTO]]=0,"",BD_ATLETAS[[#This Row],[AÑO]]-YEAR(BD_ATLETAS[[#This Row],[F. NACIMIENTO]]))</f>
        <v>9</v>
      </c>
      <c r="D937" s="2" t="s">
        <v>37</v>
      </c>
      <c r="E937" s="4" t="s">
        <v>25</v>
      </c>
      <c r="F9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7" s="4" t="str">
        <f>_xlfn.XLOOKUP(BD_ATLETAS[[#This Row],[ATLETA]],ATLETAS[ATLETA],ATLETAS[SEXO])</f>
        <v>M</v>
      </c>
      <c r="H937" s="4">
        <v>43759</v>
      </c>
      <c r="I937" s="2" t="s">
        <v>380</v>
      </c>
      <c r="J937" s="1" t="s">
        <v>649</v>
      </c>
      <c r="K937" s="3">
        <v>5.8090277777777773E-4</v>
      </c>
    </row>
    <row r="938" spans="1:11" x14ac:dyDescent="0.25">
      <c r="A938" s="1">
        <v>2023</v>
      </c>
      <c r="B938" s="4">
        <f>_xlfn.XLOOKUP(BD_ATLETAS[[#This Row],[ATLETA]],ATLETAS[ATLETA],ATLETAS[F. NACIMIENTO])</f>
        <v>40365</v>
      </c>
      <c r="C938" s="1">
        <f>IF(BD_ATLETAS[[#This Row],[F. NACIMIENTO]]=0,"",BD_ATLETAS[[#This Row],[AÑO]]-YEAR(BD_ATLETAS[[#This Row],[F. NACIMIENTO]]))</f>
        <v>9</v>
      </c>
      <c r="D938" s="2" t="s">
        <v>37</v>
      </c>
      <c r="E938" s="4" t="s">
        <v>25</v>
      </c>
      <c r="F9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8" s="4" t="str">
        <f>_xlfn.XLOOKUP(BD_ATLETAS[[#This Row],[ATLETA]],ATLETAS[ATLETA],ATLETAS[SEXO])</f>
        <v>M</v>
      </c>
      <c r="H938" s="4">
        <v>43759</v>
      </c>
      <c r="I938" s="2" t="s">
        <v>380</v>
      </c>
      <c r="J938" s="1" t="s">
        <v>11</v>
      </c>
      <c r="K938" s="3">
        <v>9.2280092592592587E-4</v>
      </c>
    </row>
    <row r="939" spans="1:11" x14ac:dyDescent="0.25">
      <c r="A939" s="1">
        <v>2023</v>
      </c>
      <c r="B939" s="4">
        <f>_xlfn.XLOOKUP(BD_ATLETAS[[#This Row],[ATLETA]],ATLETAS[ATLETA],ATLETAS[F. NACIMIENTO])</f>
        <v>40365</v>
      </c>
      <c r="C939" s="1">
        <f>IF(BD_ATLETAS[[#This Row],[F. NACIMIENTO]]=0,"",BD_ATLETAS[[#This Row],[AÑO]]-YEAR(BD_ATLETAS[[#This Row],[F. NACIMIENTO]]))</f>
        <v>9</v>
      </c>
      <c r="D939" s="2" t="s">
        <v>37</v>
      </c>
      <c r="E939" s="4" t="s">
        <v>25</v>
      </c>
      <c r="F9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39" s="4" t="str">
        <f>_xlfn.XLOOKUP(BD_ATLETAS[[#This Row],[ATLETA]],ATLETAS[ATLETA],ATLETAS[SEXO])</f>
        <v>M</v>
      </c>
      <c r="H939" s="4">
        <v>43759</v>
      </c>
      <c r="I939" s="2" t="s">
        <v>380</v>
      </c>
      <c r="J939" s="1" t="s">
        <v>13</v>
      </c>
      <c r="K939" s="3">
        <v>9.8020833333333337E-4</v>
      </c>
    </row>
    <row r="940" spans="1:11" x14ac:dyDescent="0.25">
      <c r="A940" s="1">
        <v>2023</v>
      </c>
      <c r="B940" s="4">
        <f>_xlfn.XLOOKUP(BD_ATLETAS[[#This Row],[ATLETA]],ATLETAS[ATLETA],ATLETAS[F. NACIMIENTO])</f>
        <v>40365</v>
      </c>
      <c r="C940" s="1">
        <f>IF(BD_ATLETAS[[#This Row],[F. NACIMIENTO]]=0,"",BD_ATLETAS[[#This Row],[AÑO]]-YEAR(BD_ATLETAS[[#This Row],[F. NACIMIENTO]]))</f>
        <v>9</v>
      </c>
      <c r="D940" s="2" t="s">
        <v>37</v>
      </c>
      <c r="E940" s="4" t="s">
        <v>25</v>
      </c>
      <c r="F9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0" s="4" t="str">
        <f>_xlfn.XLOOKUP(BD_ATLETAS[[#This Row],[ATLETA]],ATLETAS[ATLETA],ATLETAS[SEXO])</f>
        <v>M</v>
      </c>
      <c r="H940" s="4">
        <v>43759</v>
      </c>
      <c r="I940" s="2" t="s">
        <v>380</v>
      </c>
      <c r="J940" s="1" t="s">
        <v>12</v>
      </c>
      <c r="K940" s="3">
        <v>1.0127314814814814E-3</v>
      </c>
    </row>
    <row r="941" spans="1:11" x14ac:dyDescent="0.25">
      <c r="A941" s="1">
        <v>2023</v>
      </c>
      <c r="B941" s="4">
        <f>_xlfn.XLOOKUP(BD_ATLETAS[[#This Row],[ATLETA]],ATLETAS[ATLETA],ATLETAS[F. NACIMIENTO])</f>
        <v>41318</v>
      </c>
      <c r="C941" s="1">
        <f>IF(BD_ATLETAS[[#This Row],[F. NACIMIENTO]]=0,"",BD_ATLETAS[[#This Row],[AÑO]]-YEAR(BD_ATLETAS[[#This Row],[F. NACIMIENTO]]))</f>
        <v>6</v>
      </c>
      <c r="D941" s="2" t="s">
        <v>311</v>
      </c>
      <c r="E941" s="4" t="s">
        <v>374</v>
      </c>
      <c r="F9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1" s="4" t="str">
        <f>_xlfn.XLOOKUP(BD_ATLETAS[[#This Row],[ATLETA]],ATLETAS[ATLETA],ATLETAS[SEXO])</f>
        <v>M</v>
      </c>
      <c r="H941" s="4">
        <v>43759</v>
      </c>
      <c r="I941" s="2" t="s">
        <v>380</v>
      </c>
      <c r="J941" s="1" t="s">
        <v>650</v>
      </c>
      <c r="K941" s="3">
        <v>1.0199074074074073E-3</v>
      </c>
    </row>
    <row r="942" spans="1:11" x14ac:dyDescent="0.25">
      <c r="A942" s="1">
        <v>2023</v>
      </c>
      <c r="B942" s="4">
        <f>_xlfn.XLOOKUP(BD_ATLETAS[[#This Row],[ATLETA]],ATLETAS[ATLETA],ATLETAS[F. NACIMIENTO])</f>
        <v>40098</v>
      </c>
      <c r="C942" s="1">
        <f>IF(BD_ATLETAS[[#This Row],[F. NACIMIENTO]]=0,"",BD_ATLETAS[[#This Row],[AÑO]]-YEAR(BD_ATLETAS[[#This Row],[F. NACIMIENTO]]))</f>
        <v>10</v>
      </c>
      <c r="D942" s="2" t="s">
        <v>135</v>
      </c>
      <c r="E942" s="4" t="s">
        <v>364</v>
      </c>
      <c r="F9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2" s="4" t="str">
        <f>_xlfn.XLOOKUP(BD_ATLETAS[[#This Row],[ATLETA]],ATLETAS[ATLETA],ATLETAS[SEXO])</f>
        <v>M</v>
      </c>
      <c r="H942" s="4">
        <v>43759</v>
      </c>
      <c r="I942" s="2" t="s">
        <v>380</v>
      </c>
      <c r="J942" s="1" t="s">
        <v>649</v>
      </c>
      <c r="K942" s="3">
        <v>5.579861111111111E-4</v>
      </c>
    </row>
    <row r="943" spans="1:11" x14ac:dyDescent="0.25">
      <c r="A943" s="1">
        <v>2023</v>
      </c>
      <c r="B943" s="4">
        <f>_xlfn.XLOOKUP(BD_ATLETAS[[#This Row],[ATLETA]],ATLETAS[ATLETA],ATLETAS[F. NACIMIENTO])</f>
        <v>40098</v>
      </c>
      <c r="C943" s="1">
        <f>IF(BD_ATLETAS[[#This Row],[F. NACIMIENTO]]=0,"",BD_ATLETAS[[#This Row],[AÑO]]-YEAR(BD_ATLETAS[[#This Row],[F. NACIMIENTO]]))</f>
        <v>10</v>
      </c>
      <c r="D943" s="2" t="s">
        <v>135</v>
      </c>
      <c r="E943" s="4" t="s">
        <v>364</v>
      </c>
      <c r="F9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3" s="4" t="str">
        <f>_xlfn.XLOOKUP(BD_ATLETAS[[#This Row],[ATLETA]],ATLETAS[ATLETA],ATLETAS[SEXO])</f>
        <v>M</v>
      </c>
      <c r="H943" s="4">
        <v>43759</v>
      </c>
      <c r="I943" s="2" t="s">
        <v>380</v>
      </c>
      <c r="J943" s="1" t="s">
        <v>11</v>
      </c>
      <c r="K943" s="3">
        <v>7.6504629629629622E-4</v>
      </c>
    </row>
    <row r="944" spans="1:11" x14ac:dyDescent="0.25">
      <c r="A944" s="1">
        <v>2023</v>
      </c>
      <c r="B944" s="4">
        <f>_xlfn.XLOOKUP(BD_ATLETAS[[#This Row],[ATLETA]],ATLETAS[ATLETA],ATLETAS[F. NACIMIENTO])</f>
        <v>40098</v>
      </c>
      <c r="C944" s="1">
        <f>IF(BD_ATLETAS[[#This Row],[F. NACIMIENTO]]=0,"",BD_ATLETAS[[#This Row],[AÑO]]-YEAR(BD_ATLETAS[[#This Row],[F. NACIMIENTO]]))</f>
        <v>10</v>
      </c>
      <c r="D944" s="2" t="s">
        <v>135</v>
      </c>
      <c r="E944" s="4" t="s">
        <v>364</v>
      </c>
      <c r="F9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44" s="4" t="str">
        <f>_xlfn.XLOOKUP(BD_ATLETAS[[#This Row],[ATLETA]],ATLETAS[ATLETA],ATLETAS[SEXO])</f>
        <v>M</v>
      </c>
      <c r="H944" s="4">
        <v>43759</v>
      </c>
      <c r="I944" s="2" t="s">
        <v>380</v>
      </c>
      <c r="J944" s="1" t="s">
        <v>13</v>
      </c>
      <c r="K944" s="3">
        <v>8.6747685185185181E-4</v>
      </c>
    </row>
    <row r="945" spans="1:11" x14ac:dyDescent="0.25">
      <c r="A945" s="1">
        <v>2023</v>
      </c>
      <c r="B945" s="4">
        <f>_xlfn.XLOOKUP(BD_ATLETAS[[#This Row],[ATLETA]],ATLETAS[ATLETA],ATLETAS[F. NACIMIENTO])</f>
        <v>38440</v>
      </c>
      <c r="C945" s="1">
        <f>IF(BD_ATLETAS[[#This Row],[F. NACIMIENTO]]=0,"",BD_ATLETAS[[#This Row],[AÑO]]-YEAR(BD_ATLETAS[[#This Row],[F. NACIMIENTO]]))</f>
        <v>14</v>
      </c>
      <c r="D945" s="2" t="s">
        <v>140</v>
      </c>
      <c r="E945" s="4" t="s">
        <v>364</v>
      </c>
      <c r="F9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5" s="4" t="str">
        <f>_xlfn.XLOOKUP(BD_ATLETAS[[#This Row],[ATLETA]],ATLETAS[ATLETA],ATLETAS[SEXO])</f>
        <v>M</v>
      </c>
      <c r="H945" s="4">
        <v>43759</v>
      </c>
      <c r="I945" s="2" t="s">
        <v>380</v>
      </c>
      <c r="J945" s="1" t="s">
        <v>649</v>
      </c>
      <c r="K945" s="3">
        <v>4.8645833333333332E-4</v>
      </c>
    </row>
    <row r="946" spans="1:11" x14ac:dyDescent="0.25">
      <c r="A946" s="1">
        <v>2023</v>
      </c>
      <c r="B946" s="4">
        <f>_xlfn.XLOOKUP(BD_ATLETAS[[#This Row],[ATLETA]],ATLETAS[ATLETA],ATLETAS[F. NACIMIENTO])</f>
        <v>38440</v>
      </c>
      <c r="C946" s="1">
        <f>IF(BD_ATLETAS[[#This Row],[F. NACIMIENTO]]=0,"",BD_ATLETAS[[#This Row],[AÑO]]-YEAR(BD_ATLETAS[[#This Row],[F. NACIMIENTO]]))</f>
        <v>14</v>
      </c>
      <c r="D946" s="2" t="s">
        <v>140</v>
      </c>
      <c r="E946" s="4" t="s">
        <v>364</v>
      </c>
      <c r="F9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6" s="4" t="str">
        <f>_xlfn.XLOOKUP(BD_ATLETAS[[#This Row],[ATLETA]],ATLETAS[ATLETA],ATLETAS[SEXO])</f>
        <v>M</v>
      </c>
      <c r="H946" s="4">
        <v>43759</v>
      </c>
      <c r="I946" s="2" t="s">
        <v>380</v>
      </c>
      <c r="J946" s="1" t="s">
        <v>11</v>
      </c>
      <c r="K946" s="3">
        <v>7.9837962962962968E-4</v>
      </c>
    </row>
    <row r="947" spans="1:11" x14ac:dyDescent="0.25">
      <c r="A947" s="1">
        <v>2023</v>
      </c>
      <c r="B947" s="4">
        <f>_xlfn.XLOOKUP(BD_ATLETAS[[#This Row],[ATLETA]],ATLETAS[ATLETA],ATLETAS[F. NACIMIENTO])</f>
        <v>38440</v>
      </c>
      <c r="C947" s="1">
        <f>IF(BD_ATLETAS[[#This Row],[F. NACIMIENTO]]=0,"",BD_ATLETAS[[#This Row],[AÑO]]-YEAR(BD_ATLETAS[[#This Row],[F. NACIMIENTO]]))</f>
        <v>14</v>
      </c>
      <c r="D947" s="2" t="s">
        <v>140</v>
      </c>
      <c r="E947" s="4" t="s">
        <v>364</v>
      </c>
      <c r="F9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7" s="4" t="str">
        <f>_xlfn.XLOOKUP(BD_ATLETAS[[#This Row],[ATLETA]],ATLETAS[ATLETA],ATLETAS[SEXO])</f>
        <v>M</v>
      </c>
      <c r="H947" s="4">
        <v>43759</v>
      </c>
      <c r="I947" s="2" t="s">
        <v>380</v>
      </c>
      <c r="J947" s="1" t="s">
        <v>13</v>
      </c>
      <c r="K947" s="3">
        <v>6.5972222222222213E-4</v>
      </c>
    </row>
    <row r="948" spans="1:11" x14ac:dyDescent="0.25">
      <c r="A948" s="1">
        <v>2023</v>
      </c>
      <c r="B948" s="4">
        <f>_xlfn.XLOOKUP(BD_ATLETAS[[#This Row],[ATLETA]],ATLETAS[ATLETA],ATLETAS[F. NACIMIENTO])</f>
        <v>38440</v>
      </c>
      <c r="C948" s="1">
        <f>IF(BD_ATLETAS[[#This Row],[F. NACIMIENTO]]=0,"",BD_ATLETAS[[#This Row],[AÑO]]-YEAR(BD_ATLETAS[[#This Row],[F. NACIMIENTO]]))</f>
        <v>14</v>
      </c>
      <c r="D948" s="2" t="s">
        <v>140</v>
      </c>
      <c r="E948" s="4" t="s">
        <v>364</v>
      </c>
      <c r="F9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48" s="4" t="str">
        <f>_xlfn.XLOOKUP(BD_ATLETAS[[#This Row],[ATLETA]],ATLETAS[ATLETA],ATLETAS[SEXO])</f>
        <v>M</v>
      </c>
      <c r="H948" s="4">
        <v>43759</v>
      </c>
      <c r="I948" s="2" t="s">
        <v>380</v>
      </c>
      <c r="J948" s="1" t="s">
        <v>12</v>
      </c>
      <c r="K948" s="3">
        <v>7.3576388888888877E-4</v>
      </c>
    </row>
    <row r="949" spans="1:11" x14ac:dyDescent="0.25">
      <c r="A949" s="1">
        <v>2023</v>
      </c>
      <c r="B949" s="4">
        <f>_xlfn.XLOOKUP(BD_ATLETAS[[#This Row],[ATLETA]],ATLETAS[ATLETA],ATLETAS[F. NACIMIENTO])</f>
        <v>41044</v>
      </c>
      <c r="C949" s="1">
        <f>IF(BD_ATLETAS[[#This Row],[F. NACIMIENTO]]=0,"",BD_ATLETAS[[#This Row],[AÑO]]-YEAR(BD_ATLETAS[[#This Row],[F. NACIMIENTO]]))</f>
        <v>7</v>
      </c>
      <c r="D949" s="2" t="s">
        <v>149</v>
      </c>
      <c r="E949" s="4" t="s">
        <v>365</v>
      </c>
      <c r="F94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49" s="4" t="str">
        <f>_xlfn.XLOOKUP(BD_ATLETAS[[#This Row],[ATLETA]],ATLETAS[ATLETA],ATLETAS[SEXO])</f>
        <v>F</v>
      </c>
      <c r="H949" s="4">
        <v>43759</v>
      </c>
      <c r="I949" s="2" t="s">
        <v>380</v>
      </c>
      <c r="J949" s="1" t="s">
        <v>650</v>
      </c>
      <c r="K949" s="3">
        <v>4.0000000000000002E-4</v>
      </c>
    </row>
    <row r="950" spans="1:11" x14ac:dyDescent="0.25">
      <c r="A950" s="1">
        <v>2023</v>
      </c>
      <c r="B950" s="4">
        <f>_xlfn.XLOOKUP(BD_ATLETAS[[#This Row],[ATLETA]],ATLETAS[ATLETA],ATLETAS[F. NACIMIENTO])</f>
        <v>41044</v>
      </c>
      <c r="C950" s="1">
        <f>IF(BD_ATLETAS[[#This Row],[F. NACIMIENTO]]=0,"",BD_ATLETAS[[#This Row],[AÑO]]-YEAR(BD_ATLETAS[[#This Row],[F. NACIMIENTO]]))</f>
        <v>7</v>
      </c>
      <c r="D950" s="2" t="s">
        <v>149</v>
      </c>
      <c r="E950" s="4" t="s">
        <v>365</v>
      </c>
      <c r="F95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0" s="4" t="str">
        <f>_xlfn.XLOOKUP(BD_ATLETAS[[#This Row],[ATLETA]],ATLETAS[ATLETA],ATLETAS[SEXO])</f>
        <v>F</v>
      </c>
      <c r="H950" s="4">
        <v>43759</v>
      </c>
      <c r="I950" s="2" t="s">
        <v>380</v>
      </c>
      <c r="J950" s="1" t="s">
        <v>9</v>
      </c>
      <c r="K950" s="3">
        <v>4.5937499999999999E-4</v>
      </c>
    </row>
    <row r="951" spans="1:11" x14ac:dyDescent="0.25">
      <c r="A951" s="1">
        <v>2023</v>
      </c>
      <c r="B951" s="4">
        <f>_xlfn.XLOOKUP(BD_ATLETAS[[#This Row],[ATLETA]],ATLETAS[ATLETA],ATLETAS[F. NACIMIENTO])</f>
        <v>37992</v>
      </c>
      <c r="C951" s="1">
        <f>IF(BD_ATLETAS[[#This Row],[F. NACIMIENTO]]=0,"",BD_ATLETAS[[#This Row],[AÑO]]-YEAR(BD_ATLETAS[[#This Row],[F. NACIMIENTO]]))</f>
        <v>15</v>
      </c>
      <c r="D951" s="2" t="s">
        <v>305</v>
      </c>
      <c r="E951" s="4" t="s">
        <v>373</v>
      </c>
      <c r="F9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1" s="4" t="str">
        <f>_xlfn.XLOOKUP(BD_ATLETAS[[#This Row],[ATLETA]],ATLETAS[ATLETA],ATLETAS[SEXO])</f>
        <v>F</v>
      </c>
      <c r="H951" s="4">
        <v>43759</v>
      </c>
      <c r="I951" s="2" t="s">
        <v>380</v>
      </c>
      <c r="J951" s="1" t="s">
        <v>649</v>
      </c>
      <c r="K951" s="3">
        <v>5.3912037037037036E-4</v>
      </c>
    </row>
    <row r="952" spans="1:11" x14ac:dyDescent="0.25">
      <c r="A952" s="1">
        <v>2023</v>
      </c>
      <c r="B952" s="4">
        <f>_xlfn.XLOOKUP(BD_ATLETAS[[#This Row],[ATLETA]],ATLETAS[ATLETA],ATLETAS[F. NACIMIENTO])</f>
        <v>37992</v>
      </c>
      <c r="C952" s="1">
        <f>IF(BD_ATLETAS[[#This Row],[F. NACIMIENTO]]=0,"",BD_ATLETAS[[#This Row],[AÑO]]-YEAR(BD_ATLETAS[[#This Row],[F. NACIMIENTO]]))</f>
        <v>15</v>
      </c>
      <c r="D952" s="2" t="s">
        <v>305</v>
      </c>
      <c r="E952" s="4" t="s">
        <v>373</v>
      </c>
      <c r="F9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2" s="4" t="str">
        <f>_xlfn.XLOOKUP(BD_ATLETAS[[#This Row],[ATLETA]],ATLETAS[ATLETA],ATLETAS[SEXO])</f>
        <v>F</v>
      </c>
      <c r="H952" s="4">
        <v>43759</v>
      </c>
      <c r="I952" s="2" t="s">
        <v>380</v>
      </c>
      <c r="J952" s="1" t="s">
        <v>11</v>
      </c>
      <c r="K952" s="3">
        <v>6.3541666666666662E-4</v>
      </c>
    </row>
    <row r="953" spans="1:11" x14ac:dyDescent="0.25">
      <c r="A953" s="1">
        <v>2023</v>
      </c>
      <c r="B953" s="4">
        <f>_xlfn.XLOOKUP(BD_ATLETAS[[#This Row],[ATLETA]],ATLETAS[ATLETA],ATLETAS[F. NACIMIENTO])</f>
        <v>37992</v>
      </c>
      <c r="C953" s="1">
        <f>IF(BD_ATLETAS[[#This Row],[F. NACIMIENTO]]=0,"",BD_ATLETAS[[#This Row],[AÑO]]-YEAR(BD_ATLETAS[[#This Row],[F. NACIMIENTO]]))</f>
        <v>15</v>
      </c>
      <c r="D953" s="2" t="s">
        <v>305</v>
      </c>
      <c r="E953" s="4" t="s">
        <v>373</v>
      </c>
      <c r="F9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953" s="4" t="str">
        <f>_xlfn.XLOOKUP(BD_ATLETAS[[#This Row],[ATLETA]],ATLETAS[ATLETA],ATLETAS[SEXO])</f>
        <v>F</v>
      </c>
      <c r="H953" s="4">
        <v>43759</v>
      </c>
      <c r="I953" s="2" t="s">
        <v>380</v>
      </c>
      <c r="J953" s="1" t="s">
        <v>12</v>
      </c>
      <c r="K953" s="3">
        <v>8.3437500000000005E-4</v>
      </c>
    </row>
    <row r="954" spans="1:11" x14ac:dyDescent="0.25">
      <c r="A954" s="1">
        <v>2023</v>
      </c>
      <c r="B954" s="4">
        <f>_xlfn.XLOOKUP(BD_ATLETAS[[#This Row],[ATLETA]],ATLETAS[ATLETA],ATLETAS[F. NACIMIENTO])</f>
        <v>40875</v>
      </c>
      <c r="C954" s="1">
        <f>IF(BD_ATLETAS[[#This Row],[F. NACIMIENTO]]=0,"",BD_ATLETAS[[#This Row],[AÑO]]-YEAR(BD_ATLETAS[[#This Row],[F. NACIMIENTO]]))</f>
        <v>8</v>
      </c>
      <c r="D954" s="2" t="s">
        <v>184</v>
      </c>
      <c r="E954" s="4" t="s">
        <v>367</v>
      </c>
      <c r="F9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4" s="4" t="str">
        <f>_xlfn.XLOOKUP(BD_ATLETAS[[#This Row],[ATLETA]],ATLETAS[ATLETA],ATLETAS[SEXO])</f>
        <v>M</v>
      </c>
      <c r="H954" s="4">
        <v>43759</v>
      </c>
      <c r="I954" s="2" t="s">
        <v>380</v>
      </c>
      <c r="J954" s="1" t="s">
        <v>650</v>
      </c>
      <c r="K954" s="3">
        <v>2.9340277777777779E-4</v>
      </c>
    </row>
    <row r="955" spans="1:11" x14ac:dyDescent="0.25">
      <c r="A955" s="1">
        <v>2023</v>
      </c>
      <c r="B955" s="4">
        <f>_xlfn.XLOOKUP(BD_ATLETAS[[#This Row],[ATLETA]],ATLETAS[ATLETA],ATLETAS[F. NACIMIENTO])</f>
        <v>40875</v>
      </c>
      <c r="C955" s="1">
        <f>IF(BD_ATLETAS[[#This Row],[F. NACIMIENTO]]=0,"",BD_ATLETAS[[#This Row],[AÑO]]-YEAR(BD_ATLETAS[[#This Row],[F. NACIMIENTO]]))</f>
        <v>8</v>
      </c>
      <c r="D955" s="2" t="s">
        <v>184</v>
      </c>
      <c r="E955" s="4" t="s">
        <v>367</v>
      </c>
      <c r="F95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5" s="4" t="str">
        <f>_xlfn.XLOOKUP(BD_ATLETAS[[#This Row],[ATLETA]],ATLETAS[ATLETA],ATLETAS[SEXO])</f>
        <v>M</v>
      </c>
      <c r="H955" s="4">
        <v>43759</v>
      </c>
      <c r="I955" s="2" t="s">
        <v>380</v>
      </c>
      <c r="J955" s="1" t="s">
        <v>9</v>
      </c>
      <c r="K955" s="3">
        <v>3.3969907407407408E-4</v>
      </c>
    </row>
    <row r="956" spans="1:11" x14ac:dyDescent="0.25">
      <c r="A956" s="1">
        <v>2023</v>
      </c>
      <c r="B956" s="4">
        <f>_xlfn.XLOOKUP(BD_ATLETAS[[#This Row],[ATLETA]],ATLETAS[ATLETA],ATLETAS[F. NACIMIENTO])</f>
        <v>40875</v>
      </c>
      <c r="C956" s="1">
        <f>IF(BD_ATLETAS[[#This Row],[F. NACIMIENTO]]=0,"",BD_ATLETAS[[#This Row],[AÑO]]-YEAR(BD_ATLETAS[[#This Row],[F. NACIMIENTO]]))</f>
        <v>8</v>
      </c>
      <c r="D956" s="2" t="s">
        <v>184</v>
      </c>
      <c r="E956" s="4" t="s">
        <v>367</v>
      </c>
      <c r="F9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56" s="4" t="str">
        <f>_xlfn.XLOOKUP(BD_ATLETAS[[#This Row],[ATLETA]],ATLETAS[ATLETA],ATLETAS[SEXO])</f>
        <v>M</v>
      </c>
      <c r="H956" s="4">
        <v>43759</v>
      </c>
      <c r="I956" s="2" t="s">
        <v>380</v>
      </c>
      <c r="J956" s="1" t="s">
        <v>10</v>
      </c>
      <c r="K956" s="3">
        <v>3.3611111111111108E-4</v>
      </c>
    </row>
    <row r="957" spans="1:11" x14ac:dyDescent="0.25">
      <c r="A957" s="1">
        <v>2023</v>
      </c>
      <c r="B957" s="4">
        <f>_xlfn.XLOOKUP(BD_ATLETAS[[#This Row],[ATLETA]],ATLETAS[ATLETA],ATLETAS[F. NACIMIENTO])</f>
        <v>28982</v>
      </c>
      <c r="C957" s="1">
        <f>IF(BD_ATLETAS[[#This Row],[F. NACIMIENTO]]=0,"",BD_ATLETAS[[#This Row],[AÑO]]-YEAR(BD_ATLETAS[[#This Row],[F. NACIMIENTO]]))</f>
        <v>40</v>
      </c>
      <c r="D957" s="2" t="s">
        <v>107</v>
      </c>
      <c r="E957" s="4" t="s">
        <v>362</v>
      </c>
      <c r="F95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7" s="4" t="str">
        <f>_xlfn.XLOOKUP(BD_ATLETAS[[#This Row],[ATLETA]],ATLETAS[ATLETA],ATLETAS[SEXO])</f>
        <v>M</v>
      </c>
      <c r="H957" s="4">
        <v>43759</v>
      </c>
      <c r="I957" s="2" t="s">
        <v>380</v>
      </c>
      <c r="J957" s="1" t="s">
        <v>649</v>
      </c>
      <c r="K957" s="3">
        <v>4.0081018518518525E-4</v>
      </c>
    </row>
    <row r="958" spans="1:11" x14ac:dyDescent="0.25">
      <c r="A958" s="1">
        <v>2023</v>
      </c>
      <c r="B958" s="4">
        <f>_xlfn.XLOOKUP(BD_ATLETAS[[#This Row],[ATLETA]],ATLETAS[ATLETA],ATLETAS[F. NACIMIENTO])</f>
        <v>28982</v>
      </c>
      <c r="C958" s="1">
        <f>IF(BD_ATLETAS[[#This Row],[F. NACIMIENTO]]=0,"",BD_ATLETAS[[#This Row],[AÑO]]-YEAR(BD_ATLETAS[[#This Row],[F. NACIMIENTO]]))</f>
        <v>40</v>
      </c>
      <c r="D958" s="2" t="s">
        <v>107</v>
      </c>
      <c r="E958" s="4" t="s">
        <v>362</v>
      </c>
      <c r="F95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8" s="4" t="str">
        <f>_xlfn.XLOOKUP(BD_ATLETAS[[#This Row],[ATLETA]],ATLETAS[ATLETA],ATLETAS[SEXO])</f>
        <v>M</v>
      </c>
      <c r="H958" s="4">
        <v>43759</v>
      </c>
      <c r="I958" s="2" t="s">
        <v>380</v>
      </c>
      <c r="J958" s="1" t="s">
        <v>13</v>
      </c>
      <c r="K958" s="3">
        <v>5.4201388888888886E-4</v>
      </c>
    </row>
    <row r="959" spans="1:11" x14ac:dyDescent="0.25">
      <c r="A959" s="1">
        <v>2023</v>
      </c>
      <c r="B959" s="4">
        <f>_xlfn.XLOOKUP(BD_ATLETAS[[#This Row],[ATLETA]],ATLETAS[ATLETA],ATLETAS[F. NACIMIENTO])</f>
        <v>28982</v>
      </c>
      <c r="C959" s="1">
        <f>IF(BD_ATLETAS[[#This Row],[F. NACIMIENTO]]=0,"",BD_ATLETAS[[#This Row],[AÑO]]-YEAR(BD_ATLETAS[[#This Row],[F. NACIMIENTO]]))</f>
        <v>40</v>
      </c>
      <c r="D959" s="2" t="s">
        <v>107</v>
      </c>
      <c r="E959" s="4" t="s">
        <v>362</v>
      </c>
      <c r="F95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959" s="4" t="str">
        <f>_xlfn.XLOOKUP(BD_ATLETAS[[#This Row],[ATLETA]],ATLETAS[ATLETA],ATLETAS[SEXO])</f>
        <v>M</v>
      </c>
      <c r="H959" s="4">
        <v>43759</v>
      </c>
      <c r="I959" s="2" t="s">
        <v>380</v>
      </c>
      <c r="J959" s="1" t="s">
        <v>12</v>
      </c>
      <c r="K959" s="3">
        <v>5.6354166666666673E-4</v>
      </c>
    </row>
    <row r="960" spans="1:11" x14ac:dyDescent="0.25">
      <c r="A960" s="1">
        <v>2023</v>
      </c>
      <c r="B960" s="4">
        <f>_xlfn.XLOOKUP(BD_ATLETAS[[#This Row],[ATLETA]],ATLETAS[ATLETA],ATLETAS[F. NACIMIENTO])</f>
        <v>38990</v>
      </c>
      <c r="C960" s="1">
        <f>IF(BD_ATLETAS[[#This Row],[F. NACIMIENTO]]=0,"",BD_ATLETAS[[#This Row],[AÑO]]-YEAR(BD_ATLETAS[[#This Row],[F. NACIMIENTO]]))</f>
        <v>13</v>
      </c>
      <c r="D960" t="s">
        <v>405</v>
      </c>
      <c r="E960" s="4" t="s">
        <v>362</v>
      </c>
      <c r="F9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0" s="4" t="str">
        <f>_xlfn.XLOOKUP(BD_ATLETAS[[#This Row],[ATLETA]],ATLETAS[ATLETA],ATLETAS[SEXO])</f>
        <v>M</v>
      </c>
      <c r="H960" s="4">
        <v>43759</v>
      </c>
      <c r="I960" s="2" t="s">
        <v>380</v>
      </c>
      <c r="J960" s="1" t="s">
        <v>15</v>
      </c>
      <c r="K960" s="3">
        <v>2.192824074074074E-3</v>
      </c>
    </row>
    <row r="961" spans="1:11" x14ac:dyDescent="0.25">
      <c r="A961" s="1">
        <v>2023</v>
      </c>
      <c r="B961" s="4">
        <f>_xlfn.XLOOKUP(BD_ATLETAS[[#This Row],[ATLETA]],ATLETAS[ATLETA],ATLETAS[F. NACIMIENTO])</f>
        <v>38990</v>
      </c>
      <c r="C961" s="1">
        <f>IF(BD_ATLETAS[[#This Row],[F. NACIMIENTO]]=0,"",BD_ATLETAS[[#This Row],[AÑO]]-YEAR(BD_ATLETAS[[#This Row],[F. NACIMIENTO]]))</f>
        <v>13</v>
      </c>
      <c r="D961" t="s">
        <v>405</v>
      </c>
      <c r="E961" s="4" t="s">
        <v>362</v>
      </c>
      <c r="F9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1" s="4" t="str">
        <f>_xlfn.XLOOKUP(BD_ATLETAS[[#This Row],[ATLETA]],ATLETAS[ATLETA],ATLETAS[SEXO])</f>
        <v>M</v>
      </c>
      <c r="H961" s="4">
        <v>43759</v>
      </c>
      <c r="I961" s="2" t="s">
        <v>380</v>
      </c>
      <c r="J961" s="1" t="s">
        <v>649</v>
      </c>
      <c r="K961" s="3">
        <v>3.5798611111111106E-4</v>
      </c>
    </row>
    <row r="962" spans="1:11" x14ac:dyDescent="0.25">
      <c r="A962" s="1">
        <v>2023</v>
      </c>
      <c r="B962" s="4">
        <f>_xlfn.XLOOKUP(BD_ATLETAS[[#This Row],[ATLETA]],ATLETAS[ATLETA],ATLETAS[F. NACIMIENTO])</f>
        <v>38990</v>
      </c>
      <c r="C962" s="1">
        <f>IF(BD_ATLETAS[[#This Row],[F. NACIMIENTO]]=0,"",BD_ATLETAS[[#This Row],[AÑO]]-YEAR(BD_ATLETAS[[#This Row],[F. NACIMIENTO]]))</f>
        <v>13</v>
      </c>
      <c r="D962" t="s">
        <v>405</v>
      </c>
      <c r="E962" s="4" t="s">
        <v>362</v>
      </c>
      <c r="F96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2" s="4" t="str">
        <f>_xlfn.XLOOKUP(BD_ATLETAS[[#This Row],[ATLETA]],ATLETAS[ATLETA],ATLETAS[SEXO])</f>
        <v>M</v>
      </c>
      <c r="H962" s="4">
        <v>43759</v>
      </c>
      <c r="I962" s="2" t="s">
        <v>380</v>
      </c>
      <c r="J962" s="1" t="s">
        <v>11</v>
      </c>
      <c r="K962" s="3">
        <v>4.6111111111111114E-4</v>
      </c>
    </row>
    <row r="963" spans="1:11" x14ac:dyDescent="0.25">
      <c r="A963" s="1">
        <v>2023</v>
      </c>
      <c r="B963" s="4">
        <f>_xlfn.XLOOKUP(BD_ATLETAS[[#This Row],[ATLETA]],ATLETAS[ATLETA],ATLETAS[F. NACIMIENTO])</f>
        <v>38990</v>
      </c>
      <c r="C963" s="1">
        <f>IF(BD_ATLETAS[[#This Row],[F. NACIMIENTO]]=0,"",BD_ATLETAS[[#This Row],[AÑO]]-YEAR(BD_ATLETAS[[#This Row],[F. NACIMIENTO]]))</f>
        <v>13</v>
      </c>
      <c r="D963" t="s">
        <v>405</v>
      </c>
      <c r="E963" s="4" t="s">
        <v>362</v>
      </c>
      <c r="F9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63" s="4" t="str">
        <f>_xlfn.XLOOKUP(BD_ATLETAS[[#This Row],[ATLETA]],ATLETAS[ATLETA],ATLETAS[SEXO])</f>
        <v>M</v>
      </c>
      <c r="H963" s="4">
        <v>43759</v>
      </c>
      <c r="I963" s="2" t="s">
        <v>380</v>
      </c>
      <c r="J963" s="1" t="s">
        <v>13</v>
      </c>
      <c r="K963" s="3">
        <v>4.1192129629629635E-4</v>
      </c>
    </row>
    <row r="964" spans="1:11" x14ac:dyDescent="0.25">
      <c r="A964" s="1">
        <v>2023</v>
      </c>
      <c r="B964" s="4">
        <f>_xlfn.XLOOKUP(BD_ATLETAS[[#This Row],[ATLETA]],ATLETAS[ATLETA],ATLETAS[F. NACIMIENTO])</f>
        <v>34221</v>
      </c>
      <c r="C964" s="1">
        <f>IF(BD_ATLETAS[[#This Row],[F. NACIMIENTO]]=0,"",BD_ATLETAS[[#This Row],[AÑO]]-YEAR(BD_ATLETAS[[#This Row],[F. NACIMIENTO]]))</f>
        <v>26</v>
      </c>
      <c r="D964" s="2" t="s">
        <v>144</v>
      </c>
      <c r="E964" s="4" t="s">
        <v>364</v>
      </c>
      <c r="F96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4" s="4" t="str">
        <f>_xlfn.XLOOKUP(BD_ATLETAS[[#This Row],[ATLETA]],ATLETAS[ATLETA],ATLETAS[SEXO])</f>
        <v>M</v>
      </c>
      <c r="H964" s="4">
        <v>43759</v>
      </c>
      <c r="I964" s="2" t="s">
        <v>380</v>
      </c>
      <c r="J964" s="1" t="s">
        <v>15</v>
      </c>
      <c r="K964" s="3">
        <v>2.5854166666666669E-3</v>
      </c>
    </row>
    <row r="965" spans="1:11" x14ac:dyDescent="0.25">
      <c r="A965" s="1">
        <v>2023</v>
      </c>
      <c r="B965" s="4">
        <f>_xlfn.XLOOKUP(BD_ATLETAS[[#This Row],[ATLETA]],ATLETAS[ATLETA],ATLETAS[F. NACIMIENTO])</f>
        <v>34221</v>
      </c>
      <c r="C965" s="1">
        <f>IF(BD_ATLETAS[[#This Row],[F. NACIMIENTO]]=0,"",BD_ATLETAS[[#This Row],[AÑO]]-YEAR(BD_ATLETAS[[#This Row],[F. NACIMIENTO]]))</f>
        <v>26</v>
      </c>
      <c r="D965" s="2" t="s">
        <v>144</v>
      </c>
      <c r="E965" s="4" t="s">
        <v>364</v>
      </c>
      <c r="F96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5" s="4" t="str">
        <f>_xlfn.XLOOKUP(BD_ATLETAS[[#This Row],[ATLETA]],ATLETAS[ATLETA],ATLETAS[SEXO])</f>
        <v>M</v>
      </c>
      <c r="H965" s="4">
        <v>43759</v>
      </c>
      <c r="I965" s="2" t="s">
        <v>380</v>
      </c>
      <c r="J965" s="1" t="s">
        <v>649</v>
      </c>
      <c r="K965" s="3">
        <v>3.5520833333333341E-4</v>
      </c>
    </row>
    <row r="966" spans="1:11" x14ac:dyDescent="0.25">
      <c r="A966" s="1">
        <v>2023</v>
      </c>
      <c r="B966" s="4">
        <f>_xlfn.XLOOKUP(BD_ATLETAS[[#This Row],[ATLETA]],ATLETAS[ATLETA],ATLETAS[F. NACIMIENTO])</f>
        <v>34221</v>
      </c>
      <c r="C966" s="1">
        <f>IF(BD_ATLETAS[[#This Row],[F. NACIMIENTO]]=0,"",BD_ATLETAS[[#This Row],[AÑO]]-YEAR(BD_ATLETAS[[#This Row],[F. NACIMIENTO]]))</f>
        <v>26</v>
      </c>
      <c r="D966" s="2" t="s">
        <v>144</v>
      </c>
      <c r="E966" s="4" t="s">
        <v>364</v>
      </c>
      <c r="F96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6" s="4" t="str">
        <f>_xlfn.XLOOKUP(BD_ATLETAS[[#This Row],[ATLETA]],ATLETAS[ATLETA],ATLETAS[SEXO])</f>
        <v>M</v>
      </c>
      <c r="H966" s="4">
        <v>43759</v>
      </c>
      <c r="I966" s="2" t="s">
        <v>380</v>
      </c>
      <c r="J966" s="1" t="s">
        <v>13</v>
      </c>
      <c r="K966" s="3">
        <v>4.6365740740740748E-4</v>
      </c>
    </row>
    <row r="967" spans="1:11" x14ac:dyDescent="0.25">
      <c r="A967" s="1">
        <v>2023</v>
      </c>
      <c r="B967" s="4">
        <f>_xlfn.XLOOKUP(BD_ATLETAS[[#This Row],[ATLETA]],ATLETAS[ATLETA],ATLETAS[F. NACIMIENTO])</f>
        <v>34221</v>
      </c>
      <c r="C967" s="1">
        <f>IF(BD_ATLETAS[[#This Row],[F. NACIMIENTO]]=0,"",BD_ATLETAS[[#This Row],[AÑO]]-YEAR(BD_ATLETAS[[#This Row],[F. NACIMIENTO]]))</f>
        <v>26</v>
      </c>
      <c r="D967" s="2" t="s">
        <v>144</v>
      </c>
      <c r="E967" s="4" t="s">
        <v>364</v>
      </c>
      <c r="F96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67" s="4" t="str">
        <f>_xlfn.XLOOKUP(BD_ATLETAS[[#This Row],[ATLETA]],ATLETAS[ATLETA],ATLETAS[SEXO])</f>
        <v>M</v>
      </c>
      <c r="H967" s="4">
        <v>43759</v>
      </c>
      <c r="I967" s="2" t="s">
        <v>380</v>
      </c>
      <c r="J967" s="1" t="s">
        <v>12</v>
      </c>
      <c r="K967" s="3">
        <v>6.0115740740740735E-4</v>
      </c>
    </row>
    <row r="968" spans="1:11" x14ac:dyDescent="0.25">
      <c r="A968" s="1">
        <v>2023</v>
      </c>
      <c r="B968" s="4">
        <f>_xlfn.XLOOKUP(BD_ATLETAS[[#This Row],[ATLETA]],ATLETAS[ATLETA],ATLETAS[F. NACIMIENTO])</f>
        <v>40781</v>
      </c>
      <c r="C968" s="1">
        <f>IF(BD_ATLETAS[[#This Row],[F. NACIMIENTO]]=0,"",BD_ATLETAS[[#This Row],[AÑO]]-YEAR(BD_ATLETAS[[#This Row],[F. NACIMIENTO]]))</f>
        <v>8</v>
      </c>
      <c r="D968" s="2" t="s">
        <v>287</v>
      </c>
      <c r="E968" s="4" t="s">
        <v>370</v>
      </c>
      <c r="F9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68" s="4" t="str">
        <f>_xlfn.XLOOKUP(BD_ATLETAS[[#This Row],[ATLETA]],ATLETAS[ATLETA],ATLETAS[SEXO])</f>
        <v>M</v>
      </c>
      <c r="H968" s="4">
        <v>43759</v>
      </c>
      <c r="I968" s="2" t="s">
        <v>380</v>
      </c>
      <c r="J968" s="1" t="s">
        <v>650</v>
      </c>
      <c r="K968" s="3">
        <v>3.9583333333333338E-4</v>
      </c>
    </row>
    <row r="969" spans="1:11" x14ac:dyDescent="0.25">
      <c r="A969" s="1">
        <v>2023</v>
      </c>
      <c r="B969" s="4">
        <f>_xlfn.XLOOKUP(BD_ATLETAS[[#This Row],[ATLETA]],ATLETAS[ATLETA],ATLETAS[F. NACIMIENTO])</f>
        <v>40781</v>
      </c>
      <c r="C969" s="1">
        <f>IF(BD_ATLETAS[[#This Row],[F. NACIMIENTO]]=0,"",BD_ATLETAS[[#This Row],[AÑO]]-YEAR(BD_ATLETAS[[#This Row],[F. NACIMIENTO]]))</f>
        <v>8</v>
      </c>
      <c r="D969" s="2" t="s">
        <v>287</v>
      </c>
      <c r="E969" s="4" t="s">
        <v>370</v>
      </c>
      <c r="F9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69" s="4" t="str">
        <f>_xlfn.XLOOKUP(BD_ATLETAS[[#This Row],[ATLETA]],ATLETAS[ATLETA],ATLETAS[SEXO])</f>
        <v>M</v>
      </c>
      <c r="H969" s="4">
        <v>43759</v>
      </c>
      <c r="I969" s="2" t="s">
        <v>380</v>
      </c>
      <c r="J969" s="1" t="s">
        <v>9</v>
      </c>
      <c r="K969" s="3">
        <v>3.9814814814814818E-4</v>
      </c>
    </row>
    <row r="970" spans="1:11" x14ac:dyDescent="0.25">
      <c r="A970" s="1">
        <v>2023</v>
      </c>
      <c r="B970" s="4">
        <f>_xlfn.XLOOKUP(BD_ATLETAS[[#This Row],[ATLETA]],ATLETAS[ATLETA],ATLETAS[F. NACIMIENTO])</f>
        <v>39478</v>
      </c>
      <c r="C970" s="1">
        <f>IF(BD_ATLETAS[[#This Row],[F. NACIMIENTO]]=0,"",BD_ATLETAS[[#This Row],[AÑO]]-YEAR(BD_ATLETAS[[#This Row],[F. NACIMIENTO]]))</f>
        <v>11</v>
      </c>
      <c r="D970" s="2" t="s">
        <v>189</v>
      </c>
      <c r="E970" s="4" t="s">
        <v>367</v>
      </c>
      <c r="F9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0" s="4" t="str">
        <f>_xlfn.XLOOKUP(BD_ATLETAS[[#This Row],[ATLETA]],ATLETAS[ATLETA],ATLETAS[SEXO])</f>
        <v>M</v>
      </c>
      <c r="H970" s="4">
        <v>43759</v>
      </c>
      <c r="I970" s="2" t="s">
        <v>380</v>
      </c>
      <c r="J970" s="1" t="s">
        <v>649</v>
      </c>
      <c r="K970" s="3">
        <v>5.3043981481481475E-4</v>
      </c>
    </row>
    <row r="971" spans="1:11" x14ac:dyDescent="0.25">
      <c r="A971" s="1">
        <v>2023</v>
      </c>
      <c r="B971" s="4">
        <f>_xlfn.XLOOKUP(BD_ATLETAS[[#This Row],[ATLETA]],ATLETAS[ATLETA],ATLETAS[F. NACIMIENTO])</f>
        <v>39478</v>
      </c>
      <c r="C971" s="1">
        <f>IF(BD_ATLETAS[[#This Row],[F. NACIMIENTO]]=0,"",BD_ATLETAS[[#This Row],[AÑO]]-YEAR(BD_ATLETAS[[#This Row],[F. NACIMIENTO]]))</f>
        <v>11</v>
      </c>
      <c r="D971" s="2" t="s">
        <v>189</v>
      </c>
      <c r="E971" s="4" t="s">
        <v>367</v>
      </c>
      <c r="F9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1" s="4" t="str">
        <f>_xlfn.XLOOKUP(BD_ATLETAS[[#This Row],[ATLETA]],ATLETAS[ATLETA],ATLETAS[SEXO])</f>
        <v>M</v>
      </c>
      <c r="H971" s="4">
        <v>43759</v>
      </c>
      <c r="I971" s="2" t="s">
        <v>380</v>
      </c>
      <c r="J971" s="1" t="s">
        <v>11</v>
      </c>
      <c r="K971" s="3">
        <v>7.5474537037037036E-4</v>
      </c>
    </row>
    <row r="972" spans="1:11" x14ac:dyDescent="0.25">
      <c r="A972" s="1">
        <v>2023</v>
      </c>
      <c r="B972" s="4">
        <f>_xlfn.XLOOKUP(BD_ATLETAS[[#This Row],[ATLETA]],ATLETAS[ATLETA],ATLETAS[F. NACIMIENTO])</f>
        <v>39478</v>
      </c>
      <c r="C972" s="1">
        <f>IF(BD_ATLETAS[[#This Row],[F. NACIMIENTO]]=0,"",BD_ATLETAS[[#This Row],[AÑO]]-YEAR(BD_ATLETAS[[#This Row],[F. NACIMIENTO]]))</f>
        <v>11</v>
      </c>
      <c r="D972" s="2" t="s">
        <v>189</v>
      </c>
      <c r="E972" s="4" t="s">
        <v>367</v>
      </c>
      <c r="F9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2" s="4" t="str">
        <f>_xlfn.XLOOKUP(BD_ATLETAS[[#This Row],[ATLETA]],ATLETAS[ATLETA],ATLETAS[SEXO])</f>
        <v>M</v>
      </c>
      <c r="H972" s="4">
        <v>43759</v>
      </c>
      <c r="I972" s="2" t="s">
        <v>380</v>
      </c>
      <c r="J972" s="1" t="s">
        <v>12</v>
      </c>
      <c r="K972" s="3">
        <v>7.0960648148148152E-4</v>
      </c>
    </row>
    <row r="973" spans="1:11" x14ac:dyDescent="0.25">
      <c r="A973" s="1">
        <v>2023</v>
      </c>
      <c r="B973" s="4">
        <f>_xlfn.XLOOKUP(BD_ATLETAS[[#This Row],[ATLETA]],ATLETAS[ATLETA],ATLETAS[F. NACIMIENTO])</f>
        <v>40369</v>
      </c>
      <c r="C973" s="1">
        <f>IF(BD_ATLETAS[[#This Row],[F. NACIMIENTO]]=0,"",BD_ATLETAS[[#This Row],[AÑO]]-YEAR(BD_ATLETAS[[#This Row],[F. NACIMIENTO]]))</f>
        <v>9</v>
      </c>
      <c r="D973" s="2" t="s">
        <v>177</v>
      </c>
      <c r="E973" s="4" t="s">
        <v>367</v>
      </c>
      <c r="F97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3" s="4" t="str">
        <f>_xlfn.XLOOKUP(BD_ATLETAS[[#This Row],[ATLETA]],ATLETAS[ATLETA],ATLETAS[SEXO])</f>
        <v>F</v>
      </c>
      <c r="H973" s="4">
        <v>43759</v>
      </c>
      <c r="I973" s="2" t="s">
        <v>380</v>
      </c>
      <c r="J973" s="1" t="s">
        <v>649</v>
      </c>
      <c r="K973" s="3">
        <v>5.597222222222222E-4</v>
      </c>
    </row>
    <row r="974" spans="1:11" x14ac:dyDescent="0.25">
      <c r="A974" s="1">
        <v>2023</v>
      </c>
      <c r="B974" s="4">
        <f>_xlfn.XLOOKUP(BD_ATLETAS[[#This Row],[ATLETA]],ATLETAS[ATLETA],ATLETAS[F. NACIMIENTO])</f>
        <v>40369</v>
      </c>
      <c r="C974" s="1">
        <f>IF(BD_ATLETAS[[#This Row],[F. NACIMIENTO]]=0,"",BD_ATLETAS[[#This Row],[AÑO]]-YEAR(BD_ATLETAS[[#This Row],[F. NACIMIENTO]]))</f>
        <v>9</v>
      </c>
      <c r="D974" s="2" t="s">
        <v>177</v>
      </c>
      <c r="E974" s="4" t="s">
        <v>367</v>
      </c>
      <c r="F97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4" s="4" t="str">
        <f>_xlfn.XLOOKUP(BD_ATLETAS[[#This Row],[ATLETA]],ATLETAS[ATLETA],ATLETAS[SEXO])</f>
        <v>F</v>
      </c>
      <c r="H974" s="4">
        <v>43759</v>
      </c>
      <c r="I974" s="2" t="s">
        <v>380</v>
      </c>
      <c r="J974" s="1" t="s">
        <v>11</v>
      </c>
      <c r="K974" s="3">
        <v>7.4398148148148143E-4</v>
      </c>
    </row>
    <row r="975" spans="1:11" x14ac:dyDescent="0.25">
      <c r="A975" s="1">
        <v>2023</v>
      </c>
      <c r="B975" s="4">
        <f>_xlfn.XLOOKUP(BD_ATLETAS[[#This Row],[ATLETA]],ATLETAS[ATLETA],ATLETAS[F. NACIMIENTO])</f>
        <v>40369</v>
      </c>
      <c r="C975" s="1">
        <f>IF(BD_ATLETAS[[#This Row],[F. NACIMIENTO]]=0,"",BD_ATLETAS[[#This Row],[AÑO]]-YEAR(BD_ATLETAS[[#This Row],[F. NACIMIENTO]]))</f>
        <v>9</v>
      </c>
      <c r="D975" s="2" t="s">
        <v>177</v>
      </c>
      <c r="E975" s="4" t="s">
        <v>367</v>
      </c>
      <c r="F97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5" s="4" t="str">
        <f>_xlfn.XLOOKUP(BD_ATLETAS[[#This Row],[ATLETA]],ATLETAS[ATLETA],ATLETAS[SEXO])</f>
        <v>F</v>
      </c>
      <c r="H975" s="4">
        <v>43759</v>
      </c>
      <c r="I975" s="2" t="s">
        <v>380</v>
      </c>
      <c r="J975" s="1" t="s">
        <v>13</v>
      </c>
      <c r="K975" s="3">
        <v>8.3657407407407422E-4</v>
      </c>
    </row>
    <row r="976" spans="1:11" x14ac:dyDescent="0.25">
      <c r="A976" s="1">
        <v>2023</v>
      </c>
      <c r="B976" s="4">
        <f>_xlfn.XLOOKUP(BD_ATLETAS[[#This Row],[ATLETA]],ATLETAS[ATLETA],ATLETAS[F. NACIMIENTO])</f>
        <v>40369</v>
      </c>
      <c r="C976" s="1">
        <f>IF(BD_ATLETAS[[#This Row],[F. NACIMIENTO]]=0,"",BD_ATLETAS[[#This Row],[AÑO]]-YEAR(BD_ATLETAS[[#This Row],[F. NACIMIENTO]]))</f>
        <v>9</v>
      </c>
      <c r="D976" s="2" t="s">
        <v>177</v>
      </c>
      <c r="E976" s="4" t="s">
        <v>367</v>
      </c>
      <c r="F9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976" s="4" t="str">
        <f>_xlfn.XLOOKUP(BD_ATLETAS[[#This Row],[ATLETA]],ATLETAS[ATLETA],ATLETAS[SEXO])</f>
        <v>F</v>
      </c>
      <c r="H976" s="4">
        <v>43759</v>
      </c>
      <c r="I976" s="2" t="s">
        <v>380</v>
      </c>
      <c r="J976" s="1" t="s">
        <v>12</v>
      </c>
      <c r="K976" s="3">
        <v>9.3032407407407397E-4</v>
      </c>
    </row>
    <row r="977" spans="1:11" x14ac:dyDescent="0.25">
      <c r="A977" s="1">
        <v>2023</v>
      </c>
      <c r="B977" s="4">
        <f>_xlfn.XLOOKUP(BD_ATLETAS[[#This Row],[ATLETA]],ATLETAS[ATLETA],ATLETAS[F. NACIMIENTO])</f>
        <v>41112</v>
      </c>
      <c r="C977" s="1">
        <f>IF(BD_ATLETAS[[#This Row],[F. NACIMIENTO]]=0,"",BD_ATLETAS[[#This Row],[AÑO]]-YEAR(BD_ATLETAS[[#This Row],[F. NACIMIENTO]]))</f>
        <v>7</v>
      </c>
      <c r="D977" s="2" t="s">
        <v>112</v>
      </c>
      <c r="E977" s="4" t="s">
        <v>78</v>
      </c>
      <c r="F9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977" s="4" t="str">
        <f>_xlfn.XLOOKUP(BD_ATLETAS[[#This Row],[ATLETA]],ATLETAS[ATLETA],ATLETAS[SEXO])</f>
        <v>F</v>
      </c>
      <c r="H977" s="4">
        <v>43759</v>
      </c>
      <c r="I977" s="2" t="s">
        <v>380</v>
      </c>
      <c r="J977" s="1" t="s">
        <v>650</v>
      </c>
      <c r="K977" s="3">
        <v>3.2118055555555556E-4</v>
      </c>
    </row>
    <row r="978" spans="1:11" x14ac:dyDescent="0.25">
      <c r="A978" s="1">
        <v>2023</v>
      </c>
      <c r="B978" s="4">
        <f>_xlfn.XLOOKUP(BD_ATLETAS[[#This Row],[ATLETA]],ATLETAS[ATLETA],ATLETAS[F. NACIMIENTO])</f>
        <v>39781</v>
      </c>
      <c r="C978" s="1">
        <f>IF(BD_ATLETAS[[#This Row],[F. NACIMIENTO]]=0,"",BD_ATLETAS[[#This Row],[AÑO]]-YEAR(BD_ATLETAS[[#This Row],[F. NACIMIENTO]]))</f>
        <v>11</v>
      </c>
      <c r="D978" s="2" t="s">
        <v>297</v>
      </c>
      <c r="E978" s="4" t="s">
        <v>371</v>
      </c>
      <c r="F9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8" s="4" t="str">
        <f>_xlfn.XLOOKUP(BD_ATLETAS[[#This Row],[ATLETA]],ATLETAS[ATLETA],ATLETAS[SEXO])</f>
        <v>M</v>
      </c>
      <c r="H978" s="4">
        <v>43759</v>
      </c>
      <c r="I978" s="2" t="s">
        <v>380</v>
      </c>
      <c r="J978" s="1" t="s">
        <v>649</v>
      </c>
      <c r="K978" s="3">
        <v>7.1400462962962965E-4</v>
      </c>
    </row>
    <row r="979" spans="1:11" x14ac:dyDescent="0.25">
      <c r="A979" s="1">
        <v>2023</v>
      </c>
      <c r="B979" s="4">
        <f>_xlfn.XLOOKUP(BD_ATLETAS[[#This Row],[ATLETA]],ATLETAS[ATLETA],ATLETAS[F. NACIMIENTO])</f>
        <v>39781</v>
      </c>
      <c r="C979" s="1">
        <f>IF(BD_ATLETAS[[#This Row],[F. NACIMIENTO]]=0,"",BD_ATLETAS[[#This Row],[AÑO]]-YEAR(BD_ATLETAS[[#This Row],[F. NACIMIENTO]]))</f>
        <v>11</v>
      </c>
      <c r="D979" s="2" t="s">
        <v>297</v>
      </c>
      <c r="E979" s="4" t="s">
        <v>371</v>
      </c>
      <c r="F9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79" s="4" t="str">
        <f>_xlfn.XLOOKUP(BD_ATLETAS[[#This Row],[ATLETA]],ATLETAS[ATLETA],ATLETAS[SEXO])</f>
        <v>M</v>
      </c>
      <c r="H979" s="4">
        <v>43759</v>
      </c>
      <c r="I979" s="2" t="s">
        <v>380</v>
      </c>
      <c r="J979" s="1" t="s">
        <v>11</v>
      </c>
      <c r="K979" s="3">
        <v>7.5844907407407415E-4</v>
      </c>
    </row>
    <row r="980" spans="1:11" x14ac:dyDescent="0.25">
      <c r="A980" s="1">
        <v>2023</v>
      </c>
      <c r="B980" s="4">
        <f>_xlfn.XLOOKUP(BD_ATLETAS[[#This Row],[ATLETA]],ATLETAS[ATLETA],ATLETAS[F. NACIMIENTO])</f>
        <v>39781</v>
      </c>
      <c r="C980" s="1">
        <f>IF(BD_ATLETAS[[#This Row],[F. NACIMIENTO]]=0,"",BD_ATLETAS[[#This Row],[AÑO]]-YEAR(BD_ATLETAS[[#This Row],[F. NACIMIENTO]]))</f>
        <v>11</v>
      </c>
      <c r="D980" s="2" t="s">
        <v>297</v>
      </c>
      <c r="E980" s="4" t="s">
        <v>371</v>
      </c>
      <c r="F9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0" s="4" t="str">
        <f>_xlfn.XLOOKUP(BD_ATLETAS[[#This Row],[ATLETA]],ATLETAS[ATLETA],ATLETAS[SEXO])</f>
        <v>M</v>
      </c>
      <c r="H980" s="4">
        <v>43759</v>
      </c>
      <c r="I980" s="2" t="s">
        <v>380</v>
      </c>
      <c r="J980" s="1" t="s">
        <v>12</v>
      </c>
      <c r="K980" s="3">
        <v>1.0868055555555555E-3</v>
      </c>
    </row>
    <row r="981" spans="1:11" x14ac:dyDescent="0.25">
      <c r="A981" s="1">
        <v>2023</v>
      </c>
      <c r="B981" s="4">
        <f>_xlfn.XLOOKUP(BD_ATLETAS[[#This Row],[ATLETA]],ATLETAS[ATLETA],ATLETAS[F. NACIMIENTO])</f>
        <v>39740</v>
      </c>
      <c r="C981" s="1">
        <f>IF(BD_ATLETAS[[#This Row],[F. NACIMIENTO]]=0,"",BD_ATLETAS[[#This Row],[AÑO]]-YEAR(BD_ATLETAS[[#This Row],[F. NACIMIENTO]]))</f>
        <v>11</v>
      </c>
      <c r="D981" s="2" t="s">
        <v>125</v>
      </c>
      <c r="E981" s="4" t="s">
        <v>364</v>
      </c>
      <c r="F9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1" s="4" t="str">
        <f>_xlfn.XLOOKUP(BD_ATLETAS[[#This Row],[ATLETA]],ATLETAS[ATLETA],ATLETAS[SEXO])</f>
        <v>F</v>
      </c>
      <c r="H981" s="4">
        <v>43759</v>
      </c>
      <c r="I981" s="2" t="s">
        <v>380</v>
      </c>
      <c r="J981" s="1" t="s">
        <v>649</v>
      </c>
      <c r="K981" s="3">
        <v>5.1574074074074076E-4</v>
      </c>
    </row>
    <row r="982" spans="1:11" x14ac:dyDescent="0.25">
      <c r="A982" s="1">
        <v>2023</v>
      </c>
      <c r="B982" s="4">
        <f>_xlfn.XLOOKUP(BD_ATLETAS[[#This Row],[ATLETA]],ATLETAS[ATLETA],ATLETAS[F. NACIMIENTO])</f>
        <v>39740</v>
      </c>
      <c r="C982" s="1">
        <f>IF(BD_ATLETAS[[#This Row],[F. NACIMIENTO]]=0,"",BD_ATLETAS[[#This Row],[AÑO]]-YEAR(BD_ATLETAS[[#This Row],[F. NACIMIENTO]]))</f>
        <v>11</v>
      </c>
      <c r="D982" s="2" t="s">
        <v>125</v>
      </c>
      <c r="E982" s="4" t="s">
        <v>364</v>
      </c>
      <c r="F9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2" s="4" t="str">
        <f>_xlfn.XLOOKUP(BD_ATLETAS[[#This Row],[ATLETA]],ATLETAS[ATLETA],ATLETAS[SEXO])</f>
        <v>F</v>
      </c>
      <c r="H982" s="4">
        <v>43759</v>
      </c>
      <c r="I982" s="2" t="s">
        <v>380</v>
      </c>
      <c r="J982" s="1" t="s">
        <v>13</v>
      </c>
      <c r="K982" s="3">
        <v>5.4907407407407411E-4</v>
      </c>
    </row>
    <row r="983" spans="1:11" x14ac:dyDescent="0.25">
      <c r="A983" s="1">
        <v>2023</v>
      </c>
      <c r="B983" s="4">
        <f>_xlfn.XLOOKUP(BD_ATLETAS[[#This Row],[ATLETA]],ATLETAS[ATLETA],ATLETAS[F. NACIMIENTO])</f>
        <v>39740</v>
      </c>
      <c r="C983" s="1">
        <f>IF(BD_ATLETAS[[#This Row],[F. NACIMIENTO]]=0,"",BD_ATLETAS[[#This Row],[AÑO]]-YEAR(BD_ATLETAS[[#This Row],[F. NACIMIENTO]]))</f>
        <v>11</v>
      </c>
      <c r="D983" s="2" t="s">
        <v>125</v>
      </c>
      <c r="E983" s="4" t="s">
        <v>364</v>
      </c>
      <c r="F9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83" s="4" t="str">
        <f>_xlfn.XLOOKUP(BD_ATLETAS[[#This Row],[ATLETA]],ATLETAS[ATLETA],ATLETAS[SEXO])</f>
        <v>F</v>
      </c>
      <c r="H983" s="4">
        <v>43759</v>
      </c>
      <c r="I983" s="2" t="s">
        <v>380</v>
      </c>
      <c r="J983" s="1" t="s">
        <v>12</v>
      </c>
      <c r="K983" s="3">
        <v>6.315972222222222E-4</v>
      </c>
    </row>
    <row r="984" spans="1:11" x14ac:dyDescent="0.25">
      <c r="A984" s="1">
        <v>2023</v>
      </c>
      <c r="B984" s="4">
        <f>_xlfn.XLOOKUP(BD_ATLETAS[[#This Row],[ATLETA]],ATLETAS[ATLETA],ATLETAS[F. NACIMIENTO])</f>
        <v>38865</v>
      </c>
      <c r="C984" s="1">
        <f>IF(BD_ATLETAS[[#This Row],[F. NACIMIENTO]]=0,"",BD_ATLETAS[[#This Row],[AÑO]]-YEAR(BD_ATLETAS[[#This Row],[F. NACIMIENTO]]))</f>
        <v>13</v>
      </c>
      <c r="D984" s="2" t="s">
        <v>127</v>
      </c>
      <c r="E984" s="4" t="s">
        <v>364</v>
      </c>
      <c r="F9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4" s="4" t="str">
        <f>_xlfn.XLOOKUP(BD_ATLETAS[[#This Row],[ATLETA]],ATLETAS[ATLETA],ATLETAS[SEXO])</f>
        <v>F</v>
      </c>
      <c r="H984" s="4">
        <v>43759</v>
      </c>
      <c r="I984" s="2" t="s">
        <v>380</v>
      </c>
      <c r="J984" s="1" t="s">
        <v>15</v>
      </c>
      <c r="K984" s="3">
        <v>2.7437500000000001E-3</v>
      </c>
    </row>
    <row r="985" spans="1:11" x14ac:dyDescent="0.25">
      <c r="A985" s="1">
        <v>2023</v>
      </c>
      <c r="B985" s="4">
        <f>_xlfn.XLOOKUP(BD_ATLETAS[[#This Row],[ATLETA]],ATLETAS[ATLETA],ATLETAS[F. NACIMIENTO])</f>
        <v>38865</v>
      </c>
      <c r="C985" s="1">
        <f>IF(BD_ATLETAS[[#This Row],[F. NACIMIENTO]]=0,"",BD_ATLETAS[[#This Row],[AÑO]]-YEAR(BD_ATLETAS[[#This Row],[F. NACIMIENTO]]))</f>
        <v>13</v>
      </c>
      <c r="D985" s="2" t="s">
        <v>127</v>
      </c>
      <c r="E985" s="4" t="s">
        <v>364</v>
      </c>
      <c r="F9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5" s="4" t="str">
        <f>_xlfn.XLOOKUP(BD_ATLETAS[[#This Row],[ATLETA]],ATLETAS[ATLETA],ATLETAS[SEXO])</f>
        <v>F</v>
      </c>
      <c r="H985" s="4">
        <v>43759</v>
      </c>
      <c r="I985" s="2" t="s">
        <v>380</v>
      </c>
      <c r="J985" s="1" t="s">
        <v>649</v>
      </c>
      <c r="K985" s="3">
        <v>4.3009259259259259E-4</v>
      </c>
    </row>
    <row r="986" spans="1:11" x14ac:dyDescent="0.25">
      <c r="A986" s="1">
        <v>2023</v>
      </c>
      <c r="B986" s="4">
        <f>_xlfn.XLOOKUP(BD_ATLETAS[[#This Row],[ATLETA]],ATLETAS[ATLETA],ATLETAS[F. NACIMIENTO])</f>
        <v>38865</v>
      </c>
      <c r="C986" s="1">
        <f>IF(BD_ATLETAS[[#This Row],[F. NACIMIENTO]]=0,"",BD_ATLETAS[[#This Row],[AÑO]]-YEAR(BD_ATLETAS[[#This Row],[F. NACIMIENTO]]))</f>
        <v>13</v>
      </c>
      <c r="D986" s="2" t="s">
        <v>127</v>
      </c>
      <c r="E986" s="4" t="s">
        <v>364</v>
      </c>
      <c r="F9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6" s="4" t="str">
        <f>_xlfn.XLOOKUP(BD_ATLETAS[[#This Row],[ATLETA]],ATLETAS[ATLETA],ATLETAS[SEXO])</f>
        <v>F</v>
      </c>
      <c r="H986" s="4">
        <v>43759</v>
      </c>
      <c r="I986" s="2" t="s">
        <v>380</v>
      </c>
      <c r="J986" s="1" t="s">
        <v>11</v>
      </c>
      <c r="K986" s="3">
        <v>5.7048611111111113E-4</v>
      </c>
    </row>
    <row r="987" spans="1:11" x14ac:dyDescent="0.25">
      <c r="A987" s="1">
        <v>2023</v>
      </c>
      <c r="B987" s="4">
        <f>_xlfn.XLOOKUP(BD_ATLETAS[[#This Row],[ATLETA]],ATLETAS[ATLETA],ATLETAS[F. NACIMIENTO])</f>
        <v>38865</v>
      </c>
      <c r="C987" s="1">
        <f>IF(BD_ATLETAS[[#This Row],[F. NACIMIENTO]]=0,"",BD_ATLETAS[[#This Row],[AÑO]]-YEAR(BD_ATLETAS[[#This Row],[F. NACIMIENTO]]))</f>
        <v>13</v>
      </c>
      <c r="D987" s="2" t="s">
        <v>127</v>
      </c>
      <c r="E987" s="4" t="s">
        <v>364</v>
      </c>
      <c r="F9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87" s="4" t="str">
        <f>_xlfn.XLOOKUP(BD_ATLETAS[[#This Row],[ATLETA]],ATLETAS[ATLETA],ATLETAS[SEXO])</f>
        <v>F</v>
      </c>
      <c r="H987" s="4">
        <v>43759</v>
      </c>
      <c r="I987" s="2" t="s">
        <v>380</v>
      </c>
      <c r="J987" s="1" t="s">
        <v>13</v>
      </c>
      <c r="K987" s="3">
        <v>5.7800925925925923E-4</v>
      </c>
    </row>
    <row r="988" spans="1:11" x14ac:dyDescent="0.25">
      <c r="A988" s="1">
        <v>2023</v>
      </c>
      <c r="B988" s="4">
        <f>_xlfn.XLOOKUP(BD_ATLETAS[[#This Row],[ATLETA]],ATLETAS[ATLETA],ATLETAS[F. NACIMIENTO])</f>
        <v>34899</v>
      </c>
      <c r="C988" s="1">
        <f>IF(BD_ATLETAS[[#This Row],[F. NACIMIENTO]]=0,"",BD_ATLETAS[[#This Row],[AÑO]]-YEAR(BD_ATLETAS[[#This Row],[F. NACIMIENTO]]))</f>
        <v>24</v>
      </c>
      <c r="D988" s="2" t="s">
        <v>79</v>
      </c>
      <c r="E988" s="4" t="s">
        <v>78</v>
      </c>
      <c r="F9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88" s="4" t="str">
        <f>_xlfn.XLOOKUP(BD_ATLETAS[[#This Row],[ATLETA]],ATLETAS[ATLETA],ATLETAS[SEXO])</f>
        <v>M</v>
      </c>
      <c r="H988" s="4">
        <v>43759</v>
      </c>
      <c r="I988" s="2" t="s">
        <v>380</v>
      </c>
      <c r="J988" s="1" t="s">
        <v>15</v>
      </c>
      <c r="K988" s="3">
        <v>2.8136574074074075E-3</v>
      </c>
    </row>
    <row r="989" spans="1:11" x14ac:dyDescent="0.25">
      <c r="A989" s="1">
        <v>2023</v>
      </c>
      <c r="B989" s="4">
        <f>_xlfn.XLOOKUP(BD_ATLETAS[[#This Row],[ATLETA]],ATLETAS[ATLETA],ATLETAS[F. NACIMIENTO])</f>
        <v>34899</v>
      </c>
      <c r="C989" s="1">
        <f>IF(BD_ATLETAS[[#This Row],[F. NACIMIENTO]]=0,"",BD_ATLETAS[[#This Row],[AÑO]]-YEAR(BD_ATLETAS[[#This Row],[F. NACIMIENTO]]))</f>
        <v>24</v>
      </c>
      <c r="D989" s="2" t="s">
        <v>79</v>
      </c>
      <c r="E989" s="4" t="s">
        <v>78</v>
      </c>
      <c r="F9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89" s="4" t="str">
        <f>_xlfn.XLOOKUP(BD_ATLETAS[[#This Row],[ATLETA]],ATLETAS[ATLETA],ATLETAS[SEXO])</f>
        <v>M</v>
      </c>
      <c r="H989" s="4">
        <v>43759</v>
      </c>
      <c r="I989" s="2" t="s">
        <v>380</v>
      </c>
      <c r="J989" s="1" t="s">
        <v>13</v>
      </c>
      <c r="K989" s="3">
        <v>4.4560185185185192E-4</v>
      </c>
    </row>
    <row r="990" spans="1:11" x14ac:dyDescent="0.25">
      <c r="A990" s="1">
        <v>2023</v>
      </c>
      <c r="B990" s="4">
        <f>_xlfn.XLOOKUP(BD_ATLETAS[[#This Row],[ATLETA]],ATLETAS[ATLETA],ATLETAS[F. NACIMIENTO])</f>
        <v>34899</v>
      </c>
      <c r="C990" s="1">
        <f>IF(BD_ATLETAS[[#This Row],[F. NACIMIENTO]]=0,"",BD_ATLETAS[[#This Row],[AÑO]]-YEAR(BD_ATLETAS[[#This Row],[F. NACIMIENTO]]))</f>
        <v>24</v>
      </c>
      <c r="D990" s="2" t="s">
        <v>79</v>
      </c>
      <c r="E990" s="4" t="s">
        <v>78</v>
      </c>
      <c r="F9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990" s="4" t="str">
        <f>_xlfn.XLOOKUP(BD_ATLETAS[[#This Row],[ATLETA]],ATLETAS[ATLETA],ATLETAS[SEXO])</f>
        <v>M</v>
      </c>
      <c r="H990" s="4">
        <v>43759</v>
      </c>
      <c r="I990" s="2" t="s">
        <v>380</v>
      </c>
      <c r="J990" s="1" t="s">
        <v>12</v>
      </c>
      <c r="K990" s="3">
        <v>5.2141203703703692E-4</v>
      </c>
    </row>
    <row r="991" spans="1:11" x14ac:dyDescent="0.25">
      <c r="A991" s="1">
        <v>2023</v>
      </c>
      <c r="B991" s="4">
        <f>_xlfn.XLOOKUP(BD_ATLETAS[[#This Row],[ATLETA]],ATLETAS[ATLETA],ATLETAS[F. NACIMIENTO])</f>
        <v>39447</v>
      </c>
      <c r="C991" s="1">
        <f>IF(BD_ATLETAS[[#This Row],[F. NACIMIENTO]]=0,"",BD_ATLETAS[[#This Row],[AÑO]]-YEAR(BD_ATLETAS[[#This Row],[F. NACIMIENTO]]))</f>
        <v>11</v>
      </c>
      <c r="D991" s="2" t="s">
        <v>406</v>
      </c>
      <c r="E991" s="4" t="s">
        <v>369</v>
      </c>
      <c r="F9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1" s="4" t="str">
        <f>_xlfn.XLOOKUP(BD_ATLETAS[[#This Row],[ATLETA]],ATLETAS[ATLETA],ATLETAS[SEXO])</f>
        <v>M</v>
      </c>
      <c r="H991" s="4">
        <v>43759</v>
      </c>
      <c r="I991" s="2" t="s">
        <v>380</v>
      </c>
      <c r="J991" s="1" t="s">
        <v>15</v>
      </c>
      <c r="K991" s="3">
        <v>2.1790509259259259E-3</v>
      </c>
    </row>
    <row r="992" spans="1:11" x14ac:dyDescent="0.25">
      <c r="A992" s="1">
        <v>2023</v>
      </c>
      <c r="B992" s="4">
        <f>_xlfn.XLOOKUP(BD_ATLETAS[[#This Row],[ATLETA]],ATLETAS[ATLETA],ATLETAS[F. NACIMIENTO])</f>
        <v>39447</v>
      </c>
      <c r="C992" s="1">
        <f>IF(BD_ATLETAS[[#This Row],[F. NACIMIENTO]]=0,"",BD_ATLETAS[[#This Row],[AÑO]]-YEAR(BD_ATLETAS[[#This Row],[F. NACIMIENTO]]))</f>
        <v>11</v>
      </c>
      <c r="D992" s="2" t="s">
        <v>406</v>
      </c>
      <c r="E992" s="4" t="s">
        <v>369</v>
      </c>
      <c r="F9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2" s="4" t="str">
        <f>_xlfn.XLOOKUP(BD_ATLETAS[[#This Row],[ATLETA]],ATLETAS[ATLETA],ATLETAS[SEXO])</f>
        <v>M</v>
      </c>
      <c r="H992" s="4">
        <v>43759</v>
      </c>
      <c r="I992" s="2" t="s">
        <v>380</v>
      </c>
      <c r="J992" s="1" t="s">
        <v>649</v>
      </c>
      <c r="K992" s="3">
        <v>3.8530092592592587E-4</v>
      </c>
    </row>
    <row r="993" spans="1:11" x14ac:dyDescent="0.25">
      <c r="A993" s="1">
        <v>2023</v>
      </c>
      <c r="B993" s="4">
        <f>_xlfn.XLOOKUP(BD_ATLETAS[[#This Row],[ATLETA]],ATLETAS[ATLETA],ATLETAS[F. NACIMIENTO])</f>
        <v>39447</v>
      </c>
      <c r="C993" s="1">
        <f>IF(BD_ATLETAS[[#This Row],[F. NACIMIENTO]]=0,"",BD_ATLETAS[[#This Row],[AÑO]]-YEAR(BD_ATLETAS[[#This Row],[F. NACIMIENTO]]))</f>
        <v>11</v>
      </c>
      <c r="D993" s="2" t="s">
        <v>406</v>
      </c>
      <c r="E993" s="4" t="s">
        <v>369</v>
      </c>
      <c r="F9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3" s="4" t="str">
        <f>_xlfn.XLOOKUP(BD_ATLETAS[[#This Row],[ATLETA]],ATLETAS[ATLETA],ATLETAS[SEXO])</f>
        <v>M</v>
      </c>
      <c r="H993" s="4">
        <v>43759</v>
      </c>
      <c r="I993" s="2" t="s">
        <v>380</v>
      </c>
      <c r="J993" s="1" t="s">
        <v>13</v>
      </c>
      <c r="K993" s="3">
        <v>4.130787037037037E-4</v>
      </c>
    </row>
    <row r="994" spans="1:11" x14ac:dyDescent="0.25">
      <c r="A994" s="1">
        <v>2023</v>
      </c>
      <c r="B994" s="4">
        <f>_xlfn.XLOOKUP(BD_ATLETAS[[#This Row],[ATLETA]],ATLETAS[ATLETA],ATLETAS[F. NACIMIENTO])</f>
        <v>39430</v>
      </c>
      <c r="C994" s="1">
        <f>IF(BD_ATLETAS[[#This Row],[F. NACIMIENTO]]=0,"",BD_ATLETAS[[#This Row],[AÑO]]-YEAR(BD_ATLETAS[[#This Row],[F. NACIMIENTO]]))</f>
        <v>12</v>
      </c>
      <c r="D994" s="2" t="s">
        <v>117</v>
      </c>
      <c r="E994" s="4" t="s">
        <v>78</v>
      </c>
      <c r="F9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4" s="4" t="str">
        <f>_xlfn.XLOOKUP(BD_ATLETAS[[#This Row],[ATLETA]],ATLETAS[ATLETA],ATLETAS[SEXO])</f>
        <v>M</v>
      </c>
      <c r="H994" s="4">
        <v>43759</v>
      </c>
      <c r="I994" s="2" t="s">
        <v>380</v>
      </c>
      <c r="J994" s="1" t="s">
        <v>649</v>
      </c>
      <c r="K994" s="3">
        <v>6.5034722222222219E-4</v>
      </c>
    </row>
    <row r="995" spans="1:11" x14ac:dyDescent="0.25">
      <c r="A995" s="1">
        <v>2023</v>
      </c>
      <c r="B995" s="4">
        <f>_xlfn.XLOOKUP(BD_ATLETAS[[#This Row],[ATLETA]],ATLETAS[ATLETA],ATLETAS[F. NACIMIENTO])</f>
        <v>39430</v>
      </c>
      <c r="C995" s="1">
        <f>IF(BD_ATLETAS[[#This Row],[F. NACIMIENTO]]=0,"",BD_ATLETAS[[#This Row],[AÑO]]-YEAR(BD_ATLETAS[[#This Row],[F. NACIMIENTO]]))</f>
        <v>12</v>
      </c>
      <c r="D995" s="2" t="s">
        <v>117</v>
      </c>
      <c r="E995" s="4" t="s">
        <v>78</v>
      </c>
      <c r="F9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995" s="4" t="str">
        <f>_xlfn.XLOOKUP(BD_ATLETAS[[#This Row],[ATLETA]],ATLETAS[ATLETA],ATLETAS[SEXO])</f>
        <v>M</v>
      </c>
      <c r="H995" s="4">
        <v>43759</v>
      </c>
      <c r="I995" s="2" t="s">
        <v>380</v>
      </c>
      <c r="J995" s="1" t="s">
        <v>12</v>
      </c>
      <c r="K995" s="3">
        <v>7.4155092592592599E-4</v>
      </c>
    </row>
    <row r="996" spans="1:11" x14ac:dyDescent="0.25">
      <c r="A996" s="1">
        <v>2023</v>
      </c>
      <c r="B996" s="4">
        <f>_xlfn.XLOOKUP(BD_ATLETAS[[#This Row],[ATLETA]],ATLETAS[ATLETA],ATLETAS[F. NACIMIENTO])</f>
        <v>38663</v>
      </c>
      <c r="C996" s="1">
        <f>IF(BD_ATLETAS[[#This Row],[F. NACIMIENTO]]=0,"",BD_ATLETAS[[#This Row],[AÑO]]-YEAR(BD_ATLETAS[[#This Row],[F. NACIMIENTO]]))</f>
        <v>14</v>
      </c>
      <c r="D996" s="2" t="s">
        <v>98</v>
      </c>
      <c r="E996" s="4" t="s">
        <v>362</v>
      </c>
      <c r="F99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6" s="4" t="str">
        <f>_xlfn.XLOOKUP(BD_ATLETAS[[#This Row],[ATLETA]],ATLETAS[ATLETA],ATLETAS[SEXO])</f>
        <v>M</v>
      </c>
      <c r="H996" s="4">
        <v>43759</v>
      </c>
      <c r="I996" s="2" t="s">
        <v>380</v>
      </c>
      <c r="J996" s="1" t="s">
        <v>15</v>
      </c>
      <c r="K996" s="3">
        <v>2.3645833333333336E-3</v>
      </c>
    </row>
    <row r="997" spans="1:11" x14ac:dyDescent="0.25">
      <c r="A997" s="1">
        <v>2023</v>
      </c>
      <c r="B997" s="4">
        <f>_xlfn.XLOOKUP(BD_ATLETAS[[#This Row],[ATLETA]],ATLETAS[ATLETA],ATLETAS[F. NACIMIENTO])</f>
        <v>38663</v>
      </c>
      <c r="C997" s="1">
        <f>IF(BD_ATLETAS[[#This Row],[F. NACIMIENTO]]=0,"",BD_ATLETAS[[#This Row],[AÑO]]-YEAR(BD_ATLETAS[[#This Row],[F. NACIMIENTO]]))</f>
        <v>14</v>
      </c>
      <c r="D997" s="2" t="s">
        <v>98</v>
      </c>
      <c r="E997" s="4" t="s">
        <v>362</v>
      </c>
      <c r="F9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7" s="4" t="str">
        <f>_xlfn.XLOOKUP(BD_ATLETAS[[#This Row],[ATLETA]],ATLETAS[ATLETA],ATLETAS[SEXO])</f>
        <v>M</v>
      </c>
      <c r="H997" s="4">
        <v>43759</v>
      </c>
      <c r="I997" s="2" t="s">
        <v>380</v>
      </c>
      <c r="J997" s="1" t="s">
        <v>649</v>
      </c>
      <c r="K997" s="3">
        <v>3.7557870370370371E-4</v>
      </c>
    </row>
    <row r="998" spans="1:11" x14ac:dyDescent="0.25">
      <c r="A998" s="1">
        <v>2023</v>
      </c>
      <c r="B998" s="4">
        <f>_xlfn.XLOOKUP(BD_ATLETAS[[#This Row],[ATLETA]],ATLETAS[ATLETA],ATLETAS[F. NACIMIENTO])</f>
        <v>38663</v>
      </c>
      <c r="C998" s="1">
        <f>IF(BD_ATLETAS[[#This Row],[F. NACIMIENTO]]=0,"",BD_ATLETAS[[#This Row],[AÑO]]-YEAR(BD_ATLETAS[[#This Row],[F. NACIMIENTO]]))</f>
        <v>14</v>
      </c>
      <c r="D998" s="2" t="s">
        <v>98</v>
      </c>
      <c r="E998" s="4" t="s">
        <v>362</v>
      </c>
      <c r="F9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8" s="4" t="str">
        <f>_xlfn.XLOOKUP(BD_ATLETAS[[#This Row],[ATLETA]],ATLETAS[ATLETA],ATLETAS[SEXO])</f>
        <v>M</v>
      </c>
      <c r="H998" s="4">
        <v>43759</v>
      </c>
      <c r="I998" s="2" t="s">
        <v>380</v>
      </c>
      <c r="J998" s="1" t="s">
        <v>13</v>
      </c>
      <c r="K998" s="3">
        <v>5.0300925925925936E-4</v>
      </c>
    </row>
    <row r="999" spans="1:11" x14ac:dyDescent="0.25">
      <c r="A999" s="1">
        <v>2023</v>
      </c>
      <c r="B999" s="4">
        <f>_xlfn.XLOOKUP(BD_ATLETAS[[#This Row],[ATLETA]],ATLETAS[ATLETA],ATLETAS[F. NACIMIENTO])</f>
        <v>38663</v>
      </c>
      <c r="C999" s="1">
        <f>IF(BD_ATLETAS[[#This Row],[F. NACIMIENTO]]=0,"",BD_ATLETAS[[#This Row],[AÑO]]-YEAR(BD_ATLETAS[[#This Row],[F. NACIMIENTO]]))</f>
        <v>14</v>
      </c>
      <c r="D999" s="2" t="s">
        <v>98</v>
      </c>
      <c r="E999" s="4" t="s">
        <v>362</v>
      </c>
      <c r="F9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999" s="4" t="str">
        <f>_xlfn.XLOOKUP(BD_ATLETAS[[#This Row],[ATLETA]],ATLETAS[ATLETA],ATLETAS[SEXO])</f>
        <v>M</v>
      </c>
      <c r="H999" s="4">
        <v>43759</v>
      </c>
      <c r="I999" s="2" t="s">
        <v>380</v>
      </c>
      <c r="J999" s="1" t="s">
        <v>12</v>
      </c>
      <c r="K999" s="3">
        <v>4.7106481481481484E-4</v>
      </c>
    </row>
    <row r="1000" spans="1:11" x14ac:dyDescent="0.25">
      <c r="A1000" s="1">
        <v>2023</v>
      </c>
      <c r="B1000" s="4">
        <f>_xlfn.XLOOKUP(BD_ATLETAS[[#This Row],[ATLETA]],ATLETAS[ATLETA],ATLETAS[F. NACIMIENTO])</f>
        <v>39884</v>
      </c>
      <c r="C1000" s="1">
        <f>IF(BD_ATLETAS[[#This Row],[F. NACIMIENTO]]=0,"",BD_ATLETAS[[#This Row],[AÑO]]-YEAR(BD_ATLETAS[[#This Row],[F. NACIMIENTO]]))</f>
        <v>10</v>
      </c>
      <c r="D1000" s="2" t="s">
        <v>422</v>
      </c>
      <c r="E1000" s="4" t="s">
        <v>362</v>
      </c>
      <c r="F10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00" s="4" t="str">
        <f>_xlfn.XLOOKUP(BD_ATLETAS[[#This Row],[ATLETA]],ATLETAS[ATLETA],ATLETAS[SEXO])</f>
        <v>M</v>
      </c>
      <c r="H1000" s="4">
        <v>43759</v>
      </c>
      <c r="I1000" s="2" t="s">
        <v>380</v>
      </c>
      <c r="J1000" s="1" t="s">
        <v>649</v>
      </c>
      <c r="K1000" s="3">
        <v>6.8750000000000007E-4</v>
      </c>
    </row>
    <row r="1001" spans="1:11" x14ac:dyDescent="0.25">
      <c r="A1001" s="1">
        <v>2023</v>
      </c>
      <c r="B1001" s="4">
        <f>_xlfn.XLOOKUP(BD_ATLETAS[[#This Row],[ATLETA]],ATLETAS[ATLETA],ATLETAS[F. NACIMIENTO])</f>
        <v>39884</v>
      </c>
      <c r="C1001" s="1">
        <f>IF(BD_ATLETAS[[#This Row],[F. NACIMIENTO]]=0,"",BD_ATLETAS[[#This Row],[AÑO]]-YEAR(BD_ATLETAS[[#This Row],[F. NACIMIENTO]]))</f>
        <v>10</v>
      </c>
      <c r="D1001" s="2" t="s">
        <v>422</v>
      </c>
      <c r="E1001" s="4" t="s">
        <v>362</v>
      </c>
      <c r="F10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01" s="4" t="str">
        <f>_xlfn.XLOOKUP(BD_ATLETAS[[#This Row],[ATLETA]],ATLETAS[ATLETA],ATLETAS[SEXO])</f>
        <v>M</v>
      </c>
      <c r="H1001" s="4">
        <v>43759</v>
      </c>
      <c r="I1001" s="2" t="s">
        <v>380</v>
      </c>
      <c r="J1001" s="1" t="s">
        <v>11</v>
      </c>
      <c r="K1001" s="3">
        <v>8.4999999999999995E-4</v>
      </c>
    </row>
    <row r="1002" spans="1:11" x14ac:dyDescent="0.25">
      <c r="A1002" s="1">
        <v>2023</v>
      </c>
      <c r="B1002" s="4">
        <f>_xlfn.XLOOKUP(BD_ATLETAS[[#This Row],[ATLETA]],ATLETAS[ATLETA],ATLETAS[F. NACIMIENTO])</f>
        <v>39452</v>
      </c>
      <c r="C1002" s="1">
        <f>IF(BD_ATLETAS[[#This Row],[F. NACIMIENTO]]=0,"",BD_ATLETAS[[#This Row],[AÑO]]-YEAR(BD_ATLETAS[[#This Row],[F. NACIMIENTO]]))</f>
        <v>11</v>
      </c>
      <c r="D1002" s="2" t="s">
        <v>168</v>
      </c>
      <c r="E1002" s="4" t="s">
        <v>365</v>
      </c>
      <c r="F10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2" s="4" t="str">
        <f>_xlfn.XLOOKUP(BD_ATLETAS[[#This Row],[ATLETA]],ATLETAS[ATLETA],ATLETAS[SEXO])</f>
        <v>M</v>
      </c>
      <c r="H1002" s="4">
        <v>43759</v>
      </c>
      <c r="I1002" s="2" t="s">
        <v>380</v>
      </c>
      <c r="J1002" s="1" t="s">
        <v>649</v>
      </c>
      <c r="K1002" s="3">
        <v>5.7835648148148145E-4</v>
      </c>
    </row>
    <row r="1003" spans="1:11" x14ac:dyDescent="0.25">
      <c r="A1003" s="1">
        <v>2023</v>
      </c>
      <c r="B1003" s="4">
        <f>_xlfn.XLOOKUP(BD_ATLETAS[[#This Row],[ATLETA]],ATLETAS[ATLETA],ATLETAS[F. NACIMIENTO])</f>
        <v>39452</v>
      </c>
      <c r="C1003" s="1">
        <f>IF(BD_ATLETAS[[#This Row],[F. NACIMIENTO]]=0,"",BD_ATLETAS[[#This Row],[AÑO]]-YEAR(BD_ATLETAS[[#This Row],[F. NACIMIENTO]]))</f>
        <v>11</v>
      </c>
      <c r="D1003" s="2" t="s">
        <v>168</v>
      </c>
      <c r="E1003" s="4" t="s">
        <v>365</v>
      </c>
      <c r="F10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3" s="4" t="str">
        <f>_xlfn.XLOOKUP(BD_ATLETAS[[#This Row],[ATLETA]],ATLETAS[ATLETA],ATLETAS[SEXO])</f>
        <v>M</v>
      </c>
      <c r="H1003" s="4">
        <v>43759</v>
      </c>
      <c r="I1003" s="2" t="s">
        <v>380</v>
      </c>
      <c r="J1003" s="1" t="s">
        <v>11</v>
      </c>
      <c r="K1003" s="3">
        <v>6.6990740740740737E-4</v>
      </c>
    </row>
    <row r="1004" spans="1:11" x14ac:dyDescent="0.25">
      <c r="A1004" s="1">
        <v>2023</v>
      </c>
      <c r="B1004" s="4">
        <f>_xlfn.XLOOKUP(BD_ATLETAS[[#This Row],[ATLETA]],ATLETAS[ATLETA],ATLETAS[F. NACIMIENTO])</f>
        <v>39452</v>
      </c>
      <c r="C1004" s="1">
        <f>IF(BD_ATLETAS[[#This Row],[F. NACIMIENTO]]=0,"",BD_ATLETAS[[#This Row],[AÑO]]-YEAR(BD_ATLETAS[[#This Row],[F. NACIMIENTO]]))</f>
        <v>11</v>
      </c>
      <c r="D1004" s="2" t="s">
        <v>168</v>
      </c>
      <c r="E1004" s="4" t="s">
        <v>365</v>
      </c>
      <c r="F10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04" s="4" t="str">
        <f>_xlfn.XLOOKUP(BD_ATLETAS[[#This Row],[ATLETA]],ATLETAS[ATLETA],ATLETAS[SEXO])</f>
        <v>M</v>
      </c>
      <c r="H1004" s="4">
        <v>43759</v>
      </c>
      <c r="I1004" s="2" t="s">
        <v>380</v>
      </c>
      <c r="J1004" s="1" t="s">
        <v>12</v>
      </c>
      <c r="K1004" s="3">
        <v>7.4363425925925931E-4</v>
      </c>
    </row>
    <row r="1005" spans="1:11" x14ac:dyDescent="0.25">
      <c r="A1005" s="1">
        <v>2023</v>
      </c>
      <c r="B1005" s="4">
        <f>_xlfn.XLOOKUP(BD_ATLETAS[[#This Row],[ATLETA]],ATLETAS[ATLETA],ATLETAS[F. NACIMIENTO])</f>
        <v>34622</v>
      </c>
      <c r="C1005" s="1">
        <f>IF(BD_ATLETAS[[#This Row],[F. NACIMIENTO]]=0,"",BD_ATLETAS[[#This Row],[AÑO]]-YEAR(BD_ATLETAS[[#This Row],[F. NACIMIENTO]]))</f>
        <v>25</v>
      </c>
      <c r="D1005" s="2" t="s">
        <v>142</v>
      </c>
      <c r="E1005" s="4" t="s">
        <v>364</v>
      </c>
      <c r="F10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5" s="4" t="str">
        <f>_xlfn.XLOOKUP(BD_ATLETAS[[#This Row],[ATLETA]],ATLETAS[ATLETA],ATLETAS[SEXO])</f>
        <v>M</v>
      </c>
      <c r="H1005" s="4">
        <v>43759</v>
      </c>
      <c r="I1005" s="2" t="s">
        <v>380</v>
      </c>
      <c r="J1005" s="1" t="s">
        <v>649</v>
      </c>
      <c r="K1005" s="3">
        <v>3.5243055555555554E-4</v>
      </c>
    </row>
    <row r="1006" spans="1:11" x14ac:dyDescent="0.25">
      <c r="A1006" s="1">
        <v>2023</v>
      </c>
      <c r="B1006" s="4">
        <f>_xlfn.XLOOKUP(BD_ATLETAS[[#This Row],[ATLETA]],ATLETAS[ATLETA],ATLETAS[F. NACIMIENTO])</f>
        <v>34622</v>
      </c>
      <c r="C1006" s="1">
        <f>IF(BD_ATLETAS[[#This Row],[F. NACIMIENTO]]=0,"",BD_ATLETAS[[#This Row],[AÑO]]-YEAR(BD_ATLETAS[[#This Row],[F. NACIMIENTO]]))</f>
        <v>25</v>
      </c>
      <c r="D1006" s="2" t="s">
        <v>142</v>
      </c>
      <c r="E1006" s="4" t="s">
        <v>364</v>
      </c>
      <c r="F10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6" s="4" t="str">
        <f>_xlfn.XLOOKUP(BD_ATLETAS[[#This Row],[ATLETA]],ATLETAS[ATLETA],ATLETAS[SEXO])</f>
        <v>M</v>
      </c>
      <c r="H1006" s="4">
        <v>43759</v>
      </c>
      <c r="I1006" s="2" t="s">
        <v>380</v>
      </c>
      <c r="J1006" s="1" t="s">
        <v>11</v>
      </c>
      <c r="K1006" s="3">
        <v>4.550925925925926E-4</v>
      </c>
    </row>
    <row r="1007" spans="1:11" x14ac:dyDescent="0.25">
      <c r="A1007" s="1">
        <v>2023</v>
      </c>
      <c r="B1007" s="4">
        <f>_xlfn.XLOOKUP(BD_ATLETAS[[#This Row],[ATLETA]],ATLETAS[ATLETA],ATLETAS[F. NACIMIENTO])</f>
        <v>34622</v>
      </c>
      <c r="C1007" s="1">
        <f>IF(BD_ATLETAS[[#This Row],[F. NACIMIENTO]]=0,"",BD_ATLETAS[[#This Row],[AÑO]]-YEAR(BD_ATLETAS[[#This Row],[F. NACIMIENTO]]))</f>
        <v>25</v>
      </c>
      <c r="D1007" s="2" t="s">
        <v>142</v>
      </c>
      <c r="E1007" s="4" t="s">
        <v>364</v>
      </c>
      <c r="F10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7" s="4" t="str">
        <f>_xlfn.XLOOKUP(BD_ATLETAS[[#This Row],[ATLETA]],ATLETAS[ATLETA],ATLETAS[SEXO])</f>
        <v>M</v>
      </c>
      <c r="H1007" s="4">
        <v>43759</v>
      </c>
      <c r="I1007" s="2" t="s">
        <v>380</v>
      </c>
      <c r="J1007" s="1" t="s">
        <v>13</v>
      </c>
      <c r="K1007" s="3">
        <v>4.0000000000000002E-4</v>
      </c>
    </row>
    <row r="1008" spans="1:11" x14ac:dyDescent="0.25">
      <c r="A1008" s="1">
        <v>2023</v>
      </c>
      <c r="B1008" s="4">
        <f>_xlfn.XLOOKUP(BD_ATLETAS[[#This Row],[ATLETA]],ATLETAS[ATLETA],ATLETAS[F. NACIMIENTO])</f>
        <v>34622</v>
      </c>
      <c r="C1008" s="1">
        <f>IF(BD_ATLETAS[[#This Row],[F. NACIMIENTO]]=0,"",BD_ATLETAS[[#This Row],[AÑO]]-YEAR(BD_ATLETAS[[#This Row],[F. NACIMIENTO]]))</f>
        <v>25</v>
      </c>
      <c r="D1008" s="2" t="s">
        <v>142</v>
      </c>
      <c r="E1008" s="4" t="s">
        <v>364</v>
      </c>
      <c r="F10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08" s="4" t="str">
        <f>_xlfn.XLOOKUP(BD_ATLETAS[[#This Row],[ATLETA]],ATLETAS[ATLETA],ATLETAS[SEXO])</f>
        <v>M</v>
      </c>
      <c r="H1008" s="4">
        <v>43759</v>
      </c>
      <c r="I1008" s="2" t="s">
        <v>380</v>
      </c>
      <c r="J1008" s="1" t="s">
        <v>12</v>
      </c>
      <c r="K1008" s="3">
        <v>5.0810185185185192E-4</v>
      </c>
    </row>
    <row r="1009" spans="1:11" x14ac:dyDescent="0.25">
      <c r="A1009" s="1">
        <v>2023</v>
      </c>
      <c r="B1009" s="4">
        <f>_xlfn.XLOOKUP(BD_ATLETAS[[#This Row],[ATLETA]],ATLETAS[ATLETA],ATLETAS[F. NACIMIENTO])</f>
        <v>40661</v>
      </c>
      <c r="C1009" s="1">
        <f>IF(BD_ATLETAS[[#This Row],[F. NACIMIENTO]]=0,"",BD_ATLETAS[[#This Row],[AÑO]]-YEAR(BD_ATLETAS[[#This Row],[F. NACIMIENTO]]))</f>
        <v>8</v>
      </c>
      <c r="D1009" s="2" t="s">
        <v>132</v>
      </c>
      <c r="E1009" s="4" t="s">
        <v>364</v>
      </c>
      <c r="F100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09" s="4" t="str">
        <f>_xlfn.XLOOKUP(BD_ATLETAS[[#This Row],[ATLETA]],ATLETAS[ATLETA],ATLETAS[SEXO])</f>
        <v>M</v>
      </c>
      <c r="H1009" s="4">
        <v>43759</v>
      </c>
      <c r="I1009" s="2" t="s">
        <v>380</v>
      </c>
      <c r="J1009" s="1" t="s">
        <v>650</v>
      </c>
      <c r="K1009" s="3">
        <v>3.3101851851851852E-4</v>
      </c>
    </row>
    <row r="1010" spans="1:11" x14ac:dyDescent="0.25">
      <c r="A1010" s="1">
        <v>2023</v>
      </c>
      <c r="B1010" s="4">
        <f>_xlfn.XLOOKUP(BD_ATLETAS[[#This Row],[ATLETA]],ATLETAS[ATLETA],ATLETAS[F. NACIMIENTO])</f>
        <v>40661</v>
      </c>
      <c r="C1010" s="1">
        <f>IF(BD_ATLETAS[[#This Row],[F. NACIMIENTO]]=0,"",BD_ATLETAS[[#This Row],[AÑO]]-YEAR(BD_ATLETAS[[#This Row],[F. NACIMIENTO]]))</f>
        <v>8</v>
      </c>
      <c r="D1010" s="2" t="s">
        <v>132</v>
      </c>
      <c r="E1010" s="4" t="s">
        <v>364</v>
      </c>
      <c r="F101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10" s="4" t="str">
        <f>_xlfn.XLOOKUP(BD_ATLETAS[[#This Row],[ATLETA]],ATLETAS[ATLETA],ATLETAS[SEXO])</f>
        <v>M</v>
      </c>
      <c r="H1010" s="4">
        <v>43759</v>
      </c>
      <c r="I1010" s="2" t="s">
        <v>380</v>
      </c>
      <c r="J1010" s="1" t="s">
        <v>9</v>
      </c>
      <c r="K1010" s="3">
        <v>4.8009259259259251E-4</v>
      </c>
    </row>
    <row r="1011" spans="1:11" x14ac:dyDescent="0.25">
      <c r="A1011" s="1">
        <v>2023</v>
      </c>
      <c r="B1011" s="4">
        <f>_xlfn.XLOOKUP(BD_ATLETAS[[#This Row],[ATLETA]],ATLETAS[ATLETA],ATLETAS[F. NACIMIENTO])</f>
        <v>40661</v>
      </c>
      <c r="C1011" s="1">
        <f>IF(BD_ATLETAS[[#This Row],[F. NACIMIENTO]]=0,"",BD_ATLETAS[[#This Row],[AÑO]]-YEAR(BD_ATLETAS[[#This Row],[F. NACIMIENTO]]))</f>
        <v>8</v>
      </c>
      <c r="D1011" s="2" t="s">
        <v>132</v>
      </c>
      <c r="E1011" s="4" t="s">
        <v>364</v>
      </c>
      <c r="F10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11" s="4" t="str">
        <f>_xlfn.XLOOKUP(BD_ATLETAS[[#This Row],[ATLETA]],ATLETAS[ATLETA],ATLETAS[SEXO])</f>
        <v>M</v>
      </c>
      <c r="H1011" s="4">
        <v>43759</v>
      </c>
      <c r="I1011" s="2" t="s">
        <v>380</v>
      </c>
      <c r="J1011" s="1" t="s">
        <v>10</v>
      </c>
      <c r="K1011" s="3">
        <v>2.9467592592592593E-4</v>
      </c>
    </row>
    <row r="1012" spans="1:11" x14ac:dyDescent="0.25">
      <c r="A1012" s="1">
        <v>2023</v>
      </c>
      <c r="B1012" s="4">
        <f>_xlfn.XLOOKUP(BD_ATLETAS[[#This Row],[ATLETA]],ATLETAS[ATLETA],ATLETAS[F. NACIMIENTO])</f>
        <v>39725</v>
      </c>
      <c r="C1012" s="1">
        <f>IF(BD_ATLETAS[[#This Row],[F. NACIMIENTO]]=0,"",BD_ATLETAS[[#This Row],[AÑO]]-YEAR(BD_ATLETAS[[#This Row],[F. NACIMIENTO]]))</f>
        <v>11</v>
      </c>
      <c r="D1012" s="2" t="s">
        <v>423</v>
      </c>
      <c r="E1012" s="4" t="s">
        <v>25</v>
      </c>
      <c r="F10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2" s="4" t="str">
        <f>_xlfn.XLOOKUP(BD_ATLETAS[[#This Row],[ATLETA]],ATLETAS[ATLETA],ATLETAS[SEXO])</f>
        <v>M</v>
      </c>
      <c r="H1012" s="4">
        <v>43759</v>
      </c>
      <c r="I1012" s="2" t="s">
        <v>380</v>
      </c>
      <c r="J1012" s="1" t="s">
        <v>649</v>
      </c>
      <c r="K1012" s="3">
        <v>3.9942129629629621E-4</v>
      </c>
    </row>
    <row r="1013" spans="1:11" x14ac:dyDescent="0.25">
      <c r="A1013" s="1">
        <v>2023</v>
      </c>
      <c r="B1013" s="4">
        <f>_xlfn.XLOOKUP(BD_ATLETAS[[#This Row],[ATLETA]],ATLETAS[ATLETA],ATLETAS[F. NACIMIENTO])</f>
        <v>39725</v>
      </c>
      <c r="C1013" s="1">
        <f>IF(BD_ATLETAS[[#This Row],[F. NACIMIENTO]]=0,"",BD_ATLETAS[[#This Row],[AÑO]]-YEAR(BD_ATLETAS[[#This Row],[F. NACIMIENTO]]))</f>
        <v>11</v>
      </c>
      <c r="D1013" s="2" t="s">
        <v>423</v>
      </c>
      <c r="E1013" s="4" t="s">
        <v>25</v>
      </c>
      <c r="F10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3" s="4" t="str">
        <f>_xlfn.XLOOKUP(BD_ATLETAS[[#This Row],[ATLETA]],ATLETAS[ATLETA],ATLETAS[SEXO])</f>
        <v>M</v>
      </c>
      <c r="H1013" s="4">
        <v>43759</v>
      </c>
      <c r="I1013" s="2" t="s">
        <v>380</v>
      </c>
      <c r="J1013" s="1" t="s">
        <v>11</v>
      </c>
      <c r="K1013" s="3">
        <v>5.7905092592592589E-4</v>
      </c>
    </row>
    <row r="1014" spans="1:11" x14ac:dyDescent="0.25">
      <c r="A1014" s="1">
        <v>2023</v>
      </c>
      <c r="B1014" s="4">
        <f>_xlfn.XLOOKUP(BD_ATLETAS[[#This Row],[ATLETA]],ATLETAS[ATLETA],ATLETAS[F. NACIMIENTO])</f>
        <v>39725</v>
      </c>
      <c r="C1014" s="1">
        <f>IF(BD_ATLETAS[[#This Row],[F. NACIMIENTO]]=0,"",BD_ATLETAS[[#This Row],[AÑO]]-YEAR(BD_ATLETAS[[#This Row],[F. NACIMIENTO]]))</f>
        <v>11</v>
      </c>
      <c r="D1014" s="2" t="s">
        <v>423</v>
      </c>
      <c r="E1014" s="4" t="s">
        <v>25</v>
      </c>
      <c r="F10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4" s="4" t="str">
        <f>_xlfn.XLOOKUP(BD_ATLETAS[[#This Row],[ATLETA]],ATLETAS[ATLETA],ATLETAS[SEXO])</f>
        <v>M</v>
      </c>
      <c r="H1014" s="4">
        <v>43759</v>
      </c>
      <c r="I1014" s="2" t="s">
        <v>380</v>
      </c>
      <c r="J1014" s="1" t="s">
        <v>13</v>
      </c>
      <c r="K1014" s="3">
        <v>4.9699074074074077E-4</v>
      </c>
    </row>
    <row r="1015" spans="1:11" x14ac:dyDescent="0.25">
      <c r="A1015" s="1">
        <v>2023</v>
      </c>
      <c r="B1015" s="4">
        <f>_xlfn.XLOOKUP(BD_ATLETAS[[#This Row],[ATLETA]],ATLETAS[ATLETA],ATLETAS[F. NACIMIENTO])</f>
        <v>39725</v>
      </c>
      <c r="C1015" s="1">
        <f>IF(BD_ATLETAS[[#This Row],[F. NACIMIENTO]]=0,"",BD_ATLETAS[[#This Row],[AÑO]]-YEAR(BD_ATLETAS[[#This Row],[F. NACIMIENTO]]))</f>
        <v>11</v>
      </c>
      <c r="D1015" s="2" t="s">
        <v>423</v>
      </c>
      <c r="E1015" s="4" t="s">
        <v>25</v>
      </c>
      <c r="F10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15" s="4" t="str">
        <f>_xlfn.XLOOKUP(BD_ATLETAS[[#This Row],[ATLETA]],ATLETAS[ATLETA],ATLETAS[SEXO])</f>
        <v>M</v>
      </c>
      <c r="H1015" s="4">
        <v>43759</v>
      </c>
      <c r="I1015" s="2" t="s">
        <v>380</v>
      </c>
      <c r="J1015" s="1" t="s">
        <v>12</v>
      </c>
      <c r="K1015" s="3">
        <v>5.461805555555555E-4</v>
      </c>
    </row>
    <row r="1016" spans="1:11" x14ac:dyDescent="0.25">
      <c r="A1016" s="1">
        <v>2023</v>
      </c>
      <c r="B1016" s="4">
        <f>_xlfn.XLOOKUP(BD_ATLETAS[[#This Row],[ATLETA]],ATLETAS[ATLETA],ATLETAS[F. NACIMIENTO])</f>
        <v>40129</v>
      </c>
      <c r="C1016" s="1">
        <f>IF(BD_ATLETAS[[#This Row],[F. NACIMIENTO]]=0,"",BD_ATLETAS[[#This Row],[AÑO]]-YEAR(BD_ATLETAS[[#This Row],[F. NACIMIENTO]]))</f>
        <v>10</v>
      </c>
      <c r="D1016" s="2" t="s">
        <v>95</v>
      </c>
      <c r="E1016" s="4" t="s">
        <v>362</v>
      </c>
      <c r="F101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6" s="4" t="str">
        <f>_xlfn.XLOOKUP(BD_ATLETAS[[#This Row],[ATLETA]],ATLETAS[ATLETA],ATLETAS[SEXO])</f>
        <v>M</v>
      </c>
      <c r="H1016" s="4">
        <v>43759</v>
      </c>
      <c r="I1016" s="2" t="s">
        <v>380</v>
      </c>
      <c r="J1016" s="1" t="s">
        <v>15</v>
      </c>
      <c r="K1016" s="3">
        <v>2.8596064814814816E-3</v>
      </c>
    </row>
    <row r="1017" spans="1:11" x14ac:dyDescent="0.25">
      <c r="A1017" s="1">
        <v>2023</v>
      </c>
      <c r="B1017" s="4">
        <f>_xlfn.XLOOKUP(BD_ATLETAS[[#This Row],[ATLETA]],ATLETAS[ATLETA],ATLETAS[F. NACIMIENTO])</f>
        <v>40129</v>
      </c>
      <c r="C1017" s="1">
        <f>IF(BD_ATLETAS[[#This Row],[F. NACIMIENTO]]=0,"",BD_ATLETAS[[#This Row],[AÑO]]-YEAR(BD_ATLETAS[[#This Row],[F. NACIMIENTO]]))</f>
        <v>10</v>
      </c>
      <c r="D1017" s="2" t="s">
        <v>95</v>
      </c>
      <c r="E1017" s="4" t="s">
        <v>362</v>
      </c>
      <c r="F101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7" s="4" t="str">
        <f>_xlfn.XLOOKUP(BD_ATLETAS[[#This Row],[ATLETA]],ATLETAS[ATLETA],ATLETAS[SEXO])</f>
        <v>M</v>
      </c>
      <c r="H1017" s="4">
        <v>43759</v>
      </c>
      <c r="I1017" s="2" t="s">
        <v>380</v>
      </c>
      <c r="J1017" s="1" t="s">
        <v>649</v>
      </c>
      <c r="K1017" s="3">
        <v>4.8530092592592592E-4</v>
      </c>
    </row>
    <row r="1018" spans="1:11" x14ac:dyDescent="0.25">
      <c r="A1018" s="1">
        <v>2023</v>
      </c>
      <c r="B1018" s="4">
        <f>_xlfn.XLOOKUP(BD_ATLETAS[[#This Row],[ATLETA]],ATLETAS[ATLETA],ATLETAS[F. NACIMIENTO])</f>
        <v>40129</v>
      </c>
      <c r="C1018" s="1">
        <f>IF(BD_ATLETAS[[#This Row],[F. NACIMIENTO]]=0,"",BD_ATLETAS[[#This Row],[AÑO]]-YEAR(BD_ATLETAS[[#This Row],[F. NACIMIENTO]]))</f>
        <v>10</v>
      </c>
      <c r="D1018" s="2" t="s">
        <v>95</v>
      </c>
      <c r="E1018" s="4" t="s">
        <v>362</v>
      </c>
      <c r="F101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8" s="4" t="str">
        <f>_xlfn.XLOOKUP(BD_ATLETAS[[#This Row],[ATLETA]],ATLETAS[ATLETA],ATLETAS[SEXO])</f>
        <v>M</v>
      </c>
      <c r="H1018" s="4">
        <v>43759</v>
      </c>
      <c r="I1018" s="2" t="s">
        <v>380</v>
      </c>
      <c r="J1018" s="1" t="s">
        <v>13</v>
      </c>
      <c r="K1018" s="3">
        <v>5.456018518518518E-4</v>
      </c>
    </row>
    <row r="1019" spans="1:11" x14ac:dyDescent="0.25">
      <c r="A1019" s="1">
        <v>2023</v>
      </c>
      <c r="B1019" s="4">
        <f>_xlfn.XLOOKUP(BD_ATLETAS[[#This Row],[ATLETA]],ATLETAS[ATLETA],ATLETAS[F. NACIMIENTO])</f>
        <v>40051</v>
      </c>
      <c r="C1019" s="1">
        <f>IF(BD_ATLETAS[[#This Row],[F. NACIMIENTO]]=0,"",BD_ATLETAS[[#This Row],[AÑO]]-YEAR(BD_ATLETAS[[#This Row],[F. NACIMIENTO]]))</f>
        <v>10</v>
      </c>
      <c r="D1019" s="2" t="s">
        <v>414</v>
      </c>
      <c r="E1019" s="4" t="s">
        <v>362</v>
      </c>
      <c r="F101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19" s="4" t="str">
        <f>_xlfn.XLOOKUP(BD_ATLETAS[[#This Row],[ATLETA]],ATLETAS[ATLETA],ATLETAS[SEXO])</f>
        <v>M</v>
      </c>
      <c r="H1019" s="4">
        <v>43759</v>
      </c>
      <c r="I1019" s="2" t="s">
        <v>380</v>
      </c>
      <c r="J1019" s="1" t="s">
        <v>15</v>
      </c>
      <c r="K1019" s="3">
        <v>3.0024305555555555E-3</v>
      </c>
    </row>
    <row r="1020" spans="1:11" x14ac:dyDescent="0.25">
      <c r="A1020" s="1">
        <v>2023</v>
      </c>
      <c r="B1020" s="4">
        <f>_xlfn.XLOOKUP(BD_ATLETAS[[#This Row],[ATLETA]],ATLETAS[ATLETA],ATLETAS[F. NACIMIENTO])</f>
        <v>40051</v>
      </c>
      <c r="C1020" s="1">
        <f>IF(BD_ATLETAS[[#This Row],[F. NACIMIENTO]]=0,"",BD_ATLETAS[[#This Row],[AÑO]]-YEAR(BD_ATLETAS[[#This Row],[F. NACIMIENTO]]))</f>
        <v>10</v>
      </c>
      <c r="D1020" s="2" t="s">
        <v>414</v>
      </c>
      <c r="E1020" s="4" t="s">
        <v>362</v>
      </c>
      <c r="F10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20" s="4" t="str">
        <f>_xlfn.XLOOKUP(BD_ATLETAS[[#This Row],[ATLETA]],ATLETAS[ATLETA],ATLETAS[SEXO])</f>
        <v>M</v>
      </c>
      <c r="H1020" s="4">
        <v>43759</v>
      </c>
      <c r="I1020" s="2" t="s">
        <v>380</v>
      </c>
      <c r="J1020" s="1" t="s">
        <v>649</v>
      </c>
      <c r="K1020" s="3">
        <v>5.1689814814814816E-4</v>
      </c>
    </row>
    <row r="1021" spans="1:11" x14ac:dyDescent="0.25">
      <c r="A1021" s="1">
        <v>2023</v>
      </c>
      <c r="B1021" s="4">
        <f>_xlfn.XLOOKUP(BD_ATLETAS[[#This Row],[ATLETA]],ATLETAS[ATLETA],ATLETAS[F. NACIMIENTO])</f>
        <v>40051</v>
      </c>
      <c r="C1021" s="1">
        <f>IF(BD_ATLETAS[[#This Row],[F. NACIMIENTO]]=0,"",BD_ATLETAS[[#This Row],[AÑO]]-YEAR(BD_ATLETAS[[#This Row],[F. NACIMIENTO]]))</f>
        <v>10</v>
      </c>
      <c r="D1021" s="2" t="s">
        <v>414</v>
      </c>
      <c r="E1021" s="4" t="s">
        <v>362</v>
      </c>
      <c r="F102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21" s="4" t="str">
        <f>_xlfn.XLOOKUP(BD_ATLETAS[[#This Row],[ATLETA]],ATLETAS[ATLETA],ATLETAS[SEXO])</f>
        <v>M</v>
      </c>
      <c r="H1021" s="4">
        <v>43759</v>
      </c>
      <c r="I1021" s="2" t="s">
        <v>380</v>
      </c>
      <c r="J1021" s="1" t="s">
        <v>12</v>
      </c>
      <c r="K1021" s="3">
        <v>6.9641203703703694E-4</v>
      </c>
    </row>
    <row r="1022" spans="1:11" x14ac:dyDescent="0.25">
      <c r="A1022" s="1">
        <v>2023</v>
      </c>
      <c r="B1022" s="4">
        <f>_xlfn.XLOOKUP(BD_ATLETAS[[#This Row],[ATLETA]],ATLETAS[ATLETA],ATLETAS[F. NACIMIENTO])</f>
        <v>38284</v>
      </c>
      <c r="C1022" s="1">
        <f>IF(BD_ATLETAS[[#This Row],[F. NACIMIENTO]]=0,"",BD_ATLETAS[[#This Row],[AÑO]]-YEAR(BD_ATLETAS[[#This Row],[F. NACIMIENTO]]))</f>
        <v>15</v>
      </c>
      <c r="D1022" s="2" t="s">
        <v>101</v>
      </c>
      <c r="E1022" s="4" t="s">
        <v>362</v>
      </c>
      <c r="F10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2" s="4" t="str">
        <f>_xlfn.XLOOKUP(BD_ATLETAS[[#This Row],[ATLETA]],ATLETAS[ATLETA],ATLETAS[SEXO])</f>
        <v>M</v>
      </c>
      <c r="H1022" s="4">
        <v>43759</v>
      </c>
      <c r="I1022" s="2" t="s">
        <v>380</v>
      </c>
      <c r="J1022" s="1" t="s">
        <v>15</v>
      </c>
      <c r="K1022" s="3">
        <v>2.2243055555555553E-3</v>
      </c>
    </row>
    <row r="1023" spans="1:11" x14ac:dyDescent="0.25">
      <c r="A1023" s="1">
        <v>2023</v>
      </c>
      <c r="B1023" s="4">
        <f>_xlfn.XLOOKUP(BD_ATLETAS[[#This Row],[ATLETA]],ATLETAS[ATLETA],ATLETAS[F. NACIMIENTO])</f>
        <v>38284</v>
      </c>
      <c r="C1023" s="1">
        <f>IF(BD_ATLETAS[[#This Row],[F. NACIMIENTO]]=0,"",BD_ATLETAS[[#This Row],[AÑO]]-YEAR(BD_ATLETAS[[#This Row],[F. NACIMIENTO]]))</f>
        <v>15</v>
      </c>
      <c r="D1023" s="2" t="s">
        <v>101</v>
      </c>
      <c r="E1023" s="4" t="s">
        <v>362</v>
      </c>
      <c r="F10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3" s="4" t="str">
        <f>_xlfn.XLOOKUP(BD_ATLETAS[[#This Row],[ATLETA]],ATLETAS[ATLETA],ATLETAS[SEXO])</f>
        <v>M</v>
      </c>
      <c r="H1023" s="4">
        <v>43759</v>
      </c>
      <c r="I1023" s="2" t="s">
        <v>380</v>
      </c>
      <c r="J1023" s="1" t="s">
        <v>649</v>
      </c>
      <c r="K1023" s="3">
        <v>3.6863425925925931E-4</v>
      </c>
    </row>
    <row r="1024" spans="1:11" x14ac:dyDescent="0.25">
      <c r="A1024" s="1">
        <v>2023</v>
      </c>
      <c r="B1024" s="4">
        <f>_xlfn.XLOOKUP(BD_ATLETAS[[#This Row],[ATLETA]],ATLETAS[ATLETA],ATLETAS[F. NACIMIENTO])</f>
        <v>38284</v>
      </c>
      <c r="C1024" s="1">
        <f>IF(BD_ATLETAS[[#This Row],[F. NACIMIENTO]]=0,"",BD_ATLETAS[[#This Row],[AÑO]]-YEAR(BD_ATLETAS[[#This Row],[F. NACIMIENTO]]))</f>
        <v>15</v>
      </c>
      <c r="D1024" s="2" t="s">
        <v>101</v>
      </c>
      <c r="E1024" s="4" t="s">
        <v>362</v>
      </c>
      <c r="F10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4" s="4" t="str">
        <f>_xlfn.XLOOKUP(BD_ATLETAS[[#This Row],[ATLETA]],ATLETAS[ATLETA],ATLETAS[SEXO])</f>
        <v>M</v>
      </c>
      <c r="H1024" s="4">
        <v>43759</v>
      </c>
      <c r="I1024" s="2" t="s">
        <v>380</v>
      </c>
      <c r="J1024" s="1" t="s">
        <v>11</v>
      </c>
      <c r="K1024" s="3">
        <v>4.8935185185185182E-4</v>
      </c>
    </row>
    <row r="1025" spans="1:11" x14ac:dyDescent="0.25">
      <c r="A1025" s="1">
        <v>2023</v>
      </c>
      <c r="B1025" s="4">
        <f>_xlfn.XLOOKUP(BD_ATLETAS[[#This Row],[ATLETA]],ATLETAS[ATLETA],ATLETAS[F. NACIMIENTO])</f>
        <v>38284</v>
      </c>
      <c r="C1025" s="1">
        <f>IF(BD_ATLETAS[[#This Row],[F. NACIMIENTO]]=0,"",BD_ATLETAS[[#This Row],[AÑO]]-YEAR(BD_ATLETAS[[#This Row],[F. NACIMIENTO]]))</f>
        <v>15</v>
      </c>
      <c r="D1025" s="2" t="s">
        <v>101</v>
      </c>
      <c r="E1025" s="4" t="s">
        <v>362</v>
      </c>
      <c r="F10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25" s="4" t="str">
        <f>_xlfn.XLOOKUP(BD_ATLETAS[[#This Row],[ATLETA]],ATLETAS[ATLETA],ATLETAS[SEXO])</f>
        <v>M</v>
      </c>
      <c r="H1025" s="4">
        <v>43759</v>
      </c>
      <c r="I1025" s="2" t="s">
        <v>380</v>
      </c>
      <c r="J1025" s="1" t="s">
        <v>13</v>
      </c>
      <c r="K1025" s="3">
        <v>4.224537037037037E-4</v>
      </c>
    </row>
    <row r="1026" spans="1:11" x14ac:dyDescent="0.25">
      <c r="A1026" s="1">
        <v>2023</v>
      </c>
      <c r="B1026" s="4">
        <f>_xlfn.XLOOKUP(BD_ATLETAS[[#This Row],[ATLETA]],ATLETAS[ATLETA],ATLETAS[F. NACIMIENTO])</f>
        <v>38529</v>
      </c>
      <c r="C1026" s="1">
        <f>IF(BD_ATLETAS[[#This Row],[F. NACIMIENTO]]=0,"",BD_ATLETAS[[#This Row],[AÑO]]-YEAR(BD_ATLETAS[[#This Row],[F. NACIMIENTO]]))</f>
        <v>14</v>
      </c>
      <c r="D1026" s="2" t="s">
        <v>308</v>
      </c>
      <c r="E1026" s="4" t="s">
        <v>373</v>
      </c>
      <c r="F10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26" s="4" t="str">
        <f>_xlfn.XLOOKUP(BD_ATLETAS[[#This Row],[ATLETA]],ATLETAS[ATLETA],ATLETAS[SEXO])</f>
        <v>M</v>
      </c>
      <c r="H1026" s="4">
        <v>43759</v>
      </c>
      <c r="I1026" s="2" t="s">
        <v>380</v>
      </c>
      <c r="J1026" s="1" t="s">
        <v>649</v>
      </c>
      <c r="K1026" s="3">
        <v>6.3379629629629626E-4</v>
      </c>
    </row>
    <row r="1027" spans="1:11" x14ac:dyDescent="0.25">
      <c r="A1027" s="1">
        <v>2023</v>
      </c>
      <c r="B1027" s="4">
        <f>_xlfn.XLOOKUP(BD_ATLETAS[[#This Row],[ATLETA]],ATLETAS[ATLETA],ATLETAS[F. NACIMIENTO])</f>
        <v>38529</v>
      </c>
      <c r="C1027" s="1">
        <f>IF(BD_ATLETAS[[#This Row],[F. NACIMIENTO]]=0,"",BD_ATLETAS[[#This Row],[AÑO]]-YEAR(BD_ATLETAS[[#This Row],[F. NACIMIENTO]]))</f>
        <v>14</v>
      </c>
      <c r="D1027" s="2" t="s">
        <v>308</v>
      </c>
      <c r="E1027" s="4" t="s">
        <v>373</v>
      </c>
      <c r="F10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27" s="4" t="str">
        <f>_xlfn.XLOOKUP(BD_ATLETAS[[#This Row],[ATLETA]],ATLETAS[ATLETA],ATLETAS[SEXO])</f>
        <v>M</v>
      </c>
      <c r="H1027" s="4">
        <v>43759</v>
      </c>
      <c r="I1027" s="2" t="s">
        <v>380</v>
      </c>
      <c r="J1027" s="1" t="s">
        <v>12</v>
      </c>
      <c r="K1027" s="3">
        <v>8.3148148148148155E-4</v>
      </c>
    </row>
    <row r="1028" spans="1:11" x14ac:dyDescent="0.25">
      <c r="A1028" s="1">
        <v>2023</v>
      </c>
      <c r="B1028" s="4">
        <f>_xlfn.XLOOKUP(BD_ATLETAS[[#This Row],[ATLETA]],ATLETAS[ATLETA],ATLETAS[F. NACIMIENTO])</f>
        <v>40328</v>
      </c>
      <c r="C1028" s="1">
        <f>IF(BD_ATLETAS[[#This Row],[F. NACIMIENTO]]=0,"",BD_ATLETAS[[#This Row],[AÑO]]-YEAR(BD_ATLETAS[[#This Row],[F. NACIMIENTO]]))</f>
        <v>9</v>
      </c>
      <c r="D1028" s="2" t="s">
        <v>295</v>
      </c>
      <c r="E1028" s="4" t="s">
        <v>371</v>
      </c>
      <c r="F10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28" s="4" t="str">
        <f>_xlfn.XLOOKUP(BD_ATLETAS[[#This Row],[ATLETA]],ATLETAS[ATLETA],ATLETAS[SEXO])</f>
        <v>M</v>
      </c>
      <c r="H1028" s="4">
        <v>43759</v>
      </c>
      <c r="I1028" s="2" t="s">
        <v>380</v>
      </c>
      <c r="J1028" s="1" t="s">
        <v>11</v>
      </c>
      <c r="K1028" s="3">
        <v>1.4745370370370372E-3</v>
      </c>
    </row>
    <row r="1029" spans="1:11" x14ac:dyDescent="0.25">
      <c r="A1029" s="1">
        <v>2023</v>
      </c>
      <c r="B1029" s="4">
        <f>_xlfn.XLOOKUP(BD_ATLETAS[[#This Row],[ATLETA]],ATLETAS[ATLETA],ATLETAS[F. NACIMIENTO])</f>
        <v>40328</v>
      </c>
      <c r="C1029" s="1">
        <f>IF(BD_ATLETAS[[#This Row],[F. NACIMIENTO]]=0,"",BD_ATLETAS[[#This Row],[AÑO]]-YEAR(BD_ATLETAS[[#This Row],[F. NACIMIENTO]]))</f>
        <v>9</v>
      </c>
      <c r="D1029" s="2" t="s">
        <v>295</v>
      </c>
      <c r="E1029" s="4" t="s">
        <v>371</v>
      </c>
      <c r="F10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29" s="4" t="str">
        <f>_xlfn.XLOOKUP(BD_ATLETAS[[#This Row],[ATLETA]],ATLETAS[ATLETA],ATLETAS[SEXO])</f>
        <v>M</v>
      </c>
      <c r="H1029" s="4">
        <v>43759</v>
      </c>
      <c r="I1029" s="2" t="s">
        <v>380</v>
      </c>
      <c r="J1029" s="1" t="s">
        <v>12</v>
      </c>
      <c r="K1029" s="3">
        <v>1.3292824074074073E-3</v>
      </c>
    </row>
    <row r="1030" spans="1:11" x14ac:dyDescent="0.25">
      <c r="A1030" s="1">
        <v>2023</v>
      </c>
      <c r="B1030" s="4">
        <f>_xlfn.XLOOKUP(BD_ATLETAS[[#This Row],[ATLETA]],ATLETAS[ATLETA],ATLETAS[F. NACIMIENTO])</f>
        <v>40328</v>
      </c>
      <c r="C1030" s="1">
        <f>IF(BD_ATLETAS[[#This Row],[F. NACIMIENTO]]=0,"",BD_ATLETAS[[#This Row],[AÑO]]-YEAR(BD_ATLETAS[[#This Row],[F. NACIMIENTO]]))</f>
        <v>9</v>
      </c>
      <c r="D1030" s="2" t="s">
        <v>295</v>
      </c>
      <c r="E1030" s="4" t="s">
        <v>371</v>
      </c>
      <c r="F10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30" s="4" t="str">
        <f>_xlfn.XLOOKUP(BD_ATLETAS[[#This Row],[ATLETA]],ATLETAS[ATLETA],ATLETAS[SEXO])</f>
        <v>M</v>
      </c>
      <c r="H1030" s="4">
        <v>43759</v>
      </c>
      <c r="I1030" s="2" t="s">
        <v>380</v>
      </c>
      <c r="J1030" s="1" t="s">
        <v>649</v>
      </c>
      <c r="K1030" s="3">
        <v>8.1875000000000003E-4</v>
      </c>
    </row>
    <row r="1031" spans="1:11" x14ac:dyDescent="0.25">
      <c r="A1031" s="1">
        <v>2023</v>
      </c>
      <c r="B1031" s="4">
        <f>_xlfn.XLOOKUP(BD_ATLETAS[[#This Row],[ATLETA]],ATLETAS[ATLETA],ATLETAS[F. NACIMIENTO])</f>
        <v>40013</v>
      </c>
      <c r="C1031" s="1">
        <f>IF(BD_ATLETAS[[#This Row],[F. NACIMIENTO]]=0,"",BD_ATLETAS[[#This Row],[AÑO]]-YEAR(BD_ATLETAS[[#This Row],[F. NACIMIENTO]]))</f>
        <v>10</v>
      </c>
      <c r="D1031" s="2" t="s">
        <v>96</v>
      </c>
      <c r="E1031" s="4" t="s">
        <v>362</v>
      </c>
      <c r="F103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31" s="4" t="str">
        <f>_xlfn.XLOOKUP(BD_ATLETAS[[#This Row],[ATLETA]],ATLETAS[ATLETA],ATLETAS[SEXO])</f>
        <v>M</v>
      </c>
      <c r="H1031" s="4">
        <v>43759</v>
      </c>
      <c r="I1031" s="2" t="s">
        <v>380</v>
      </c>
      <c r="J1031" s="1" t="s">
        <v>649</v>
      </c>
      <c r="K1031" s="3">
        <v>9.3090277777777778E-4</v>
      </c>
    </row>
    <row r="1032" spans="1:11" x14ac:dyDescent="0.25">
      <c r="A1032" s="1">
        <v>2023</v>
      </c>
      <c r="B1032" s="4">
        <f>_xlfn.XLOOKUP(BD_ATLETAS[[#This Row],[ATLETA]],ATLETAS[ATLETA],ATLETAS[F. NACIMIENTO])</f>
        <v>39881</v>
      </c>
      <c r="C1032" s="1">
        <f>IF(BD_ATLETAS[[#This Row],[F. NACIMIENTO]]=0,"",BD_ATLETAS[[#This Row],[AÑO]]-YEAR(BD_ATLETAS[[#This Row],[F. NACIMIENTO]]))</f>
        <v>10</v>
      </c>
      <c r="D1032" s="2" t="s">
        <v>391</v>
      </c>
      <c r="E1032" s="4" t="s">
        <v>78</v>
      </c>
      <c r="F10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2" s="4" t="str">
        <f>_xlfn.XLOOKUP(BD_ATLETAS[[#This Row],[ATLETA]],ATLETAS[ATLETA],ATLETAS[SEXO])</f>
        <v>F</v>
      </c>
      <c r="H1032" s="4">
        <v>43759</v>
      </c>
      <c r="I1032" s="2" t="s">
        <v>380</v>
      </c>
      <c r="J1032" s="1" t="s">
        <v>649</v>
      </c>
      <c r="K1032" s="3">
        <v>6.6701388888888886E-4</v>
      </c>
    </row>
    <row r="1033" spans="1:11" x14ac:dyDescent="0.25">
      <c r="A1033" s="1">
        <v>2023</v>
      </c>
      <c r="B1033" s="4">
        <f>_xlfn.XLOOKUP(BD_ATLETAS[[#This Row],[ATLETA]],ATLETAS[ATLETA],ATLETAS[F. NACIMIENTO])</f>
        <v>39881</v>
      </c>
      <c r="C1033" s="1">
        <f>IF(BD_ATLETAS[[#This Row],[F. NACIMIENTO]]=0,"",BD_ATLETAS[[#This Row],[AÑO]]-YEAR(BD_ATLETAS[[#This Row],[F. NACIMIENTO]]))</f>
        <v>10</v>
      </c>
      <c r="D1033" s="2" t="s">
        <v>391</v>
      </c>
      <c r="E1033" s="4" t="s">
        <v>78</v>
      </c>
      <c r="F10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33" s="4" t="str">
        <f>_xlfn.XLOOKUP(BD_ATLETAS[[#This Row],[ATLETA]],ATLETAS[ATLETA],ATLETAS[SEXO])</f>
        <v>F</v>
      </c>
      <c r="H1033" s="4">
        <v>43759</v>
      </c>
      <c r="I1033" s="2" t="s">
        <v>380</v>
      </c>
      <c r="J1033" s="1" t="s">
        <v>12</v>
      </c>
      <c r="K1033" s="3">
        <v>1.0583333333333332E-3</v>
      </c>
    </row>
    <row r="1034" spans="1:11" x14ac:dyDescent="0.25">
      <c r="A1034" s="1">
        <v>2023</v>
      </c>
      <c r="B1034" s="4">
        <f>_xlfn.XLOOKUP(BD_ATLETAS[[#This Row],[ATLETA]],ATLETAS[ATLETA],ATLETAS[F. NACIMIENTO])</f>
        <v>39264</v>
      </c>
      <c r="C1034" s="1">
        <f>IF(BD_ATLETAS[[#This Row],[F. NACIMIENTO]]=0,"",BD_ATLETAS[[#This Row],[AÑO]]-YEAR(BD_ATLETAS[[#This Row],[F. NACIMIENTO]]))</f>
        <v>12</v>
      </c>
      <c r="D1034" s="2" t="s">
        <v>113</v>
      </c>
      <c r="E1034" s="4" t="s">
        <v>78</v>
      </c>
      <c r="F10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4" s="4" t="str">
        <f>_xlfn.XLOOKUP(BD_ATLETAS[[#This Row],[ATLETA]],ATLETAS[ATLETA],ATLETAS[SEXO])</f>
        <v>F</v>
      </c>
      <c r="H1034" s="4">
        <v>43759</v>
      </c>
      <c r="I1034" s="2" t="s">
        <v>380</v>
      </c>
      <c r="J1034" s="1" t="s">
        <v>15</v>
      </c>
      <c r="K1034" s="3">
        <v>3.6768518518518517E-3</v>
      </c>
    </row>
    <row r="1035" spans="1:11" x14ac:dyDescent="0.25">
      <c r="A1035" s="1">
        <v>2023</v>
      </c>
      <c r="B1035" s="4">
        <f>_xlfn.XLOOKUP(BD_ATLETAS[[#This Row],[ATLETA]],ATLETAS[ATLETA],ATLETAS[F. NACIMIENTO])</f>
        <v>39264</v>
      </c>
      <c r="C1035" s="1">
        <f>IF(BD_ATLETAS[[#This Row],[F. NACIMIENTO]]=0,"",BD_ATLETAS[[#This Row],[AÑO]]-YEAR(BD_ATLETAS[[#This Row],[F. NACIMIENTO]]))</f>
        <v>12</v>
      </c>
      <c r="D1035" s="2" t="s">
        <v>113</v>
      </c>
      <c r="E1035" s="4" t="s">
        <v>78</v>
      </c>
      <c r="F10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5" s="4" t="str">
        <f>_xlfn.XLOOKUP(BD_ATLETAS[[#This Row],[ATLETA]],ATLETAS[ATLETA],ATLETAS[SEXO])</f>
        <v>F</v>
      </c>
      <c r="H1035" s="4">
        <v>43759</v>
      </c>
      <c r="I1035" s="2" t="s">
        <v>380</v>
      </c>
      <c r="J1035" s="1" t="s">
        <v>649</v>
      </c>
      <c r="K1035" s="3">
        <v>5.5405092592592583E-4</v>
      </c>
    </row>
    <row r="1036" spans="1:11" x14ac:dyDescent="0.25">
      <c r="A1036" s="1">
        <v>2023</v>
      </c>
      <c r="B1036" s="4">
        <f>_xlfn.XLOOKUP(BD_ATLETAS[[#This Row],[ATLETA]],ATLETAS[ATLETA],ATLETAS[F. NACIMIENTO])</f>
        <v>39264</v>
      </c>
      <c r="C1036" s="1">
        <f>IF(BD_ATLETAS[[#This Row],[F. NACIMIENTO]]=0,"",BD_ATLETAS[[#This Row],[AÑO]]-YEAR(BD_ATLETAS[[#This Row],[F. NACIMIENTO]]))</f>
        <v>12</v>
      </c>
      <c r="D1036" s="2" t="s">
        <v>113</v>
      </c>
      <c r="E1036" s="4" t="s">
        <v>78</v>
      </c>
      <c r="F10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6" s="4" t="str">
        <f>_xlfn.XLOOKUP(BD_ATLETAS[[#This Row],[ATLETA]],ATLETAS[ATLETA],ATLETAS[SEXO])</f>
        <v>F</v>
      </c>
      <c r="H1036" s="4">
        <v>43759</v>
      </c>
      <c r="I1036" s="2" t="s">
        <v>380</v>
      </c>
      <c r="J1036" s="1" t="s">
        <v>13</v>
      </c>
      <c r="K1036" s="3">
        <v>7.8368055555555558E-4</v>
      </c>
    </row>
    <row r="1037" spans="1:11" x14ac:dyDescent="0.25">
      <c r="A1037" s="1">
        <v>2023</v>
      </c>
      <c r="B1037" s="4">
        <f>_xlfn.XLOOKUP(BD_ATLETAS[[#This Row],[ATLETA]],ATLETAS[ATLETA],ATLETAS[F. NACIMIENTO])</f>
        <v>39264</v>
      </c>
      <c r="C1037" s="1">
        <f>IF(BD_ATLETAS[[#This Row],[F. NACIMIENTO]]=0,"",BD_ATLETAS[[#This Row],[AÑO]]-YEAR(BD_ATLETAS[[#This Row],[F. NACIMIENTO]]))</f>
        <v>12</v>
      </c>
      <c r="D1037" s="2" t="s">
        <v>113</v>
      </c>
      <c r="E1037" s="4" t="s">
        <v>78</v>
      </c>
      <c r="F10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7" s="4" t="str">
        <f>_xlfn.XLOOKUP(BD_ATLETAS[[#This Row],[ATLETA]],ATLETAS[ATLETA],ATLETAS[SEXO])</f>
        <v>F</v>
      </c>
      <c r="H1037" s="4">
        <v>43759</v>
      </c>
      <c r="I1037" s="2" t="s">
        <v>380</v>
      </c>
      <c r="J1037" s="1" t="s">
        <v>12</v>
      </c>
      <c r="K1037" s="3">
        <v>8.0810185185185184E-4</v>
      </c>
    </row>
    <row r="1038" spans="1:11" x14ac:dyDescent="0.25">
      <c r="A1038" s="1">
        <v>2023</v>
      </c>
      <c r="B1038" s="4">
        <f>_xlfn.XLOOKUP(BD_ATLETAS[[#This Row],[ATLETA]],ATLETAS[ATLETA],ATLETAS[F. NACIMIENTO])</f>
        <v>39263</v>
      </c>
      <c r="C1038" s="1">
        <f>IF(BD_ATLETAS[[#This Row],[F. NACIMIENTO]]=0,"",BD_ATLETAS[[#This Row],[AÑO]]-YEAR(BD_ATLETAS[[#This Row],[F. NACIMIENTO]]))</f>
        <v>12</v>
      </c>
      <c r="D1038" s="2" t="s">
        <v>126</v>
      </c>
      <c r="E1038" s="4" t="s">
        <v>364</v>
      </c>
      <c r="F10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8" s="4" t="str">
        <f>_xlfn.XLOOKUP(BD_ATLETAS[[#This Row],[ATLETA]],ATLETAS[ATLETA],ATLETAS[SEXO])</f>
        <v>F</v>
      </c>
      <c r="H1038" s="4">
        <v>43759</v>
      </c>
      <c r="I1038" s="2" t="s">
        <v>380</v>
      </c>
      <c r="J1038" s="1" t="s">
        <v>649</v>
      </c>
      <c r="K1038" s="3">
        <v>5.0868055555555551E-4</v>
      </c>
    </row>
    <row r="1039" spans="1:11" x14ac:dyDescent="0.25">
      <c r="A1039" s="1">
        <v>2023</v>
      </c>
      <c r="B1039" s="4">
        <f>_xlfn.XLOOKUP(BD_ATLETAS[[#This Row],[ATLETA]],ATLETAS[ATLETA],ATLETAS[F. NACIMIENTO])</f>
        <v>39263</v>
      </c>
      <c r="C1039" s="1">
        <f>IF(BD_ATLETAS[[#This Row],[F. NACIMIENTO]]=0,"",BD_ATLETAS[[#This Row],[AÑO]]-YEAR(BD_ATLETAS[[#This Row],[F. NACIMIENTO]]))</f>
        <v>12</v>
      </c>
      <c r="D1039" s="2" t="s">
        <v>126</v>
      </c>
      <c r="E1039" s="4" t="s">
        <v>364</v>
      </c>
      <c r="F10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39" s="4" t="str">
        <f>_xlfn.XLOOKUP(BD_ATLETAS[[#This Row],[ATLETA]],ATLETAS[ATLETA],ATLETAS[SEXO])</f>
        <v>F</v>
      </c>
      <c r="H1039" s="4">
        <v>43759</v>
      </c>
      <c r="I1039" s="2" t="s">
        <v>380</v>
      </c>
      <c r="J1039" s="1" t="s">
        <v>13</v>
      </c>
      <c r="K1039" s="3">
        <v>5.631944444444444E-4</v>
      </c>
    </row>
    <row r="1040" spans="1:11" x14ac:dyDescent="0.25">
      <c r="A1040" s="1">
        <v>2023</v>
      </c>
      <c r="B1040" s="4">
        <f>_xlfn.XLOOKUP(BD_ATLETAS[[#This Row],[ATLETA]],ATLETAS[ATLETA],ATLETAS[F. NACIMIENTO])</f>
        <v>39263</v>
      </c>
      <c r="C1040" s="1">
        <f>IF(BD_ATLETAS[[#This Row],[F. NACIMIENTO]]=0,"",BD_ATLETAS[[#This Row],[AÑO]]-YEAR(BD_ATLETAS[[#This Row],[F. NACIMIENTO]]))</f>
        <v>12</v>
      </c>
      <c r="D1040" s="2" t="s">
        <v>126</v>
      </c>
      <c r="E1040" s="4" t="s">
        <v>364</v>
      </c>
      <c r="F10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40" s="4" t="str">
        <f>_xlfn.XLOOKUP(BD_ATLETAS[[#This Row],[ATLETA]],ATLETAS[ATLETA],ATLETAS[SEXO])</f>
        <v>F</v>
      </c>
      <c r="H1040" s="4">
        <v>43759</v>
      </c>
      <c r="I1040" s="2" t="s">
        <v>380</v>
      </c>
      <c r="J1040" s="1" t="s">
        <v>12</v>
      </c>
      <c r="K1040" s="3">
        <v>7.04050925925926E-4</v>
      </c>
    </row>
    <row r="1041" spans="1:11" x14ac:dyDescent="0.25">
      <c r="A1041" s="1">
        <v>2023</v>
      </c>
      <c r="B1041" s="4">
        <f>_xlfn.XLOOKUP(BD_ATLETAS[[#This Row],[ATLETA]],ATLETAS[ATLETA],ATLETAS[F. NACIMIENTO])</f>
        <v>40366</v>
      </c>
      <c r="C1041" s="1">
        <f>IF(BD_ATLETAS[[#This Row],[F. NACIMIENTO]]=0,"",BD_ATLETAS[[#This Row],[AÑO]]-YEAR(BD_ATLETAS[[#This Row],[F. NACIMIENTO]]))</f>
        <v>9</v>
      </c>
      <c r="D1041" s="2" t="s">
        <v>304</v>
      </c>
      <c r="E1041" s="4" t="s">
        <v>373</v>
      </c>
      <c r="F10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1" s="4" t="str">
        <f>_xlfn.XLOOKUP(BD_ATLETAS[[#This Row],[ATLETA]],ATLETAS[ATLETA],ATLETAS[SEXO])</f>
        <v>F</v>
      </c>
      <c r="H1041" s="4">
        <v>43759</v>
      </c>
      <c r="I1041" s="2" t="s">
        <v>380</v>
      </c>
      <c r="J1041" s="1" t="s">
        <v>649</v>
      </c>
      <c r="K1041" s="3">
        <v>8.1527777777777772E-4</v>
      </c>
    </row>
    <row r="1042" spans="1:11" x14ac:dyDescent="0.25">
      <c r="A1042" s="1">
        <v>2023</v>
      </c>
      <c r="B1042" s="4">
        <f>_xlfn.XLOOKUP(BD_ATLETAS[[#This Row],[ATLETA]],ATLETAS[ATLETA],ATLETAS[F. NACIMIENTO])</f>
        <v>40366</v>
      </c>
      <c r="C1042" s="1">
        <f>IF(BD_ATLETAS[[#This Row],[F. NACIMIENTO]]=0,"",BD_ATLETAS[[#This Row],[AÑO]]-YEAR(BD_ATLETAS[[#This Row],[F. NACIMIENTO]]))</f>
        <v>9</v>
      </c>
      <c r="D1042" s="2" t="s">
        <v>304</v>
      </c>
      <c r="E1042" s="4" t="s">
        <v>373</v>
      </c>
      <c r="F10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2" s="4" t="str">
        <f>_xlfn.XLOOKUP(BD_ATLETAS[[#This Row],[ATLETA]],ATLETAS[ATLETA],ATLETAS[SEXO])</f>
        <v>F</v>
      </c>
      <c r="H1042" s="4">
        <v>43759</v>
      </c>
      <c r="I1042" s="2" t="s">
        <v>380</v>
      </c>
      <c r="J1042" s="1" t="s">
        <v>11</v>
      </c>
      <c r="K1042" s="3">
        <v>9.5069444444444444E-4</v>
      </c>
    </row>
    <row r="1043" spans="1:11" x14ac:dyDescent="0.25">
      <c r="A1043" s="1">
        <v>2023</v>
      </c>
      <c r="B1043" s="4">
        <f>_xlfn.XLOOKUP(BD_ATLETAS[[#This Row],[ATLETA]],ATLETAS[ATLETA],ATLETAS[F. NACIMIENTO])</f>
        <v>40366</v>
      </c>
      <c r="C1043" s="1">
        <f>IF(BD_ATLETAS[[#This Row],[F. NACIMIENTO]]=0,"",BD_ATLETAS[[#This Row],[AÑO]]-YEAR(BD_ATLETAS[[#This Row],[F. NACIMIENTO]]))</f>
        <v>9</v>
      </c>
      <c r="D1043" s="2" t="s">
        <v>304</v>
      </c>
      <c r="E1043" s="4" t="s">
        <v>373</v>
      </c>
      <c r="F10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3" s="4" t="str">
        <f>_xlfn.XLOOKUP(BD_ATLETAS[[#This Row],[ATLETA]],ATLETAS[ATLETA],ATLETAS[SEXO])</f>
        <v>F</v>
      </c>
      <c r="H1043" s="4">
        <v>43759</v>
      </c>
      <c r="I1043" s="2" t="s">
        <v>380</v>
      </c>
      <c r="J1043" s="1" t="s">
        <v>13</v>
      </c>
      <c r="K1043" s="3">
        <v>1.0789351851851852E-3</v>
      </c>
    </row>
    <row r="1044" spans="1:11" x14ac:dyDescent="0.25">
      <c r="A1044" s="1">
        <v>2023</v>
      </c>
      <c r="B1044" s="4">
        <f>_xlfn.XLOOKUP(BD_ATLETAS[[#This Row],[ATLETA]],ATLETAS[ATLETA],ATLETAS[F. NACIMIENTO])</f>
        <v>40366</v>
      </c>
      <c r="C1044" s="1">
        <f>IF(BD_ATLETAS[[#This Row],[F. NACIMIENTO]]=0,"",BD_ATLETAS[[#This Row],[AÑO]]-YEAR(BD_ATLETAS[[#This Row],[F. NACIMIENTO]]))</f>
        <v>9</v>
      </c>
      <c r="D1044" s="2" t="s">
        <v>304</v>
      </c>
      <c r="E1044" s="4" t="s">
        <v>373</v>
      </c>
      <c r="F104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44" s="4" t="str">
        <f>_xlfn.XLOOKUP(BD_ATLETAS[[#This Row],[ATLETA]],ATLETAS[ATLETA],ATLETAS[SEXO])</f>
        <v>F</v>
      </c>
      <c r="H1044" s="4">
        <v>43759</v>
      </c>
      <c r="I1044" s="2" t="s">
        <v>380</v>
      </c>
      <c r="J1044" s="1" t="s">
        <v>12</v>
      </c>
      <c r="K1044" s="3">
        <v>1.0760416666666668E-3</v>
      </c>
    </row>
    <row r="1045" spans="1:11" x14ac:dyDescent="0.25">
      <c r="A1045" s="1">
        <v>2023</v>
      </c>
      <c r="B1045" s="4">
        <f>_xlfn.XLOOKUP(BD_ATLETAS[[#This Row],[ATLETA]],ATLETAS[ATLETA],ATLETAS[F. NACIMIENTO])</f>
        <v>40707</v>
      </c>
      <c r="C1045" s="1">
        <f>IF(BD_ATLETAS[[#This Row],[F. NACIMIENTO]]=0,"",BD_ATLETAS[[#This Row],[AÑO]]-YEAR(BD_ATLETAS[[#This Row],[F. NACIMIENTO]]))</f>
        <v>8</v>
      </c>
      <c r="D1045" s="2" t="s">
        <v>152</v>
      </c>
      <c r="E1045" s="4" t="s">
        <v>365</v>
      </c>
      <c r="F10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5" s="4" t="str">
        <f>_xlfn.XLOOKUP(BD_ATLETAS[[#This Row],[ATLETA]],ATLETAS[ATLETA],ATLETAS[SEXO])</f>
        <v>F</v>
      </c>
      <c r="H1045" s="4">
        <v>43759</v>
      </c>
      <c r="I1045" s="2" t="s">
        <v>380</v>
      </c>
      <c r="J1045" s="1" t="s">
        <v>650</v>
      </c>
      <c r="K1045" s="3">
        <v>3.8460648148148143E-4</v>
      </c>
    </row>
    <row r="1046" spans="1:11" x14ac:dyDescent="0.25">
      <c r="A1046" s="1">
        <v>2023</v>
      </c>
      <c r="B1046" s="4">
        <f>_xlfn.XLOOKUP(BD_ATLETAS[[#This Row],[ATLETA]],ATLETAS[ATLETA],ATLETAS[F. NACIMIENTO])</f>
        <v>40707</v>
      </c>
      <c r="C1046" s="1">
        <f>IF(BD_ATLETAS[[#This Row],[F. NACIMIENTO]]=0,"",BD_ATLETAS[[#This Row],[AÑO]]-YEAR(BD_ATLETAS[[#This Row],[F. NACIMIENTO]]))</f>
        <v>8</v>
      </c>
      <c r="D1046" s="2" t="s">
        <v>152</v>
      </c>
      <c r="E1046" s="4" t="s">
        <v>365</v>
      </c>
      <c r="F104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6" s="4" t="str">
        <f>_xlfn.XLOOKUP(BD_ATLETAS[[#This Row],[ATLETA]],ATLETAS[ATLETA],ATLETAS[SEXO])</f>
        <v>F</v>
      </c>
      <c r="H1046" s="4">
        <v>43759</v>
      </c>
      <c r="I1046" s="2" t="s">
        <v>380</v>
      </c>
      <c r="J1046" s="1" t="s">
        <v>9</v>
      </c>
      <c r="K1046" s="3">
        <v>4.7349537037037038E-4</v>
      </c>
    </row>
    <row r="1047" spans="1:11" x14ac:dyDescent="0.25">
      <c r="A1047" s="1">
        <v>2023</v>
      </c>
      <c r="B1047" s="4">
        <f>_xlfn.XLOOKUP(BD_ATLETAS[[#This Row],[ATLETA]],ATLETAS[ATLETA],ATLETAS[F. NACIMIENTO])</f>
        <v>40826</v>
      </c>
      <c r="C1047" s="1">
        <f>IF(BD_ATLETAS[[#This Row],[F. NACIMIENTO]]=0,"",BD_ATLETAS[[#This Row],[AÑO]]-YEAR(BD_ATLETAS[[#This Row],[F. NACIMIENTO]]))</f>
        <v>8</v>
      </c>
      <c r="D1047" s="2" t="s">
        <v>243</v>
      </c>
      <c r="E1047" s="4" t="s">
        <v>369</v>
      </c>
      <c r="F104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7" s="4" t="str">
        <f>_xlfn.XLOOKUP(BD_ATLETAS[[#This Row],[ATLETA]],ATLETAS[ATLETA],ATLETAS[SEXO])</f>
        <v>F</v>
      </c>
      <c r="H1047" s="4">
        <v>43759</v>
      </c>
      <c r="I1047" s="2" t="s">
        <v>380</v>
      </c>
      <c r="J1047" s="1" t="s">
        <v>650</v>
      </c>
      <c r="K1047" s="3">
        <v>3.1134259259259261E-4</v>
      </c>
    </row>
    <row r="1048" spans="1:11" x14ac:dyDescent="0.25">
      <c r="A1048" s="1">
        <v>2023</v>
      </c>
      <c r="B1048" s="4">
        <f>_xlfn.XLOOKUP(BD_ATLETAS[[#This Row],[ATLETA]],ATLETAS[ATLETA],ATLETAS[F. NACIMIENTO])</f>
        <v>40826</v>
      </c>
      <c r="C1048" s="1">
        <f>IF(BD_ATLETAS[[#This Row],[F. NACIMIENTO]]=0,"",BD_ATLETAS[[#This Row],[AÑO]]-YEAR(BD_ATLETAS[[#This Row],[F. NACIMIENTO]]))</f>
        <v>8</v>
      </c>
      <c r="D1048" s="2" t="s">
        <v>243</v>
      </c>
      <c r="E1048" s="4" t="s">
        <v>369</v>
      </c>
      <c r="F10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48" s="4" t="str">
        <f>_xlfn.XLOOKUP(BD_ATLETAS[[#This Row],[ATLETA]],ATLETAS[ATLETA],ATLETAS[SEXO])</f>
        <v>F</v>
      </c>
      <c r="H1048" s="4">
        <v>43759</v>
      </c>
      <c r="I1048" s="2" t="s">
        <v>380</v>
      </c>
      <c r="J1048" s="1" t="s">
        <v>9</v>
      </c>
      <c r="K1048" s="3">
        <v>3.6099537037037041E-4</v>
      </c>
    </row>
    <row r="1049" spans="1:11" x14ac:dyDescent="0.25">
      <c r="A1049" s="1">
        <v>2023</v>
      </c>
      <c r="B1049" s="4">
        <f>_xlfn.XLOOKUP(BD_ATLETAS[[#This Row],[ATLETA]],ATLETAS[ATLETA],ATLETAS[F. NACIMIENTO])</f>
        <v>38404</v>
      </c>
      <c r="C1049" s="1">
        <f>IF(BD_ATLETAS[[#This Row],[F. NACIMIENTO]]=0,"",BD_ATLETAS[[#This Row],[AÑO]]-YEAR(BD_ATLETAS[[#This Row],[F. NACIMIENTO]]))</f>
        <v>14</v>
      </c>
      <c r="D1049" s="2" t="s">
        <v>84</v>
      </c>
      <c r="E1049" s="4" t="s">
        <v>362</v>
      </c>
      <c r="F10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49" s="4" t="str">
        <f>_xlfn.XLOOKUP(BD_ATLETAS[[#This Row],[ATLETA]],ATLETAS[ATLETA],ATLETAS[SEXO])</f>
        <v>F</v>
      </c>
      <c r="H1049" s="4">
        <v>43759</v>
      </c>
      <c r="I1049" s="2" t="s">
        <v>380</v>
      </c>
      <c r="J1049" s="1" t="s">
        <v>15</v>
      </c>
      <c r="K1049" s="3">
        <v>2.7212962962962963E-3</v>
      </c>
    </row>
    <row r="1050" spans="1:11" x14ac:dyDescent="0.25">
      <c r="A1050" s="1">
        <v>2023</v>
      </c>
      <c r="B1050" s="4">
        <f>_xlfn.XLOOKUP(BD_ATLETAS[[#This Row],[ATLETA]],ATLETAS[ATLETA],ATLETAS[F. NACIMIENTO])</f>
        <v>38404</v>
      </c>
      <c r="C1050" s="1">
        <f>IF(BD_ATLETAS[[#This Row],[F. NACIMIENTO]]=0,"",BD_ATLETAS[[#This Row],[AÑO]]-YEAR(BD_ATLETAS[[#This Row],[F. NACIMIENTO]]))</f>
        <v>14</v>
      </c>
      <c r="D1050" s="2" t="s">
        <v>84</v>
      </c>
      <c r="E1050" s="4" t="s">
        <v>362</v>
      </c>
      <c r="F10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50" s="4" t="str">
        <f>_xlfn.XLOOKUP(BD_ATLETAS[[#This Row],[ATLETA]],ATLETAS[ATLETA],ATLETAS[SEXO])</f>
        <v>F</v>
      </c>
      <c r="H1050" s="4">
        <v>43759</v>
      </c>
      <c r="I1050" s="2" t="s">
        <v>380</v>
      </c>
      <c r="J1050" s="1" t="s">
        <v>11</v>
      </c>
      <c r="K1050" s="3">
        <v>5.4814814814814819E-4</v>
      </c>
    </row>
    <row r="1051" spans="1:11" x14ac:dyDescent="0.25">
      <c r="A1051" s="1">
        <v>2023</v>
      </c>
      <c r="B1051" s="4">
        <f>_xlfn.XLOOKUP(BD_ATLETAS[[#This Row],[ATLETA]],ATLETAS[ATLETA],ATLETAS[F. NACIMIENTO])</f>
        <v>38404</v>
      </c>
      <c r="C1051" s="1">
        <f>IF(BD_ATLETAS[[#This Row],[F. NACIMIENTO]]=0,"",BD_ATLETAS[[#This Row],[AÑO]]-YEAR(BD_ATLETAS[[#This Row],[F. NACIMIENTO]]))</f>
        <v>14</v>
      </c>
      <c r="D1051" s="2" t="s">
        <v>84</v>
      </c>
      <c r="E1051" s="4" t="s">
        <v>362</v>
      </c>
      <c r="F10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51" s="4" t="str">
        <f>_xlfn.XLOOKUP(BD_ATLETAS[[#This Row],[ATLETA]],ATLETAS[ATLETA],ATLETAS[SEXO])</f>
        <v>F</v>
      </c>
      <c r="H1051" s="4">
        <v>43759</v>
      </c>
      <c r="I1051" s="2" t="s">
        <v>380</v>
      </c>
      <c r="J1051" s="1" t="s">
        <v>13</v>
      </c>
      <c r="K1051" s="3">
        <v>4.6979166666666675E-4</v>
      </c>
    </row>
    <row r="1052" spans="1:11" x14ac:dyDescent="0.25">
      <c r="A1052" s="1">
        <v>2023</v>
      </c>
      <c r="B1052" s="4">
        <f>_xlfn.XLOOKUP(BD_ATLETAS[[#This Row],[ATLETA]],ATLETAS[ATLETA],ATLETAS[F. NACIMIENTO])</f>
        <v>40359</v>
      </c>
      <c r="C1052" s="1">
        <f>IF(BD_ATLETAS[[#This Row],[F. NACIMIENTO]]=0,"",BD_ATLETAS[[#This Row],[AÑO]]-YEAR(BD_ATLETAS[[#This Row],[F. NACIMIENTO]]))</f>
        <v>9</v>
      </c>
      <c r="D1052" s="2" t="s">
        <v>82</v>
      </c>
      <c r="E1052" s="4" t="s">
        <v>362</v>
      </c>
      <c r="F10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2" s="4" t="str">
        <f>_xlfn.XLOOKUP(BD_ATLETAS[[#This Row],[ATLETA]],ATLETAS[ATLETA],ATLETAS[SEXO])</f>
        <v>F</v>
      </c>
      <c r="H1052" s="4">
        <v>43759</v>
      </c>
      <c r="I1052" s="2" t="s">
        <v>380</v>
      </c>
      <c r="J1052" s="1" t="s">
        <v>649</v>
      </c>
      <c r="K1052" s="3">
        <v>5.3414351851851854E-4</v>
      </c>
    </row>
    <row r="1053" spans="1:11" x14ac:dyDescent="0.25">
      <c r="A1053" s="1">
        <v>2023</v>
      </c>
      <c r="B1053" s="4">
        <f>_xlfn.XLOOKUP(BD_ATLETAS[[#This Row],[ATLETA]],ATLETAS[ATLETA],ATLETAS[F. NACIMIENTO])</f>
        <v>40359</v>
      </c>
      <c r="C1053" s="1">
        <f>IF(BD_ATLETAS[[#This Row],[F. NACIMIENTO]]=0,"",BD_ATLETAS[[#This Row],[AÑO]]-YEAR(BD_ATLETAS[[#This Row],[F. NACIMIENTO]]))</f>
        <v>9</v>
      </c>
      <c r="D1053" s="2" t="s">
        <v>82</v>
      </c>
      <c r="E1053" s="4" t="s">
        <v>362</v>
      </c>
      <c r="F10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3" s="4" t="str">
        <f>_xlfn.XLOOKUP(BD_ATLETAS[[#This Row],[ATLETA]],ATLETAS[ATLETA],ATLETAS[SEXO])</f>
        <v>F</v>
      </c>
      <c r="H1053" s="4">
        <v>43759</v>
      </c>
      <c r="I1053" s="2" t="s">
        <v>380</v>
      </c>
      <c r="J1053" s="1" t="s">
        <v>11</v>
      </c>
      <c r="K1053" s="3">
        <v>7.4861111111111124E-4</v>
      </c>
    </row>
    <row r="1054" spans="1:11" x14ac:dyDescent="0.25">
      <c r="A1054" s="1">
        <v>2023</v>
      </c>
      <c r="B1054" s="4">
        <f>_xlfn.XLOOKUP(BD_ATLETAS[[#This Row],[ATLETA]],ATLETAS[ATLETA],ATLETAS[F. NACIMIENTO])</f>
        <v>40359</v>
      </c>
      <c r="C1054" s="1">
        <f>IF(BD_ATLETAS[[#This Row],[F. NACIMIENTO]]=0,"",BD_ATLETAS[[#This Row],[AÑO]]-YEAR(BD_ATLETAS[[#This Row],[F. NACIMIENTO]]))</f>
        <v>9</v>
      </c>
      <c r="D1054" s="2" t="s">
        <v>82</v>
      </c>
      <c r="E1054" s="4" t="s">
        <v>362</v>
      </c>
      <c r="F10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54" s="4" t="str">
        <f>_xlfn.XLOOKUP(BD_ATLETAS[[#This Row],[ATLETA]],ATLETAS[ATLETA],ATLETAS[SEXO])</f>
        <v>F</v>
      </c>
      <c r="H1054" s="4">
        <v>43759</v>
      </c>
      <c r="I1054" s="2" t="s">
        <v>380</v>
      </c>
      <c r="J1054" s="1" t="s">
        <v>13</v>
      </c>
      <c r="K1054" s="3">
        <v>8.3796296296296299E-4</v>
      </c>
    </row>
    <row r="1055" spans="1:11" x14ac:dyDescent="0.25">
      <c r="A1055" s="1">
        <v>2023</v>
      </c>
      <c r="B1055" s="4">
        <f>_xlfn.XLOOKUP(BD_ATLETAS[[#This Row],[ATLETA]],ATLETAS[ATLETA],ATLETAS[F. NACIMIENTO])</f>
        <v>34011</v>
      </c>
      <c r="C1055" s="1">
        <f>IF(BD_ATLETAS[[#This Row],[F. NACIMIENTO]]=0,"",BD_ATLETAS[[#This Row],[AÑO]]-YEAR(BD_ATLETAS[[#This Row],[F. NACIMIENTO]]))</f>
        <v>26</v>
      </c>
      <c r="D1055" s="2" t="s">
        <v>111</v>
      </c>
      <c r="E1055" s="4" t="s">
        <v>363</v>
      </c>
      <c r="F10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55" s="4" t="str">
        <f>_xlfn.XLOOKUP(BD_ATLETAS[[#This Row],[ATLETA]],ATLETAS[ATLETA],ATLETAS[SEXO])</f>
        <v>M</v>
      </c>
      <c r="H1055" s="4">
        <v>43759</v>
      </c>
      <c r="I1055" s="2" t="s">
        <v>380</v>
      </c>
      <c r="J1055" s="1" t="s">
        <v>649</v>
      </c>
      <c r="K1055" s="3">
        <v>3.6307870370370373E-4</v>
      </c>
    </row>
    <row r="1056" spans="1:11" x14ac:dyDescent="0.25">
      <c r="A1056" s="1">
        <v>2023</v>
      </c>
      <c r="B1056" s="4">
        <f>_xlfn.XLOOKUP(BD_ATLETAS[[#This Row],[ATLETA]],ATLETAS[ATLETA],ATLETAS[F. NACIMIENTO])</f>
        <v>34011</v>
      </c>
      <c r="C1056" s="1">
        <f>IF(BD_ATLETAS[[#This Row],[F. NACIMIENTO]]=0,"",BD_ATLETAS[[#This Row],[AÑO]]-YEAR(BD_ATLETAS[[#This Row],[F. NACIMIENTO]]))</f>
        <v>26</v>
      </c>
      <c r="D1056" s="2" t="s">
        <v>111</v>
      </c>
      <c r="E1056" s="4" t="s">
        <v>363</v>
      </c>
      <c r="F105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56" s="4" t="str">
        <f>_xlfn.XLOOKUP(BD_ATLETAS[[#This Row],[ATLETA]],ATLETAS[ATLETA],ATLETAS[SEXO])</f>
        <v>M</v>
      </c>
      <c r="H1056" s="4">
        <v>43759</v>
      </c>
      <c r="I1056" s="2" t="s">
        <v>380</v>
      </c>
      <c r="J1056" s="1" t="s">
        <v>12</v>
      </c>
      <c r="K1056" s="3">
        <v>5.1921296296296297E-4</v>
      </c>
    </row>
    <row r="1057" spans="1:11" x14ac:dyDescent="0.25">
      <c r="A1057" s="1">
        <v>2023</v>
      </c>
      <c r="B1057" s="4">
        <f>_xlfn.XLOOKUP(BD_ATLETAS[[#This Row],[ATLETA]],ATLETAS[ATLETA],ATLETAS[F. NACIMIENTO])</f>
        <v>41234</v>
      </c>
      <c r="C1057" s="1">
        <f>IF(BD_ATLETAS[[#This Row],[F. NACIMIENTO]]=0,"",BD_ATLETAS[[#This Row],[AÑO]]-YEAR(BD_ATLETAS[[#This Row],[F. NACIMIENTO]]))</f>
        <v>7</v>
      </c>
      <c r="D1057" s="2" t="s">
        <v>286</v>
      </c>
      <c r="E1057" s="4" t="s">
        <v>370</v>
      </c>
      <c r="F10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57" s="4" t="str">
        <f>_xlfn.XLOOKUP(BD_ATLETAS[[#This Row],[ATLETA]],ATLETAS[ATLETA],ATLETAS[SEXO])</f>
        <v>M</v>
      </c>
      <c r="H1057" s="4">
        <v>43759</v>
      </c>
      <c r="I1057" s="2" t="s">
        <v>380</v>
      </c>
      <c r="J1057" s="1" t="s">
        <v>650</v>
      </c>
      <c r="K1057" s="3">
        <v>2.6909722222222222E-4</v>
      </c>
    </row>
    <row r="1058" spans="1:11" x14ac:dyDescent="0.25">
      <c r="A1058" s="1">
        <v>2023</v>
      </c>
      <c r="B1058" s="4">
        <f>_xlfn.XLOOKUP(BD_ATLETAS[[#This Row],[ATLETA]],ATLETAS[ATLETA],ATLETAS[F. NACIMIENTO])</f>
        <v>41234</v>
      </c>
      <c r="C1058" s="1">
        <f>IF(BD_ATLETAS[[#This Row],[F. NACIMIENTO]]=0,"",BD_ATLETAS[[#This Row],[AÑO]]-YEAR(BD_ATLETAS[[#This Row],[F. NACIMIENTO]]))</f>
        <v>7</v>
      </c>
      <c r="D1058" s="2" t="s">
        <v>286</v>
      </c>
      <c r="E1058" s="4" t="s">
        <v>370</v>
      </c>
      <c r="F105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58" s="4" t="str">
        <f>_xlfn.XLOOKUP(BD_ATLETAS[[#This Row],[ATLETA]],ATLETAS[ATLETA],ATLETAS[SEXO])</f>
        <v>M</v>
      </c>
      <c r="H1058" s="4">
        <v>43759</v>
      </c>
      <c r="I1058" s="2" t="s">
        <v>380</v>
      </c>
      <c r="J1058" s="1" t="s">
        <v>9</v>
      </c>
      <c r="K1058" s="3">
        <v>3.8622685185185179E-4</v>
      </c>
    </row>
    <row r="1059" spans="1:11" x14ac:dyDescent="0.25">
      <c r="A1059" s="1">
        <v>2023</v>
      </c>
      <c r="B1059" s="4">
        <f>_xlfn.XLOOKUP(BD_ATLETAS[[#This Row],[ATLETA]],ATLETAS[ATLETA],ATLETAS[F. NACIMIENTO])</f>
        <v>39639</v>
      </c>
      <c r="C1059" s="1">
        <f>IF(BD_ATLETAS[[#This Row],[F. NACIMIENTO]]=0,"",BD_ATLETAS[[#This Row],[AÑO]]-YEAR(BD_ATLETAS[[#This Row],[F. NACIMIENTO]]))</f>
        <v>11</v>
      </c>
      <c r="D1059" s="2" t="s">
        <v>292</v>
      </c>
      <c r="E1059" s="4" t="s">
        <v>371</v>
      </c>
      <c r="F10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59" s="4" t="str">
        <f>_xlfn.XLOOKUP(BD_ATLETAS[[#This Row],[ATLETA]],ATLETAS[ATLETA],ATLETAS[SEXO])</f>
        <v>F</v>
      </c>
      <c r="H1059" s="4">
        <v>43759</v>
      </c>
      <c r="I1059" s="2" t="s">
        <v>380</v>
      </c>
      <c r="J1059" s="1" t="s">
        <v>11</v>
      </c>
      <c r="K1059" s="3">
        <v>6.5879629629629632E-4</v>
      </c>
    </row>
    <row r="1060" spans="1:11" x14ac:dyDescent="0.25">
      <c r="A1060" s="1">
        <v>2023</v>
      </c>
      <c r="B1060" s="4">
        <f>_xlfn.XLOOKUP(BD_ATLETAS[[#This Row],[ATLETA]],ATLETAS[ATLETA],ATLETAS[F. NACIMIENTO])</f>
        <v>39639</v>
      </c>
      <c r="C1060" s="1">
        <f>IF(BD_ATLETAS[[#This Row],[F. NACIMIENTO]]=0,"",BD_ATLETAS[[#This Row],[AÑO]]-YEAR(BD_ATLETAS[[#This Row],[F. NACIMIENTO]]))</f>
        <v>11</v>
      </c>
      <c r="D1060" s="2" t="s">
        <v>292</v>
      </c>
      <c r="E1060" s="4" t="s">
        <v>371</v>
      </c>
      <c r="F10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0" s="4" t="str">
        <f>_xlfn.XLOOKUP(BD_ATLETAS[[#This Row],[ATLETA]],ATLETAS[ATLETA],ATLETAS[SEXO])</f>
        <v>F</v>
      </c>
      <c r="H1060" s="4">
        <v>43759</v>
      </c>
      <c r="I1060" s="2" t="s">
        <v>380</v>
      </c>
      <c r="J1060" s="1" t="s">
        <v>13</v>
      </c>
      <c r="K1060" s="3">
        <v>5.2905092592592598E-4</v>
      </c>
    </row>
    <row r="1061" spans="1:11" x14ac:dyDescent="0.25">
      <c r="A1061" s="1">
        <v>2023</v>
      </c>
      <c r="B1061" s="4">
        <f>_xlfn.XLOOKUP(BD_ATLETAS[[#This Row],[ATLETA]],ATLETAS[ATLETA],ATLETAS[F. NACIMIENTO])</f>
        <v>39639</v>
      </c>
      <c r="C1061" s="1">
        <f>IF(BD_ATLETAS[[#This Row],[F. NACIMIENTO]]=0,"",BD_ATLETAS[[#This Row],[AÑO]]-YEAR(BD_ATLETAS[[#This Row],[F. NACIMIENTO]]))</f>
        <v>11</v>
      </c>
      <c r="D1061" s="2" t="s">
        <v>292</v>
      </c>
      <c r="E1061" s="4" t="s">
        <v>371</v>
      </c>
      <c r="F10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1" s="4" t="str">
        <f>_xlfn.XLOOKUP(BD_ATLETAS[[#This Row],[ATLETA]],ATLETAS[ATLETA],ATLETAS[SEXO])</f>
        <v>F</v>
      </c>
      <c r="H1061" s="4">
        <v>43759</v>
      </c>
      <c r="I1061" s="2" t="s">
        <v>380</v>
      </c>
      <c r="J1061" s="1" t="s">
        <v>12</v>
      </c>
      <c r="K1061" s="3">
        <v>8.0081018518518522E-4</v>
      </c>
    </row>
    <row r="1062" spans="1:11" x14ac:dyDescent="0.25">
      <c r="A1062" s="1">
        <v>2023</v>
      </c>
      <c r="B1062" s="4">
        <f>_xlfn.XLOOKUP(BD_ATLETAS[[#This Row],[ATLETA]],ATLETAS[ATLETA],ATLETAS[F. NACIMIENTO])</f>
        <v>39125</v>
      </c>
      <c r="C1062" s="1">
        <f>IF(BD_ATLETAS[[#This Row],[F. NACIMIENTO]]=0,"",BD_ATLETAS[[#This Row],[AÑO]]-YEAR(BD_ATLETAS[[#This Row],[F. NACIMIENTO]]))</f>
        <v>12</v>
      </c>
      <c r="D1062" s="2" t="s">
        <v>266</v>
      </c>
      <c r="E1062" s="4" t="s">
        <v>369</v>
      </c>
      <c r="F10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2" s="4" t="str">
        <f>_xlfn.XLOOKUP(BD_ATLETAS[[#This Row],[ATLETA]],ATLETAS[ATLETA],ATLETAS[SEXO])</f>
        <v>M</v>
      </c>
      <c r="H1062" s="4">
        <v>43759</v>
      </c>
      <c r="I1062" s="2" t="s">
        <v>380</v>
      </c>
      <c r="J1062" s="1" t="s">
        <v>649</v>
      </c>
      <c r="K1062" s="3">
        <v>4.7812500000000003E-4</v>
      </c>
    </row>
    <row r="1063" spans="1:11" x14ac:dyDescent="0.25">
      <c r="A1063" s="1">
        <v>2023</v>
      </c>
      <c r="B1063" s="4">
        <f>_xlfn.XLOOKUP(BD_ATLETAS[[#This Row],[ATLETA]],ATLETAS[ATLETA],ATLETAS[F. NACIMIENTO])</f>
        <v>39125</v>
      </c>
      <c r="C1063" s="1">
        <f>IF(BD_ATLETAS[[#This Row],[F. NACIMIENTO]]=0,"",BD_ATLETAS[[#This Row],[AÑO]]-YEAR(BD_ATLETAS[[#This Row],[F. NACIMIENTO]]))</f>
        <v>12</v>
      </c>
      <c r="D1063" s="2" t="s">
        <v>266</v>
      </c>
      <c r="E1063" s="4" t="s">
        <v>369</v>
      </c>
      <c r="F10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3" s="4" t="str">
        <f>_xlfn.XLOOKUP(BD_ATLETAS[[#This Row],[ATLETA]],ATLETAS[ATLETA],ATLETAS[SEXO])</f>
        <v>M</v>
      </c>
      <c r="H1063" s="4">
        <v>43759</v>
      </c>
      <c r="I1063" s="2" t="s">
        <v>380</v>
      </c>
      <c r="J1063" s="1" t="s">
        <v>11</v>
      </c>
      <c r="K1063" s="3">
        <v>7.0671296296296292E-4</v>
      </c>
    </row>
    <row r="1064" spans="1:11" x14ac:dyDescent="0.25">
      <c r="A1064" s="1">
        <v>2023</v>
      </c>
      <c r="B1064" s="4">
        <f>_xlfn.XLOOKUP(BD_ATLETAS[[#This Row],[ATLETA]],ATLETAS[ATLETA],ATLETAS[F. NACIMIENTO])</f>
        <v>39125</v>
      </c>
      <c r="C1064" s="1">
        <f>IF(BD_ATLETAS[[#This Row],[F. NACIMIENTO]]=0,"",BD_ATLETAS[[#This Row],[AÑO]]-YEAR(BD_ATLETAS[[#This Row],[F. NACIMIENTO]]))</f>
        <v>12</v>
      </c>
      <c r="D1064" s="2" t="s">
        <v>266</v>
      </c>
      <c r="E1064" s="4" t="s">
        <v>369</v>
      </c>
      <c r="F10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4" s="4" t="str">
        <f>_xlfn.XLOOKUP(BD_ATLETAS[[#This Row],[ATLETA]],ATLETAS[ATLETA],ATLETAS[SEXO])</f>
        <v>M</v>
      </c>
      <c r="H1064" s="4">
        <v>43759</v>
      </c>
      <c r="I1064" s="2" t="s">
        <v>380</v>
      </c>
      <c r="J1064" s="1" t="s">
        <v>13</v>
      </c>
      <c r="K1064" s="3">
        <v>6.5949074074074076E-4</v>
      </c>
    </row>
    <row r="1065" spans="1:11" x14ac:dyDescent="0.25">
      <c r="A1065" s="1">
        <v>2023</v>
      </c>
      <c r="B1065" s="4">
        <f>_xlfn.XLOOKUP(BD_ATLETAS[[#This Row],[ATLETA]],ATLETAS[ATLETA],ATLETAS[F. NACIMIENTO])</f>
        <v>39125</v>
      </c>
      <c r="C1065" s="1">
        <f>IF(BD_ATLETAS[[#This Row],[F. NACIMIENTO]]=0,"",BD_ATLETAS[[#This Row],[AÑO]]-YEAR(BD_ATLETAS[[#This Row],[F. NACIMIENTO]]))</f>
        <v>12</v>
      </c>
      <c r="D1065" s="2" t="s">
        <v>266</v>
      </c>
      <c r="E1065" s="4" t="s">
        <v>369</v>
      </c>
      <c r="F10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65" s="4" t="str">
        <f>_xlfn.XLOOKUP(BD_ATLETAS[[#This Row],[ATLETA]],ATLETAS[ATLETA],ATLETAS[SEXO])</f>
        <v>M</v>
      </c>
      <c r="H1065" s="4">
        <v>43759</v>
      </c>
      <c r="I1065" s="2" t="s">
        <v>380</v>
      </c>
      <c r="J1065" s="1" t="s">
        <v>12</v>
      </c>
      <c r="K1065" s="3">
        <v>9.2164351851851858E-4</v>
      </c>
    </row>
    <row r="1066" spans="1:11" x14ac:dyDescent="0.25">
      <c r="A1066" s="1">
        <v>2023</v>
      </c>
      <c r="B1066" s="4">
        <f>_xlfn.XLOOKUP(BD_ATLETAS[[#This Row],[ATLETA]],ATLETAS[ATLETA],ATLETAS[F. NACIMIENTO])</f>
        <v>41983</v>
      </c>
      <c r="C1066" s="1">
        <f>IF(BD_ATLETAS[[#This Row],[F. NACIMIENTO]]=0,"",BD_ATLETAS[[#This Row],[AÑO]]-YEAR(BD_ATLETAS[[#This Row],[F. NACIMIENTO]]))</f>
        <v>5</v>
      </c>
      <c r="D1066" s="2" t="s">
        <v>285</v>
      </c>
      <c r="E1066" s="4" t="s">
        <v>370</v>
      </c>
      <c r="F10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6" s="4" t="str">
        <f>_xlfn.XLOOKUP(BD_ATLETAS[[#This Row],[ATLETA]],ATLETAS[ATLETA],ATLETAS[SEXO])</f>
        <v>M</v>
      </c>
      <c r="H1066" s="4">
        <v>43759</v>
      </c>
      <c r="I1066" s="2" t="s">
        <v>380</v>
      </c>
      <c r="J1066" s="1" t="s">
        <v>650</v>
      </c>
      <c r="K1066" s="3">
        <v>5.807870370370371E-4</v>
      </c>
    </row>
    <row r="1067" spans="1:11" x14ac:dyDescent="0.25">
      <c r="A1067" s="1">
        <v>2023</v>
      </c>
      <c r="B1067" s="4">
        <f>_xlfn.XLOOKUP(BD_ATLETAS[[#This Row],[ATLETA]],ATLETAS[ATLETA],ATLETAS[F. NACIMIENTO])</f>
        <v>40608</v>
      </c>
      <c r="C1067" s="1">
        <f>IF(BD_ATLETAS[[#This Row],[F. NACIMIENTO]]=0,"",BD_ATLETAS[[#This Row],[AÑO]]-YEAR(BD_ATLETAS[[#This Row],[F. NACIMIENTO]]))</f>
        <v>8</v>
      </c>
      <c r="D1067" s="2" t="s">
        <v>176</v>
      </c>
      <c r="E1067" s="4" t="s">
        <v>367</v>
      </c>
      <c r="F10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7" s="4" t="str">
        <f>_xlfn.XLOOKUP(BD_ATLETAS[[#This Row],[ATLETA]],ATLETAS[ATLETA],ATLETAS[SEXO])</f>
        <v>F</v>
      </c>
      <c r="H1067" s="4">
        <v>43759</v>
      </c>
      <c r="I1067" s="2" t="s">
        <v>380</v>
      </c>
      <c r="J1067" s="1" t="s">
        <v>650</v>
      </c>
      <c r="K1067" s="3">
        <v>4.8796296296296299E-4</v>
      </c>
    </row>
    <row r="1068" spans="1:11" x14ac:dyDescent="0.25">
      <c r="A1068" s="1">
        <v>2023</v>
      </c>
      <c r="B1068" s="4">
        <f>_xlfn.XLOOKUP(BD_ATLETAS[[#This Row],[ATLETA]],ATLETAS[ATLETA],ATLETAS[F. NACIMIENTO])</f>
        <v>40608</v>
      </c>
      <c r="C1068" s="1">
        <f>IF(BD_ATLETAS[[#This Row],[F. NACIMIENTO]]=0,"",BD_ATLETAS[[#This Row],[AÑO]]-YEAR(BD_ATLETAS[[#This Row],[F. NACIMIENTO]]))</f>
        <v>8</v>
      </c>
      <c r="D1068" s="2" t="s">
        <v>176</v>
      </c>
      <c r="E1068" s="4" t="s">
        <v>367</v>
      </c>
      <c r="F10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68" s="4" t="str">
        <f>_xlfn.XLOOKUP(BD_ATLETAS[[#This Row],[ATLETA]],ATLETAS[ATLETA],ATLETAS[SEXO])</f>
        <v>F</v>
      </c>
      <c r="H1068" s="4">
        <v>43759</v>
      </c>
      <c r="I1068" s="2" t="s">
        <v>380</v>
      </c>
      <c r="J1068" s="1" t="s">
        <v>10</v>
      </c>
      <c r="K1068" s="3">
        <v>5.8009259259259255E-4</v>
      </c>
    </row>
    <row r="1069" spans="1:11" x14ac:dyDescent="0.25">
      <c r="A1069" s="1">
        <v>2023</v>
      </c>
      <c r="B1069" s="4">
        <f>_xlfn.XLOOKUP(BD_ATLETAS[[#This Row],[ATLETA]],ATLETAS[ATLETA],ATLETAS[F. NACIMIENTO])</f>
        <v>35174</v>
      </c>
      <c r="C1069" s="1">
        <f>IF(BD_ATLETAS[[#This Row],[F. NACIMIENTO]]=0,"",BD_ATLETAS[[#This Row],[AÑO]]-YEAR(BD_ATLETAS[[#This Row],[F. NACIMIENTO]]))</f>
        <v>23</v>
      </c>
      <c r="D1069" s="2" t="s">
        <v>129</v>
      </c>
      <c r="E1069" s="4" t="s">
        <v>364</v>
      </c>
      <c r="F10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69" s="4" t="str">
        <f>_xlfn.XLOOKUP(BD_ATLETAS[[#This Row],[ATLETA]],ATLETAS[ATLETA],ATLETAS[SEXO])</f>
        <v>F</v>
      </c>
      <c r="H1069" s="4">
        <v>43759</v>
      </c>
      <c r="I1069" s="2" t="s">
        <v>380</v>
      </c>
      <c r="J1069" s="1" t="s">
        <v>649</v>
      </c>
      <c r="K1069" s="3">
        <v>6.1481481481481478E-4</v>
      </c>
    </row>
    <row r="1070" spans="1:11" x14ac:dyDescent="0.25">
      <c r="A1070" s="1">
        <v>2023</v>
      </c>
      <c r="B1070" s="4">
        <f>_xlfn.XLOOKUP(BD_ATLETAS[[#This Row],[ATLETA]],ATLETAS[ATLETA],ATLETAS[F. NACIMIENTO])</f>
        <v>35174</v>
      </c>
      <c r="C1070" s="1">
        <f>IF(BD_ATLETAS[[#This Row],[F. NACIMIENTO]]=0,"",BD_ATLETAS[[#This Row],[AÑO]]-YEAR(BD_ATLETAS[[#This Row],[F. NACIMIENTO]]))</f>
        <v>23</v>
      </c>
      <c r="D1070" s="2" t="s">
        <v>129</v>
      </c>
      <c r="E1070" s="4" t="s">
        <v>364</v>
      </c>
      <c r="F10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70" s="4" t="str">
        <f>_xlfn.XLOOKUP(BD_ATLETAS[[#This Row],[ATLETA]],ATLETAS[ATLETA],ATLETAS[SEXO])</f>
        <v>F</v>
      </c>
      <c r="H1070" s="4">
        <v>43759</v>
      </c>
      <c r="I1070" s="2" t="s">
        <v>380</v>
      </c>
      <c r="J1070" s="1" t="s">
        <v>11</v>
      </c>
      <c r="K1070" s="3">
        <v>9.72800925925926E-4</v>
      </c>
    </row>
    <row r="1071" spans="1:11" x14ac:dyDescent="0.25">
      <c r="A1071" s="1">
        <v>2023</v>
      </c>
      <c r="B1071" s="4">
        <f>_xlfn.XLOOKUP(BD_ATLETAS[[#This Row],[ATLETA]],ATLETAS[ATLETA],ATLETAS[F. NACIMIENTO])</f>
        <v>35174</v>
      </c>
      <c r="C1071" s="1">
        <f>IF(BD_ATLETAS[[#This Row],[F. NACIMIENTO]]=0,"",BD_ATLETAS[[#This Row],[AÑO]]-YEAR(BD_ATLETAS[[#This Row],[F. NACIMIENTO]]))</f>
        <v>23</v>
      </c>
      <c r="D1071" s="2" t="s">
        <v>129</v>
      </c>
      <c r="E1071" s="4" t="s">
        <v>364</v>
      </c>
      <c r="F10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71" s="4" t="str">
        <f>_xlfn.XLOOKUP(BD_ATLETAS[[#This Row],[ATLETA]],ATLETAS[ATLETA],ATLETAS[SEXO])</f>
        <v>F</v>
      </c>
      <c r="H1071" s="4">
        <v>43759</v>
      </c>
      <c r="I1071" s="2" t="s">
        <v>380</v>
      </c>
      <c r="J1071" s="1" t="s">
        <v>12</v>
      </c>
      <c r="K1071" s="3">
        <v>1.0288194444444444E-3</v>
      </c>
    </row>
    <row r="1072" spans="1:11" x14ac:dyDescent="0.25">
      <c r="A1072" s="1">
        <v>2023</v>
      </c>
      <c r="B1072" s="4">
        <f>_xlfn.XLOOKUP(BD_ATLETAS[[#This Row],[ATLETA]],ATLETAS[ATLETA],ATLETAS[F. NACIMIENTO])</f>
        <v>38717</v>
      </c>
      <c r="C1072" s="1">
        <f>IF(BD_ATLETAS[[#This Row],[F. NACIMIENTO]]=0,"",BD_ATLETAS[[#This Row],[AÑO]]-YEAR(BD_ATLETAS[[#This Row],[F. NACIMIENTO]]))</f>
        <v>13</v>
      </c>
      <c r="D1072" s="2" t="s">
        <v>392</v>
      </c>
      <c r="E1072" s="4" t="s">
        <v>369</v>
      </c>
      <c r="F10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2" s="4" t="str">
        <f>_xlfn.XLOOKUP(BD_ATLETAS[[#This Row],[ATLETA]],ATLETAS[ATLETA],ATLETAS[SEXO])</f>
        <v>F</v>
      </c>
      <c r="H1072" s="4">
        <v>43759</v>
      </c>
      <c r="I1072" s="2" t="s">
        <v>380</v>
      </c>
      <c r="J1072" s="1" t="s">
        <v>15</v>
      </c>
      <c r="K1072" s="3">
        <v>3.2773148148148145E-3</v>
      </c>
    </row>
    <row r="1073" spans="1:11" x14ac:dyDescent="0.25">
      <c r="A1073" s="1">
        <v>2023</v>
      </c>
      <c r="B1073" s="4">
        <f>_xlfn.XLOOKUP(BD_ATLETAS[[#This Row],[ATLETA]],ATLETAS[ATLETA],ATLETAS[F. NACIMIENTO])</f>
        <v>38717</v>
      </c>
      <c r="C1073" s="1">
        <f>IF(BD_ATLETAS[[#This Row],[F. NACIMIENTO]]=0,"",BD_ATLETAS[[#This Row],[AÑO]]-YEAR(BD_ATLETAS[[#This Row],[F. NACIMIENTO]]))</f>
        <v>13</v>
      </c>
      <c r="D1073" s="2" t="s">
        <v>392</v>
      </c>
      <c r="E1073" s="4" t="s">
        <v>369</v>
      </c>
      <c r="F10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3" s="4" t="str">
        <f>_xlfn.XLOOKUP(BD_ATLETAS[[#This Row],[ATLETA]],ATLETAS[ATLETA],ATLETAS[SEXO])</f>
        <v>F</v>
      </c>
      <c r="H1073" s="4">
        <v>43759</v>
      </c>
      <c r="I1073" s="2" t="s">
        <v>380</v>
      </c>
      <c r="J1073" s="1" t="s">
        <v>649</v>
      </c>
      <c r="K1073" s="3">
        <v>5.6006944444444442E-4</v>
      </c>
    </row>
    <row r="1074" spans="1:11" x14ac:dyDescent="0.25">
      <c r="A1074" s="1">
        <v>2023</v>
      </c>
      <c r="B1074" s="4">
        <f>_xlfn.XLOOKUP(BD_ATLETAS[[#This Row],[ATLETA]],ATLETAS[ATLETA],ATLETAS[F. NACIMIENTO])</f>
        <v>38717</v>
      </c>
      <c r="C1074" s="1">
        <f>IF(BD_ATLETAS[[#This Row],[F. NACIMIENTO]]=0,"",BD_ATLETAS[[#This Row],[AÑO]]-YEAR(BD_ATLETAS[[#This Row],[F. NACIMIENTO]]))</f>
        <v>13</v>
      </c>
      <c r="D1074" s="2" t="s">
        <v>392</v>
      </c>
      <c r="E1074" s="4" t="s">
        <v>369</v>
      </c>
      <c r="F10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4" s="4" t="str">
        <f>_xlfn.XLOOKUP(BD_ATLETAS[[#This Row],[ATLETA]],ATLETAS[ATLETA],ATLETAS[SEXO])</f>
        <v>F</v>
      </c>
      <c r="H1074" s="4">
        <v>43759</v>
      </c>
      <c r="I1074" s="2" t="s">
        <v>380</v>
      </c>
      <c r="J1074" s="1" t="s">
        <v>11</v>
      </c>
      <c r="K1074" s="3">
        <v>6.2615740740740741E-4</v>
      </c>
    </row>
    <row r="1075" spans="1:11" x14ac:dyDescent="0.25">
      <c r="A1075" s="1">
        <v>2023</v>
      </c>
      <c r="B1075" s="4">
        <f>_xlfn.XLOOKUP(BD_ATLETAS[[#This Row],[ATLETA]],ATLETAS[ATLETA],ATLETAS[F. NACIMIENTO])</f>
        <v>38717</v>
      </c>
      <c r="C1075" s="1">
        <f>IF(BD_ATLETAS[[#This Row],[F. NACIMIENTO]]=0,"",BD_ATLETAS[[#This Row],[AÑO]]-YEAR(BD_ATLETAS[[#This Row],[F. NACIMIENTO]]))</f>
        <v>13</v>
      </c>
      <c r="D1075" s="2" t="s">
        <v>392</v>
      </c>
      <c r="E1075" s="4" t="s">
        <v>369</v>
      </c>
      <c r="F10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075" s="4" t="str">
        <f>_xlfn.XLOOKUP(BD_ATLETAS[[#This Row],[ATLETA]],ATLETAS[ATLETA],ATLETAS[SEXO])</f>
        <v>F</v>
      </c>
      <c r="H1075" s="4">
        <v>43759</v>
      </c>
      <c r="I1075" s="2" t="s">
        <v>380</v>
      </c>
      <c r="J1075" s="1" t="s">
        <v>12</v>
      </c>
      <c r="K1075" s="3">
        <v>6.9641203703703694E-4</v>
      </c>
    </row>
    <row r="1076" spans="1:11" x14ac:dyDescent="0.25">
      <c r="A1076" s="1">
        <v>2023</v>
      </c>
      <c r="B1076" s="4">
        <f>_xlfn.XLOOKUP(BD_ATLETAS[[#This Row],[ATLETA]],ATLETAS[ATLETA],ATLETAS[F. NACIMIENTO])</f>
        <v>40748</v>
      </c>
      <c r="C1076" s="1">
        <f>IF(BD_ATLETAS[[#This Row],[F. NACIMIENTO]]=0,"",BD_ATLETAS[[#This Row],[AÑO]]-YEAR(BD_ATLETAS[[#This Row],[F. NACIMIENTO]]))</f>
        <v>8</v>
      </c>
      <c r="D1076" s="2" t="s">
        <v>289</v>
      </c>
      <c r="E1076" s="4" t="s">
        <v>371</v>
      </c>
      <c r="F10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76" s="4" t="str">
        <f>_xlfn.XLOOKUP(BD_ATLETAS[[#This Row],[ATLETA]],ATLETAS[ATLETA],ATLETAS[SEXO])</f>
        <v>F</v>
      </c>
      <c r="H1076" s="4">
        <v>43759</v>
      </c>
      <c r="I1076" s="2" t="s">
        <v>380</v>
      </c>
      <c r="J1076" s="1" t="s">
        <v>650</v>
      </c>
      <c r="K1076" s="3">
        <v>3.201388888888889E-4</v>
      </c>
    </row>
    <row r="1077" spans="1:11" x14ac:dyDescent="0.25">
      <c r="A1077" s="1">
        <v>2023</v>
      </c>
      <c r="B1077" s="4">
        <f>_xlfn.XLOOKUP(BD_ATLETAS[[#This Row],[ATLETA]],ATLETAS[ATLETA],ATLETAS[F. NACIMIENTO])</f>
        <v>40748</v>
      </c>
      <c r="C1077" s="1">
        <f>IF(BD_ATLETAS[[#This Row],[F. NACIMIENTO]]=0,"",BD_ATLETAS[[#This Row],[AÑO]]-YEAR(BD_ATLETAS[[#This Row],[F. NACIMIENTO]]))</f>
        <v>8</v>
      </c>
      <c r="D1077" s="2" t="s">
        <v>289</v>
      </c>
      <c r="E1077" s="4" t="s">
        <v>371</v>
      </c>
      <c r="F10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77" s="4" t="str">
        <f>_xlfn.XLOOKUP(BD_ATLETAS[[#This Row],[ATLETA]],ATLETAS[ATLETA],ATLETAS[SEXO])</f>
        <v>F</v>
      </c>
      <c r="H1077" s="4">
        <v>43759</v>
      </c>
      <c r="I1077" s="2" t="s">
        <v>380</v>
      </c>
      <c r="J1077" s="1" t="s">
        <v>9</v>
      </c>
      <c r="K1077" s="3">
        <v>3.5266203703703702E-4</v>
      </c>
    </row>
    <row r="1078" spans="1:11" x14ac:dyDescent="0.25">
      <c r="A1078" s="1">
        <v>2023</v>
      </c>
      <c r="B1078" s="4">
        <f>_xlfn.XLOOKUP(BD_ATLETAS[[#This Row],[ATLETA]],ATLETAS[ATLETA],ATLETAS[F. NACIMIENTO])</f>
        <v>38142</v>
      </c>
      <c r="C1078" s="1">
        <f>IF(BD_ATLETAS[[#This Row],[F. NACIMIENTO]]=0,"",BD_ATLETAS[[#This Row],[AÑO]]-YEAR(BD_ATLETAS[[#This Row],[F. NACIMIENTO]]))</f>
        <v>15</v>
      </c>
      <c r="D1078" s="2" t="s">
        <v>29</v>
      </c>
      <c r="E1078" s="4" t="s">
        <v>25</v>
      </c>
      <c r="F10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78" s="4" t="str">
        <f>_xlfn.XLOOKUP(BD_ATLETAS[[#This Row],[ATLETA]],ATLETAS[ATLETA],ATLETAS[SEXO])</f>
        <v>F</v>
      </c>
      <c r="H1078" s="4">
        <v>43759</v>
      </c>
      <c r="I1078" s="2" t="s">
        <v>380</v>
      </c>
      <c r="J1078" s="1" t="s">
        <v>649</v>
      </c>
      <c r="K1078" s="3">
        <v>4.7418981481481482E-4</v>
      </c>
    </row>
    <row r="1079" spans="1:11" x14ac:dyDescent="0.25">
      <c r="A1079" s="1">
        <v>2023</v>
      </c>
      <c r="B1079" s="4">
        <f>_xlfn.XLOOKUP(BD_ATLETAS[[#This Row],[ATLETA]],ATLETAS[ATLETA],ATLETAS[F. NACIMIENTO])</f>
        <v>38142</v>
      </c>
      <c r="C1079" s="1">
        <f>IF(BD_ATLETAS[[#This Row],[F. NACIMIENTO]]=0,"",BD_ATLETAS[[#This Row],[AÑO]]-YEAR(BD_ATLETAS[[#This Row],[F. NACIMIENTO]]))</f>
        <v>15</v>
      </c>
      <c r="D1079" s="2" t="s">
        <v>29</v>
      </c>
      <c r="E1079" s="4" t="s">
        <v>25</v>
      </c>
      <c r="F10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79" s="4" t="str">
        <f>_xlfn.XLOOKUP(BD_ATLETAS[[#This Row],[ATLETA]],ATLETAS[ATLETA],ATLETAS[SEXO])</f>
        <v>F</v>
      </c>
      <c r="H1079" s="4">
        <v>43759</v>
      </c>
      <c r="I1079" s="2" t="s">
        <v>380</v>
      </c>
      <c r="J1079" s="1" t="s">
        <v>11</v>
      </c>
      <c r="K1079" s="3">
        <v>6.4166666666666658E-4</v>
      </c>
    </row>
    <row r="1080" spans="1:11" x14ac:dyDescent="0.25">
      <c r="A1080" s="1">
        <v>2023</v>
      </c>
      <c r="B1080" s="4">
        <f>_xlfn.XLOOKUP(BD_ATLETAS[[#This Row],[ATLETA]],ATLETAS[ATLETA],ATLETAS[F. NACIMIENTO])</f>
        <v>38142</v>
      </c>
      <c r="C1080" s="1">
        <f>IF(BD_ATLETAS[[#This Row],[F. NACIMIENTO]]=0,"",BD_ATLETAS[[#This Row],[AÑO]]-YEAR(BD_ATLETAS[[#This Row],[F. NACIMIENTO]]))</f>
        <v>15</v>
      </c>
      <c r="D1080" s="2" t="s">
        <v>29</v>
      </c>
      <c r="E1080" s="4" t="s">
        <v>25</v>
      </c>
      <c r="F10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0" s="4" t="str">
        <f>_xlfn.XLOOKUP(BD_ATLETAS[[#This Row],[ATLETA]],ATLETAS[ATLETA],ATLETAS[SEXO])</f>
        <v>F</v>
      </c>
      <c r="H1080" s="4">
        <v>43759</v>
      </c>
      <c r="I1080" s="2" t="s">
        <v>380</v>
      </c>
      <c r="J1080" s="1" t="s">
        <v>13</v>
      </c>
      <c r="K1080" s="3">
        <v>6.934027777777777E-4</v>
      </c>
    </row>
    <row r="1081" spans="1:11" x14ac:dyDescent="0.25">
      <c r="A1081" s="1">
        <v>2023</v>
      </c>
      <c r="B1081" s="4">
        <f>_xlfn.XLOOKUP(BD_ATLETAS[[#This Row],[ATLETA]],ATLETAS[ATLETA],ATLETAS[F. NACIMIENTO])</f>
        <v>38142</v>
      </c>
      <c r="C1081" s="1">
        <f>IF(BD_ATLETAS[[#This Row],[F. NACIMIENTO]]=0,"",BD_ATLETAS[[#This Row],[AÑO]]-YEAR(BD_ATLETAS[[#This Row],[F. NACIMIENTO]]))</f>
        <v>15</v>
      </c>
      <c r="D1081" s="2" t="s">
        <v>29</v>
      </c>
      <c r="E1081" s="4" t="s">
        <v>25</v>
      </c>
      <c r="F10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1" s="4" t="str">
        <f>_xlfn.XLOOKUP(BD_ATLETAS[[#This Row],[ATLETA]],ATLETAS[ATLETA],ATLETAS[SEXO])</f>
        <v>F</v>
      </c>
      <c r="H1081" s="4">
        <v>43759</v>
      </c>
      <c r="I1081" s="2" t="s">
        <v>380</v>
      </c>
      <c r="J1081" s="1" t="s">
        <v>12</v>
      </c>
      <c r="K1081" s="3">
        <v>7.9317129629629627E-4</v>
      </c>
    </row>
    <row r="1082" spans="1:11" x14ac:dyDescent="0.25">
      <c r="A1082" s="1">
        <v>2023</v>
      </c>
      <c r="B1082" s="4">
        <f>_xlfn.XLOOKUP(BD_ATLETAS[[#This Row],[ATLETA]],ATLETAS[ATLETA],ATLETAS[F. NACIMIENTO])</f>
        <v>40877</v>
      </c>
      <c r="C1082" s="1">
        <f>IF(BD_ATLETAS[[#This Row],[F. NACIMIENTO]]=0,"",BD_ATLETAS[[#This Row],[AÑO]]-YEAR(BD_ATLETAS[[#This Row],[F. NACIMIENTO]]))</f>
        <v>8</v>
      </c>
      <c r="D1082" s="2" t="s">
        <v>164</v>
      </c>
      <c r="E1082" s="4" t="s">
        <v>365</v>
      </c>
      <c r="F10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82" s="4" t="str">
        <f>_xlfn.XLOOKUP(BD_ATLETAS[[#This Row],[ATLETA]],ATLETAS[ATLETA],ATLETAS[SEXO])</f>
        <v>M</v>
      </c>
      <c r="H1082" s="4">
        <v>43759</v>
      </c>
      <c r="I1082" s="2" t="s">
        <v>380</v>
      </c>
      <c r="J1082" s="1" t="s">
        <v>650</v>
      </c>
      <c r="K1082" s="3">
        <v>3.7604166666666667E-4</v>
      </c>
    </row>
    <row r="1083" spans="1:11" x14ac:dyDescent="0.25">
      <c r="A1083" s="1">
        <v>2023</v>
      </c>
      <c r="B1083" s="4">
        <f>_xlfn.XLOOKUP(BD_ATLETAS[[#This Row],[ATLETA]],ATLETAS[ATLETA],ATLETAS[F. NACIMIENTO])</f>
        <v>40877</v>
      </c>
      <c r="C1083" s="1">
        <f>IF(BD_ATLETAS[[#This Row],[F. NACIMIENTO]]=0,"",BD_ATLETAS[[#This Row],[AÑO]]-YEAR(BD_ATLETAS[[#This Row],[F. NACIMIENTO]]))</f>
        <v>8</v>
      </c>
      <c r="D1083" s="2" t="s">
        <v>164</v>
      </c>
      <c r="E1083" s="4" t="s">
        <v>365</v>
      </c>
      <c r="F10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083" s="4" t="str">
        <f>_xlfn.XLOOKUP(BD_ATLETAS[[#This Row],[ATLETA]],ATLETAS[ATLETA],ATLETAS[SEXO])</f>
        <v>M</v>
      </c>
      <c r="H1083" s="4">
        <v>43759</v>
      </c>
      <c r="I1083" s="2" t="s">
        <v>380</v>
      </c>
      <c r="J1083" s="1" t="s">
        <v>9</v>
      </c>
      <c r="K1083" s="3">
        <v>6.1817129629629624E-4</v>
      </c>
    </row>
    <row r="1084" spans="1:11" x14ac:dyDescent="0.25">
      <c r="A1084" s="1">
        <v>2023</v>
      </c>
      <c r="B1084" s="4">
        <f>_xlfn.XLOOKUP(BD_ATLETAS[[#This Row],[ATLETA]],ATLETAS[ATLETA],ATLETAS[F. NACIMIENTO])</f>
        <v>36885</v>
      </c>
      <c r="C1084" s="1">
        <f>IF(BD_ATLETAS[[#This Row],[F. NACIMIENTO]]=0,"",BD_ATLETAS[[#This Row],[AÑO]]-YEAR(BD_ATLETAS[[#This Row],[F. NACIMIENTO]]))</f>
        <v>19</v>
      </c>
      <c r="D1084" s="2" t="s">
        <v>74</v>
      </c>
      <c r="E1084" s="4" t="s">
        <v>78</v>
      </c>
      <c r="F10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4" s="4" t="str">
        <f>_xlfn.XLOOKUP(BD_ATLETAS[[#This Row],[ATLETA]],ATLETAS[ATLETA],ATLETAS[SEXO])</f>
        <v>F</v>
      </c>
      <c r="H1084" s="4">
        <v>43759</v>
      </c>
      <c r="I1084" s="2" t="s">
        <v>380</v>
      </c>
      <c r="J1084" s="1" t="s">
        <v>15</v>
      </c>
      <c r="K1084" s="3">
        <v>2.7442129629629626E-3</v>
      </c>
    </row>
    <row r="1085" spans="1:11" x14ac:dyDescent="0.25">
      <c r="A1085" s="1">
        <v>2023</v>
      </c>
      <c r="B1085" s="4">
        <f>_xlfn.XLOOKUP(BD_ATLETAS[[#This Row],[ATLETA]],ATLETAS[ATLETA],ATLETAS[F. NACIMIENTO])</f>
        <v>36885</v>
      </c>
      <c r="C1085" s="1">
        <f>IF(BD_ATLETAS[[#This Row],[F. NACIMIENTO]]=0,"",BD_ATLETAS[[#This Row],[AÑO]]-YEAR(BD_ATLETAS[[#This Row],[F. NACIMIENTO]]))</f>
        <v>19</v>
      </c>
      <c r="D1085" s="2" t="s">
        <v>74</v>
      </c>
      <c r="E1085" s="4" t="s">
        <v>78</v>
      </c>
      <c r="F10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5" s="4" t="str">
        <f>_xlfn.XLOOKUP(BD_ATLETAS[[#This Row],[ATLETA]],ATLETAS[ATLETA],ATLETAS[SEXO])</f>
        <v>F</v>
      </c>
      <c r="H1085" s="4">
        <v>43759</v>
      </c>
      <c r="I1085" s="2" t="s">
        <v>380</v>
      </c>
      <c r="J1085" s="1" t="s">
        <v>649</v>
      </c>
      <c r="K1085" s="3">
        <v>4.5254629629629632E-4</v>
      </c>
    </row>
    <row r="1086" spans="1:11" x14ac:dyDescent="0.25">
      <c r="A1086" s="1">
        <v>2023</v>
      </c>
      <c r="B1086" s="4">
        <f>_xlfn.XLOOKUP(BD_ATLETAS[[#This Row],[ATLETA]],ATLETAS[ATLETA],ATLETAS[F. NACIMIENTO])</f>
        <v>36885</v>
      </c>
      <c r="C1086" s="1">
        <f>IF(BD_ATLETAS[[#This Row],[F. NACIMIENTO]]=0,"",BD_ATLETAS[[#This Row],[AÑO]]-YEAR(BD_ATLETAS[[#This Row],[F. NACIMIENTO]]))</f>
        <v>19</v>
      </c>
      <c r="D1086" s="2" t="s">
        <v>74</v>
      </c>
      <c r="E1086" s="4" t="s">
        <v>78</v>
      </c>
      <c r="F10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6" s="4" t="str">
        <f>_xlfn.XLOOKUP(BD_ATLETAS[[#This Row],[ATLETA]],ATLETAS[ATLETA],ATLETAS[SEXO])</f>
        <v>F</v>
      </c>
      <c r="H1086" s="4">
        <v>43759</v>
      </c>
      <c r="I1086" s="2" t="s">
        <v>380</v>
      </c>
      <c r="J1086" s="1" t="s">
        <v>13</v>
      </c>
      <c r="K1086" s="3">
        <v>5.0335648148148147E-4</v>
      </c>
    </row>
    <row r="1087" spans="1:11" x14ac:dyDescent="0.25">
      <c r="A1087" s="1">
        <v>2023</v>
      </c>
      <c r="B1087" s="4">
        <f>_xlfn.XLOOKUP(BD_ATLETAS[[#This Row],[ATLETA]],ATLETAS[ATLETA],ATLETAS[F. NACIMIENTO])</f>
        <v>36885</v>
      </c>
      <c r="C1087" s="1">
        <f>IF(BD_ATLETAS[[#This Row],[F. NACIMIENTO]]=0,"",BD_ATLETAS[[#This Row],[AÑO]]-YEAR(BD_ATLETAS[[#This Row],[F. NACIMIENTO]]))</f>
        <v>19</v>
      </c>
      <c r="D1087" s="2" t="s">
        <v>74</v>
      </c>
      <c r="E1087" s="4" t="s">
        <v>78</v>
      </c>
      <c r="F10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87" s="4" t="str">
        <f>_xlfn.XLOOKUP(BD_ATLETAS[[#This Row],[ATLETA]],ATLETAS[ATLETA],ATLETAS[SEXO])</f>
        <v>F</v>
      </c>
      <c r="H1087" s="4">
        <v>43759</v>
      </c>
      <c r="I1087" s="2" t="s">
        <v>380</v>
      </c>
      <c r="J1087" s="1" t="s">
        <v>12</v>
      </c>
      <c r="K1087" s="3">
        <v>6.2650462962962963E-4</v>
      </c>
    </row>
    <row r="1088" spans="1:11" x14ac:dyDescent="0.25">
      <c r="A1088" s="1">
        <v>2023</v>
      </c>
      <c r="B1088" s="4">
        <f>_xlfn.XLOOKUP(BD_ATLETAS[[#This Row],[ATLETA]],ATLETAS[ATLETA],ATLETAS[F. NACIMIENTO])</f>
        <v>38153</v>
      </c>
      <c r="C1088" s="1">
        <f>IF(BD_ATLETAS[[#This Row],[F. NACIMIENTO]]=0,"",BD_ATLETAS[[#This Row],[AÑO]]-YEAR(BD_ATLETAS[[#This Row],[F. NACIMIENTO]]))</f>
        <v>15</v>
      </c>
      <c r="D1088" s="2" t="s">
        <v>273</v>
      </c>
      <c r="E1088" s="4" t="s">
        <v>369</v>
      </c>
      <c r="F10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8" s="4" t="str">
        <f>_xlfn.XLOOKUP(BD_ATLETAS[[#This Row],[ATLETA]],ATLETAS[ATLETA],ATLETAS[SEXO])</f>
        <v>M</v>
      </c>
      <c r="H1088" s="4">
        <v>43759</v>
      </c>
      <c r="I1088" s="2" t="s">
        <v>380</v>
      </c>
      <c r="J1088" s="1" t="s">
        <v>15</v>
      </c>
      <c r="K1088" s="3">
        <v>2.0450231481481482E-3</v>
      </c>
    </row>
    <row r="1089" spans="1:11" x14ac:dyDescent="0.25">
      <c r="A1089" s="1">
        <v>2023</v>
      </c>
      <c r="B1089" s="4">
        <f>_xlfn.XLOOKUP(BD_ATLETAS[[#This Row],[ATLETA]],ATLETAS[ATLETA],ATLETAS[F. NACIMIENTO])</f>
        <v>38153</v>
      </c>
      <c r="C1089" s="1">
        <f>IF(BD_ATLETAS[[#This Row],[F. NACIMIENTO]]=0,"",BD_ATLETAS[[#This Row],[AÑO]]-YEAR(BD_ATLETAS[[#This Row],[F. NACIMIENTO]]))</f>
        <v>15</v>
      </c>
      <c r="D1089" s="2" t="s">
        <v>273</v>
      </c>
      <c r="E1089" s="4" t="s">
        <v>369</v>
      </c>
      <c r="F10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89" s="4" t="str">
        <f>_xlfn.XLOOKUP(BD_ATLETAS[[#This Row],[ATLETA]],ATLETAS[ATLETA],ATLETAS[SEXO])</f>
        <v>M</v>
      </c>
      <c r="H1089" s="4">
        <v>43759</v>
      </c>
      <c r="I1089" s="2" t="s">
        <v>380</v>
      </c>
      <c r="J1089" s="1" t="s">
        <v>649</v>
      </c>
      <c r="K1089" s="3">
        <v>3.3240740740740735E-4</v>
      </c>
    </row>
    <row r="1090" spans="1:11" x14ac:dyDescent="0.25">
      <c r="A1090" s="1">
        <v>2023</v>
      </c>
      <c r="B1090" s="4">
        <f>_xlfn.XLOOKUP(BD_ATLETAS[[#This Row],[ATLETA]],ATLETAS[ATLETA],ATLETAS[F. NACIMIENTO])</f>
        <v>38153</v>
      </c>
      <c r="C1090" s="1">
        <f>IF(BD_ATLETAS[[#This Row],[F. NACIMIENTO]]=0,"",BD_ATLETAS[[#This Row],[AÑO]]-YEAR(BD_ATLETAS[[#This Row],[F. NACIMIENTO]]))</f>
        <v>15</v>
      </c>
      <c r="D1090" s="2" t="s">
        <v>273</v>
      </c>
      <c r="E1090" s="4" t="s">
        <v>369</v>
      </c>
      <c r="F10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90" s="4" t="str">
        <f>_xlfn.XLOOKUP(BD_ATLETAS[[#This Row],[ATLETA]],ATLETAS[ATLETA],ATLETAS[SEXO])</f>
        <v>M</v>
      </c>
      <c r="H1090" s="4">
        <v>43759</v>
      </c>
      <c r="I1090" s="2" t="s">
        <v>380</v>
      </c>
      <c r="J1090" s="1" t="s">
        <v>11</v>
      </c>
      <c r="K1090" s="3">
        <v>4.1909722222222223E-4</v>
      </c>
    </row>
    <row r="1091" spans="1:11" x14ac:dyDescent="0.25">
      <c r="A1091" s="1">
        <v>2023</v>
      </c>
      <c r="B1091" s="4">
        <f>_xlfn.XLOOKUP(BD_ATLETAS[[#This Row],[ATLETA]],ATLETAS[ATLETA],ATLETAS[F. NACIMIENTO])</f>
        <v>38153</v>
      </c>
      <c r="C1091" s="1">
        <f>IF(BD_ATLETAS[[#This Row],[F. NACIMIENTO]]=0,"",BD_ATLETAS[[#This Row],[AÑO]]-YEAR(BD_ATLETAS[[#This Row],[F. NACIMIENTO]]))</f>
        <v>15</v>
      </c>
      <c r="D1091" s="2" t="s">
        <v>273</v>
      </c>
      <c r="E1091" s="4" t="s">
        <v>369</v>
    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091" s="4" t="str">
        <f>_xlfn.XLOOKUP(BD_ATLETAS[[#This Row],[ATLETA]],ATLETAS[ATLETA],ATLETAS[SEXO])</f>
        <v>M</v>
      </c>
      <c r="H1091" s="4">
        <v>43759</v>
      </c>
      <c r="I1091" s="2" t="s">
        <v>380</v>
      </c>
      <c r="J1091" s="1" t="s">
        <v>13</v>
      </c>
      <c r="K1091" s="3">
        <v>3.4143518518518513E-4</v>
      </c>
    </row>
    <row r="1092" spans="1:11" x14ac:dyDescent="0.25">
      <c r="A1092" s="1">
        <v>2023</v>
      </c>
      <c r="B1092" s="4">
        <f>_xlfn.XLOOKUP(BD_ATLETAS[[#This Row],[ATLETA]],ATLETAS[ATLETA],ATLETAS[F. NACIMIENTO])</f>
        <v>39416</v>
      </c>
      <c r="C1092" s="1">
        <f>IF(BD_ATLETAS[[#This Row],[F. NACIMIENTO]]=0,"",BD_ATLETAS[[#This Row],[AÑO]]-YEAR(BD_ATLETAS[[#This Row],[F. NACIMIENTO]]))</f>
        <v>12</v>
      </c>
      <c r="D1092" s="2" t="s">
        <v>138</v>
      </c>
      <c r="E1092" s="4" t="s">
        <v>364</v>
      </c>
      <c r="F10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2" s="4" t="str">
        <f>_xlfn.XLOOKUP(BD_ATLETAS[[#This Row],[ATLETA]],ATLETAS[ATLETA],ATLETAS[SEXO])</f>
        <v>M</v>
      </c>
      <c r="H1092" s="4">
        <v>43759</v>
      </c>
      <c r="I1092" s="2" t="s">
        <v>380</v>
      </c>
      <c r="J1092" s="1" t="s">
        <v>15</v>
      </c>
      <c r="K1092" s="3">
        <v>2.1271990740740739E-3</v>
      </c>
    </row>
    <row r="1093" spans="1:11" x14ac:dyDescent="0.25">
      <c r="A1093" s="1">
        <v>2023</v>
      </c>
      <c r="B1093" s="4">
        <f>_xlfn.XLOOKUP(BD_ATLETAS[[#This Row],[ATLETA]],ATLETAS[ATLETA],ATLETAS[F. NACIMIENTO])</f>
        <v>39416</v>
      </c>
      <c r="C1093" s="1">
        <f>IF(BD_ATLETAS[[#This Row],[F. NACIMIENTO]]=0,"",BD_ATLETAS[[#This Row],[AÑO]]-YEAR(BD_ATLETAS[[#This Row],[F. NACIMIENTO]]))</f>
        <v>12</v>
      </c>
      <c r="D1093" s="2" t="s">
        <v>138</v>
      </c>
      <c r="E1093" s="4" t="s">
        <v>364</v>
      </c>
      <c r="F10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3" s="4" t="str">
        <f>_xlfn.XLOOKUP(BD_ATLETAS[[#This Row],[ATLETA]],ATLETAS[ATLETA],ATLETAS[SEXO])</f>
        <v>M</v>
      </c>
      <c r="H1093" s="4">
        <v>43759</v>
      </c>
      <c r="I1093" s="2" t="s">
        <v>380</v>
      </c>
      <c r="J1093" s="1" t="s">
        <v>11</v>
      </c>
      <c r="K1093" s="3">
        <v>4.4421296296296304E-4</v>
      </c>
    </row>
    <row r="1094" spans="1:11" x14ac:dyDescent="0.25">
      <c r="A1094" s="1">
        <v>2023</v>
      </c>
      <c r="B1094" s="4">
        <f>_xlfn.XLOOKUP(BD_ATLETAS[[#This Row],[ATLETA]],ATLETAS[ATLETA],ATLETAS[F. NACIMIENTO])</f>
        <v>39416</v>
      </c>
      <c r="C1094" s="1">
        <f>IF(BD_ATLETAS[[#This Row],[F. NACIMIENTO]]=0,"",BD_ATLETAS[[#This Row],[AÑO]]-YEAR(BD_ATLETAS[[#This Row],[F. NACIMIENTO]]))</f>
        <v>12</v>
      </c>
      <c r="D1094" s="2" t="s">
        <v>138</v>
      </c>
      <c r="E1094" s="4" t="s">
        <v>364</v>
      </c>
      <c r="F10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4" s="4" t="str">
        <f>_xlfn.XLOOKUP(BD_ATLETAS[[#This Row],[ATLETA]],ATLETAS[ATLETA],ATLETAS[SEXO])</f>
        <v>M</v>
      </c>
      <c r="H1094" s="4">
        <v>43759</v>
      </c>
      <c r="I1094" s="2" t="s">
        <v>380</v>
      </c>
      <c r="J1094" s="1" t="s">
        <v>13</v>
      </c>
      <c r="K1094" s="3">
        <v>4.2025462962962963E-4</v>
      </c>
    </row>
    <row r="1095" spans="1:11" x14ac:dyDescent="0.25">
      <c r="A1095" s="1">
        <v>2023</v>
      </c>
      <c r="B1095" s="4">
        <f>_xlfn.XLOOKUP(BD_ATLETAS[[#This Row],[ATLETA]],ATLETAS[ATLETA],ATLETAS[F. NACIMIENTO])</f>
        <v>39416</v>
      </c>
      <c r="C1095" s="1">
        <f>IF(BD_ATLETAS[[#This Row],[F. NACIMIENTO]]=0,"",BD_ATLETAS[[#This Row],[AÑO]]-YEAR(BD_ATLETAS[[#This Row],[F. NACIMIENTO]]))</f>
        <v>12</v>
      </c>
      <c r="D1095" s="2" t="s">
        <v>138</v>
      </c>
      <c r="E1095" s="4" t="s">
        <v>364</v>
      </c>
      <c r="F10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095" s="4" t="str">
        <f>_xlfn.XLOOKUP(BD_ATLETAS[[#This Row],[ATLETA]],ATLETAS[ATLETA],ATLETAS[SEXO])</f>
        <v>M</v>
      </c>
      <c r="H1095" s="4">
        <v>43759</v>
      </c>
      <c r="I1095" s="2" t="s">
        <v>380</v>
      </c>
      <c r="J1095" s="1" t="s">
        <v>12</v>
      </c>
      <c r="K1095" s="3">
        <v>5.0891203703703699E-4</v>
      </c>
    </row>
    <row r="1096" spans="1:11" x14ac:dyDescent="0.25">
      <c r="A1096" s="1">
        <v>2023</v>
      </c>
      <c r="B1096" s="4">
        <f>_xlfn.XLOOKUP(BD_ATLETAS[[#This Row],[ATLETA]],ATLETAS[ATLETA],ATLETAS[F. NACIMIENTO])</f>
        <v>40155</v>
      </c>
      <c r="C1096" s="1">
        <f>IF(BD_ATLETAS[[#This Row],[F. NACIMIENTO]]=0,"",BD_ATLETAS[[#This Row],[AÑO]]-YEAR(BD_ATLETAS[[#This Row],[F. NACIMIENTO]]))</f>
        <v>10</v>
      </c>
      <c r="D1096" s="2" t="s">
        <v>109</v>
      </c>
      <c r="E1096" s="4" t="s">
        <v>363</v>
      </c>
      <c r="F10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096" s="4" t="str">
        <f>_xlfn.XLOOKUP(BD_ATLETAS[[#This Row],[ATLETA]],ATLETAS[ATLETA],ATLETAS[SEXO])</f>
        <v>M</v>
      </c>
      <c r="H1096" s="4">
        <v>43759</v>
      </c>
      <c r="I1096" s="2" t="s">
        <v>380</v>
      </c>
      <c r="J1096" s="1" t="s">
        <v>649</v>
      </c>
      <c r="K1096" s="3">
        <v>7.1469907407407409E-4</v>
      </c>
    </row>
    <row r="1097" spans="1:11" x14ac:dyDescent="0.25">
      <c r="A1097" s="1">
        <v>2023</v>
      </c>
      <c r="B1097" s="4">
        <f>_xlfn.XLOOKUP(BD_ATLETAS[[#This Row],[ATLETA]],ATLETAS[ATLETA],ATLETAS[F. NACIMIENTO])</f>
        <v>33277</v>
      </c>
      <c r="C1097" s="1">
        <f>IF(BD_ATLETAS[[#This Row],[F. NACIMIENTO]]=0,"",BD_ATLETAS[[#This Row],[AÑO]]-YEAR(BD_ATLETAS[[#This Row],[F. NACIMIENTO]]))</f>
        <v>28</v>
      </c>
      <c r="D1097" s="2" t="s">
        <v>195</v>
      </c>
      <c r="E1097" s="4" t="s">
        <v>367</v>
      </c>
      <c r="F10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7" s="4" t="str">
        <f>_xlfn.XLOOKUP(BD_ATLETAS[[#This Row],[ATLETA]],ATLETAS[ATLETA],ATLETAS[SEXO])</f>
        <v>M</v>
      </c>
      <c r="H1097" s="4">
        <v>43759</v>
      </c>
      <c r="I1097" s="2" t="s">
        <v>380</v>
      </c>
      <c r="J1097" s="1" t="s">
        <v>15</v>
      </c>
      <c r="K1097" s="3">
        <v>2.4471064814814811E-3</v>
      </c>
    </row>
    <row r="1098" spans="1:11" x14ac:dyDescent="0.25">
      <c r="A1098" s="1">
        <v>2023</v>
      </c>
      <c r="B1098" s="4">
        <f>_xlfn.XLOOKUP(BD_ATLETAS[[#This Row],[ATLETA]],ATLETAS[ATLETA],ATLETAS[F. NACIMIENTO])</f>
        <v>33277</v>
      </c>
      <c r="C1098" s="1">
        <f>IF(BD_ATLETAS[[#This Row],[F. NACIMIENTO]]=0,"",BD_ATLETAS[[#This Row],[AÑO]]-YEAR(BD_ATLETAS[[#This Row],[F. NACIMIENTO]]))</f>
        <v>28</v>
      </c>
      <c r="D1098" s="2" t="s">
        <v>195</v>
      </c>
      <c r="E1098" s="4" t="s">
        <v>367</v>
      </c>
      <c r="F10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8" s="4" t="str">
        <f>_xlfn.XLOOKUP(BD_ATLETAS[[#This Row],[ATLETA]],ATLETAS[ATLETA],ATLETAS[SEXO])</f>
        <v>M</v>
      </c>
      <c r="H1098" s="4">
        <v>43759</v>
      </c>
      <c r="I1098" s="2" t="s">
        <v>380</v>
      </c>
      <c r="J1098" s="1" t="s">
        <v>649</v>
      </c>
      <c r="K1098" s="3">
        <v>4.6261574074074071E-4</v>
      </c>
    </row>
    <row r="1099" spans="1:11" x14ac:dyDescent="0.25">
      <c r="A1099" s="1">
        <v>2023</v>
      </c>
      <c r="B1099" s="4">
        <f>_xlfn.XLOOKUP(BD_ATLETAS[[#This Row],[ATLETA]],ATLETAS[ATLETA],ATLETAS[F. NACIMIENTO])</f>
        <v>33277</v>
      </c>
      <c r="C1099" s="1">
        <f>IF(BD_ATLETAS[[#This Row],[F. NACIMIENTO]]=0,"",BD_ATLETAS[[#This Row],[AÑO]]-YEAR(BD_ATLETAS[[#This Row],[F. NACIMIENTO]]))</f>
        <v>28</v>
      </c>
      <c r="D1099" s="2" t="s">
        <v>195</v>
      </c>
      <c r="E1099" s="4" t="s">
        <v>367</v>
      </c>
      <c r="F10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099" s="4" t="str">
        <f>_xlfn.XLOOKUP(BD_ATLETAS[[#This Row],[ATLETA]],ATLETAS[ATLETA],ATLETAS[SEXO])</f>
        <v>M</v>
      </c>
      <c r="H1099" s="4">
        <v>43759</v>
      </c>
      <c r="I1099" s="2" t="s">
        <v>380</v>
      </c>
      <c r="J1099" s="1" t="s">
        <v>13</v>
      </c>
      <c r="K1099" s="3">
        <v>4.6076388888888897E-4</v>
      </c>
    </row>
    <row r="1100" spans="1:11" x14ac:dyDescent="0.25">
      <c r="A1100" s="1">
        <v>2023</v>
      </c>
      <c r="B1100" s="4">
        <f>_xlfn.XLOOKUP(BD_ATLETAS[[#This Row],[ATLETA]],ATLETAS[ATLETA],ATLETAS[F. NACIMIENTO])</f>
        <v>41062</v>
      </c>
      <c r="C1100" s="1">
        <f>IF(BD_ATLETAS[[#This Row],[F. NACIMIENTO]]=0,"",BD_ATLETAS[[#This Row],[AÑO]]-YEAR(BD_ATLETAS[[#This Row],[F. NACIMIENTO]]))</f>
        <v>7</v>
      </c>
      <c r="D1100" s="2" t="s">
        <v>91</v>
      </c>
      <c r="E1100" s="4" t="s">
        <v>362</v>
      </c>
      <c r="F11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0" s="4" t="str">
        <f>_xlfn.XLOOKUP(BD_ATLETAS[[#This Row],[ATLETA]],ATLETAS[ATLETA],ATLETAS[SEXO])</f>
        <v>M</v>
      </c>
      <c r="H1100" s="4">
        <v>43759</v>
      </c>
      <c r="I1100" s="2" t="s">
        <v>380</v>
      </c>
      <c r="J1100" s="1" t="s">
        <v>650</v>
      </c>
      <c r="K1100" s="3">
        <v>3.5428240740740738E-4</v>
      </c>
    </row>
    <row r="1101" spans="1:11" x14ac:dyDescent="0.25">
      <c r="A1101" s="1">
        <v>2023</v>
      </c>
      <c r="B1101" s="4">
        <f>_xlfn.XLOOKUP(BD_ATLETAS[[#This Row],[ATLETA]],ATLETAS[ATLETA],ATLETAS[F. NACIMIENTO])</f>
        <v>41062</v>
      </c>
      <c r="C1101" s="1">
        <f>IF(BD_ATLETAS[[#This Row],[F. NACIMIENTO]]=0,"",BD_ATLETAS[[#This Row],[AÑO]]-YEAR(BD_ATLETAS[[#This Row],[F. NACIMIENTO]]))</f>
        <v>7</v>
      </c>
      <c r="D1101" s="2" t="s">
        <v>91</v>
      </c>
      <c r="E1101" s="4" t="s">
        <v>362</v>
      </c>
      <c r="F11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1" s="4" t="str">
        <f>_xlfn.XLOOKUP(BD_ATLETAS[[#This Row],[ATLETA]],ATLETAS[ATLETA],ATLETAS[SEXO])</f>
        <v>M</v>
      </c>
      <c r="H1101" s="4">
        <v>43759</v>
      </c>
      <c r="I1101" s="2" t="s">
        <v>380</v>
      </c>
      <c r="J1101" s="1" t="s">
        <v>10</v>
      </c>
      <c r="K1101" s="3">
        <v>4.357638888888888E-4</v>
      </c>
    </row>
    <row r="1102" spans="1:11" x14ac:dyDescent="0.25">
      <c r="A1102" s="1">
        <v>2023</v>
      </c>
      <c r="B1102" s="4">
        <f>_xlfn.XLOOKUP(BD_ATLETAS[[#This Row],[ATLETA]],ATLETAS[ATLETA],ATLETAS[F. NACIMIENTO])</f>
        <v>40656</v>
      </c>
      <c r="C1102" s="1">
        <f>IF(BD_ATLETAS[[#This Row],[F. NACIMIENTO]]=0,"",BD_ATLETAS[[#This Row],[AÑO]]-YEAR(BD_ATLETAS[[#This Row],[F. NACIMIENTO]]))</f>
        <v>8</v>
      </c>
      <c r="D1102" s="2" t="s">
        <v>303</v>
      </c>
      <c r="E1102" s="4" t="s">
        <v>373</v>
      </c>
      <c r="F11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2" s="4" t="str">
        <f>_xlfn.XLOOKUP(BD_ATLETAS[[#This Row],[ATLETA]],ATLETAS[ATLETA],ATLETAS[SEXO])</f>
        <v>F</v>
      </c>
      <c r="H1102" s="4">
        <v>43759</v>
      </c>
      <c r="I1102" s="2" t="s">
        <v>380</v>
      </c>
      <c r="J1102" s="1" t="s">
        <v>650</v>
      </c>
      <c r="K1102" s="3">
        <v>3.5115740740740745E-4</v>
      </c>
    </row>
    <row r="1103" spans="1:11" x14ac:dyDescent="0.25">
      <c r="A1103" s="1">
        <v>2023</v>
      </c>
      <c r="B1103" s="4">
        <f>_xlfn.XLOOKUP(BD_ATLETAS[[#This Row],[ATLETA]],ATLETAS[ATLETA],ATLETAS[F. NACIMIENTO])</f>
        <v>40656</v>
      </c>
      <c r="C1103" s="1">
        <f>IF(BD_ATLETAS[[#This Row],[F. NACIMIENTO]]=0,"",BD_ATLETAS[[#This Row],[AÑO]]-YEAR(BD_ATLETAS[[#This Row],[F. NACIMIENTO]]))</f>
        <v>8</v>
      </c>
      <c r="D1103" s="2" t="s">
        <v>303</v>
      </c>
      <c r="E1103" s="4" t="s">
        <v>373</v>
      </c>
      <c r="F11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03" s="4" t="str">
        <f>_xlfn.XLOOKUP(BD_ATLETAS[[#This Row],[ATLETA]],ATLETAS[ATLETA],ATLETAS[SEXO])</f>
        <v>F</v>
      </c>
      <c r="H1103" s="4">
        <v>43759</v>
      </c>
      <c r="I1103" s="2" t="s">
        <v>380</v>
      </c>
      <c r="J1103" s="1" t="s">
        <v>9</v>
      </c>
      <c r="K1103" s="3">
        <v>5.4398148148148144E-4</v>
      </c>
    </row>
    <row r="1104" spans="1:11" x14ac:dyDescent="0.25">
      <c r="A1104" s="1">
        <v>2023</v>
      </c>
      <c r="B1104" s="4">
        <f>_xlfn.XLOOKUP(BD_ATLETAS[[#This Row],[ATLETA]],ATLETAS[ATLETA],ATLETAS[F. NACIMIENTO])</f>
        <v>39482</v>
      </c>
      <c r="C1104" s="1">
        <f>IF(BD_ATLETAS[[#This Row],[F. NACIMIENTO]]=0,"",BD_ATLETAS[[#This Row],[AÑO]]-YEAR(BD_ATLETAS[[#This Row],[F. NACIMIENTO]]))</f>
        <v>11</v>
      </c>
      <c r="D1104" s="2" t="s">
        <v>413</v>
      </c>
      <c r="E1104" s="4" t="s">
        <v>362</v>
      </c>
      <c r="F11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4" s="4" t="str">
        <f>_xlfn.XLOOKUP(BD_ATLETAS[[#This Row],[ATLETA]],ATLETAS[ATLETA],ATLETAS[SEXO])</f>
        <v>M</v>
      </c>
      <c r="H1104" s="4">
        <v>43759</v>
      </c>
      <c r="I1104" s="2" t="s">
        <v>380</v>
      </c>
      <c r="J1104" s="1" t="s">
        <v>15</v>
      </c>
      <c r="K1104" s="3">
        <v>3.1804398148148148E-3</v>
      </c>
    </row>
    <row r="1105" spans="1:11" x14ac:dyDescent="0.25">
      <c r="A1105" s="1">
        <v>2023</v>
      </c>
      <c r="B1105" s="4">
        <f>_xlfn.XLOOKUP(BD_ATLETAS[[#This Row],[ATLETA]],ATLETAS[ATLETA],ATLETAS[F. NACIMIENTO])</f>
        <v>39482</v>
      </c>
      <c r="C1105" s="1">
        <f>IF(BD_ATLETAS[[#This Row],[F. NACIMIENTO]]=0,"",BD_ATLETAS[[#This Row],[AÑO]]-YEAR(BD_ATLETAS[[#This Row],[F. NACIMIENTO]]))</f>
        <v>11</v>
      </c>
      <c r="D1105" s="2" t="s">
        <v>413</v>
      </c>
      <c r="E1105" s="4" t="s">
        <v>362</v>
      </c>
      <c r="F11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5" s="4" t="str">
        <f>_xlfn.XLOOKUP(BD_ATLETAS[[#This Row],[ATLETA]],ATLETAS[ATLETA],ATLETAS[SEXO])</f>
        <v>M</v>
      </c>
      <c r="H1105" s="4">
        <v>43759</v>
      </c>
      <c r="I1105" s="2" t="s">
        <v>380</v>
      </c>
      <c r="J1105" s="1" t="s">
        <v>649</v>
      </c>
      <c r="K1105" s="3">
        <v>4.9340277777777783E-4</v>
      </c>
    </row>
    <row r="1106" spans="1:11" x14ac:dyDescent="0.25">
      <c r="A1106" s="1">
        <v>2023</v>
      </c>
      <c r="B1106" s="4">
        <f>_xlfn.XLOOKUP(BD_ATLETAS[[#This Row],[ATLETA]],ATLETAS[ATLETA],ATLETAS[F. NACIMIENTO])</f>
        <v>39482</v>
      </c>
      <c r="C1106" s="1">
        <f>IF(BD_ATLETAS[[#This Row],[F. NACIMIENTO]]=0,"",BD_ATLETAS[[#This Row],[AÑO]]-YEAR(BD_ATLETAS[[#This Row],[F. NACIMIENTO]]))</f>
        <v>11</v>
      </c>
      <c r="D1106" s="2" t="s">
        <v>413</v>
      </c>
      <c r="E1106" s="4" t="s">
        <v>362</v>
      </c>
      <c r="F11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06" s="4" t="str">
        <f>_xlfn.XLOOKUP(BD_ATLETAS[[#This Row],[ATLETA]],ATLETAS[ATLETA],ATLETAS[SEXO])</f>
        <v>M</v>
      </c>
      <c r="H1106" s="4">
        <v>43759</v>
      </c>
      <c r="I1106" s="2" t="s">
        <v>380</v>
      </c>
      <c r="J1106" s="1" t="s">
        <v>13</v>
      </c>
      <c r="K1106" s="3">
        <v>7.1354166666666669E-4</v>
      </c>
    </row>
    <row r="1107" spans="1:11" x14ac:dyDescent="0.25">
      <c r="A1107" s="1">
        <v>2023</v>
      </c>
      <c r="B1107" s="4">
        <f>_xlfn.XLOOKUP(BD_ATLETAS[[#This Row],[ATLETA]],ATLETAS[ATLETA],ATLETAS[F. NACIMIENTO])</f>
        <v>38403</v>
      </c>
      <c r="C1107" s="1">
        <f>IF(BD_ATLETAS[[#This Row],[F. NACIMIENTO]]=0,"",BD_ATLETAS[[#This Row],[AÑO]]-YEAR(BD_ATLETAS[[#This Row],[F. NACIMIENTO]]))</f>
        <v>14</v>
      </c>
      <c r="D1107" s="2" t="s">
        <v>159</v>
      </c>
      <c r="E1107" s="4" t="s">
        <v>365</v>
      </c>
      <c r="F11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7" s="4" t="str">
        <f>_xlfn.XLOOKUP(BD_ATLETAS[[#This Row],[ATLETA]],ATLETAS[ATLETA],ATLETAS[SEXO])</f>
        <v>F</v>
      </c>
      <c r="H1107" s="4">
        <v>43759</v>
      </c>
      <c r="I1107" s="2" t="s">
        <v>380</v>
      </c>
      <c r="J1107" s="1" t="s">
        <v>649</v>
      </c>
      <c r="K1107" s="3">
        <v>4.4606481481481477E-4</v>
      </c>
    </row>
    <row r="1108" spans="1:11" x14ac:dyDescent="0.25">
      <c r="A1108" s="1">
        <v>2023</v>
      </c>
      <c r="B1108" s="4">
        <f>_xlfn.XLOOKUP(BD_ATLETAS[[#This Row],[ATLETA]],ATLETAS[ATLETA],ATLETAS[F. NACIMIENTO])</f>
        <v>38403</v>
      </c>
      <c r="C1108" s="1">
        <f>IF(BD_ATLETAS[[#This Row],[F. NACIMIENTO]]=0,"",BD_ATLETAS[[#This Row],[AÑO]]-YEAR(BD_ATLETAS[[#This Row],[F. NACIMIENTO]]))</f>
        <v>14</v>
      </c>
      <c r="D1108" s="2" t="s">
        <v>159</v>
      </c>
      <c r="E1108" s="4" t="s">
        <v>365</v>
      </c>
      <c r="F11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8" s="4" t="str">
        <f>_xlfn.XLOOKUP(BD_ATLETAS[[#This Row],[ATLETA]],ATLETAS[ATLETA],ATLETAS[SEXO])</f>
        <v>F</v>
      </c>
      <c r="H1108" s="4">
        <v>43759</v>
      </c>
      <c r="I1108" s="2" t="s">
        <v>380</v>
      </c>
      <c r="J1108" s="1" t="s">
        <v>11</v>
      </c>
      <c r="K1108" s="3">
        <v>8.0150462962962977E-4</v>
      </c>
    </row>
    <row r="1109" spans="1:11" x14ac:dyDescent="0.25">
      <c r="A1109" s="1">
        <v>2023</v>
      </c>
      <c r="B1109" s="4">
        <f>_xlfn.XLOOKUP(BD_ATLETAS[[#This Row],[ATLETA]],ATLETAS[ATLETA],ATLETAS[F. NACIMIENTO])</f>
        <v>38403</v>
      </c>
      <c r="C1109" s="1">
        <f>IF(BD_ATLETAS[[#This Row],[F. NACIMIENTO]]=0,"",BD_ATLETAS[[#This Row],[AÑO]]-YEAR(BD_ATLETAS[[#This Row],[F. NACIMIENTO]]))</f>
        <v>14</v>
      </c>
      <c r="D1109" s="2" t="s">
        <v>159</v>
      </c>
      <c r="E1109" s="4" t="s">
        <v>365</v>
      </c>
      <c r="F11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09" s="4" t="str">
        <f>_xlfn.XLOOKUP(BD_ATLETAS[[#This Row],[ATLETA]],ATLETAS[ATLETA],ATLETAS[SEXO])</f>
        <v>F</v>
      </c>
      <c r="H1109" s="4">
        <v>43759</v>
      </c>
      <c r="I1109" s="2" t="s">
        <v>380</v>
      </c>
      <c r="J1109" s="1" t="s">
        <v>13</v>
      </c>
      <c r="K1109" s="3">
        <v>6.0694444444444446E-4</v>
      </c>
    </row>
    <row r="1110" spans="1:11" x14ac:dyDescent="0.25">
      <c r="A1110" s="1">
        <v>2023</v>
      </c>
      <c r="B1110" s="4">
        <f>_xlfn.XLOOKUP(BD_ATLETAS[[#This Row],[ATLETA]],ATLETAS[ATLETA],ATLETAS[F. NACIMIENTO])</f>
        <v>38403</v>
      </c>
      <c r="C1110" s="1">
        <f>IF(BD_ATLETAS[[#This Row],[F. NACIMIENTO]]=0,"",BD_ATLETAS[[#This Row],[AÑO]]-YEAR(BD_ATLETAS[[#This Row],[F. NACIMIENTO]]))</f>
        <v>14</v>
      </c>
      <c r="D1110" s="2" t="s">
        <v>159</v>
      </c>
      <c r="E1110" s="4" t="s">
        <v>365</v>
      </c>
      <c r="F11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10" s="4" t="str">
        <f>_xlfn.XLOOKUP(BD_ATLETAS[[#This Row],[ATLETA]],ATLETAS[ATLETA],ATLETAS[SEXO])</f>
        <v>F</v>
      </c>
      <c r="H1110" s="4">
        <v>43759</v>
      </c>
      <c r="I1110" s="2" t="s">
        <v>380</v>
      </c>
      <c r="J1110" s="1" t="s">
        <v>12</v>
      </c>
      <c r="K1110" s="3">
        <v>6.0011574074074069E-4</v>
      </c>
    </row>
    <row r="1111" spans="1:11" x14ac:dyDescent="0.25">
      <c r="A1111" s="1">
        <v>2023</v>
      </c>
      <c r="B1111" s="4">
        <f>_xlfn.XLOOKUP(BD_ATLETAS[[#This Row],[ATLETA]],ATLETAS[ATLETA],ATLETAS[F. NACIMIENTO])</f>
        <v>40819</v>
      </c>
      <c r="C1111" s="1">
        <f>IF(BD_ATLETAS[[#This Row],[F. NACIMIENTO]]=0,"",BD_ATLETAS[[#This Row],[AÑO]]-YEAR(BD_ATLETAS[[#This Row],[F. NACIMIENTO]]))</f>
        <v>8</v>
      </c>
      <c r="D1111" s="2" t="s">
        <v>403</v>
      </c>
      <c r="E1111" s="4" t="s">
        <v>78</v>
      </c>
      <c r="F111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1" s="4" t="str">
        <f>_xlfn.XLOOKUP(BD_ATLETAS[[#This Row],[ATLETA]],ATLETAS[ATLETA],ATLETAS[SEXO])</f>
        <v>F</v>
      </c>
      <c r="H1111" s="4">
        <v>43759</v>
      </c>
      <c r="I1111" s="2" t="s">
        <v>380</v>
      </c>
      <c r="J1111" s="1" t="s">
        <v>650</v>
      </c>
      <c r="K1111" s="3">
        <v>4.3506944444444447E-4</v>
      </c>
    </row>
    <row r="1112" spans="1:11" x14ac:dyDescent="0.25">
      <c r="A1112" s="1">
        <v>2023</v>
      </c>
      <c r="B1112" s="4">
        <f>_xlfn.XLOOKUP(BD_ATLETAS[[#This Row],[ATLETA]],ATLETAS[ATLETA],ATLETAS[F. NACIMIENTO])</f>
        <v>40819</v>
      </c>
      <c r="C1112" s="1">
        <f>IF(BD_ATLETAS[[#This Row],[F. NACIMIENTO]]=0,"",BD_ATLETAS[[#This Row],[AÑO]]-YEAR(BD_ATLETAS[[#This Row],[F. NACIMIENTO]]))</f>
        <v>8</v>
      </c>
      <c r="D1112" s="2" t="s">
        <v>403</v>
      </c>
      <c r="E1112" s="4" t="s">
        <v>78</v>
      </c>
      <c r="F111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2" s="4" t="str">
        <f>_xlfn.XLOOKUP(BD_ATLETAS[[#This Row],[ATLETA]],ATLETAS[ATLETA],ATLETAS[SEXO])</f>
        <v>F</v>
      </c>
      <c r="H1112" s="4">
        <v>43759</v>
      </c>
      <c r="I1112" s="2" t="s">
        <v>380</v>
      </c>
      <c r="J1112" s="1" t="s">
        <v>10</v>
      </c>
      <c r="K1112" s="3">
        <v>5.4340277777777785E-4</v>
      </c>
    </row>
    <row r="1113" spans="1:11" x14ac:dyDescent="0.25">
      <c r="A1113" s="1">
        <v>2023</v>
      </c>
      <c r="B1113" s="4">
        <f>_xlfn.XLOOKUP(BD_ATLETAS[[#This Row],[ATLETA]],ATLETAS[ATLETA],ATLETAS[F. NACIMIENTO])</f>
        <v>40314</v>
      </c>
      <c r="C1113" s="1">
        <f>IF(BD_ATLETAS[[#This Row],[F. NACIMIENTO]]=0,"",BD_ATLETAS[[#This Row],[AÑO]]-YEAR(BD_ATLETAS[[#This Row],[F. NACIMIENTO]]))</f>
        <v>9</v>
      </c>
      <c r="D1113" s="2" t="s">
        <v>186</v>
      </c>
      <c r="E1113" s="4" t="s">
        <v>367</v>
      </c>
      <c r="F111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3" s="4" t="str">
        <f>_xlfn.XLOOKUP(BD_ATLETAS[[#This Row],[ATLETA]],ATLETAS[ATLETA],ATLETAS[SEXO])</f>
        <v>M</v>
      </c>
      <c r="H1113" s="4">
        <v>43759</v>
      </c>
      <c r="I1113" s="2" t="s">
        <v>380</v>
      </c>
      <c r="J1113" s="1" t="s">
        <v>649</v>
      </c>
      <c r="K1113" s="3">
        <v>5.9085648148148148E-4</v>
      </c>
    </row>
    <row r="1114" spans="1:11" x14ac:dyDescent="0.25">
      <c r="A1114" s="1">
        <v>2023</v>
      </c>
      <c r="B1114" s="4">
        <f>_xlfn.XLOOKUP(BD_ATLETAS[[#This Row],[ATLETA]],ATLETAS[ATLETA],ATLETAS[F. NACIMIENTO])</f>
        <v>40314</v>
      </c>
      <c r="C1114" s="1">
        <f>IF(BD_ATLETAS[[#This Row],[F. NACIMIENTO]]=0,"",BD_ATLETAS[[#This Row],[AÑO]]-YEAR(BD_ATLETAS[[#This Row],[F. NACIMIENTO]]))</f>
        <v>9</v>
      </c>
      <c r="D1114" s="2" t="s">
        <v>186</v>
      </c>
      <c r="E1114" s="4" t="s">
        <v>367</v>
      </c>
      <c r="F111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4" s="4" t="str">
        <f>_xlfn.XLOOKUP(BD_ATLETAS[[#This Row],[ATLETA]],ATLETAS[ATLETA],ATLETAS[SEXO])</f>
        <v>M</v>
      </c>
      <c r="H1114" s="4">
        <v>43759</v>
      </c>
      <c r="I1114" s="2" t="s">
        <v>380</v>
      </c>
      <c r="J1114" s="1" t="s">
        <v>11</v>
      </c>
      <c r="K1114" s="3">
        <v>8.3460648148148142E-4</v>
      </c>
    </row>
    <row r="1115" spans="1:11" x14ac:dyDescent="0.25">
      <c r="A1115" s="1">
        <v>2023</v>
      </c>
      <c r="B1115" s="4">
        <f>_xlfn.XLOOKUP(BD_ATLETAS[[#This Row],[ATLETA]],ATLETAS[ATLETA],ATLETAS[F. NACIMIENTO])</f>
        <v>40314</v>
      </c>
      <c r="C1115" s="1">
        <f>IF(BD_ATLETAS[[#This Row],[F. NACIMIENTO]]=0,"",BD_ATLETAS[[#This Row],[AÑO]]-YEAR(BD_ATLETAS[[#This Row],[F. NACIMIENTO]]))</f>
        <v>9</v>
      </c>
      <c r="D1115" s="2" t="s">
        <v>186</v>
      </c>
      <c r="E1115" s="4" t="s">
        <v>367</v>
      </c>
      <c r="F111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15" s="4" t="str">
        <f>_xlfn.XLOOKUP(BD_ATLETAS[[#This Row],[ATLETA]],ATLETAS[ATLETA],ATLETAS[SEXO])</f>
        <v>M</v>
      </c>
      <c r="H1115" s="4">
        <v>43759</v>
      </c>
      <c r="I1115" s="2" t="s">
        <v>380</v>
      </c>
      <c r="J1115" s="1" t="s">
        <v>12</v>
      </c>
      <c r="K1115" s="3">
        <v>1.0188657407407408E-3</v>
      </c>
    </row>
    <row r="1116" spans="1:11" x14ac:dyDescent="0.25">
      <c r="A1116" s="1">
        <v>2023</v>
      </c>
      <c r="B1116" s="4">
        <f>_xlfn.XLOOKUP(BD_ATLETAS[[#This Row],[ATLETA]],ATLETAS[ATLETA],ATLETAS[F. NACIMIENTO])</f>
        <v>38666</v>
      </c>
      <c r="C1116" s="1">
        <f>IF(BD_ATLETAS[[#This Row],[F. NACIMIENTO]]=0,"",BD_ATLETAS[[#This Row],[AÑO]]-YEAR(BD_ATLETAS[[#This Row],[F. NACIMIENTO]]))</f>
        <v>14</v>
      </c>
      <c r="D1116" s="2" t="s">
        <v>99</v>
      </c>
      <c r="E1116" s="4" t="s">
        <v>362</v>
      </c>
      <c r="F11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6" s="4" t="str">
        <f>_xlfn.XLOOKUP(BD_ATLETAS[[#This Row],[ATLETA]],ATLETAS[ATLETA],ATLETAS[SEXO])</f>
        <v>M</v>
      </c>
      <c r="H1116" s="4">
        <v>43759</v>
      </c>
      <c r="I1116" s="2" t="s">
        <v>380</v>
      </c>
      <c r="J1116" s="1" t="s">
        <v>649</v>
      </c>
      <c r="K1116" s="3">
        <v>4.8969907407407415E-4</v>
      </c>
    </row>
    <row r="1117" spans="1:11" x14ac:dyDescent="0.25">
      <c r="A1117" s="1">
        <v>2023</v>
      </c>
      <c r="B1117" s="4">
        <f>_xlfn.XLOOKUP(BD_ATLETAS[[#This Row],[ATLETA]],ATLETAS[ATLETA],ATLETAS[F. NACIMIENTO])</f>
        <v>38666</v>
      </c>
      <c r="C1117" s="1">
        <f>IF(BD_ATLETAS[[#This Row],[F. NACIMIENTO]]=0,"",BD_ATLETAS[[#This Row],[AÑO]]-YEAR(BD_ATLETAS[[#This Row],[F. NACIMIENTO]]))</f>
        <v>14</v>
      </c>
      <c r="D1117" s="2" t="s">
        <v>99</v>
      </c>
      <c r="E1117" s="4" t="s">
        <v>362</v>
      </c>
      <c r="F11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7" s="4" t="str">
        <f>_xlfn.XLOOKUP(BD_ATLETAS[[#This Row],[ATLETA]],ATLETAS[ATLETA],ATLETAS[SEXO])</f>
        <v>M</v>
      </c>
      <c r="H1117" s="4">
        <v>43759</v>
      </c>
      <c r="I1117" s="2" t="s">
        <v>380</v>
      </c>
      <c r="J1117" s="1" t="s">
        <v>13</v>
      </c>
      <c r="K1117" s="3">
        <v>5.6053240740740749E-4</v>
      </c>
    </row>
    <row r="1118" spans="1:11" x14ac:dyDescent="0.25">
      <c r="A1118" s="1">
        <v>2023</v>
      </c>
      <c r="B1118" s="4">
        <f>_xlfn.XLOOKUP(BD_ATLETAS[[#This Row],[ATLETA]],ATLETAS[ATLETA],ATLETAS[F. NACIMIENTO])</f>
        <v>38666</v>
      </c>
      <c r="C1118" s="1">
        <f>IF(BD_ATLETAS[[#This Row],[F. NACIMIENTO]]=0,"",BD_ATLETAS[[#This Row],[AÑO]]-YEAR(BD_ATLETAS[[#This Row],[F. NACIMIENTO]]))</f>
        <v>14</v>
      </c>
      <c r="D1118" s="2" t="s">
        <v>99</v>
      </c>
      <c r="E1118" s="4" t="s">
        <v>362</v>
      </c>
      <c r="F11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8" s="4" t="str">
        <f>_xlfn.XLOOKUP(BD_ATLETAS[[#This Row],[ATLETA]],ATLETAS[ATLETA],ATLETAS[SEXO])</f>
        <v>M</v>
      </c>
      <c r="H1118" s="4">
        <v>43759</v>
      </c>
      <c r="I1118" s="2" t="s">
        <v>380</v>
      </c>
      <c r="J1118" s="1" t="s">
        <v>12</v>
      </c>
      <c r="K1118" s="3">
        <v>6.0312499999999993E-4</v>
      </c>
    </row>
    <row r="1119" spans="1:11" x14ac:dyDescent="0.25">
      <c r="A1119" s="1">
        <v>2023</v>
      </c>
      <c r="B1119" s="4">
        <f>_xlfn.XLOOKUP(BD_ATLETAS[[#This Row],[ATLETA]],ATLETAS[ATLETA],ATLETAS[F. NACIMIENTO])</f>
        <v>38777</v>
      </c>
      <c r="C1119" s="1">
        <f>IF(BD_ATLETAS[[#This Row],[F. NACIMIENTO]]=0,"",BD_ATLETAS[[#This Row],[AÑO]]-YEAR(BD_ATLETAS[[#This Row],[F. NACIMIENTO]]))</f>
        <v>13</v>
      </c>
      <c r="D1119" s="2" t="s">
        <v>190</v>
      </c>
      <c r="E1119" s="4" t="s">
        <v>367</v>
      </c>
      <c r="F11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19" s="4" t="str">
        <f>_xlfn.XLOOKUP(BD_ATLETAS[[#This Row],[ATLETA]],ATLETAS[ATLETA],ATLETAS[SEXO])</f>
        <v>M</v>
      </c>
      <c r="H1119" s="4">
        <v>43759</v>
      </c>
      <c r="I1119" s="2" t="s">
        <v>380</v>
      </c>
      <c r="J1119" s="1" t="s">
        <v>649</v>
      </c>
      <c r="K1119" s="3">
        <v>4.6122685185185183E-4</v>
      </c>
    </row>
    <row r="1120" spans="1:11" x14ac:dyDescent="0.25">
      <c r="A1120" s="1">
        <v>2023</v>
      </c>
      <c r="B1120" s="4">
        <f>_xlfn.XLOOKUP(BD_ATLETAS[[#This Row],[ATLETA]],ATLETAS[ATLETA],ATLETAS[F. NACIMIENTO])</f>
        <v>38777</v>
      </c>
      <c r="C1120" s="1">
        <f>IF(BD_ATLETAS[[#This Row],[F. NACIMIENTO]]=0,"",BD_ATLETAS[[#This Row],[AÑO]]-YEAR(BD_ATLETAS[[#This Row],[F. NACIMIENTO]]))</f>
        <v>13</v>
      </c>
      <c r="D1120" s="2" t="s">
        <v>190</v>
      </c>
      <c r="E1120" s="4" t="s">
        <v>367</v>
      </c>
      <c r="F11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0" s="4" t="str">
        <f>_xlfn.XLOOKUP(BD_ATLETAS[[#This Row],[ATLETA]],ATLETAS[ATLETA],ATLETAS[SEXO])</f>
        <v>M</v>
      </c>
      <c r="H1120" s="4">
        <v>43759</v>
      </c>
      <c r="I1120" s="2" t="s">
        <v>380</v>
      </c>
      <c r="J1120" s="1" t="s">
        <v>11</v>
      </c>
      <c r="K1120" s="3">
        <v>6.9918981481481481E-4</v>
      </c>
    </row>
    <row r="1121" spans="1:11" x14ac:dyDescent="0.25">
      <c r="A1121" s="1">
        <v>2023</v>
      </c>
      <c r="B1121" s="4">
        <f>_xlfn.XLOOKUP(BD_ATLETAS[[#This Row],[ATLETA]],ATLETAS[ATLETA],ATLETAS[F. NACIMIENTO])</f>
        <v>38777</v>
      </c>
      <c r="C1121" s="1">
        <f>IF(BD_ATLETAS[[#This Row],[F. NACIMIENTO]]=0,"",BD_ATLETAS[[#This Row],[AÑO]]-YEAR(BD_ATLETAS[[#This Row],[F. NACIMIENTO]]))</f>
        <v>13</v>
      </c>
      <c r="D1121" s="2" t="s">
        <v>190</v>
      </c>
      <c r="E1121" s="4" t="s">
        <v>367</v>
      </c>
      <c r="F11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1" s="4" t="str">
        <f>_xlfn.XLOOKUP(BD_ATLETAS[[#This Row],[ATLETA]],ATLETAS[ATLETA],ATLETAS[SEXO])</f>
        <v>M</v>
      </c>
      <c r="H1121" s="4">
        <v>43759</v>
      </c>
      <c r="I1121" s="2" t="s">
        <v>380</v>
      </c>
      <c r="J1121" s="1" t="s">
        <v>12</v>
      </c>
      <c r="K1121" s="3">
        <v>6.4467592592592593E-4</v>
      </c>
    </row>
    <row r="1122" spans="1:11" x14ac:dyDescent="0.25">
      <c r="A1122" s="1">
        <v>2023</v>
      </c>
      <c r="B1122" s="4">
        <f>_xlfn.XLOOKUP(BD_ATLETAS[[#This Row],[ATLETA]],ATLETAS[ATLETA],ATLETAS[F. NACIMIENTO])</f>
        <v>39840</v>
      </c>
      <c r="C1122" s="1">
        <f>IF(BD_ATLETAS[[#This Row],[F. NACIMIENTO]]=0,"",BD_ATLETAS[[#This Row],[AÑO]]-YEAR(BD_ATLETAS[[#This Row],[F. NACIMIENTO]]))</f>
        <v>10</v>
      </c>
      <c r="D1122" s="2" t="s">
        <v>83</v>
      </c>
      <c r="E1122" s="4" t="s">
        <v>362</v>
      </c>
      <c r="F11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22" s="4" t="str">
        <f>_xlfn.XLOOKUP(BD_ATLETAS[[#This Row],[ATLETA]],ATLETAS[ATLETA],ATLETAS[SEXO])</f>
        <v>F</v>
      </c>
      <c r="H1122" s="4">
        <v>43759</v>
      </c>
      <c r="I1122" s="2" t="s">
        <v>380</v>
      </c>
      <c r="J1122" s="1" t="s">
        <v>649</v>
      </c>
      <c r="K1122" s="3">
        <v>8.0185185185185188E-4</v>
      </c>
    </row>
    <row r="1123" spans="1:11" x14ac:dyDescent="0.25">
      <c r="A1123" s="1">
        <v>2023</v>
      </c>
      <c r="B1123" s="4">
        <f>_xlfn.XLOOKUP(BD_ATLETAS[[#This Row],[ATLETA]],ATLETAS[ATLETA],ATLETAS[F. NACIMIENTO])</f>
        <v>38653</v>
      </c>
      <c r="C1123" s="1">
        <f>IF(BD_ATLETAS[[#This Row],[F. NACIMIENTO]]=0,"",BD_ATLETAS[[#This Row],[AÑO]]-YEAR(BD_ATLETAS[[#This Row],[F. NACIMIENTO]]))</f>
        <v>14</v>
      </c>
      <c r="D1123" s="2" t="s">
        <v>309</v>
      </c>
      <c r="E1123" s="4" t="s">
        <v>373</v>
      </c>
      <c r="F11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3" s="4" t="str">
        <f>_xlfn.XLOOKUP(BD_ATLETAS[[#This Row],[ATLETA]],ATLETAS[ATLETA],ATLETAS[SEXO])</f>
        <v>M</v>
      </c>
      <c r="H1123" s="4">
        <v>43759</v>
      </c>
      <c r="I1123" s="2" t="s">
        <v>380</v>
      </c>
      <c r="J1123" s="1" t="s">
        <v>649</v>
      </c>
      <c r="K1123" s="3">
        <v>4.7916666666666664E-4</v>
      </c>
    </row>
    <row r="1124" spans="1:11" x14ac:dyDescent="0.25">
      <c r="A1124" s="1">
        <v>2023</v>
      </c>
      <c r="B1124" s="4">
        <f>_xlfn.XLOOKUP(BD_ATLETAS[[#This Row],[ATLETA]],ATLETAS[ATLETA],ATLETAS[F. NACIMIENTO])</f>
        <v>38653</v>
      </c>
      <c r="C1124" s="1">
        <f>IF(BD_ATLETAS[[#This Row],[F. NACIMIENTO]]=0,"",BD_ATLETAS[[#This Row],[AÑO]]-YEAR(BD_ATLETAS[[#This Row],[F. NACIMIENTO]]))</f>
        <v>14</v>
      </c>
      <c r="D1124" s="2" t="s">
        <v>309</v>
      </c>
      <c r="E1124" s="4" t="s">
        <v>373</v>
      </c>
      <c r="F11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4" s="4" t="str">
        <f>_xlfn.XLOOKUP(BD_ATLETAS[[#This Row],[ATLETA]],ATLETAS[ATLETA],ATLETAS[SEXO])</f>
        <v>M</v>
      </c>
      <c r="H1124" s="4">
        <v>43759</v>
      </c>
      <c r="I1124" s="2" t="s">
        <v>380</v>
      </c>
      <c r="J1124" s="1" t="s">
        <v>13</v>
      </c>
      <c r="K1124" s="3">
        <v>7.1504629629629641E-4</v>
      </c>
    </row>
    <row r="1125" spans="1:11" x14ac:dyDescent="0.25">
      <c r="A1125" s="1">
        <v>2023</v>
      </c>
      <c r="B1125" s="4">
        <f>_xlfn.XLOOKUP(BD_ATLETAS[[#This Row],[ATLETA]],ATLETAS[ATLETA],ATLETAS[F. NACIMIENTO])</f>
        <v>38653</v>
      </c>
      <c r="C1125" s="1">
        <f>IF(BD_ATLETAS[[#This Row],[F. NACIMIENTO]]=0,"",BD_ATLETAS[[#This Row],[AÑO]]-YEAR(BD_ATLETAS[[#This Row],[F. NACIMIENTO]]))</f>
        <v>14</v>
      </c>
      <c r="D1125" s="2" t="s">
        <v>309</v>
      </c>
      <c r="E1125" s="4" t="s">
        <v>373</v>
      </c>
      <c r="F11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25" s="4" t="str">
        <f>_xlfn.XLOOKUP(BD_ATLETAS[[#This Row],[ATLETA]],ATLETAS[ATLETA],ATLETAS[SEXO])</f>
        <v>M</v>
      </c>
      <c r="H1125" s="4">
        <v>43759</v>
      </c>
      <c r="I1125" s="2" t="s">
        <v>380</v>
      </c>
      <c r="J1125" s="1" t="s">
        <v>12</v>
      </c>
      <c r="K1125" s="3">
        <v>7.5081018518518509E-4</v>
      </c>
    </row>
    <row r="1126" spans="1:11" x14ac:dyDescent="0.25">
      <c r="A1126" s="1">
        <v>2023</v>
      </c>
      <c r="B1126" s="4">
        <f>_xlfn.XLOOKUP(BD_ATLETAS[[#This Row],[ATLETA]],ATLETAS[ATLETA],ATLETAS[F. NACIMIENTO])</f>
        <v>34867</v>
      </c>
      <c r="C1126" s="1">
        <f>IF(BD_ATLETAS[[#This Row],[F. NACIMIENTO]]=0,"",BD_ATLETAS[[#This Row],[AÑO]]-YEAR(BD_ATLETAS[[#This Row],[F. NACIMIENTO]]))</f>
        <v>24</v>
      </c>
      <c r="D1126" s="2" t="s">
        <v>88</v>
      </c>
      <c r="E1126" s="4" t="s">
        <v>362</v>
      </c>
      <c r="F11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6" s="4" t="str">
        <f>_xlfn.XLOOKUP(BD_ATLETAS[[#This Row],[ATLETA]],ATLETAS[ATLETA],ATLETAS[SEXO])</f>
        <v>F</v>
      </c>
      <c r="H1126" s="4">
        <v>43759</v>
      </c>
      <c r="I1126" s="2" t="s">
        <v>380</v>
      </c>
      <c r="J1126" s="1" t="s">
        <v>649</v>
      </c>
      <c r="K1126" s="3">
        <v>4.6180555555555553E-4</v>
      </c>
    </row>
    <row r="1127" spans="1:11" x14ac:dyDescent="0.25">
      <c r="A1127" s="1">
        <v>2023</v>
      </c>
      <c r="B1127" s="4">
        <f>_xlfn.XLOOKUP(BD_ATLETAS[[#This Row],[ATLETA]],ATLETAS[ATLETA],ATLETAS[F. NACIMIENTO])</f>
        <v>34867</v>
      </c>
      <c r="C1127" s="1">
        <f>IF(BD_ATLETAS[[#This Row],[F. NACIMIENTO]]=0,"",BD_ATLETAS[[#This Row],[AÑO]]-YEAR(BD_ATLETAS[[#This Row],[F. NACIMIENTO]]))</f>
        <v>24</v>
      </c>
      <c r="D1127" s="2" t="s">
        <v>88</v>
      </c>
      <c r="E1127" s="4" t="s">
        <v>362</v>
      </c>
      <c r="F11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7" s="4" t="str">
        <f>_xlfn.XLOOKUP(BD_ATLETAS[[#This Row],[ATLETA]],ATLETAS[ATLETA],ATLETAS[SEXO])</f>
        <v>F</v>
      </c>
      <c r="H1127" s="4">
        <v>43759</v>
      </c>
      <c r="I1127" s="2" t="s">
        <v>380</v>
      </c>
      <c r="J1127" s="1" t="s">
        <v>11</v>
      </c>
      <c r="K1127" s="3">
        <v>6.2905092592592602E-4</v>
      </c>
    </row>
    <row r="1128" spans="1:11" x14ac:dyDescent="0.25">
      <c r="A1128" s="1">
        <v>2023</v>
      </c>
      <c r="B1128" s="4">
        <f>_xlfn.XLOOKUP(BD_ATLETAS[[#This Row],[ATLETA]],ATLETAS[ATLETA],ATLETAS[F. NACIMIENTO])</f>
        <v>34867</v>
      </c>
      <c r="C1128" s="1">
        <f>IF(BD_ATLETAS[[#This Row],[F. NACIMIENTO]]=0,"",BD_ATLETAS[[#This Row],[AÑO]]-YEAR(BD_ATLETAS[[#This Row],[F. NACIMIENTO]]))</f>
        <v>24</v>
      </c>
      <c r="D1128" s="2" t="s">
        <v>88</v>
      </c>
      <c r="E1128" s="4" t="s">
        <v>362</v>
      </c>
      <c r="F11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28" s="4" t="str">
        <f>_xlfn.XLOOKUP(BD_ATLETAS[[#This Row],[ATLETA]],ATLETAS[ATLETA],ATLETAS[SEXO])</f>
        <v>F</v>
      </c>
      <c r="H1128" s="4">
        <v>43759</v>
      </c>
      <c r="I1128" s="2" t="s">
        <v>380</v>
      </c>
      <c r="J1128" s="1" t="s">
        <v>13</v>
      </c>
      <c r="K1128" s="3">
        <v>5.3738425925925926E-4</v>
      </c>
    </row>
    <row r="1129" spans="1:11" x14ac:dyDescent="0.25">
      <c r="A1129" s="1">
        <v>2023</v>
      </c>
      <c r="B1129" s="4">
        <f>_xlfn.XLOOKUP(BD_ATLETAS[[#This Row],[ATLETA]],ATLETAS[ATLETA],ATLETAS[F. NACIMIENTO])</f>
        <v>41456</v>
      </c>
      <c r="C1129" s="1">
        <f>IF(BD_ATLETAS[[#This Row],[F. NACIMIENTO]]=0,"",BD_ATLETAS[[#This Row],[AÑO]]-YEAR(BD_ATLETAS[[#This Row],[F. NACIMIENTO]]))</f>
        <v>6</v>
      </c>
      <c r="D1129" s="2" t="s">
        <v>148</v>
      </c>
      <c r="E1129" s="4" t="s">
        <v>365</v>
      </c>
      <c r="F11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29" s="4" t="str">
        <f>_xlfn.XLOOKUP(BD_ATLETAS[[#This Row],[ATLETA]],ATLETAS[ATLETA],ATLETAS[SEXO])</f>
        <v>F</v>
      </c>
      <c r="H1129" s="4">
        <v>43759</v>
      </c>
      <c r="I1129" s="2" t="s">
        <v>380</v>
      </c>
      <c r="J1129" s="1" t="s">
        <v>650</v>
      </c>
      <c r="K1129" s="3">
        <v>3.7349537037037039E-4</v>
      </c>
    </row>
    <row r="1130" spans="1:11" x14ac:dyDescent="0.25">
      <c r="A1130" s="1">
        <v>2023</v>
      </c>
      <c r="B1130" s="4">
        <f>_xlfn.XLOOKUP(BD_ATLETAS[[#This Row],[ATLETA]],ATLETAS[ATLETA],ATLETAS[F. NACIMIENTO])</f>
        <v>40805</v>
      </c>
      <c r="C1130" s="1">
        <f>IF(BD_ATLETAS[[#This Row],[F. NACIMIENTO]]=0,"",BD_ATLETAS[[#This Row],[AÑO]]-YEAR(BD_ATLETAS[[#This Row],[F. NACIMIENTO]]))</f>
        <v>8</v>
      </c>
      <c r="D1130" s="2" t="s">
        <v>290</v>
      </c>
      <c r="E1130" s="4" t="s">
        <v>371</v>
      </c>
      <c r="F11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0" s="4" t="str">
        <f>_xlfn.XLOOKUP(BD_ATLETAS[[#This Row],[ATLETA]],ATLETAS[ATLETA],ATLETAS[SEXO])</f>
        <v>F</v>
      </c>
      <c r="H1130" s="4">
        <v>43759</v>
      </c>
      <c r="I1130" s="2" t="s">
        <v>380</v>
      </c>
      <c r="J1130" s="1" t="s">
        <v>650</v>
      </c>
      <c r="K1130" s="3">
        <v>2.7337962962962966E-4</v>
      </c>
    </row>
    <row r="1131" spans="1:11" x14ac:dyDescent="0.25">
      <c r="A1131" s="1">
        <v>2023</v>
      </c>
      <c r="B1131" s="4">
        <f>_xlfn.XLOOKUP(BD_ATLETAS[[#This Row],[ATLETA]],ATLETAS[ATLETA],ATLETAS[F. NACIMIENTO])</f>
        <v>39139</v>
      </c>
      <c r="C1131" s="1">
        <f>IF(BD_ATLETAS[[#This Row],[F. NACIMIENTO]]=0,"",BD_ATLETAS[[#This Row],[AÑO]]-YEAR(BD_ATLETAS[[#This Row],[F. NACIMIENTO]]))</f>
        <v>12</v>
      </c>
      <c r="D1131" s="2" t="s">
        <v>97</v>
      </c>
      <c r="E1131" s="4" t="s">
        <v>362</v>
      </c>
      <c r="F11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1" s="4" t="str">
        <f>_xlfn.XLOOKUP(BD_ATLETAS[[#This Row],[ATLETA]],ATLETAS[ATLETA],ATLETAS[SEXO])</f>
        <v>M</v>
      </c>
      <c r="H1131" s="4">
        <v>43759</v>
      </c>
      <c r="I1131" s="2" t="s">
        <v>380</v>
      </c>
      <c r="J1131" s="1" t="s">
        <v>649</v>
      </c>
      <c r="K1131" s="3">
        <v>7.3460648148148148E-4</v>
      </c>
    </row>
    <row r="1132" spans="1:11" x14ac:dyDescent="0.25">
      <c r="A1132" s="1">
        <v>2023</v>
      </c>
      <c r="B1132" s="4">
        <f>_xlfn.XLOOKUP(BD_ATLETAS[[#This Row],[ATLETA]],ATLETAS[ATLETA],ATLETAS[F. NACIMIENTO])</f>
        <v>39176</v>
      </c>
      <c r="C1132" s="1">
        <f>IF(BD_ATLETAS[[#This Row],[F. NACIMIENTO]]=0,"",BD_ATLETAS[[#This Row],[AÑO]]-YEAR(BD_ATLETAS[[#This Row],[F. NACIMIENTO]]))</f>
        <v>12</v>
      </c>
      <c r="D1132" s="2" t="s">
        <v>110</v>
      </c>
      <c r="E1132" s="4" t="s">
        <v>363</v>
      </c>
      <c r="F11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2" s="4" t="str">
        <f>_xlfn.XLOOKUP(BD_ATLETAS[[#This Row],[ATLETA]],ATLETAS[ATLETA],ATLETAS[SEXO])</f>
        <v>M</v>
      </c>
      <c r="H1132" s="4">
        <v>43759</v>
      </c>
      <c r="I1132" s="2" t="s">
        <v>380</v>
      </c>
      <c r="J1132" s="1" t="s">
        <v>649</v>
      </c>
      <c r="K1132" s="3">
        <v>4.3761574074074075E-4</v>
      </c>
    </row>
    <row r="1133" spans="1:11" x14ac:dyDescent="0.25">
      <c r="A1133" s="1">
        <v>2023</v>
      </c>
      <c r="B1133" s="4">
        <f>_xlfn.XLOOKUP(BD_ATLETAS[[#This Row],[ATLETA]],ATLETAS[ATLETA],ATLETAS[F. NACIMIENTO])</f>
        <v>39176</v>
      </c>
      <c r="C1133" s="1">
        <f>IF(BD_ATLETAS[[#This Row],[F. NACIMIENTO]]=0,"",BD_ATLETAS[[#This Row],[AÑO]]-YEAR(BD_ATLETAS[[#This Row],[F. NACIMIENTO]]))</f>
        <v>12</v>
      </c>
      <c r="D1133" s="2" t="s">
        <v>110</v>
      </c>
      <c r="E1133" s="4" t="s">
        <v>363</v>
      </c>
      <c r="F11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3" s="4" t="str">
        <f>_xlfn.XLOOKUP(BD_ATLETAS[[#This Row],[ATLETA]],ATLETAS[ATLETA],ATLETAS[SEXO])</f>
        <v>M</v>
      </c>
      <c r="H1133" s="4">
        <v>43759</v>
      </c>
      <c r="I1133" s="2" t="s">
        <v>380</v>
      </c>
      <c r="J1133" s="1" t="s">
        <v>13</v>
      </c>
      <c r="K1133" s="3">
        <v>5.3819444444444444E-4</v>
      </c>
    </row>
    <row r="1134" spans="1:11" x14ac:dyDescent="0.25">
      <c r="A1134" s="1">
        <v>2023</v>
      </c>
      <c r="B1134" s="4">
        <f>_xlfn.XLOOKUP(BD_ATLETAS[[#This Row],[ATLETA]],ATLETAS[ATLETA],ATLETAS[F. NACIMIENTO])</f>
        <v>39176</v>
      </c>
      <c r="C1134" s="1">
        <f>IF(BD_ATLETAS[[#This Row],[F. NACIMIENTO]]=0,"",BD_ATLETAS[[#This Row],[AÑO]]-YEAR(BD_ATLETAS[[#This Row],[F. NACIMIENTO]]))</f>
        <v>12</v>
      </c>
      <c r="D1134" s="2" t="s">
        <v>110</v>
      </c>
      <c r="E1134" s="4" t="s">
        <v>363</v>
      </c>
      <c r="F11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34" s="4" t="str">
        <f>_xlfn.XLOOKUP(BD_ATLETAS[[#This Row],[ATLETA]],ATLETAS[ATLETA],ATLETAS[SEXO])</f>
        <v>M</v>
      </c>
      <c r="H1134" s="4">
        <v>43759</v>
      </c>
      <c r="I1134" s="2" t="s">
        <v>380</v>
      </c>
      <c r="J1134" s="1" t="s">
        <v>12</v>
      </c>
      <c r="K1134" s="3">
        <v>6.7476851851851845E-4</v>
      </c>
    </row>
    <row r="1135" spans="1:11" x14ac:dyDescent="0.25">
      <c r="A1135" s="1">
        <v>2023</v>
      </c>
      <c r="B1135" s="4">
        <f>_xlfn.XLOOKUP(BD_ATLETAS[[#This Row],[ATLETA]],ATLETAS[ATLETA],ATLETAS[F. NACIMIENTO])</f>
        <v>40271</v>
      </c>
      <c r="C1135" s="1">
        <f>IF(BD_ATLETAS[[#This Row],[F. NACIMIENTO]]=0,"",BD_ATLETAS[[#This Row],[AÑO]]-YEAR(BD_ATLETAS[[#This Row],[F. NACIMIENTO]]))</f>
        <v>9</v>
      </c>
      <c r="D1135" s="2" t="s">
        <v>390</v>
      </c>
      <c r="E1135" s="4" t="s">
        <v>78</v>
      </c>
      <c r="F11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35" s="4" t="str">
        <f>_xlfn.XLOOKUP(BD_ATLETAS[[#This Row],[ATLETA]],ATLETAS[ATLETA],ATLETAS[SEXO])</f>
        <v>F</v>
      </c>
      <c r="H1135" s="4">
        <v>43759</v>
      </c>
      <c r="I1135" s="2" t="s">
        <v>380</v>
      </c>
      <c r="J1135" s="1" t="s">
        <v>649</v>
      </c>
      <c r="K1135" s="3">
        <v>8.0729166666666666E-4</v>
      </c>
    </row>
    <row r="1136" spans="1:11" x14ac:dyDescent="0.25">
      <c r="A1136" s="1">
        <v>2023</v>
      </c>
      <c r="B1136" s="4">
        <f>_xlfn.XLOOKUP(BD_ATLETAS[[#This Row],[ATLETA]],ATLETAS[ATLETA],ATLETAS[F. NACIMIENTO])</f>
        <v>40271</v>
      </c>
      <c r="C1136" s="1">
        <f>IF(BD_ATLETAS[[#This Row],[F. NACIMIENTO]]=0,"",BD_ATLETAS[[#This Row],[AÑO]]-YEAR(BD_ATLETAS[[#This Row],[F. NACIMIENTO]]))</f>
        <v>9</v>
      </c>
      <c r="D1136" s="2" t="s">
        <v>390</v>
      </c>
      <c r="E1136" s="4" t="s">
        <v>78</v>
      </c>
      <c r="F11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36" s="4" t="str">
        <f>_xlfn.XLOOKUP(BD_ATLETAS[[#This Row],[ATLETA]],ATLETAS[ATLETA],ATLETAS[SEXO])</f>
        <v>F</v>
      </c>
      <c r="H1136" s="4">
        <v>43759</v>
      </c>
      <c r="I1136" s="2" t="s">
        <v>380</v>
      </c>
      <c r="J1136" s="1" t="s">
        <v>12</v>
      </c>
      <c r="K1136" s="3">
        <v>1.100925925925926E-3</v>
      </c>
    </row>
    <row r="1137" spans="1:11" x14ac:dyDescent="0.25">
      <c r="A1137" s="1">
        <v>2023</v>
      </c>
      <c r="B1137" s="4">
        <f>_xlfn.XLOOKUP(BD_ATLETAS[[#This Row],[ATLETA]],ATLETAS[ATLETA],ATLETAS[F. NACIMIENTO])</f>
        <v>40685</v>
      </c>
      <c r="C1137" s="1">
        <f>IF(BD_ATLETAS[[#This Row],[F. NACIMIENTO]]=0,"",BD_ATLETAS[[#This Row],[AÑO]]-YEAR(BD_ATLETAS[[#This Row],[F. NACIMIENTO]]))</f>
        <v>8</v>
      </c>
      <c r="D1137" s="2" t="s">
        <v>34</v>
      </c>
      <c r="E1137" s="4" t="s">
        <v>25</v>
      </c>
      <c r="F11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7" s="4" t="str">
        <f>_xlfn.XLOOKUP(BD_ATLETAS[[#This Row],[ATLETA]],ATLETAS[ATLETA],ATLETAS[SEXO])</f>
        <v>M</v>
      </c>
      <c r="H1137" s="4">
        <v>43759</v>
      </c>
      <c r="I1137" s="2" t="s">
        <v>380</v>
      </c>
      <c r="J1137" s="1" t="s">
        <v>650</v>
      </c>
      <c r="K1137" s="3">
        <v>3.1388888888888889E-4</v>
      </c>
    </row>
    <row r="1138" spans="1:11" x14ac:dyDescent="0.25">
      <c r="A1138" s="1">
        <v>2023</v>
      </c>
      <c r="B1138" s="4">
        <f>_xlfn.XLOOKUP(BD_ATLETAS[[#This Row],[ATLETA]],ATLETAS[ATLETA],ATLETAS[F. NACIMIENTO])</f>
        <v>40210</v>
      </c>
      <c r="C1138" s="1">
        <f>IF(BD_ATLETAS[[#This Row],[F. NACIMIENTO]]=0,"",BD_ATLETAS[[#This Row],[AÑO]]-YEAR(BD_ATLETAS[[#This Row],[F. NACIMIENTO]]))</f>
        <v>9</v>
      </c>
      <c r="D1138" s="2" t="s">
        <v>38</v>
      </c>
      <c r="E1138" s="4" t="s">
        <v>25</v>
      </c>
      <c r="F11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8" s="4" t="str">
        <f>_xlfn.XLOOKUP(BD_ATLETAS[[#This Row],[ATLETA]],ATLETAS[ATLETA],ATLETAS[SEXO])</f>
        <v>M</v>
      </c>
      <c r="H1138" s="4">
        <v>43759</v>
      </c>
      <c r="I1138" s="2" t="s">
        <v>380</v>
      </c>
      <c r="J1138" s="1" t="s">
        <v>649</v>
      </c>
      <c r="K1138" s="3">
        <v>5.1041666666666672E-4</v>
      </c>
    </row>
    <row r="1139" spans="1:11" x14ac:dyDescent="0.25">
      <c r="A1139" s="1">
        <v>2023</v>
      </c>
      <c r="B1139" s="4">
        <f>_xlfn.XLOOKUP(BD_ATLETAS[[#This Row],[ATLETA]],ATLETAS[ATLETA],ATLETAS[F. NACIMIENTO])</f>
        <v>40210</v>
      </c>
      <c r="C1139" s="1">
        <f>IF(BD_ATLETAS[[#This Row],[F. NACIMIENTO]]=0,"",BD_ATLETAS[[#This Row],[AÑO]]-YEAR(BD_ATLETAS[[#This Row],[F. NACIMIENTO]]))</f>
        <v>9</v>
      </c>
      <c r="D1139" s="2" t="s">
        <v>38</v>
      </c>
      <c r="E1139" s="4" t="s">
        <v>25</v>
      </c>
      <c r="F11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39" s="4" t="str">
        <f>_xlfn.XLOOKUP(BD_ATLETAS[[#This Row],[ATLETA]],ATLETAS[ATLETA],ATLETAS[SEXO])</f>
        <v>M</v>
      </c>
      <c r="H1139" s="4">
        <v>43759</v>
      </c>
      <c r="I1139" s="2" t="s">
        <v>380</v>
      </c>
      <c r="J1139" s="1" t="s">
        <v>11</v>
      </c>
      <c r="K1139" s="3">
        <v>7.0347222222222209E-4</v>
      </c>
    </row>
    <row r="1140" spans="1:11" x14ac:dyDescent="0.25">
      <c r="A1140" s="1">
        <v>2023</v>
      </c>
      <c r="B1140" s="4">
        <f>_xlfn.XLOOKUP(BD_ATLETAS[[#This Row],[ATLETA]],ATLETAS[ATLETA],ATLETAS[F. NACIMIENTO])</f>
        <v>40210</v>
      </c>
      <c r="C1140" s="1">
        <f>IF(BD_ATLETAS[[#This Row],[F. NACIMIENTO]]=0,"",BD_ATLETAS[[#This Row],[AÑO]]-YEAR(BD_ATLETAS[[#This Row],[F. NACIMIENTO]]))</f>
        <v>9</v>
      </c>
      <c r="D1140" s="2" t="s">
        <v>38</v>
      </c>
      <c r="E1140" s="4" t="s">
        <v>25</v>
      </c>
      <c r="F11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0" s="4" t="str">
        <f>_xlfn.XLOOKUP(BD_ATLETAS[[#This Row],[ATLETA]],ATLETAS[ATLETA],ATLETAS[SEXO])</f>
        <v>M</v>
      </c>
      <c r="H1140" s="4">
        <v>43759</v>
      </c>
      <c r="I1140" s="2" t="s">
        <v>380</v>
      </c>
      <c r="J1140" s="1" t="s">
        <v>13</v>
      </c>
      <c r="K1140" s="3">
        <v>6.4988425925925923E-4</v>
      </c>
    </row>
    <row r="1141" spans="1:11" x14ac:dyDescent="0.25">
      <c r="A1141" s="1">
        <v>2023</v>
      </c>
      <c r="B1141" s="4">
        <f>_xlfn.XLOOKUP(BD_ATLETAS[[#This Row],[ATLETA]],ATLETAS[ATLETA],ATLETAS[F. NACIMIENTO])</f>
        <v>40210</v>
      </c>
      <c r="C1141" s="1">
        <f>IF(BD_ATLETAS[[#This Row],[F. NACIMIENTO]]=0,"",BD_ATLETAS[[#This Row],[AÑO]]-YEAR(BD_ATLETAS[[#This Row],[F. NACIMIENTO]]))</f>
        <v>9</v>
      </c>
      <c r="D1141" s="2" t="s">
        <v>38</v>
      </c>
      <c r="E1141" s="4" t="s">
        <v>25</v>
      </c>
      <c r="F11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41" s="4" t="str">
        <f>_xlfn.XLOOKUP(BD_ATLETAS[[#This Row],[ATLETA]],ATLETAS[ATLETA],ATLETAS[SEXO])</f>
        <v>M</v>
      </c>
      <c r="H1141" s="4">
        <v>43759</v>
      </c>
      <c r="I1141" s="2" t="s">
        <v>380</v>
      </c>
      <c r="J1141" s="1" t="s">
        <v>12</v>
      </c>
      <c r="K1141" s="3">
        <v>8.3981481481481483E-4</v>
      </c>
    </row>
    <row r="1142" spans="1:11" x14ac:dyDescent="0.25">
      <c r="A1142" s="1">
        <v>2023</v>
      </c>
      <c r="B1142" s="4">
        <f>_xlfn.XLOOKUP(BD_ATLETAS[[#This Row],[ATLETA]],ATLETAS[ATLETA],ATLETAS[F. NACIMIENTO])</f>
        <v>38428</v>
      </c>
      <c r="C1142" s="1">
        <f>IF(BD_ATLETAS[[#This Row],[F. NACIMIENTO]]=0,"",BD_ATLETAS[[#This Row],[AÑO]]-YEAR(BD_ATLETAS[[#This Row],[F. NACIMIENTO]]))</f>
        <v>14</v>
      </c>
      <c r="D1142" s="2" t="s">
        <v>100</v>
      </c>
      <c r="E1142" s="4" t="s">
        <v>362</v>
      </c>
      <c r="F11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2" s="4" t="str">
        <f>_xlfn.XLOOKUP(BD_ATLETAS[[#This Row],[ATLETA]],ATLETAS[ATLETA],ATLETAS[SEXO])</f>
        <v>M</v>
      </c>
      <c r="H1142" s="4">
        <v>43759</v>
      </c>
      <c r="I1142" s="2" t="s">
        <v>380</v>
      </c>
      <c r="J1142" s="1" t="s">
        <v>649</v>
      </c>
      <c r="K1142" s="3">
        <v>4.4629629629629636E-4</v>
      </c>
    </row>
    <row r="1143" spans="1:11" x14ac:dyDescent="0.25">
      <c r="A1143" s="1">
        <v>2023</v>
      </c>
      <c r="B1143" s="4">
        <f>_xlfn.XLOOKUP(BD_ATLETAS[[#This Row],[ATLETA]],ATLETAS[ATLETA],ATLETAS[F. NACIMIENTO])</f>
        <v>38428</v>
      </c>
      <c r="C1143" s="1">
        <f>IF(BD_ATLETAS[[#This Row],[F. NACIMIENTO]]=0,"",BD_ATLETAS[[#This Row],[AÑO]]-YEAR(BD_ATLETAS[[#This Row],[F. NACIMIENTO]]))</f>
        <v>14</v>
      </c>
      <c r="D1143" s="2" t="s">
        <v>100</v>
      </c>
      <c r="E1143" s="4" t="s">
        <v>362</v>
      </c>
      <c r="F11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3" s="4" t="str">
        <f>_xlfn.XLOOKUP(BD_ATLETAS[[#This Row],[ATLETA]],ATLETAS[ATLETA],ATLETAS[SEXO])</f>
        <v>M</v>
      </c>
      <c r="H1143" s="4">
        <v>43759</v>
      </c>
      <c r="I1143" s="2" t="s">
        <v>380</v>
      </c>
      <c r="J1143" s="1" t="s">
        <v>13</v>
      </c>
      <c r="K1143" s="3">
        <v>6.0740740740740731E-4</v>
      </c>
    </row>
    <row r="1144" spans="1:11" x14ac:dyDescent="0.25">
      <c r="A1144" s="1">
        <v>2023</v>
      </c>
      <c r="B1144" s="4">
        <f>_xlfn.XLOOKUP(BD_ATLETAS[[#This Row],[ATLETA]],ATLETAS[ATLETA],ATLETAS[F. NACIMIENTO])</f>
        <v>38428</v>
      </c>
      <c r="C1144" s="1">
        <f>IF(BD_ATLETAS[[#This Row],[F. NACIMIENTO]]=0,"",BD_ATLETAS[[#This Row],[AÑO]]-YEAR(BD_ATLETAS[[#This Row],[F. NACIMIENTO]]))</f>
        <v>14</v>
      </c>
      <c r="D1144" s="2" t="s">
        <v>100</v>
      </c>
      <c r="E1144" s="4" t="s">
        <v>362</v>
      </c>
      <c r="F11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44" s="4" t="str">
        <f>_xlfn.XLOOKUP(BD_ATLETAS[[#This Row],[ATLETA]],ATLETAS[ATLETA],ATLETAS[SEXO])</f>
        <v>M</v>
      </c>
      <c r="H1144" s="4">
        <v>43759</v>
      </c>
      <c r="I1144" s="2" t="s">
        <v>380</v>
      </c>
      <c r="J1144" s="1" t="s">
        <v>12</v>
      </c>
      <c r="K1144" s="3">
        <v>6.7962962962962975E-4</v>
      </c>
    </row>
    <row r="1145" spans="1:11" x14ac:dyDescent="0.25">
      <c r="A1145" s="1">
        <v>2023</v>
      </c>
      <c r="B1145" s="4">
        <f>_xlfn.XLOOKUP(BD_ATLETAS[[#This Row],[ATLETA]],ATLETAS[ATLETA],ATLETAS[F. NACIMIENTO])</f>
        <v>37791</v>
      </c>
      <c r="C1145" s="1">
        <f>IF(BD_ATLETAS[[#This Row],[F. NACIMIENTO]]=0,"",BD_ATLETAS[[#This Row],[AÑO]]-YEAR(BD_ATLETAS[[#This Row],[F. NACIMIENTO]]))</f>
        <v>16</v>
      </c>
      <c r="D1145" s="2" t="s">
        <v>102</v>
      </c>
      <c r="E1145" s="4" t="s">
        <v>362</v>
      </c>
      <c r="F11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5" s="4" t="str">
        <f>_xlfn.XLOOKUP(BD_ATLETAS[[#This Row],[ATLETA]],ATLETAS[ATLETA],ATLETAS[SEXO])</f>
        <v>M</v>
      </c>
      <c r="H1145" s="4">
        <v>43759</v>
      </c>
      <c r="I1145" s="2" t="s">
        <v>380</v>
      </c>
      <c r="J1145" s="1" t="s">
        <v>649</v>
      </c>
      <c r="K1145" s="3">
        <v>4.1516203703703702E-4</v>
      </c>
    </row>
    <row r="1146" spans="1:11" x14ac:dyDescent="0.25">
      <c r="A1146" s="1">
        <v>2023</v>
      </c>
      <c r="B1146" s="4">
        <f>_xlfn.XLOOKUP(BD_ATLETAS[[#This Row],[ATLETA]],ATLETAS[ATLETA],ATLETAS[F. NACIMIENTO])</f>
        <v>37791</v>
      </c>
      <c r="C1146" s="1">
        <f>IF(BD_ATLETAS[[#This Row],[F. NACIMIENTO]]=0,"",BD_ATLETAS[[#This Row],[AÑO]]-YEAR(BD_ATLETAS[[#This Row],[F. NACIMIENTO]]))</f>
        <v>16</v>
      </c>
      <c r="D1146" s="2" t="s">
        <v>102</v>
      </c>
      <c r="E1146" s="4" t="s">
        <v>362</v>
      </c>
      <c r="F11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6" s="4" t="str">
        <f>_xlfn.XLOOKUP(BD_ATLETAS[[#This Row],[ATLETA]],ATLETAS[ATLETA],ATLETAS[SEXO])</f>
        <v>M</v>
      </c>
      <c r="H1146" s="4">
        <v>43759</v>
      </c>
      <c r="I1146" s="2" t="s">
        <v>380</v>
      </c>
      <c r="J1146" s="1" t="s">
        <v>11</v>
      </c>
      <c r="K1146" s="3">
        <v>5.7129629629629631E-4</v>
      </c>
    </row>
    <row r="1147" spans="1:11" x14ac:dyDescent="0.25">
      <c r="A1147" s="1">
        <v>2023</v>
      </c>
      <c r="B1147" s="4">
        <f>_xlfn.XLOOKUP(BD_ATLETAS[[#This Row],[ATLETA]],ATLETAS[ATLETA],ATLETAS[F. NACIMIENTO])</f>
        <v>37791</v>
      </c>
      <c r="C1147" s="1">
        <f>IF(BD_ATLETAS[[#This Row],[F. NACIMIENTO]]=0,"",BD_ATLETAS[[#This Row],[AÑO]]-YEAR(BD_ATLETAS[[#This Row],[F. NACIMIENTO]]))</f>
        <v>16</v>
      </c>
      <c r="D1147" s="2" t="s">
        <v>102</v>
      </c>
      <c r="E1147" s="4" t="s">
        <v>362</v>
      </c>
      <c r="F11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147" s="4" t="str">
        <f>_xlfn.XLOOKUP(BD_ATLETAS[[#This Row],[ATLETA]],ATLETAS[ATLETA],ATLETAS[SEXO])</f>
        <v>M</v>
      </c>
      <c r="H1147" s="4">
        <v>43759</v>
      </c>
      <c r="I1147" s="2" t="s">
        <v>380</v>
      </c>
      <c r="J1147" s="1" t="s">
        <v>12</v>
      </c>
      <c r="K1147" s="3">
        <v>4.8761574074074077E-4</v>
      </c>
    </row>
    <row r="1148" spans="1:11" x14ac:dyDescent="0.25">
      <c r="A1148" s="1">
        <v>2023</v>
      </c>
      <c r="B1148" s="4">
        <f>_xlfn.XLOOKUP(BD_ATLETAS[[#This Row],[ATLETA]],ATLETAS[ATLETA],ATLETAS[F. NACIMIENTO])</f>
        <v>39947</v>
      </c>
      <c r="C1148" s="1">
        <f>IF(BD_ATLETAS[[#This Row],[F. NACIMIENTO]]=0,"",BD_ATLETAS[[#This Row],[AÑO]]-YEAR(BD_ATLETAS[[#This Row],[F. NACIMIENTO]]))</f>
        <v>10</v>
      </c>
      <c r="D1148" s="2" t="s">
        <v>137</v>
      </c>
      <c r="E1148" s="4" t="s">
        <v>364</v>
      </c>
      <c r="F11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48" s="4" t="str">
        <f>_xlfn.XLOOKUP(BD_ATLETAS[[#This Row],[ATLETA]],ATLETAS[ATLETA],ATLETAS[SEXO])</f>
        <v>M</v>
      </c>
      <c r="H1148" s="4">
        <v>43759</v>
      </c>
      <c r="I1148" s="2" t="s">
        <v>380</v>
      </c>
      <c r="J1148" s="1" t="s">
        <v>649</v>
      </c>
      <c r="K1148" s="3">
        <v>5.9965277777777784E-4</v>
      </c>
    </row>
    <row r="1149" spans="1:11" x14ac:dyDescent="0.25">
      <c r="A1149" s="1">
        <v>2023</v>
      </c>
      <c r="B1149" s="4">
        <f>_xlfn.XLOOKUP(BD_ATLETAS[[#This Row],[ATLETA]],ATLETAS[ATLETA],ATLETAS[F. NACIMIENTO])</f>
        <v>39947</v>
      </c>
      <c r="C1149" s="1">
        <f>IF(BD_ATLETAS[[#This Row],[F. NACIMIENTO]]=0,"",BD_ATLETAS[[#This Row],[AÑO]]-YEAR(BD_ATLETAS[[#This Row],[F. NACIMIENTO]]))</f>
        <v>10</v>
      </c>
      <c r="D1149" s="2" t="s">
        <v>137</v>
      </c>
      <c r="E1149" s="4" t="s">
        <v>364</v>
      </c>
      <c r="F11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49" s="4" t="str">
        <f>_xlfn.XLOOKUP(BD_ATLETAS[[#This Row],[ATLETA]],ATLETAS[ATLETA],ATLETAS[SEXO])</f>
        <v>M</v>
      </c>
      <c r="H1149" s="4">
        <v>43759</v>
      </c>
      <c r="I1149" s="2" t="s">
        <v>380</v>
      </c>
      <c r="J1149" s="1" t="s">
        <v>11</v>
      </c>
      <c r="K1149" s="3">
        <v>1.0210648148148147E-3</v>
      </c>
    </row>
    <row r="1150" spans="1:11" x14ac:dyDescent="0.25">
      <c r="A1150" s="1">
        <v>2023</v>
      </c>
      <c r="B1150" s="4">
        <f>_xlfn.XLOOKUP(BD_ATLETAS[[#This Row],[ATLETA]],ATLETAS[ATLETA],ATLETAS[F. NACIMIENTO])</f>
        <v>39468</v>
      </c>
      <c r="C1150" s="1">
        <f>IF(BD_ATLETAS[[#This Row],[F. NACIMIENTO]]=0,"",BD_ATLETAS[[#This Row],[AÑO]]-YEAR(BD_ATLETAS[[#This Row],[F. NACIMIENTO]]))</f>
        <v>11</v>
      </c>
      <c r="D1150" t="s">
        <v>424</v>
      </c>
      <c r="E1150" s="4" t="s">
        <v>25</v>
      </c>
      <c r="F11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0" s="4" t="str">
        <f>_xlfn.XLOOKUP(BD_ATLETAS[[#This Row],[ATLETA]],ATLETAS[ATLETA],ATLETAS[SEXO])</f>
        <v>M</v>
      </c>
      <c r="H1150" s="4">
        <v>43759</v>
      </c>
      <c r="I1150" s="2" t="s">
        <v>380</v>
      </c>
      <c r="J1150" s="1" t="s">
        <v>649</v>
      </c>
      <c r="K1150" s="3">
        <v>5.1273148148148141E-4</v>
      </c>
    </row>
    <row r="1151" spans="1:11" x14ac:dyDescent="0.25">
      <c r="A1151" s="1">
        <v>2023</v>
      </c>
      <c r="B1151" s="4">
        <f>_xlfn.XLOOKUP(BD_ATLETAS[[#This Row],[ATLETA]],ATLETAS[ATLETA],ATLETAS[F. NACIMIENTO])</f>
        <v>39468</v>
      </c>
      <c r="C1151" s="1">
        <f>IF(BD_ATLETAS[[#This Row],[F. NACIMIENTO]]=0,"",BD_ATLETAS[[#This Row],[AÑO]]-YEAR(BD_ATLETAS[[#This Row],[F. NACIMIENTO]]))</f>
        <v>11</v>
      </c>
      <c r="D1151" t="s">
        <v>424</v>
      </c>
      <c r="E1151" s="4" t="s">
        <v>25</v>
      </c>
      <c r="F11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1" s="4" t="str">
        <f>_xlfn.XLOOKUP(BD_ATLETAS[[#This Row],[ATLETA]],ATLETAS[ATLETA],ATLETAS[SEXO])</f>
        <v>M</v>
      </c>
      <c r="H1151" s="4">
        <v>43759</v>
      </c>
      <c r="I1151" s="2" t="s">
        <v>380</v>
      </c>
      <c r="J1151" s="1" t="s">
        <v>11</v>
      </c>
      <c r="K1151" s="3">
        <v>7.2048611111111109E-4</v>
      </c>
    </row>
    <row r="1152" spans="1:11" x14ac:dyDescent="0.25">
      <c r="A1152" s="1">
        <v>2023</v>
      </c>
      <c r="B1152" s="4">
        <f>_xlfn.XLOOKUP(BD_ATLETAS[[#This Row],[ATLETA]],ATLETAS[ATLETA],ATLETAS[F. NACIMIENTO])</f>
        <v>39468</v>
      </c>
      <c r="C1152" s="1">
        <f>IF(BD_ATLETAS[[#This Row],[F. NACIMIENTO]]=0,"",BD_ATLETAS[[#This Row],[AÑO]]-YEAR(BD_ATLETAS[[#This Row],[F. NACIMIENTO]]))</f>
        <v>11</v>
      </c>
      <c r="D1152" t="s">
        <v>424</v>
      </c>
      <c r="E1152" s="4" t="s">
        <v>25</v>
      </c>
      <c r="F11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2" s="4" t="str">
        <f>_xlfn.XLOOKUP(BD_ATLETAS[[#This Row],[ATLETA]],ATLETAS[ATLETA],ATLETAS[SEXO])</f>
        <v>M</v>
      </c>
      <c r="H1152" s="4">
        <v>43759</v>
      </c>
      <c r="I1152" s="2" t="s">
        <v>380</v>
      </c>
      <c r="J1152" s="1" t="s">
        <v>13</v>
      </c>
      <c r="K1152" s="3">
        <v>7.1145833333333337E-4</v>
      </c>
    </row>
    <row r="1153" spans="1:11" x14ac:dyDescent="0.25">
      <c r="A1153" s="1">
        <v>2023</v>
      </c>
      <c r="B1153" s="4">
        <f>_xlfn.XLOOKUP(BD_ATLETAS[[#This Row],[ATLETA]],ATLETAS[ATLETA],ATLETAS[F. NACIMIENTO])</f>
        <v>39468</v>
      </c>
      <c r="C1153" s="1">
        <f>IF(BD_ATLETAS[[#This Row],[F. NACIMIENTO]]=0,"",BD_ATLETAS[[#This Row],[AÑO]]-YEAR(BD_ATLETAS[[#This Row],[F. NACIMIENTO]]))</f>
        <v>11</v>
      </c>
      <c r="D1153" t="s">
        <v>424</v>
      </c>
      <c r="E1153" s="4" t="s">
        <v>25</v>
      </c>
      <c r="F11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3" s="4" t="str">
        <f>_xlfn.XLOOKUP(BD_ATLETAS[[#This Row],[ATLETA]],ATLETAS[ATLETA],ATLETAS[SEXO])</f>
        <v>M</v>
      </c>
      <c r="H1153" s="4">
        <v>43759</v>
      </c>
      <c r="I1153" s="2" t="s">
        <v>380</v>
      </c>
      <c r="J1153" s="1" t="s">
        <v>12</v>
      </c>
      <c r="K1153" s="3">
        <v>8.039351851851852E-4</v>
      </c>
    </row>
    <row r="1154" spans="1:11" x14ac:dyDescent="0.25">
      <c r="A1154" s="1">
        <v>2023</v>
      </c>
      <c r="B1154" s="4">
        <f>_xlfn.XLOOKUP(BD_ATLETAS[[#This Row],[ATLETA]],ATLETAS[ATLETA],ATLETAS[F. NACIMIENTO])</f>
        <v>40769</v>
      </c>
      <c r="C1154" s="1">
        <f>IF(BD_ATLETAS[[#This Row],[F. NACIMIENTO]]=0,"",BD_ATLETAS[[#This Row],[AÑO]]-YEAR(BD_ATLETAS[[#This Row],[F. NACIMIENTO]]))</f>
        <v>8</v>
      </c>
      <c r="D1154" s="2" t="s">
        <v>291</v>
      </c>
      <c r="E1154" s="4" t="s">
        <v>371</v>
      </c>
      <c r="F11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54" s="4" t="str">
        <f>_xlfn.XLOOKUP(BD_ATLETAS[[#This Row],[ATLETA]],ATLETAS[ATLETA],ATLETAS[SEXO])</f>
        <v>F</v>
      </c>
      <c r="H1154" s="4">
        <v>43759</v>
      </c>
      <c r="I1154" s="2" t="s">
        <v>380</v>
      </c>
      <c r="J1154" s="1" t="s">
        <v>650</v>
      </c>
      <c r="K1154" s="3">
        <v>3.9814814814814818E-4</v>
      </c>
    </row>
    <row r="1155" spans="1:11" x14ac:dyDescent="0.25">
      <c r="A1155" s="1">
        <v>2023</v>
      </c>
      <c r="B1155" s="4">
        <f>_xlfn.XLOOKUP(BD_ATLETAS[[#This Row],[ATLETA]],ATLETAS[ATLETA],ATLETAS[F. NACIMIENTO])</f>
        <v>39198</v>
      </c>
      <c r="C1155" s="1">
        <f>IF(BD_ATLETAS[[#This Row],[F. NACIMIENTO]]=0,"",BD_ATLETAS[[#This Row],[AÑO]]-YEAR(BD_ATLETAS[[#This Row],[F. NACIMIENTO]]))</f>
        <v>12</v>
      </c>
      <c r="D1155" s="2" t="s">
        <v>408</v>
      </c>
      <c r="E1155" s="4" t="s">
        <v>369</v>
      </c>
      <c r="F11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5" s="4" t="str">
        <f>_xlfn.XLOOKUP(BD_ATLETAS[[#This Row],[ATLETA]],ATLETAS[ATLETA],ATLETAS[SEXO])</f>
        <v>M</v>
      </c>
      <c r="H1155" s="4">
        <v>43759</v>
      </c>
      <c r="I1155" s="2" t="s">
        <v>380</v>
      </c>
      <c r="J1155" s="1" t="s">
        <v>649</v>
      </c>
      <c r="K1155" s="3">
        <v>3.6504629629629626E-4</v>
      </c>
    </row>
    <row r="1156" spans="1:11" x14ac:dyDescent="0.25">
      <c r="A1156" s="1">
        <v>2023</v>
      </c>
      <c r="B1156" s="4">
        <f>_xlfn.XLOOKUP(BD_ATLETAS[[#This Row],[ATLETA]],ATLETAS[ATLETA],ATLETAS[F. NACIMIENTO])</f>
        <v>39198</v>
      </c>
      <c r="C1156" s="1">
        <f>IF(BD_ATLETAS[[#This Row],[F. NACIMIENTO]]=0,"",BD_ATLETAS[[#This Row],[AÑO]]-YEAR(BD_ATLETAS[[#This Row],[F. NACIMIENTO]]))</f>
        <v>12</v>
      </c>
      <c r="D1156" s="2" t="s">
        <v>408</v>
      </c>
      <c r="E1156" s="4" t="s">
        <v>369</v>
      </c>
      <c r="F11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6" s="4" t="str">
        <f>_xlfn.XLOOKUP(BD_ATLETAS[[#This Row],[ATLETA]],ATLETAS[ATLETA],ATLETAS[SEXO])</f>
        <v>M</v>
      </c>
      <c r="H1156" s="4">
        <v>43759</v>
      </c>
      <c r="I1156" s="2" t="s">
        <v>380</v>
      </c>
      <c r="J1156" s="1" t="s">
        <v>11</v>
      </c>
      <c r="K1156" s="3">
        <v>4.8831018518518516E-4</v>
      </c>
    </row>
    <row r="1157" spans="1:11" x14ac:dyDescent="0.25">
      <c r="A1157" s="1">
        <v>2023</v>
      </c>
      <c r="B1157" s="4">
        <f>_xlfn.XLOOKUP(BD_ATLETAS[[#This Row],[ATLETA]],ATLETAS[ATLETA],ATLETAS[F. NACIMIENTO])</f>
        <v>39198</v>
      </c>
      <c r="C1157" s="1">
        <f>IF(BD_ATLETAS[[#This Row],[F. NACIMIENTO]]=0,"",BD_ATLETAS[[#This Row],[AÑO]]-YEAR(BD_ATLETAS[[#This Row],[F. NACIMIENTO]]))</f>
        <v>12</v>
      </c>
      <c r="D1157" s="2" t="s">
        <v>408</v>
      </c>
      <c r="E1157" s="4" t="s">
        <v>369</v>
      </c>
      <c r="F11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7" s="4" t="str">
        <f>_xlfn.XLOOKUP(BD_ATLETAS[[#This Row],[ATLETA]],ATLETAS[ATLETA],ATLETAS[SEXO])</f>
        <v>M</v>
      </c>
      <c r="H1157" s="4">
        <v>43759</v>
      </c>
      <c r="I1157" s="2" t="s">
        <v>380</v>
      </c>
      <c r="J1157" s="1" t="s">
        <v>13</v>
      </c>
      <c r="K1157" s="3">
        <v>4.6319444444444446E-4</v>
      </c>
    </row>
    <row r="1158" spans="1:11" x14ac:dyDescent="0.25">
      <c r="A1158" s="1">
        <v>2023</v>
      </c>
      <c r="B1158" s="4">
        <f>_xlfn.XLOOKUP(BD_ATLETAS[[#This Row],[ATLETA]],ATLETAS[ATLETA],ATLETAS[F. NACIMIENTO])</f>
        <v>39198</v>
      </c>
      <c r="C1158" s="1">
        <f>IF(BD_ATLETAS[[#This Row],[F. NACIMIENTO]]=0,"",BD_ATLETAS[[#This Row],[AÑO]]-YEAR(BD_ATLETAS[[#This Row],[F. NACIMIENTO]]))</f>
        <v>12</v>
      </c>
      <c r="D1158" s="2" t="s">
        <v>408</v>
      </c>
      <c r="E1158" s="4" t="s">
        <v>369</v>
      </c>
      <c r="F11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158" s="4" t="str">
        <f>_xlfn.XLOOKUP(BD_ATLETAS[[#This Row],[ATLETA]],ATLETAS[ATLETA],ATLETAS[SEXO])</f>
        <v>M</v>
      </c>
      <c r="H1158" s="4">
        <v>43759</v>
      </c>
      <c r="I1158" s="2" t="s">
        <v>380</v>
      </c>
      <c r="J1158" s="1" t="s">
        <v>12</v>
      </c>
      <c r="K1158" s="3">
        <v>4.9513888888888882E-4</v>
      </c>
    </row>
    <row r="1159" spans="1:11" x14ac:dyDescent="0.25">
      <c r="A1159" s="1">
        <v>2023</v>
      </c>
      <c r="B1159" s="4">
        <f>_xlfn.XLOOKUP(BD_ATLETAS[[#This Row],[ATLETA]],ATLETAS[ATLETA],ATLETAS[F. NACIMIENTO])</f>
        <v>38352</v>
      </c>
      <c r="C1159" s="1">
        <f>IF(BD_ATLETAS[[#This Row],[F. NACIMIENTO]]=0,"",BD_ATLETAS[[#This Row],[AÑO]]-YEAR(BD_ATLETAS[[#This Row],[F. NACIMIENTO]]))</f>
        <v>14</v>
      </c>
      <c r="D1159" s="2" t="s">
        <v>270</v>
      </c>
      <c r="E1159" s="4" t="s">
        <v>369</v>
      </c>
      <c r="F11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59" s="4" t="str">
        <f>_xlfn.XLOOKUP(BD_ATLETAS[[#This Row],[ATLETA]],ATLETAS[ATLETA],ATLETAS[SEXO])</f>
        <v>M</v>
      </c>
      <c r="H1159" s="4">
        <v>43759</v>
      </c>
      <c r="I1159" s="2" t="s">
        <v>380</v>
      </c>
      <c r="J1159" s="1" t="s">
        <v>649</v>
      </c>
      <c r="K1159" s="3">
        <v>3.3680555555555563E-4</v>
      </c>
    </row>
    <row r="1160" spans="1:11" x14ac:dyDescent="0.25">
      <c r="A1160" s="1">
        <v>2023</v>
      </c>
      <c r="B1160" s="4">
        <f>_xlfn.XLOOKUP(BD_ATLETAS[[#This Row],[ATLETA]],ATLETAS[ATLETA],ATLETAS[F. NACIMIENTO])</f>
        <v>38352</v>
      </c>
      <c r="C1160" s="1">
        <f>IF(BD_ATLETAS[[#This Row],[F. NACIMIENTO]]=0,"",BD_ATLETAS[[#This Row],[AÑO]]-YEAR(BD_ATLETAS[[#This Row],[F. NACIMIENTO]]))</f>
        <v>14</v>
      </c>
      <c r="D1160" s="2" t="s">
        <v>270</v>
      </c>
      <c r="E1160" s="4" t="s">
        <v>369</v>
      </c>
      <c r="F11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60" s="4" t="str">
        <f>_xlfn.XLOOKUP(BD_ATLETAS[[#This Row],[ATLETA]],ATLETAS[ATLETA],ATLETAS[SEXO])</f>
        <v>M</v>
      </c>
      <c r="H1160" s="4">
        <v>43759</v>
      </c>
      <c r="I1160" s="2" t="s">
        <v>380</v>
      </c>
      <c r="J1160" s="1" t="s">
        <v>11</v>
      </c>
      <c r="K1160" s="3">
        <v>4.4085648148148152E-4</v>
      </c>
    </row>
    <row r="1161" spans="1:11" x14ac:dyDescent="0.25">
      <c r="A1161" s="1">
        <v>2023</v>
      </c>
      <c r="B1161" s="4">
        <f>_xlfn.XLOOKUP(BD_ATLETAS[[#This Row],[ATLETA]],ATLETAS[ATLETA],ATLETAS[F. NACIMIENTO])</f>
        <v>38352</v>
      </c>
      <c r="C1161" s="1">
        <f>IF(BD_ATLETAS[[#This Row],[F. NACIMIENTO]]=0,"",BD_ATLETAS[[#This Row],[AÑO]]-YEAR(BD_ATLETAS[[#This Row],[F. NACIMIENTO]]))</f>
        <v>14</v>
      </c>
      <c r="D1161" s="2" t="s">
        <v>270</v>
      </c>
      <c r="E1161" s="4" t="s">
        <v>369</v>
      </c>
      <c r="F11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61" s="4" t="str">
        <f>_xlfn.XLOOKUP(BD_ATLETAS[[#This Row],[ATLETA]],ATLETAS[ATLETA],ATLETAS[SEXO])</f>
        <v>M</v>
      </c>
      <c r="H1161" s="4">
        <v>43759</v>
      </c>
      <c r="I1161" s="2" t="s">
        <v>380</v>
      </c>
      <c r="J1161" s="1" t="s">
        <v>13</v>
      </c>
      <c r="K1161" s="3">
        <v>3.8124999999999992E-4</v>
      </c>
    </row>
    <row r="1162" spans="1:11" x14ac:dyDescent="0.25">
      <c r="A1162" s="1">
        <v>2023</v>
      </c>
      <c r="B1162" s="4">
        <f>_xlfn.XLOOKUP(BD_ATLETAS[[#This Row],[ATLETA]],ATLETAS[ATLETA],ATLETAS[F. NACIMIENTO])</f>
        <v>40484</v>
      </c>
      <c r="C1162" s="1">
        <f>IF(BD_ATLETAS[[#This Row],[F. NACIMIENTO]]=0,"",BD_ATLETAS[[#This Row],[AÑO]]-YEAR(BD_ATLETAS[[#This Row],[F. NACIMIENTO]]))</f>
        <v>9</v>
      </c>
      <c r="D1162" s="2" t="s">
        <v>93</v>
      </c>
      <c r="E1162" s="4" t="s">
        <v>362</v>
      </c>
      <c r="F11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2" s="4" t="str">
        <f>_xlfn.XLOOKUP(BD_ATLETAS[[#This Row],[ATLETA]],ATLETAS[ATLETA],ATLETAS[SEXO])</f>
        <v>M</v>
      </c>
      <c r="H1162" s="4">
        <v>43759</v>
      </c>
      <c r="I1162" s="2" t="s">
        <v>380</v>
      </c>
      <c r="J1162" s="1" t="s">
        <v>15</v>
      </c>
      <c r="K1162" s="3">
        <v>3.1704861111111113E-3</v>
      </c>
    </row>
    <row r="1163" spans="1:11" x14ac:dyDescent="0.25">
      <c r="A1163" s="1">
        <v>2023</v>
      </c>
      <c r="B1163" s="4">
        <f>_xlfn.XLOOKUP(BD_ATLETAS[[#This Row],[ATLETA]],ATLETAS[ATLETA],ATLETAS[F. NACIMIENTO])</f>
        <v>40484</v>
      </c>
      <c r="C1163" s="1">
        <f>IF(BD_ATLETAS[[#This Row],[F. NACIMIENTO]]=0,"",BD_ATLETAS[[#This Row],[AÑO]]-YEAR(BD_ATLETAS[[#This Row],[F. NACIMIENTO]]))</f>
        <v>9</v>
      </c>
      <c r="D1163" s="2" t="s">
        <v>93</v>
      </c>
      <c r="E1163" s="4" t="s">
        <v>362</v>
      </c>
      <c r="F11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3" s="4" t="str">
        <f>_xlfn.XLOOKUP(BD_ATLETAS[[#This Row],[ATLETA]],ATLETAS[ATLETA],ATLETAS[SEXO])</f>
        <v>M</v>
      </c>
      <c r="H1163" s="4">
        <v>43759</v>
      </c>
      <c r="I1163" s="2" t="s">
        <v>380</v>
      </c>
      <c r="J1163" s="1" t="s">
        <v>649</v>
      </c>
      <c r="K1163" s="3">
        <v>5.175925925925926E-4</v>
      </c>
    </row>
    <row r="1164" spans="1:11" x14ac:dyDescent="0.25">
      <c r="A1164" s="1">
        <v>2023</v>
      </c>
      <c r="B1164" s="4">
        <f>_xlfn.XLOOKUP(BD_ATLETAS[[#This Row],[ATLETA]],ATLETAS[ATLETA],ATLETAS[F. NACIMIENTO])</f>
        <v>40484</v>
      </c>
      <c r="C1164" s="1">
        <f>IF(BD_ATLETAS[[#This Row],[F. NACIMIENTO]]=0,"",BD_ATLETAS[[#This Row],[AÑO]]-YEAR(BD_ATLETAS[[#This Row],[F. NACIMIENTO]]))</f>
        <v>9</v>
      </c>
      <c r="D1164" s="2" t="s">
        <v>93</v>
      </c>
      <c r="E1164" s="4" t="s">
        <v>362</v>
      </c>
      <c r="F11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4" s="4" t="str">
        <f>_xlfn.XLOOKUP(BD_ATLETAS[[#This Row],[ATLETA]],ATLETAS[ATLETA],ATLETAS[SEXO])</f>
        <v>M</v>
      </c>
      <c r="H1164" s="4">
        <v>43759</v>
      </c>
      <c r="I1164" s="2" t="s">
        <v>380</v>
      </c>
      <c r="J1164" s="1" t="s">
        <v>13</v>
      </c>
      <c r="K1164" s="3">
        <v>6.333333333333333E-4</v>
      </c>
    </row>
    <row r="1165" spans="1:11" x14ac:dyDescent="0.25">
      <c r="A1165" s="1">
        <v>2023</v>
      </c>
      <c r="B1165" s="4">
        <f>_xlfn.XLOOKUP(BD_ATLETAS[[#This Row],[ATLETA]],ATLETAS[ATLETA],ATLETAS[F. NACIMIENTO])</f>
        <v>40780</v>
      </c>
      <c r="C1165" s="1">
        <f>IF(BD_ATLETAS[[#This Row],[F. NACIMIENTO]]=0,"",BD_ATLETAS[[#This Row],[AÑO]]-YEAR(BD_ATLETAS[[#This Row],[F. NACIMIENTO]]))</f>
        <v>8</v>
      </c>
      <c r="D1165" s="2" t="s">
        <v>165</v>
      </c>
      <c r="E1165" s="4" t="s">
        <v>365</v>
      </c>
      <c r="F11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5" s="4" t="str">
        <f>_xlfn.XLOOKUP(BD_ATLETAS[[#This Row],[ATLETA]],ATLETAS[ATLETA],ATLETAS[SEXO])</f>
        <v>M</v>
      </c>
      <c r="H1165" s="4">
        <v>43759</v>
      </c>
      <c r="I1165" s="2" t="s">
        <v>380</v>
      </c>
      <c r="J1165" s="1" t="s">
        <v>650</v>
      </c>
      <c r="K1165" s="3">
        <v>4.9027777777777774E-4</v>
      </c>
    </row>
    <row r="1166" spans="1:11" x14ac:dyDescent="0.25">
      <c r="A1166" s="1">
        <v>2023</v>
      </c>
      <c r="B1166" s="4">
        <f>_xlfn.XLOOKUP(BD_ATLETAS[[#This Row],[ATLETA]],ATLETAS[ATLETA],ATLETAS[F. NACIMIENTO])</f>
        <v>40780</v>
      </c>
      <c r="C1166" s="1">
        <f>IF(BD_ATLETAS[[#This Row],[F. NACIMIENTO]]=0,"",BD_ATLETAS[[#This Row],[AÑO]]-YEAR(BD_ATLETAS[[#This Row],[F. NACIMIENTO]]))</f>
        <v>8</v>
      </c>
      <c r="D1166" s="2" t="s">
        <v>165</v>
      </c>
      <c r="E1166" s="4" t="s">
        <v>365</v>
      </c>
      <c r="F11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6" s="4" t="str">
        <f>_xlfn.XLOOKUP(BD_ATLETAS[[#This Row],[ATLETA]],ATLETAS[ATLETA],ATLETAS[SEXO])</f>
        <v>M</v>
      </c>
      <c r="H1166" s="4">
        <v>43759</v>
      </c>
      <c r="I1166" s="2" t="s">
        <v>380</v>
      </c>
      <c r="J1166" s="1" t="s">
        <v>9</v>
      </c>
      <c r="K1166" s="3">
        <v>6.5069444444444441E-4</v>
      </c>
    </row>
    <row r="1167" spans="1:11" x14ac:dyDescent="0.25">
      <c r="A1167" s="1">
        <v>2023</v>
      </c>
      <c r="B1167" s="4">
        <f>_xlfn.XLOOKUP(BD_ATLETAS[[#This Row],[ATLETA]],ATLETAS[ATLETA],ATLETAS[F. NACIMIENTO])</f>
        <v>40632</v>
      </c>
      <c r="C1167" s="1">
        <f>IF(BD_ATLETAS[[#This Row],[F. NACIMIENTO]]=0,"",BD_ATLETAS[[#This Row],[AÑO]]-YEAR(BD_ATLETAS[[#This Row],[F. NACIMIENTO]]))</f>
        <v>8</v>
      </c>
      <c r="D1167" s="2" t="s">
        <v>133</v>
      </c>
      <c r="E1167" s="4" t="s">
        <v>364</v>
      </c>
      <c r="F11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7" s="4" t="str">
        <f>_xlfn.XLOOKUP(BD_ATLETAS[[#This Row],[ATLETA]],ATLETAS[ATLETA],ATLETAS[SEXO])</f>
        <v>M</v>
      </c>
      <c r="H1167" s="4">
        <v>43759</v>
      </c>
      <c r="I1167" s="2" t="s">
        <v>380</v>
      </c>
      <c r="J1167" s="1" t="s">
        <v>650</v>
      </c>
      <c r="K1167" s="3">
        <v>2.5717592592592589E-4</v>
      </c>
    </row>
    <row r="1168" spans="1:11" x14ac:dyDescent="0.25">
      <c r="A1168" s="1">
        <v>2023</v>
      </c>
      <c r="B1168" s="4">
        <f>_xlfn.XLOOKUP(BD_ATLETAS[[#This Row],[ATLETA]],ATLETAS[ATLETA],ATLETAS[F. NACIMIENTO])</f>
        <v>40632</v>
      </c>
      <c r="C1168" s="1">
        <f>IF(BD_ATLETAS[[#This Row],[F. NACIMIENTO]]=0,"",BD_ATLETAS[[#This Row],[AÑO]]-YEAR(BD_ATLETAS[[#This Row],[F. NACIMIENTO]]))</f>
        <v>8</v>
      </c>
      <c r="D1168" s="2" t="s">
        <v>133</v>
      </c>
      <c r="E1168" s="4" t="s">
        <v>364</v>
      </c>
      <c r="F11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68" s="4" t="str">
        <f>_xlfn.XLOOKUP(BD_ATLETAS[[#This Row],[ATLETA]],ATLETAS[ATLETA],ATLETAS[SEXO])</f>
        <v>M</v>
      </c>
      <c r="H1168" s="4">
        <v>43759</v>
      </c>
      <c r="I1168" s="2" t="s">
        <v>380</v>
      </c>
      <c r="J1168" s="1" t="s">
        <v>10</v>
      </c>
      <c r="K1168" s="3">
        <v>2.9189814814814817E-4</v>
      </c>
    </row>
    <row r="1169" spans="1:11" x14ac:dyDescent="0.25">
      <c r="A1169" s="1">
        <v>2023</v>
      </c>
      <c r="B1169" s="4">
        <f>_xlfn.XLOOKUP(BD_ATLETAS[[#This Row],[ATLETA]],ATLETAS[ATLETA],ATLETAS[F. NACIMIENTO])</f>
        <v>40181</v>
      </c>
      <c r="C1169" s="1">
        <f>IF(BD_ATLETAS[[#This Row],[F. NACIMIENTO]]=0,"",BD_ATLETAS[[#This Row],[AÑO]]-YEAR(BD_ATLETAS[[#This Row],[F. NACIMIENTO]]))</f>
        <v>9</v>
      </c>
      <c r="D1169" s="2" t="s">
        <v>123</v>
      </c>
      <c r="E1169" s="4" t="s">
        <v>364</v>
      </c>
      <c r="F11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69" s="4" t="str">
        <f>_xlfn.XLOOKUP(BD_ATLETAS[[#This Row],[ATLETA]],ATLETAS[ATLETA],ATLETAS[SEXO])</f>
        <v>F</v>
      </c>
      <c r="H1169" s="4">
        <v>43759</v>
      </c>
      <c r="I1169" s="2" t="s">
        <v>380</v>
      </c>
      <c r="J1169" s="1" t="s">
        <v>649</v>
      </c>
      <c r="K1169" s="3">
        <v>7.1215277777777781E-4</v>
      </c>
    </row>
    <row r="1170" spans="1:11" x14ac:dyDescent="0.25">
      <c r="A1170" s="1">
        <v>2023</v>
      </c>
      <c r="B1170" s="4">
        <f>_xlfn.XLOOKUP(BD_ATLETAS[[#This Row],[ATLETA]],ATLETAS[ATLETA],ATLETAS[F. NACIMIENTO])</f>
        <v>40181</v>
      </c>
      <c r="C1170" s="1">
        <f>IF(BD_ATLETAS[[#This Row],[F. NACIMIENTO]]=0,"",BD_ATLETAS[[#This Row],[AÑO]]-YEAR(BD_ATLETAS[[#This Row],[F. NACIMIENTO]]))</f>
        <v>9</v>
      </c>
      <c r="D1170" s="2" t="s">
        <v>123</v>
      </c>
      <c r="E1170" s="4" t="s">
        <v>364</v>
      </c>
      <c r="F117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0" s="4" t="str">
        <f>_xlfn.XLOOKUP(BD_ATLETAS[[#This Row],[ATLETA]],ATLETAS[ATLETA],ATLETAS[SEXO])</f>
        <v>F</v>
      </c>
      <c r="H1170" s="4">
        <v>43759</v>
      </c>
      <c r="I1170" s="2" t="s">
        <v>380</v>
      </c>
      <c r="J1170" s="1" t="s">
        <v>11</v>
      </c>
      <c r="K1170" s="3">
        <v>7.993055555555556E-4</v>
      </c>
    </row>
    <row r="1171" spans="1:11" x14ac:dyDescent="0.25">
      <c r="A1171" s="1">
        <v>2023</v>
      </c>
      <c r="B1171" s="4">
        <f>_xlfn.XLOOKUP(BD_ATLETAS[[#This Row],[ATLETA]],ATLETAS[ATLETA],ATLETAS[F. NACIMIENTO])</f>
        <v>40888</v>
      </c>
      <c r="C1171" s="1">
        <f>IF(BD_ATLETAS[[#This Row],[F. NACIMIENTO]]=0,"",BD_ATLETAS[[#This Row],[AÑO]]-YEAR(BD_ATLETAS[[#This Row],[F. NACIMIENTO]]))</f>
        <v>8</v>
      </c>
      <c r="D1171" s="2" t="s">
        <v>92</v>
      </c>
      <c r="E1171" s="4" t="s">
        <v>362</v>
      </c>
      <c r="F11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71" s="4" t="str">
        <f>_xlfn.XLOOKUP(BD_ATLETAS[[#This Row],[ATLETA]],ATLETAS[ATLETA],ATLETAS[SEXO])</f>
        <v>M</v>
      </c>
      <c r="H1171" s="4">
        <v>43759</v>
      </c>
      <c r="I1171" s="2" t="s">
        <v>380</v>
      </c>
      <c r="J1171" s="1" t="s">
        <v>650</v>
      </c>
      <c r="K1171" s="3">
        <v>2.83912037037037E-4</v>
      </c>
    </row>
    <row r="1172" spans="1:11" x14ac:dyDescent="0.25">
      <c r="A1172" s="1">
        <v>2023</v>
      </c>
      <c r="B1172" s="4">
        <f>_xlfn.XLOOKUP(BD_ATLETAS[[#This Row],[ATLETA]],ATLETAS[ATLETA],ATLETAS[F. NACIMIENTO])</f>
        <v>40665</v>
      </c>
      <c r="C1172" s="1">
        <f>IF(BD_ATLETAS[[#This Row],[F. NACIMIENTO]]=0,"",BD_ATLETAS[[#This Row],[AÑO]]-YEAR(BD_ATLETAS[[#This Row],[F. NACIMIENTO]]))</f>
        <v>8</v>
      </c>
      <c r="D1172" s="2" t="s">
        <v>35</v>
      </c>
      <c r="E1172" s="4" t="s">
        <v>25</v>
      </c>
      <c r="F11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72" s="4" t="str">
        <f>_xlfn.XLOOKUP(BD_ATLETAS[[#This Row],[ATLETA]],ATLETAS[ATLETA],ATLETAS[SEXO])</f>
        <v>M</v>
      </c>
      <c r="H1172" s="4">
        <v>43759</v>
      </c>
      <c r="I1172" s="2" t="s">
        <v>380</v>
      </c>
      <c r="J1172" s="1" t="s">
        <v>650</v>
      </c>
      <c r="K1172" s="3">
        <v>2.8761574074074074E-4</v>
      </c>
    </row>
    <row r="1173" spans="1:11" x14ac:dyDescent="0.25">
      <c r="A1173" s="1">
        <v>2023</v>
      </c>
      <c r="B1173" s="4">
        <f>_xlfn.XLOOKUP(BD_ATLETAS[[#This Row],[ATLETA]],ATLETAS[ATLETA],ATLETAS[F. NACIMIENTO])</f>
        <v>36352</v>
      </c>
      <c r="C1173" s="1">
        <f>IF(BD_ATLETAS[[#This Row],[F. NACIMIENTO]]=0,"",BD_ATLETAS[[#This Row],[AÑO]]-YEAR(BD_ATLETAS[[#This Row],[F. NACIMIENTO]]))</f>
        <v>20</v>
      </c>
      <c r="D1173" s="2" t="s">
        <v>191</v>
      </c>
      <c r="E1173" s="4" t="s">
        <v>367</v>
      </c>
      <c r="F11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3" s="4" t="str">
        <f>_xlfn.XLOOKUP(BD_ATLETAS[[#This Row],[ATLETA]],ATLETAS[ATLETA],ATLETAS[SEXO])</f>
        <v>M</v>
      </c>
      <c r="H1173" s="4">
        <v>43759</v>
      </c>
      <c r="I1173" s="2" t="s">
        <v>380</v>
      </c>
      <c r="J1173" s="1" t="s">
        <v>15</v>
      </c>
      <c r="K1173" s="3">
        <v>2.9011574074074079E-3</v>
      </c>
    </row>
    <row r="1174" spans="1:11" x14ac:dyDescent="0.25">
      <c r="A1174" s="1">
        <v>2023</v>
      </c>
      <c r="B1174" s="4">
        <f>_xlfn.XLOOKUP(BD_ATLETAS[[#This Row],[ATLETA]],ATLETAS[ATLETA],ATLETAS[F. NACIMIENTO])</f>
        <v>36352</v>
      </c>
      <c r="C1174" s="1">
        <f>IF(BD_ATLETAS[[#This Row],[F. NACIMIENTO]]=0,"",BD_ATLETAS[[#This Row],[AÑO]]-YEAR(BD_ATLETAS[[#This Row],[F. NACIMIENTO]]))</f>
        <v>20</v>
      </c>
      <c r="D1174" s="2" t="s">
        <v>191</v>
      </c>
      <c r="E1174" s="4" t="s">
        <v>367</v>
      </c>
      <c r="F117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4" s="4" t="str">
        <f>_xlfn.XLOOKUP(BD_ATLETAS[[#This Row],[ATLETA]],ATLETAS[ATLETA],ATLETAS[SEXO])</f>
        <v>M</v>
      </c>
      <c r="H1174" s="4">
        <v>43759</v>
      </c>
      <c r="I1174" s="2" t="s">
        <v>380</v>
      </c>
      <c r="J1174" s="1" t="s">
        <v>11</v>
      </c>
      <c r="K1174" s="3">
        <v>5.5555555555555556E-4</v>
      </c>
    </row>
    <row r="1175" spans="1:11" x14ac:dyDescent="0.25">
      <c r="A1175" s="1">
        <v>2023</v>
      </c>
      <c r="B1175" s="4">
        <f>_xlfn.XLOOKUP(BD_ATLETAS[[#This Row],[ATLETA]],ATLETAS[ATLETA],ATLETAS[F. NACIMIENTO])</f>
        <v>36352</v>
      </c>
      <c r="C1175" s="1">
        <f>IF(BD_ATLETAS[[#This Row],[F. NACIMIENTO]]=0,"",BD_ATLETAS[[#This Row],[AÑO]]-YEAR(BD_ATLETAS[[#This Row],[F. NACIMIENTO]]))</f>
        <v>20</v>
      </c>
      <c r="D1175" s="2" t="s">
        <v>191</v>
      </c>
      <c r="E1175" s="4" t="s">
        <v>367</v>
      </c>
      <c r="F117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75" s="4" t="str">
        <f>_xlfn.XLOOKUP(BD_ATLETAS[[#This Row],[ATLETA]],ATLETAS[ATLETA],ATLETAS[SEXO])</f>
        <v>M</v>
      </c>
      <c r="H1175" s="4">
        <v>43759</v>
      </c>
      <c r="I1175" s="2" t="s">
        <v>380</v>
      </c>
      <c r="J1175" s="1" t="s">
        <v>13</v>
      </c>
      <c r="K1175" s="3">
        <v>5.1504629629629632E-4</v>
      </c>
    </row>
    <row r="1176" spans="1:11" x14ac:dyDescent="0.25">
      <c r="A1176" s="1">
        <v>2023</v>
      </c>
      <c r="B1176" s="4">
        <f>_xlfn.XLOOKUP(BD_ATLETAS[[#This Row],[ATLETA]],ATLETAS[ATLETA],ATLETAS[F. NACIMIENTO])</f>
        <v>40087</v>
      </c>
      <c r="C1176" s="1">
        <f>IF(BD_ATLETAS[[#This Row],[F. NACIMIENTO]]=0,"",BD_ATLETAS[[#This Row],[AÑO]]-YEAR(BD_ATLETAS[[#This Row],[F. NACIMIENTO]]))</f>
        <v>10</v>
      </c>
      <c r="D1176" s="2" t="s">
        <v>306</v>
      </c>
      <c r="E1176" s="4" t="s">
        <v>373</v>
      </c>
      <c r="F117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6" s="4" t="str">
        <f>_xlfn.XLOOKUP(BD_ATLETAS[[#This Row],[ATLETA]],ATLETAS[ATLETA],ATLETAS[SEXO])</f>
        <v>M</v>
      </c>
      <c r="H1176" s="4">
        <v>43759</v>
      </c>
      <c r="I1176" s="2" t="s">
        <v>380</v>
      </c>
      <c r="J1176" s="1" t="s">
        <v>649</v>
      </c>
      <c r="K1176" s="3">
        <v>6.20949074074074E-4</v>
      </c>
    </row>
    <row r="1177" spans="1:11" x14ac:dyDescent="0.25">
      <c r="A1177" s="1">
        <v>2023</v>
      </c>
      <c r="B1177" s="4">
        <f>_xlfn.XLOOKUP(BD_ATLETAS[[#This Row],[ATLETA]],ATLETAS[ATLETA],ATLETAS[F. NACIMIENTO])</f>
        <v>40087</v>
      </c>
      <c r="C1177" s="1">
        <f>IF(BD_ATLETAS[[#This Row],[F. NACIMIENTO]]=0,"",BD_ATLETAS[[#This Row],[AÑO]]-YEAR(BD_ATLETAS[[#This Row],[F. NACIMIENTO]]))</f>
        <v>10</v>
      </c>
      <c r="D1177" s="2" t="s">
        <v>306</v>
      </c>
      <c r="E1177" s="4" t="s">
        <v>373</v>
      </c>
      <c r="F11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7" s="4" t="str">
        <f>_xlfn.XLOOKUP(BD_ATLETAS[[#This Row],[ATLETA]],ATLETAS[ATLETA],ATLETAS[SEXO])</f>
        <v>M</v>
      </c>
      <c r="H1177" s="4">
        <v>43759</v>
      </c>
      <c r="I1177" s="2" t="s">
        <v>380</v>
      </c>
      <c r="J1177" s="1" t="s">
        <v>11</v>
      </c>
      <c r="K1177" s="3">
        <v>7.7210648148148136E-4</v>
      </c>
    </row>
    <row r="1178" spans="1:11" x14ac:dyDescent="0.25">
      <c r="A1178" s="1">
        <v>2023</v>
      </c>
      <c r="B1178" s="4">
        <f>_xlfn.XLOOKUP(BD_ATLETAS[[#This Row],[ATLETA]],ATLETAS[ATLETA],ATLETAS[F. NACIMIENTO])</f>
        <v>40087</v>
      </c>
      <c r="C1178" s="1">
        <f>IF(BD_ATLETAS[[#This Row],[F. NACIMIENTO]]=0,"",BD_ATLETAS[[#This Row],[AÑO]]-YEAR(BD_ATLETAS[[#This Row],[F. NACIMIENTO]]))</f>
        <v>10</v>
      </c>
      <c r="D1178" s="2" t="s">
        <v>306</v>
      </c>
      <c r="E1178" s="4" t="s">
        <v>373</v>
      </c>
      <c r="F11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8" s="4" t="str">
        <f>_xlfn.XLOOKUP(BD_ATLETAS[[#This Row],[ATLETA]],ATLETAS[ATLETA],ATLETAS[SEXO])</f>
        <v>M</v>
      </c>
      <c r="H1178" s="4">
        <v>43759</v>
      </c>
      <c r="I1178" s="2" t="s">
        <v>380</v>
      </c>
      <c r="J1178" s="1" t="s">
        <v>13</v>
      </c>
      <c r="K1178" s="3">
        <v>8.143518518518518E-4</v>
      </c>
    </row>
    <row r="1179" spans="1:11" x14ac:dyDescent="0.25">
      <c r="A1179" s="1">
        <v>2023</v>
      </c>
      <c r="B1179" s="4">
        <f>_xlfn.XLOOKUP(BD_ATLETAS[[#This Row],[ATLETA]],ATLETAS[ATLETA],ATLETAS[F. NACIMIENTO])</f>
        <v>40087</v>
      </c>
      <c r="C1179" s="1">
        <f>IF(BD_ATLETAS[[#This Row],[F. NACIMIENTO]]=0,"",BD_ATLETAS[[#This Row],[AÑO]]-YEAR(BD_ATLETAS[[#This Row],[F. NACIMIENTO]]))</f>
        <v>10</v>
      </c>
      <c r="D1179" s="2" t="s">
        <v>306</v>
      </c>
      <c r="E1179" s="4" t="s">
        <v>373</v>
      </c>
      <c r="F117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179" s="4" t="str">
        <f>_xlfn.XLOOKUP(BD_ATLETAS[[#This Row],[ATLETA]],ATLETAS[ATLETA],ATLETAS[SEXO])</f>
        <v>M</v>
      </c>
      <c r="H1179" s="4">
        <v>43759</v>
      </c>
      <c r="I1179" s="2" t="s">
        <v>380</v>
      </c>
      <c r="J1179" s="1" t="s">
        <v>12</v>
      </c>
      <c r="K1179" s="3">
        <v>8.0729166666666666E-4</v>
      </c>
    </row>
    <row r="1180" spans="1:11" x14ac:dyDescent="0.25">
      <c r="A1180" s="1">
        <v>2023</v>
      </c>
      <c r="B1180" s="4">
        <f>_xlfn.XLOOKUP(BD_ATLETAS[[#This Row],[ATLETA]],ATLETAS[ATLETA],ATLETAS[F. NACIMIENTO])</f>
        <v>39087</v>
      </c>
      <c r="C1180" s="1">
        <f>IF(BD_ATLETAS[[#This Row],[F. NACIMIENTO]]=0,"",BD_ATLETAS[[#This Row],[AÑO]]-YEAR(BD_ATLETAS[[#This Row],[F. NACIMIENTO]]))</f>
        <v>12</v>
      </c>
      <c r="D1180" s="2" t="s">
        <v>284</v>
      </c>
      <c r="E1180" s="4" t="s">
        <v>370</v>
      </c>
      <c r="F11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0" s="4" t="str">
        <f>_xlfn.XLOOKUP(BD_ATLETAS[[#This Row],[ATLETA]],ATLETAS[ATLETA],ATLETAS[SEXO])</f>
        <v>F</v>
      </c>
      <c r="H1180" s="4">
        <v>43759</v>
      </c>
      <c r="I1180" s="2" t="s">
        <v>380</v>
      </c>
      <c r="J1180" s="1" t="s">
        <v>649</v>
      </c>
      <c r="K1180" s="3">
        <v>6.1377314814814812E-4</v>
      </c>
    </row>
    <row r="1181" spans="1:11" x14ac:dyDescent="0.25">
      <c r="A1181" s="1">
        <v>2023</v>
      </c>
      <c r="B1181" s="4">
        <f>_xlfn.XLOOKUP(BD_ATLETAS[[#This Row],[ATLETA]],ATLETAS[ATLETA],ATLETAS[F. NACIMIENTO])</f>
        <v>39087</v>
      </c>
      <c r="C1181" s="1">
        <f>IF(BD_ATLETAS[[#This Row],[F. NACIMIENTO]]=0,"",BD_ATLETAS[[#This Row],[AÑO]]-YEAR(BD_ATLETAS[[#This Row],[F. NACIMIENTO]]))</f>
        <v>12</v>
      </c>
      <c r="D1181" s="2" t="s">
        <v>284</v>
      </c>
      <c r="E1181" s="4" t="s">
        <v>370</v>
      </c>
      <c r="F11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1" s="4" t="str">
        <f>_xlfn.XLOOKUP(BD_ATLETAS[[#This Row],[ATLETA]],ATLETAS[ATLETA],ATLETAS[SEXO])</f>
        <v>F</v>
      </c>
      <c r="H1181" s="4">
        <v>43759</v>
      </c>
      <c r="I1181" s="2" t="s">
        <v>380</v>
      </c>
      <c r="J1181" s="1" t="s">
        <v>11</v>
      </c>
      <c r="K1181" s="3">
        <v>8.0717592592592592E-4</v>
      </c>
    </row>
    <row r="1182" spans="1:11" x14ac:dyDescent="0.25">
      <c r="A1182" s="1">
        <v>2023</v>
      </c>
      <c r="B1182" s="4">
        <f>_xlfn.XLOOKUP(BD_ATLETAS[[#This Row],[ATLETA]],ATLETAS[ATLETA],ATLETAS[F. NACIMIENTO])</f>
        <v>41234</v>
      </c>
      <c r="C1182" s="1">
        <f>IF(BD_ATLETAS[[#This Row],[F. NACIMIENTO]]=0,"",BD_ATLETAS[[#This Row],[AÑO]]-YEAR(BD_ATLETAS[[#This Row],[F. NACIMIENTO]]))</f>
        <v>7</v>
      </c>
      <c r="D1182" s="2" t="s">
        <v>151</v>
      </c>
      <c r="E1182" s="4" t="s">
        <v>365</v>
      </c>
      <c r="F11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82" s="4" t="str">
        <f>_xlfn.XLOOKUP(BD_ATLETAS[[#This Row],[ATLETA]],ATLETAS[ATLETA],ATLETAS[SEXO])</f>
        <v>F</v>
      </c>
      <c r="H1182" s="4">
        <v>43759</v>
      </c>
      <c r="I1182" s="2" t="s">
        <v>380</v>
      </c>
      <c r="J1182" s="1" t="s">
        <v>650</v>
      </c>
      <c r="K1182" s="3">
        <v>4.6516203703703699E-4</v>
      </c>
    </row>
    <row r="1183" spans="1:11" x14ac:dyDescent="0.25">
      <c r="A1183" s="1">
        <v>2023</v>
      </c>
      <c r="B1183" s="4">
        <f>_xlfn.XLOOKUP(BD_ATLETAS[[#This Row],[ATLETA]],ATLETAS[ATLETA],ATLETAS[F. NACIMIENTO])</f>
        <v>41234</v>
      </c>
      <c r="C1183" s="1">
        <f>IF(BD_ATLETAS[[#This Row],[F. NACIMIENTO]]=0,"",BD_ATLETAS[[#This Row],[AÑO]]-YEAR(BD_ATLETAS[[#This Row],[F. NACIMIENTO]]))</f>
        <v>7</v>
      </c>
      <c r="D1183" s="2" t="s">
        <v>151</v>
      </c>
      <c r="E1183" s="4" t="s">
        <v>365</v>
      </c>
      <c r="F11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183" s="4" t="str">
        <f>_xlfn.XLOOKUP(BD_ATLETAS[[#This Row],[ATLETA]],ATLETAS[ATLETA],ATLETAS[SEXO])</f>
        <v>F</v>
      </c>
      <c r="H1183" s="4">
        <v>43759</v>
      </c>
      <c r="I1183" s="2" t="s">
        <v>380</v>
      </c>
      <c r="J1183" s="1" t="s">
        <v>9</v>
      </c>
      <c r="K1183" s="3">
        <v>6.8865740740740736E-4</v>
      </c>
    </row>
    <row r="1184" spans="1:11" x14ac:dyDescent="0.25">
      <c r="A1184" s="1">
        <v>2023</v>
      </c>
      <c r="B1184" s="4">
        <f>_xlfn.XLOOKUP(BD_ATLETAS[[#This Row],[ATLETA]],ATLETAS[ATLETA],ATLETAS[F. NACIMIENTO])</f>
        <v>35296</v>
      </c>
      <c r="C1184" s="1">
        <f>IF(BD_ATLETAS[[#This Row],[F. NACIMIENTO]]=0,"",BD_ATLETAS[[#This Row],[AÑO]]-YEAR(BD_ATLETAS[[#This Row],[F. NACIMIENTO]]))</f>
        <v>23</v>
      </c>
      <c r="D1184" s="2" t="s">
        <v>87</v>
      </c>
      <c r="E1184" s="4" t="s">
        <v>362</v>
      </c>
      <c r="F11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4" s="4" t="str">
        <f>_xlfn.XLOOKUP(BD_ATLETAS[[#This Row],[ATLETA]],ATLETAS[ATLETA],ATLETAS[SEXO])</f>
        <v>F</v>
      </c>
      <c r="H1184" s="4">
        <v>43759</v>
      </c>
      <c r="I1184" s="2" t="s">
        <v>380</v>
      </c>
      <c r="J1184" s="1" t="s">
        <v>15</v>
      </c>
      <c r="K1184" s="3">
        <v>2.4112268518518515E-3</v>
      </c>
    </row>
    <row r="1185" spans="1:11" x14ac:dyDescent="0.25">
      <c r="A1185" s="1">
        <v>2023</v>
      </c>
      <c r="B1185" s="4">
        <f>_xlfn.XLOOKUP(BD_ATLETAS[[#This Row],[ATLETA]],ATLETAS[ATLETA],ATLETAS[F. NACIMIENTO])</f>
        <v>35296</v>
      </c>
      <c r="C1185" s="1">
        <f>IF(BD_ATLETAS[[#This Row],[F. NACIMIENTO]]=0,"",BD_ATLETAS[[#This Row],[AÑO]]-YEAR(BD_ATLETAS[[#This Row],[F. NACIMIENTO]]))</f>
        <v>23</v>
      </c>
      <c r="D1185" s="2" t="s">
        <v>87</v>
      </c>
      <c r="E1185" s="4" t="s">
        <v>362</v>
      </c>
      <c r="F11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5" s="4" t="str">
        <f>_xlfn.XLOOKUP(BD_ATLETAS[[#This Row],[ATLETA]],ATLETAS[ATLETA],ATLETAS[SEXO])</f>
        <v>F</v>
      </c>
      <c r="H1185" s="4">
        <v>43759</v>
      </c>
      <c r="I1185" s="2" t="s">
        <v>380</v>
      </c>
      <c r="J1185" s="1" t="s">
        <v>649</v>
      </c>
      <c r="K1185" s="3">
        <v>3.9745370370370374E-4</v>
      </c>
    </row>
    <row r="1186" spans="1:11" x14ac:dyDescent="0.25">
      <c r="A1186" s="1">
        <v>2023</v>
      </c>
      <c r="B1186" s="4">
        <f>_xlfn.XLOOKUP(BD_ATLETAS[[#This Row],[ATLETA]],ATLETAS[ATLETA],ATLETAS[F. NACIMIENTO])</f>
        <v>35296</v>
      </c>
      <c r="C1186" s="1">
        <f>IF(BD_ATLETAS[[#This Row],[F. NACIMIENTO]]=0,"",BD_ATLETAS[[#This Row],[AÑO]]-YEAR(BD_ATLETAS[[#This Row],[F. NACIMIENTO]]))</f>
        <v>23</v>
      </c>
      <c r="D1186" s="2" t="s">
        <v>87</v>
      </c>
      <c r="E1186" s="4" t="s">
        <v>362</v>
      </c>
      <c r="F11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6" s="4" t="str">
        <f>_xlfn.XLOOKUP(BD_ATLETAS[[#This Row],[ATLETA]],ATLETAS[ATLETA],ATLETAS[SEXO])</f>
        <v>F</v>
      </c>
      <c r="H1186" s="4">
        <v>43759</v>
      </c>
      <c r="I1186" s="2" t="s">
        <v>380</v>
      </c>
      <c r="J1186" s="1" t="s">
        <v>13</v>
      </c>
      <c r="K1186" s="3">
        <v>4.5625E-4</v>
      </c>
    </row>
    <row r="1187" spans="1:11" x14ac:dyDescent="0.25">
      <c r="A1187" s="1">
        <v>2023</v>
      </c>
      <c r="B1187" s="4">
        <f>_xlfn.XLOOKUP(BD_ATLETAS[[#This Row],[ATLETA]],ATLETAS[ATLETA],ATLETAS[F. NACIMIENTO])</f>
        <v>35296</v>
      </c>
      <c r="C1187" s="1">
        <f>IF(BD_ATLETAS[[#This Row],[F. NACIMIENTO]]=0,"",BD_ATLETAS[[#This Row],[AÑO]]-YEAR(BD_ATLETAS[[#This Row],[F. NACIMIENTO]]))</f>
        <v>23</v>
      </c>
      <c r="D1187" s="2" t="s">
        <v>87</v>
      </c>
      <c r="E1187" s="4" t="s">
        <v>362</v>
      </c>
      <c r="F11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87" s="4" t="str">
        <f>_xlfn.XLOOKUP(BD_ATLETAS[[#This Row],[ATLETA]],ATLETAS[ATLETA],ATLETAS[SEXO])</f>
        <v>F</v>
      </c>
      <c r="H1187" s="4">
        <v>43759</v>
      </c>
      <c r="I1187" s="2" t="s">
        <v>380</v>
      </c>
      <c r="J1187" s="1" t="s">
        <v>12</v>
      </c>
      <c r="K1187" s="3">
        <v>5.6840277777777781E-4</v>
      </c>
    </row>
    <row r="1188" spans="1:11" x14ac:dyDescent="0.25">
      <c r="A1188" s="1">
        <v>2023</v>
      </c>
      <c r="B1188" s="4">
        <f>_xlfn.XLOOKUP(BD_ATLETAS[[#This Row],[ATLETA]],ATLETAS[ATLETA],ATLETAS[F. NACIMIENTO])</f>
        <v>39348</v>
      </c>
      <c r="C1188" s="1">
        <f>IF(BD_ATLETAS[[#This Row],[F. NACIMIENTO]]=0,"",BD_ATLETAS[[#This Row],[AÑO]]-YEAR(BD_ATLETAS[[#This Row],[F. NACIMIENTO]]))</f>
        <v>12</v>
      </c>
      <c r="D1188" s="2" t="s">
        <v>251</v>
      </c>
      <c r="E1188" s="4" t="s">
        <v>369</v>
      </c>
      <c r="F118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8" s="4" t="str">
        <f>_xlfn.XLOOKUP(BD_ATLETAS[[#This Row],[ATLETA]],ATLETAS[ATLETA],ATLETAS[SEXO])</f>
        <v>F</v>
      </c>
      <c r="H1188" s="4">
        <v>43759</v>
      </c>
      <c r="I1188" s="2" t="s">
        <v>380</v>
      </c>
      <c r="J1188" s="1" t="s">
        <v>649</v>
      </c>
      <c r="K1188" s="3">
        <v>5.6817129629629633E-4</v>
      </c>
    </row>
    <row r="1189" spans="1:11" x14ac:dyDescent="0.25">
      <c r="A1189" s="1">
        <v>2023</v>
      </c>
      <c r="B1189" s="4">
        <f>_xlfn.XLOOKUP(BD_ATLETAS[[#This Row],[ATLETA]],ATLETAS[ATLETA],ATLETAS[F. NACIMIENTO])</f>
        <v>39348</v>
      </c>
      <c r="C1189" s="1">
        <f>IF(BD_ATLETAS[[#This Row],[F. NACIMIENTO]]=0,"",BD_ATLETAS[[#This Row],[AÑO]]-YEAR(BD_ATLETAS[[#This Row],[F. NACIMIENTO]]))</f>
        <v>12</v>
      </c>
      <c r="D1189" s="2" t="s">
        <v>251</v>
      </c>
      <c r="E1189" s="4" t="s">
        <v>369</v>
      </c>
      <c r="F118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89" s="4" t="str">
        <f>_xlfn.XLOOKUP(BD_ATLETAS[[#This Row],[ATLETA]],ATLETAS[ATLETA],ATLETAS[SEXO])</f>
        <v>F</v>
      </c>
      <c r="H1189" s="4">
        <v>43759</v>
      </c>
      <c r="I1189" s="2" t="s">
        <v>380</v>
      </c>
      <c r="J1189" s="1" t="s">
        <v>11</v>
      </c>
      <c r="K1189" s="3">
        <v>7.6064814814814821E-4</v>
      </c>
    </row>
    <row r="1190" spans="1:11" x14ac:dyDescent="0.25">
      <c r="A1190" s="1">
        <v>2023</v>
      </c>
      <c r="B1190" s="4">
        <f>_xlfn.XLOOKUP(BD_ATLETAS[[#This Row],[ATLETA]],ATLETAS[ATLETA],ATLETAS[F. NACIMIENTO])</f>
        <v>39348</v>
      </c>
      <c r="C1190" s="1">
        <f>IF(BD_ATLETAS[[#This Row],[F. NACIMIENTO]]=0,"",BD_ATLETAS[[#This Row],[AÑO]]-YEAR(BD_ATLETAS[[#This Row],[F. NACIMIENTO]]))</f>
        <v>12</v>
      </c>
      <c r="D1190" s="2" t="s">
        <v>251</v>
      </c>
      <c r="E1190" s="4" t="s">
        <v>369</v>
      </c>
      <c r="F11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0" s="4" t="str">
        <f>_xlfn.XLOOKUP(BD_ATLETAS[[#This Row],[ATLETA]],ATLETAS[ATLETA],ATLETAS[SEXO])</f>
        <v>F</v>
      </c>
      <c r="H1190" s="4">
        <v>43759</v>
      </c>
      <c r="I1190" s="2" t="s">
        <v>380</v>
      </c>
      <c r="J1190" s="1" t="s">
        <v>13</v>
      </c>
      <c r="K1190" s="3">
        <v>7.291666666666667E-4</v>
      </c>
    </row>
    <row r="1191" spans="1:11" x14ac:dyDescent="0.25">
      <c r="A1191" s="1">
        <v>2023</v>
      </c>
      <c r="B1191" s="4">
        <f>_xlfn.XLOOKUP(BD_ATLETAS[[#This Row],[ATLETA]],ATLETAS[ATLETA],ATLETAS[F. NACIMIENTO])</f>
        <v>37917</v>
      </c>
      <c r="C1191" s="1">
        <f>IF(BD_ATLETAS[[#This Row],[F. NACIMIENTO]]=0,"",BD_ATLETAS[[#This Row],[AÑO]]-YEAR(BD_ATLETAS[[#This Row],[F. NACIMIENTO]]))</f>
        <v>16</v>
      </c>
      <c r="D1191" s="2" t="s">
        <v>160</v>
      </c>
      <c r="E1191" s="4" t="s">
        <v>365</v>
      </c>
      <c r="F119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1" s="4" t="str">
        <f>_xlfn.XLOOKUP(BD_ATLETAS[[#This Row],[ATLETA]],ATLETAS[ATLETA],ATLETAS[SEXO])</f>
        <v>F</v>
      </c>
      <c r="H1191" s="4">
        <v>43759</v>
      </c>
      <c r="I1191" s="2" t="s">
        <v>380</v>
      </c>
      <c r="J1191" s="1" t="s">
        <v>649</v>
      </c>
      <c r="K1191" s="3">
        <v>4.3958333333333328E-4</v>
      </c>
    </row>
    <row r="1192" spans="1:11" x14ac:dyDescent="0.25">
      <c r="A1192" s="1">
        <v>2023</v>
      </c>
      <c r="B1192" s="4">
        <f>_xlfn.XLOOKUP(BD_ATLETAS[[#This Row],[ATLETA]],ATLETAS[ATLETA],ATLETAS[F. NACIMIENTO])</f>
        <v>37917</v>
      </c>
      <c r="C1192" s="1">
        <f>IF(BD_ATLETAS[[#This Row],[F. NACIMIENTO]]=0,"",BD_ATLETAS[[#This Row],[AÑO]]-YEAR(BD_ATLETAS[[#This Row],[F. NACIMIENTO]]))</f>
        <v>16</v>
      </c>
      <c r="D1192" s="2" t="s">
        <v>160</v>
      </c>
      <c r="E1192" s="4" t="s">
        <v>365</v>
      </c>
      <c r="F119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2" s="4" t="str">
        <f>_xlfn.XLOOKUP(BD_ATLETAS[[#This Row],[ATLETA]],ATLETAS[ATLETA],ATLETAS[SEXO])</f>
        <v>F</v>
      </c>
      <c r="H1192" s="4">
        <v>43759</v>
      </c>
      <c r="I1192" s="2" t="s">
        <v>380</v>
      </c>
      <c r="J1192" s="1" t="s">
        <v>11</v>
      </c>
      <c r="K1192" s="3">
        <v>6.8935185185185191E-4</v>
      </c>
    </row>
    <row r="1193" spans="1:11" x14ac:dyDescent="0.25">
      <c r="A1193" s="1">
        <v>2023</v>
      </c>
      <c r="B1193" s="4">
        <f>_xlfn.XLOOKUP(BD_ATLETAS[[#This Row],[ATLETA]],ATLETAS[ATLETA],ATLETAS[F. NACIMIENTO])</f>
        <v>37917</v>
      </c>
      <c r="C1193" s="1">
        <f>IF(BD_ATLETAS[[#This Row],[F. NACIMIENTO]]=0,"",BD_ATLETAS[[#This Row],[AÑO]]-YEAR(BD_ATLETAS[[#This Row],[F. NACIMIENTO]]))</f>
        <v>16</v>
      </c>
      <c r="D1193" s="2" t="s">
        <v>160</v>
      </c>
      <c r="E1193" s="4" t="s">
        <v>365</v>
      </c>
      <c r="F119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3" s="4" t="str">
        <f>_xlfn.XLOOKUP(BD_ATLETAS[[#This Row],[ATLETA]],ATLETAS[ATLETA],ATLETAS[SEXO])</f>
        <v>F</v>
      </c>
      <c r="H1193" s="4">
        <v>43759</v>
      </c>
      <c r="I1193" s="2" t="s">
        <v>380</v>
      </c>
      <c r="J1193" s="1" t="s">
        <v>13</v>
      </c>
      <c r="K1193" s="3">
        <v>6.1956018518518512E-4</v>
      </c>
    </row>
    <row r="1194" spans="1:11" x14ac:dyDescent="0.25">
      <c r="A1194" s="1">
        <v>2023</v>
      </c>
      <c r="B1194" s="4">
        <f>_xlfn.XLOOKUP(BD_ATLETAS[[#This Row],[ATLETA]],ATLETAS[ATLETA],ATLETAS[F. NACIMIENTO])</f>
        <v>37917</v>
      </c>
      <c r="C1194" s="1">
        <f>IF(BD_ATLETAS[[#This Row],[F. NACIMIENTO]]=0,"",BD_ATLETAS[[#This Row],[AÑO]]-YEAR(BD_ATLETAS[[#This Row],[F. NACIMIENTO]]))</f>
        <v>16</v>
      </c>
      <c r="D1194" s="2" t="s">
        <v>160</v>
      </c>
      <c r="E1194" s="4" t="s">
        <v>365</v>
      </c>
      <c r="F119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194" s="4" t="str">
        <f>_xlfn.XLOOKUP(BD_ATLETAS[[#This Row],[ATLETA]],ATLETAS[ATLETA],ATLETAS[SEXO])</f>
        <v>F</v>
      </c>
      <c r="H1194" s="4">
        <v>43759</v>
      </c>
      <c r="I1194" s="2" t="s">
        <v>380</v>
      </c>
      <c r="J1194" s="1" t="s">
        <v>12</v>
      </c>
      <c r="K1194" s="3">
        <v>6.0324074074074067E-4</v>
      </c>
    </row>
    <row r="1195" spans="1:11" x14ac:dyDescent="0.25">
      <c r="A1195" s="1">
        <v>2023</v>
      </c>
      <c r="B1195" s="4">
        <f>_xlfn.XLOOKUP(BD_ATLETAS[[#This Row],[ATLETA]],ATLETAS[ATLETA],ATLETAS[F. NACIMIENTO])</f>
        <v>34861</v>
      </c>
      <c r="C1195" s="1">
        <f>IF(BD_ATLETAS[[#This Row],[F. NACIMIENTO]]=0,"",BD_ATLETAS[[#This Row],[AÑO]]-YEAR(BD_ATLETAS[[#This Row],[F. NACIMIENTO]]))</f>
        <v>24</v>
      </c>
      <c r="D1195" s="2" t="s">
        <v>105</v>
      </c>
      <c r="E1195" s="4" t="s">
        <v>362</v>
      </c>
      <c r="F11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5" s="4" t="str">
        <f>_xlfn.XLOOKUP(BD_ATLETAS[[#This Row],[ATLETA]],ATLETAS[ATLETA],ATLETAS[SEXO])</f>
        <v>M</v>
      </c>
      <c r="H1195" s="4">
        <v>43759</v>
      </c>
      <c r="I1195" s="2" t="s">
        <v>380</v>
      </c>
      <c r="J1195" s="1" t="s">
        <v>15</v>
      </c>
      <c r="K1195" s="3">
        <v>2.2112268518518518E-3</v>
      </c>
    </row>
    <row r="1196" spans="1:11" x14ac:dyDescent="0.25">
      <c r="A1196" s="1">
        <v>2023</v>
      </c>
      <c r="B1196" s="4">
        <f>_xlfn.XLOOKUP(BD_ATLETAS[[#This Row],[ATLETA]],ATLETAS[ATLETA],ATLETAS[F. NACIMIENTO])</f>
        <v>34861</v>
      </c>
      <c r="C1196" s="1">
        <f>IF(BD_ATLETAS[[#This Row],[F. NACIMIENTO]]=0,"",BD_ATLETAS[[#This Row],[AÑO]]-YEAR(BD_ATLETAS[[#This Row],[F. NACIMIENTO]]))</f>
        <v>24</v>
      </c>
      <c r="D1196" s="2" t="s">
        <v>105</v>
      </c>
      <c r="E1196" s="4" t="s">
        <v>362</v>
      </c>
      <c r="F11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6" s="4" t="str">
        <f>_xlfn.XLOOKUP(BD_ATLETAS[[#This Row],[ATLETA]],ATLETAS[ATLETA],ATLETAS[SEXO])</f>
        <v>M</v>
      </c>
      <c r="H1196" s="4">
        <v>43759</v>
      </c>
      <c r="I1196" s="2" t="s">
        <v>380</v>
      </c>
      <c r="J1196" s="1" t="s">
        <v>649</v>
      </c>
      <c r="K1196" s="3">
        <v>3.4085648148148148E-4</v>
      </c>
    </row>
    <row r="1197" spans="1:11" x14ac:dyDescent="0.25">
      <c r="A1197" s="1">
        <v>2023</v>
      </c>
      <c r="B1197" s="4">
        <f>_xlfn.XLOOKUP(BD_ATLETAS[[#This Row],[ATLETA]],ATLETAS[ATLETA],ATLETAS[F. NACIMIENTO])</f>
        <v>34861</v>
      </c>
      <c r="C1197" s="1">
        <f>IF(BD_ATLETAS[[#This Row],[F. NACIMIENTO]]=0,"",BD_ATLETAS[[#This Row],[AÑO]]-YEAR(BD_ATLETAS[[#This Row],[F. NACIMIENTO]]))</f>
        <v>24</v>
      </c>
      <c r="D1197" s="2" t="s">
        <v>105</v>
      </c>
      <c r="E1197" s="4" t="s">
        <v>362</v>
      </c>
      <c r="F11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7" s="4" t="str">
        <f>_xlfn.XLOOKUP(BD_ATLETAS[[#This Row],[ATLETA]],ATLETAS[ATLETA],ATLETAS[SEXO])</f>
        <v>M</v>
      </c>
      <c r="H1197" s="4">
        <v>43759</v>
      </c>
      <c r="I1197" s="2" t="s">
        <v>380</v>
      </c>
      <c r="J1197" s="1" t="s">
        <v>13</v>
      </c>
      <c r="K1197" s="3">
        <v>4.096064814814815E-4</v>
      </c>
    </row>
    <row r="1198" spans="1:11" x14ac:dyDescent="0.25">
      <c r="A1198" s="1">
        <v>2023</v>
      </c>
      <c r="B1198" s="4">
        <f>_xlfn.XLOOKUP(BD_ATLETAS[[#This Row],[ATLETA]],ATLETAS[ATLETA],ATLETAS[F. NACIMIENTO])</f>
        <v>34861</v>
      </c>
      <c r="C1198" s="1">
        <f>IF(BD_ATLETAS[[#This Row],[F. NACIMIENTO]]=0,"",BD_ATLETAS[[#This Row],[AÑO]]-YEAR(BD_ATLETAS[[#This Row],[F. NACIMIENTO]]))</f>
        <v>24</v>
      </c>
      <c r="D1198" s="2" t="s">
        <v>105</v>
      </c>
      <c r="E1198" s="4" t="s">
        <v>362</v>
      </c>
      <c r="F11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198" s="4" t="str">
        <f>_xlfn.XLOOKUP(BD_ATLETAS[[#This Row],[ATLETA]],ATLETAS[ATLETA],ATLETAS[SEXO])</f>
        <v>M</v>
      </c>
      <c r="H1198" s="4">
        <v>43759</v>
      </c>
      <c r="I1198" s="2" t="s">
        <v>380</v>
      </c>
      <c r="J1198" s="1" t="s">
        <v>12</v>
      </c>
      <c r="K1198" s="3">
        <v>4.7488425925925931E-4</v>
      </c>
    </row>
    <row r="1199" spans="1:11" x14ac:dyDescent="0.25">
      <c r="A1199" s="1">
        <v>2023</v>
      </c>
      <c r="B1199" s="4">
        <f>_xlfn.XLOOKUP(BD_ATLETAS[[#This Row],[ATLETA]],ATLETAS[ATLETA],ATLETAS[F. NACIMIENTO])</f>
        <v>39114</v>
      </c>
      <c r="C1199" s="1">
        <f>IF(BD_ATLETAS[[#This Row],[F. NACIMIENTO]]=0,"",BD_ATLETAS[[#This Row],[AÑO]]-YEAR(BD_ATLETAS[[#This Row],[F. NACIMIENTO]]))</f>
        <v>12</v>
      </c>
      <c r="D1199" s="2" t="s">
        <v>178</v>
      </c>
      <c r="E1199" s="4" t="s">
        <v>367</v>
      </c>
      <c r="F11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199" s="4" t="str">
        <f>_xlfn.XLOOKUP(BD_ATLETAS[[#This Row],[ATLETA]],ATLETAS[ATLETA],ATLETAS[SEXO])</f>
        <v>F</v>
      </c>
      <c r="H1199" s="4">
        <v>43759</v>
      </c>
      <c r="I1199" s="2" t="s">
        <v>380</v>
      </c>
      <c r="J1199" s="1" t="s">
        <v>649</v>
      </c>
      <c r="K1199" s="3">
        <v>8.4745370370370367E-4</v>
      </c>
    </row>
    <row r="1200" spans="1:11" x14ac:dyDescent="0.25">
      <c r="A1200" s="1">
        <v>2023</v>
      </c>
      <c r="B1200" s="4">
        <f>_xlfn.XLOOKUP(BD_ATLETAS[[#This Row],[ATLETA]],ATLETAS[ATLETA],ATLETAS[F. NACIMIENTO])</f>
        <v>39114</v>
      </c>
      <c r="C1200" s="1">
        <f>IF(BD_ATLETAS[[#This Row],[F. NACIMIENTO]]=0,"",BD_ATLETAS[[#This Row],[AÑO]]-YEAR(BD_ATLETAS[[#This Row],[F. NACIMIENTO]]))</f>
        <v>12</v>
      </c>
      <c r="D1200" s="2" t="s">
        <v>178</v>
      </c>
      <c r="E1200" s="4" t="s">
        <v>367</v>
      </c>
      <c r="F1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00" s="4" t="str">
        <f>_xlfn.XLOOKUP(BD_ATLETAS[[#This Row],[ATLETA]],ATLETAS[ATLETA],ATLETAS[SEXO])</f>
        <v>F</v>
      </c>
      <c r="H1200" s="4">
        <v>43759</v>
      </c>
      <c r="I1200" s="2" t="s">
        <v>380</v>
      </c>
      <c r="J1200" s="1" t="s">
        <v>11</v>
      </c>
      <c r="K1200" s="3">
        <v>1.0206018518518517E-3</v>
      </c>
    </row>
    <row r="1201" spans="1:11" x14ac:dyDescent="0.25">
      <c r="A1201" s="1">
        <v>2023</v>
      </c>
      <c r="B1201" s="4">
        <f>_xlfn.XLOOKUP(BD_ATLETAS[[#This Row],[ATLETA]],ATLETAS[ATLETA],ATLETAS[F. NACIMIENTO])</f>
        <v>39898</v>
      </c>
      <c r="C1201" s="1">
        <f>IF(BD_ATLETAS[[#This Row],[F. NACIMIENTO]]=0,"",BD_ATLETAS[[#This Row],[AÑO]]-YEAR(BD_ATLETAS[[#This Row],[F. NACIMIENTO]]))</f>
        <v>10</v>
      </c>
      <c r="D1201" s="2" t="s">
        <v>187</v>
      </c>
      <c r="E1201" s="4" t="s">
        <v>367</v>
      </c>
      <c r="F12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1" s="4" t="str">
        <f>_xlfn.XLOOKUP(BD_ATLETAS[[#This Row],[ATLETA]],ATLETAS[ATLETA],ATLETAS[SEXO])</f>
        <v>M</v>
      </c>
      <c r="H1201" s="4">
        <v>43759</v>
      </c>
      <c r="I1201" s="2" t="s">
        <v>380</v>
      </c>
      <c r="J1201" s="1" t="s">
        <v>649</v>
      </c>
      <c r="K1201" s="3">
        <v>7.5624999999999998E-4</v>
      </c>
    </row>
    <row r="1202" spans="1:11" x14ac:dyDescent="0.25">
      <c r="A1202" s="1">
        <v>2023</v>
      </c>
      <c r="B1202" s="4">
        <f>_xlfn.XLOOKUP(BD_ATLETAS[[#This Row],[ATLETA]],ATLETAS[ATLETA],ATLETAS[F. NACIMIENTO])</f>
        <v>39898</v>
      </c>
      <c r="C1202" s="1">
        <f>IF(BD_ATLETAS[[#This Row],[F. NACIMIENTO]]=0,"",BD_ATLETAS[[#This Row],[AÑO]]-YEAR(BD_ATLETAS[[#This Row],[F. NACIMIENTO]]))</f>
        <v>10</v>
      </c>
      <c r="D1202" s="2" t="s">
        <v>187</v>
      </c>
      <c r="E1202" s="4" t="s">
        <v>367</v>
      </c>
      <c r="F120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2" s="4" t="str">
        <f>_xlfn.XLOOKUP(BD_ATLETAS[[#This Row],[ATLETA]],ATLETAS[ATLETA],ATLETAS[SEXO])</f>
        <v>M</v>
      </c>
      <c r="H1202" s="4">
        <v>43759</v>
      </c>
      <c r="I1202" s="2" t="s">
        <v>380</v>
      </c>
      <c r="J1202" s="1" t="s">
        <v>11</v>
      </c>
      <c r="K1202" s="3">
        <v>9.8298611111111113E-4</v>
      </c>
    </row>
    <row r="1203" spans="1:11" x14ac:dyDescent="0.25">
      <c r="A1203" s="1">
        <v>2023</v>
      </c>
      <c r="B1203" s="4">
        <f>_xlfn.XLOOKUP(BD_ATLETAS[[#This Row],[ATLETA]],ATLETAS[ATLETA],ATLETAS[F. NACIMIENTO])</f>
        <v>39898</v>
      </c>
      <c r="C1203" s="1">
        <f>IF(BD_ATLETAS[[#This Row],[F. NACIMIENTO]]=0,"",BD_ATLETAS[[#This Row],[AÑO]]-YEAR(BD_ATLETAS[[#This Row],[F. NACIMIENTO]]))</f>
        <v>10</v>
      </c>
      <c r="D1203" s="2" t="s">
        <v>187</v>
      </c>
      <c r="E1203" s="4" t="s">
        <v>367</v>
      </c>
      <c r="F120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3" s="4" t="str">
        <f>_xlfn.XLOOKUP(BD_ATLETAS[[#This Row],[ATLETA]],ATLETAS[ATLETA],ATLETAS[SEXO])</f>
        <v>M</v>
      </c>
      <c r="H1203" s="4">
        <v>43759</v>
      </c>
      <c r="I1203" s="2" t="s">
        <v>380</v>
      </c>
      <c r="J1203" s="1" t="s">
        <v>12</v>
      </c>
      <c r="K1203" s="3">
        <v>9.3032407407407397E-4</v>
      </c>
    </row>
    <row r="1204" spans="1:11" x14ac:dyDescent="0.25">
      <c r="A1204" s="1">
        <v>2023</v>
      </c>
      <c r="B1204" s="4">
        <f>_xlfn.XLOOKUP(BD_ATLETAS[[#This Row],[ATLETA]],ATLETAS[ATLETA],ATLETAS[F. NACIMIENTO])</f>
        <v>37621</v>
      </c>
      <c r="C1204" s="1">
        <f>IF(BD_ATLETAS[[#This Row],[F. NACIMIENTO]]=0,"",BD_ATLETAS[[#This Row],[AÑO]]-YEAR(BD_ATLETAS[[#This Row],[F. NACIMIENTO]]))</f>
        <v>16</v>
      </c>
      <c r="D1204" s="2" t="s">
        <v>274</v>
      </c>
      <c r="E1204" s="4" t="s">
        <v>369</v>
      </c>
      <c r="F12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4" s="4" t="str">
        <f>_xlfn.XLOOKUP(BD_ATLETAS[[#This Row],[ATLETA]],ATLETAS[ATLETA],ATLETAS[SEXO])</f>
        <v>M</v>
      </c>
      <c r="H1204" s="4">
        <v>43759</v>
      </c>
      <c r="I1204" s="2" t="s">
        <v>380</v>
      </c>
      <c r="J1204" s="1" t="s">
        <v>15</v>
      </c>
      <c r="K1204" s="3">
        <v>1.7701388888888888E-3</v>
      </c>
    </row>
    <row r="1205" spans="1:11" x14ac:dyDescent="0.25">
      <c r="A1205" s="1">
        <v>2023</v>
      </c>
      <c r="B1205" s="4">
        <f>_xlfn.XLOOKUP(BD_ATLETAS[[#This Row],[ATLETA]],ATLETAS[ATLETA],ATLETAS[F. NACIMIENTO])</f>
        <v>37621</v>
      </c>
      <c r="C1205" s="1">
        <f>IF(BD_ATLETAS[[#This Row],[F. NACIMIENTO]]=0,"",BD_ATLETAS[[#This Row],[AÑO]]-YEAR(BD_ATLETAS[[#This Row],[F. NACIMIENTO]]))</f>
        <v>16</v>
      </c>
      <c r="D1205" s="2" t="s">
        <v>274</v>
      </c>
      <c r="E1205" s="4" t="s">
        <v>369</v>
      </c>
      <c r="F12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5" s="4" t="str">
        <f>_xlfn.XLOOKUP(BD_ATLETAS[[#This Row],[ATLETA]],ATLETAS[ATLETA],ATLETAS[SEXO])</f>
        <v>M</v>
      </c>
      <c r="H1205" s="4">
        <v>43759</v>
      </c>
      <c r="I1205" s="2" t="s">
        <v>380</v>
      </c>
      <c r="J1205" s="1" t="s">
        <v>649</v>
      </c>
      <c r="K1205" s="3">
        <v>2.9155092592592595E-4</v>
      </c>
    </row>
    <row r="1206" spans="1:11" x14ac:dyDescent="0.25">
      <c r="A1206" s="1">
        <v>2023</v>
      </c>
      <c r="B1206" s="4">
        <f>_xlfn.XLOOKUP(BD_ATLETAS[[#This Row],[ATLETA]],ATLETAS[ATLETA],ATLETAS[F. NACIMIENTO])</f>
        <v>37621</v>
      </c>
      <c r="C1206" s="1">
        <f>IF(BD_ATLETAS[[#This Row],[F. NACIMIENTO]]=0,"",BD_ATLETAS[[#This Row],[AÑO]]-YEAR(BD_ATLETAS[[#This Row],[F. NACIMIENTO]]))</f>
        <v>16</v>
      </c>
      <c r="D1206" s="2" t="s">
        <v>274</v>
      </c>
      <c r="E1206" s="4" t="s">
        <v>369</v>
      </c>
      <c r="F12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6" s="4" t="str">
        <f>_xlfn.XLOOKUP(BD_ATLETAS[[#This Row],[ATLETA]],ATLETAS[ATLETA],ATLETAS[SEXO])</f>
        <v>M</v>
      </c>
      <c r="H1206" s="4">
        <v>43759</v>
      </c>
      <c r="I1206" s="2" t="s">
        <v>380</v>
      </c>
      <c r="J1206" s="1" t="s">
        <v>11</v>
      </c>
      <c r="K1206" s="3">
        <v>3.4548611111111108E-4</v>
      </c>
    </row>
    <row r="1207" spans="1:11" x14ac:dyDescent="0.25">
      <c r="A1207" s="1">
        <v>2023</v>
      </c>
      <c r="B1207" s="4">
        <f>_xlfn.XLOOKUP(BD_ATLETAS[[#This Row],[ATLETA]],ATLETAS[ATLETA],ATLETAS[F. NACIMIENTO])</f>
        <v>37621</v>
      </c>
      <c r="C1207" s="1">
        <f>IF(BD_ATLETAS[[#This Row],[F. NACIMIENTO]]=0,"",BD_ATLETAS[[#This Row],[AÑO]]-YEAR(BD_ATLETAS[[#This Row],[F. NACIMIENTO]]))</f>
        <v>16</v>
      </c>
      <c r="D1207" s="2" t="s">
        <v>274</v>
      </c>
      <c r="E1207" s="4" t="s">
        <v>369</v>
      </c>
      <c r="F12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07" s="4" t="str">
        <f>_xlfn.XLOOKUP(BD_ATLETAS[[#This Row],[ATLETA]],ATLETAS[ATLETA],ATLETAS[SEXO])</f>
        <v>M</v>
      </c>
      <c r="H1207" s="4">
        <v>43759</v>
      </c>
      <c r="I1207" s="2" t="s">
        <v>380</v>
      </c>
      <c r="J1207" s="1" t="s">
        <v>13</v>
      </c>
      <c r="K1207" s="3">
        <v>2.9629629629629629E-4</v>
      </c>
    </row>
    <row r="1208" spans="1:11" x14ac:dyDescent="0.25">
      <c r="A1208" s="1">
        <v>2023</v>
      </c>
      <c r="B1208" s="4">
        <f>_xlfn.XLOOKUP(BD_ATLETAS[[#This Row],[ATLETA]],ATLETAS[ATLETA],ATLETAS[F. NACIMIENTO])</f>
        <v>40228</v>
      </c>
      <c r="C1208" s="1">
        <f>IF(BD_ATLETAS[[#This Row],[F. NACIMIENTO]]=0,"",BD_ATLETAS[[#This Row],[AÑO]]-YEAR(BD_ATLETAS[[#This Row],[F. NACIMIENTO]]))</f>
        <v>9</v>
      </c>
      <c r="D1208" s="2" t="s">
        <v>400</v>
      </c>
      <c r="E1208" s="4" t="s">
        <v>376</v>
      </c>
      <c r="F120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8" s="4" t="str">
        <f>_xlfn.XLOOKUP(BD_ATLETAS[[#This Row],[ATLETA]],ATLETAS[ATLETA],ATLETAS[SEXO])</f>
        <v>F</v>
      </c>
      <c r="H1208" s="4">
        <v>43801</v>
      </c>
      <c r="I1208" s="2" t="s">
        <v>68</v>
      </c>
      <c r="J1208" s="1" t="s">
        <v>649</v>
      </c>
      <c r="K1208" s="3">
        <v>4.9745370370370362E-4</v>
      </c>
    </row>
    <row r="1209" spans="1:11" x14ac:dyDescent="0.25">
      <c r="A1209" s="1">
        <v>2023</v>
      </c>
      <c r="B1209" s="4">
        <f>_xlfn.XLOOKUP(BD_ATLETAS[[#This Row],[ATLETA]],ATLETAS[ATLETA],ATLETAS[F. NACIMIENTO])</f>
        <v>40228</v>
      </c>
      <c r="C1209" s="1">
        <f>IF(BD_ATLETAS[[#This Row],[F. NACIMIENTO]]=0,"",BD_ATLETAS[[#This Row],[AÑO]]-YEAR(BD_ATLETAS[[#This Row],[F. NACIMIENTO]]))</f>
        <v>9</v>
      </c>
      <c r="D1209" s="2" t="s">
        <v>400</v>
      </c>
      <c r="E1209" s="4" t="s">
        <v>376</v>
      </c>
      <c r="F12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09" s="4" t="str">
        <f>_xlfn.XLOOKUP(BD_ATLETAS[[#This Row],[ATLETA]],ATLETAS[ATLETA],ATLETAS[SEXO])</f>
        <v>F</v>
      </c>
      <c r="H1209" s="4">
        <v>43801</v>
      </c>
      <c r="I1209" s="2" t="s">
        <v>68</v>
      </c>
      <c r="J1209" s="1" t="s">
        <v>11</v>
      </c>
      <c r="K1209" s="3">
        <v>7.3310185185185197E-4</v>
      </c>
    </row>
    <row r="1210" spans="1:11" x14ac:dyDescent="0.25">
      <c r="A1210" s="1">
        <v>2023</v>
      </c>
      <c r="B1210" s="4">
        <f>_xlfn.XLOOKUP(BD_ATLETAS[[#This Row],[ATLETA]],ATLETAS[ATLETA],ATLETAS[F. NACIMIENTO])</f>
        <v>38674</v>
      </c>
      <c r="C1210" s="1">
        <f>IF(BD_ATLETAS[[#This Row],[F. NACIMIENTO]]=0,"",BD_ATLETAS[[#This Row],[AÑO]]-YEAR(BD_ATLETAS[[#This Row],[F. NACIMIENTO]]))</f>
        <v>14</v>
      </c>
      <c r="D1210" s="2" t="s">
        <v>407</v>
      </c>
      <c r="E1210" s="4" t="s">
        <v>78</v>
      </c>
      <c r="F121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0" s="4" t="str">
        <f>_xlfn.XLOOKUP(BD_ATLETAS[[#This Row],[ATLETA]],ATLETAS[ATLETA],ATLETAS[SEXO])</f>
        <v>M</v>
      </c>
      <c r="H1210" s="4">
        <v>43801</v>
      </c>
      <c r="I1210" s="2" t="s">
        <v>68</v>
      </c>
      <c r="J1210" s="1" t="s">
        <v>649</v>
      </c>
      <c r="K1210" s="3">
        <v>3.5625000000000001E-4</v>
      </c>
    </row>
    <row r="1211" spans="1:11" x14ac:dyDescent="0.25">
      <c r="A1211" s="1">
        <v>2023</v>
      </c>
      <c r="B1211" s="4">
        <f>_xlfn.XLOOKUP(BD_ATLETAS[[#This Row],[ATLETA]],ATLETAS[ATLETA],ATLETAS[F. NACIMIENTO])</f>
        <v>38674</v>
      </c>
      <c r="C1211" s="1">
        <f>IF(BD_ATLETAS[[#This Row],[F. NACIMIENTO]]=0,"",BD_ATLETAS[[#This Row],[AÑO]]-YEAR(BD_ATLETAS[[#This Row],[F. NACIMIENTO]]))</f>
        <v>14</v>
      </c>
      <c r="D1211" s="2" t="s">
        <v>407</v>
      </c>
      <c r="E1211" s="4" t="s">
        <v>78</v>
      </c>
      <c r="F121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1" s="4" t="str">
        <f>_xlfn.XLOOKUP(BD_ATLETAS[[#This Row],[ATLETA]],ATLETAS[ATLETA],ATLETAS[SEXO])</f>
        <v>M</v>
      </c>
      <c r="H1211" s="4">
        <v>43801</v>
      </c>
      <c r="I1211" s="2" t="s">
        <v>68</v>
      </c>
      <c r="J1211" s="1" t="s">
        <v>651</v>
      </c>
      <c r="K1211" s="3">
        <v>8.3182870370370366E-4</v>
      </c>
    </row>
    <row r="1212" spans="1:11" x14ac:dyDescent="0.25">
      <c r="A1212" s="1">
        <v>2023</v>
      </c>
      <c r="B1212" s="4">
        <f>_xlfn.XLOOKUP(BD_ATLETAS[[#This Row],[ATLETA]],ATLETAS[ATLETA],ATLETAS[F. NACIMIENTO])</f>
        <v>38674</v>
      </c>
      <c r="C1212" s="1">
        <f>IF(BD_ATLETAS[[#This Row],[F. NACIMIENTO]]=0,"",BD_ATLETAS[[#This Row],[AÑO]]-YEAR(BD_ATLETAS[[#This Row],[F. NACIMIENTO]]))</f>
        <v>14</v>
      </c>
      <c r="D1212" s="2" t="s">
        <v>407</v>
      </c>
      <c r="E1212" s="4" t="s">
        <v>78</v>
      </c>
      <c r="F12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2" s="4" t="str">
        <f>_xlfn.XLOOKUP(BD_ATLETAS[[#This Row],[ATLETA]],ATLETAS[ATLETA],ATLETAS[SEXO])</f>
        <v>M</v>
      </c>
      <c r="H1212" s="4">
        <v>43801</v>
      </c>
      <c r="I1212" s="2" t="s">
        <v>68</v>
      </c>
      <c r="J1212" s="1" t="s">
        <v>11</v>
      </c>
      <c r="K1212" s="3">
        <v>4.253472222222223E-4</v>
      </c>
    </row>
    <row r="1213" spans="1:11" x14ac:dyDescent="0.25">
      <c r="A1213" s="1">
        <v>2023</v>
      </c>
      <c r="B1213" s="4">
        <f>_xlfn.XLOOKUP(BD_ATLETAS[[#This Row],[ATLETA]],ATLETAS[ATLETA],ATLETAS[F. NACIMIENTO])</f>
        <v>38674</v>
      </c>
      <c r="C1213" s="1">
        <f>IF(BD_ATLETAS[[#This Row],[F. NACIMIENTO]]=0,"",BD_ATLETAS[[#This Row],[AÑO]]-YEAR(BD_ATLETAS[[#This Row],[F. NACIMIENTO]]))</f>
        <v>14</v>
      </c>
      <c r="D1213" s="2" t="s">
        <v>407</v>
      </c>
      <c r="E1213" s="4" t="s">
        <v>78</v>
      </c>
      <c r="F12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3" s="4" t="str">
        <f>_xlfn.XLOOKUP(BD_ATLETAS[[#This Row],[ATLETA]],ATLETAS[ATLETA],ATLETAS[SEXO])</f>
        <v>M</v>
      </c>
      <c r="H1213" s="4">
        <v>43801</v>
      </c>
      <c r="I1213" s="2" t="s">
        <v>68</v>
      </c>
      <c r="J1213" s="1" t="s">
        <v>13</v>
      </c>
      <c r="K1213" s="3">
        <v>4.5648148148148148E-4</v>
      </c>
    </row>
    <row r="1214" spans="1:11" x14ac:dyDescent="0.25">
      <c r="A1214" s="1">
        <v>2023</v>
      </c>
      <c r="B1214" s="4">
        <f>_xlfn.XLOOKUP(BD_ATLETAS[[#This Row],[ATLETA]],ATLETAS[ATLETA],ATLETAS[F. NACIMIENTO])</f>
        <v>39012</v>
      </c>
      <c r="C1214" s="1">
        <f>IF(BD_ATLETAS[[#This Row],[F. NACIMIENTO]]=0,"",BD_ATLETAS[[#This Row],[AÑO]]-YEAR(BD_ATLETAS[[#This Row],[F. NACIMIENTO]]))</f>
        <v>13</v>
      </c>
      <c r="D1214" s="2" t="s">
        <v>395</v>
      </c>
      <c r="E1214" s="4" t="s">
        <v>372</v>
      </c>
      <c r="F12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4" s="4" t="str">
        <f>_xlfn.XLOOKUP(BD_ATLETAS[[#This Row],[ATLETA]],ATLETAS[ATLETA],ATLETAS[SEXO])</f>
        <v>F</v>
      </c>
      <c r="H1214" s="4">
        <v>43801</v>
      </c>
      <c r="I1214" s="2" t="s">
        <v>68</v>
      </c>
      <c r="J1214" s="1" t="s">
        <v>649</v>
      </c>
      <c r="K1214" s="3">
        <v>4.2430555555555554E-4</v>
      </c>
    </row>
    <row r="1215" spans="1:11" x14ac:dyDescent="0.25">
      <c r="A1215" s="1">
        <v>2023</v>
      </c>
      <c r="B1215" s="4">
        <f>_xlfn.XLOOKUP(BD_ATLETAS[[#This Row],[ATLETA]],ATLETAS[ATLETA],ATLETAS[F. NACIMIENTO])</f>
        <v>39012</v>
      </c>
      <c r="C1215" s="1">
        <f>IF(BD_ATLETAS[[#This Row],[F. NACIMIENTO]]=0,"",BD_ATLETAS[[#This Row],[AÑO]]-YEAR(BD_ATLETAS[[#This Row],[F. NACIMIENTO]]))</f>
        <v>13</v>
      </c>
      <c r="D1215" s="2" t="s">
        <v>395</v>
      </c>
      <c r="E1215" s="4" t="s">
        <v>372</v>
      </c>
      <c r="F12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5" s="4" t="str">
        <f>_xlfn.XLOOKUP(BD_ATLETAS[[#This Row],[ATLETA]],ATLETAS[ATLETA],ATLETAS[SEXO])</f>
        <v>F</v>
      </c>
      <c r="H1215" s="4">
        <v>43801</v>
      </c>
      <c r="I1215" s="2" t="s">
        <v>68</v>
      </c>
      <c r="J1215" s="1" t="s">
        <v>651</v>
      </c>
      <c r="K1215" s="3">
        <v>9.5162037037037047E-4</v>
      </c>
    </row>
    <row r="1216" spans="1:11" x14ac:dyDescent="0.25">
      <c r="A1216" s="1">
        <v>2023</v>
      </c>
      <c r="B1216" s="4">
        <f>_xlfn.XLOOKUP(BD_ATLETAS[[#This Row],[ATLETA]],ATLETAS[ATLETA],ATLETAS[F. NACIMIENTO])</f>
        <v>39012</v>
      </c>
      <c r="C1216" s="1">
        <f>IF(BD_ATLETAS[[#This Row],[F. NACIMIENTO]]=0,"",BD_ATLETAS[[#This Row],[AÑO]]-YEAR(BD_ATLETAS[[#This Row],[F. NACIMIENTO]]))</f>
        <v>13</v>
      </c>
      <c r="D1216" s="2" t="s">
        <v>395</v>
      </c>
      <c r="E1216" s="4" t="s">
        <v>372</v>
      </c>
      <c r="F121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16" s="4" t="str">
        <f>_xlfn.XLOOKUP(BD_ATLETAS[[#This Row],[ATLETA]],ATLETAS[ATLETA],ATLETAS[SEXO])</f>
        <v>F</v>
      </c>
      <c r="H1216" s="4">
        <v>43801</v>
      </c>
      <c r="I1216" s="2" t="s">
        <v>68</v>
      </c>
      <c r="J1216" s="1" t="s">
        <v>12</v>
      </c>
      <c r="K1216" s="3">
        <v>5.5520833333333333E-4</v>
      </c>
    </row>
    <row r="1217" spans="1:11" x14ac:dyDescent="0.25">
      <c r="A1217" s="1">
        <v>2023</v>
      </c>
      <c r="B1217" s="4">
        <f>_xlfn.XLOOKUP(BD_ATLETAS[[#This Row],[ATLETA]],ATLETAS[ATLETA],ATLETAS[F. NACIMIENTO])</f>
        <v>37501</v>
      </c>
      <c r="C1217" s="1">
        <f>IF(BD_ATLETAS[[#This Row],[F. NACIMIENTO]]=0,"",BD_ATLETAS[[#This Row],[AÑO]]-YEAR(BD_ATLETAS[[#This Row],[F. NACIMIENTO]]))</f>
        <v>17</v>
      </c>
      <c r="D1217" s="2" t="s">
        <v>85</v>
      </c>
      <c r="E1217" s="4" t="s">
        <v>362</v>
      </c>
      <c r="F12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7" s="4" t="str">
        <f>_xlfn.XLOOKUP(BD_ATLETAS[[#This Row],[ATLETA]],ATLETAS[ATLETA],ATLETAS[SEXO])</f>
        <v>F</v>
      </c>
      <c r="H1217" s="4">
        <v>43801</v>
      </c>
      <c r="I1217" s="2" t="s">
        <v>68</v>
      </c>
      <c r="J1217" s="1" t="s">
        <v>649</v>
      </c>
      <c r="K1217" s="3">
        <v>6.8321759259259258E-4</v>
      </c>
    </row>
    <row r="1218" spans="1:11" x14ac:dyDescent="0.25">
      <c r="A1218" s="1">
        <v>2023</v>
      </c>
      <c r="B1218" s="4">
        <f>_xlfn.XLOOKUP(BD_ATLETAS[[#This Row],[ATLETA]],ATLETAS[ATLETA],ATLETAS[F. NACIMIENTO])</f>
        <v>37501</v>
      </c>
      <c r="C1218" s="1">
        <f>IF(BD_ATLETAS[[#This Row],[F. NACIMIENTO]]=0,"",BD_ATLETAS[[#This Row],[AÑO]]-YEAR(BD_ATLETAS[[#This Row],[F. NACIMIENTO]]))</f>
        <v>17</v>
      </c>
      <c r="D1218" s="2" t="s">
        <v>85</v>
      </c>
      <c r="E1218" s="4" t="s">
        <v>362</v>
      </c>
      <c r="F12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8" s="4" t="str">
        <f>_xlfn.XLOOKUP(BD_ATLETAS[[#This Row],[ATLETA]],ATLETAS[ATLETA],ATLETAS[SEXO])</f>
        <v>F</v>
      </c>
      <c r="H1218" s="4">
        <v>43801</v>
      </c>
      <c r="I1218" s="2" t="s">
        <v>68</v>
      </c>
      <c r="J1218" s="1" t="s">
        <v>651</v>
      </c>
      <c r="K1218" s="3">
        <v>1.5811342592592593E-3</v>
      </c>
    </row>
    <row r="1219" spans="1:11" x14ac:dyDescent="0.25">
      <c r="A1219" s="1">
        <v>2023</v>
      </c>
      <c r="B1219" s="4">
        <f>_xlfn.XLOOKUP(BD_ATLETAS[[#This Row],[ATLETA]],ATLETAS[ATLETA],ATLETAS[F. NACIMIENTO])</f>
        <v>37501</v>
      </c>
      <c r="C1219" s="1">
        <f>IF(BD_ATLETAS[[#This Row],[F. NACIMIENTO]]=0,"",BD_ATLETAS[[#This Row],[AÑO]]-YEAR(BD_ATLETAS[[#This Row],[F. NACIMIENTO]]))</f>
        <v>17</v>
      </c>
      <c r="D1219" s="2" t="s">
        <v>85</v>
      </c>
      <c r="E1219" s="4" t="s">
        <v>362</v>
      </c>
      <c r="F121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19" s="4" t="str">
        <f>_xlfn.XLOOKUP(BD_ATLETAS[[#This Row],[ATLETA]],ATLETAS[ATLETA],ATLETAS[SEXO])</f>
        <v>F</v>
      </c>
      <c r="H1219" s="4">
        <v>43801</v>
      </c>
      <c r="I1219" s="2" t="s">
        <v>68</v>
      </c>
      <c r="J1219" s="1" t="s">
        <v>13</v>
      </c>
      <c r="K1219" s="3">
        <v>9.4212962962962968E-4</v>
      </c>
    </row>
    <row r="1220" spans="1:11" x14ac:dyDescent="0.25">
      <c r="A1220" s="1">
        <v>2023</v>
      </c>
      <c r="B1220" s="4">
        <f>_xlfn.XLOOKUP(BD_ATLETAS[[#This Row],[ATLETA]],ATLETAS[ATLETA],ATLETAS[F. NACIMIENTO])</f>
        <v>39934</v>
      </c>
      <c r="C1220" s="1">
        <f>IF(BD_ATLETAS[[#This Row],[F. NACIMIENTO]]=0,"",BD_ATLETAS[[#This Row],[AÑO]]-YEAR(BD_ATLETAS[[#This Row],[F. NACIMIENTO]]))</f>
        <v>10</v>
      </c>
      <c r="D1220" s="2" t="s">
        <v>94</v>
      </c>
      <c r="E1220" s="4" t="s">
        <v>362</v>
      </c>
      <c r="F122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20" s="4" t="str">
        <f>_xlfn.XLOOKUP(BD_ATLETAS[[#This Row],[ATLETA]],ATLETAS[ATLETA],ATLETAS[SEXO])</f>
        <v>M</v>
      </c>
      <c r="H1220" s="4">
        <v>43801</v>
      </c>
      <c r="I1220" s="2" t="s">
        <v>68</v>
      </c>
      <c r="J1220" s="1" t="s">
        <v>649</v>
      </c>
      <c r="K1220" s="3">
        <v>1.1730324074074076E-3</v>
      </c>
    </row>
    <row r="1221" spans="1:11" x14ac:dyDescent="0.25">
      <c r="A1221" s="1">
        <v>2023</v>
      </c>
      <c r="B1221" s="4">
        <f>_xlfn.XLOOKUP(BD_ATLETAS[[#This Row],[ATLETA]],ATLETAS[ATLETA],ATLETAS[F. NACIMIENTO])</f>
        <v>37432</v>
      </c>
      <c r="C1221" s="1">
        <f>IF(BD_ATLETAS[[#This Row],[F. NACIMIENTO]]=0,"",BD_ATLETAS[[#This Row],[AÑO]]-YEAR(BD_ATLETAS[[#This Row],[F. NACIMIENTO]]))</f>
        <v>17</v>
      </c>
      <c r="D1221" s="2" t="s">
        <v>41</v>
      </c>
      <c r="E1221" s="4" t="s">
        <v>25</v>
      </c>
      <c r="F122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1" s="4" t="str">
        <f>_xlfn.XLOOKUP(BD_ATLETAS[[#This Row],[ATLETA]],ATLETAS[ATLETA],ATLETAS[SEXO])</f>
        <v>M</v>
      </c>
      <c r="H1221" s="4">
        <v>43801</v>
      </c>
      <c r="I1221" s="2" t="s">
        <v>68</v>
      </c>
      <c r="J1221" s="1" t="s">
        <v>649</v>
      </c>
      <c r="K1221" s="3">
        <v>4.1134259259259254E-4</v>
      </c>
    </row>
    <row r="1222" spans="1:11" x14ac:dyDescent="0.25">
      <c r="A1222" s="1">
        <v>2023</v>
      </c>
      <c r="B1222" s="4">
        <f>_xlfn.XLOOKUP(BD_ATLETAS[[#This Row],[ATLETA]],ATLETAS[ATLETA],ATLETAS[F. NACIMIENTO])</f>
        <v>37432</v>
      </c>
      <c r="C1222" s="1">
        <f>IF(BD_ATLETAS[[#This Row],[F. NACIMIENTO]]=0,"",BD_ATLETAS[[#This Row],[AÑO]]-YEAR(BD_ATLETAS[[#This Row],[F. NACIMIENTO]]))</f>
        <v>17</v>
      </c>
      <c r="D1222" s="2" t="s">
        <v>41</v>
      </c>
      <c r="E1222" s="4" t="s">
        <v>25</v>
      </c>
      <c r="F122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2" s="4" t="str">
        <f>_xlfn.XLOOKUP(BD_ATLETAS[[#This Row],[ATLETA]],ATLETAS[ATLETA],ATLETAS[SEXO])</f>
        <v>M</v>
      </c>
      <c r="H1222" s="4">
        <v>43801</v>
      </c>
      <c r="I1222" s="2" t="s">
        <v>68</v>
      </c>
      <c r="J1222" s="1" t="s">
        <v>651</v>
      </c>
      <c r="K1222" s="3">
        <v>1.0599537037037038E-3</v>
      </c>
    </row>
    <row r="1223" spans="1:11" x14ac:dyDescent="0.25">
      <c r="A1223" s="1">
        <v>2023</v>
      </c>
      <c r="B1223" s="4">
        <f>_xlfn.XLOOKUP(BD_ATLETAS[[#This Row],[ATLETA]],ATLETAS[ATLETA],ATLETAS[F. NACIMIENTO])</f>
        <v>37432</v>
      </c>
      <c r="C1223" s="1">
        <f>IF(BD_ATLETAS[[#This Row],[F. NACIMIENTO]]=0,"",BD_ATLETAS[[#This Row],[AÑO]]-YEAR(BD_ATLETAS[[#This Row],[F. NACIMIENTO]]))</f>
        <v>17</v>
      </c>
      <c r="D1223" s="2" t="s">
        <v>41</v>
      </c>
      <c r="E1223" s="4" t="s">
        <v>25</v>
      </c>
      <c r="F122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3" s="4" t="str">
        <f>_xlfn.XLOOKUP(BD_ATLETAS[[#This Row],[ATLETA]],ATLETAS[ATLETA],ATLETAS[SEXO])</f>
        <v>M</v>
      </c>
      <c r="H1223" s="4">
        <v>43801</v>
      </c>
      <c r="I1223" s="2" t="s">
        <v>68</v>
      </c>
      <c r="J1223" s="1" t="s">
        <v>11</v>
      </c>
      <c r="K1223" s="3">
        <v>5.6111111111111108E-4</v>
      </c>
    </row>
    <row r="1224" spans="1:11" x14ac:dyDescent="0.25">
      <c r="A1224" s="1">
        <v>2023</v>
      </c>
      <c r="B1224" s="4">
        <f>_xlfn.XLOOKUP(BD_ATLETAS[[#This Row],[ATLETA]],ATLETAS[ATLETA],ATLETAS[F. NACIMIENTO])</f>
        <v>37432</v>
      </c>
      <c r="C1224" s="1">
        <f>IF(BD_ATLETAS[[#This Row],[F. NACIMIENTO]]=0,"",BD_ATLETAS[[#This Row],[AÑO]]-YEAR(BD_ATLETAS[[#This Row],[F. NACIMIENTO]]))</f>
        <v>17</v>
      </c>
      <c r="D1224" s="2" t="s">
        <v>41</v>
      </c>
      <c r="E1224" s="4" t="s">
        <v>25</v>
      </c>
      <c r="F122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224" s="4" t="str">
        <f>_xlfn.XLOOKUP(BD_ATLETAS[[#This Row],[ATLETA]],ATLETAS[ATLETA],ATLETAS[SEXO])</f>
        <v>M</v>
      </c>
      <c r="H1224" s="4">
        <v>43801</v>
      </c>
      <c r="I1224" s="2" t="s">
        <v>68</v>
      </c>
      <c r="J1224" s="1" t="s">
        <v>12</v>
      </c>
      <c r="K1224" s="3">
        <v>6.4884259259259257E-4</v>
      </c>
    </row>
    <row r="1225" spans="1:11" x14ac:dyDescent="0.25">
      <c r="A1225" s="1">
        <v>2023</v>
      </c>
      <c r="B1225" s="4">
        <f>_xlfn.XLOOKUP(BD_ATLETAS[[#This Row],[ATLETA]],ATLETAS[ATLETA],ATLETAS[F. NACIMIENTO])</f>
        <v>39558</v>
      </c>
      <c r="C1225" s="1">
        <f>IF(BD_ATLETAS[[#This Row],[F. NACIMIENTO]]=0,"",BD_ATLETAS[[#This Row],[AÑO]]-YEAR(BD_ATLETAS[[#This Row],[F. NACIMIENTO]]))</f>
        <v>11</v>
      </c>
      <c r="D1225" s="2" t="s">
        <v>188</v>
      </c>
      <c r="E1225" s="4" t="s">
        <v>367</v>
      </c>
      <c r="F12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5" s="4" t="str">
        <f>_xlfn.XLOOKUP(BD_ATLETAS[[#This Row],[ATLETA]],ATLETAS[ATLETA],ATLETAS[SEXO])</f>
        <v>M</v>
      </c>
      <c r="H1225" s="4">
        <v>43801</v>
      </c>
      <c r="I1225" s="2" t="s">
        <v>68</v>
      </c>
      <c r="J1225" s="1" t="s">
        <v>649</v>
      </c>
      <c r="K1225" s="3">
        <v>4.3449074074074077E-4</v>
      </c>
    </row>
    <row r="1226" spans="1:11" x14ac:dyDescent="0.25">
      <c r="A1226" s="1">
        <v>2023</v>
      </c>
      <c r="B1226" s="4">
        <f>_xlfn.XLOOKUP(BD_ATLETAS[[#This Row],[ATLETA]],ATLETAS[ATLETA],ATLETAS[F. NACIMIENTO])</f>
        <v>39558</v>
      </c>
      <c r="C1226" s="1">
        <f>IF(BD_ATLETAS[[#This Row],[F. NACIMIENTO]]=0,"",BD_ATLETAS[[#This Row],[AÑO]]-YEAR(BD_ATLETAS[[#This Row],[F. NACIMIENTO]]))</f>
        <v>11</v>
      </c>
      <c r="D1226" s="2" t="s">
        <v>188</v>
      </c>
      <c r="E1226" s="4" t="s">
        <v>367</v>
      </c>
      <c r="F12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6" s="4" t="str">
        <f>_xlfn.XLOOKUP(BD_ATLETAS[[#This Row],[ATLETA]],ATLETAS[ATLETA],ATLETAS[SEXO])</f>
        <v>M</v>
      </c>
      <c r="H1226" s="4">
        <v>43801</v>
      </c>
      <c r="I1226" s="2" t="s">
        <v>68</v>
      </c>
      <c r="J1226" s="1" t="s">
        <v>651</v>
      </c>
      <c r="K1226" s="3">
        <v>1.0134259259259261E-3</v>
      </c>
    </row>
    <row r="1227" spans="1:11" x14ac:dyDescent="0.25">
      <c r="A1227" s="1">
        <v>2023</v>
      </c>
      <c r="B1227" s="4">
        <f>_xlfn.XLOOKUP(BD_ATLETAS[[#This Row],[ATLETA]],ATLETAS[ATLETA],ATLETAS[F. NACIMIENTO])</f>
        <v>39558</v>
      </c>
      <c r="C1227" s="1">
        <f>IF(BD_ATLETAS[[#This Row],[F. NACIMIENTO]]=0,"",BD_ATLETAS[[#This Row],[AÑO]]-YEAR(BD_ATLETAS[[#This Row],[F. NACIMIENTO]]))</f>
        <v>11</v>
      </c>
      <c r="D1227" s="2" t="s">
        <v>188</v>
      </c>
      <c r="E1227" s="4" t="s">
        <v>367</v>
      </c>
      <c r="F12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7" s="4" t="str">
        <f>_xlfn.XLOOKUP(BD_ATLETAS[[#This Row],[ATLETA]],ATLETAS[ATLETA],ATLETAS[SEXO])</f>
        <v>M</v>
      </c>
      <c r="H1227" s="4">
        <v>43801</v>
      </c>
      <c r="I1227" s="2" t="s">
        <v>68</v>
      </c>
      <c r="J1227" s="1" t="s">
        <v>11</v>
      </c>
      <c r="K1227" s="3">
        <v>5.9432870370370369E-4</v>
      </c>
    </row>
    <row r="1228" spans="1:11" x14ac:dyDescent="0.25">
      <c r="A1228" s="1">
        <v>2023</v>
      </c>
      <c r="B1228" s="4">
        <f>_xlfn.XLOOKUP(BD_ATLETAS[[#This Row],[ATLETA]],ATLETAS[ATLETA],ATLETAS[F. NACIMIENTO])</f>
        <v>39558</v>
      </c>
      <c r="C1228" s="1">
        <f>IF(BD_ATLETAS[[#This Row],[F. NACIMIENTO]]=0,"",BD_ATLETAS[[#This Row],[AÑO]]-YEAR(BD_ATLETAS[[#This Row],[F. NACIMIENTO]]))</f>
        <v>11</v>
      </c>
      <c r="D1228" s="2" t="s">
        <v>188</v>
      </c>
      <c r="E1228" s="4" t="s">
        <v>367</v>
      </c>
      <c r="F12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28" s="4" t="str">
        <f>_xlfn.XLOOKUP(BD_ATLETAS[[#This Row],[ATLETA]],ATLETAS[ATLETA],ATLETAS[SEXO])</f>
        <v>M</v>
      </c>
      <c r="H1228" s="4">
        <v>43801</v>
      </c>
      <c r="I1228" s="2" t="s">
        <v>68</v>
      </c>
      <c r="J1228" s="1" t="s">
        <v>12</v>
      </c>
      <c r="K1228" s="3">
        <v>6.3009259259259257E-4</v>
      </c>
    </row>
    <row r="1229" spans="1:11" x14ac:dyDescent="0.25">
      <c r="A1229" s="1">
        <v>2023</v>
      </c>
      <c r="B1229" s="4">
        <f>_xlfn.XLOOKUP(BD_ATLETAS[[#This Row],[ATLETA]],ATLETAS[ATLETA],ATLETAS[F. NACIMIENTO])</f>
        <v>38494</v>
      </c>
      <c r="C1229" s="1">
        <f>IF(BD_ATLETAS[[#This Row],[F. NACIMIENTO]]=0,"",BD_ATLETAS[[#This Row],[AÑO]]-YEAR(BD_ATLETAS[[#This Row],[F. NACIMIENTO]]))</f>
        <v>14</v>
      </c>
      <c r="D1229" s="2" t="s">
        <v>268</v>
      </c>
      <c r="E1229" s="4" t="s">
        <v>369</v>
      </c>
      <c r="F12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29" s="4" t="str">
        <f>_xlfn.XLOOKUP(BD_ATLETAS[[#This Row],[ATLETA]],ATLETAS[ATLETA],ATLETAS[SEXO])</f>
        <v>M</v>
      </c>
      <c r="H1229" s="4">
        <v>43801</v>
      </c>
      <c r="I1229" s="2" t="s">
        <v>68</v>
      </c>
      <c r="J1229" s="1" t="s">
        <v>649</v>
      </c>
      <c r="K1229" s="3">
        <v>3.6562500000000001E-4</v>
      </c>
    </row>
    <row r="1230" spans="1:11" x14ac:dyDescent="0.25">
      <c r="A1230" s="1">
        <v>2023</v>
      </c>
      <c r="B1230" s="4">
        <f>_xlfn.XLOOKUP(BD_ATLETAS[[#This Row],[ATLETA]],ATLETAS[ATLETA],ATLETAS[F. NACIMIENTO])</f>
        <v>38494</v>
      </c>
      <c r="C1230" s="1">
        <f>IF(BD_ATLETAS[[#This Row],[F. NACIMIENTO]]=0,"",BD_ATLETAS[[#This Row],[AÑO]]-YEAR(BD_ATLETAS[[#This Row],[F. NACIMIENTO]]))</f>
        <v>14</v>
      </c>
      <c r="D1230" s="2" t="s">
        <v>268</v>
      </c>
      <c r="E1230" s="4" t="s">
        <v>369</v>
      </c>
      <c r="F12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30" s="4" t="str">
        <f>_xlfn.XLOOKUP(BD_ATLETAS[[#This Row],[ATLETA]],ATLETAS[ATLETA],ATLETAS[SEXO])</f>
        <v>M</v>
      </c>
      <c r="H1230" s="4">
        <v>43801</v>
      </c>
      <c r="I1230" s="2" t="s">
        <v>68</v>
      </c>
      <c r="J1230" s="1" t="s">
        <v>11</v>
      </c>
      <c r="K1230" s="3">
        <v>4.5636574074074074E-4</v>
      </c>
    </row>
    <row r="1231" spans="1:11" x14ac:dyDescent="0.25">
      <c r="A1231" s="1">
        <v>2023</v>
      </c>
      <c r="B1231" s="4">
        <f>_xlfn.XLOOKUP(BD_ATLETAS[[#This Row],[ATLETA]],ATLETAS[ATLETA],ATLETAS[F. NACIMIENTO])</f>
        <v>38494</v>
      </c>
      <c r="C1231" s="1">
        <f>IF(BD_ATLETAS[[#This Row],[F. NACIMIENTO]]=0,"",BD_ATLETAS[[#This Row],[AÑO]]-YEAR(BD_ATLETAS[[#This Row],[F. NACIMIENTO]]))</f>
        <v>14</v>
      </c>
      <c r="D1231" s="2" t="s">
        <v>268</v>
      </c>
      <c r="E1231" s="4" t="s">
        <v>369</v>
      </c>
      <c r="F12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31" s="4" t="str">
        <f>_xlfn.XLOOKUP(BD_ATLETAS[[#This Row],[ATLETA]],ATLETAS[ATLETA],ATLETAS[SEXO])</f>
        <v>M</v>
      </c>
      <c r="H1231" s="4">
        <v>43801</v>
      </c>
      <c r="I1231" s="2" t="s">
        <v>68</v>
      </c>
      <c r="J1231" s="1" t="s">
        <v>12</v>
      </c>
      <c r="K1231" s="3">
        <v>5.6365740740740747E-4</v>
      </c>
    </row>
    <row r="1232" spans="1:11" x14ac:dyDescent="0.25">
      <c r="A1232" s="1">
        <v>2023</v>
      </c>
      <c r="B1232" s="4">
        <f>_xlfn.XLOOKUP(BD_ATLETAS[[#This Row],[ATLETA]],ATLETAS[ATLETA],ATLETAS[F. NACIMIENTO])</f>
        <v>35011</v>
      </c>
      <c r="C1232" s="1">
        <f>IF(BD_ATLETAS[[#This Row],[F. NACIMIENTO]]=0,"",BD_ATLETAS[[#This Row],[AÑO]]-YEAR(BD_ATLETAS[[#This Row],[F. NACIMIENTO]]))</f>
        <v>24</v>
      </c>
      <c r="D1232" s="2" t="s">
        <v>279</v>
      </c>
      <c r="E1232" s="4" t="s">
        <v>369</v>
      </c>
      <c r="F12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2" s="4" t="str">
        <f>_xlfn.XLOOKUP(BD_ATLETAS[[#This Row],[ATLETA]],ATLETAS[ATLETA],ATLETAS[SEXO])</f>
        <v>M</v>
      </c>
      <c r="H1232" s="4">
        <v>43801</v>
      </c>
      <c r="I1232" s="2" t="s">
        <v>68</v>
      </c>
      <c r="J1232" s="1" t="s">
        <v>649</v>
      </c>
      <c r="K1232" s="3">
        <v>2.9918981481481479E-4</v>
      </c>
    </row>
    <row r="1233" spans="1:11" x14ac:dyDescent="0.25">
      <c r="A1233" s="1">
        <v>2023</v>
      </c>
      <c r="B1233" s="4">
        <f>_xlfn.XLOOKUP(BD_ATLETAS[[#This Row],[ATLETA]],ATLETAS[ATLETA],ATLETAS[F. NACIMIENTO])</f>
        <v>35011</v>
      </c>
      <c r="C1233" s="1">
        <f>IF(BD_ATLETAS[[#This Row],[F. NACIMIENTO]]=0,"",BD_ATLETAS[[#This Row],[AÑO]]-YEAR(BD_ATLETAS[[#This Row],[F. NACIMIENTO]]))</f>
        <v>24</v>
      </c>
      <c r="D1233" s="2" t="s">
        <v>279</v>
      </c>
      <c r="E1233" s="4" t="s">
        <v>369</v>
      </c>
      <c r="F12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3" s="4" t="str">
        <f>_xlfn.XLOOKUP(BD_ATLETAS[[#This Row],[ATLETA]],ATLETAS[ATLETA],ATLETAS[SEXO])</f>
        <v>M</v>
      </c>
      <c r="H1233" s="4">
        <v>43801</v>
      </c>
      <c r="I1233" s="2" t="s">
        <v>68</v>
      </c>
      <c r="J1233" s="1" t="s">
        <v>651</v>
      </c>
      <c r="K1233" s="3">
        <v>6.6840277777777775E-4</v>
      </c>
    </row>
    <row r="1234" spans="1:11" x14ac:dyDescent="0.25">
      <c r="A1234" s="1">
        <v>2023</v>
      </c>
      <c r="B1234" s="4">
        <f>_xlfn.XLOOKUP(BD_ATLETAS[[#This Row],[ATLETA]],ATLETAS[ATLETA],ATLETAS[F. NACIMIENTO])</f>
        <v>35011</v>
      </c>
      <c r="C1234" s="1">
        <f>IF(BD_ATLETAS[[#This Row],[F. NACIMIENTO]]=0,"",BD_ATLETAS[[#This Row],[AÑO]]-YEAR(BD_ATLETAS[[#This Row],[F. NACIMIENTO]]))</f>
        <v>24</v>
      </c>
      <c r="D1234" s="2" t="s">
        <v>279</v>
      </c>
      <c r="E1234" s="4" t="s">
        <v>369</v>
      </c>
      <c r="F123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4" s="4" t="str">
        <f>_xlfn.XLOOKUP(BD_ATLETAS[[#This Row],[ATLETA]],ATLETAS[ATLETA],ATLETAS[SEXO])</f>
        <v>M</v>
      </c>
      <c r="H1234" s="4">
        <v>43801</v>
      </c>
      <c r="I1234" s="2" t="s">
        <v>68</v>
      </c>
      <c r="J1234" s="1" t="s">
        <v>13</v>
      </c>
      <c r="K1234" s="3">
        <v>3.2638888888888887E-4</v>
      </c>
    </row>
    <row r="1235" spans="1:11" x14ac:dyDescent="0.25">
      <c r="A1235" s="1">
        <v>2023</v>
      </c>
      <c r="B1235" s="4">
        <f>_xlfn.XLOOKUP(BD_ATLETAS[[#This Row],[ATLETA]],ATLETAS[ATLETA],ATLETAS[F. NACIMIENTO])</f>
        <v>35011</v>
      </c>
      <c r="C1235" s="1">
        <f>IF(BD_ATLETAS[[#This Row],[F. NACIMIENTO]]=0,"",BD_ATLETAS[[#This Row],[AÑO]]-YEAR(BD_ATLETAS[[#This Row],[F. NACIMIENTO]]))</f>
        <v>24</v>
      </c>
      <c r="D1235" s="2" t="s">
        <v>279</v>
      </c>
      <c r="E1235" s="4" t="s">
        <v>369</v>
      </c>
      <c r="F12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35" s="4" t="str">
        <f>_xlfn.XLOOKUP(BD_ATLETAS[[#This Row],[ATLETA]],ATLETAS[ATLETA],ATLETAS[SEXO])</f>
        <v>M</v>
      </c>
      <c r="H1235" s="4">
        <v>43801</v>
      </c>
      <c r="I1235" s="2" t="s">
        <v>68</v>
      </c>
      <c r="J1235" s="1" t="s">
        <v>12</v>
      </c>
      <c r="K1235" s="3">
        <v>4.0127314814814816E-4</v>
      </c>
    </row>
    <row r="1236" spans="1:11" x14ac:dyDescent="0.25">
      <c r="A1236" s="1">
        <v>2023</v>
      </c>
      <c r="B1236" s="4">
        <f>_xlfn.XLOOKUP(BD_ATLETAS[[#This Row],[ATLETA]],ATLETAS[ATLETA],ATLETAS[F. NACIMIENTO])</f>
        <v>30806</v>
      </c>
      <c r="C1236" s="1">
        <f>IF(BD_ATLETAS[[#This Row],[F. NACIMIENTO]]=0,"",BD_ATLETAS[[#This Row],[AÑO]]-YEAR(BD_ATLETAS[[#This Row],[F. NACIMIENTO]]))</f>
        <v>35</v>
      </c>
      <c r="D1236" s="2" t="s">
        <v>106</v>
      </c>
      <c r="E1236" s="4" t="s">
        <v>362</v>
      </c>
      <c r="F12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6" s="4" t="str">
        <f>_xlfn.XLOOKUP(BD_ATLETAS[[#This Row],[ATLETA]],ATLETAS[ATLETA],ATLETAS[SEXO])</f>
        <v>M</v>
      </c>
      <c r="H1236" s="4">
        <v>43801</v>
      </c>
      <c r="I1236" s="2" t="s">
        <v>68</v>
      </c>
      <c r="J1236" s="1" t="s">
        <v>649</v>
      </c>
      <c r="K1236" s="3">
        <v>4.1006944444444446E-4</v>
      </c>
    </row>
    <row r="1237" spans="1:11" x14ac:dyDescent="0.25">
      <c r="A1237" s="1">
        <v>2023</v>
      </c>
      <c r="B1237" s="4">
        <f>_xlfn.XLOOKUP(BD_ATLETAS[[#This Row],[ATLETA]],ATLETAS[ATLETA],ATLETAS[F. NACIMIENTO])</f>
        <v>30806</v>
      </c>
      <c r="C1237" s="1">
        <f>IF(BD_ATLETAS[[#This Row],[F. NACIMIENTO]]=0,"",BD_ATLETAS[[#This Row],[AÑO]]-YEAR(BD_ATLETAS[[#This Row],[F. NACIMIENTO]]))</f>
        <v>35</v>
      </c>
      <c r="D1237" s="2" t="s">
        <v>106</v>
      </c>
      <c r="E1237" s="4" t="s">
        <v>362</v>
      </c>
      <c r="F123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7" s="4" t="str">
        <f>_xlfn.XLOOKUP(BD_ATLETAS[[#This Row],[ATLETA]],ATLETAS[ATLETA],ATLETAS[SEXO])</f>
        <v>M</v>
      </c>
      <c r="H1237" s="4">
        <v>43801</v>
      </c>
      <c r="I1237" s="2" t="s">
        <v>68</v>
      </c>
      <c r="J1237" s="1" t="s">
        <v>13</v>
      </c>
      <c r="K1237" s="3">
        <v>5.2187500000000009E-4</v>
      </c>
    </row>
    <row r="1238" spans="1:11" x14ac:dyDescent="0.25">
      <c r="A1238" s="1">
        <v>2023</v>
      </c>
      <c r="B1238" s="4">
        <f>_xlfn.XLOOKUP(BD_ATLETAS[[#This Row],[ATLETA]],ATLETAS[ATLETA],ATLETAS[F. NACIMIENTO])</f>
        <v>30806</v>
      </c>
      <c r="C1238" s="1">
        <f>IF(BD_ATLETAS[[#This Row],[F. NACIMIENTO]]=0,"",BD_ATLETAS[[#This Row],[AÑO]]-YEAR(BD_ATLETAS[[#This Row],[F. NACIMIENTO]]))</f>
        <v>35</v>
      </c>
      <c r="D1238" s="2" t="s">
        <v>106</v>
      </c>
      <c r="E1238" s="4" t="s">
        <v>362</v>
      </c>
      <c r="F123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238" s="4" t="str">
        <f>_xlfn.XLOOKUP(BD_ATLETAS[[#This Row],[ATLETA]],ATLETAS[ATLETA],ATLETAS[SEXO])</f>
        <v>M</v>
      </c>
      <c r="H1238" s="4">
        <v>43801</v>
      </c>
      <c r="I1238" s="2" t="s">
        <v>68</v>
      </c>
      <c r="J1238" s="1" t="s">
        <v>12</v>
      </c>
      <c r="K1238" s="3">
        <v>5.9131944444444444E-4</v>
      </c>
    </row>
    <row r="1239" spans="1:11" x14ac:dyDescent="0.25">
      <c r="A1239" s="1">
        <v>2023</v>
      </c>
      <c r="B1239" s="4">
        <f>_xlfn.XLOOKUP(BD_ATLETAS[[#This Row],[ATLETA]],ATLETAS[ATLETA],ATLETAS[F. NACIMIENTO])</f>
        <v>28001</v>
      </c>
      <c r="C1239" s="1">
        <f>IF(BD_ATLETAS[[#This Row],[F. NACIMIENTO]]=0,"",BD_ATLETAS[[#This Row],[AÑO]]-YEAR(BD_ATLETAS[[#This Row],[F. NACIMIENTO]]))</f>
        <v>43</v>
      </c>
      <c r="D1239" s="2" t="s">
        <v>449</v>
      </c>
      <c r="E1239" s="4" t="s">
        <v>367</v>
      </c>
      <c r="F123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39" s="4" t="str">
        <f>_xlfn.XLOOKUP(BD_ATLETAS[[#This Row],[ATLETA]],ATLETAS[ATLETA],ATLETAS[SEXO])</f>
        <v>F</v>
      </c>
      <c r="H1239" s="4">
        <v>43801</v>
      </c>
      <c r="I1239" s="2" t="s">
        <v>68</v>
      </c>
      <c r="J1239" s="1" t="s">
        <v>649</v>
      </c>
      <c r="K1239" s="3">
        <v>6.462962962962964E-4</v>
      </c>
    </row>
    <row r="1240" spans="1:11" x14ac:dyDescent="0.25">
      <c r="A1240" s="1">
        <v>2023</v>
      </c>
      <c r="B1240" s="4">
        <f>_xlfn.XLOOKUP(BD_ATLETAS[[#This Row],[ATLETA]],ATLETAS[ATLETA],ATLETAS[F. NACIMIENTO])</f>
        <v>28001</v>
      </c>
      <c r="C1240" s="1">
        <f>IF(BD_ATLETAS[[#This Row],[F. NACIMIENTO]]=0,"",BD_ATLETAS[[#This Row],[AÑO]]-YEAR(BD_ATLETAS[[#This Row],[F. NACIMIENTO]]))</f>
        <v>43</v>
      </c>
      <c r="D1240" s="2" t="s">
        <v>449</v>
      </c>
      <c r="E1240" s="4" t="s">
        <v>367</v>
      </c>
      <c r="F124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0" s="4" t="str">
        <f>_xlfn.XLOOKUP(BD_ATLETAS[[#This Row],[ATLETA]],ATLETAS[ATLETA],ATLETAS[SEXO])</f>
        <v>F</v>
      </c>
      <c r="H1240" s="4">
        <v>43801</v>
      </c>
      <c r="I1240" s="2" t="s">
        <v>68</v>
      </c>
      <c r="J1240" s="1" t="s">
        <v>651</v>
      </c>
      <c r="K1240" s="3">
        <v>1.6048611111111109E-3</v>
      </c>
    </row>
    <row r="1241" spans="1:11" x14ac:dyDescent="0.25">
      <c r="A1241" s="1">
        <v>2023</v>
      </c>
      <c r="B1241" s="4">
        <f>_xlfn.XLOOKUP(BD_ATLETAS[[#This Row],[ATLETA]],ATLETAS[ATLETA],ATLETAS[F. NACIMIENTO])</f>
        <v>28001</v>
      </c>
      <c r="C1241" s="1">
        <f>IF(BD_ATLETAS[[#This Row],[F. NACIMIENTO]]=0,"",BD_ATLETAS[[#This Row],[AÑO]]-YEAR(BD_ATLETAS[[#This Row],[F. NACIMIENTO]]))</f>
        <v>43</v>
      </c>
      <c r="D1241" s="2" t="s">
        <v>449</v>
      </c>
      <c r="E1241" s="4" t="s">
        <v>367</v>
      </c>
      <c r="F12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1" s="4" t="str">
        <f>_xlfn.XLOOKUP(BD_ATLETAS[[#This Row],[ATLETA]],ATLETAS[ATLETA],ATLETAS[SEXO])</f>
        <v>F</v>
      </c>
      <c r="H1241" s="4">
        <v>43801</v>
      </c>
      <c r="I1241" s="2" t="s">
        <v>68</v>
      </c>
      <c r="J1241" s="1" t="s">
        <v>11</v>
      </c>
      <c r="K1241" s="3">
        <v>7.9479166666666674E-4</v>
      </c>
    </row>
    <row r="1242" spans="1:11" x14ac:dyDescent="0.25">
      <c r="A1242" s="1">
        <v>2023</v>
      </c>
      <c r="B1242" s="4">
        <f>_xlfn.XLOOKUP(BD_ATLETAS[[#This Row],[ATLETA]],ATLETAS[ATLETA],ATLETAS[F. NACIMIENTO])</f>
        <v>28001</v>
      </c>
      <c r="C1242" s="1">
        <f>IF(BD_ATLETAS[[#This Row],[F. NACIMIENTO]]=0,"",BD_ATLETAS[[#This Row],[AÑO]]-YEAR(BD_ATLETAS[[#This Row],[F. NACIMIENTO]]))</f>
        <v>43</v>
      </c>
      <c r="D1242" s="2" t="s">
        <v>449</v>
      </c>
      <c r="E1242" s="4" t="s">
        <v>367</v>
      </c>
      <c r="F12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242" s="4" t="str">
        <f>_xlfn.XLOOKUP(BD_ATLETAS[[#This Row],[ATLETA]],ATLETAS[ATLETA],ATLETAS[SEXO])</f>
        <v>F</v>
      </c>
      <c r="H1242" s="4">
        <v>43801</v>
      </c>
      <c r="I1242" s="2" t="s">
        <v>68</v>
      </c>
      <c r="J1242" s="1" t="s">
        <v>13</v>
      </c>
      <c r="K1242" s="3">
        <v>8.0543981481481482E-4</v>
      </c>
    </row>
    <row r="1243" spans="1:11" x14ac:dyDescent="0.25">
      <c r="A1243" s="1">
        <v>2023</v>
      </c>
      <c r="B1243" s="4">
        <f>_xlfn.XLOOKUP(BD_ATLETAS[[#This Row],[ATLETA]],ATLETAS[ATLETA],ATLETAS[F. NACIMIENTO])</f>
        <v>39890</v>
      </c>
      <c r="C1243" s="1">
        <f>IF(BD_ATLETAS[[#This Row],[F. NACIMIENTO]]=0,"",BD_ATLETAS[[#This Row],[AÑO]]-YEAR(BD_ATLETAS[[#This Row],[F. NACIMIENTO]]))</f>
        <v>10</v>
      </c>
      <c r="D1243" s="2" t="s">
        <v>397</v>
      </c>
      <c r="E1243" s="4" t="s">
        <v>78</v>
      </c>
      <c r="F12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3" s="4" t="str">
        <f>_xlfn.XLOOKUP(BD_ATLETAS[[#This Row],[ATLETA]],ATLETAS[ATLETA],ATLETAS[SEXO])</f>
        <v>F</v>
      </c>
      <c r="H1243" s="4">
        <v>43801</v>
      </c>
      <c r="I1243" s="2" t="s">
        <v>68</v>
      </c>
      <c r="J1243" s="1" t="s">
        <v>649</v>
      </c>
      <c r="K1243" s="3">
        <v>7.0173611111111099E-4</v>
      </c>
    </row>
    <row r="1244" spans="1:11" x14ac:dyDescent="0.25">
      <c r="A1244" s="1">
        <v>2023</v>
      </c>
      <c r="B1244" s="4">
        <f>_xlfn.XLOOKUP(BD_ATLETAS[[#This Row],[ATLETA]],ATLETAS[ATLETA],ATLETAS[F. NACIMIENTO])</f>
        <v>39890</v>
      </c>
      <c r="C1244" s="1">
        <f>IF(BD_ATLETAS[[#This Row],[F. NACIMIENTO]]=0,"",BD_ATLETAS[[#This Row],[AÑO]]-YEAR(BD_ATLETAS[[#This Row],[F. NACIMIENTO]]))</f>
        <v>10</v>
      </c>
      <c r="D1244" s="2" t="s">
        <v>397</v>
      </c>
      <c r="E1244" s="4" t="s">
        <v>78</v>
      </c>
      <c r="F12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4" s="4" t="str">
        <f>_xlfn.XLOOKUP(BD_ATLETAS[[#This Row],[ATLETA]],ATLETAS[ATLETA],ATLETAS[SEXO])</f>
        <v>F</v>
      </c>
      <c r="H1244" s="4">
        <v>43801</v>
      </c>
      <c r="I1244" s="2" t="s">
        <v>68</v>
      </c>
      <c r="J1244" s="1" t="s">
        <v>651</v>
      </c>
      <c r="K1244" s="3">
        <v>1.6844907407407405E-3</v>
      </c>
    </row>
    <row r="1245" spans="1:11" x14ac:dyDescent="0.25">
      <c r="A1245" s="1">
        <v>2023</v>
      </c>
      <c r="B1245" s="4">
        <f>_xlfn.XLOOKUP(BD_ATLETAS[[#This Row],[ATLETA]],ATLETAS[ATLETA],ATLETAS[F. NACIMIENTO])</f>
        <v>39890</v>
      </c>
      <c r="C1245" s="1">
        <f>IF(BD_ATLETAS[[#This Row],[F. NACIMIENTO]]=0,"",BD_ATLETAS[[#This Row],[AÑO]]-YEAR(BD_ATLETAS[[#This Row],[F. NACIMIENTO]]))</f>
        <v>10</v>
      </c>
      <c r="D1245" s="2" t="s">
        <v>397</v>
      </c>
      <c r="E1245" s="4" t="s">
        <v>78</v>
      </c>
      <c r="F12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45" s="4" t="str">
        <f>_xlfn.XLOOKUP(BD_ATLETAS[[#This Row],[ATLETA]],ATLETAS[ATLETA],ATLETAS[SEXO])</f>
        <v>F</v>
      </c>
      <c r="H1245" s="4">
        <v>43801</v>
      </c>
      <c r="I1245" s="2" t="s">
        <v>68</v>
      </c>
      <c r="J1245" s="1" t="s">
        <v>12</v>
      </c>
      <c r="K1245" s="3">
        <v>9.8657407407407396E-4</v>
      </c>
    </row>
    <row r="1246" spans="1:11" x14ac:dyDescent="0.25">
      <c r="A1246" s="1">
        <v>2023</v>
      </c>
      <c r="B1246" s="4">
        <f>_xlfn.XLOOKUP(BD_ATLETAS[[#This Row],[ATLETA]],ATLETAS[ATLETA],ATLETAS[F. NACIMIENTO])</f>
        <v>40424</v>
      </c>
      <c r="C1246" s="1">
        <f>IF(BD_ATLETAS[[#This Row],[F. NACIMIENTO]]=0,"",BD_ATLETAS[[#This Row],[AÑO]]-YEAR(BD_ATLETAS[[#This Row],[F. NACIMIENTO]]))</f>
        <v>9</v>
      </c>
      <c r="D1246" s="2" t="s">
        <v>154</v>
      </c>
      <c r="E1246" s="4" t="s">
        <v>365</v>
      </c>
      <c r="F12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6" s="4" t="str">
        <f>_xlfn.XLOOKUP(BD_ATLETAS[[#This Row],[ATLETA]],ATLETAS[ATLETA],ATLETAS[SEXO])</f>
        <v>F</v>
      </c>
      <c r="H1246" s="4">
        <v>43801</v>
      </c>
      <c r="I1246" s="2" t="s">
        <v>68</v>
      </c>
      <c r="J1246" s="1" t="s">
        <v>649</v>
      </c>
      <c r="K1246" s="3">
        <v>1.1378472222222222E-3</v>
      </c>
    </row>
    <row r="1247" spans="1:11" x14ac:dyDescent="0.25">
      <c r="A1247" s="1">
        <v>2023</v>
      </c>
      <c r="B1247" s="4">
        <f>_xlfn.XLOOKUP(BD_ATLETAS[[#This Row],[ATLETA]],ATLETAS[ATLETA],ATLETAS[F. NACIMIENTO])</f>
        <v>40424</v>
      </c>
      <c r="C1247" s="1">
        <f>IF(BD_ATLETAS[[#This Row],[F. NACIMIENTO]]=0,"",BD_ATLETAS[[#This Row],[AÑO]]-YEAR(BD_ATLETAS[[#This Row],[F. NACIMIENTO]]))</f>
        <v>9</v>
      </c>
      <c r="D1247" s="2" t="s">
        <v>154</v>
      </c>
      <c r="E1247" s="4" t="s">
        <v>365</v>
      </c>
      <c r="F12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7" s="4" t="str">
        <f>_xlfn.XLOOKUP(BD_ATLETAS[[#This Row],[ATLETA]],ATLETAS[ATLETA],ATLETAS[SEXO])</f>
        <v>F</v>
      </c>
      <c r="H1247" s="4">
        <v>43801</v>
      </c>
      <c r="I1247" s="2" t="s">
        <v>68</v>
      </c>
      <c r="J1247" s="1" t="s">
        <v>11</v>
      </c>
      <c r="K1247" s="3">
        <v>2.5836805555555556E-3</v>
      </c>
    </row>
    <row r="1248" spans="1:11" x14ac:dyDescent="0.25">
      <c r="A1248" s="1">
        <v>2023</v>
      </c>
      <c r="B1248" s="4">
        <f>_xlfn.XLOOKUP(BD_ATLETAS[[#This Row],[ATLETA]],ATLETAS[ATLETA],ATLETAS[F. NACIMIENTO])</f>
        <v>40424</v>
      </c>
      <c r="C1248" s="1">
        <f>IF(BD_ATLETAS[[#This Row],[F. NACIMIENTO]]=0,"",BD_ATLETAS[[#This Row],[AÑO]]-YEAR(BD_ATLETAS[[#This Row],[F. NACIMIENTO]]))</f>
        <v>9</v>
      </c>
      <c r="D1248" s="2" t="s">
        <v>154</v>
      </c>
      <c r="E1248" s="4" t="s">
        <v>365</v>
      </c>
      <c r="F12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48" s="4" t="str">
        <f>_xlfn.XLOOKUP(BD_ATLETAS[[#This Row],[ATLETA]],ATLETAS[ATLETA],ATLETAS[SEXO])</f>
        <v>F</v>
      </c>
      <c r="H1248" s="4">
        <v>43801</v>
      </c>
      <c r="I1248" s="2" t="s">
        <v>68</v>
      </c>
      <c r="J1248" s="1" t="s">
        <v>12</v>
      </c>
      <c r="K1248" s="3">
        <v>1.3482638888888891E-3</v>
      </c>
    </row>
    <row r="1249" spans="1:11" x14ac:dyDescent="0.25">
      <c r="A1249" s="1">
        <v>2023</v>
      </c>
      <c r="B1249" s="4">
        <f>_xlfn.XLOOKUP(BD_ATLETAS[[#This Row],[ATLETA]],ATLETAS[ATLETA],ATLETAS[F. NACIMIENTO])</f>
        <v>38616</v>
      </c>
      <c r="C1249" s="1">
        <f>IF(BD_ATLETAS[[#This Row],[F. NACIMIENTO]]=0,"",BD_ATLETAS[[#This Row],[AÑO]]-YEAR(BD_ATLETAS[[#This Row],[F. NACIMIENTO]]))</f>
        <v>14</v>
      </c>
      <c r="D1249" s="2" t="s">
        <v>118</v>
      </c>
      <c r="E1249" s="4" t="s">
        <v>78</v>
      </c>
      <c r="F12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49" s="4" t="str">
        <f>_xlfn.XLOOKUP(BD_ATLETAS[[#This Row],[ATLETA]],ATLETAS[ATLETA],ATLETAS[SEXO])</f>
        <v>M</v>
      </c>
      <c r="H1249" s="4">
        <v>43801</v>
      </c>
      <c r="I1249" s="2" t="s">
        <v>68</v>
      </c>
      <c r="J1249" s="1" t="s">
        <v>649</v>
      </c>
      <c r="K1249" s="3">
        <v>7.1793981481481492E-4</v>
      </c>
    </row>
    <row r="1250" spans="1:11" x14ac:dyDescent="0.25">
      <c r="A1250" s="1">
        <v>2023</v>
      </c>
      <c r="B1250" s="4">
        <f>_xlfn.XLOOKUP(BD_ATLETAS[[#This Row],[ATLETA]],ATLETAS[ATLETA],ATLETAS[F. NACIMIENTO])</f>
        <v>38616</v>
      </c>
      <c r="C1250" s="1">
        <f>IF(BD_ATLETAS[[#This Row],[F. NACIMIENTO]]=0,"",BD_ATLETAS[[#This Row],[AÑO]]-YEAR(BD_ATLETAS[[#This Row],[F. NACIMIENTO]]))</f>
        <v>14</v>
      </c>
      <c r="D1250" s="2" t="s">
        <v>118</v>
      </c>
      <c r="E1250" s="4" t="s">
        <v>78</v>
      </c>
      <c r="F12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50" s="4" t="str">
        <f>_xlfn.XLOOKUP(BD_ATLETAS[[#This Row],[ATLETA]],ATLETAS[ATLETA],ATLETAS[SEXO])</f>
        <v>M</v>
      </c>
      <c r="H1250" s="4">
        <v>43801</v>
      </c>
      <c r="I1250" s="2" t="s">
        <v>68</v>
      </c>
      <c r="J1250" s="1" t="s">
        <v>651</v>
      </c>
      <c r="K1250" s="3">
        <v>1.3518518518518521E-3</v>
      </c>
    </row>
    <row r="1251" spans="1:11" x14ac:dyDescent="0.25">
      <c r="A1251" s="1">
        <v>2023</v>
      </c>
      <c r="B1251" s="4">
        <f>_xlfn.XLOOKUP(BD_ATLETAS[[#This Row],[ATLETA]],ATLETAS[ATLETA],ATLETAS[F. NACIMIENTO])</f>
        <v>38616</v>
      </c>
      <c r="C1251" s="1">
        <f>IF(BD_ATLETAS[[#This Row],[F. NACIMIENTO]]=0,"",BD_ATLETAS[[#This Row],[AÑO]]-YEAR(BD_ATLETAS[[#This Row],[F. NACIMIENTO]]))</f>
        <v>14</v>
      </c>
      <c r="D1251" s="2" t="s">
        <v>118</v>
      </c>
      <c r="E1251" s="4" t="s">
        <v>78</v>
      </c>
      <c r="F12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51" s="4" t="str">
        <f>_xlfn.XLOOKUP(BD_ATLETAS[[#This Row],[ATLETA]],ATLETAS[ATLETA],ATLETAS[SEXO])</f>
        <v>M</v>
      </c>
      <c r="H1251" s="4">
        <v>43801</v>
      </c>
      <c r="I1251" s="2" t="s">
        <v>68</v>
      </c>
      <c r="J1251" s="1" t="s">
        <v>12</v>
      </c>
      <c r="K1251" s="3">
        <v>9.9363425925925943E-4</v>
      </c>
    </row>
    <row r="1252" spans="1:11" x14ac:dyDescent="0.25">
      <c r="A1252" s="1">
        <v>2023</v>
      </c>
      <c r="B1252" s="4">
        <f>_xlfn.XLOOKUP(BD_ATLETAS[[#This Row],[ATLETA]],ATLETAS[ATLETA],ATLETAS[F. NACIMIENTO])</f>
        <v>36592</v>
      </c>
      <c r="C1252" s="1">
        <f>IF(BD_ATLETAS[[#This Row],[F. NACIMIENTO]]=0,"",BD_ATLETAS[[#This Row],[AÑO]]-YEAR(BD_ATLETAS[[#This Row],[F. NACIMIENTO]]))</f>
        <v>19</v>
      </c>
      <c r="D1252" s="2" t="s">
        <v>103</v>
      </c>
      <c r="E1252" s="4" t="s">
        <v>362</v>
      </c>
      <c r="F12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2" s="4" t="str">
        <f>_xlfn.XLOOKUP(BD_ATLETAS[[#This Row],[ATLETA]],ATLETAS[ATLETA],ATLETAS[SEXO])</f>
        <v>M</v>
      </c>
      <c r="H1252" s="4">
        <v>43801</v>
      </c>
      <c r="I1252" s="2" t="s">
        <v>68</v>
      </c>
      <c r="J1252" s="1" t="s">
        <v>649</v>
      </c>
      <c r="K1252" s="3">
        <v>4.2499999999999998E-4</v>
      </c>
    </row>
    <row r="1253" spans="1:11" x14ac:dyDescent="0.25">
      <c r="A1253" s="1">
        <v>2023</v>
      </c>
      <c r="B1253" s="4">
        <f>_xlfn.XLOOKUP(BD_ATLETAS[[#This Row],[ATLETA]],ATLETAS[ATLETA],ATLETAS[F. NACIMIENTO])</f>
        <v>36592</v>
      </c>
      <c r="C1253" s="1">
        <f>IF(BD_ATLETAS[[#This Row],[F. NACIMIENTO]]=0,"",BD_ATLETAS[[#This Row],[AÑO]]-YEAR(BD_ATLETAS[[#This Row],[F. NACIMIENTO]]))</f>
        <v>19</v>
      </c>
      <c r="D1253" s="2" t="s">
        <v>103</v>
      </c>
      <c r="E1253" s="4" t="s">
        <v>362</v>
      </c>
      <c r="F125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3" s="4" t="str">
        <f>_xlfn.XLOOKUP(BD_ATLETAS[[#This Row],[ATLETA]],ATLETAS[ATLETA],ATLETAS[SEXO])</f>
        <v>M</v>
      </c>
      <c r="H1253" s="4">
        <v>43801</v>
      </c>
      <c r="I1253" s="2" t="s">
        <v>68</v>
      </c>
      <c r="J1253" s="1" t="s">
        <v>651</v>
      </c>
      <c r="K1253" s="3">
        <v>1.0138888888888888E-3</v>
      </c>
    </row>
    <row r="1254" spans="1:11" x14ac:dyDescent="0.25">
      <c r="A1254" s="1">
        <v>2023</v>
      </c>
      <c r="B1254" s="4">
        <f>_xlfn.XLOOKUP(BD_ATLETAS[[#This Row],[ATLETA]],ATLETAS[ATLETA],ATLETAS[F. NACIMIENTO])</f>
        <v>36592</v>
      </c>
      <c r="C1254" s="1">
        <f>IF(BD_ATLETAS[[#This Row],[F. NACIMIENTO]]=0,"",BD_ATLETAS[[#This Row],[AÑO]]-YEAR(BD_ATLETAS[[#This Row],[F. NACIMIENTO]]))</f>
        <v>19</v>
      </c>
      <c r="D1254" s="2" t="s">
        <v>103</v>
      </c>
      <c r="E1254" s="4" t="s">
        <v>362</v>
      </c>
      <c r="F12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4" s="4" t="str">
        <f>_xlfn.XLOOKUP(BD_ATLETAS[[#This Row],[ATLETA]],ATLETAS[ATLETA],ATLETAS[SEXO])</f>
        <v>M</v>
      </c>
      <c r="H1254" s="4">
        <v>43801</v>
      </c>
      <c r="I1254" s="2" t="s">
        <v>68</v>
      </c>
      <c r="J1254" s="1" t="s">
        <v>13</v>
      </c>
      <c r="K1254" s="3">
        <v>5.9733796296296293E-4</v>
      </c>
    </row>
    <row r="1255" spans="1:11" x14ac:dyDescent="0.25">
      <c r="A1255" s="1">
        <v>2023</v>
      </c>
      <c r="B1255" s="4">
        <f>_xlfn.XLOOKUP(BD_ATLETAS[[#This Row],[ATLETA]],ATLETAS[ATLETA],ATLETAS[F. NACIMIENTO])</f>
        <v>36592</v>
      </c>
      <c r="C1255" s="1">
        <f>IF(BD_ATLETAS[[#This Row],[F. NACIMIENTO]]=0,"",BD_ATLETAS[[#This Row],[AÑO]]-YEAR(BD_ATLETAS[[#This Row],[F. NACIMIENTO]]))</f>
        <v>19</v>
      </c>
      <c r="D1255" s="2" t="s">
        <v>103</v>
      </c>
      <c r="E1255" s="4" t="s">
        <v>362</v>
      </c>
      <c r="F125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255" s="4" t="str">
        <f>_xlfn.XLOOKUP(BD_ATLETAS[[#This Row],[ATLETA]],ATLETAS[ATLETA],ATLETAS[SEXO])</f>
        <v>M</v>
      </c>
      <c r="H1255" s="4">
        <v>43801</v>
      </c>
      <c r="I1255" s="2" t="s">
        <v>68</v>
      </c>
      <c r="J1255" s="1" t="s">
        <v>12</v>
      </c>
      <c r="K1255" s="3">
        <v>5.299768518518519E-4</v>
      </c>
    </row>
    <row r="1256" spans="1:11" x14ac:dyDescent="0.25">
      <c r="A1256" s="1">
        <v>2023</v>
      </c>
      <c r="B1256" s="4">
        <f>_xlfn.XLOOKUP(BD_ATLETAS[[#This Row],[ATLETA]],ATLETAS[ATLETA],ATLETAS[F. NACIMIENTO])</f>
        <v>39774</v>
      </c>
      <c r="C1256" s="1">
        <f>IF(BD_ATLETAS[[#This Row],[F. NACIMIENTO]]=0,"",BD_ATLETAS[[#This Row],[AÑO]]-YEAR(BD_ATLETAS[[#This Row],[F. NACIMIENTO]]))</f>
        <v>11</v>
      </c>
      <c r="D1256" s="2" t="s">
        <v>116</v>
      </c>
      <c r="E1256" s="4" t="s">
        <v>78</v>
      </c>
      <c r="F1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6" s="4" t="str">
        <f>_xlfn.XLOOKUP(BD_ATLETAS[[#This Row],[ATLETA]],ATLETAS[ATLETA],ATLETAS[SEXO])</f>
        <v>M</v>
      </c>
      <c r="H1256" s="4">
        <v>43801</v>
      </c>
      <c r="I1256" s="2" t="s">
        <v>68</v>
      </c>
      <c r="J1256" s="1" t="s">
        <v>649</v>
      </c>
      <c r="K1256" s="3">
        <v>6.4884259259259257E-4</v>
      </c>
    </row>
    <row r="1257" spans="1:11" x14ac:dyDescent="0.25">
      <c r="A1257" s="1">
        <v>2023</v>
      </c>
      <c r="B1257" s="4">
        <f>_xlfn.XLOOKUP(BD_ATLETAS[[#This Row],[ATLETA]],ATLETAS[ATLETA],ATLETAS[F. NACIMIENTO])</f>
        <v>39774</v>
      </c>
      <c r="C1257" s="1">
        <f>IF(BD_ATLETAS[[#This Row],[F. NACIMIENTO]]=0,"",BD_ATLETAS[[#This Row],[AÑO]]-YEAR(BD_ATLETAS[[#This Row],[F. NACIMIENTO]]))</f>
        <v>11</v>
      </c>
      <c r="D1257" s="2" t="s">
        <v>116</v>
      </c>
      <c r="E1257" s="4" t="s">
        <v>78</v>
      </c>
      <c r="F12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7" s="4" t="str">
        <f>_xlfn.XLOOKUP(BD_ATLETAS[[#This Row],[ATLETA]],ATLETAS[ATLETA],ATLETAS[SEXO])</f>
        <v>M</v>
      </c>
      <c r="H1257" s="4">
        <v>43801</v>
      </c>
      <c r="I1257" s="2" t="s">
        <v>68</v>
      </c>
      <c r="J1257" s="1" t="s">
        <v>651</v>
      </c>
      <c r="K1257" s="3">
        <v>1.7092592592592591E-3</v>
      </c>
    </row>
    <row r="1258" spans="1:11" x14ac:dyDescent="0.25">
      <c r="A1258" s="1">
        <v>2023</v>
      </c>
      <c r="B1258" s="4">
        <f>_xlfn.XLOOKUP(BD_ATLETAS[[#This Row],[ATLETA]],ATLETAS[ATLETA],ATLETAS[F. NACIMIENTO])</f>
        <v>39774</v>
      </c>
      <c r="C1258" s="1">
        <f>IF(BD_ATLETAS[[#This Row],[F. NACIMIENTO]]=0,"",BD_ATLETAS[[#This Row],[AÑO]]-YEAR(BD_ATLETAS[[#This Row],[F. NACIMIENTO]]))</f>
        <v>11</v>
      </c>
      <c r="D1258" s="2" t="s">
        <v>116</v>
      </c>
      <c r="E1258" s="4" t="s">
        <v>78</v>
      </c>
      <c r="F12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58" s="4" t="str">
        <f>_xlfn.XLOOKUP(BD_ATLETAS[[#This Row],[ATLETA]],ATLETAS[ATLETA],ATLETAS[SEXO])</f>
        <v>M</v>
      </c>
      <c r="H1258" s="4">
        <v>43801</v>
      </c>
      <c r="I1258" s="2" t="s">
        <v>68</v>
      </c>
      <c r="J1258" s="1" t="s">
        <v>12</v>
      </c>
      <c r="K1258" s="3">
        <v>1.179398148148148E-3</v>
      </c>
    </row>
    <row r="1259" spans="1:11" x14ac:dyDescent="0.25">
      <c r="A1259" s="1">
        <v>2023</v>
      </c>
      <c r="B1259" s="4">
        <f>_xlfn.XLOOKUP(BD_ATLETAS[[#This Row],[ATLETA]],ATLETAS[ATLETA],ATLETAS[F. NACIMIENTO])</f>
        <v>40365</v>
      </c>
      <c r="C1259" s="1">
        <f>IF(BD_ATLETAS[[#This Row],[F. NACIMIENTO]]=0,"",BD_ATLETAS[[#This Row],[AÑO]]-YEAR(BD_ATLETAS[[#This Row],[F. NACIMIENTO]]))</f>
        <v>9</v>
      </c>
      <c r="D1259" s="2" t="s">
        <v>37</v>
      </c>
      <c r="E1259" s="4" t="s">
        <v>25</v>
      </c>
      <c r="F125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59" s="4" t="str">
        <f>_xlfn.XLOOKUP(BD_ATLETAS[[#This Row],[ATLETA]],ATLETAS[ATLETA],ATLETAS[SEXO])</f>
        <v>M</v>
      </c>
      <c r="H1259" s="4">
        <v>43801</v>
      </c>
      <c r="I1259" s="2" t="s">
        <v>68</v>
      </c>
      <c r="J1259" s="1" t="s">
        <v>650</v>
      </c>
      <c r="K1259" s="3">
        <v>2.611111111111111E-4</v>
      </c>
    </row>
    <row r="1260" spans="1:11" x14ac:dyDescent="0.25">
      <c r="A1260" s="1">
        <v>2023</v>
      </c>
      <c r="B1260" s="4">
        <f>_xlfn.XLOOKUP(BD_ATLETAS[[#This Row],[ATLETA]],ATLETAS[ATLETA],ATLETAS[F. NACIMIENTO])</f>
        <v>40365</v>
      </c>
      <c r="C1260" s="1">
        <f>IF(BD_ATLETAS[[#This Row],[F. NACIMIENTO]]=0,"",BD_ATLETAS[[#This Row],[AÑO]]-YEAR(BD_ATLETAS[[#This Row],[F. NACIMIENTO]]))</f>
        <v>9</v>
      </c>
      <c r="D1260" s="2" t="s">
        <v>37</v>
      </c>
      <c r="E1260" s="4" t="s">
        <v>25</v>
      </c>
      <c r="F126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60" s="4" t="str">
        <f>_xlfn.XLOOKUP(BD_ATLETAS[[#This Row],[ATLETA]],ATLETAS[ATLETA],ATLETAS[SEXO])</f>
        <v>M</v>
      </c>
      <c r="H1260" s="4">
        <v>43801</v>
      </c>
      <c r="I1260" s="2" t="s">
        <v>68</v>
      </c>
      <c r="J1260" s="1" t="s">
        <v>649</v>
      </c>
      <c r="K1260" s="3">
        <v>5.3553240740740742E-4</v>
      </c>
    </row>
    <row r="1261" spans="1:11" x14ac:dyDescent="0.25">
      <c r="A1261" s="1">
        <v>2023</v>
      </c>
      <c r="B1261" s="4">
        <f>_xlfn.XLOOKUP(BD_ATLETAS[[#This Row],[ATLETA]],ATLETAS[ATLETA],ATLETAS[F. NACIMIENTO])</f>
        <v>40365</v>
      </c>
      <c r="C1261" s="1">
        <f>IF(BD_ATLETAS[[#This Row],[F. NACIMIENTO]]=0,"",BD_ATLETAS[[#This Row],[AÑO]]-YEAR(BD_ATLETAS[[#This Row],[F. NACIMIENTO]]))</f>
        <v>9</v>
      </c>
      <c r="D1261" s="2" t="s">
        <v>37</v>
      </c>
      <c r="E1261" s="4" t="s">
        <v>25</v>
      </c>
      <c r="F126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61" s="4" t="str">
        <f>_xlfn.XLOOKUP(BD_ATLETAS[[#This Row],[ATLETA]],ATLETAS[ATLETA],ATLETAS[SEXO])</f>
        <v>M</v>
      </c>
      <c r="H1261" s="4">
        <v>43801</v>
      </c>
      <c r="I1261" s="2" t="s">
        <v>68</v>
      </c>
      <c r="J1261" s="1" t="s">
        <v>9</v>
      </c>
      <c r="K1261" s="3">
        <v>3.8159722222222219E-4</v>
      </c>
    </row>
    <row r="1262" spans="1:11" x14ac:dyDescent="0.25">
      <c r="A1262" s="1">
        <v>2023</v>
      </c>
      <c r="B1262" s="4">
        <f>_xlfn.XLOOKUP(BD_ATLETAS[[#This Row],[ATLETA]],ATLETAS[ATLETA],ATLETAS[F. NACIMIENTO])</f>
        <v>40098</v>
      </c>
      <c r="C1262" s="1">
        <f>IF(BD_ATLETAS[[#This Row],[F. NACIMIENTO]]=0,"",BD_ATLETAS[[#This Row],[AÑO]]-YEAR(BD_ATLETAS[[#This Row],[F. NACIMIENTO]]))</f>
        <v>10</v>
      </c>
      <c r="D1262" s="2" t="s">
        <v>135</v>
      </c>
      <c r="E1262" s="4" t="s">
        <v>364</v>
      </c>
      <c r="F126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2" s="4" t="str">
        <f>_xlfn.XLOOKUP(BD_ATLETAS[[#This Row],[ATLETA]],ATLETAS[ATLETA],ATLETAS[SEXO])</f>
        <v>M</v>
      </c>
      <c r="H1262" s="4">
        <v>43801</v>
      </c>
      <c r="I1262" s="2" t="s">
        <v>68</v>
      </c>
      <c r="J1262" s="1" t="s">
        <v>649</v>
      </c>
      <c r="K1262" s="3">
        <v>5.2916666666666661E-4</v>
      </c>
    </row>
    <row r="1263" spans="1:11" x14ac:dyDescent="0.25">
      <c r="A1263" s="1">
        <v>2023</v>
      </c>
      <c r="B1263" s="4">
        <f>_xlfn.XLOOKUP(BD_ATLETAS[[#This Row],[ATLETA]],ATLETAS[ATLETA],ATLETAS[F. NACIMIENTO])</f>
        <v>40098</v>
      </c>
      <c r="C1263" s="1">
        <f>IF(BD_ATLETAS[[#This Row],[F. NACIMIENTO]]=0,"",BD_ATLETAS[[#This Row],[AÑO]]-YEAR(BD_ATLETAS[[#This Row],[F. NACIMIENTO]]))</f>
        <v>10</v>
      </c>
      <c r="D1263" s="2" t="s">
        <v>135</v>
      </c>
      <c r="E1263" s="4" t="s">
        <v>364</v>
      </c>
      <c r="F12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3" s="4" t="str">
        <f>_xlfn.XLOOKUP(BD_ATLETAS[[#This Row],[ATLETA]],ATLETAS[ATLETA],ATLETAS[SEXO])</f>
        <v>M</v>
      </c>
      <c r="H1263" s="4">
        <v>43801</v>
      </c>
      <c r="I1263" s="2" t="s">
        <v>68</v>
      </c>
      <c r="J1263" s="1" t="s">
        <v>651</v>
      </c>
      <c r="K1263" s="3">
        <v>1.3828703703703705E-3</v>
      </c>
    </row>
    <row r="1264" spans="1:11" x14ac:dyDescent="0.25">
      <c r="A1264" s="1">
        <v>2023</v>
      </c>
      <c r="B1264" s="4">
        <f>_xlfn.XLOOKUP(BD_ATLETAS[[#This Row],[ATLETA]],ATLETAS[ATLETA],ATLETAS[F. NACIMIENTO])</f>
        <v>40098</v>
      </c>
      <c r="C1264" s="1">
        <f>IF(BD_ATLETAS[[#This Row],[F. NACIMIENTO]]=0,"",BD_ATLETAS[[#This Row],[AÑO]]-YEAR(BD_ATLETAS[[#This Row],[F. NACIMIENTO]]))</f>
        <v>10</v>
      </c>
      <c r="D1264" s="2" t="s">
        <v>135</v>
      </c>
      <c r="E1264" s="4" t="s">
        <v>364</v>
      </c>
      <c r="F126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4" s="4" t="str">
        <f>_xlfn.XLOOKUP(BD_ATLETAS[[#This Row],[ATLETA]],ATLETAS[ATLETA],ATLETAS[SEXO])</f>
        <v>M</v>
      </c>
      <c r="H1264" s="4">
        <v>43801</v>
      </c>
      <c r="I1264" s="2" t="s">
        <v>68</v>
      </c>
      <c r="J1264" s="1" t="s">
        <v>12</v>
      </c>
      <c r="K1264" s="3">
        <v>8.1516203703703698E-4</v>
      </c>
    </row>
    <row r="1265" spans="1:11" x14ac:dyDescent="0.25">
      <c r="A1265" s="1">
        <v>2023</v>
      </c>
      <c r="B1265" s="4">
        <f>_xlfn.XLOOKUP(BD_ATLETAS[[#This Row],[ATLETA]],ATLETAS[ATLETA],ATLETAS[F. NACIMIENTO])</f>
        <v>40321</v>
      </c>
      <c r="C1265" s="1">
        <f>IF(BD_ATLETAS[[#This Row],[F. NACIMIENTO]]=0,"",BD_ATLETAS[[#This Row],[AÑO]]-YEAR(BD_ATLETAS[[#This Row],[F. NACIMIENTO]]))</f>
        <v>9</v>
      </c>
      <c r="D1265" s="2" t="s">
        <v>81</v>
      </c>
      <c r="E1265" s="4" t="s">
        <v>362</v>
      </c>
      <c r="F126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5" s="4" t="str">
        <f>_xlfn.XLOOKUP(BD_ATLETAS[[#This Row],[ATLETA]],ATLETAS[ATLETA],ATLETAS[SEXO])</f>
        <v>F</v>
      </c>
      <c r="H1265" s="4">
        <v>43801</v>
      </c>
      <c r="I1265" s="2" t="s">
        <v>68</v>
      </c>
      <c r="J1265" s="1" t="s">
        <v>649</v>
      </c>
      <c r="K1265" s="3">
        <v>5.9305555555555555E-4</v>
      </c>
    </row>
    <row r="1266" spans="1:11" x14ac:dyDescent="0.25">
      <c r="A1266" s="1">
        <v>2023</v>
      </c>
      <c r="B1266" s="4">
        <f>_xlfn.XLOOKUP(BD_ATLETAS[[#This Row],[ATLETA]],ATLETAS[ATLETA],ATLETAS[F. NACIMIENTO])</f>
        <v>40321</v>
      </c>
      <c r="C1266" s="1">
        <f>IF(BD_ATLETAS[[#This Row],[F. NACIMIENTO]]=0,"",BD_ATLETAS[[#This Row],[AÑO]]-YEAR(BD_ATLETAS[[#This Row],[F. NACIMIENTO]]))</f>
        <v>9</v>
      </c>
      <c r="D1266" s="2" t="s">
        <v>81</v>
      </c>
      <c r="E1266" s="4" t="s">
        <v>362</v>
      </c>
      <c r="F126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6" s="4" t="str">
        <f>_xlfn.XLOOKUP(BD_ATLETAS[[#This Row],[ATLETA]],ATLETAS[ATLETA],ATLETAS[SEXO])</f>
        <v>F</v>
      </c>
      <c r="H1266" s="4">
        <v>43801</v>
      </c>
      <c r="I1266" s="2" t="s">
        <v>68</v>
      </c>
      <c r="J1266" s="1" t="s">
        <v>11</v>
      </c>
      <c r="K1266" s="3">
        <v>8.2418981481481492E-4</v>
      </c>
    </row>
    <row r="1267" spans="1:11" x14ac:dyDescent="0.25">
      <c r="A1267" s="1">
        <v>2023</v>
      </c>
      <c r="B1267" s="4">
        <f>_xlfn.XLOOKUP(BD_ATLETAS[[#This Row],[ATLETA]],ATLETAS[ATLETA],ATLETAS[F. NACIMIENTO])</f>
        <v>40321</v>
      </c>
      <c r="C1267" s="1">
        <f>IF(BD_ATLETAS[[#This Row],[F. NACIMIENTO]]=0,"",BD_ATLETAS[[#This Row],[AÑO]]-YEAR(BD_ATLETAS[[#This Row],[F. NACIMIENTO]]))</f>
        <v>9</v>
      </c>
      <c r="D1267" s="2" t="s">
        <v>81</v>
      </c>
      <c r="E1267" s="4" t="s">
        <v>362</v>
      </c>
      <c r="F126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7" s="4" t="str">
        <f>_xlfn.XLOOKUP(BD_ATLETAS[[#This Row],[ATLETA]],ATLETAS[ATLETA],ATLETAS[SEXO])</f>
        <v>F</v>
      </c>
      <c r="H1267" s="4">
        <v>43801</v>
      </c>
      <c r="I1267" s="2" t="s">
        <v>68</v>
      </c>
      <c r="J1267" s="1" t="s">
        <v>12</v>
      </c>
      <c r="K1267" s="3">
        <v>8.5254629629629623E-4</v>
      </c>
    </row>
    <row r="1268" spans="1:11" x14ac:dyDescent="0.25">
      <c r="A1268" s="1">
        <v>2023</v>
      </c>
      <c r="B1268" s="4">
        <f>_xlfn.XLOOKUP(BD_ATLETAS[[#This Row],[ATLETA]],ATLETAS[ATLETA],ATLETAS[F. NACIMIENTO])</f>
        <v>40468</v>
      </c>
      <c r="C1268" s="1">
        <f>IF(BD_ATLETAS[[#This Row],[F. NACIMIENTO]]=0,"",BD_ATLETAS[[#This Row],[AÑO]]-YEAR(BD_ATLETAS[[#This Row],[F. NACIMIENTO]]))</f>
        <v>9</v>
      </c>
      <c r="D1268" s="2" t="s">
        <v>329</v>
      </c>
      <c r="E1268" s="4" t="s">
        <v>376</v>
      </c>
      <c r="F126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8" s="4" t="str">
        <f>_xlfn.XLOOKUP(BD_ATLETAS[[#This Row],[ATLETA]],ATLETAS[ATLETA],ATLETAS[SEXO])</f>
        <v>F</v>
      </c>
      <c r="H1268" s="4">
        <v>43801</v>
      </c>
      <c r="I1268" s="2" t="s">
        <v>68</v>
      </c>
      <c r="J1268" s="1" t="s">
        <v>649</v>
      </c>
      <c r="K1268" s="3">
        <v>7.817129629629629E-4</v>
      </c>
    </row>
    <row r="1269" spans="1:11" x14ac:dyDescent="0.25">
      <c r="A1269" s="1">
        <v>2023</v>
      </c>
      <c r="B1269" s="4">
        <f>_xlfn.XLOOKUP(BD_ATLETAS[[#This Row],[ATLETA]],ATLETAS[ATLETA],ATLETAS[F. NACIMIENTO])</f>
        <v>40468</v>
      </c>
      <c r="C1269" s="1">
        <f>IF(BD_ATLETAS[[#This Row],[F. NACIMIENTO]]=0,"",BD_ATLETAS[[#This Row],[AÑO]]-YEAR(BD_ATLETAS[[#This Row],[F. NACIMIENTO]]))</f>
        <v>9</v>
      </c>
      <c r="D1269" s="2" t="s">
        <v>329</v>
      </c>
      <c r="E1269" s="4" t="s">
        <v>376</v>
      </c>
      <c r="F12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269" s="4" t="str">
        <f>_xlfn.XLOOKUP(BD_ATLETAS[[#This Row],[ATLETA]],ATLETAS[ATLETA],ATLETAS[SEXO])</f>
        <v>F</v>
      </c>
      <c r="H1269" s="4">
        <v>43801</v>
      </c>
      <c r="I1269" s="2" t="s">
        <v>68</v>
      </c>
      <c r="J1269" s="1" t="s">
        <v>11</v>
      </c>
      <c r="K1269" s="3">
        <v>1.2431712962962963E-3</v>
      </c>
    </row>
    <row r="1270" spans="1:11" x14ac:dyDescent="0.25">
      <c r="A1270" s="1">
        <v>2023</v>
      </c>
      <c r="B1270" s="4">
        <f>_xlfn.XLOOKUP(BD_ATLETAS[[#This Row],[ATLETA]],ATLETAS[ATLETA],ATLETAS[F. NACIMIENTO])</f>
        <v>41044</v>
      </c>
      <c r="C1270" s="1">
        <f>IF(BD_ATLETAS[[#This Row],[F. NACIMIENTO]]=0,"",BD_ATLETAS[[#This Row],[AÑO]]-YEAR(BD_ATLETAS[[#This Row],[F. NACIMIENTO]]))</f>
        <v>7</v>
      </c>
      <c r="D1270" s="2" t="s">
        <v>149</v>
      </c>
      <c r="E1270" s="4" t="s">
        <v>365</v>
      </c>
      <c r="F12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0" s="4" t="str">
        <f>_xlfn.XLOOKUP(BD_ATLETAS[[#This Row],[ATLETA]],ATLETAS[ATLETA],ATLETAS[SEXO])</f>
        <v>F</v>
      </c>
      <c r="H1270" s="4">
        <v>43801</v>
      </c>
      <c r="I1270" s="2" t="s">
        <v>68</v>
      </c>
      <c r="J1270" s="1" t="s">
        <v>650</v>
      </c>
      <c r="K1270" s="3">
        <v>4.3113425925925931E-4</v>
      </c>
    </row>
    <row r="1271" spans="1:11" x14ac:dyDescent="0.25">
      <c r="A1271" s="1">
        <v>2023</v>
      </c>
      <c r="B1271" s="4">
        <f>_xlfn.XLOOKUP(BD_ATLETAS[[#This Row],[ATLETA]],ATLETAS[ATLETA],ATLETAS[F. NACIMIENTO])</f>
        <v>41044</v>
      </c>
      <c r="C1271" s="1">
        <f>IF(BD_ATLETAS[[#This Row],[F. NACIMIENTO]]=0,"",BD_ATLETAS[[#This Row],[AÑO]]-YEAR(BD_ATLETAS[[#This Row],[F. NACIMIENTO]]))</f>
        <v>7</v>
      </c>
      <c r="D1271" s="2" t="s">
        <v>149</v>
      </c>
      <c r="E1271" s="4" t="s">
        <v>365</v>
      </c>
      <c r="F12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1" s="4" t="str">
        <f>_xlfn.XLOOKUP(BD_ATLETAS[[#This Row],[ATLETA]],ATLETAS[ATLETA],ATLETAS[SEXO])</f>
        <v>F</v>
      </c>
      <c r="H1271" s="4">
        <v>43801</v>
      </c>
      <c r="I1271" s="2" t="s">
        <v>68</v>
      </c>
      <c r="J1271" s="1" t="s">
        <v>649</v>
      </c>
      <c r="K1271" s="3">
        <v>1.1306712962962961E-3</v>
      </c>
    </row>
    <row r="1272" spans="1:11" x14ac:dyDescent="0.25">
      <c r="A1272" s="1">
        <v>2023</v>
      </c>
      <c r="B1272" s="4">
        <f>_xlfn.XLOOKUP(BD_ATLETAS[[#This Row],[ATLETA]],ATLETAS[ATLETA],ATLETAS[F. NACIMIENTO])</f>
        <v>41044</v>
      </c>
      <c r="C1272" s="1">
        <f>IF(BD_ATLETAS[[#This Row],[F. NACIMIENTO]]=0,"",BD_ATLETAS[[#This Row],[AÑO]]-YEAR(BD_ATLETAS[[#This Row],[F. NACIMIENTO]]))</f>
        <v>7</v>
      </c>
      <c r="D1272" s="2" t="s">
        <v>149</v>
      </c>
      <c r="E1272" s="4" t="s">
        <v>365</v>
      </c>
      <c r="F12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2" s="4" t="str">
        <f>_xlfn.XLOOKUP(BD_ATLETAS[[#This Row],[ATLETA]],ATLETAS[ATLETA],ATLETAS[SEXO])</f>
        <v>F</v>
      </c>
      <c r="H1272" s="4">
        <v>43801</v>
      </c>
      <c r="I1272" s="2" t="s">
        <v>68</v>
      </c>
      <c r="J1272" s="1" t="s">
        <v>9</v>
      </c>
      <c r="K1272" s="3">
        <v>6.6099537037037038E-4</v>
      </c>
    </row>
    <row r="1273" spans="1:11" x14ac:dyDescent="0.25">
      <c r="A1273" s="1">
        <v>2023</v>
      </c>
      <c r="B1273" s="4">
        <f>_xlfn.XLOOKUP(BD_ATLETAS[[#This Row],[ATLETA]],ATLETAS[ATLETA],ATLETAS[F. NACIMIENTO])</f>
        <v>37986</v>
      </c>
      <c r="C1273" s="1">
        <f>IF(BD_ATLETAS[[#This Row],[F. NACIMIENTO]]=0,"",BD_ATLETAS[[#This Row],[AÑO]]-YEAR(BD_ATLETAS[[#This Row],[F. NACIMIENTO]]))</f>
        <v>15</v>
      </c>
      <c r="D1273" s="2" t="s">
        <v>272</v>
      </c>
      <c r="E1273" s="4" t="s">
        <v>369</v>
      </c>
      <c r="F12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3" s="4" t="str">
        <f>_xlfn.XLOOKUP(BD_ATLETAS[[#This Row],[ATLETA]],ATLETAS[ATLETA],ATLETAS[SEXO])</f>
        <v>M</v>
      </c>
      <c r="H1273" s="4">
        <v>43801</v>
      </c>
      <c r="I1273" s="2" t="s">
        <v>68</v>
      </c>
      <c r="J1273" s="1" t="s">
        <v>649</v>
      </c>
      <c r="K1273" s="3">
        <v>3.3182870370370376E-4</v>
      </c>
    </row>
    <row r="1274" spans="1:11" x14ac:dyDescent="0.25">
      <c r="A1274" s="1">
        <v>2023</v>
      </c>
      <c r="B1274" s="4">
        <f>_xlfn.XLOOKUP(BD_ATLETAS[[#This Row],[ATLETA]],ATLETAS[ATLETA],ATLETAS[F. NACIMIENTO])</f>
        <v>37986</v>
      </c>
      <c r="C1274" s="1">
        <f>IF(BD_ATLETAS[[#This Row],[F. NACIMIENTO]]=0,"",BD_ATLETAS[[#This Row],[AÑO]]-YEAR(BD_ATLETAS[[#This Row],[F. NACIMIENTO]]))</f>
        <v>15</v>
      </c>
      <c r="D1274" s="2" t="s">
        <v>272</v>
      </c>
      <c r="E1274" s="4" t="s">
        <v>369</v>
      </c>
      <c r="F12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4" s="4" t="str">
        <f>_xlfn.XLOOKUP(BD_ATLETAS[[#This Row],[ATLETA]],ATLETAS[ATLETA],ATLETAS[SEXO])</f>
        <v>M</v>
      </c>
      <c r="H1274" s="4">
        <v>43801</v>
      </c>
      <c r="I1274" s="2" t="s">
        <v>68</v>
      </c>
      <c r="J1274" s="1" t="s">
        <v>652</v>
      </c>
      <c r="K1274" s="3">
        <v>1.9761574074074074E-3</v>
      </c>
    </row>
    <row r="1275" spans="1:11" x14ac:dyDescent="0.25">
      <c r="A1275" s="1">
        <v>2023</v>
      </c>
      <c r="B1275" s="4">
        <f>_xlfn.XLOOKUP(BD_ATLETAS[[#This Row],[ATLETA]],ATLETAS[ATLETA],ATLETAS[F. NACIMIENTO])</f>
        <v>37986</v>
      </c>
      <c r="C1275" s="1">
        <f>IF(BD_ATLETAS[[#This Row],[F. NACIMIENTO]]=0,"",BD_ATLETAS[[#This Row],[AÑO]]-YEAR(BD_ATLETAS[[#This Row],[F. NACIMIENTO]]))</f>
        <v>15</v>
      </c>
      <c r="D1275" s="2" t="s">
        <v>272</v>
      </c>
      <c r="E1275" s="4" t="s">
        <v>369</v>
      </c>
      <c r="F12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5" s="4" t="str">
        <f>_xlfn.XLOOKUP(BD_ATLETAS[[#This Row],[ATLETA]],ATLETAS[ATLETA],ATLETAS[SEXO])</f>
        <v>M</v>
      </c>
      <c r="H1275" s="4">
        <v>43801</v>
      </c>
      <c r="I1275" s="2" t="s">
        <v>68</v>
      </c>
      <c r="J1275" s="1" t="s">
        <v>11</v>
      </c>
      <c r="K1275" s="3">
        <v>4.2141203703703698E-4</v>
      </c>
    </row>
    <row r="1276" spans="1:11" x14ac:dyDescent="0.25">
      <c r="A1276" s="1">
        <v>2023</v>
      </c>
      <c r="B1276" s="4">
        <f>_xlfn.XLOOKUP(BD_ATLETAS[[#This Row],[ATLETA]],ATLETAS[ATLETA],ATLETAS[F. NACIMIENTO])</f>
        <v>37986</v>
      </c>
      <c r="C1276" s="1">
        <f>IF(BD_ATLETAS[[#This Row],[F. NACIMIENTO]]=0,"",BD_ATLETAS[[#This Row],[AÑO]]-YEAR(BD_ATLETAS[[#This Row],[F. NACIMIENTO]]))</f>
        <v>15</v>
      </c>
      <c r="D1276" s="2" t="s">
        <v>272</v>
      </c>
      <c r="E1276" s="4" t="s">
        <v>369</v>
      </c>
      <c r="F12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76" s="4" t="str">
        <f>_xlfn.XLOOKUP(BD_ATLETAS[[#This Row],[ATLETA]],ATLETAS[ATLETA],ATLETAS[SEXO])</f>
        <v>M</v>
      </c>
      <c r="H1276" s="4">
        <v>43801</v>
      </c>
      <c r="I1276" s="2" t="s">
        <v>68</v>
      </c>
      <c r="J1276" s="1" t="s">
        <v>12</v>
      </c>
      <c r="K1276" s="3">
        <v>4.4097222222222221E-4</v>
      </c>
    </row>
    <row r="1277" spans="1:11" x14ac:dyDescent="0.25">
      <c r="A1277" s="1">
        <v>2023</v>
      </c>
      <c r="B1277" s="4">
        <f>_xlfn.XLOOKUP(BD_ATLETAS[[#This Row],[ATLETA]],ATLETAS[ATLETA],ATLETAS[F. NACIMIENTO])</f>
        <v>40875</v>
      </c>
      <c r="C1277" s="1">
        <f>IF(BD_ATLETAS[[#This Row],[F. NACIMIENTO]]=0,"",BD_ATLETAS[[#This Row],[AÑO]]-YEAR(BD_ATLETAS[[#This Row],[F. NACIMIENTO]]))</f>
        <v>8</v>
      </c>
      <c r="D1277" s="2" t="s">
        <v>184</v>
      </c>
      <c r="E1277" s="4" t="s">
        <v>367</v>
      </c>
      <c r="F12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7" s="4" t="str">
        <f>_xlfn.XLOOKUP(BD_ATLETAS[[#This Row],[ATLETA]],ATLETAS[ATLETA],ATLETAS[SEXO])</f>
        <v>M</v>
      </c>
      <c r="H1277" s="4">
        <v>43801</v>
      </c>
      <c r="I1277" s="2" t="s">
        <v>68</v>
      </c>
      <c r="J1277" s="1" t="s">
        <v>650</v>
      </c>
      <c r="K1277" s="3">
        <v>2.5162037037037031E-4</v>
      </c>
    </row>
    <row r="1278" spans="1:11" x14ac:dyDescent="0.25">
      <c r="A1278" s="1">
        <v>2023</v>
      </c>
      <c r="B1278" s="4">
        <f>_xlfn.XLOOKUP(BD_ATLETAS[[#This Row],[ATLETA]],ATLETAS[ATLETA],ATLETAS[F. NACIMIENTO])</f>
        <v>40875</v>
      </c>
      <c r="C1278" s="1">
        <f>IF(BD_ATLETAS[[#This Row],[F. NACIMIENTO]]=0,"",BD_ATLETAS[[#This Row],[AÑO]]-YEAR(BD_ATLETAS[[#This Row],[F. NACIMIENTO]]))</f>
        <v>8</v>
      </c>
      <c r="D1278" s="2" t="s">
        <v>184</v>
      </c>
      <c r="E1278" s="4" t="s">
        <v>367</v>
      </c>
      <c r="F12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8" s="4" t="str">
        <f>_xlfn.XLOOKUP(BD_ATLETAS[[#This Row],[ATLETA]],ATLETAS[ATLETA],ATLETAS[SEXO])</f>
        <v>M</v>
      </c>
      <c r="H1278" s="4">
        <v>43801</v>
      </c>
      <c r="I1278" s="2" t="s">
        <v>68</v>
      </c>
      <c r="J1278" s="1" t="s">
        <v>649</v>
      </c>
      <c r="K1278" s="3">
        <v>5.4976851851851855E-4</v>
      </c>
    </row>
    <row r="1279" spans="1:11" x14ac:dyDescent="0.25">
      <c r="A1279" s="1">
        <v>2023</v>
      </c>
      <c r="B1279" s="4">
        <f>_xlfn.XLOOKUP(BD_ATLETAS[[#This Row],[ATLETA]],ATLETAS[ATLETA],ATLETAS[F. NACIMIENTO])</f>
        <v>40875</v>
      </c>
      <c r="C1279" s="1">
        <f>IF(BD_ATLETAS[[#This Row],[F. NACIMIENTO]]=0,"",BD_ATLETAS[[#This Row],[AÑO]]-YEAR(BD_ATLETAS[[#This Row],[F. NACIMIENTO]]))</f>
        <v>8</v>
      </c>
      <c r="D1279" s="2" t="s">
        <v>184</v>
      </c>
      <c r="E1279" s="4" t="s">
        <v>367</v>
      </c>
      <c r="F12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279" s="4" t="str">
        <f>_xlfn.XLOOKUP(BD_ATLETAS[[#This Row],[ATLETA]],ATLETAS[ATLETA],ATLETAS[SEXO])</f>
        <v>M</v>
      </c>
      <c r="H1279" s="4">
        <v>43801</v>
      </c>
      <c r="I1279" s="2" t="s">
        <v>68</v>
      </c>
      <c r="J1279" s="1" t="s">
        <v>9</v>
      </c>
      <c r="K1279" s="3">
        <v>3.5532407407407404E-4</v>
      </c>
    </row>
    <row r="1280" spans="1:11" x14ac:dyDescent="0.25">
      <c r="A1280" s="1">
        <v>2023</v>
      </c>
      <c r="B1280" s="4">
        <f>_xlfn.XLOOKUP(BD_ATLETAS[[#This Row],[ATLETA]],ATLETAS[ATLETA],ATLETAS[F. NACIMIENTO])</f>
        <v>38426</v>
      </c>
      <c r="C1280" s="1">
        <f>IF(BD_ATLETAS[[#This Row],[F. NACIMIENTO]]=0,"",BD_ATLETAS[[#This Row],[AÑO]]-YEAR(BD_ATLETAS[[#This Row],[F. NACIMIENTO]]))</f>
        <v>14</v>
      </c>
      <c r="D1280" s="2" t="s">
        <v>73</v>
      </c>
      <c r="E1280" s="4" t="s">
        <v>78</v>
      </c>
      <c r="F12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0" s="4" t="str">
        <f>_xlfn.XLOOKUP(BD_ATLETAS[[#This Row],[ATLETA]],ATLETAS[ATLETA],ATLETAS[SEXO])</f>
        <v>F</v>
      </c>
      <c r="H1280" s="4">
        <v>43801</v>
      </c>
      <c r="I1280" s="2" t="s">
        <v>68</v>
      </c>
      <c r="J1280" s="1" t="s">
        <v>649</v>
      </c>
      <c r="K1280" s="3">
        <v>4.5833333333333338E-4</v>
      </c>
    </row>
    <row r="1281" spans="1:11" x14ac:dyDescent="0.25">
      <c r="A1281" s="1">
        <v>2023</v>
      </c>
      <c r="B1281" s="4">
        <f>_xlfn.XLOOKUP(BD_ATLETAS[[#This Row],[ATLETA]],ATLETAS[ATLETA],ATLETAS[F. NACIMIENTO])</f>
        <v>38426</v>
      </c>
      <c r="C1281" s="1">
        <f>IF(BD_ATLETAS[[#This Row],[F. NACIMIENTO]]=0,"",BD_ATLETAS[[#This Row],[AÑO]]-YEAR(BD_ATLETAS[[#This Row],[F. NACIMIENTO]]))</f>
        <v>14</v>
      </c>
      <c r="D1281" s="2" t="s">
        <v>73</v>
      </c>
      <c r="E1281" s="4" t="s">
        <v>78</v>
      </c>
      <c r="F12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1" s="4" t="str">
        <f>_xlfn.XLOOKUP(BD_ATLETAS[[#This Row],[ATLETA]],ATLETAS[ATLETA],ATLETAS[SEXO])</f>
        <v>F</v>
      </c>
      <c r="H1281" s="4">
        <v>43801</v>
      </c>
      <c r="I1281" s="2" t="s">
        <v>68</v>
      </c>
      <c r="J1281" s="1" t="s">
        <v>651</v>
      </c>
      <c r="K1281" s="3">
        <v>1.1053240740740741E-3</v>
      </c>
    </row>
    <row r="1282" spans="1:11" x14ac:dyDescent="0.25">
      <c r="A1282" s="1">
        <v>2023</v>
      </c>
      <c r="B1282" s="4">
        <f>_xlfn.XLOOKUP(BD_ATLETAS[[#This Row],[ATLETA]],ATLETAS[ATLETA],ATLETAS[F. NACIMIENTO])</f>
        <v>38426</v>
      </c>
      <c r="C1282" s="1">
        <f>IF(BD_ATLETAS[[#This Row],[F. NACIMIENTO]]=0,"",BD_ATLETAS[[#This Row],[AÑO]]-YEAR(BD_ATLETAS[[#This Row],[F. NACIMIENTO]]))</f>
        <v>14</v>
      </c>
      <c r="D1282" s="2" t="s">
        <v>73</v>
      </c>
      <c r="E1282" s="4" t="s">
        <v>78</v>
      </c>
      <c r="F12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2" s="4" t="str">
        <f>_xlfn.XLOOKUP(BD_ATLETAS[[#This Row],[ATLETA]],ATLETAS[ATLETA],ATLETAS[SEXO])</f>
        <v>F</v>
      </c>
      <c r="H1282" s="4">
        <v>43801</v>
      </c>
      <c r="I1282" s="2" t="s">
        <v>68</v>
      </c>
      <c r="J1282" s="1" t="s">
        <v>652</v>
      </c>
      <c r="K1282" s="3">
        <v>2.4165509259259262E-3</v>
      </c>
    </row>
    <row r="1283" spans="1:11" x14ac:dyDescent="0.25">
      <c r="A1283" s="1">
        <v>2023</v>
      </c>
      <c r="B1283" s="4">
        <f>_xlfn.XLOOKUP(BD_ATLETAS[[#This Row],[ATLETA]],ATLETAS[ATLETA],ATLETAS[F. NACIMIENTO])</f>
        <v>38426</v>
      </c>
      <c r="C1283" s="1">
        <f>IF(BD_ATLETAS[[#This Row],[F. NACIMIENTO]]=0,"",BD_ATLETAS[[#This Row],[AÑO]]-YEAR(BD_ATLETAS[[#This Row],[F. NACIMIENTO]]))</f>
        <v>14</v>
      </c>
      <c r="D1283" s="2" t="s">
        <v>73</v>
      </c>
      <c r="E1283" s="4" t="s">
        <v>78</v>
      </c>
      <c r="F12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283" s="4" t="str">
        <f>_xlfn.XLOOKUP(BD_ATLETAS[[#This Row],[ATLETA]],ATLETAS[ATLETA],ATLETAS[SEXO])</f>
        <v>F</v>
      </c>
      <c r="H1283" s="4">
        <v>43801</v>
      </c>
      <c r="I1283" s="2" t="s">
        <v>68</v>
      </c>
      <c r="J1283" s="1" t="s">
        <v>11</v>
      </c>
      <c r="K1283" s="3">
        <v>5.7546296296296295E-4</v>
      </c>
    </row>
    <row r="1284" spans="1:11" x14ac:dyDescent="0.25">
      <c r="A1284" s="1">
        <v>2023</v>
      </c>
      <c r="B1284" s="4">
        <f>_xlfn.XLOOKUP(BD_ATLETAS[[#This Row],[ATLETA]],ATLETAS[ATLETA],ATLETAS[F. NACIMIENTO])</f>
        <v>38990</v>
      </c>
      <c r="C1284" s="1">
        <f>IF(BD_ATLETAS[[#This Row],[F. NACIMIENTO]]=0,"",BD_ATLETAS[[#This Row],[AÑO]]-YEAR(BD_ATLETAS[[#This Row],[F. NACIMIENTO]]))</f>
        <v>13</v>
      </c>
      <c r="D1284" t="s">
        <v>405</v>
      </c>
      <c r="E1284" s="4" t="s">
        <v>362</v>
      </c>
      <c r="F12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4" s="4" t="str">
        <f>_xlfn.XLOOKUP(BD_ATLETAS[[#This Row],[ATLETA]],ATLETAS[ATLETA],ATLETAS[SEXO])</f>
        <v>M</v>
      </c>
      <c r="H1284" s="4">
        <v>43801</v>
      </c>
      <c r="I1284" s="2" t="s">
        <v>68</v>
      </c>
      <c r="J1284" s="1" t="s">
        <v>649</v>
      </c>
      <c r="K1284" s="3">
        <v>3.5821759259259265E-4</v>
      </c>
    </row>
    <row r="1285" spans="1:11" x14ac:dyDescent="0.25">
      <c r="A1285" s="1">
        <v>2023</v>
      </c>
      <c r="B1285" s="4">
        <f>_xlfn.XLOOKUP(BD_ATLETAS[[#This Row],[ATLETA]],ATLETAS[ATLETA],ATLETAS[F. NACIMIENTO])</f>
        <v>38990</v>
      </c>
      <c r="C1285" s="1">
        <f>IF(BD_ATLETAS[[#This Row],[F. NACIMIENTO]]=0,"",BD_ATLETAS[[#This Row],[AÑO]]-YEAR(BD_ATLETAS[[#This Row],[F. NACIMIENTO]]))</f>
        <v>13</v>
      </c>
      <c r="D1285" t="s">
        <v>405</v>
      </c>
      <c r="E1285" s="4" t="s">
        <v>362</v>
      </c>
      <c r="F12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5" s="4" t="str">
        <f>_xlfn.XLOOKUP(BD_ATLETAS[[#This Row],[ATLETA]],ATLETAS[ATLETA],ATLETAS[SEXO])</f>
        <v>M</v>
      </c>
      <c r="H1285" s="4">
        <v>43801</v>
      </c>
      <c r="I1285" s="2" t="s">
        <v>68</v>
      </c>
      <c r="J1285" s="1" t="s">
        <v>651</v>
      </c>
      <c r="K1285" s="3">
        <v>8.1192129629629626E-4</v>
      </c>
    </row>
    <row r="1286" spans="1:11" x14ac:dyDescent="0.25">
      <c r="A1286" s="1">
        <v>2023</v>
      </c>
      <c r="B1286" s="4">
        <f>_xlfn.XLOOKUP(BD_ATLETAS[[#This Row],[ATLETA]],ATLETAS[ATLETA],ATLETAS[F. NACIMIENTO])</f>
        <v>38990</v>
      </c>
      <c r="C1286" s="1">
        <f>IF(BD_ATLETAS[[#This Row],[F. NACIMIENTO]]=0,"",BD_ATLETAS[[#This Row],[AÑO]]-YEAR(BD_ATLETAS[[#This Row],[F. NACIMIENTO]]))</f>
        <v>13</v>
      </c>
      <c r="D1286" t="s">
        <v>405</v>
      </c>
      <c r="E1286" s="4" t="s">
        <v>362</v>
      </c>
      <c r="F12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6" s="4" t="str">
        <f>_xlfn.XLOOKUP(BD_ATLETAS[[#This Row],[ATLETA]],ATLETAS[ATLETA],ATLETAS[SEXO])</f>
        <v>M</v>
      </c>
      <c r="H1286" s="4">
        <v>43801</v>
      </c>
      <c r="I1286" s="2" t="s">
        <v>68</v>
      </c>
      <c r="J1286" s="1" t="s">
        <v>11</v>
      </c>
      <c r="K1286" s="3">
        <v>4.4270833333333331E-4</v>
      </c>
    </row>
    <row r="1287" spans="1:11" x14ac:dyDescent="0.25">
      <c r="A1287" s="1">
        <v>2023</v>
      </c>
      <c r="B1287" s="4">
        <f>_xlfn.XLOOKUP(BD_ATLETAS[[#This Row],[ATLETA]],ATLETAS[ATLETA],ATLETAS[F. NACIMIENTO])</f>
        <v>38990</v>
      </c>
      <c r="C1287" s="1">
        <f>IF(BD_ATLETAS[[#This Row],[F. NACIMIENTO]]=0,"",BD_ATLETAS[[#This Row],[AÑO]]-YEAR(BD_ATLETAS[[#This Row],[F. NACIMIENTO]]))</f>
        <v>13</v>
      </c>
      <c r="D1287" t="s">
        <v>405</v>
      </c>
      <c r="E1287" s="4" t="s">
        <v>362</v>
      </c>
      <c r="F128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87" s="4" t="str">
        <f>_xlfn.XLOOKUP(BD_ATLETAS[[#This Row],[ATLETA]],ATLETAS[ATLETA],ATLETAS[SEXO])</f>
        <v>M</v>
      </c>
      <c r="H1287" s="4">
        <v>43801</v>
      </c>
      <c r="I1287" s="2" t="s">
        <v>68</v>
      </c>
      <c r="J1287" s="1" t="s">
        <v>13</v>
      </c>
      <c r="K1287" s="3">
        <v>4.054398148148148E-4</v>
      </c>
    </row>
    <row r="1288" spans="1:11" x14ac:dyDescent="0.25">
      <c r="A1288" s="1">
        <v>2023</v>
      </c>
      <c r="B1288" s="4">
        <f>_xlfn.XLOOKUP(BD_ATLETAS[[#This Row],[ATLETA]],ATLETAS[ATLETA],ATLETAS[F. NACIMIENTO])</f>
        <v>40009</v>
      </c>
      <c r="C1288" s="1">
        <f>IF(BD_ATLETAS[[#This Row],[F. NACIMIENTO]]=0,"",BD_ATLETAS[[#This Row],[AÑO]]-YEAR(BD_ATLETAS[[#This Row],[F. NACIMIENTO]]))</f>
        <v>10</v>
      </c>
      <c r="D1288" s="2" t="s">
        <v>332</v>
      </c>
      <c r="E1288" s="4" t="s">
        <v>376</v>
      </c>
      <c r="F12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88" s="4" t="str">
        <f>_xlfn.XLOOKUP(BD_ATLETAS[[#This Row],[ATLETA]],ATLETAS[ATLETA],ATLETAS[SEXO])</f>
        <v>F</v>
      </c>
      <c r="H1288" s="4">
        <v>43801</v>
      </c>
      <c r="I1288" s="2" t="s">
        <v>68</v>
      </c>
      <c r="J1288" s="1" t="s">
        <v>649</v>
      </c>
      <c r="K1288" s="3">
        <v>4.4687500000000001E-4</v>
      </c>
    </row>
    <row r="1289" spans="1:11" x14ac:dyDescent="0.25">
      <c r="A1289" s="1">
        <v>2023</v>
      </c>
      <c r="B1289" s="4">
        <f>_xlfn.XLOOKUP(BD_ATLETAS[[#This Row],[ATLETA]],ATLETAS[ATLETA],ATLETAS[F. NACIMIENTO])</f>
        <v>40009</v>
      </c>
      <c r="C1289" s="1">
        <f>IF(BD_ATLETAS[[#This Row],[F. NACIMIENTO]]=0,"",BD_ATLETAS[[#This Row],[AÑO]]-YEAR(BD_ATLETAS[[#This Row],[F. NACIMIENTO]]))</f>
        <v>10</v>
      </c>
      <c r="D1289" s="2" t="s">
        <v>332</v>
      </c>
      <c r="E1289" s="4" t="s">
        <v>376</v>
      </c>
      <c r="F12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89" s="4" t="str">
        <f>_xlfn.XLOOKUP(BD_ATLETAS[[#This Row],[ATLETA]],ATLETAS[ATLETA],ATLETAS[SEXO])</f>
        <v>F</v>
      </c>
      <c r="H1289" s="4">
        <v>43801</v>
      </c>
      <c r="I1289" s="2" t="s">
        <v>68</v>
      </c>
      <c r="J1289" s="1" t="s">
        <v>651</v>
      </c>
      <c r="K1289" s="3">
        <v>1.1716435185185185E-3</v>
      </c>
    </row>
    <row r="1290" spans="1:11" x14ac:dyDescent="0.25">
      <c r="A1290" s="1">
        <v>2023</v>
      </c>
      <c r="B1290" s="4">
        <f>_xlfn.XLOOKUP(BD_ATLETAS[[#This Row],[ATLETA]],ATLETAS[ATLETA],ATLETAS[F. NACIMIENTO])</f>
        <v>40009</v>
      </c>
      <c r="C1290" s="1">
        <f>IF(BD_ATLETAS[[#This Row],[F. NACIMIENTO]]=0,"",BD_ATLETAS[[#This Row],[AÑO]]-YEAR(BD_ATLETAS[[#This Row],[F. NACIMIENTO]]))</f>
        <v>10</v>
      </c>
      <c r="D1290" s="2" t="s">
        <v>332</v>
      </c>
      <c r="E1290" s="4" t="s">
        <v>376</v>
      </c>
      <c r="F12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0" s="4" t="str">
        <f>_xlfn.XLOOKUP(BD_ATLETAS[[#This Row],[ATLETA]],ATLETAS[ATLETA],ATLETAS[SEXO])</f>
        <v>F</v>
      </c>
      <c r="H1290" s="4">
        <v>43801</v>
      </c>
      <c r="I1290" s="2" t="s">
        <v>68</v>
      </c>
      <c r="J1290" s="1" t="s">
        <v>11</v>
      </c>
      <c r="K1290" s="3">
        <v>6.5243055555555551E-4</v>
      </c>
    </row>
    <row r="1291" spans="1:11" x14ac:dyDescent="0.25">
      <c r="A1291" s="1">
        <v>2023</v>
      </c>
      <c r="B1291" s="4">
        <f>_xlfn.XLOOKUP(BD_ATLETAS[[#This Row],[ATLETA]],ATLETAS[ATLETA],ATLETAS[F. NACIMIENTO])</f>
        <v>38942</v>
      </c>
      <c r="C1291" s="1">
        <f>IF(BD_ATLETAS[[#This Row],[F. NACIMIENTO]]=0,"",BD_ATLETAS[[#This Row],[AÑO]]-YEAR(BD_ATLETAS[[#This Row],[F. NACIMIENTO]]))</f>
        <v>13</v>
      </c>
      <c r="D1291" s="2" t="s">
        <v>394</v>
      </c>
      <c r="E1291" s="4" t="s">
        <v>78</v>
      </c>
      <c r="F12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1" s="4" t="str">
        <f>_xlfn.XLOOKUP(BD_ATLETAS[[#This Row],[ATLETA]],ATLETAS[ATLETA],ATLETAS[SEXO])</f>
        <v>F</v>
      </c>
      <c r="H1291" s="4">
        <v>43801</v>
      </c>
      <c r="I1291" s="2" t="s">
        <v>68</v>
      </c>
      <c r="J1291" s="1" t="s">
        <v>649</v>
      </c>
      <c r="K1291" s="3">
        <v>4.4641203703703705E-4</v>
      </c>
    </row>
    <row r="1292" spans="1:11" x14ac:dyDescent="0.25">
      <c r="A1292" s="1">
        <v>2023</v>
      </c>
      <c r="B1292" s="4">
        <f>_xlfn.XLOOKUP(BD_ATLETAS[[#This Row],[ATLETA]],ATLETAS[ATLETA],ATLETAS[F. NACIMIENTO])</f>
        <v>38942</v>
      </c>
      <c r="C1292" s="1">
        <f>IF(BD_ATLETAS[[#This Row],[F. NACIMIENTO]]=0,"",BD_ATLETAS[[#This Row],[AÑO]]-YEAR(BD_ATLETAS[[#This Row],[F. NACIMIENTO]]))</f>
        <v>13</v>
      </c>
      <c r="D1292" s="2" t="s">
        <v>394</v>
      </c>
      <c r="E1292" s="4" t="s">
        <v>78</v>
      </c>
      <c r="F12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2" s="4" t="str">
        <f>_xlfn.XLOOKUP(BD_ATLETAS[[#This Row],[ATLETA]],ATLETAS[ATLETA],ATLETAS[SEXO])</f>
        <v>F</v>
      </c>
      <c r="H1292" s="4">
        <v>43801</v>
      </c>
      <c r="I1292" s="2" t="s">
        <v>68</v>
      </c>
      <c r="J1292" s="1" t="s">
        <v>651</v>
      </c>
      <c r="K1292" s="3">
        <v>1.0907407407407409E-3</v>
      </c>
    </row>
    <row r="1293" spans="1:11" x14ac:dyDescent="0.25">
      <c r="A1293" s="1">
        <v>2023</v>
      </c>
      <c r="B1293" s="4">
        <f>_xlfn.XLOOKUP(BD_ATLETAS[[#This Row],[ATLETA]],ATLETAS[ATLETA],ATLETAS[F. NACIMIENTO])</f>
        <v>38942</v>
      </c>
      <c r="C1293" s="1">
        <f>IF(BD_ATLETAS[[#This Row],[F. NACIMIENTO]]=0,"",BD_ATLETAS[[#This Row],[AÑO]]-YEAR(BD_ATLETAS[[#This Row],[F. NACIMIENTO]]))</f>
        <v>13</v>
      </c>
      <c r="D1293" s="2" t="s">
        <v>394</v>
      </c>
      <c r="E1293" s="4" t="s">
        <v>78</v>
      </c>
      <c r="F12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3" s="4" t="str">
        <f>_xlfn.XLOOKUP(BD_ATLETAS[[#This Row],[ATLETA]],ATLETAS[ATLETA],ATLETAS[SEXO])</f>
        <v>F</v>
      </c>
      <c r="H1293" s="4">
        <v>43801</v>
      </c>
      <c r="I1293" s="2" t="s">
        <v>68</v>
      </c>
      <c r="J1293" s="1" t="s">
        <v>13</v>
      </c>
      <c r="K1293" s="3">
        <v>5.5185185185185187E-4</v>
      </c>
    </row>
    <row r="1294" spans="1:11" x14ac:dyDescent="0.25">
      <c r="A1294" s="1">
        <v>2023</v>
      </c>
      <c r="B1294" s="4">
        <f>_xlfn.XLOOKUP(BD_ATLETAS[[#This Row],[ATLETA]],ATLETAS[ATLETA],ATLETAS[F. NACIMIENTO])</f>
        <v>38942</v>
      </c>
      <c r="C1294" s="1">
        <f>IF(BD_ATLETAS[[#This Row],[F. NACIMIENTO]]=0,"",BD_ATLETAS[[#This Row],[AÑO]]-YEAR(BD_ATLETAS[[#This Row],[F. NACIMIENTO]]))</f>
        <v>13</v>
      </c>
      <c r="D1294" s="2" t="s">
        <v>394</v>
      </c>
      <c r="E1294" s="4" t="s">
        <v>78</v>
      </c>
      <c r="F12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4" s="4" t="str">
        <f>_xlfn.XLOOKUP(BD_ATLETAS[[#This Row],[ATLETA]],ATLETAS[ATLETA],ATLETAS[SEXO])</f>
        <v>F</v>
      </c>
      <c r="H1294" s="4">
        <v>43801</v>
      </c>
      <c r="I1294" s="2" t="s">
        <v>68</v>
      </c>
      <c r="J1294" s="1" t="s">
        <v>12</v>
      </c>
      <c r="K1294" s="3">
        <v>5.8101851851851858E-4</v>
      </c>
    </row>
    <row r="1295" spans="1:11" x14ac:dyDescent="0.25">
      <c r="A1295" s="1">
        <v>2023</v>
      </c>
      <c r="B1295" s="4">
        <f>_xlfn.XLOOKUP(BD_ATLETAS[[#This Row],[ATLETA]],ATLETAS[ATLETA],ATLETAS[F. NACIMIENTO])</f>
        <v>39740</v>
      </c>
      <c r="C1295" s="1">
        <f>IF(BD_ATLETAS[[#This Row],[F. NACIMIENTO]]=0,"",BD_ATLETAS[[#This Row],[AÑO]]-YEAR(BD_ATLETAS[[#This Row],[F. NACIMIENTO]]))</f>
        <v>11</v>
      </c>
      <c r="D1295" s="2" t="s">
        <v>125</v>
      </c>
      <c r="E1295" s="4" t="s">
        <v>364</v>
      </c>
      <c r="F12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5" s="4" t="str">
        <f>_xlfn.XLOOKUP(BD_ATLETAS[[#This Row],[ATLETA]],ATLETAS[ATLETA],ATLETAS[SEXO])</f>
        <v>F</v>
      </c>
      <c r="H1295" s="4">
        <v>43801</v>
      </c>
      <c r="I1295" s="2" t="s">
        <v>68</v>
      </c>
      <c r="J1295" s="1" t="s">
        <v>649</v>
      </c>
      <c r="K1295" s="3">
        <v>4.5069444444444437E-4</v>
      </c>
    </row>
    <row r="1296" spans="1:11" x14ac:dyDescent="0.25">
      <c r="A1296" s="1">
        <v>2023</v>
      </c>
      <c r="B1296" s="4">
        <f>_xlfn.XLOOKUP(BD_ATLETAS[[#This Row],[ATLETA]],ATLETAS[ATLETA],ATLETAS[F. NACIMIENTO])</f>
        <v>39740</v>
      </c>
      <c r="C1296" s="1">
        <f>IF(BD_ATLETAS[[#This Row],[F. NACIMIENTO]]=0,"",BD_ATLETAS[[#This Row],[AÑO]]-YEAR(BD_ATLETAS[[#This Row],[F. NACIMIENTO]]))</f>
        <v>11</v>
      </c>
      <c r="D1296" s="2" t="s">
        <v>125</v>
      </c>
      <c r="E1296" s="4" t="s">
        <v>364</v>
      </c>
      <c r="F12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6" s="4" t="str">
        <f>_xlfn.XLOOKUP(BD_ATLETAS[[#This Row],[ATLETA]],ATLETAS[ATLETA],ATLETAS[SEXO])</f>
        <v>F</v>
      </c>
      <c r="H1296" s="4">
        <v>43801</v>
      </c>
      <c r="I1296" s="2" t="s">
        <v>68</v>
      </c>
      <c r="J1296" s="1" t="s">
        <v>651</v>
      </c>
      <c r="K1296" s="3">
        <v>1.1297453703703704E-3</v>
      </c>
    </row>
    <row r="1297" spans="1:11" x14ac:dyDescent="0.25">
      <c r="A1297" s="1">
        <v>2023</v>
      </c>
      <c r="B1297" s="4">
        <f>_xlfn.XLOOKUP(BD_ATLETAS[[#This Row],[ATLETA]],ATLETAS[ATLETA],ATLETAS[F. NACIMIENTO])</f>
        <v>39740</v>
      </c>
      <c r="C1297" s="1">
        <f>IF(BD_ATLETAS[[#This Row],[F. NACIMIENTO]]=0,"",BD_ATLETAS[[#This Row],[AÑO]]-YEAR(BD_ATLETAS[[#This Row],[F. NACIMIENTO]]))</f>
        <v>11</v>
      </c>
      <c r="D1297" s="2" t="s">
        <v>125</v>
      </c>
      <c r="E1297" s="4" t="s">
        <v>364</v>
      </c>
      <c r="F12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7" s="4" t="str">
        <f>_xlfn.XLOOKUP(BD_ATLETAS[[#This Row],[ATLETA]],ATLETAS[ATLETA],ATLETAS[SEXO])</f>
        <v>F</v>
      </c>
      <c r="H1297" s="4">
        <v>43801</v>
      </c>
      <c r="I1297" s="2" t="s">
        <v>68</v>
      </c>
      <c r="J1297" s="1" t="s">
        <v>13</v>
      </c>
      <c r="K1297" s="3">
        <v>5.6817129629629633E-4</v>
      </c>
    </row>
    <row r="1298" spans="1:11" x14ac:dyDescent="0.25">
      <c r="A1298" s="1">
        <v>2023</v>
      </c>
      <c r="B1298" s="4">
        <f>_xlfn.XLOOKUP(BD_ATLETAS[[#This Row],[ATLETA]],ATLETAS[ATLETA],ATLETAS[F. NACIMIENTO])</f>
        <v>39740</v>
      </c>
      <c r="C1298" s="1">
        <f>IF(BD_ATLETAS[[#This Row],[F. NACIMIENTO]]=0,"",BD_ATLETAS[[#This Row],[AÑO]]-YEAR(BD_ATLETAS[[#This Row],[F. NACIMIENTO]]))</f>
        <v>11</v>
      </c>
      <c r="D1298" s="2" t="s">
        <v>125</v>
      </c>
      <c r="E1298" s="4" t="s">
        <v>364</v>
      </c>
      <c r="F1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298" s="4" t="str">
        <f>_xlfn.XLOOKUP(BD_ATLETAS[[#This Row],[ATLETA]],ATLETAS[ATLETA],ATLETAS[SEXO])</f>
        <v>F</v>
      </c>
      <c r="H1298" s="4">
        <v>43801</v>
      </c>
      <c r="I1298" s="2" t="s">
        <v>68</v>
      </c>
      <c r="J1298" s="1" t="s">
        <v>12</v>
      </c>
      <c r="K1298" s="3">
        <v>6.4421296296296297E-4</v>
      </c>
    </row>
    <row r="1299" spans="1:11" x14ac:dyDescent="0.25">
      <c r="A1299" s="1">
        <v>2023</v>
      </c>
      <c r="B1299" s="4">
        <f>_xlfn.XLOOKUP(BD_ATLETAS[[#This Row],[ATLETA]],ATLETAS[ATLETA],ATLETAS[F. NACIMIENTO])</f>
        <v>38865</v>
      </c>
      <c r="C1299" s="1">
        <f>IF(BD_ATLETAS[[#This Row],[F. NACIMIENTO]]=0,"",BD_ATLETAS[[#This Row],[AÑO]]-YEAR(BD_ATLETAS[[#This Row],[F. NACIMIENTO]]))</f>
        <v>13</v>
      </c>
      <c r="D1299" s="2" t="s">
        <v>127</v>
      </c>
      <c r="E1299" s="4" t="s">
        <v>364</v>
      </c>
      <c r="F12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299" s="4" t="str">
        <f>_xlfn.XLOOKUP(BD_ATLETAS[[#This Row],[ATLETA]],ATLETAS[ATLETA],ATLETAS[SEXO])</f>
        <v>F</v>
      </c>
      <c r="H1299" s="4">
        <v>43801</v>
      </c>
      <c r="I1299" s="2" t="s">
        <v>68</v>
      </c>
      <c r="J1299" s="1" t="s">
        <v>649</v>
      </c>
      <c r="K1299" s="3">
        <v>4.3611111111111113E-4</v>
      </c>
    </row>
    <row r="1300" spans="1:11" x14ac:dyDescent="0.25">
      <c r="A1300" s="1">
        <v>2023</v>
      </c>
      <c r="B1300" s="4">
        <f>_xlfn.XLOOKUP(BD_ATLETAS[[#This Row],[ATLETA]],ATLETAS[ATLETA],ATLETAS[F. NACIMIENTO])</f>
        <v>38865</v>
      </c>
      <c r="C1300" s="1">
        <f>IF(BD_ATLETAS[[#This Row],[F. NACIMIENTO]]=0,"",BD_ATLETAS[[#This Row],[AÑO]]-YEAR(BD_ATLETAS[[#This Row],[F. NACIMIENTO]]))</f>
        <v>13</v>
      </c>
      <c r="D1300" s="2" t="s">
        <v>127</v>
      </c>
      <c r="E1300" s="4" t="s">
        <v>364</v>
      </c>
      <c r="F13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00" s="4" t="str">
        <f>_xlfn.XLOOKUP(BD_ATLETAS[[#This Row],[ATLETA]],ATLETAS[ATLETA],ATLETAS[SEXO])</f>
        <v>F</v>
      </c>
      <c r="H1300" s="4">
        <v>43801</v>
      </c>
      <c r="I1300" s="2" t="s">
        <v>68</v>
      </c>
      <c r="J1300" s="1" t="s">
        <v>651</v>
      </c>
      <c r="K1300" s="3">
        <v>9.9166666666666652E-4</v>
      </c>
    </row>
    <row r="1301" spans="1:11" x14ac:dyDescent="0.25">
      <c r="A1301" s="1">
        <v>2023</v>
      </c>
      <c r="B1301" s="4">
        <f>_xlfn.XLOOKUP(BD_ATLETAS[[#This Row],[ATLETA]],ATLETAS[ATLETA],ATLETAS[F. NACIMIENTO])</f>
        <v>38865</v>
      </c>
      <c r="C1301" s="1">
        <f>IF(BD_ATLETAS[[#This Row],[F. NACIMIENTO]]=0,"",BD_ATLETAS[[#This Row],[AÑO]]-YEAR(BD_ATLETAS[[#This Row],[F. NACIMIENTO]]))</f>
        <v>13</v>
      </c>
      <c r="D1301" s="2" t="s">
        <v>127</v>
      </c>
      <c r="E1301" s="4" t="s">
        <v>364</v>
      </c>
      <c r="F13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01" s="4" t="str">
        <f>_xlfn.XLOOKUP(BD_ATLETAS[[#This Row],[ATLETA]],ATLETAS[ATLETA],ATLETAS[SEXO])</f>
        <v>F</v>
      </c>
      <c r="H1301" s="4">
        <v>43801</v>
      </c>
      <c r="I1301" s="2" t="s">
        <v>68</v>
      </c>
      <c r="J1301" s="1" t="s">
        <v>13</v>
      </c>
      <c r="K1301" s="3">
        <v>5.6099537037037034E-4</v>
      </c>
    </row>
    <row r="1302" spans="1:11" x14ac:dyDescent="0.25">
      <c r="A1302" s="1">
        <v>2023</v>
      </c>
      <c r="B1302" s="4">
        <f>_xlfn.XLOOKUP(BD_ATLETAS[[#This Row],[ATLETA]],ATLETAS[ATLETA],ATLETAS[F. NACIMIENTO])</f>
        <v>39447</v>
      </c>
      <c r="C1302" s="1">
        <f>IF(BD_ATLETAS[[#This Row],[F. NACIMIENTO]]=0,"",BD_ATLETAS[[#This Row],[AÑO]]-YEAR(BD_ATLETAS[[#This Row],[F. NACIMIENTO]]))</f>
        <v>11</v>
      </c>
      <c r="D1302" s="2" t="s">
        <v>262</v>
      </c>
      <c r="E1302" s="4" t="s">
        <v>369</v>
      </c>
      <c r="F13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2" s="4" t="str">
        <f>_xlfn.XLOOKUP(BD_ATLETAS[[#This Row],[ATLETA]],ATLETAS[ATLETA],ATLETAS[SEXO])</f>
        <v>M</v>
      </c>
      <c r="H1302" s="4">
        <v>43801</v>
      </c>
      <c r="I1302" s="2" t="s">
        <v>68</v>
      </c>
      <c r="J1302" s="1" t="s">
        <v>649</v>
      </c>
      <c r="K1302" s="3">
        <v>4.4409722222222219E-4</v>
      </c>
    </row>
    <row r="1303" spans="1:11" x14ac:dyDescent="0.25">
      <c r="A1303" s="1">
        <v>2023</v>
      </c>
      <c r="B1303" s="4">
        <f>_xlfn.XLOOKUP(BD_ATLETAS[[#This Row],[ATLETA]],ATLETAS[ATLETA],ATLETAS[F. NACIMIENTO])</f>
        <v>39447</v>
      </c>
      <c r="C1303" s="1">
        <f>IF(BD_ATLETAS[[#This Row],[F. NACIMIENTO]]=0,"",BD_ATLETAS[[#This Row],[AÑO]]-YEAR(BD_ATLETAS[[#This Row],[F. NACIMIENTO]]))</f>
        <v>11</v>
      </c>
      <c r="D1303" s="2" t="s">
        <v>262</v>
      </c>
      <c r="E1303" s="4" t="s">
        <v>369</v>
      </c>
      <c r="F1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3" s="4" t="str">
        <f>_xlfn.XLOOKUP(BD_ATLETAS[[#This Row],[ATLETA]],ATLETAS[ATLETA],ATLETAS[SEXO])</f>
        <v>M</v>
      </c>
      <c r="H1303" s="4">
        <v>43801</v>
      </c>
      <c r="I1303" s="2" t="s">
        <v>68</v>
      </c>
      <c r="J1303" s="1" t="s">
        <v>651</v>
      </c>
      <c r="K1303" s="3">
        <v>1.0430555555555555E-3</v>
      </c>
    </row>
    <row r="1304" spans="1:11" x14ac:dyDescent="0.25">
      <c r="A1304" s="1">
        <v>2023</v>
      </c>
      <c r="B1304" s="4">
        <f>_xlfn.XLOOKUP(BD_ATLETAS[[#This Row],[ATLETA]],ATLETAS[ATLETA],ATLETAS[F. NACIMIENTO])</f>
        <v>39447</v>
      </c>
      <c r="C1304" s="1">
        <f>IF(BD_ATLETAS[[#This Row],[F. NACIMIENTO]]=0,"",BD_ATLETAS[[#This Row],[AÑO]]-YEAR(BD_ATLETAS[[#This Row],[F. NACIMIENTO]]))</f>
        <v>11</v>
      </c>
      <c r="D1304" s="2" t="s">
        <v>262</v>
      </c>
      <c r="E1304" s="4" t="s">
        <v>369</v>
      </c>
      <c r="F1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4" s="4" t="str">
        <f>_xlfn.XLOOKUP(BD_ATLETAS[[#This Row],[ATLETA]],ATLETAS[ATLETA],ATLETAS[SEXO])</f>
        <v>M</v>
      </c>
      <c r="H1304" s="4">
        <v>43801</v>
      </c>
      <c r="I1304" s="2" t="s">
        <v>68</v>
      </c>
      <c r="J1304" s="1" t="s">
        <v>12</v>
      </c>
      <c r="K1304" s="3">
        <v>5.7129629629629631E-4</v>
      </c>
    </row>
    <row r="1305" spans="1:11" x14ac:dyDescent="0.25">
      <c r="A1305" s="1">
        <v>2023</v>
      </c>
      <c r="B1305" s="4">
        <f>_xlfn.XLOOKUP(BD_ATLETAS[[#This Row],[ATLETA]],ATLETAS[ATLETA],ATLETAS[F. NACIMIENTO])</f>
        <v>34899</v>
      </c>
      <c r="C1305" s="1">
        <f>IF(BD_ATLETAS[[#This Row],[F. NACIMIENTO]]=0,"",BD_ATLETAS[[#This Row],[AÑO]]-YEAR(BD_ATLETAS[[#This Row],[F. NACIMIENTO]]))</f>
        <v>24</v>
      </c>
      <c r="D1305" s="2" t="s">
        <v>79</v>
      </c>
      <c r="E1305" s="4" t="s">
        <v>78</v>
      </c>
      <c r="F13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5" s="4" t="str">
        <f>_xlfn.XLOOKUP(BD_ATLETAS[[#This Row],[ATLETA]],ATLETAS[ATLETA],ATLETAS[SEXO])</f>
        <v>M</v>
      </c>
      <c r="H1305" s="4">
        <v>43801</v>
      </c>
      <c r="I1305" s="2" t="s">
        <v>68</v>
      </c>
      <c r="J1305" s="1" t="s">
        <v>651</v>
      </c>
      <c r="K1305" s="3">
        <v>1.0663194444444446E-3</v>
      </c>
    </row>
    <row r="1306" spans="1:11" x14ac:dyDescent="0.25">
      <c r="A1306" s="1">
        <v>2023</v>
      </c>
      <c r="B1306" s="4">
        <f>_xlfn.XLOOKUP(BD_ATLETAS[[#This Row],[ATLETA]],ATLETAS[ATLETA],ATLETAS[F. NACIMIENTO])</f>
        <v>34899</v>
      </c>
      <c r="C1306" s="1">
        <f>IF(BD_ATLETAS[[#This Row],[F. NACIMIENTO]]=0,"",BD_ATLETAS[[#This Row],[AÑO]]-YEAR(BD_ATLETAS[[#This Row],[F. NACIMIENTO]]))</f>
        <v>24</v>
      </c>
      <c r="D1306" s="2" t="s">
        <v>79</v>
      </c>
      <c r="E1306" s="4" t="s">
        <v>78</v>
      </c>
      <c r="F13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6" s="4" t="str">
        <f>_xlfn.XLOOKUP(BD_ATLETAS[[#This Row],[ATLETA]],ATLETAS[ATLETA],ATLETAS[SEXO])</f>
        <v>M</v>
      </c>
      <c r="H1306" s="4">
        <v>43801</v>
      </c>
      <c r="I1306" s="2" t="s">
        <v>68</v>
      </c>
      <c r="J1306" s="1" t="s">
        <v>652</v>
      </c>
      <c r="K1306" s="3">
        <v>2.6938657407407402E-3</v>
      </c>
    </row>
    <row r="1307" spans="1:11" x14ac:dyDescent="0.25">
      <c r="A1307" s="1">
        <v>2023</v>
      </c>
      <c r="B1307" s="4">
        <f>_xlfn.XLOOKUP(BD_ATLETAS[[#This Row],[ATLETA]],ATLETAS[ATLETA],ATLETAS[F. NACIMIENTO])</f>
        <v>34899</v>
      </c>
      <c r="C1307" s="1">
        <f>IF(BD_ATLETAS[[#This Row],[F. NACIMIENTO]]=0,"",BD_ATLETAS[[#This Row],[AÑO]]-YEAR(BD_ATLETAS[[#This Row],[F. NACIMIENTO]]))</f>
        <v>24</v>
      </c>
      <c r="D1307" s="2" t="s">
        <v>79</v>
      </c>
      <c r="E1307" s="4" t="s">
        <v>78</v>
      </c>
      <c r="F13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7" s="4" t="str">
        <f>_xlfn.XLOOKUP(BD_ATLETAS[[#This Row],[ATLETA]],ATLETAS[ATLETA],ATLETAS[SEXO])</f>
        <v>M</v>
      </c>
      <c r="H1307" s="4">
        <v>43801</v>
      </c>
      <c r="I1307" s="2" t="s">
        <v>68</v>
      </c>
      <c r="J1307" s="1" t="s">
        <v>11</v>
      </c>
      <c r="K1307" s="3">
        <v>6.4270833333333335E-4</v>
      </c>
    </row>
    <row r="1308" spans="1:11" x14ac:dyDescent="0.25">
      <c r="A1308" s="1">
        <v>2023</v>
      </c>
      <c r="B1308" s="4">
        <f>_xlfn.XLOOKUP(BD_ATLETAS[[#This Row],[ATLETA]],ATLETAS[ATLETA],ATLETAS[F. NACIMIENTO])</f>
        <v>34899</v>
      </c>
      <c r="C1308" s="1">
        <f>IF(BD_ATLETAS[[#This Row],[F. NACIMIENTO]]=0,"",BD_ATLETAS[[#This Row],[AÑO]]-YEAR(BD_ATLETAS[[#This Row],[F. NACIMIENTO]]))</f>
        <v>24</v>
      </c>
      <c r="D1308" s="2" t="s">
        <v>79</v>
      </c>
      <c r="E1308" s="4" t="s">
        <v>78</v>
      </c>
      <c r="F13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08" s="4" t="str">
        <f>_xlfn.XLOOKUP(BD_ATLETAS[[#This Row],[ATLETA]],ATLETAS[ATLETA],ATLETAS[SEXO])</f>
        <v>M</v>
      </c>
      <c r="H1308" s="4">
        <v>43801</v>
      </c>
      <c r="I1308" s="2" t="s">
        <v>68</v>
      </c>
      <c r="J1308" s="1" t="s">
        <v>13</v>
      </c>
      <c r="K1308" s="3">
        <v>4.5196759259259257E-4</v>
      </c>
    </row>
    <row r="1309" spans="1:11" x14ac:dyDescent="0.25">
      <c r="A1309" s="1">
        <v>2023</v>
      </c>
      <c r="B1309" s="4">
        <f>_xlfn.XLOOKUP(BD_ATLETAS[[#This Row],[ATLETA]],ATLETAS[ATLETA],ATLETAS[F. NACIMIENTO])</f>
        <v>39447</v>
      </c>
      <c r="C1309" s="1">
        <f>IF(BD_ATLETAS[[#This Row],[F. NACIMIENTO]]=0,"",BD_ATLETAS[[#This Row],[AÑO]]-YEAR(BD_ATLETAS[[#This Row],[F. NACIMIENTO]]))</f>
        <v>11</v>
      </c>
      <c r="D1309" s="2" t="s">
        <v>406</v>
      </c>
      <c r="E1309" s="4" t="s">
        <v>369</v>
      </c>
      <c r="F13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09" s="4" t="str">
        <f>_xlfn.XLOOKUP(BD_ATLETAS[[#This Row],[ATLETA]],ATLETAS[ATLETA],ATLETAS[SEXO])</f>
        <v>M</v>
      </c>
      <c r="H1309" s="4">
        <v>43801</v>
      </c>
      <c r="I1309" s="2" t="s">
        <v>68</v>
      </c>
      <c r="J1309" s="1" t="s">
        <v>649</v>
      </c>
      <c r="K1309" s="3">
        <v>3.6747685185185185E-4</v>
      </c>
    </row>
    <row r="1310" spans="1:11" x14ac:dyDescent="0.25">
      <c r="A1310" s="1">
        <v>2023</v>
      </c>
      <c r="B1310" s="4">
        <f>_xlfn.XLOOKUP(BD_ATLETAS[[#This Row],[ATLETA]],ATLETAS[ATLETA],ATLETAS[F. NACIMIENTO])</f>
        <v>39447</v>
      </c>
      <c r="C1310" s="1">
        <f>IF(BD_ATLETAS[[#This Row],[F. NACIMIENTO]]=0,"",BD_ATLETAS[[#This Row],[AÑO]]-YEAR(BD_ATLETAS[[#This Row],[F. NACIMIENTO]]))</f>
        <v>11</v>
      </c>
      <c r="D1310" s="2" t="s">
        <v>406</v>
      </c>
      <c r="E1310" s="4" t="s">
        <v>369</v>
      </c>
      <c r="F13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0" s="4" t="str">
        <f>_xlfn.XLOOKUP(BD_ATLETAS[[#This Row],[ATLETA]],ATLETAS[ATLETA],ATLETAS[SEXO])</f>
        <v>M</v>
      </c>
      <c r="H1310" s="4">
        <v>43801</v>
      </c>
      <c r="I1310" s="2" t="s">
        <v>68</v>
      </c>
      <c r="J1310" s="1" t="s">
        <v>11</v>
      </c>
      <c r="K1310" s="3">
        <v>4.8576388888888888E-4</v>
      </c>
    </row>
    <row r="1311" spans="1:11" x14ac:dyDescent="0.25">
      <c r="A1311" s="1">
        <v>2023</v>
      </c>
      <c r="B1311" s="4">
        <f>_xlfn.XLOOKUP(BD_ATLETAS[[#This Row],[ATLETA]],ATLETAS[ATLETA],ATLETAS[F. NACIMIENTO])</f>
        <v>39447</v>
      </c>
      <c r="C1311" s="1">
        <f>IF(BD_ATLETAS[[#This Row],[F. NACIMIENTO]]=0,"",BD_ATLETAS[[#This Row],[AÑO]]-YEAR(BD_ATLETAS[[#This Row],[F. NACIMIENTO]]))</f>
        <v>11</v>
      </c>
      <c r="D1311" s="2" t="s">
        <v>406</v>
      </c>
      <c r="E1311" s="4" t="s">
        <v>369</v>
      </c>
      <c r="F13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1" s="4" t="str">
        <f>_xlfn.XLOOKUP(BD_ATLETAS[[#This Row],[ATLETA]],ATLETAS[ATLETA],ATLETAS[SEXO])</f>
        <v>M</v>
      </c>
      <c r="H1311" s="4">
        <v>43801</v>
      </c>
      <c r="I1311" s="2" t="s">
        <v>68</v>
      </c>
      <c r="J1311" s="1" t="s">
        <v>13</v>
      </c>
      <c r="K1311" s="3">
        <v>4.3877314814814804E-4</v>
      </c>
    </row>
    <row r="1312" spans="1:11" x14ac:dyDescent="0.25">
      <c r="A1312" s="1">
        <v>2023</v>
      </c>
      <c r="B1312" s="4">
        <f>_xlfn.XLOOKUP(BD_ATLETAS[[#This Row],[ATLETA]],ATLETAS[ATLETA],ATLETAS[F. NACIMIENTO])</f>
        <v>39447</v>
      </c>
      <c r="C1312" s="1">
        <f>IF(BD_ATLETAS[[#This Row],[F. NACIMIENTO]]=0,"",BD_ATLETAS[[#This Row],[AÑO]]-YEAR(BD_ATLETAS[[#This Row],[F. NACIMIENTO]]))</f>
        <v>11</v>
      </c>
      <c r="D1312" s="2" t="s">
        <v>406</v>
      </c>
      <c r="E1312" s="4" t="s">
        <v>369</v>
      </c>
      <c r="F13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2" s="4" t="str">
        <f>_xlfn.XLOOKUP(BD_ATLETAS[[#This Row],[ATLETA]],ATLETAS[ATLETA],ATLETAS[SEXO])</f>
        <v>M</v>
      </c>
      <c r="H1312" s="4">
        <v>43801</v>
      </c>
      <c r="I1312" s="2" t="s">
        <v>68</v>
      </c>
      <c r="J1312" s="1" t="s">
        <v>12</v>
      </c>
      <c r="K1312" s="3">
        <v>5.0763888888888885E-4</v>
      </c>
    </row>
    <row r="1313" spans="1:11" x14ac:dyDescent="0.25">
      <c r="A1313" s="1">
        <v>2023</v>
      </c>
      <c r="B1313" s="4">
        <f>_xlfn.XLOOKUP(BD_ATLETAS[[#This Row],[ATLETA]],ATLETAS[ATLETA],ATLETAS[F. NACIMIENTO])</f>
        <v>39430</v>
      </c>
      <c r="C1313" s="1">
        <f>IF(BD_ATLETAS[[#This Row],[F. NACIMIENTO]]=0,"",BD_ATLETAS[[#This Row],[AÑO]]-YEAR(BD_ATLETAS[[#This Row],[F. NACIMIENTO]]))</f>
        <v>12</v>
      </c>
      <c r="D1313" s="2" t="s">
        <v>117</v>
      </c>
      <c r="E1313" s="4" t="s">
        <v>78</v>
      </c>
      <c r="F13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3" s="4" t="str">
        <f>_xlfn.XLOOKUP(BD_ATLETAS[[#This Row],[ATLETA]],ATLETAS[ATLETA],ATLETAS[SEXO])</f>
        <v>M</v>
      </c>
      <c r="H1313" s="4">
        <v>43801</v>
      </c>
      <c r="I1313" s="2" t="s">
        <v>68</v>
      </c>
      <c r="J1313" s="1" t="s">
        <v>649</v>
      </c>
      <c r="K1313" s="3">
        <v>6.4236111111111113E-4</v>
      </c>
    </row>
    <row r="1314" spans="1:11" x14ac:dyDescent="0.25">
      <c r="A1314" s="1">
        <v>2023</v>
      </c>
      <c r="B1314" s="4">
        <f>_xlfn.XLOOKUP(BD_ATLETAS[[#This Row],[ATLETA]],ATLETAS[ATLETA],ATLETAS[F. NACIMIENTO])</f>
        <v>39430</v>
      </c>
      <c r="C1314" s="1">
        <f>IF(BD_ATLETAS[[#This Row],[F. NACIMIENTO]]=0,"",BD_ATLETAS[[#This Row],[AÑO]]-YEAR(BD_ATLETAS[[#This Row],[F. NACIMIENTO]]))</f>
        <v>12</v>
      </c>
      <c r="D1314" s="2" t="s">
        <v>117</v>
      </c>
      <c r="E1314" s="4" t="s">
        <v>78</v>
      </c>
      <c r="F13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4" s="4" t="str">
        <f>_xlfn.XLOOKUP(BD_ATLETAS[[#This Row],[ATLETA]],ATLETAS[ATLETA],ATLETAS[SEXO])</f>
        <v>M</v>
      </c>
      <c r="H1314" s="4">
        <v>43801</v>
      </c>
      <c r="I1314" s="2" t="s">
        <v>68</v>
      </c>
      <c r="J1314" s="1" t="s">
        <v>651</v>
      </c>
      <c r="K1314" s="3">
        <v>1.5461805555555556E-3</v>
      </c>
    </row>
    <row r="1315" spans="1:11" x14ac:dyDescent="0.25">
      <c r="A1315" s="1">
        <v>2023</v>
      </c>
      <c r="B1315" s="4">
        <f>_xlfn.XLOOKUP(BD_ATLETAS[[#This Row],[ATLETA]],ATLETAS[ATLETA],ATLETAS[F. NACIMIENTO])</f>
        <v>39430</v>
      </c>
      <c r="C1315" s="1">
        <f>IF(BD_ATLETAS[[#This Row],[F. NACIMIENTO]]=0,"",BD_ATLETAS[[#This Row],[AÑO]]-YEAR(BD_ATLETAS[[#This Row],[F. NACIMIENTO]]))</f>
        <v>12</v>
      </c>
      <c r="D1315" s="2" t="s">
        <v>117</v>
      </c>
      <c r="E1315" s="4" t="s">
        <v>78</v>
      </c>
      <c r="F13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5" s="4" t="str">
        <f>_xlfn.XLOOKUP(BD_ATLETAS[[#This Row],[ATLETA]],ATLETAS[ATLETA],ATLETAS[SEXO])</f>
        <v>M</v>
      </c>
      <c r="H1315" s="4">
        <v>43801</v>
      </c>
      <c r="I1315" s="2" t="s">
        <v>68</v>
      </c>
      <c r="J1315" s="1" t="s">
        <v>12</v>
      </c>
      <c r="K1315" s="3">
        <v>9.2384259259259253E-4</v>
      </c>
    </row>
    <row r="1316" spans="1:11" x14ac:dyDescent="0.25">
      <c r="A1316" s="1">
        <v>2023</v>
      </c>
      <c r="B1316" s="4">
        <f>_xlfn.XLOOKUP(BD_ATLETAS[[#This Row],[ATLETA]],ATLETAS[ATLETA],ATLETAS[F. NACIMIENTO])</f>
        <v>39884</v>
      </c>
      <c r="C1316" s="1">
        <f>IF(BD_ATLETAS[[#This Row],[F. NACIMIENTO]]=0,"",BD_ATLETAS[[#This Row],[AÑO]]-YEAR(BD_ATLETAS[[#This Row],[F. NACIMIENTO]]))</f>
        <v>10</v>
      </c>
      <c r="D1316" s="2" t="s">
        <v>422</v>
      </c>
      <c r="E1316" s="4" t="s">
        <v>362</v>
      </c>
      <c r="F131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16" s="4" t="str">
        <f>_xlfn.XLOOKUP(BD_ATLETAS[[#This Row],[ATLETA]],ATLETAS[ATLETA],ATLETAS[SEXO])</f>
        <v>M</v>
      </c>
      <c r="H1316" s="4">
        <v>43801</v>
      </c>
      <c r="I1316" s="2" t="s">
        <v>68</v>
      </c>
      <c r="J1316" s="1" t="s">
        <v>649</v>
      </c>
      <c r="K1316" s="3">
        <v>5.4814814814814819E-4</v>
      </c>
    </row>
    <row r="1317" spans="1:11" x14ac:dyDescent="0.25">
      <c r="A1317" s="1">
        <v>2023</v>
      </c>
      <c r="B1317" s="4">
        <f>_xlfn.XLOOKUP(BD_ATLETAS[[#This Row],[ATLETA]],ATLETAS[ATLETA],ATLETAS[F. NACIMIENTO])</f>
        <v>39884</v>
      </c>
      <c r="C1317" s="1">
        <f>IF(BD_ATLETAS[[#This Row],[F. NACIMIENTO]]=0,"",BD_ATLETAS[[#This Row],[AÑO]]-YEAR(BD_ATLETAS[[#This Row],[F. NACIMIENTO]]))</f>
        <v>10</v>
      </c>
      <c r="D1317" s="2" t="s">
        <v>422</v>
      </c>
      <c r="E1317" s="4" t="s">
        <v>362</v>
      </c>
      <c r="F131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17" s="4" t="str">
        <f>_xlfn.XLOOKUP(BD_ATLETAS[[#This Row],[ATLETA]],ATLETAS[ATLETA],ATLETAS[SEXO])</f>
        <v>M</v>
      </c>
      <c r="H1317" s="4">
        <v>43801</v>
      </c>
      <c r="I1317" s="2" t="s">
        <v>68</v>
      </c>
      <c r="J1317" s="1" t="s">
        <v>11</v>
      </c>
      <c r="K1317" s="3">
        <v>8.0196759259259273E-4</v>
      </c>
    </row>
    <row r="1318" spans="1:11" x14ac:dyDescent="0.25">
      <c r="A1318" s="1">
        <v>2023</v>
      </c>
      <c r="B1318" s="4">
        <f>_xlfn.XLOOKUP(BD_ATLETAS[[#This Row],[ATLETA]],ATLETAS[ATLETA],ATLETAS[F. NACIMIENTO])</f>
        <v>39452</v>
      </c>
      <c r="C1318" s="1">
        <f>IF(BD_ATLETAS[[#This Row],[F. NACIMIENTO]]=0,"",BD_ATLETAS[[#This Row],[AÑO]]-YEAR(BD_ATLETAS[[#This Row],[F. NACIMIENTO]]))</f>
        <v>11</v>
      </c>
      <c r="D1318" s="2" t="s">
        <v>168</v>
      </c>
      <c r="E1318" s="4" t="s">
        <v>365</v>
      </c>
      <c r="F13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8" s="4" t="str">
        <f>_xlfn.XLOOKUP(BD_ATLETAS[[#This Row],[ATLETA]],ATLETAS[ATLETA],ATLETAS[SEXO])</f>
        <v>M</v>
      </c>
      <c r="H1318" s="4">
        <v>43801</v>
      </c>
      <c r="I1318" s="2" t="s">
        <v>68</v>
      </c>
      <c r="J1318" s="1" t="s">
        <v>649</v>
      </c>
      <c r="K1318" s="3">
        <v>5.4803240740740745E-4</v>
      </c>
    </row>
    <row r="1319" spans="1:11" x14ac:dyDescent="0.25">
      <c r="A1319" s="1">
        <v>2023</v>
      </c>
      <c r="B1319" s="4">
        <f>_xlfn.XLOOKUP(BD_ATLETAS[[#This Row],[ATLETA]],ATLETAS[ATLETA],ATLETAS[F. NACIMIENTO])</f>
        <v>39452</v>
      </c>
      <c r="C1319" s="1">
        <f>IF(BD_ATLETAS[[#This Row],[F. NACIMIENTO]]=0,"",BD_ATLETAS[[#This Row],[AÑO]]-YEAR(BD_ATLETAS[[#This Row],[F. NACIMIENTO]]))</f>
        <v>11</v>
      </c>
      <c r="D1319" s="2" t="s">
        <v>168</v>
      </c>
      <c r="E1319" s="4" t="s">
        <v>365</v>
      </c>
      <c r="F131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19" s="4" t="str">
        <f>_xlfn.XLOOKUP(BD_ATLETAS[[#This Row],[ATLETA]],ATLETAS[ATLETA],ATLETAS[SEXO])</f>
        <v>M</v>
      </c>
      <c r="H1319" s="4">
        <v>43801</v>
      </c>
      <c r="I1319" s="2" t="s">
        <v>68</v>
      </c>
      <c r="J1319" s="1" t="s">
        <v>11</v>
      </c>
      <c r="K1319" s="3">
        <v>7.4826388888888892E-4</v>
      </c>
    </row>
    <row r="1320" spans="1:11" x14ac:dyDescent="0.25">
      <c r="A1320" s="1">
        <v>2023</v>
      </c>
      <c r="B1320" s="4">
        <f>_xlfn.XLOOKUP(BD_ATLETAS[[#This Row],[ATLETA]],ATLETAS[ATLETA],ATLETAS[F. NACIMIENTO])</f>
        <v>39452</v>
      </c>
      <c r="C1320" s="1">
        <f>IF(BD_ATLETAS[[#This Row],[F. NACIMIENTO]]=0,"",BD_ATLETAS[[#This Row],[AÑO]]-YEAR(BD_ATLETAS[[#This Row],[F. NACIMIENTO]]))</f>
        <v>11</v>
      </c>
      <c r="D1320" s="2" t="s">
        <v>168</v>
      </c>
      <c r="E1320" s="4" t="s">
        <v>365</v>
      </c>
      <c r="F13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20" s="4" t="str">
        <f>_xlfn.XLOOKUP(BD_ATLETAS[[#This Row],[ATLETA]],ATLETAS[ATLETA],ATLETAS[SEXO])</f>
        <v>M</v>
      </c>
      <c r="H1320" s="4">
        <v>43801</v>
      </c>
      <c r="I1320" s="2" t="s">
        <v>68</v>
      </c>
      <c r="J1320" s="1" t="s">
        <v>12</v>
      </c>
      <c r="K1320" s="3">
        <v>8.2939814814814812E-4</v>
      </c>
    </row>
    <row r="1321" spans="1:11" x14ac:dyDescent="0.25">
      <c r="A1321" s="1">
        <v>2023</v>
      </c>
      <c r="B1321" s="4">
        <f>_xlfn.XLOOKUP(BD_ATLETAS[[#This Row],[ATLETA]],ATLETAS[ATLETA],ATLETAS[F. NACIMIENTO])</f>
        <v>36068</v>
      </c>
      <c r="C1321" s="1">
        <f>IF(BD_ATLETAS[[#This Row],[F. NACIMIENTO]]=0,"",BD_ATLETAS[[#This Row],[AÑO]]-YEAR(BD_ATLETAS[[#This Row],[F. NACIMIENTO]]))</f>
        <v>21</v>
      </c>
      <c r="D1321" s="2" t="s">
        <v>80</v>
      </c>
      <c r="E1321" s="4" t="s">
        <v>78</v>
      </c>
      <c r="F13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1" s="4" t="str">
        <f>_xlfn.XLOOKUP(BD_ATLETAS[[#This Row],[ATLETA]],ATLETAS[ATLETA],ATLETAS[SEXO])</f>
        <v>M</v>
      </c>
      <c r="H1321" s="4">
        <v>43801</v>
      </c>
      <c r="I1321" s="2" t="s">
        <v>68</v>
      </c>
      <c r="J1321" s="1" t="s">
        <v>651</v>
      </c>
      <c r="K1321" s="3">
        <v>1.1208333333333333E-3</v>
      </c>
    </row>
    <row r="1322" spans="1:11" x14ac:dyDescent="0.25">
      <c r="A1322" s="1">
        <v>2023</v>
      </c>
      <c r="B1322" s="4">
        <f>_xlfn.XLOOKUP(BD_ATLETAS[[#This Row],[ATLETA]],ATLETAS[ATLETA],ATLETAS[F. NACIMIENTO])</f>
        <v>36068</v>
      </c>
      <c r="C1322" s="1">
        <f>IF(BD_ATLETAS[[#This Row],[F. NACIMIENTO]]=0,"",BD_ATLETAS[[#This Row],[AÑO]]-YEAR(BD_ATLETAS[[#This Row],[F. NACIMIENTO]]))</f>
        <v>21</v>
      </c>
      <c r="D1322" s="2" t="s">
        <v>80</v>
      </c>
      <c r="E1322" s="4" t="s">
        <v>78</v>
      </c>
      <c r="F13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2" s="4" t="str">
        <f>_xlfn.XLOOKUP(BD_ATLETAS[[#This Row],[ATLETA]],ATLETAS[ATLETA],ATLETAS[SEXO])</f>
        <v>M</v>
      </c>
      <c r="H1322" s="4">
        <v>43801</v>
      </c>
      <c r="I1322" s="2" t="s">
        <v>68</v>
      </c>
      <c r="J1322" s="1" t="s">
        <v>652</v>
      </c>
      <c r="K1322" s="3">
        <v>2.5710648148148147E-3</v>
      </c>
    </row>
    <row r="1323" spans="1:11" x14ac:dyDescent="0.25">
      <c r="A1323" s="1">
        <v>2023</v>
      </c>
      <c r="B1323" s="4">
        <f>_xlfn.XLOOKUP(BD_ATLETAS[[#This Row],[ATLETA]],ATLETAS[ATLETA],ATLETAS[F. NACIMIENTO])</f>
        <v>36068</v>
      </c>
      <c r="C1323" s="1">
        <f>IF(BD_ATLETAS[[#This Row],[F. NACIMIENTO]]=0,"",BD_ATLETAS[[#This Row],[AÑO]]-YEAR(BD_ATLETAS[[#This Row],[F. NACIMIENTO]]))</f>
        <v>21</v>
      </c>
      <c r="D1323" s="2" t="s">
        <v>80</v>
      </c>
      <c r="E1323" s="4" t="s">
        <v>78</v>
      </c>
      <c r="F132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3" s="4" t="str">
        <f>_xlfn.XLOOKUP(BD_ATLETAS[[#This Row],[ATLETA]],ATLETAS[ATLETA],ATLETAS[SEXO])</f>
        <v>M</v>
      </c>
      <c r="H1323" s="4">
        <v>43801</v>
      </c>
      <c r="I1323" s="2" t="s">
        <v>68</v>
      </c>
      <c r="J1323" s="1" t="s">
        <v>13</v>
      </c>
      <c r="K1323" s="3">
        <v>6.5115740740740748E-4</v>
      </c>
    </row>
    <row r="1324" spans="1:11" x14ac:dyDescent="0.25">
      <c r="A1324" s="1">
        <v>2023</v>
      </c>
      <c r="B1324" s="4">
        <f>_xlfn.XLOOKUP(BD_ATLETAS[[#This Row],[ATLETA]],ATLETAS[ATLETA],ATLETAS[F. NACIMIENTO])</f>
        <v>36068</v>
      </c>
      <c r="C1324" s="1">
        <f>IF(BD_ATLETAS[[#This Row],[F. NACIMIENTO]]=0,"",BD_ATLETAS[[#This Row],[AÑO]]-YEAR(BD_ATLETAS[[#This Row],[F. NACIMIENTO]]))</f>
        <v>21</v>
      </c>
      <c r="D1324" s="2" t="s">
        <v>80</v>
      </c>
      <c r="E1324" s="4" t="s">
        <v>78</v>
      </c>
      <c r="F13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24" s="4" t="str">
        <f>_xlfn.XLOOKUP(BD_ATLETAS[[#This Row],[ATLETA]],ATLETAS[ATLETA],ATLETAS[SEXO])</f>
        <v>M</v>
      </c>
      <c r="H1324" s="4">
        <v>43801</v>
      </c>
      <c r="I1324" s="2" t="s">
        <v>68</v>
      </c>
      <c r="J1324" s="1" t="s">
        <v>12</v>
      </c>
      <c r="K1324" s="3">
        <v>7.8738425925925927E-4</v>
      </c>
    </row>
    <row r="1325" spans="1:11" x14ac:dyDescent="0.25">
      <c r="A1325" s="1">
        <v>2023</v>
      </c>
      <c r="B1325" s="4">
        <f>_xlfn.XLOOKUP(BD_ATLETAS[[#This Row],[ATLETA]],ATLETAS[ATLETA],ATLETAS[F. NACIMIENTO])</f>
        <v>32581</v>
      </c>
      <c r="C1325" s="1">
        <f>IF(BD_ATLETAS[[#This Row],[F. NACIMIENTO]]=0,"",BD_ATLETAS[[#This Row],[AÑO]]-YEAR(BD_ATLETAS[[#This Row],[F. NACIMIENTO]]))</f>
        <v>30</v>
      </c>
      <c r="D1325" s="2" t="s">
        <v>452</v>
      </c>
      <c r="E1325" s="4" t="s">
        <v>367</v>
      </c>
      <c r="F132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5" s="4" t="str">
        <f>_xlfn.XLOOKUP(BD_ATLETAS[[#This Row],[ATLETA]],ATLETAS[ATLETA],ATLETAS[SEXO])</f>
        <v>M</v>
      </c>
      <c r="H1325" s="4">
        <v>43801</v>
      </c>
      <c r="I1325" s="2" t="s">
        <v>68</v>
      </c>
      <c r="J1325" s="1" t="s">
        <v>649</v>
      </c>
      <c r="K1325" s="3">
        <v>5.1793981481481483E-4</v>
      </c>
    </row>
    <row r="1326" spans="1:11" x14ac:dyDescent="0.25">
      <c r="A1326" s="1">
        <v>2023</v>
      </c>
      <c r="B1326" s="4">
        <f>_xlfn.XLOOKUP(BD_ATLETAS[[#This Row],[ATLETA]],ATLETAS[ATLETA],ATLETAS[F. NACIMIENTO])</f>
        <v>32581</v>
      </c>
      <c r="C1326" s="1">
        <f>IF(BD_ATLETAS[[#This Row],[F. NACIMIENTO]]=0,"",BD_ATLETAS[[#This Row],[AÑO]]-YEAR(BD_ATLETAS[[#This Row],[F. NACIMIENTO]]))</f>
        <v>30</v>
      </c>
      <c r="D1326" s="2" t="s">
        <v>452</v>
      </c>
      <c r="E1326" s="4" t="s">
        <v>367</v>
      </c>
      <c r="F132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6" s="4" t="str">
        <f>_xlfn.XLOOKUP(BD_ATLETAS[[#This Row],[ATLETA]],ATLETAS[ATLETA],ATLETAS[SEXO])</f>
        <v>M</v>
      </c>
      <c r="H1326" s="4">
        <v>43801</v>
      </c>
      <c r="I1326" s="2" t="s">
        <v>68</v>
      </c>
      <c r="J1326" s="1" t="s">
        <v>652</v>
      </c>
      <c r="K1326" s="3">
        <v>2.8635416666666666E-3</v>
      </c>
    </row>
    <row r="1327" spans="1:11" x14ac:dyDescent="0.25">
      <c r="A1327" s="1">
        <v>2023</v>
      </c>
      <c r="B1327" s="4">
        <f>_xlfn.XLOOKUP(BD_ATLETAS[[#This Row],[ATLETA]],ATLETAS[ATLETA],ATLETAS[F. NACIMIENTO])</f>
        <v>32581</v>
      </c>
      <c r="C1327" s="1">
        <f>IF(BD_ATLETAS[[#This Row],[F. NACIMIENTO]]=0,"",BD_ATLETAS[[#This Row],[AÑO]]-YEAR(BD_ATLETAS[[#This Row],[F. NACIMIENTO]]))</f>
        <v>30</v>
      </c>
      <c r="D1327" s="2" t="s">
        <v>452</v>
      </c>
      <c r="E1327" s="4" t="s">
        <v>367</v>
      </c>
      <c r="F1327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7" s="4" t="str">
        <f>_xlfn.XLOOKUP(BD_ATLETAS[[#This Row],[ATLETA]],ATLETAS[ATLETA],ATLETAS[SEXO])</f>
        <v>M</v>
      </c>
      <c r="H1327" s="4">
        <v>43801</v>
      </c>
      <c r="I1327" s="2" t="s">
        <v>68</v>
      </c>
      <c r="J1327" s="1" t="s">
        <v>13</v>
      </c>
      <c r="K1327" s="3">
        <v>5.9537037037037035E-4</v>
      </c>
    </row>
    <row r="1328" spans="1:11" x14ac:dyDescent="0.25">
      <c r="A1328" s="1">
        <v>2023</v>
      </c>
      <c r="B1328" s="4">
        <f>_xlfn.XLOOKUP(BD_ATLETAS[[#This Row],[ATLETA]],ATLETAS[ATLETA],ATLETAS[F. NACIMIENTO])</f>
        <v>32581</v>
      </c>
      <c r="C1328" s="1">
        <f>IF(BD_ATLETAS[[#This Row],[F. NACIMIENTO]]=0,"",BD_ATLETAS[[#This Row],[AÑO]]-YEAR(BD_ATLETAS[[#This Row],[F. NACIMIENTO]]))</f>
        <v>30</v>
      </c>
      <c r="D1328" s="2" t="s">
        <v>452</v>
      </c>
      <c r="E1328" s="4" t="s">
        <v>367</v>
      </c>
      <c r="F132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328" s="4" t="str">
        <f>_xlfn.XLOOKUP(BD_ATLETAS[[#This Row],[ATLETA]],ATLETAS[ATLETA],ATLETAS[SEXO])</f>
        <v>M</v>
      </c>
      <c r="H1328" s="4">
        <v>43801</v>
      </c>
      <c r="I1328" s="2" t="s">
        <v>68</v>
      </c>
      <c r="J1328" s="1" t="s">
        <v>12</v>
      </c>
      <c r="K1328" s="3">
        <v>7.0601851851851847E-4</v>
      </c>
    </row>
    <row r="1329" spans="1:11" x14ac:dyDescent="0.25">
      <c r="A1329" s="1">
        <v>2023</v>
      </c>
      <c r="B1329" s="4">
        <f>_xlfn.XLOOKUP(BD_ATLETAS[[#This Row],[ATLETA]],ATLETAS[ATLETA],ATLETAS[F. NACIMIENTO])</f>
        <v>27203</v>
      </c>
      <c r="C1329" s="1">
        <f>IF(BD_ATLETAS[[#This Row],[F. NACIMIENTO]]=0,"",BD_ATLETAS[[#This Row],[AÑO]]-YEAR(BD_ATLETAS[[#This Row],[F. NACIMIENTO]]))</f>
        <v>45</v>
      </c>
      <c r="D1329" s="2" t="s">
        <v>170</v>
      </c>
      <c r="E1329" s="4" t="s">
        <v>365</v>
      </c>
      <c r="F132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29" s="4" t="str">
        <f>_xlfn.XLOOKUP(BD_ATLETAS[[#This Row],[ATLETA]],ATLETAS[ATLETA],ATLETAS[SEXO])</f>
        <v>M</v>
      </c>
      <c r="H1329" s="4">
        <v>43801</v>
      </c>
      <c r="I1329" s="2" t="s">
        <v>68</v>
      </c>
      <c r="J1329" s="1" t="s">
        <v>649</v>
      </c>
      <c r="K1329" s="3">
        <v>5.2256944444444443E-4</v>
      </c>
    </row>
    <row r="1330" spans="1:11" x14ac:dyDescent="0.25">
      <c r="A1330" s="1">
        <v>2023</v>
      </c>
      <c r="B1330" s="4">
        <f>_xlfn.XLOOKUP(BD_ATLETAS[[#This Row],[ATLETA]],ATLETAS[ATLETA],ATLETAS[F. NACIMIENTO])</f>
        <v>27203</v>
      </c>
      <c r="C1330" s="1">
        <f>IF(BD_ATLETAS[[#This Row],[F. NACIMIENTO]]=0,"",BD_ATLETAS[[#This Row],[AÑO]]-YEAR(BD_ATLETAS[[#This Row],[F. NACIMIENTO]]))</f>
        <v>45</v>
      </c>
      <c r="D1330" s="2" t="s">
        <v>170</v>
      </c>
      <c r="E1330" s="4" t="s">
        <v>365</v>
      </c>
      <c r="F133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30" s="4" t="str">
        <f>_xlfn.XLOOKUP(BD_ATLETAS[[#This Row],[ATLETA]],ATLETAS[ATLETA],ATLETAS[SEXO])</f>
        <v>M</v>
      </c>
      <c r="H1330" s="4">
        <v>43801</v>
      </c>
      <c r="I1330" s="2" t="s">
        <v>68</v>
      </c>
      <c r="J1330" s="1" t="s">
        <v>11</v>
      </c>
      <c r="K1330" s="3">
        <v>7.2592592592592587E-4</v>
      </c>
    </row>
    <row r="1331" spans="1:11" x14ac:dyDescent="0.25">
      <c r="A1331" s="1">
        <v>2023</v>
      </c>
      <c r="B1331" s="4">
        <f>_xlfn.XLOOKUP(BD_ATLETAS[[#This Row],[ATLETA]],ATLETAS[ATLETA],ATLETAS[F. NACIMIENTO])</f>
        <v>27203</v>
      </c>
      <c r="C1331" s="1">
        <f>IF(BD_ATLETAS[[#This Row],[F. NACIMIENTO]]=0,"",BD_ATLETAS[[#This Row],[AÑO]]-YEAR(BD_ATLETAS[[#This Row],[F. NACIMIENTO]]))</f>
        <v>45</v>
      </c>
      <c r="D1331" s="2" t="s">
        <v>170</v>
      </c>
      <c r="E1331" s="4" t="s">
        <v>365</v>
      </c>
      <c r="F133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331" s="4" t="str">
        <f>_xlfn.XLOOKUP(BD_ATLETAS[[#This Row],[ATLETA]],ATLETAS[ATLETA],ATLETAS[SEXO])</f>
        <v>M</v>
      </c>
      <c r="H1331" s="4">
        <v>43801</v>
      </c>
      <c r="I1331" s="2" t="s">
        <v>68</v>
      </c>
      <c r="J1331" s="1" t="s">
        <v>12</v>
      </c>
      <c r="K1331" s="3">
        <v>7.2592592592592587E-4</v>
      </c>
    </row>
    <row r="1332" spans="1:11" x14ac:dyDescent="0.25">
      <c r="A1332" s="1">
        <v>2023</v>
      </c>
      <c r="B1332" s="4">
        <f>_xlfn.XLOOKUP(BD_ATLETAS[[#This Row],[ATLETA]],ATLETAS[ATLETA],ATLETAS[F. NACIMIENTO])</f>
        <v>39725</v>
      </c>
      <c r="C1332" s="1">
        <f>IF(BD_ATLETAS[[#This Row],[F. NACIMIENTO]]=0,"",BD_ATLETAS[[#This Row],[AÑO]]-YEAR(BD_ATLETAS[[#This Row],[F. NACIMIENTO]]))</f>
        <v>11</v>
      </c>
      <c r="D1332" s="2" t="s">
        <v>423</v>
      </c>
      <c r="E1332" s="4" t="s">
        <v>25</v>
      </c>
      <c r="F13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2" s="4" t="str">
        <f>_xlfn.XLOOKUP(BD_ATLETAS[[#This Row],[ATLETA]],ATLETAS[ATLETA],ATLETAS[SEXO])</f>
        <v>M</v>
      </c>
      <c r="H1332" s="4">
        <v>43801</v>
      </c>
      <c r="I1332" s="2" t="s">
        <v>68</v>
      </c>
      <c r="J1332" s="1" t="s">
        <v>649</v>
      </c>
      <c r="K1332" s="3">
        <v>3.7766203703703708E-4</v>
      </c>
    </row>
    <row r="1333" spans="1:11" x14ac:dyDescent="0.25">
      <c r="A1333" s="1">
        <v>2023</v>
      </c>
      <c r="B1333" s="4">
        <f>_xlfn.XLOOKUP(BD_ATLETAS[[#This Row],[ATLETA]],ATLETAS[ATLETA],ATLETAS[F. NACIMIENTO])</f>
        <v>39725</v>
      </c>
      <c r="C1333" s="1">
        <f>IF(BD_ATLETAS[[#This Row],[F. NACIMIENTO]]=0,"",BD_ATLETAS[[#This Row],[AÑO]]-YEAR(BD_ATLETAS[[#This Row],[F. NACIMIENTO]]))</f>
        <v>11</v>
      </c>
      <c r="D1333" s="2" t="s">
        <v>423</v>
      </c>
      <c r="E1333" s="4" t="s">
        <v>25</v>
      </c>
      <c r="F13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3" s="4" t="str">
        <f>_xlfn.XLOOKUP(BD_ATLETAS[[#This Row],[ATLETA]],ATLETAS[ATLETA],ATLETAS[SEXO])</f>
        <v>M</v>
      </c>
      <c r="H1333" s="4">
        <v>43801</v>
      </c>
      <c r="I1333" s="2" t="s">
        <v>68</v>
      </c>
      <c r="J1333" s="1" t="s">
        <v>651</v>
      </c>
      <c r="K1333" s="3">
        <v>9.3993055555555551E-4</v>
      </c>
    </row>
    <row r="1334" spans="1:11" x14ac:dyDescent="0.25">
      <c r="A1334" s="1">
        <v>2023</v>
      </c>
      <c r="B1334" s="4">
        <f>_xlfn.XLOOKUP(BD_ATLETAS[[#This Row],[ATLETA]],ATLETAS[ATLETA],ATLETAS[F. NACIMIENTO])</f>
        <v>39725</v>
      </c>
      <c r="C1334" s="1">
        <f>IF(BD_ATLETAS[[#This Row],[F. NACIMIENTO]]=0,"",BD_ATLETAS[[#This Row],[AÑO]]-YEAR(BD_ATLETAS[[#This Row],[F. NACIMIENTO]]))</f>
        <v>11</v>
      </c>
      <c r="D1334" s="2" t="s">
        <v>423</v>
      </c>
      <c r="E1334" s="4" t="s">
        <v>25</v>
      </c>
      <c r="F13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4" s="4" t="str">
        <f>_xlfn.XLOOKUP(BD_ATLETAS[[#This Row],[ATLETA]],ATLETAS[ATLETA],ATLETAS[SEXO])</f>
        <v>M</v>
      </c>
      <c r="H1334" s="4">
        <v>43801</v>
      </c>
      <c r="I1334" s="2" t="s">
        <v>68</v>
      </c>
      <c r="J1334" s="1" t="s">
        <v>13</v>
      </c>
      <c r="K1334" s="3">
        <v>5.2962962962962957E-4</v>
      </c>
    </row>
    <row r="1335" spans="1:11" x14ac:dyDescent="0.25">
      <c r="A1335" s="1">
        <v>2023</v>
      </c>
      <c r="B1335" s="4">
        <f>_xlfn.XLOOKUP(BD_ATLETAS[[#This Row],[ATLETA]],ATLETAS[ATLETA],ATLETAS[F. NACIMIENTO])</f>
        <v>39725</v>
      </c>
      <c r="C1335" s="1">
        <f>IF(BD_ATLETAS[[#This Row],[F. NACIMIENTO]]=0,"",BD_ATLETAS[[#This Row],[AÑO]]-YEAR(BD_ATLETAS[[#This Row],[F. NACIMIENTO]]))</f>
        <v>11</v>
      </c>
      <c r="D1335" s="2" t="s">
        <v>423</v>
      </c>
      <c r="E1335" s="4" t="s">
        <v>25</v>
      </c>
      <c r="F13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35" s="4" t="str">
        <f>_xlfn.XLOOKUP(BD_ATLETAS[[#This Row],[ATLETA]],ATLETAS[ATLETA],ATLETAS[SEXO])</f>
        <v>M</v>
      </c>
      <c r="H1335" s="4">
        <v>43801</v>
      </c>
      <c r="I1335" s="2" t="s">
        <v>68</v>
      </c>
      <c r="J1335" s="1" t="s">
        <v>12</v>
      </c>
      <c r="K1335" s="3">
        <v>5.4884259259259263E-4</v>
      </c>
    </row>
    <row r="1336" spans="1:11" x14ac:dyDescent="0.25">
      <c r="A1336" s="1">
        <v>2023</v>
      </c>
      <c r="B1336" s="4">
        <f>_xlfn.XLOOKUP(BD_ATLETAS[[#This Row],[ATLETA]],ATLETAS[ATLETA],ATLETAS[F. NACIMIENTO])</f>
        <v>40129</v>
      </c>
      <c r="C1336" s="1">
        <f>IF(BD_ATLETAS[[#This Row],[F. NACIMIENTO]]=0,"",BD_ATLETAS[[#This Row],[AÑO]]-YEAR(BD_ATLETAS[[#This Row],[F. NACIMIENTO]]))</f>
        <v>10</v>
      </c>
      <c r="D1336" s="2" t="s">
        <v>95</v>
      </c>
      <c r="E1336" s="4" t="s">
        <v>362</v>
      </c>
      <c r="F13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6" s="4" t="str">
        <f>_xlfn.XLOOKUP(BD_ATLETAS[[#This Row],[ATLETA]],ATLETAS[ATLETA],ATLETAS[SEXO])</f>
        <v>M</v>
      </c>
      <c r="H1336" s="4">
        <v>43801</v>
      </c>
      <c r="I1336" s="2" t="s">
        <v>68</v>
      </c>
      <c r="J1336" s="1" t="s">
        <v>649</v>
      </c>
      <c r="K1336" s="3">
        <v>4.7037037037037034E-4</v>
      </c>
    </row>
    <row r="1337" spans="1:11" x14ac:dyDescent="0.25">
      <c r="A1337" s="1">
        <v>2023</v>
      </c>
      <c r="B1337" s="4">
        <f>_xlfn.XLOOKUP(BD_ATLETAS[[#This Row],[ATLETA]],ATLETAS[ATLETA],ATLETAS[F. NACIMIENTO])</f>
        <v>40129</v>
      </c>
      <c r="C1337" s="1">
        <f>IF(BD_ATLETAS[[#This Row],[F. NACIMIENTO]]=0,"",BD_ATLETAS[[#This Row],[AÑO]]-YEAR(BD_ATLETAS[[#This Row],[F. NACIMIENTO]]))</f>
        <v>10</v>
      </c>
      <c r="D1337" s="2" t="s">
        <v>95</v>
      </c>
      <c r="E1337" s="4" t="s">
        <v>362</v>
      </c>
      <c r="F13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7" s="4" t="str">
        <f>_xlfn.XLOOKUP(BD_ATLETAS[[#This Row],[ATLETA]],ATLETAS[ATLETA],ATLETAS[SEXO])</f>
        <v>M</v>
      </c>
      <c r="H1337" s="4">
        <v>43801</v>
      </c>
      <c r="I1337" s="2" t="s">
        <v>68</v>
      </c>
      <c r="J1337" s="1" t="s">
        <v>651</v>
      </c>
      <c r="K1337" s="3">
        <v>1.1533564814814813E-3</v>
      </c>
    </row>
    <row r="1338" spans="1:11" x14ac:dyDescent="0.25">
      <c r="A1338" s="1">
        <v>2023</v>
      </c>
      <c r="B1338" s="4">
        <f>_xlfn.XLOOKUP(BD_ATLETAS[[#This Row],[ATLETA]],ATLETAS[ATLETA],ATLETAS[F. NACIMIENTO])</f>
        <v>40129</v>
      </c>
      <c r="C1338" s="1">
        <f>IF(BD_ATLETAS[[#This Row],[F. NACIMIENTO]]=0,"",BD_ATLETAS[[#This Row],[AÑO]]-YEAR(BD_ATLETAS[[#This Row],[F. NACIMIENTO]]))</f>
        <v>10</v>
      </c>
      <c r="D1338" s="2" t="s">
        <v>95</v>
      </c>
      <c r="E1338" s="4" t="s">
        <v>362</v>
      </c>
      <c r="F13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8" s="4" t="str">
        <f>_xlfn.XLOOKUP(BD_ATLETAS[[#This Row],[ATLETA]],ATLETAS[ATLETA],ATLETAS[SEXO])</f>
        <v>M</v>
      </c>
      <c r="H1338" s="4">
        <v>43801</v>
      </c>
      <c r="I1338" s="2" t="s">
        <v>68</v>
      </c>
      <c r="J1338" s="1" t="s">
        <v>13</v>
      </c>
      <c r="K1338" s="3">
        <v>5.9791666666666663E-4</v>
      </c>
    </row>
    <row r="1339" spans="1:11" x14ac:dyDescent="0.25">
      <c r="A1339" s="1">
        <v>2023</v>
      </c>
      <c r="B1339" s="4">
        <f>_xlfn.XLOOKUP(BD_ATLETAS[[#This Row],[ATLETA]],ATLETAS[ATLETA],ATLETAS[F. NACIMIENTO])</f>
        <v>40129</v>
      </c>
      <c r="C1339" s="1">
        <f>IF(BD_ATLETAS[[#This Row],[F. NACIMIENTO]]=0,"",BD_ATLETAS[[#This Row],[AÑO]]-YEAR(BD_ATLETAS[[#This Row],[F. NACIMIENTO]]))</f>
        <v>10</v>
      </c>
      <c r="D1339" s="2" t="s">
        <v>95</v>
      </c>
      <c r="E1339" s="4" t="s">
        <v>362</v>
      </c>
      <c r="F13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39" s="4" t="str">
        <f>_xlfn.XLOOKUP(BD_ATLETAS[[#This Row],[ATLETA]],ATLETAS[ATLETA],ATLETAS[SEXO])</f>
        <v>M</v>
      </c>
      <c r="H1339" s="4">
        <v>43801</v>
      </c>
      <c r="I1339" s="2" t="s">
        <v>68</v>
      </c>
      <c r="J1339" s="1" t="s">
        <v>12</v>
      </c>
      <c r="K1339" s="3">
        <v>7.0567129629629625E-4</v>
      </c>
    </row>
    <row r="1340" spans="1:11" x14ac:dyDescent="0.25">
      <c r="A1340" s="1">
        <v>2023</v>
      </c>
      <c r="B1340" s="4">
        <f>_xlfn.XLOOKUP(BD_ATLETAS[[#This Row],[ATLETA]],ATLETAS[ATLETA],ATLETAS[F. NACIMIENTO])</f>
        <v>40051</v>
      </c>
      <c r="C1340" s="1">
        <f>IF(BD_ATLETAS[[#This Row],[F. NACIMIENTO]]=0,"",BD_ATLETAS[[#This Row],[AÑO]]-YEAR(BD_ATLETAS[[#This Row],[F. NACIMIENTO]]))</f>
        <v>10</v>
      </c>
      <c r="D1340" s="2" t="s">
        <v>414</v>
      </c>
      <c r="E1340" s="4" t="s">
        <v>362</v>
      </c>
      <c r="F13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0" s="4" t="str">
        <f>_xlfn.XLOOKUP(BD_ATLETAS[[#This Row],[ATLETA]],ATLETAS[ATLETA],ATLETAS[SEXO])</f>
        <v>M</v>
      </c>
      <c r="H1340" s="4">
        <v>43801</v>
      </c>
      <c r="I1340" s="2" t="s">
        <v>68</v>
      </c>
      <c r="J1340" s="1" t="s">
        <v>649</v>
      </c>
      <c r="K1340" s="3">
        <v>4.8425925925925931E-4</v>
      </c>
    </row>
    <row r="1341" spans="1:11" x14ac:dyDescent="0.25">
      <c r="A1341" s="1">
        <v>2023</v>
      </c>
      <c r="B1341" s="4">
        <f>_xlfn.XLOOKUP(BD_ATLETAS[[#This Row],[ATLETA]],ATLETAS[ATLETA],ATLETAS[F. NACIMIENTO])</f>
        <v>40051</v>
      </c>
      <c r="C1341" s="1">
        <f>IF(BD_ATLETAS[[#This Row],[F. NACIMIENTO]]=0,"",BD_ATLETAS[[#This Row],[AÑO]]-YEAR(BD_ATLETAS[[#This Row],[F. NACIMIENTO]]))</f>
        <v>10</v>
      </c>
      <c r="D1341" s="2" t="s">
        <v>414</v>
      </c>
      <c r="E1341" s="4" t="s">
        <v>362</v>
      </c>
      <c r="F13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1" s="4" t="str">
        <f>_xlfn.XLOOKUP(BD_ATLETAS[[#This Row],[ATLETA]],ATLETAS[ATLETA],ATLETAS[SEXO])</f>
        <v>M</v>
      </c>
      <c r="H1341" s="4">
        <v>43801</v>
      </c>
      <c r="I1341" s="2" t="s">
        <v>68</v>
      </c>
      <c r="J1341" s="1" t="s">
        <v>651</v>
      </c>
      <c r="K1341" s="3">
        <v>1.1533564814814813E-3</v>
      </c>
    </row>
    <row r="1342" spans="1:11" x14ac:dyDescent="0.25">
      <c r="A1342" s="1">
        <v>2023</v>
      </c>
      <c r="B1342" s="4">
        <f>_xlfn.XLOOKUP(BD_ATLETAS[[#This Row],[ATLETA]],ATLETAS[ATLETA],ATLETAS[F. NACIMIENTO])</f>
        <v>40051</v>
      </c>
      <c r="C1342" s="1">
        <f>IF(BD_ATLETAS[[#This Row],[F. NACIMIENTO]]=0,"",BD_ATLETAS[[#This Row],[AÑO]]-YEAR(BD_ATLETAS[[#This Row],[F. NACIMIENTO]]))</f>
        <v>10</v>
      </c>
      <c r="D1342" s="2" t="s">
        <v>414</v>
      </c>
      <c r="E1342" s="4" t="s">
        <v>362</v>
      </c>
      <c r="F13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2" s="4" t="str">
        <f>_xlfn.XLOOKUP(BD_ATLETAS[[#This Row],[ATLETA]],ATLETAS[ATLETA],ATLETAS[SEXO])</f>
        <v>M</v>
      </c>
      <c r="H1342" s="4">
        <v>43801</v>
      </c>
      <c r="I1342" s="2" t="s">
        <v>68</v>
      </c>
      <c r="J1342" s="1" t="s">
        <v>11</v>
      </c>
      <c r="K1342" s="3">
        <v>1.1763888888888889E-3</v>
      </c>
    </row>
    <row r="1343" spans="1:11" x14ac:dyDescent="0.25">
      <c r="A1343" s="1">
        <v>2023</v>
      </c>
      <c r="B1343" s="4">
        <f>_xlfn.XLOOKUP(BD_ATLETAS[[#This Row],[ATLETA]],ATLETAS[ATLETA],ATLETAS[F. NACIMIENTO])</f>
        <v>40051</v>
      </c>
      <c r="C1343" s="1">
        <f>IF(BD_ATLETAS[[#This Row],[F. NACIMIENTO]]=0,"",BD_ATLETAS[[#This Row],[AÑO]]-YEAR(BD_ATLETAS[[#This Row],[F. NACIMIENTO]]))</f>
        <v>10</v>
      </c>
      <c r="D1343" s="2" t="s">
        <v>414</v>
      </c>
      <c r="E1343" s="4" t="s">
        <v>362</v>
      </c>
      <c r="F134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43" s="4" t="str">
        <f>_xlfn.XLOOKUP(BD_ATLETAS[[#This Row],[ATLETA]],ATLETAS[ATLETA],ATLETAS[SEXO])</f>
        <v>M</v>
      </c>
      <c r="H1343" s="4">
        <v>43801</v>
      </c>
      <c r="I1343" s="2" t="s">
        <v>68</v>
      </c>
      <c r="J1343" s="1" t="s">
        <v>12</v>
      </c>
      <c r="K1343" s="3">
        <v>7.0891203703703698E-4</v>
      </c>
    </row>
    <row r="1344" spans="1:11" x14ac:dyDescent="0.25">
      <c r="A1344" s="1">
        <v>2023</v>
      </c>
      <c r="B1344" s="4">
        <f>_xlfn.XLOOKUP(BD_ATLETAS[[#This Row],[ATLETA]],ATLETAS[ATLETA],ATLETAS[F. NACIMIENTO])</f>
        <v>38284</v>
      </c>
      <c r="C1344" s="1">
        <f>IF(BD_ATLETAS[[#This Row],[F. NACIMIENTO]]=0,"",BD_ATLETAS[[#This Row],[AÑO]]-YEAR(BD_ATLETAS[[#This Row],[F. NACIMIENTO]]))</f>
        <v>15</v>
      </c>
      <c r="D1344" s="2" t="s">
        <v>101</v>
      </c>
      <c r="E1344" s="4" t="s">
        <v>362</v>
      </c>
      <c r="F13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4" s="4" t="str">
        <f>_xlfn.XLOOKUP(BD_ATLETAS[[#This Row],[ATLETA]],ATLETAS[ATLETA],ATLETAS[SEXO])</f>
        <v>M</v>
      </c>
      <c r="H1344" s="4">
        <v>43801</v>
      </c>
      <c r="I1344" s="2" t="s">
        <v>68</v>
      </c>
      <c r="J1344" s="1" t="s">
        <v>649</v>
      </c>
      <c r="K1344" s="3">
        <v>3.6458333333333335E-4</v>
      </c>
    </row>
    <row r="1345" spans="1:11" x14ac:dyDescent="0.25">
      <c r="A1345" s="1">
        <v>2023</v>
      </c>
      <c r="B1345" s="4">
        <f>_xlfn.XLOOKUP(BD_ATLETAS[[#This Row],[ATLETA]],ATLETAS[ATLETA],ATLETAS[F. NACIMIENTO])</f>
        <v>38284</v>
      </c>
      <c r="C1345" s="1">
        <f>IF(BD_ATLETAS[[#This Row],[F. NACIMIENTO]]=0,"",BD_ATLETAS[[#This Row],[AÑO]]-YEAR(BD_ATLETAS[[#This Row],[F. NACIMIENTO]]))</f>
        <v>15</v>
      </c>
      <c r="D1345" s="2" t="s">
        <v>101</v>
      </c>
      <c r="E1345" s="4" t="s">
        <v>362</v>
      </c>
      <c r="F13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5" s="4" t="str">
        <f>_xlfn.XLOOKUP(BD_ATLETAS[[#This Row],[ATLETA]],ATLETAS[ATLETA],ATLETAS[SEXO])</f>
        <v>M</v>
      </c>
      <c r="H1345" s="4">
        <v>43801</v>
      </c>
      <c r="I1345" s="2" t="s">
        <v>68</v>
      </c>
      <c r="J1345" s="1" t="s">
        <v>651</v>
      </c>
      <c r="K1345" s="3">
        <v>8.7222222222222226E-4</v>
      </c>
    </row>
    <row r="1346" spans="1:11" x14ac:dyDescent="0.25">
      <c r="A1346" s="1">
        <v>2023</v>
      </c>
      <c r="B1346" s="4">
        <f>_xlfn.XLOOKUP(BD_ATLETAS[[#This Row],[ATLETA]],ATLETAS[ATLETA],ATLETAS[F. NACIMIENTO])</f>
        <v>38284</v>
      </c>
      <c r="C1346" s="1">
        <f>IF(BD_ATLETAS[[#This Row],[F. NACIMIENTO]]=0,"",BD_ATLETAS[[#This Row],[AÑO]]-YEAR(BD_ATLETAS[[#This Row],[F. NACIMIENTO]]))</f>
        <v>15</v>
      </c>
      <c r="D1346" s="2" t="s">
        <v>101</v>
      </c>
      <c r="E1346" s="4" t="s">
        <v>362</v>
      </c>
      <c r="F13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6" s="4" t="str">
        <f>_xlfn.XLOOKUP(BD_ATLETAS[[#This Row],[ATLETA]],ATLETAS[ATLETA],ATLETAS[SEXO])</f>
        <v>M</v>
      </c>
      <c r="H1346" s="4">
        <v>43801</v>
      </c>
      <c r="I1346" s="2" t="s">
        <v>68</v>
      </c>
      <c r="J1346" s="1" t="s">
        <v>11</v>
      </c>
      <c r="K1346" s="3">
        <v>4.8472222222222227E-4</v>
      </c>
    </row>
    <row r="1347" spans="1:11" x14ac:dyDescent="0.25">
      <c r="A1347" s="1">
        <v>2023</v>
      </c>
      <c r="B1347" s="4">
        <f>_xlfn.XLOOKUP(BD_ATLETAS[[#This Row],[ATLETA]],ATLETAS[ATLETA],ATLETAS[F. NACIMIENTO])</f>
        <v>38284</v>
      </c>
      <c r="C1347" s="1">
        <f>IF(BD_ATLETAS[[#This Row],[F. NACIMIENTO]]=0,"",BD_ATLETAS[[#This Row],[AÑO]]-YEAR(BD_ATLETAS[[#This Row],[F. NACIMIENTO]]))</f>
        <v>15</v>
      </c>
      <c r="D1347" s="2" t="s">
        <v>101</v>
      </c>
      <c r="E1347" s="4" t="s">
        <v>362</v>
      </c>
      <c r="F13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47" s="4" t="str">
        <f>_xlfn.XLOOKUP(BD_ATLETAS[[#This Row],[ATLETA]],ATLETAS[ATLETA],ATLETAS[SEXO])</f>
        <v>M</v>
      </c>
      <c r="H1347" s="4">
        <v>43801</v>
      </c>
      <c r="I1347" s="2" t="s">
        <v>68</v>
      </c>
      <c r="J1347" s="1" t="s">
        <v>13</v>
      </c>
      <c r="K1347" s="3">
        <v>4.4594907407407409E-4</v>
      </c>
    </row>
    <row r="1348" spans="1:11" x14ac:dyDescent="0.25">
      <c r="A1348" s="1">
        <v>2023</v>
      </c>
      <c r="B1348" s="4">
        <f>_xlfn.XLOOKUP(BD_ATLETAS[[#This Row],[ATLETA]],ATLETAS[ATLETA],ATLETAS[F. NACIMIENTO])</f>
        <v>40615</v>
      </c>
      <c r="C1348" s="1">
        <f>IF(BD_ATLETAS[[#This Row],[F. NACIMIENTO]]=0,"",BD_ATLETAS[[#This Row],[AÑO]]-YEAR(BD_ATLETAS[[#This Row],[F. NACIMIENTO]]))</f>
        <v>8</v>
      </c>
      <c r="D1348" s="2" t="s">
        <v>288</v>
      </c>
      <c r="E1348" s="4" t="s">
        <v>371</v>
      </c>
      <c r="F134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48" s="4" t="str">
        <f>_xlfn.XLOOKUP(BD_ATLETAS[[#This Row],[ATLETA]],ATLETAS[ATLETA],ATLETAS[SEXO])</f>
        <v>F</v>
      </c>
      <c r="H1348" s="4">
        <v>43801</v>
      </c>
      <c r="I1348" s="2" t="s">
        <v>68</v>
      </c>
      <c r="J1348" s="1" t="s">
        <v>650</v>
      </c>
      <c r="K1348" s="3">
        <v>3.2106481481481477E-4</v>
      </c>
    </row>
    <row r="1349" spans="1:11" x14ac:dyDescent="0.25">
      <c r="A1349" s="1">
        <v>2023</v>
      </c>
      <c r="B1349" s="4">
        <f>_xlfn.XLOOKUP(BD_ATLETAS[[#This Row],[ATLETA]],ATLETAS[ATLETA],ATLETAS[F. NACIMIENTO])</f>
        <v>40615</v>
      </c>
      <c r="C1349" s="1">
        <f>IF(BD_ATLETAS[[#This Row],[F. NACIMIENTO]]=0,"",BD_ATLETAS[[#This Row],[AÑO]]-YEAR(BD_ATLETAS[[#This Row],[F. NACIMIENTO]]))</f>
        <v>8</v>
      </c>
      <c r="D1349" s="2" t="s">
        <v>288</v>
      </c>
      <c r="E1349" s="4" t="s">
        <v>371</v>
      </c>
      <c r="F134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49" s="4" t="str">
        <f>_xlfn.XLOOKUP(BD_ATLETAS[[#This Row],[ATLETA]],ATLETAS[ATLETA],ATLETAS[SEXO])</f>
        <v>F</v>
      </c>
      <c r="H1349" s="4">
        <v>43801</v>
      </c>
      <c r="I1349" s="2" t="s">
        <v>68</v>
      </c>
      <c r="J1349" s="1" t="s">
        <v>649</v>
      </c>
      <c r="K1349" s="3">
        <v>6.9444444444444447E-4</v>
      </c>
    </row>
    <row r="1350" spans="1:11" x14ac:dyDescent="0.25">
      <c r="A1350" s="1">
        <v>2023</v>
      </c>
      <c r="B1350" s="4">
        <f>_xlfn.XLOOKUP(BD_ATLETAS[[#This Row],[ATLETA]],ATLETAS[ATLETA],ATLETAS[F. NACIMIENTO])</f>
        <v>39881</v>
      </c>
      <c r="C1350" s="1">
        <f>IF(BD_ATLETAS[[#This Row],[F. NACIMIENTO]]=0,"",BD_ATLETAS[[#This Row],[AÑO]]-YEAR(BD_ATLETAS[[#This Row],[F. NACIMIENTO]]))</f>
        <v>10</v>
      </c>
      <c r="D1350" s="2" t="s">
        <v>391</v>
      </c>
      <c r="E1350" s="4" t="s">
        <v>78</v>
      </c>
      <c r="F13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0" s="4" t="str">
        <f>_xlfn.XLOOKUP(BD_ATLETAS[[#This Row],[ATLETA]],ATLETAS[ATLETA],ATLETAS[SEXO])</f>
        <v>F</v>
      </c>
      <c r="H1350" s="4">
        <v>43801</v>
      </c>
      <c r="I1350" s="2" t="s">
        <v>68</v>
      </c>
      <c r="J1350" s="1" t="s">
        <v>649</v>
      </c>
      <c r="K1350" s="3">
        <v>6.5162037037037022E-4</v>
      </c>
    </row>
    <row r="1351" spans="1:11" x14ac:dyDescent="0.25">
      <c r="A1351" s="1">
        <v>2023</v>
      </c>
      <c r="B1351" s="4">
        <f>_xlfn.XLOOKUP(BD_ATLETAS[[#This Row],[ATLETA]],ATLETAS[ATLETA],ATLETAS[F. NACIMIENTO])</f>
        <v>39881</v>
      </c>
      <c r="C1351" s="1">
        <f>IF(BD_ATLETAS[[#This Row],[F. NACIMIENTO]]=0,"",BD_ATLETAS[[#This Row],[AÑO]]-YEAR(BD_ATLETAS[[#This Row],[F. NACIMIENTO]]))</f>
        <v>10</v>
      </c>
      <c r="D1351" s="2" t="s">
        <v>391</v>
      </c>
      <c r="E1351" s="4" t="s">
        <v>78</v>
      </c>
      <c r="F13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1" s="4" t="str">
        <f>_xlfn.XLOOKUP(BD_ATLETAS[[#This Row],[ATLETA]],ATLETAS[ATLETA],ATLETAS[SEXO])</f>
        <v>F</v>
      </c>
      <c r="H1351" s="4">
        <v>43801</v>
      </c>
      <c r="I1351" s="2" t="s">
        <v>68</v>
      </c>
      <c r="J1351" s="1" t="s">
        <v>651</v>
      </c>
      <c r="K1351" s="3">
        <v>1.5542824074074077E-3</v>
      </c>
    </row>
    <row r="1352" spans="1:11" x14ac:dyDescent="0.25">
      <c r="A1352" s="1">
        <v>2023</v>
      </c>
      <c r="B1352" s="4">
        <f>_xlfn.XLOOKUP(BD_ATLETAS[[#This Row],[ATLETA]],ATLETAS[ATLETA],ATLETAS[F. NACIMIENTO])</f>
        <v>39881</v>
      </c>
      <c r="C1352" s="1">
        <f>IF(BD_ATLETAS[[#This Row],[F. NACIMIENTO]]=0,"",BD_ATLETAS[[#This Row],[AÑO]]-YEAR(BD_ATLETAS[[#This Row],[F. NACIMIENTO]]))</f>
        <v>10</v>
      </c>
      <c r="D1352" s="2" t="s">
        <v>391</v>
      </c>
      <c r="E1352" s="4" t="s">
        <v>78</v>
      </c>
      <c r="F13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352" s="4" t="str">
        <f>_xlfn.XLOOKUP(BD_ATLETAS[[#This Row],[ATLETA]],ATLETAS[ATLETA],ATLETAS[SEXO])</f>
        <v>F</v>
      </c>
      <c r="H1352" s="4">
        <v>43801</v>
      </c>
      <c r="I1352" s="2" t="s">
        <v>68</v>
      </c>
      <c r="J1352" s="1" t="s">
        <v>12</v>
      </c>
      <c r="K1352" s="3">
        <v>9.7557870370370376E-4</v>
      </c>
    </row>
    <row r="1353" spans="1:11" x14ac:dyDescent="0.25">
      <c r="A1353" s="1">
        <v>2023</v>
      </c>
      <c r="B1353" s="4">
        <f>_xlfn.XLOOKUP(BD_ATLETAS[[#This Row],[ATLETA]],ATLETAS[ATLETA],ATLETAS[F. NACIMIENTO])</f>
        <v>25498</v>
      </c>
      <c r="C1353" s="1">
        <f>IF(BD_ATLETAS[[#This Row],[F. NACIMIENTO]]=0,"",BD_ATLETAS[[#This Row],[AÑO]]-YEAR(BD_ATLETAS[[#This Row],[F. NACIMIENTO]]))</f>
        <v>50</v>
      </c>
      <c r="D1353" s="2" t="s">
        <v>200</v>
      </c>
      <c r="E1353" s="4" t="s">
        <v>367</v>
      </c>
      <c r="F1353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3" s="4" t="str">
        <f>_xlfn.XLOOKUP(BD_ATLETAS[[#This Row],[ATLETA]],ATLETAS[ATLETA],ATLETAS[SEXO])</f>
        <v>M</v>
      </c>
      <c r="H1353" s="4">
        <v>43801</v>
      </c>
      <c r="I1353" s="2" t="s">
        <v>68</v>
      </c>
      <c r="J1353" s="1" t="s">
        <v>651</v>
      </c>
      <c r="K1353" s="3">
        <v>8.6180555555555565E-4</v>
      </c>
    </row>
    <row r="1354" spans="1:11" x14ac:dyDescent="0.25">
      <c r="A1354" s="1">
        <v>2023</v>
      </c>
      <c r="B1354" s="4">
        <f>_xlfn.XLOOKUP(BD_ATLETAS[[#This Row],[ATLETA]],ATLETAS[ATLETA],ATLETAS[F. NACIMIENTO])</f>
        <v>25498</v>
      </c>
      <c r="C1354" s="1">
        <f>IF(BD_ATLETAS[[#This Row],[F. NACIMIENTO]]=0,"",BD_ATLETAS[[#This Row],[AÑO]]-YEAR(BD_ATLETAS[[#This Row],[F. NACIMIENTO]]))</f>
        <v>50</v>
      </c>
      <c r="D1354" s="2" t="s">
        <v>200</v>
      </c>
      <c r="E1354" s="4" t="s">
        <v>367</v>
      </c>
      <c r="F1354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4" s="4" t="str">
        <f>_xlfn.XLOOKUP(BD_ATLETAS[[#This Row],[ATLETA]],ATLETAS[ATLETA],ATLETAS[SEXO])</f>
        <v>M</v>
      </c>
      <c r="H1354" s="4">
        <v>43801</v>
      </c>
      <c r="I1354" s="2" t="s">
        <v>68</v>
      </c>
      <c r="J1354" s="1" t="s">
        <v>652</v>
      </c>
      <c r="K1354" s="3">
        <v>1.8564814814814815E-3</v>
      </c>
    </row>
    <row r="1355" spans="1:11" x14ac:dyDescent="0.25">
      <c r="A1355" s="1">
        <v>2023</v>
      </c>
      <c r="B1355" s="4">
        <f>_xlfn.XLOOKUP(BD_ATLETAS[[#This Row],[ATLETA]],ATLETAS[ATLETA],ATLETAS[F. NACIMIENTO])</f>
        <v>25498</v>
      </c>
      <c r="C1355" s="1">
        <f>IF(BD_ATLETAS[[#This Row],[F. NACIMIENTO]]=0,"",BD_ATLETAS[[#This Row],[AÑO]]-YEAR(BD_ATLETAS[[#This Row],[F. NACIMIENTO]]))</f>
        <v>50</v>
      </c>
      <c r="D1355" s="2" t="s">
        <v>200</v>
      </c>
      <c r="E1355" s="4" t="s">
        <v>367</v>
      </c>
      <c r="F1355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5" s="4" t="str">
        <f>_xlfn.XLOOKUP(BD_ATLETAS[[#This Row],[ATLETA]],ATLETAS[ATLETA],ATLETAS[SEXO])</f>
        <v>M</v>
      </c>
      <c r="H1355" s="4">
        <v>43801</v>
      </c>
      <c r="I1355" s="2" t="s">
        <v>68</v>
      </c>
      <c r="J1355" s="1" t="s">
        <v>13</v>
      </c>
      <c r="K1355" s="3">
        <v>4.0578703703703702E-4</v>
      </c>
    </row>
    <row r="1356" spans="1:11" x14ac:dyDescent="0.25">
      <c r="A1356" s="1">
        <v>2023</v>
      </c>
      <c r="B1356" s="4">
        <f>_xlfn.XLOOKUP(BD_ATLETAS[[#This Row],[ATLETA]],ATLETAS[ATLETA],ATLETAS[F. NACIMIENTO])</f>
        <v>25498</v>
      </c>
      <c r="C1356" s="1">
        <f>IF(BD_ATLETAS[[#This Row],[F. NACIMIENTO]]=0,"",BD_ATLETAS[[#This Row],[AÑO]]-YEAR(BD_ATLETAS[[#This Row],[F. NACIMIENTO]]))</f>
        <v>50</v>
      </c>
      <c r="D1356" s="2" t="s">
        <v>200</v>
      </c>
      <c r="E1356" s="4" t="s">
        <v>367</v>
      </c>
      <c r="F1356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356" s="4" t="str">
        <f>_xlfn.XLOOKUP(BD_ATLETAS[[#This Row],[ATLETA]],ATLETAS[ATLETA],ATLETAS[SEXO])</f>
        <v>M</v>
      </c>
      <c r="H1356" s="4">
        <v>43801</v>
      </c>
      <c r="I1356" s="2" t="s">
        <v>68</v>
      </c>
      <c r="J1356" s="1" t="s">
        <v>12</v>
      </c>
      <c r="K1356" s="3">
        <v>4.9224537037037043E-4</v>
      </c>
    </row>
    <row r="1357" spans="1:11" x14ac:dyDescent="0.25">
      <c r="A1357" s="1">
        <v>2023</v>
      </c>
      <c r="B1357" s="4">
        <f>_xlfn.XLOOKUP(BD_ATLETAS[[#This Row],[ATLETA]],ATLETAS[ATLETA],ATLETAS[F. NACIMIENTO])</f>
        <v>39263</v>
      </c>
      <c r="C1357" s="1">
        <f>IF(BD_ATLETAS[[#This Row],[F. NACIMIENTO]]=0,"",BD_ATLETAS[[#This Row],[AÑO]]-YEAR(BD_ATLETAS[[#This Row],[F. NACIMIENTO]]))</f>
        <v>12</v>
      </c>
      <c r="D1357" s="2" t="s">
        <v>126</v>
      </c>
      <c r="E1357" s="4" t="s">
        <v>364</v>
      </c>
      <c r="F13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7" s="4" t="str">
        <f>_xlfn.XLOOKUP(BD_ATLETAS[[#This Row],[ATLETA]],ATLETAS[ATLETA],ATLETAS[SEXO])</f>
        <v>F</v>
      </c>
      <c r="H1357" s="4">
        <v>43801</v>
      </c>
      <c r="I1357" s="2" t="s">
        <v>68</v>
      </c>
      <c r="J1357" s="1" t="s">
        <v>649</v>
      </c>
      <c r="K1357" s="3">
        <v>4.6238425925925933E-4</v>
      </c>
    </row>
    <row r="1358" spans="1:11" x14ac:dyDescent="0.25">
      <c r="A1358" s="1">
        <v>2023</v>
      </c>
      <c r="B1358" s="4">
        <f>_xlfn.XLOOKUP(BD_ATLETAS[[#This Row],[ATLETA]],ATLETAS[ATLETA],ATLETAS[F. NACIMIENTO])</f>
        <v>39263</v>
      </c>
      <c r="C1358" s="1">
        <f>IF(BD_ATLETAS[[#This Row],[F. NACIMIENTO]]=0,"",BD_ATLETAS[[#This Row],[AÑO]]-YEAR(BD_ATLETAS[[#This Row],[F. NACIMIENTO]]))</f>
        <v>12</v>
      </c>
      <c r="D1358" s="2" t="s">
        <v>126</v>
      </c>
      <c r="E1358" s="4" t="s">
        <v>364</v>
      </c>
      <c r="F13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8" s="4" t="str">
        <f>_xlfn.XLOOKUP(BD_ATLETAS[[#This Row],[ATLETA]],ATLETAS[ATLETA],ATLETAS[SEXO])</f>
        <v>F</v>
      </c>
      <c r="H1358" s="4">
        <v>43801</v>
      </c>
      <c r="I1358" s="2" t="s">
        <v>68</v>
      </c>
      <c r="J1358" s="1" t="s">
        <v>651</v>
      </c>
      <c r="K1358" s="3">
        <v>1.1620370370370372E-3</v>
      </c>
    </row>
    <row r="1359" spans="1:11" x14ac:dyDescent="0.25">
      <c r="A1359" s="1">
        <v>2023</v>
      </c>
      <c r="B1359" s="4">
        <f>_xlfn.XLOOKUP(BD_ATLETAS[[#This Row],[ATLETA]],ATLETAS[ATLETA],ATLETAS[F. NACIMIENTO])</f>
        <v>39263</v>
      </c>
      <c r="C1359" s="1">
        <f>IF(BD_ATLETAS[[#This Row],[F. NACIMIENTO]]=0,"",BD_ATLETAS[[#This Row],[AÑO]]-YEAR(BD_ATLETAS[[#This Row],[F. NACIMIENTO]]))</f>
        <v>12</v>
      </c>
      <c r="D1359" s="2" t="s">
        <v>126</v>
      </c>
      <c r="E1359" s="4" t="s">
        <v>364</v>
      </c>
      <c r="F13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59" s="4" t="str">
        <f>_xlfn.XLOOKUP(BD_ATLETAS[[#This Row],[ATLETA]],ATLETAS[ATLETA],ATLETAS[SEXO])</f>
        <v>F</v>
      </c>
      <c r="H1359" s="4">
        <v>43801</v>
      </c>
      <c r="I1359" s="2" t="s">
        <v>68</v>
      </c>
      <c r="J1359" s="1" t="s">
        <v>13</v>
      </c>
      <c r="K1359" s="3">
        <v>5.2858796296296302E-4</v>
      </c>
    </row>
    <row r="1360" spans="1:11" x14ac:dyDescent="0.25">
      <c r="A1360" s="1">
        <v>2023</v>
      </c>
      <c r="B1360" s="4">
        <f>_xlfn.XLOOKUP(BD_ATLETAS[[#This Row],[ATLETA]],ATLETAS[ATLETA],ATLETAS[F. NACIMIENTO])</f>
        <v>39263</v>
      </c>
      <c r="C1360" s="1">
        <f>IF(BD_ATLETAS[[#This Row],[F. NACIMIENTO]]=0,"",BD_ATLETAS[[#This Row],[AÑO]]-YEAR(BD_ATLETAS[[#This Row],[F. NACIMIENTO]]))</f>
        <v>12</v>
      </c>
      <c r="D1360" s="2" t="s">
        <v>126</v>
      </c>
      <c r="E1360" s="4" t="s">
        <v>364</v>
      </c>
      <c r="F13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60" s="4" t="str">
        <f>_xlfn.XLOOKUP(BD_ATLETAS[[#This Row],[ATLETA]],ATLETAS[ATLETA],ATLETAS[SEXO])</f>
        <v>F</v>
      </c>
      <c r="H1360" s="4">
        <v>43801</v>
      </c>
      <c r="I1360" s="2" t="s">
        <v>68</v>
      </c>
      <c r="J1360" s="1" t="s">
        <v>12</v>
      </c>
      <c r="K1360" s="3">
        <v>6.3877314814814808E-4</v>
      </c>
    </row>
    <row r="1361" spans="1:11" x14ac:dyDescent="0.25">
      <c r="A1361" s="1">
        <v>2023</v>
      </c>
      <c r="B1361" s="4">
        <f>_xlfn.XLOOKUP(BD_ATLETAS[[#This Row],[ATLETA]],ATLETAS[ATLETA],ATLETAS[F. NACIMIENTO])</f>
        <v>28194</v>
      </c>
      <c r="C1361" s="1">
        <f>IF(BD_ATLETAS[[#This Row],[F. NACIMIENTO]]=0,"",BD_ATLETAS[[#This Row],[AÑO]]-YEAR(BD_ATLETAS[[#This Row],[F. NACIMIENTO]]))</f>
        <v>42</v>
      </c>
      <c r="D1361" s="2" t="s">
        <v>448</v>
      </c>
      <c r="E1361" s="4" t="s">
        <v>367</v>
      </c>
      <c r="F136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1" s="4" t="str">
        <f>_xlfn.XLOOKUP(BD_ATLETAS[[#This Row],[ATLETA]],ATLETAS[ATLETA],ATLETAS[SEXO])</f>
        <v>F</v>
      </c>
      <c r="H1361" s="4">
        <v>43801</v>
      </c>
      <c r="I1361" s="2" t="s">
        <v>68</v>
      </c>
      <c r="J1361" s="1" t="s">
        <v>649</v>
      </c>
      <c r="K1361" s="3">
        <v>5.1793981481481483E-4</v>
      </c>
    </row>
    <row r="1362" spans="1:11" x14ac:dyDescent="0.25">
      <c r="A1362" s="1">
        <v>2023</v>
      </c>
      <c r="B1362" s="4">
        <f>_xlfn.XLOOKUP(BD_ATLETAS[[#This Row],[ATLETA]],ATLETAS[ATLETA],ATLETAS[F. NACIMIENTO])</f>
        <v>28194</v>
      </c>
      <c r="C1362" s="1">
        <f>IF(BD_ATLETAS[[#This Row],[F. NACIMIENTO]]=0,"",BD_ATLETAS[[#This Row],[AÑO]]-YEAR(BD_ATLETAS[[#This Row],[F. NACIMIENTO]]))</f>
        <v>42</v>
      </c>
      <c r="D1362" s="2" t="s">
        <v>448</v>
      </c>
      <c r="E1362" s="4" t="s">
        <v>367</v>
      </c>
      <c r="F136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2" s="4" t="str">
        <f>_xlfn.XLOOKUP(BD_ATLETAS[[#This Row],[ATLETA]],ATLETAS[ATLETA],ATLETAS[SEXO])</f>
        <v>F</v>
      </c>
      <c r="H1362" s="4">
        <v>43801</v>
      </c>
      <c r="I1362" s="2" t="s">
        <v>68</v>
      </c>
      <c r="J1362" s="1" t="s">
        <v>651</v>
      </c>
      <c r="K1362" s="3">
        <v>1.1855324074074075E-3</v>
      </c>
    </row>
    <row r="1363" spans="1:11" x14ac:dyDescent="0.25">
      <c r="A1363" s="1">
        <v>2023</v>
      </c>
      <c r="B1363" s="4">
        <f>_xlfn.XLOOKUP(BD_ATLETAS[[#This Row],[ATLETA]],ATLETAS[ATLETA],ATLETAS[F. NACIMIENTO])</f>
        <v>28194</v>
      </c>
      <c r="C1363" s="1">
        <f>IF(BD_ATLETAS[[#This Row],[F. NACIMIENTO]]=0,"",BD_ATLETAS[[#This Row],[AÑO]]-YEAR(BD_ATLETAS[[#This Row],[F. NACIMIENTO]]))</f>
        <v>42</v>
      </c>
      <c r="D1363" s="2" t="s">
        <v>448</v>
      </c>
      <c r="E1363" s="4" t="s">
        <v>367</v>
      </c>
      <c r="F136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3" s="4" t="str">
        <f>_xlfn.XLOOKUP(BD_ATLETAS[[#This Row],[ATLETA]],ATLETAS[ATLETA],ATLETAS[SEXO])</f>
        <v>F</v>
      </c>
      <c r="H1363" s="4">
        <v>43801</v>
      </c>
      <c r="I1363" s="2" t="s">
        <v>68</v>
      </c>
      <c r="J1363" s="1" t="s">
        <v>652</v>
      </c>
      <c r="K1363" s="3">
        <v>2.854398148148148E-3</v>
      </c>
    </row>
    <row r="1364" spans="1:11" x14ac:dyDescent="0.25">
      <c r="A1364" s="1">
        <v>2023</v>
      </c>
      <c r="B1364" s="4">
        <f>_xlfn.XLOOKUP(BD_ATLETAS[[#This Row],[ATLETA]],ATLETAS[ATLETA],ATLETAS[F. NACIMIENTO])</f>
        <v>28194</v>
      </c>
      <c r="C1364" s="1">
        <f>IF(BD_ATLETAS[[#This Row],[F. NACIMIENTO]]=0,"",BD_ATLETAS[[#This Row],[AÑO]]-YEAR(BD_ATLETAS[[#This Row],[F. NACIMIENTO]]))</f>
        <v>42</v>
      </c>
      <c r="D1364" s="2" t="s">
        <v>448</v>
      </c>
      <c r="E1364" s="4" t="s">
        <v>367</v>
      </c>
      <c r="F136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364" s="4" t="str">
        <f>_xlfn.XLOOKUP(BD_ATLETAS[[#This Row],[ATLETA]],ATLETAS[ATLETA],ATLETAS[SEXO])</f>
        <v>F</v>
      </c>
      <c r="H1364" s="4">
        <v>43801</v>
      </c>
      <c r="I1364" s="2" t="s">
        <v>68</v>
      </c>
      <c r="J1364" s="1" t="s">
        <v>12</v>
      </c>
      <c r="K1364" s="3">
        <v>6.3622685185185191E-4</v>
      </c>
    </row>
    <row r="1365" spans="1:11" x14ac:dyDescent="0.25">
      <c r="A1365" s="1">
        <v>2023</v>
      </c>
      <c r="B1365" s="4">
        <f>_xlfn.XLOOKUP(BD_ATLETAS[[#This Row],[ATLETA]],ATLETAS[ATLETA],ATLETAS[F. NACIMIENTO])</f>
        <v>38404</v>
      </c>
      <c r="C1365" s="1">
        <f>IF(BD_ATLETAS[[#This Row],[F. NACIMIENTO]]=0,"",BD_ATLETAS[[#This Row],[AÑO]]-YEAR(BD_ATLETAS[[#This Row],[F. NACIMIENTO]]))</f>
        <v>14</v>
      </c>
      <c r="D1365" s="2" t="s">
        <v>84</v>
      </c>
      <c r="E1365" s="4" t="s">
        <v>362</v>
      </c>
      <c r="F1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5" s="4" t="str">
        <f>_xlfn.XLOOKUP(BD_ATLETAS[[#This Row],[ATLETA]],ATLETAS[ATLETA],ATLETAS[SEXO])</f>
        <v>F</v>
      </c>
      <c r="H1365" s="4">
        <v>43801</v>
      </c>
      <c r="I1365" s="2" t="s">
        <v>68</v>
      </c>
      <c r="J1365" s="1" t="s">
        <v>649</v>
      </c>
      <c r="K1365" s="3">
        <v>4.5439814814814816E-4</v>
      </c>
    </row>
    <row r="1366" spans="1:11" x14ac:dyDescent="0.25">
      <c r="A1366" s="1">
        <v>2023</v>
      </c>
      <c r="B1366" s="4">
        <f>_xlfn.XLOOKUP(BD_ATLETAS[[#This Row],[ATLETA]],ATLETAS[ATLETA],ATLETAS[F. NACIMIENTO])</f>
        <v>38404</v>
      </c>
      <c r="C1366" s="1">
        <f>IF(BD_ATLETAS[[#This Row],[F. NACIMIENTO]]=0,"",BD_ATLETAS[[#This Row],[AÑO]]-YEAR(BD_ATLETAS[[#This Row],[F. NACIMIENTO]]))</f>
        <v>14</v>
      </c>
      <c r="D1366" s="2" t="s">
        <v>84</v>
      </c>
      <c r="E1366" s="4" t="s">
        <v>362</v>
      </c>
      <c r="F13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6" s="4" t="str">
        <f>_xlfn.XLOOKUP(BD_ATLETAS[[#This Row],[ATLETA]],ATLETAS[ATLETA],ATLETAS[SEXO])</f>
        <v>F</v>
      </c>
      <c r="H1366" s="4">
        <v>43801</v>
      </c>
      <c r="I1366" s="2" t="s">
        <v>68</v>
      </c>
      <c r="J1366" s="1" t="s">
        <v>651</v>
      </c>
      <c r="K1366" s="3">
        <v>1.0443287037037038E-3</v>
      </c>
    </row>
    <row r="1367" spans="1:11" x14ac:dyDescent="0.25">
      <c r="A1367" s="1">
        <v>2023</v>
      </c>
      <c r="B1367" s="4">
        <f>_xlfn.XLOOKUP(BD_ATLETAS[[#This Row],[ATLETA]],ATLETAS[ATLETA],ATLETAS[F. NACIMIENTO])</f>
        <v>38404</v>
      </c>
      <c r="C1367" s="1">
        <f>IF(BD_ATLETAS[[#This Row],[F. NACIMIENTO]]=0,"",BD_ATLETAS[[#This Row],[AÑO]]-YEAR(BD_ATLETAS[[#This Row],[F. NACIMIENTO]]))</f>
        <v>14</v>
      </c>
      <c r="D1367" s="2" t="s">
        <v>84</v>
      </c>
      <c r="E1367" s="4" t="s">
        <v>362</v>
      </c>
      <c r="F13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7" s="4" t="str">
        <f>_xlfn.XLOOKUP(BD_ATLETAS[[#This Row],[ATLETA]],ATLETAS[ATLETA],ATLETAS[SEXO])</f>
        <v>F</v>
      </c>
      <c r="H1367" s="4">
        <v>43801</v>
      </c>
      <c r="I1367" s="2" t="s">
        <v>68</v>
      </c>
      <c r="J1367" s="1" t="s">
        <v>11</v>
      </c>
      <c r="K1367" s="3">
        <v>5.5717592592592592E-4</v>
      </c>
    </row>
    <row r="1368" spans="1:11" x14ac:dyDescent="0.25">
      <c r="A1368" s="1">
        <v>2023</v>
      </c>
      <c r="B1368" s="4">
        <f>_xlfn.XLOOKUP(BD_ATLETAS[[#This Row],[ATLETA]],ATLETAS[ATLETA],ATLETAS[F. NACIMIENTO])</f>
        <v>38404</v>
      </c>
      <c r="C1368" s="1">
        <f>IF(BD_ATLETAS[[#This Row],[F. NACIMIENTO]]=0,"",BD_ATLETAS[[#This Row],[AÑO]]-YEAR(BD_ATLETAS[[#This Row],[F. NACIMIENTO]]))</f>
        <v>14</v>
      </c>
      <c r="D1368" s="2" t="s">
        <v>84</v>
      </c>
      <c r="E1368" s="4" t="s">
        <v>362</v>
      </c>
      <c r="F136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68" s="4" t="str">
        <f>_xlfn.XLOOKUP(BD_ATLETAS[[#This Row],[ATLETA]],ATLETAS[ATLETA],ATLETAS[SEXO])</f>
        <v>F</v>
      </c>
      <c r="H1368" s="4">
        <v>43801</v>
      </c>
      <c r="I1368" s="2" t="s">
        <v>68</v>
      </c>
      <c r="J1368" s="1" t="s">
        <v>13</v>
      </c>
      <c r="K1368" s="3">
        <v>4.7175925925925928E-4</v>
      </c>
    </row>
    <row r="1369" spans="1:11" x14ac:dyDescent="0.25">
      <c r="A1369" s="1">
        <v>2023</v>
      </c>
      <c r="B1369" s="4">
        <f>_xlfn.XLOOKUP(BD_ATLETAS[[#This Row],[ATLETA]],ATLETAS[ATLETA],ATLETAS[F. NACIMIENTO])</f>
        <v>40359</v>
      </c>
      <c r="C1369" s="1">
        <f>IF(BD_ATLETAS[[#This Row],[F. NACIMIENTO]]=0,"",BD_ATLETAS[[#This Row],[AÑO]]-YEAR(BD_ATLETAS[[#This Row],[F. NACIMIENTO]]))</f>
        <v>9</v>
      </c>
      <c r="D1369" s="2" t="s">
        <v>82</v>
      </c>
      <c r="E1369" s="4" t="s">
        <v>362</v>
      </c>
      <c r="F136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69" s="4" t="str">
        <f>_xlfn.XLOOKUP(BD_ATLETAS[[#This Row],[ATLETA]],ATLETAS[ATLETA],ATLETAS[SEXO])</f>
        <v>F</v>
      </c>
      <c r="H1369" s="4">
        <v>43801</v>
      </c>
      <c r="I1369" s="2" t="s">
        <v>68</v>
      </c>
      <c r="J1369" s="1" t="s">
        <v>649</v>
      </c>
      <c r="K1369" s="3">
        <v>5.7534722222222221E-4</v>
      </c>
    </row>
    <row r="1370" spans="1:11" x14ac:dyDescent="0.25">
      <c r="A1370" s="1">
        <v>2023</v>
      </c>
      <c r="B1370" s="4">
        <f>_xlfn.XLOOKUP(BD_ATLETAS[[#This Row],[ATLETA]],ATLETAS[ATLETA],ATLETAS[F. NACIMIENTO])</f>
        <v>40359</v>
      </c>
      <c r="C1370" s="1">
        <f>IF(BD_ATLETAS[[#This Row],[F. NACIMIENTO]]=0,"",BD_ATLETAS[[#This Row],[AÑO]]-YEAR(BD_ATLETAS[[#This Row],[F. NACIMIENTO]]))</f>
        <v>9</v>
      </c>
      <c r="D1370" s="2" t="s">
        <v>82</v>
      </c>
      <c r="E1370" s="4" t="s">
        <v>362</v>
      </c>
      <c r="F137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70" s="4" t="str">
        <f>_xlfn.XLOOKUP(BD_ATLETAS[[#This Row],[ATLETA]],ATLETAS[ATLETA],ATLETAS[SEXO])</f>
        <v>F</v>
      </c>
      <c r="H1370" s="4">
        <v>43801</v>
      </c>
      <c r="I1370" s="2" t="s">
        <v>68</v>
      </c>
      <c r="J1370" s="1" t="s">
        <v>11</v>
      </c>
      <c r="K1370" s="3">
        <v>7.4618055555555559E-4</v>
      </c>
    </row>
    <row r="1371" spans="1:11" x14ac:dyDescent="0.25">
      <c r="A1371" s="1">
        <v>2023</v>
      </c>
      <c r="B1371" s="4">
        <f>_xlfn.XLOOKUP(BD_ATLETAS[[#This Row],[ATLETA]],ATLETAS[ATLETA],ATLETAS[F. NACIMIENTO])</f>
        <v>40359</v>
      </c>
      <c r="C1371" s="1">
        <f>IF(BD_ATLETAS[[#This Row],[F. NACIMIENTO]]=0,"",BD_ATLETAS[[#This Row],[AÑO]]-YEAR(BD_ATLETAS[[#This Row],[F. NACIMIENTO]]))</f>
        <v>9</v>
      </c>
      <c r="D1371" s="2" t="s">
        <v>82</v>
      </c>
      <c r="E1371" s="4" t="s">
        <v>362</v>
      </c>
      <c r="F137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371" s="4" t="str">
        <f>_xlfn.XLOOKUP(BD_ATLETAS[[#This Row],[ATLETA]],ATLETAS[ATLETA],ATLETAS[SEXO])</f>
        <v>F</v>
      </c>
      <c r="H1371" s="4">
        <v>43801</v>
      </c>
      <c r="I1371" s="2" t="s">
        <v>68</v>
      </c>
      <c r="J1371" s="1" t="s">
        <v>13</v>
      </c>
      <c r="K1371" s="3">
        <v>8.2650462962962962E-4</v>
      </c>
    </row>
    <row r="1372" spans="1:11" x14ac:dyDescent="0.25">
      <c r="A1372" s="1">
        <v>2023</v>
      </c>
      <c r="B1372" s="4">
        <f>_xlfn.XLOOKUP(BD_ATLETAS[[#This Row],[ATLETA]],ATLETAS[ATLETA],ATLETAS[F. NACIMIENTO])</f>
        <v>37182</v>
      </c>
      <c r="C1372" s="1">
        <f>IF(BD_ATLETAS[[#This Row],[F. NACIMIENTO]]=0,"",BD_ATLETAS[[#This Row],[AÑO]]-YEAR(BD_ATLETAS[[#This Row],[F. NACIMIENTO]]))</f>
        <v>18</v>
      </c>
      <c r="D1372" s="2" t="s">
        <v>276</v>
      </c>
      <c r="E1372" s="4" t="s">
        <v>369</v>
      </c>
      <c r="F137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2" s="4" t="str">
        <f>_xlfn.XLOOKUP(BD_ATLETAS[[#This Row],[ATLETA]],ATLETAS[ATLETA],ATLETAS[SEXO])</f>
        <v>M</v>
      </c>
      <c r="H1372" s="4">
        <v>43801</v>
      </c>
      <c r="I1372" s="2" t="s">
        <v>68</v>
      </c>
      <c r="J1372" s="1" t="s">
        <v>649</v>
      </c>
      <c r="K1372" s="3">
        <v>2.8437500000000001E-4</v>
      </c>
    </row>
    <row r="1373" spans="1:11" x14ac:dyDescent="0.25">
      <c r="A1373" s="1">
        <v>2023</v>
      </c>
      <c r="B1373" s="4">
        <f>_xlfn.XLOOKUP(BD_ATLETAS[[#This Row],[ATLETA]],ATLETAS[ATLETA],ATLETAS[F. NACIMIENTO])</f>
        <v>37182</v>
      </c>
      <c r="C1373" s="1">
        <f>IF(BD_ATLETAS[[#This Row],[F. NACIMIENTO]]=0,"",BD_ATLETAS[[#This Row],[AÑO]]-YEAR(BD_ATLETAS[[#This Row],[F. NACIMIENTO]]))</f>
        <v>18</v>
      </c>
      <c r="D1373" s="2" t="s">
        <v>276</v>
      </c>
      <c r="E1373" s="4" t="s">
        <v>369</v>
      </c>
      <c r="F137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3" s="4" t="str">
        <f>_xlfn.XLOOKUP(BD_ATLETAS[[#This Row],[ATLETA]],ATLETAS[ATLETA],ATLETAS[SEXO])</f>
        <v>M</v>
      </c>
      <c r="H1373" s="4">
        <v>43801</v>
      </c>
      <c r="I1373" s="2" t="s">
        <v>68</v>
      </c>
      <c r="J1373" s="1" t="s">
        <v>651</v>
      </c>
      <c r="K1373" s="3">
        <v>6.4236111111111113E-4</v>
      </c>
    </row>
    <row r="1374" spans="1:11" x14ac:dyDescent="0.25">
      <c r="A1374" s="1">
        <v>2023</v>
      </c>
      <c r="B1374" s="4">
        <f>_xlfn.XLOOKUP(BD_ATLETAS[[#This Row],[ATLETA]],ATLETAS[ATLETA],ATLETAS[F. NACIMIENTO])</f>
        <v>37182</v>
      </c>
      <c r="C1374" s="1">
        <f>IF(BD_ATLETAS[[#This Row],[F. NACIMIENTO]]=0,"",BD_ATLETAS[[#This Row],[AÑO]]-YEAR(BD_ATLETAS[[#This Row],[F. NACIMIENTO]]))</f>
        <v>18</v>
      </c>
      <c r="D1374" s="2" t="s">
        <v>276</v>
      </c>
      <c r="E1374" s="4" t="s">
        <v>369</v>
      </c>
      <c r="F137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4" s="4" t="str">
        <f>_xlfn.XLOOKUP(BD_ATLETAS[[#This Row],[ATLETA]],ATLETAS[ATLETA],ATLETAS[SEXO])</f>
        <v>M</v>
      </c>
      <c r="H1374" s="4">
        <v>43801</v>
      </c>
      <c r="I1374" s="2" t="s">
        <v>68</v>
      </c>
      <c r="J1374" s="1" t="s">
        <v>652</v>
      </c>
      <c r="K1374" s="3">
        <v>1.5024305555555555E-3</v>
      </c>
    </row>
    <row r="1375" spans="1:11" x14ac:dyDescent="0.25">
      <c r="A1375" s="1">
        <v>2023</v>
      </c>
      <c r="B1375" s="4">
        <f>_xlfn.XLOOKUP(BD_ATLETAS[[#This Row],[ATLETA]],ATLETAS[ATLETA],ATLETAS[F. NACIMIENTO])</f>
        <v>37182</v>
      </c>
      <c r="C1375" s="1">
        <f>IF(BD_ATLETAS[[#This Row],[F. NACIMIENTO]]=0,"",BD_ATLETAS[[#This Row],[AÑO]]-YEAR(BD_ATLETAS[[#This Row],[F. NACIMIENTO]]))</f>
        <v>18</v>
      </c>
      <c r="D1375" s="2" t="s">
        <v>276</v>
      </c>
      <c r="E1375" s="4" t="s">
        <v>369</v>
      </c>
      <c r="F137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375" s="4" t="str">
        <f>_xlfn.XLOOKUP(BD_ATLETAS[[#This Row],[ATLETA]],ATLETAS[ATLETA],ATLETAS[SEXO])</f>
        <v>M</v>
      </c>
      <c r="H1375" s="4">
        <v>43801</v>
      </c>
      <c r="I1375" s="2" t="s">
        <v>68</v>
      </c>
      <c r="J1375" s="1" t="s">
        <v>13</v>
      </c>
      <c r="K1375" s="3">
        <v>3.0335648148148149E-4</v>
      </c>
    </row>
    <row r="1376" spans="1:11" x14ac:dyDescent="0.25">
      <c r="A1376" s="1">
        <v>2023</v>
      </c>
      <c r="B1376" s="4">
        <f>_xlfn.XLOOKUP(BD_ATLETAS[[#This Row],[ATLETA]],ATLETAS[ATLETA],ATLETAS[F. NACIMIENTO])</f>
        <v>30402</v>
      </c>
      <c r="C1376" s="1">
        <f>IF(BD_ATLETAS[[#This Row],[F. NACIMIENTO]]=0,"",BD_ATLETAS[[#This Row],[AÑO]]-YEAR(BD_ATLETAS[[#This Row],[F. NACIMIENTO]]))</f>
        <v>36</v>
      </c>
      <c r="D1376" s="2" t="s">
        <v>199</v>
      </c>
      <c r="E1376" s="4" t="s">
        <v>367</v>
      </c>
      <c r="F137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6" s="4" t="str">
        <f>_xlfn.XLOOKUP(BD_ATLETAS[[#This Row],[ATLETA]],ATLETAS[ATLETA],ATLETAS[SEXO])</f>
        <v>M</v>
      </c>
      <c r="H1376" s="4">
        <v>43801</v>
      </c>
      <c r="I1376" s="2" t="s">
        <v>68</v>
      </c>
      <c r="J1376" s="1" t="s">
        <v>649</v>
      </c>
      <c r="K1376" s="3">
        <v>4.2442129629629638E-4</v>
      </c>
    </row>
    <row r="1377" spans="1:11" x14ac:dyDescent="0.25">
      <c r="A1377" s="1">
        <v>2023</v>
      </c>
      <c r="B1377" s="4">
        <f>_xlfn.XLOOKUP(BD_ATLETAS[[#This Row],[ATLETA]],ATLETAS[ATLETA],ATLETAS[F. NACIMIENTO])</f>
        <v>30402</v>
      </c>
      <c r="C1377" s="1">
        <f>IF(BD_ATLETAS[[#This Row],[F. NACIMIENTO]]=0,"",BD_ATLETAS[[#This Row],[AÑO]]-YEAR(BD_ATLETAS[[#This Row],[F. NACIMIENTO]]))</f>
        <v>36</v>
      </c>
      <c r="D1377" s="2" t="s">
        <v>199</v>
      </c>
      <c r="E1377" s="4" t="s">
        <v>367</v>
      </c>
      <c r="F137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7" s="4" t="str">
        <f>_xlfn.XLOOKUP(BD_ATLETAS[[#This Row],[ATLETA]],ATLETAS[ATLETA],ATLETAS[SEXO])</f>
        <v>M</v>
      </c>
      <c r="H1377" s="4">
        <v>43801</v>
      </c>
      <c r="I1377" s="2" t="s">
        <v>68</v>
      </c>
      <c r="J1377" s="1" t="s">
        <v>651</v>
      </c>
      <c r="K1377" s="3">
        <v>1.1567129629629629E-3</v>
      </c>
    </row>
    <row r="1378" spans="1:11" x14ac:dyDescent="0.25">
      <c r="A1378" s="1">
        <v>2023</v>
      </c>
      <c r="B1378" s="4">
        <f>_xlfn.XLOOKUP(BD_ATLETAS[[#This Row],[ATLETA]],ATLETAS[ATLETA],ATLETAS[F. NACIMIENTO])</f>
        <v>30402</v>
      </c>
      <c r="C1378" s="1">
        <f>IF(BD_ATLETAS[[#This Row],[F. NACIMIENTO]]=0,"",BD_ATLETAS[[#This Row],[AÑO]]-YEAR(BD_ATLETAS[[#This Row],[F. NACIMIENTO]]))</f>
        <v>36</v>
      </c>
      <c r="D1378" s="2" t="s">
        <v>199</v>
      </c>
      <c r="E1378" s="4" t="s">
        <v>367</v>
      </c>
      <c r="F137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8" s="4" t="str">
        <f>_xlfn.XLOOKUP(BD_ATLETAS[[#This Row],[ATLETA]],ATLETAS[ATLETA],ATLETAS[SEXO])</f>
        <v>M</v>
      </c>
      <c r="H1378" s="4">
        <v>43801</v>
      </c>
      <c r="I1378" s="2" t="s">
        <v>68</v>
      </c>
      <c r="J1378" s="1" t="s">
        <v>13</v>
      </c>
      <c r="K1378" s="3">
        <v>5.2291666666666665E-4</v>
      </c>
    </row>
    <row r="1379" spans="1:11" x14ac:dyDescent="0.25">
      <c r="A1379" s="1">
        <v>2023</v>
      </c>
      <c r="B1379" s="4">
        <f>_xlfn.XLOOKUP(BD_ATLETAS[[#This Row],[ATLETA]],ATLETAS[ATLETA],ATLETAS[F. NACIMIENTO])</f>
        <v>30402</v>
      </c>
      <c r="C1379" s="1">
        <f>IF(BD_ATLETAS[[#This Row],[F. NACIMIENTO]]=0,"",BD_ATLETAS[[#This Row],[AÑO]]-YEAR(BD_ATLETAS[[#This Row],[F. NACIMIENTO]]))</f>
        <v>36</v>
      </c>
      <c r="D1379" s="2" t="s">
        <v>199</v>
      </c>
      <c r="E1379" s="4" t="s">
        <v>367</v>
      </c>
      <c r="F137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79" s="4" t="str">
        <f>_xlfn.XLOOKUP(BD_ATLETAS[[#This Row],[ATLETA]],ATLETAS[ATLETA],ATLETAS[SEXO])</f>
        <v>M</v>
      </c>
      <c r="H1379" s="4">
        <v>43801</v>
      </c>
      <c r="I1379" s="2" t="s">
        <v>68</v>
      </c>
      <c r="J1379" s="1" t="s">
        <v>12</v>
      </c>
      <c r="K1379" s="3">
        <v>6.5763888888888892E-4</v>
      </c>
    </row>
    <row r="1380" spans="1:11" x14ac:dyDescent="0.25">
      <c r="A1380" s="1">
        <v>2023</v>
      </c>
      <c r="B1380" s="4">
        <f>_xlfn.XLOOKUP(BD_ATLETAS[[#This Row],[ATLETA]],ATLETAS[ATLETA],ATLETAS[F. NACIMIENTO])</f>
        <v>38717</v>
      </c>
      <c r="C1380" s="1">
        <f>IF(BD_ATLETAS[[#This Row],[F. NACIMIENTO]]=0,"",BD_ATLETAS[[#This Row],[AÑO]]-YEAR(BD_ATLETAS[[#This Row],[F. NACIMIENTO]]))</f>
        <v>13</v>
      </c>
      <c r="D1380" s="2" t="s">
        <v>392</v>
      </c>
      <c r="E1380" s="4" t="s">
        <v>369</v>
      </c>
      <c r="F13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0" s="4" t="str">
        <f>_xlfn.XLOOKUP(BD_ATLETAS[[#This Row],[ATLETA]],ATLETAS[ATLETA],ATLETAS[SEXO])</f>
        <v>F</v>
      </c>
      <c r="H1380" s="4">
        <v>43801</v>
      </c>
      <c r="I1380" s="2" t="s">
        <v>68</v>
      </c>
      <c r="J1380" s="1" t="s">
        <v>649</v>
      </c>
      <c r="K1380" s="3">
        <v>5.14699074074074E-4</v>
      </c>
    </row>
    <row r="1381" spans="1:11" x14ac:dyDescent="0.25">
      <c r="A1381" s="1">
        <v>2023</v>
      </c>
      <c r="B1381" s="4">
        <f>_xlfn.XLOOKUP(BD_ATLETAS[[#This Row],[ATLETA]],ATLETAS[ATLETA],ATLETAS[F. NACIMIENTO])</f>
        <v>38717</v>
      </c>
      <c r="C1381" s="1">
        <f>IF(BD_ATLETAS[[#This Row],[F. NACIMIENTO]]=0,"",BD_ATLETAS[[#This Row],[AÑO]]-YEAR(BD_ATLETAS[[#This Row],[F. NACIMIENTO]]))</f>
        <v>13</v>
      </c>
      <c r="D1381" s="2" t="s">
        <v>392</v>
      </c>
      <c r="E1381" s="4" t="s">
        <v>369</v>
      </c>
      <c r="F13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1" s="4" t="str">
        <f>_xlfn.XLOOKUP(BD_ATLETAS[[#This Row],[ATLETA]],ATLETAS[ATLETA],ATLETAS[SEXO])</f>
        <v>F</v>
      </c>
      <c r="H1381" s="4">
        <v>43801</v>
      </c>
      <c r="I1381" s="2" t="s">
        <v>68</v>
      </c>
      <c r="J1381" s="1" t="s">
        <v>652</v>
      </c>
      <c r="K1381" s="3">
        <v>2.8106481481481485E-3</v>
      </c>
    </row>
    <row r="1382" spans="1:11" x14ac:dyDescent="0.25">
      <c r="A1382" s="1">
        <v>2023</v>
      </c>
      <c r="B1382" s="4">
        <f>_xlfn.XLOOKUP(BD_ATLETAS[[#This Row],[ATLETA]],ATLETAS[ATLETA],ATLETAS[F. NACIMIENTO])</f>
        <v>38717</v>
      </c>
      <c r="C1382" s="1">
        <f>IF(BD_ATLETAS[[#This Row],[F. NACIMIENTO]]=0,"",BD_ATLETAS[[#This Row],[AÑO]]-YEAR(BD_ATLETAS[[#This Row],[F. NACIMIENTO]]))</f>
        <v>13</v>
      </c>
      <c r="D1382" s="2" t="s">
        <v>392</v>
      </c>
      <c r="E1382" s="4" t="s">
        <v>369</v>
      </c>
      <c r="F13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2" s="4" t="str">
        <f>_xlfn.XLOOKUP(BD_ATLETAS[[#This Row],[ATLETA]],ATLETAS[ATLETA],ATLETAS[SEXO])</f>
        <v>F</v>
      </c>
      <c r="H1382" s="4">
        <v>43801</v>
      </c>
      <c r="I1382" s="2" t="s">
        <v>68</v>
      </c>
      <c r="J1382" s="1" t="s">
        <v>11</v>
      </c>
      <c r="K1382" s="3">
        <v>5.8750000000000002E-4</v>
      </c>
    </row>
    <row r="1383" spans="1:11" x14ac:dyDescent="0.25">
      <c r="A1383" s="1">
        <v>2023</v>
      </c>
      <c r="B1383" s="4">
        <f>_xlfn.XLOOKUP(BD_ATLETAS[[#This Row],[ATLETA]],ATLETAS[ATLETA],ATLETAS[F. NACIMIENTO])</f>
        <v>38717</v>
      </c>
      <c r="C1383" s="1">
        <f>IF(BD_ATLETAS[[#This Row],[F. NACIMIENTO]]=0,"",BD_ATLETAS[[#This Row],[AÑO]]-YEAR(BD_ATLETAS[[#This Row],[F. NACIMIENTO]]))</f>
        <v>13</v>
      </c>
      <c r="D1383" s="2" t="s">
        <v>392</v>
      </c>
      <c r="E1383" s="4" t="s">
        <v>369</v>
      </c>
      <c r="F13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3" s="4" t="str">
        <f>_xlfn.XLOOKUP(BD_ATLETAS[[#This Row],[ATLETA]],ATLETAS[ATLETA],ATLETAS[SEXO])</f>
        <v>F</v>
      </c>
      <c r="H1383" s="4">
        <v>43801</v>
      </c>
      <c r="I1383" s="2" t="s">
        <v>68</v>
      </c>
      <c r="J1383" s="1" t="s">
        <v>13</v>
      </c>
      <c r="K1383" s="3">
        <v>7.1655092592592593E-4</v>
      </c>
    </row>
    <row r="1384" spans="1:11" x14ac:dyDescent="0.25">
      <c r="A1384" s="1">
        <v>2023</v>
      </c>
      <c r="B1384" s="4">
        <f>_xlfn.XLOOKUP(BD_ATLETAS[[#This Row],[ATLETA]],ATLETAS[ATLETA],ATLETAS[F. NACIMIENTO])</f>
        <v>38717</v>
      </c>
      <c r="C1384" s="1">
        <f>IF(BD_ATLETAS[[#This Row],[F. NACIMIENTO]]=0,"",BD_ATLETAS[[#This Row],[AÑO]]-YEAR(BD_ATLETAS[[#This Row],[F. NACIMIENTO]]))</f>
        <v>13</v>
      </c>
      <c r="D1384" s="2" t="s">
        <v>392</v>
      </c>
      <c r="E1384" s="4" t="s">
        <v>369</v>
      </c>
      <c r="F13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384" s="4" t="str">
        <f>_xlfn.XLOOKUP(BD_ATLETAS[[#This Row],[ATLETA]],ATLETAS[ATLETA],ATLETAS[SEXO])</f>
        <v>F</v>
      </c>
      <c r="H1384" s="4">
        <v>43801</v>
      </c>
      <c r="I1384" s="2" t="s">
        <v>68</v>
      </c>
      <c r="J1384" s="1" t="s">
        <v>12</v>
      </c>
      <c r="K1384" s="3">
        <v>6.971064814814816E-4</v>
      </c>
    </row>
    <row r="1385" spans="1:11" x14ac:dyDescent="0.25">
      <c r="A1385" s="1">
        <v>2023</v>
      </c>
      <c r="B1385" s="4">
        <f>_xlfn.XLOOKUP(BD_ATLETAS[[#This Row],[ATLETA]],ATLETAS[ATLETA],ATLETAS[F. NACIMIENTO])</f>
        <v>38054</v>
      </c>
      <c r="C1385" s="1">
        <f>IF(BD_ATLETAS[[#This Row],[F. NACIMIENTO]]=0,"",BD_ATLETAS[[#This Row],[AÑO]]-YEAR(BD_ATLETAS[[#This Row],[F. NACIMIENTO]]))</f>
        <v>15</v>
      </c>
      <c r="D1385" s="2" t="s">
        <v>252</v>
      </c>
      <c r="E1385" s="4" t="s">
        <v>369</v>
      </c>
      <c r="F13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5" s="4" t="str">
        <f>_xlfn.XLOOKUP(BD_ATLETAS[[#This Row],[ATLETA]],ATLETAS[ATLETA],ATLETAS[SEXO])</f>
        <v>F</v>
      </c>
      <c r="H1385" s="4">
        <v>43801</v>
      </c>
      <c r="I1385" s="2" t="s">
        <v>68</v>
      </c>
      <c r="J1385" s="1" t="s">
        <v>649</v>
      </c>
      <c r="K1385" s="3">
        <v>3.8599537037037037E-4</v>
      </c>
    </row>
    <row r="1386" spans="1:11" x14ac:dyDescent="0.25">
      <c r="A1386" s="1">
        <v>2023</v>
      </c>
      <c r="B1386" s="4">
        <f>_xlfn.XLOOKUP(BD_ATLETAS[[#This Row],[ATLETA]],ATLETAS[ATLETA],ATLETAS[F. NACIMIENTO])</f>
        <v>38054</v>
      </c>
      <c r="C1386" s="1">
        <f>IF(BD_ATLETAS[[#This Row],[F. NACIMIENTO]]=0,"",BD_ATLETAS[[#This Row],[AÑO]]-YEAR(BD_ATLETAS[[#This Row],[F. NACIMIENTO]]))</f>
        <v>15</v>
      </c>
      <c r="D1386" s="2" t="s">
        <v>252</v>
      </c>
      <c r="E1386" s="4" t="s">
        <v>369</v>
      </c>
      <c r="F13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6" s="4" t="str">
        <f>_xlfn.XLOOKUP(BD_ATLETAS[[#This Row],[ATLETA]],ATLETAS[ATLETA],ATLETAS[SEXO])</f>
        <v>F</v>
      </c>
      <c r="H1386" s="4">
        <v>43801</v>
      </c>
      <c r="I1386" s="2" t="s">
        <v>68</v>
      </c>
      <c r="J1386" s="1" t="s">
        <v>651</v>
      </c>
      <c r="K1386" s="3">
        <v>8.8807870370370375E-4</v>
      </c>
    </row>
    <row r="1387" spans="1:11" x14ac:dyDescent="0.25">
      <c r="A1387" s="1">
        <v>2023</v>
      </c>
      <c r="B1387" s="4">
        <f>_xlfn.XLOOKUP(BD_ATLETAS[[#This Row],[ATLETA]],ATLETAS[ATLETA],ATLETAS[F. NACIMIENTO])</f>
        <v>38054</v>
      </c>
      <c r="C1387" s="1">
        <f>IF(BD_ATLETAS[[#This Row],[F. NACIMIENTO]]=0,"",BD_ATLETAS[[#This Row],[AÑO]]-YEAR(BD_ATLETAS[[#This Row],[F. NACIMIENTO]]))</f>
        <v>15</v>
      </c>
      <c r="D1387" s="2" t="s">
        <v>252</v>
      </c>
      <c r="E1387" s="4" t="s">
        <v>369</v>
      </c>
      <c r="F13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7" s="4" t="str">
        <f>_xlfn.XLOOKUP(BD_ATLETAS[[#This Row],[ATLETA]],ATLETAS[ATLETA],ATLETAS[SEXO])</f>
        <v>F</v>
      </c>
      <c r="H1387" s="4">
        <v>43801</v>
      </c>
      <c r="I1387" s="2" t="s">
        <v>68</v>
      </c>
      <c r="J1387" s="1" t="s">
        <v>11</v>
      </c>
      <c r="K1387" s="3">
        <v>5.0219907407407407E-4</v>
      </c>
    </row>
    <row r="1388" spans="1:11" x14ac:dyDescent="0.25">
      <c r="A1388" s="1">
        <v>2023</v>
      </c>
      <c r="B1388" s="4">
        <f>_xlfn.XLOOKUP(BD_ATLETAS[[#This Row],[ATLETA]],ATLETAS[ATLETA],ATLETAS[F. NACIMIENTO])</f>
        <v>38054</v>
      </c>
      <c r="C1388" s="1">
        <f>IF(BD_ATLETAS[[#This Row],[F. NACIMIENTO]]=0,"",BD_ATLETAS[[#This Row],[AÑO]]-YEAR(BD_ATLETAS[[#This Row],[F. NACIMIENTO]]))</f>
        <v>15</v>
      </c>
      <c r="D1388" s="2" t="s">
        <v>252</v>
      </c>
      <c r="E1388" s="4" t="s">
        <v>369</v>
      </c>
      <c r="F13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388" s="4" t="str">
        <f>_xlfn.XLOOKUP(BD_ATLETAS[[#This Row],[ATLETA]],ATLETAS[ATLETA],ATLETAS[SEXO])</f>
        <v>F</v>
      </c>
      <c r="H1388" s="4">
        <v>43801</v>
      </c>
      <c r="I1388" s="2" t="s">
        <v>68</v>
      </c>
      <c r="J1388" s="1" t="s">
        <v>12</v>
      </c>
      <c r="K1388" s="3">
        <v>5.1365740740740744E-4</v>
      </c>
    </row>
    <row r="1389" spans="1:11" x14ac:dyDescent="0.25">
      <c r="A1389" s="1">
        <v>2023</v>
      </c>
      <c r="B1389" s="4">
        <f>_xlfn.XLOOKUP(BD_ATLETAS[[#This Row],[ATLETA]],ATLETAS[ATLETA],ATLETAS[F. NACIMIENTO])</f>
        <v>36403</v>
      </c>
      <c r="C1389" s="1">
        <f>IF(BD_ATLETAS[[#This Row],[F. NACIMIENTO]]=0,"",BD_ATLETAS[[#This Row],[AÑO]]-YEAR(BD_ATLETAS[[#This Row],[F. NACIMIENTO]]))</f>
        <v>20</v>
      </c>
      <c r="D1389" s="2" t="s">
        <v>86</v>
      </c>
      <c r="E1389" s="4" t="s">
        <v>362</v>
      </c>
      <c r="F13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89" s="4" t="str">
        <f>_xlfn.XLOOKUP(BD_ATLETAS[[#This Row],[ATLETA]],ATLETAS[ATLETA],ATLETAS[SEXO])</f>
        <v>F</v>
      </c>
      <c r="H1389" s="4">
        <v>43801</v>
      </c>
      <c r="I1389" s="2" t="s">
        <v>68</v>
      </c>
      <c r="J1389" s="1" t="s">
        <v>649</v>
      </c>
      <c r="K1389" s="3">
        <v>5.1400462962962956E-4</v>
      </c>
    </row>
    <row r="1390" spans="1:11" x14ac:dyDescent="0.25">
      <c r="A1390" s="1">
        <v>2023</v>
      </c>
      <c r="B1390" s="4">
        <f>_xlfn.XLOOKUP(BD_ATLETAS[[#This Row],[ATLETA]],ATLETAS[ATLETA],ATLETAS[F. NACIMIENTO])</f>
        <v>36403</v>
      </c>
      <c r="C1390" s="1">
        <f>IF(BD_ATLETAS[[#This Row],[F. NACIMIENTO]]=0,"",BD_ATLETAS[[#This Row],[AÑO]]-YEAR(BD_ATLETAS[[#This Row],[F. NACIMIENTO]]))</f>
        <v>20</v>
      </c>
      <c r="D1390" s="2" t="s">
        <v>86</v>
      </c>
      <c r="E1390" s="4" t="s">
        <v>362</v>
      </c>
      <c r="F13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0" s="4" t="str">
        <f>_xlfn.XLOOKUP(BD_ATLETAS[[#This Row],[ATLETA]],ATLETAS[ATLETA],ATLETAS[SEXO])</f>
        <v>F</v>
      </c>
      <c r="H1390" s="4">
        <v>43801</v>
      </c>
      <c r="I1390" s="2" t="s">
        <v>68</v>
      </c>
      <c r="J1390" s="1" t="s">
        <v>11</v>
      </c>
      <c r="K1390" s="3">
        <v>6.7511574074074078E-4</v>
      </c>
    </row>
    <row r="1391" spans="1:11" x14ac:dyDescent="0.25">
      <c r="A1391" s="1">
        <v>2023</v>
      </c>
      <c r="B1391" s="4">
        <f>_xlfn.XLOOKUP(BD_ATLETAS[[#This Row],[ATLETA]],ATLETAS[ATLETA],ATLETAS[F. NACIMIENTO])</f>
        <v>36403</v>
      </c>
      <c r="C1391" s="1">
        <f>IF(BD_ATLETAS[[#This Row],[F. NACIMIENTO]]=0,"",BD_ATLETAS[[#This Row],[AÑO]]-YEAR(BD_ATLETAS[[#This Row],[F. NACIMIENTO]]))</f>
        <v>20</v>
      </c>
      <c r="D1391" s="2" t="s">
        <v>86</v>
      </c>
      <c r="E1391" s="4" t="s">
        <v>362</v>
      </c>
      <c r="F13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1" s="4" t="str">
        <f>_xlfn.XLOOKUP(BD_ATLETAS[[#This Row],[ATLETA]],ATLETAS[ATLETA],ATLETAS[SEXO])</f>
        <v>F</v>
      </c>
      <c r="H1391" s="4">
        <v>43801</v>
      </c>
      <c r="I1391" s="2" t="s">
        <v>68</v>
      </c>
      <c r="J1391" s="1" t="s">
        <v>12</v>
      </c>
      <c r="K1391" s="3">
        <v>6.3078703703703702E-4</v>
      </c>
    </row>
    <row r="1392" spans="1:11" x14ac:dyDescent="0.25">
      <c r="A1392" s="1">
        <v>2023</v>
      </c>
      <c r="B1392" s="4">
        <f>_xlfn.XLOOKUP(BD_ATLETAS[[#This Row],[ATLETA]],ATLETAS[ATLETA],ATLETAS[F. NACIMIENTO])</f>
        <v>30942</v>
      </c>
      <c r="C1392" s="1">
        <f>IF(BD_ATLETAS[[#This Row],[F. NACIMIENTO]]=0,"",BD_ATLETAS[[#This Row],[AÑO]]-YEAR(BD_ATLETAS[[#This Row],[F. NACIMIENTO]]))</f>
        <v>35</v>
      </c>
      <c r="D1392" s="2" t="s">
        <v>445</v>
      </c>
      <c r="E1392" s="4" t="s">
        <v>367</v>
      </c>
      <c r="F139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2" s="4" t="str">
        <f>_xlfn.XLOOKUP(BD_ATLETAS[[#This Row],[ATLETA]],ATLETAS[ATLETA],ATLETAS[SEXO])</f>
        <v>F</v>
      </c>
      <c r="H1392" s="4">
        <v>43801</v>
      </c>
      <c r="I1392" s="2" t="s">
        <v>68</v>
      </c>
      <c r="J1392" s="1" t="s">
        <v>649</v>
      </c>
      <c r="K1392" s="3">
        <v>5.807870370370371E-4</v>
      </c>
    </row>
    <row r="1393" spans="1:11" x14ac:dyDescent="0.25">
      <c r="A1393" s="1">
        <v>2023</v>
      </c>
      <c r="B1393" s="4">
        <f>_xlfn.XLOOKUP(BD_ATLETAS[[#This Row],[ATLETA]],ATLETAS[ATLETA],ATLETAS[F. NACIMIENTO])</f>
        <v>30942</v>
      </c>
      <c r="C1393" s="1">
        <f>IF(BD_ATLETAS[[#This Row],[F. NACIMIENTO]]=0,"",BD_ATLETAS[[#This Row],[AÑO]]-YEAR(BD_ATLETAS[[#This Row],[F. NACIMIENTO]]))</f>
        <v>35</v>
      </c>
      <c r="D1393" s="2" t="s">
        <v>445</v>
      </c>
      <c r="E1393" s="4" t="s">
        <v>367</v>
      </c>
      <c r="F139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3" s="4" t="str">
        <f>_xlfn.XLOOKUP(BD_ATLETAS[[#This Row],[ATLETA]],ATLETAS[ATLETA],ATLETAS[SEXO])</f>
        <v>F</v>
      </c>
      <c r="H1393" s="4">
        <v>43801</v>
      </c>
      <c r="I1393" s="2" t="s">
        <v>68</v>
      </c>
      <c r="J1393" s="1" t="s">
        <v>651</v>
      </c>
      <c r="K1393" s="3">
        <v>1.334837962962963E-3</v>
      </c>
    </row>
    <row r="1394" spans="1:11" x14ac:dyDescent="0.25">
      <c r="A1394" s="1">
        <v>2023</v>
      </c>
      <c r="B1394" s="4">
        <f>_xlfn.XLOOKUP(BD_ATLETAS[[#This Row],[ATLETA]],ATLETAS[ATLETA],ATLETAS[F. NACIMIENTO])</f>
        <v>30942</v>
      </c>
      <c r="C1394" s="1">
        <f>IF(BD_ATLETAS[[#This Row],[F. NACIMIENTO]]=0,"",BD_ATLETAS[[#This Row],[AÑO]]-YEAR(BD_ATLETAS[[#This Row],[F. NACIMIENTO]]))</f>
        <v>35</v>
      </c>
      <c r="D1394" s="2" t="s">
        <v>445</v>
      </c>
      <c r="E1394" s="4" t="s">
        <v>367</v>
      </c>
      <c r="F139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4" s="4" t="str">
        <f>_xlfn.XLOOKUP(BD_ATLETAS[[#This Row],[ATLETA]],ATLETAS[ATLETA],ATLETAS[SEXO])</f>
        <v>F</v>
      </c>
      <c r="H1394" s="4">
        <v>43801</v>
      </c>
      <c r="I1394" s="2" t="s">
        <v>68</v>
      </c>
      <c r="J1394" s="1" t="s">
        <v>11</v>
      </c>
      <c r="K1394" s="3">
        <v>9.3692129629629627E-4</v>
      </c>
    </row>
    <row r="1395" spans="1:11" x14ac:dyDescent="0.25">
      <c r="A1395" s="1">
        <v>2023</v>
      </c>
      <c r="B1395" s="4">
        <f>_xlfn.XLOOKUP(BD_ATLETAS[[#This Row],[ATLETA]],ATLETAS[ATLETA],ATLETAS[F. NACIMIENTO])</f>
        <v>30942</v>
      </c>
      <c r="C1395" s="1">
        <f>IF(BD_ATLETAS[[#This Row],[F. NACIMIENTO]]=0,"",BD_ATLETAS[[#This Row],[AÑO]]-YEAR(BD_ATLETAS[[#This Row],[F. NACIMIENTO]]))</f>
        <v>35</v>
      </c>
      <c r="D1395" s="2" t="s">
        <v>445</v>
      </c>
      <c r="E1395" s="4" t="s">
        <v>367</v>
      </c>
      <c r="F139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395" s="4" t="str">
        <f>_xlfn.XLOOKUP(BD_ATLETAS[[#This Row],[ATLETA]],ATLETAS[ATLETA],ATLETAS[SEXO])</f>
        <v>F</v>
      </c>
      <c r="H1395" s="4">
        <v>43801</v>
      </c>
      <c r="I1395" s="2" t="s">
        <v>68</v>
      </c>
      <c r="J1395" s="1" t="s">
        <v>13</v>
      </c>
      <c r="K1395" s="3">
        <v>6.9548611111111113E-4</v>
      </c>
    </row>
    <row r="1396" spans="1:11" x14ac:dyDescent="0.25">
      <c r="A1396" s="1">
        <v>2023</v>
      </c>
      <c r="B1396" s="4">
        <f>_xlfn.XLOOKUP(BD_ATLETAS[[#This Row],[ATLETA]],ATLETAS[ATLETA],ATLETAS[F. NACIMIENTO])</f>
        <v>40877</v>
      </c>
      <c r="C1396" s="1">
        <f>IF(BD_ATLETAS[[#This Row],[F. NACIMIENTO]]=0,"",BD_ATLETAS[[#This Row],[AÑO]]-YEAR(BD_ATLETAS[[#This Row],[F. NACIMIENTO]]))</f>
        <v>8</v>
      </c>
      <c r="D1396" s="2" t="s">
        <v>164</v>
      </c>
      <c r="E1396" s="4" t="s">
        <v>365</v>
      </c>
      <c r="F139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6" s="4" t="str">
        <f>_xlfn.XLOOKUP(BD_ATLETAS[[#This Row],[ATLETA]],ATLETAS[ATLETA],ATLETAS[SEXO])</f>
        <v>M</v>
      </c>
      <c r="H1396" s="4">
        <v>43801</v>
      </c>
      <c r="I1396" s="2" t="s">
        <v>68</v>
      </c>
      <c r="J1396" s="1" t="s">
        <v>650</v>
      </c>
      <c r="K1396" s="3">
        <v>3.791666666666666E-4</v>
      </c>
    </row>
    <row r="1397" spans="1:11" x14ac:dyDescent="0.25">
      <c r="A1397" s="1">
        <v>2023</v>
      </c>
      <c r="B1397" s="4">
        <f>_xlfn.XLOOKUP(BD_ATLETAS[[#This Row],[ATLETA]],ATLETAS[ATLETA],ATLETAS[F. NACIMIENTO])</f>
        <v>40877</v>
      </c>
      <c r="C1397" s="1">
        <f>IF(BD_ATLETAS[[#This Row],[F. NACIMIENTO]]=0,"",BD_ATLETAS[[#This Row],[AÑO]]-YEAR(BD_ATLETAS[[#This Row],[F. NACIMIENTO]]))</f>
        <v>8</v>
      </c>
      <c r="D1397" s="2" t="s">
        <v>164</v>
      </c>
      <c r="E1397" s="4" t="s">
        <v>365</v>
      </c>
      <c r="F139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7" s="4" t="str">
        <f>_xlfn.XLOOKUP(BD_ATLETAS[[#This Row],[ATLETA]],ATLETAS[ATLETA],ATLETAS[SEXO])</f>
        <v>M</v>
      </c>
      <c r="H1397" s="4">
        <v>43801</v>
      </c>
      <c r="I1397" s="2" t="s">
        <v>68</v>
      </c>
      <c r="J1397" s="1" t="s">
        <v>649</v>
      </c>
      <c r="K1397" s="3">
        <v>9.5543981481481489E-4</v>
      </c>
    </row>
    <row r="1398" spans="1:11" x14ac:dyDescent="0.25">
      <c r="A1398" s="1">
        <v>2023</v>
      </c>
      <c r="B1398" s="4">
        <f>_xlfn.XLOOKUP(BD_ATLETAS[[#This Row],[ATLETA]],ATLETAS[ATLETA],ATLETAS[F. NACIMIENTO])</f>
        <v>40877</v>
      </c>
      <c r="C1398" s="1">
        <f>IF(BD_ATLETAS[[#This Row],[F. NACIMIENTO]]=0,"",BD_ATLETAS[[#This Row],[AÑO]]-YEAR(BD_ATLETAS[[#This Row],[F. NACIMIENTO]]))</f>
        <v>8</v>
      </c>
      <c r="D1398" s="2" t="s">
        <v>164</v>
      </c>
      <c r="E1398" s="4" t="s">
        <v>365</v>
      </c>
      <c r="F139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398" s="4" t="str">
        <f>_xlfn.XLOOKUP(BD_ATLETAS[[#This Row],[ATLETA]],ATLETAS[ATLETA],ATLETAS[SEXO])</f>
        <v>M</v>
      </c>
      <c r="H1398" s="4">
        <v>43801</v>
      </c>
      <c r="I1398" s="2" t="s">
        <v>68</v>
      </c>
      <c r="J1398" s="1" t="s">
        <v>9</v>
      </c>
      <c r="K1398" s="3">
        <v>5.0706018518518526E-4</v>
      </c>
    </row>
    <row r="1399" spans="1:11" x14ac:dyDescent="0.25">
      <c r="A1399" s="1">
        <v>2023</v>
      </c>
      <c r="B1399" s="4">
        <f>_xlfn.XLOOKUP(BD_ATLETAS[[#This Row],[ATLETA]],ATLETAS[ATLETA],ATLETAS[F. NACIMIENTO])</f>
        <v>36885</v>
      </c>
      <c r="C1399" s="1">
        <f>IF(BD_ATLETAS[[#This Row],[F. NACIMIENTO]]=0,"",BD_ATLETAS[[#This Row],[AÑO]]-YEAR(BD_ATLETAS[[#This Row],[F. NACIMIENTO]]))</f>
        <v>19</v>
      </c>
      <c r="D1399" s="2" t="s">
        <v>74</v>
      </c>
      <c r="E1399" s="4" t="s">
        <v>78</v>
      </c>
      <c r="F13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399" s="4" t="str">
        <f>_xlfn.XLOOKUP(BD_ATLETAS[[#This Row],[ATLETA]],ATLETAS[ATLETA],ATLETAS[SEXO])</f>
        <v>F</v>
      </c>
      <c r="H1399" s="4">
        <v>43801</v>
      </c>
      <c r="I1399" s="2" t="s">
        <v>68</v>
      </c>
      <c r="J1399" s="1" t="s">
        <v>649</v>
      </c>
      <c r="K1399" s="3">
        <v>4.3368055555555548E-4</v>
      </c>
    </row>
    <row r="1400" spans="1:11" x14ac:dyDescent="0.25">
      <c r="A1400" s="1">
        <v>2023</v>
      </c>
      <c r="B1400" s="4">
        <f>_xlfn.XLOOKUP(BD_ATLETAS[[#This Row],[ATLETA]],ATLETAS[ATLETA],ATLETAS[F. NACIMIENTO])</f>
        <v>36885</v>
      </c>
      <c r="C1400" s="1">
        <f>IF(BD_ATLETAS[[#This Row],[F. NACIMIENTO]]=0,"",BD_ATLETAS[[#This Row],[AÑO]]-YEAR(BD_ATLETAS[[#This Row],[F. NACIMIENTO]]))</f>
        <v>19</v>
      </c>
      <c r="D1400" s="2" t="s">
        <v>74</v>
      </c>
      <c r="E1400" s="4" t="s">
        <v>78</v>
      </c>
      <c r="F140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0" s="4" t="str">
        <f>_xlfn.XLOOKUP(BD_ATLETAS[[#This Row],[ATLETA]],ATLETAS[ATLETA],ATLETAS[SEXO])</f>
        <v>F</v>
      </c>
      <c r="H1400" s="4">
        <v>43801</v>
      </c>
      <c r="I1400" s="2" t="s">
        <v>68</v>
      </c>
      <c r="J1400" s="1" t="s">
        <v>651</v>
      </c>
      <c r="K1400" s="3">
        <v>1.0530092592592592E-3</v>
      </c>
    </row>
    <row r="1401" spans="1:11" x14ac:dyDescent="0.25">
      <c r="A1401" s="1">
        <v>2023</v>
      </c>
      <c r="B1401" s="4">
        <f>_xlfn.XLOOKUP(BD_ATLETAS[[#This Row],[ATLETA]],ATLETAS[ATLETA],ATLETAS[F. NACIMIENTO])</f>
        <v>36885</v>
      </c>
      <c r="C1401" s="1">
        <f>IF(BD_ATLETAS[[#This Row],[F. NACIMIENTO]]=0,"",BD_ATLETAS[[#This Row],[AÑO]]-YEAR(BD_ATLETAS[[#This Row],[F. NACIMIENTO]]))</f>
        <v>19</v>
      </c>
      <c r="D1401" s="2" t="s">
        <v>74</v>
      </c>
      <c r="E1401" s="4" t="s">
        <v>78</v>
      </c>
      <c r="F140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1" s="4" t="str">
        <f>_xlfn.XLOOKUP(BD_ATLETAS[[#This Row],[ATLETA]],ATLETAS[ATLETA],ATLETAS[SEXO])</f>
        <v>F</v>
      </c>
      <c r="H1401" s="4">
        <v>43801</v>
      </c>
      <c r="I1401" s="2" t="s">
        <v>68</v>
      </c>
      <c r="J1401" s="1" t="s">
        <v>652</v>
      </c>
      <c r="K1401" s="3">
        <v>2.3472222222222223E-3</v>
      </c>
    </row>
    <row r="1402" spans="1:11" x14ac:dyDescent="0.25">
      <c r="A1402" s="1">
        <v>2023</v>
      </c>
      <c r="B1402" s="4">
        <f>_xlfn.XLOOKUP(BD_ATLETAS[[#This Row],[ATLETA]],ATLETAS[ATLETA],ATLETAS[F. NACIMIENTO])</f>
        <v>36885</v>
      </c>
      <c r="C1402" s="1">
        <f>IF(BD_ATLETAS[[#This Row],[F. NACIMIENTO]]=0,"",BD_ATLETAS[[#This Row],[AÑO]]-YEAR(BD_ATLETAS[[#This Row],[F. NACIMIENTO]]))</f>
        <v>19</v>
      </c>
      <c r="D1402" s="2" t="s">
        <v>74</v>
      </c>
      <c r="E1402" s="4" t="s">
        <v>78</v>
      </c>
      <c r="F14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02" s="4" t="str">
        <f>_xlfn.XLOOKUP(BD_ATLETAS[[#This Row],[ATLETA]],ATLETAS[ATLETA],ATLETAS[SEXO])</f>
        <v>F</v>
      </c>
      <c r="H1402" s="4">
        <v>43801</v>
      </c>
      <c r="I1402" s="2" t="s">
        <v>68</v>
      </c>
      <c r="J1402" s="1" t="s">
        <v>13</v>
      </c>
      <c r="K1402" s="3">
        <v>5.1516203703703706E-4</v>
      </c>
    </row>
    <row r="1403" spans="1:11" x14ac:dyDescent="0.25">
      <c r="A1403" s="1">
        <v>2023</v>
      </c>
      <c r="B1403" s="4">
        <f>_xlfn.XLOOKUP(BD_ATLETAS[[#This Row],[ATLETA]],ATLETAS[ATLETA],ATLETAS[F. NACIMIENTO])</f>
        <v>38153</v>
      </c>
      <c r="C1403" s="1">
        <f>IF(BD_ATLETAS[[#This Row],[F. NACIMIENTO]]=0,"",BD_ATLETAS[[#This Row],[AÑO]]-YEAR(BD_ATLETAS[[#This Row],[F. NACIMIENTO]]))</f>
        <v>15</v>
      </c>
      <c r="D1403" s="2" t="s">
        <v>273</v>
      </c>
      <c r="E1403" s="4" t="s">
        <v>369</v>
      </c>
      <c r="F14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3" s="4" t="str">
        <f>_xlfn.XLOOKUP(BD_ATLETAS[[#This Row],[ATLETA]],ATLETAS[ATLETA],ATLETAS[SEXO])</f>
        <v>M</v>
      </c>
      <c r="H1403" s="4">
        <v>43801</v>
      </c>
      <c r="I1403" s="2" t="s">
        <v>68</v>
      </c>
      <c r="J1403" s="1" t="s">
        <v>649</v>
      </c>
      <c r="K1403" s="3">
        <v>3.2442129629629628E-4</v>
      </c>
    </row>
    <row r="1404" spans="1:11" x14ac:dyDescent="0.25">
      <c r="A1404" s="1">
        <v>2023</v>
      </c>
      <c r="B1404" s="4">
        <f>_xlfn.XLOOKUP(BD_ATLETAS[[#This Row],[ATLETA]],ATLETAS[ATLETA],ATLETAS[F. NACIMIENTO])</f>
        <v>38153</v>
      </c>
      <c r="C1404" s="1">
        <f>IF(BD_ATLETAS[[#This Row],[F. NACIMIENTO]]=0,"",BD_ATLETAS[[#This Row],[AÑO]]-YEAR(BD_ATLETAS[[#This Row],[F. NACIMIENTO]]))</f>
        <v>15</v>
      </c>
      <c r="D1404" s="2" t="s">
        <v>273</v>
      </c>
      <c r="E1404" s="4" t="s">
        <v>369</v>
      </c>
      <c r="F14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4" s="4" t="str">
        <f>_xlfn.XLOOKUP(BD_ATLETAS[[#This Row],[ATLETA]],ATLETAS[ATLETA],ATLETAS[SEXO])</f>
        <v>M</v>
      </c>
      <c r="H1404" s="4">
        <v>43801</v>
      </c>
      <c r="I1404" s="2" t="s">
        <v>68</v>
      </c>
      <c r="J1404" s="1" t="s">
        <v>13</v>
      </c>
      <c r="K1404" s="3">
        <v>3.359953703703704E-4</v>
      </c>
    </row>
    <row r="1405" spans="1:11" x14ac:dyDescent="0.25">
      <c r="A1405" s="1">
        <v>2023</v>
      </c>
      <c r="B1405" s="4">
        <f>_xlfn.XLOOKUP(BD_ATLETAS[[#This Row],[ATLETA]],ATLETAS[ATLETA],ATLETAS[F. NACIMIENTO])</f>
        <v>38153</v>
      </c>
      <c r="C1405" s="1">
        <f>IF(BD_ATLETAS[[#This Row],[F. NACIMIENTO]]=0,"",BD_ATLETAS[[#This Row],[AÑO]]-YEAR(BD_ATLETAS[[#This Row],[F. NACIMIENTO]]))</f>
        <v>15</v>
      </c>
      <c r="D1405" s="2" t="s">
        <v>273</v>
      </c>
      <c r="E1405" s="4" t="s">
        <v>369</v>
      </c>
      <c r="F14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05" s="4" t="str">
        <f>_xlfn.XLOOKUP(BD_ATLETAS[[#This Row],[ATLETA]],ATLETAS[ATLETA],ATLETAS[SEXO])</f>
        <v>M</v>
      </c>
      <c r="H1405" s="4">
        <v>43801</v>
      </c>
      <c r="I1405" s="2" t="s">
        <v>68</v>
      </c>
      <c r="J1405" s="1" t="s">
        <v>12</v>
      </c>
      <c r="K1405" s="3">
        <v>4.6840277777777782E-4</v>
      </c>
    </row>
    <row r="1406" spans="1:11" x14ac:dyDescent="0.25">
      <c r="A1406" s="1">
        <v>2023</v>
      </c>
      <c r="B1406" s="4">
        <f>_xlfn.XLOOKUP(BD_ATLETAS[[#This Row],[ATLETA]],ATLETAS[ATLETA],ATLETAS[F. NACIMIENTO])</f>
        <v>39416</v>
      </c>
      <c r="C1406" s="1">
        <f>IF(BD_ATLETAS[[#This Row],[F. NACIMIENTO]]=0,"",BD_ATLETAS[[#This Row],[AÑO]]-YEAR(BD_ATLETAS[[#This Row],[F. NACIMIENTO]]))</f>
        <v>12</v>
      </c>
      <c r="D1406" s="2" t="s">
        <v>138</v>
      </c>
      <c r="E1406" s="4" t="s">
        <v>364</v>
      </c>
      <c r="F14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6" s="4" t="str">
        <f>_xlfn.XLOOKUP(BD_ATLETAS[[#This Row],[ATLETA]],ATLETAS[ATLETA],ATLETAS[SEXO])</f>
        <v>M</v>
      </c>
      <c r="H1406" s="4">
        <v>43801</v>
      </c>
      <c r="I1406" s="2" t="s">
        <v>68</v>
      </c>
      <c r="J1406" s="1" t="s">
        <v>651</v>
      </c>
      <c r="K1406" s="3">
        <v>7.9398148148148145E-4</v>
      </c>
    </row>
    <row r="1407" spans="1:11" x14ac:dyDescent="0.25">
      <c r="A1407" s="1">
        <v>2023</v>
      </c>
      <c r="B1407" s="4">
        <f>_xlfn.XLOOKUP(BD_ATLETAS[[#This Row],[ATLETA]],ATLETAS[ATLETA],ATLETAS[F. NACIMIENTO])</f>
        <v>39416</v>
      </c>
      <c r="C1407" s="1">
        <f>IF(BD_ATLETAS[[#This Row],[F. NACIMIENTO]]=0,"",BD_ATLETAS[[#This Row],[AÑO]]-YEAR(BD_ATLETAS[[#This Row],[F. NACIMIENTO]]))</f>
        <v>12</v>
      </c>
      <c r="D1407" s="2" t="s">
        <v>138</v>
      </c>
      <c r="E1407" s="4" t="s">
        <v>364</v>
      </c>
      <c r="F14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7" s="4" t="str">
        <f>_xlfn.XLOOKUP(BD_ATLETAS[[#This Row],[ATLETA]],ATLETAS[ATLETA],ATLETAS[SEXO])</f>
        <v>M</v>
      </c>
      <c r="H1407" s="4">
        <v>43801</v>
      </c>
      <c r="I1407" s="2" t="s">
        <v>68</v>
      </c>
      <c r="J1407" s="1" t="s">
        <v>11</v>
      </c>
      <c r="K1407" s="3">
        <v>4.2893518518518519E-4</v>
      </c>
    </row>
    <row r="1408" spans="1:11" x14ac:dyDescent="0.25">
      <c r="A1408" s="1">
        <v>2023</v>
      </c>
      <c r="B1408" s="4">
        <f>_xlfn.XLOOKUP(BD_ATLETAS[[#This Row],[ATLETA]],ATLETAS[ATLETA],ATLETAS[F. NACIMIENTO])</f>
        <v>39416</v>
      </c>
      <c r="C1408" s="1">
        <f>IF(BD_ATLETAS[[#This Row],[F. NACIMIENTO]]=0,"",BD_ATLETAS[[#This Row],[AÑO]]-YEAR(BD_ATLETAS[[#This Row],[F. NACIMIENTO]]))</f>
        <v>12</v>
      </c>
      <c r="D1408" s="2" t="s">
        <v>138</v>
      </c>
      <c r="E1408" s="4" t="s">
        <v>364</v>
      </c>
      <c r="F14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8" s="4" t="str">
        <f>_xlfn.XLOOKUP(BD_ATLETAS[[#This Row],[ATLETA]],ATLETAS[ATLETA],ATLETAS[SEXO])</f>
        <v>M</v>
      </c>
      <c r="H1408" s="4">
        <v>43801</v>
      </c>
      <c r="I1408" s="2" t="s">
        <v>68</v>
      </c>
      <c r="J1408" s="1" t="s">
        <v>13</v>
      </c>
      <c r="K1408" s="3">
        <v>3.8958333333333331E-4</v>
      </c>
    </row>
    <row r="1409" spans="1:11" x14ac:dyDescent="0.25">
      <c r="A1409" s="1">
        <v>2023</v>
      </c>
      <c r="B1409" s="4">
        <f>_xlfn.XLOOKUP(BD_ATLETAS[[#This Row],[ATLETA]],ATLETAS[ATLETA],ATLETAS[F. NACIMIENTO])</f>
        <v>39416</v>
      </c>
      <c r="C1409" s="1">
        <f>IF(BD_ATLETAS[[#This Row],[F. NACIMIENTO]]=0,"",BD_ATLETAS[[#This Row],[AÑO]]-YEAR(BD_ATLETAS[[#This Row],[F. NACIMIENTO]]))</f>
        <v>12</v>
      </c>
      <c r="D1409" s="2" t="s">
        <v>138</v>
      </c>
      <c r="E1409" s="4" t="s">
        <v>364</v>
      </c>
      <c r="F14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09" s="4" t="str">
        <f>_xlfn.XLOOKUP(BD_ATLETAS[[#This Row],[ATLETA]],ATLETAS[ATLETA],ATLETAS[SEXO])</f>
        <v>M</v>
      </c>
      <c r="H1409" s="4">
        <v>43801</v>
      </c>
      <c r="I1409" s="2" t="s">
        <v>68</v>
      </c>
      <c r="J1409" s="1" t="s">
        <v>12</v>
      </c>
      <c r="K1409" s="3">
        <v>5.0081018518518519E-4</v>
      </c>
    </row>
    <row r="1410" spans="1:11" x14ac:dyDescent="0.25">
      <c r="A1410" s="1">
        <v>2023</v>
      </c>
      <c r="B1410" s="4">
        <f>_xlfn.XLOOKUP(BD_ATLETAS[[#This Row],[ATLETA]],ATLETAS[ATLETA],ATLETAS[F. NACIMIENTO])</f>
        <v>37252</v>
      </c>
      <c r="C1410" s="1">
        <f>IF(BD_ATLETAS[[#This Row],[F. NACIMIENTO]]=0,"",BD_ATLETAS[[#This Row],[AÑO]]-YEAR(BD_ATLETAS[[#This Row],[F. NACIMIENTO]]))</f>
        <v>18</v>
      </c>
      <c r="D1410" s="2" t="s">
        <v>161</v>
      </c>
      <c r="E1410" s="4" t="s">
        <v>365</v>
      </c>
      <c r="F14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0" s="4" t="str">
        <f>_xlfn.XLOOKUP(BD_ATLETAS[[#This Row],[ATLETA]],ATLETAS[ATLETA],ATLETAS[SEXO])</f>
        <v>F</v>
      </c>
      <c r="H1410" s="4">
        <v>43801</v>
      </c>
      <c r="I1410" s="2" t="s">
        <v>68</v>
      </c>
      <c r="J1410" s="1" t="s">
        <v>651</v>
      </c>
      <c r="K1410" s="3">
        <v>9.430555555555556E-4</v>
      </c>
    </row>
    <row r="1411" spans="1:11" x14ac:dyDescent="0.25">
      <c r="A1411" s="1">
        <v>2023</v>
      </c>
      <c r="B1411" s="4">
        <f>_xlfn.XLOOKUP(BD_ATLETAS[[#This Row],[ATLETA]],ATLETAS[ATLETA],ATLETAS[F. NACIMIENTO])</f>
        <v>37252</v>
      </c>
      <c r="C1411" s="1">
        <f>IF(BD_ATLETAS[[#This Row],[F. NACIMIENTO]]=0,"",BD_ATLETAS[[#This Row],[AÑO]]-YEAR(BD_ATLETAS[[#This Row],[F. NACIMIENTO]]))</f>
        <v>18</v>
      </c>
      <c r="D1411" s="2" t="s">
        <v>161</v>
      </c>
      <c r="E1411" s="4" t="s">
        <v>365</v>
      </c>
      <c r="F14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1" s="4" t="str">
        <f>_xlfn.XLOOKUP(BD_ATLETAS[[#This Row],[ATLETA]],ATLETAS[ATLETA],ATLETAS[SEXO])</f>
        <v>F</v>
      </c>
      <c r="H1411" s="4">
        <v>43801</v>
      </c>
      <c r="I1411" s="2" t="s">
        <v>68</v>
      </c>
      <c r="J1411" s="1" t="s">
        <v>11</v>
      </c>
      <c r="K1411" s="3">
        <v>5.2893518518518524E-4</v>
      </c>
    </row>
    <row r="1412" spans="1:11" x14ac:dyDescent="0.25">
      <c r="A1412" s="1">
        <v>2023</v>
      </c>
      <c r="B1412" s="4">
        <f>_xlfn.XLOOKUP(BD_ATLETAS[[#This Row],[ATLETA]],ATLETAS[ATLETA],ATLETAS[F. NACIMIENTO])</f>
        <v>37252</v>
      </c>
      <c r="C1412" s="1">
        <f>IF(BD_ATLETAS[[#This Row],[F. NACIMIENTO]]=0,"",BD_ATLETAS[[#This Row],[AÑO]]-YEAR(BD_ATLETAS[[#This Row],[F. NACIMIENTO]]))</f>
        <v>18</v>
      </c>
      <c r="D1412" s="2" t="s">
        <v>161</v>
      </c>
      <c r="E1412" s="4" t="s">
        <v>365</v>
      </c>
      <c r="F14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12" s="4" t="str">
        <f>_xlfn.XLOOKUP(BD_ATLETAS[[#This Row],[ATLETA]],ATLETAS[ATLETA],ATLETAS[SEXO])</f>
        <v>F</v>
      </c>
      <c r="H1412" s="4">
        <v>43801</v>
      </c>
      <c r="I1412" s="2" t="s">
        <v>68</v>
      </c>
      <c r="J1412" s="1" t="s">
        <v>13</v>
      </c>
      <c r="K1412" s="3">
        <v>4.7858796296296299E-4</v>
      </c>
    </row>
    <row r="1413" spans="1:11" x14ac:dyDescent="0.25">
      <c r="A1413" s="1">
        <v>2023</v>
      </c>
      <c r="B1413" s="4">
        <f>_xlfn.XLOOKUP(BD_ATLETAS[[#This Row],[ATLETA]],ATLETAS[ATLETA],ATLETAS[F. NACIMIENTO])</f>
        <v>38403</v>
      </c>
      <c r="C1413" s="1">
        <f>IF(BD_ATLETAS[[#This Row],[F. NACIMIENTO]]=0,"",BD_ATLETAS[[#This Row],[AÑO]]-YEAR(BD_ATLETAS[[#This Row],[F. NACIMIENTO]]))</f>
        <v>14</v>
      </c>
      <c r="D1413" s="2" t="s">
        <v>159</v>
      </c>
      <c r="E1413" s="4" t="s">
        <v>365</v>
      </c>
      <c r="F14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3" s="4" t="str">
        <f>_xlfn.XLOOKUP(BD_ATLETAS[[#This Row],[ATLETA]],ATLETAS[ATLETA],ATLETAS[SEXO])</f>
        <v>F</v>
      </c>
      <c r="H1413" s="4">
        <v>43801</v>
      </c>
      <c r="I1413" s="2" t="s">
        <v>68</v>
      </c>
      <c r="J1413" s="1" t="s">
        <v>649</v>
      </c>
      <c r="K1413" s="3">
        <v>4.2905092592592599E-4</v>
      </c>
    </row>
    <row r="1414" spans="1:11" x14ac:dyDescent="0.25">
      <c r="A1414" s="1">
        <v>2023</v>
      </c>
      <c r="B1414" s="4">
        <f>_xlfn.XLOOKUP(BD_ATLETAS[[#This Row],[ATLETA]],ATLETAS[ATLETA],ATLETAS[F. NACIMIENTO])</f>
        <v>38403</v>
      </c>
      <c r="C1414" s="1">
        <f>IF(BD_ATLETAS[[#This Row],[F. NACIMIENTO]]=0,"",BD_ATLETAS[[#This Row],[AÑO]]-YEAR(BD_ATLETAS[[#This Row],[F. NACIMIENTO]]))</f>
        <v>14</v>
      </c>
      <c r="D1414" s="2" t="s">
        <v>159</v>
      </c>
      <c r="E1414" s="4" t="s">
        <v>365</v>
      </c>
      <c r="F14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4" s="4" t="str">
        <f>_xlfn.XLOOKUP(BD_ATLETAS[[#This Row],[ATLETA]],ATLETAS[ATLETA],ATLETAS[SEXO])</f>
        <v>F</v>
      </c>
      <c r="H1414" s="4">
        <v>43801</v>
      </c>
      <c r="I1414" s="2" t="s">
        <v>68</v>
      </c>
      <c r="J1414" s="1" t="s">
        <v>651</v>
      </c>
      <c r="K1414" s="3">
        <v>1.0590277777777777E-3</v>
      </c>
    </row>
    <row r="1415" spans="1:11" x14ac:dyDescent="0.25">
      <c r="A1415" s="1">
        <v>2023</v>
      </c>
      <c r="B1415" s="4">
        <f>_xlfn.XLOOKUP(BD_ATLETAS[[#This Row],[ATLETA]],ATLETAS[ATLETA],ATLETAS[F. NACIMIENTO])</f>
        <v>38403</v>
      </c>
      <c r="C1415" s="1">
        <f>IF(BD_ATLETAS[[#This Row],[F. NACIMIENTO]]=0,"",BD_ATLETAS[[#This Row],[AÑO]]-YEAR(BD_ATLETAS[[#This Row],[F. NACIMIENTO]]))</f>
        <v>14</v>
      </c>
      <c r="D1415" s="2" t="s">
        <v>159</v>
      </c>
      <c r="E1415" s="4" t="s">
        <v>365</v>
      </c>
      <c r="F14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5" s="4" t="str">
        <f>_xlfn.XLOOKUP(BD_ATLETAS[[#This Row],[ATLETA]],ATLETAS[ATLETA],ATLETAS[SEXO])</f>
        <v>F</v>
      </c>
      <c r="H1415" s="4">
        <v>43801</v>
      </c>
      <c r="I1415" s="2" t="s">
        <v>68</v>
      </c>
      <c r="J1415" s="1" t="s">
        <v>11</v>
      </c>
      <c r="K1415" s="3">
        <v>7.2731481481481475E-4</v>
      </c>
    </row>
    <row r="1416" spans="1:11" x14ac:dyDescent="0.25">
      <c r="A1416" s="1">
        <v>2023</v>
      </c>
      <c r="B1416" s="4">
        <f>_xlfn.XLOOKUP(BD_ATLETAS[[#This Row],[ATLETA]],ATLETAS[ATLETA],ATLETAS[F. NACIMIENTO])</f>
        <v>38403</v>
      </c>
      <c r="C1416" s="1">
        <f>IF(BD_ATLETAS[[#This Row],[F. NACIMIENTO]]=0,"",BD_ATLETAS[[#This Row],[AÑO]]-YEAR(BD_ATLETAS[[#This Row],[F. NACIMIENTO]]))</f>
        <v>14</v>
      </c>
      <c r="D1416" s="2" t="s">
        <v>159</v>
      </c>
      <c r="E1416" s="4" t="s">
        <v>365</v>
      </c>
      <c r="F14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16" s="4" t="str">
        <f>_xlfn.XLOOKUP(BD_ATLETAS[[#This Row],[ATLETA]],ATLETAS[ATLETA],ATLETAS[SEXO])</f>
        <v>F</v>
      </c>
      <c r="H1416" s="4">
        <v>43801</v>
      </c>
      <c r="I1416" s="2" t="s">
        <v>68</v>
      </c>
      <c r="J1416" s="1" t="s">
        <v>12</v>
      </c>
      <c r="K1416" s="3">
        <v>6.1365740740740749E-4</v>
      </c>
    </row>
    <row r="1417" spans="1:11" x14ac:dyDescent="0.25">
      <c r="A1417" s="1">
        <v>2023</v>
      </c>
      <c r="B1417" s="4">
        <f>_xlfn.XLOOKUP(BD_ATLETAS[[#This Row],[ATLETA]],ATLETAS[ATLETA],ATLETAS[F. NACIMIENTO])</f>
        <v>40819</v>
      </c>
      <c r="C1417" s="1">
        <f>IF(BD_ATLETAS[[#This Row],[F. NACIMIENTO]]=0,"",BD_ATLETAS[[#This Row],[AÑO]]-YEAR(BD_ATLETAS[[#This Row],[F. NACIMIENTO]]))</f>
        <v>8</v>
      </c>
      <c r="D1417" s="2" t="s">
        <v>403</v>
      </c>
      <c r="E1417" s="4" t="s">
        <v>78</v>
      </c>
      <c r="F14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7" s="4" t="str">
        <f>_xlfn.XLOOKUP(BD_ATLETAS[[#This Row],[ATLETA]],ATLETAS[ATLETA],ATLETAS[SEXO])</f>
        <v>F</v>
      </c>
      <c r="H1417" s="4">
        <v>43801</v>
      </c>
      <c r="I1417" s="2" t="s">
        <v>68</v>
      </c>
      <c r="J1417" s="1" t="s">
        <v>650</v>
      </c>
      <c r="K1417" s="3">
        <v>4.3668981481481472E-4</v>
      </c>
    </row>
    <row r="1418" spans="1:11" x14ac:dyDescent="0.25">
      <c r="A1418" s="1">
        <v>2023</v>
      </c>
      <c r="B1418" s="4">
        <f>_xlfn.XLOOKUP(BD_ATLETAS[[#This Row],[ATLETA]],ATLETAS[ATLETA],ATLETAS[F. NACIMIENTO])</f>
        <v>40819</v>
      </c>
      <c r="C1418" s="1">
        <f>IF(BD_ATLETAS[[#This Row],[F. NACIMIENTO]]=0,"",BD_ATLETAS[[#This Row],[AÑO]]-YEAR(BD_ATLETAS[[#This Row],[F. NACIMIENTO]]))</f>
        <v>8</v>
      </c>
      <c r="D1418" s="2" t="s">
        <v>403</v>
      </c>
      <c r="E1418" s="4" t="s">
        <v>78</v>
      </c>
      <c r="F141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8" s="4" t="str">
        <f>_xlfn.XLOOKUP(BD_ATLETAS[[#This Row],[ATLETA]],ATLETAS[ATLETA],ATLETAS[SEXO])</f>
        <v>F</v>
      </c>
      <c r="H1418" s="4">
        <v>43801</v>
      </c>
      <c r="I1418" s="2" t="s">
        <v>68</v>
      </c>
      <c r="J1418" s="1" t="s">
        <v>649</v>
      </c>
      <c r="K1418" s="3">
        <v>9.277777777777778E-4</v>
      </c>
    </row>
    <row r="1419" spans="1:11" x14ac:dyDescent="0.25">
      <c r="A1419" s="1">
        <v>2023</v>
      </c>
      <c r="B1419" s="4">
        <f>_xlfn.XLOOKUP(BD_ATLETAS[[#This Row],[ATLETA]],ATLETAS[ATLETA],ATLETAS[F. NACIMIENTO])</f>
        <v>40819</v>
      </c>
      <c r="C1419" s="1">
        <f>IF(BD_ATLETAS[[#This Row],[F. NACIMIENTO]]=0,"",BD_ATLETAS[[#This Row],[AÑO]]-YEAR(BD_ATLETAS[[#This Row],[F. NACIMIENTO]]))</f>
        <v>8</v>
      </c>
      <c r="D1419" s="2" t="s">
        <v>403</v>
      </c>
      <c r="E1419" s="4" t="s">
        <v>78</v>
      </c>
      <c r="F14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19" s="4" t="str">
        <f>_xlfn.XLOOKUP(BD_ATLETAS[[#This Row],[ATLETA]],ATLETAS[ATLETA],ATLETAS[SEXO])</f>
        <v>F</v>
      </c>
      <c r="H1419" s="4">
        <v>43801</v>
      </c>
      <c r="I1419" s="2" t="s">
        <v>68</v>
      </c>
      <c r="J1419" s="1" t="s">
        <v>9</v>
      </c>
      <c r="K1419" s="3">
        <v>4.5914351851851851E-4</v>
      </c>
    </row>
    <row r="1420" spans="1:11" x14ac:dyDescent="0.25">
      <c r="A1420" s="1">
        <v>2023</v>
      </c>
      <c r="B1420" s="4">
        <f>_xlfn.XLOOKUP(BD_ATLETAS[[#This Row],[ATLETA]],ATLETAS[ATLETA],ATLETAS[F. NACIMIENTO])</f>
        <v>40314</v>
      </c>
      <c r="C1420" s="1">
        <f>IF(BD_ATLETAS[[#This Row],[F. NACIMIENTO]]=0,"",BD_ATLETAS[[#This Row],[AÑO]]-YEAR(BD_ATLETAS[[#This Row],[F. NACIMIENTO]]))</f>
        <v>9</v>
      </c>
      <c r="D1420" s="2" t="s">
        <v>186</v>
      </c>
      <c r="E1420" s="4" t="s">
        <v>367</v>
      </c>
      <c r="F14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0" s="4" t="str">
        <f>_xlfn.XLOOKUP(BD_ATLETAS[[#This Row],[ATLETA]],ATLETAS[ATLETA],ATLETAS[SEXO])</f>
        <v>M</v>
      </c>
      <c r="H1420" s="4">
        <v>43801</v>
      </c>
      <c r="I1420" s="2" t="s">
        <v>68</v>
      </c>
      <c r="J1420" s="1" t="s">
        <v>650</v>
      </c>
      <c r="K1420" s="3">
        <v>2.6180555555555554E-4</v>
      </c>
    </row>
    <row r="1421" spans="1:11" x14ac:dyDescent="0.25">
      <c r="A1421" s="1">
        <v>2023</v>
      </c>
      <c r="B1421" s="4">
        <f>_xlfn.XLOOKUP(BD_ATLETAS[[#This Row],[ATLETA]],ATLETAS[ATLETA],ATLETAS[F. NACIMIENTO])</f>
        <v>40314</v>
      </c>
      <c r="C1421" s="1">
        <f>IF(BD_ATLETAS[[#This Row],[F. NACIMIENTO]]=0,"",BD_ATLETAS[[#This Row],[AÑO]]-YEAR(BD_ATLETAS[[#This Row],[F. NACIMIENTO]]))</f>
        <v>9</v>
      </c>
      <c r="D1421" s="2" t="s">
        <v>186</v>
      </c>
      <c r="E1421" s="4" t="s">
        <v>367</v>
      </c>
      <c r="F142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1" s="4" t="str">
        <f>_xlfn.XLOOKUP(BD_ATLETAS[[#This Row],[ATLETA]],ATLETAS[ATLETA],ATLETAS[SEXO])</f>
        <v>M</v>
      </c>
      <c r="H1421" s="4">
        <v>43801</v>
      </c>
      <c r="I1421" s="2" t="s">
        <v>68</v>
      </c>
      <c r="J1421" s="1" t="s">
        <v>649</v>
      </c>
      <c r="K1421" s="3">
        <v>5.6099537037037034E-4</v>
      </c>
    </row>
    <row r="1422" spans="1:11" x14ac:dyDescent="0.25">
      <c r="A1422" s="1">
        <v>2023</v>
      </c>
      <c r="B1422" s="4">
        <f>_xlfn.XLOOKUP(BD_ATLETAS[[#This Row],[ATLETA]],ATLETAS[ATLETA],ATLETAS[F. NACIMIENTO])</f>
        <v>40314</v>
      </c>
      <c r="C1422" s="1">
        <f>IF(BD_ATLETAS[[#This Row],[F. NACIMIENTO]]=0,"",BD_ATLETAS[[#This Row],[AÑO]]-YEAR(BD_ATLETAS[[#This Row],[F. NACIMIENTO]]))</f>
        <v>9</v>
      </c>
      <c r="D1422" s="2" t="s">
        <v>186</v>
      </c>
      <c r="E1422" s="4" t="s">
        <v>367</v>
      </c>
      <c r="F142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22" s="4" t="str">
        <f>_xlfn.XLOOKUP(BD_ATLETAS[[#This Row],[ATLETA]],ATLETAS[ATLETA],ATLETAS[SEXO])</f>
        <v>M</v>
      </c>
      <c r="H1422" s="4">
        <v>43801</v>
      </c>
      <c r="I1422" s="2" t="s">
        <v>68</v>
      </c>
      <c r="J1422" s="1" t="s">
        <v>9</v>
      </c>
      <c r="K1422" s="3">
        <v>3.4421296296296299E-4</v>
      </c>
    </row>
    <row r="1423" spans="1:11" x14ac:dyDescent="0.25">
      <c r="A1423" s="1">
        <v>2023</v>
      </c>
      <c r="B1423" s="4">
        <f>_xlfn.XLOOKUP(BD_ATLETAS[[#This Row],[ATLETA]],ATLETAS[ATLETA],ATLETAS[F. NACIMIENTO])</f>
        <v>38666</v>
      </c>
      <c r="C1423" s="1">
        <f>IF(BD_ATLETAS[[#This Row],[F. NACIMIENTO]]=0,"",BD_ATLETAS[[#This Row],[AÑO]]-YEAR(BD_ATLETAS[[#This Row],[F. NACIMIENTO]]))</f>
        <v>14</v>
      </c>
      <c r="D1423" s="2" t="s">
        <v>99</v>
      </c>
      <c r="E1423" s="4" t="s">
        <v>362</v>
      </c>
      <c r="F14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3" s="4" t="str">
        <f>_xlfn.XLOOKUP(BD_ATLETAS[[#This Row],[ATLETA]],ATLETAS[ATLETA],ATLETAS[SEXO])</f>
        <v>M</v>
      </c>
      <c r="H1423" s="4">
        <v>43801</v>
      </c>
      <c r="I1423" s="2" t="s">
        <v>68</v>
      </c>
      <c r="J1423" s="1" t="s">
        <v>649</v>
      </c>
      <c r="K1423" s="3">
        <v>4.5069444444444437E-4</v>
      </c>
    </row>
    <row r="1424" spans="1:11" x14ac:dyDescent="0.25">
      <c r="A1424" s="1">
        <v>2023</v>
      </c>
      <c r="B1424" s="4">
        <f>_xlfn.XLOOKUP(BD_ATLETAS[[#This Row],[ATLETA]],ATLETAS[ATLETA],ATLETAS[F. NACIMIENTO])</f>
        <v>38666</v>
      </c>
      <c r="C1424" s="1">
        <f>IF(BD_ATLETAS[[#This Row],[F. NACIMIENTO]]=0,"",BD_ATLETAS[[#This Row],[AÑO]]-YEAR(BD_ATLETAS[[#This Row],[F. NACIMIENTO]]))</f>
        <v>14</v>
      </c>
      <c r="D1424" s="2" t="s">
        <v>99</v>
      </c>
      <c r="E1424" s="4" t="s">
        <v>362</v>
      </c>
      <c r="F14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4" s="4" t="str">
        <f>_xlfn.XLOOKUP(BD_ATLETAS[[#This Row],[ATLETA]],ATLETAS[ATLETA],ATLETAS[SEXO])</f>
        <v>M</v>
      </c>
      <c r="H1424" s="4">
        <v>43801</v>
      </c>
      <c r="I1424" s="2" t="s">
        <v>68</v>
      </c>
      <c r="J1424" s="1" t="s">
        <v>13</v>
      </c>
      <c r="K1424" s="3">
        <v>5.2303240740740739E-4</v>
      </c>
    </row>
    <row r="1425" spans="1:11" x14ac:dyDescent="0.25">
      <c r="A1425" s="1">
        <v>2023</v>
      </c>
      <c r="B1425" s="4">
        <f>_xlfn.XLOOKUP(BD_ATLETAS[[#This Row],[ATLETA]],ATLETAS[ATLETA],ATLETAS[F. NACIMIENTO])</f>
        <v>38666</v>
      </c>
      <c r="C1425" s="1">
        <f>IF(BD_ATLETAS[[#This Row],[F. NACIMIENTO]]=0,"",BD_ATLETAS[[#This Row],[AÑO]]-YEAR(BD_ATLETAS[[#This Row],[F. NACIMIENTO]]))</f>
        <v>14</v>
      </c>
      <c r="D1425" s="2" t="s">
        <v>99</v>
      </c>
      <c r="E1425" s="4" t="s">
        <v>362</v>
      </c>
      <c r="F14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5" s="4" t="str">
        <f>_xlfn.XLOOKUP(BD_ATLETAS[[#This Row],[ATLETA]],ATLETAS[ATLETA],ATLETAS[SEXO])</f>
        <v>M</v>
      </c>
      <c r="H1425" s="4">
        <v>43801</v>
      </c>
      <c r="I1425" s="2" t="s">
        <v>68</v>
      </c>
      <c r="J1425" s="1" t="s">
        <v>12</v>
      </c>
      <c r="K1425" s="3">
        <v>5.5902777777777776E-4</v>
      </c>
    </row>
    <row r="1426" spans="1:11" x14ac:dyDescent="0.25">
      <c r="A1426" s="1">
        <v>2023</v>
      </c>
      <c r="B1426" s="4">
        <f>_xlfn.XLOOKUP(BD_ATLETAS[[#This Row],[ATLETA]],ATLETAS[ATLETA],ATLETAS[F. NACIMIENTO])</f>
        <v>38777</v>
      </c>
      <c r="C1426" s="1">
        <f>IF(BD_ATLETAS[[#This Row],[F. NACIMIENTO]]=0,"",BD_ATLETAS[[#This Row],[AÑO]]-YEAR(BD_ATLETAS[[#This Row],[F. NACIMIENTO]]))</f>
        <v>13</v>
      </c>
      <c r="D1426" s="2" t="s">
        <v>190</v>
      </c>
      <c r="E1426" s="4" t="s">
        <v>367</v>
      </c>
      <c r="F142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6" s="4" t="str">
        <f>_xlfn.XLOOKUP(BD_ATLETAS[[#This Row],[ATLETA]],ATLETAS[ATLETA],ATLETAS[SEXO])</f>
        <v>M</v>
      </c>
      <c r="H1426" s="4">
        <v>43801</v>
      </c>
      <c r="I1426" s="2" t="s">
        <v>68</v>
      </c>
      <c r="J1426" s="1" t="s">
        <v>649</v>
      </c>
      <c r="K1426" s="3">
        <v>4.4050925925925936E-4</v>
      </c>
    </row>
    <row r="1427" spans="1:11" x14ac:dyDescent="0.25">
      <c r="A1427" s="1">
        <v>2023</v>
      </c>
      <c r="B1427" s="4">
        <f>_xlfn.XLOOKUP(BD_ATLETAS[[#This Row],[ATLETA]],ATLETAS[ATLETA],ATLETAS[F. NACIMIENTO])</f>
        <v>38777</v>
      </c>
      <c r="C1427" s="1">
        <f>IF(BD_ATLETAS[[#This Row],[F. NACIMIENTO]]=0,"",BD_ATLETAS[[#This Row],[AÑO]]-YEAR(BD_ATLETAS[[#This Row],[F. NACIMIENTO]]))</f>
        <v>13</v>
      </c>
      <c r="D1427" s="2" t="s">
        <v>190</v>
      </c>
      <c r="E1427" s="4" t="s">
        <v>367</v>
      </c>
      <c r="F14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7" s="4" t="str">
        <f>_xlfn.XLOOKUP(BD_ATLETAS[[#This Row],[ATLETA]],ATLETAS[ATLETA],ATLETAS[SEXO])</f>
        <v>M</v>
      </c>
      <c r="H1427" s="4">
        <v>43801</v>
      </c>
      <c r="I1427" s="2" t="s">
        <v>68</v>
      </c>
      <c r="J1427" s="1" t="s">
        <v>11</v>
      </c>
      <c r="K1427" s="3">
        <v>6.5937499999999991E-4</v>
      </c>
    </row>
    <row r="1428" spans="1:11" x14ac:dyDescent="0.25">
      <c r="A1428" s="1">
        <v>2023</v>
      </c>
      <c r="B1428" s="4">
        <f>_xlfn.XLOOKUP(BD_ATLETAS[[#This Row],[ATLETA]],ATLETAS[ATLETA],ATLETAS[F. NACIMIENTO])</f>
        <v>38777</v>
      </c>
      <c r="C1428" s="1">
        <f>IF(BD_ATLETAS[[#This Row],[F. NACIMIENTO]]=0,"",BD_ATLETAS[[#This Row],[AÑO]]-YEAR(BD_ATLETAS[[#This Row],[F. NACIMIENTO]]))</f>
        <v>13</v>
      </c>
      <c r="D1428" s="2" t="s">
        <v>190</v>
      </c>
      <c r="E1428" s="4" t="s">
        <v>367</v>
      </c>
      <c r="F14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28" s="4" t="str">
        <f>_xlfn.XLOOKUP(BD_ATLETAS[[#This Row],[ATLETA]],ATLETAS[ATLETA],ATLETAS[SEXO])</f>
        <v>M</v>
      </c>
      <c r="H1428" s="4">
        <v>43801</v>
      </c>
      <c r="I1428" s="2" t="s">
        <v>68</v>
      </c>
      <c r="J1428" s="1" t="s">
        <v>12</v>
      </c>
      <c r="K1428" s="3">
        <v>6.09375E-4</v>
      </c>
    </row>
    <row r="1429" spans="1:11" x14ac:dyDescent="0.25">
      <c r="A1429" s="1">
        <v>2023</v>
      </c>
      <c r="B1429" s="4">
        <f>_xlfn.XLOOKUP(BD_ATLETAS[[#This Row],[ATLETA]],ATLETAS[ATLETA],ATLETAS[F. NACIMIENTO])</f>
        <v>39840</v>
      </c>
      <c r="C1429" s="1">
        <f>IF(BD_ATLETAS[[#This Row],[F. NACIMIENTO]]=0,"",BD_ATLETAS[[#This Row],[AÑO]]-YEAR(BD_ATLETAS[[#This Row],[F. NACIMIENTO]]))</f>
        <v>10</v>
      </c>
      <c r="D1429" s="2" t="s">
        <v>83</v>
      </c>
      <c r="E1429" s="4" t="s">
        <v>362</v>
      </c>
      <c r="F142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29" s="4" t="str">
        <f>_xlfn.XLOOKUP(BD_ATLETAS[[#This Row],[ATLETA]],ATLETAS[ATLETA],ATLETAS[SEXO])</f>
        <v>F</v>
      </c>
      <c r="H1429" s="4">
        <v>43801</v>
      </c>
      <c r="I1429" s="2" t="s">
        <v>68</v>
      </c>
      <c r="J1429" s="1" t="s">
        <v>649</v>
      </c>
      <c r="K1429" s="3">
        <v>7.5914351851851848E-4</v>
      </c>
    </row>
    <row r="1430" spans="1:11" x14ac:dyDescent="0.25">
      <c r="A1430" s="1">
        <v>2023</v>
      </c>
      <c r="B1430" s="4">
        <f>_xlfn.XLOOKUP(BD_ATLETAS[[#This Row],[ATLETA]],ATLETAS[ATLETA],ATLETAS[F. NACIMIENTO])</f>
        <v>40739</v>
      </c>
      <c r="C1430" s="1">
        <f>IF(BD_ATLETAS[[#This Row],[F. NACIMIENTO]]=0,"",BD_ATLETAS[[#This Row],[AÑO]]-YEAR(BD_ATLETAS[[#This Row],[F. NACIMIENTO]]))</f>
        <v>8</v>
      </c>
      <c r="D1430" s="2" t="s">
        <v>389</v>
      </c>
      <c r="E1430" s="4" t="s">
        <v>78</v>
      </c>
      <c r="F14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0" s="4" t="str">
        <f>_xlfn.XLOOKUP(BD_ATLETAS[[#This Row],[ATLETA]],ATLETAS[ATLETA],ATLETAS[SEXO])</f>
        <v>F</v>
      </c>
      <c r="H1430" s="4">
        <v>43801</v>
      </c>
      <c r="I1430" s="2" t="s">
        <v>68</v>
      </c>
      <c r="J1430" s="1" t="s">
        <v>650</v>
      </c>
      <c r="K1430" s="3">
        <v>3.3194444444444444E-4</v>
      </c>
    </row>
    <row r="1431" spans="1:11" x14ac:dyDescent="0.25">
      <c r="A1431" s="1">
        <v>2023</v>
      </c>
      <c r="B1431" s="4">
        <f>_xlfn.XLOOKUP(BD_ATLETAS[[#This Row],[ATLETA]],ATLETAS[ATLETA],ATLETAS[F. NACIMIENTO])</f>
        <v>40739</v>
      </c>
      <c r="C1431" s="1">
        <f>IF(BD_ATLETAS[[#This Row],[F. NACIMIENTO]]=0,"",BD_ATLETAS[[#This Row],[AÑO]]-YEAR(BD_ATLETAS[[#This Row],[F. NACIMIENTO]]))</f>
        <v>8</v>
      </c>
      <c r="D1431" s="2" t="s">
        <v>389</v>
      </c>
      <c r="E1431" s="4" t="s">
        <v>78</v>
      </c>
      <c r="F14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1" s="4" t="str">
        <f>_xlfn.XLOOKUP(BD_ATLETAS[[#This Row],[ATLETA]],ATLETAS[ATLETA],ATLETAS[SEXO])</f>
        <v>F</v>
      </c>
      <c r="H1431" s="4">
        <v>43801</v>
      </c>
      <c r="I1431" s="2" t="s">
        <v>68</v>
      </c>
      <c r="J1431" s="1" t="s">
        <v>649</v>
      </c>
      <c r="K1431" s="3">
        <v>7.6875000000000001E-4</v>
      </c>
    </row>
    <row r="1432" spans="1:11" x14ac:dyDescent="0.25">
      <c r="A1432" s="1">
        <v>2023</v>
      </c>
      <c r="B1432" s="4">
        <f>_xlfn.XLOOKUP(BD_ATLETAS[[#This Row],[ATLETA]],ATLETAS[ATLETA],ATLETAS[F. NACIMIENTO])</f>
        <v>40739</v>
      </c>
      <c r="C1432" s="1">
        <f>IF(BD_ATLETAS[[#This Row],[F. NACIMIENTO]]=0,"",BD_ATLETAS[[#This Row],[AÑO]]-YEAR(BD_ATLETAS[[#This Row],[F. NACIMIENTO]]))</f>
        <v>8</v>
      </c>
      <c r="D1432" s="2" t="s">
        <v>389</v>
      </c>
      <c r="E1432" s="4" t="s">
        <v>78</v>
      </c>
      <c r="F14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2" s="4" t="str">
        <f>_xlfn.XLOOKUP(BD_ATLETAS[[#This Row],[ATLETA]],ATLETAS[ATLETA],ATLETAS[SEXO])</f>
        <v>F</v>
      </c>
      <c r="H1432" s="4">
        <v>43801</v>
      </c>
      <c r="I1432" s="2" t="s">
        <v>68</v>
      </c>
      <c r="J1432" s="1" t="s">
        <v>9</v>
      </c>
      <c r="K1432" s="3">
        <v>4.9733796296296299E-4</v>
      </c>
    </row>
    <row r="1433" spans="1:11" x14ac:dyDescent="0.25">
      <c r="A1433" s="1">
        <v>2023</v>
      </c>
      <c r="B1433" s="4">
        <f>_xlfn.XLOOKUP(BD_ATLETAS[[#This Row],[ATLETA]],ATLETAS[ATLETA],ATLETAS[F. NACIMIENTO])</f>
        <v>39124</v>
      </c>
      <c r="C1433" s="1">
        <f>IF(BD_ATLETAS[[#This Row],[F. NACIMIENTO]]=0,"",BD_ATLETAS[[#This Row],[AÑO]]-YEAR(BD_ATLETAS[[#This Row],[F. NACIMIENTO]]))</f>
        <v>12</v>
      </c>
      <c r="D1433" s="2" t="s">
        <v>248</v>
      </c>
      <c r="E1433" s="4" t="s">
        <v>369</v>
      </c>
      <c r="F14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3" s="4" t="str">
        <f>_xlfn.XLOOKUP(BD_ATLETAS[[#This Row],[ATLETA]],ATLETAS[ATLETA],ATLETAS[SEXO])</f>
        <v>F</v>
      </c>
      <c r="H1433" s="4">
        <v>43801</v>
      </c>
      <c r="I1433" s="2" t="s">
        <v>68</v>
      </c>
      <c r="J1433" s="1" t="s">
        <v>651</v>
      </c>
      <c r="K1433" s="3">
        <v>1.0009259259259259E-3</v>
      </c>
    </row>
    <row r="1434" spans="1:11" x14ac:dyDescent="0.25">
      <c r="A1434" s="1">
        <v>2023</v>
      </c>
      <c r="B1434" s="4">
        <f>_xlfn.XLOOKUP(BD_ATLETAS[[#This Row],[ATLETA]],ATLETAS[ATLETA],ATLETAS[F. NACIMIENTO])</f>
        <v>39124</v>
      </c>
      <c r="C1434" s="1">
        <f>IF(BD_ATLETAS[[#This Row],[F. NACIMIENTO]]=0,"",BD_ATLETAS[[#This Row],[AÑO]]-YEAR(BD_ATLETAS[[#This Row],[F. NACIMIENTO]]))</f>
        <v>12</v>
      </c>
      <c r="D1434" s="2" t="s">
        <v>248</v>
      </c>
      <c r="E1434" s="4" t="s">
        <v>369</v>
      </c>
      <c r="F14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4" s="4" t="str">
        <f>_xlfn.XLOOKUP(BD_ATLETAS[[#This Row],[ATLETA]],ATLETAS[ATLETA],ATLETAS[SEXO])</f>
        <v>F</v>
      </c>
      <c r="H1434" s="4">
        <v>43801</v>
      </c>
      <c r="I1434" s="2" t="s">
        <v>68</v>
      </c>
      <c r="J1434" s="1" t="s">
        <v>11</v>
      </c>
      <c r="K1434" s="3">
        <v>5.1145833333333327E-4</v>
      </c>
    </row>
    <row r="1435" spans="1:11" x14ac:dyDescent="0.25">
      <c r="A1435" s="1">
        <v>2023</v>
      </c>
      <c r="B1435" s="4">
        <f>_xlfn.XLOOKUP(BD_ATLETAS[[#This Row],[ATLETA]],ATLETAS[ATLETA],ATLETAS[F. NACIMIENTO])</f>
        <v>39124</v>
      </c>
      <c r="C1435" s="1">
        <f>IF(BD_ATLETAS[[#This Row],[F. NACIMIENTO]]=0,"",BD_ATLETAS[[#This Row],[AÑO]]-YEAR(BD_ATLETAS[[#This Row],[F. NACIMIENTO]]))</f>
        <v>12</v>
      </c>
      <c r="D1435" s="2" t="s">
        <v>248</v>
      </c>
      <c r="E1435" s="4" t="s">
        <v>369</v>
      </c>
      <c r="F14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35" s="4" t="str">
        <f>_xlfn.XLOOKUP(BD_ATLETAS[[#This Row],[ATLETA]],ATLETAS[ATLETA],ATLETAS[SEXO])</f>
        <v>F</v>
      </c>
      <c r="H1435" s="4">
        <v>43801</v>
      </c>
      <c r="I1435" s="2" t="s">
        <v>68</v>
      </c>
      <c r="J1435" s="1" t="s">
        <v>12</v>
      </c>
      <c r="K1435" s="3">
        <v>5.8553240740740744E-4</v>
      </c>
    </row>
    <row r="1436" spans="1:11" x14ac:dyDescent="0.25">
      <c r="A1436" s="1">
        <v>2023</v>
      </c>
      <c r="B1436" s="4">
        <f>_xlfn.XLOOKUP(BD_ATLETAS[[#This Row],[ATLETA]],ATLETAS[ATLETA],ATLETAS[F. NACIMIENTO])</f>
        <v>40805</v>
      </c>
      <c r="C1436" s="1">
        <f>IF(BD_ATLETAS[[#This Row],[F. NACIMIENTO]]=0,"",BD_ATLETAS[[#This Row],[AÑO]]-YEAR(BD_ATLETAS[[#This Row],[F. NACIMIENTO]]))</f>
        <v>8</v>
      </c>
      <c r="D1436" s="2" t="s">
        <v>290</v>
      </c>
      <c r="E1436" s="4" t="s">
        <v>371</v>
      </c>
      <c r="F143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6" s="4" t="str">
        <f>_xlfn.XLOOKUP(BD_ATLETAS[[#This Row],[ATLETA]],ATLETAS[ATLETA],ATLETAS[SEXO])</f>
        <v>F</v>
      </c>
      <c r="H1436" s="4">
        <v>43801</v>
      </c>
      <c r="I1436" s="2" t="s">
        <v>68</v>
      </c>
      <c r="J1436" s="1" t="s">
        <v>650</v>
      </c>
      <c r="K1436" s="3">
        <v>2.7708333333333334E-4</v>
      </c>
    </row>
    <row r="1437" spans="1:11" x14ac:dyDescent="0.25">
      <c r="A1437" s="1">
        <v>2023</v>
      </c>
      <c r="B1437" s="4">
        <f>_xlfn.XLOOKUP(BD_ATLETAS[[#This Row],[ATLETA]],ATLETAS[ATLETA],ATLETAS[F. NACIMIENTO])</f>
        <v>40805</v>
      </c>
      <c r="C1437" s="1">
        <f>IF(BD_ATLETAS[[#This Row],[F. NACIMIENTO]]=0,"",BD_ATLETAS[[#This Row],[AÑO]]-YEAR(BD_ATLETAS[[#This Row],[F. NACIMIENTO]]))</f>
        <v>8</v>
      </c>
      <c r="D1437" s="2" t="s">
        <v>290</v>
      </c>
      <c r="E1437" s="4" t="s">
        <v>371</v>
      </c>
      <c r="F143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7" s="4" t="str">
        <f>_xlfn.XLOOKUP(BD_ATLETAS[[#This Row],[ATLETA]],ATLETAS[ATLETA],ATLETAS[SEXO])</f>
        <v>F</v>
      </c>
      <c r="H1437" s="4">
        <v>43801</v>
      </c>
      <c r="I1437" s="2" t="s">
        <v>68</v>
      </c>
      <c r="J1437" s="1" t="s">
        <v>649</v>
      </c>
      <c r="K1437" s="3">
        <v>7.6793981481481472E-4</v>
      </c>
    </row>
    <row r="1438" spans="1:11" x14ac:dyDescent="0.25">
      <c r="A1438" s="1">
        <v>2023</v>
      </c>
      <c r="B1438" s="4">
        <f>_xlfn.XLOOKUP(BD_ATLETAS[[#This Row],[ATLETA]],ATLETAS[ATLETA],ATLETAS[F. NACIMIENTO])</f>
        <v>40805</v>
      </c>
      <c r="C1438" s="1">
        <f>IF(BD_ATLETAS[[#This Row],[F. NACIMIENTO]]=0,"",BD_ATLETAS[[#This Row],[AÑO]]-YEAR(BD_ATLETAS[[#This Row],[F. NACIMIENTO]]))</f>
        <v>8</v>
      </c>
      <c r="D1438" s="2" t="s">
        <v>290</v>
      </c>
      <c r="E1438" s="4" t="s">
        <v>371</v>
      </c>
      <c r="F143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8" s="4" t="str">
        <f>_xlfn.XLOOKUP(BD_ATLETAS[[#This Row],[ATLETA]],ATLETAS[ATLETA],ATLETAS[SEXO])</f>
        <v>F</v>
      </c>
      <c r="H1438" s="4">
        <v>43801</v>
      </c>
      <c r="I1438" s="2" t="s">
        <v>68</v>
      </c>
      <c r="J1438" s="1" t="s">
        <v>9</v>
      </c>
      <c r="K1438" s="3">
        <v>3.7997685185185188E-4</v>
      </c>
    </row>
    <row r="1439" spans="1:11" x14ac:dyDescent="0.25">
      <c r="A1439" s="1">
        <v>2023</v>
      </c>
      <c r="B1439" s="4">
        <f>_xlfn.XLOOKUP(BD_ATLETAS[[#This Row],[ATLETA]],ATLETAS[ATLETA],ATLETAS[F. NACIMIENTO])</f>
        <v>40210</v>
      </c>
      <c r="C1439" s="1">
        <f>IF(BD_ATLETAS[[#This Row],[F. NACIMIENTO]]=0,"",BD_ATLETAS[[#This Row],[AÑO]]-YEAR(BD_ATLETAS[[#This Row],[F. NACIMIENTO]]))</f>
        <v>9</v>
      </c>
      <c r="D1439" s="2" t="s">
        <v>38</v>
      </c>
      <c r="E1439" s="4" t="s">
        <v>25</v>
      </c>
      <c r="F143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39" s="4" t="str">
        <f>_xlfn.XLOOKUP(BD_ATLETAS[[#This Row],[ATLETA]],ATLETAS[ATLETA],ATLETAS[SEXO])</f>
        <v>M</v>
      </c>
      <c r="H1439" s="4">
        <v>43801</v>
      </c>
      <c r="I1439" s="2" t="s">
        <v>68</v>
      </c>
      <c r="J1439" s="1" t="s">
        <v>650</v>
      </c>
      <c r="K1439" s="3">
        <v>2.1296296296296295E-4</v>
      </c>
    </row>
    <row r="1440" spans="1:11" x14ac:dyDescent="0.25">
      <c r="A1440" s="1">
        <v>2023</v>
      </c>
      <c r="B1440" s="4">
        <f>_xlfn.XLOOKUP(BD_ATLETAS[[#This Row],[ATLETA]],ATLETAS[ATLETA],ATLETAS[F. NACIMIENTO])</f>
        <v>40210</v>
      </c>
      <c r="C1440" s="1">
        <f>IF(BD_ATLETAS[[#This Row],[F. NACIMIENTO]]=0,"",BD_ATLETAS[[#This Row],[AÑO]]-YEAR(BD_ATLETAS[[#This Row],[F. NACIMIENTO]]))</f>
        <v>9</v>
      </c>
      <c r="D1440" s="2" t="s">
        <v>38</v>
      </c>
      <c r="E1440" s="4" t="s">
        <v>25</v>
      </c>
      <c r="F144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40" s="4" t="str">
        <f>_xlfn.XLOOKUP(BD_ATLETAS[[#This Row],[ATLETA]],ATLETAS[ATLETA],ATLETAS[SEXO])</f>
        <v>M</v>
      </c>
      <c r="H1440" s="4">
        <v>43801</v>
      </c>
      <c r="I1440" s="2" t="s">
        <v>68</v>
      </c>
      <c r="J1440" s="1" t="s">
        <v>649</v>
      </c>
      <c r="K1440" s="3">
        <v>4.5601851851851852E-4</v>
      </c>
    </row>
    <row r="1441" spans="1:11" x14ac:dyDescent="0.25">
      <c r="A1441" s="1">
        <v>2023</v>
      </c>
      <c r="B1441" s="4">
        <f>_xlfn.XLOOKUP(BD_ATLETAS[[#This Row],[ATLETA]],ATLETAS[ATLETA],ATLETAS[F. NACIMIENTO])</f>
        <v>40210</v>
      </c>
      <c r="C1441" s="1">
        <f>IF(BD_ATLETAS[[#This Row],[F. NACIMIENTO]]=0,"",BD_ATLETAS[[#This Row],[AÑO]]-YEAR(BD_ATLETAS[[#This Row],[F. NACIMIENTO]]))</f>
        <v>9</v>
      </c>
      <c r="D1441" s="2" t="s">
        <v>38</v>
      </c>
      <c r="E1441" s="4" t="s">
        <v>25</v>
      </c>
      <c r="F144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41" s="4" t="str">
        <f>_xlfn.XLOOKUP(BD_ATLETAS[[#This Row],[ATLETA]],ATLETAS[ATLETA],ATLETAS[SEXO])</f>
        <v>M</v>
      </c>
      <c r="H1441" s="4">
        <v>43801</v>
      </c>
      <c r="I1441" s="2" t="s">
        <v>68</v>
      </c>
      <c r="J1441" s="1" t="s">
        <v>9</v>
      </c>
      <c r="K1441" s="3">
        <v>2.7013888888888888E-4</v>
      </c>
    </row>
    <row r="1442" spans="1:11" x14ac:dyDescent="0.25">
      <c r="A1442" s="1">
        <v>2023</v>
      </c>
      <c r="B1442" s="4">
        <f>_xlfn.XLOOKUP(BD_ATLETAS[[#This Row],[ATLETA]],ATLETAS[ATLETA],ATLETAS[F. NACIMIENTO])</f>
        <v>38428</v>
      </c>
      <c r="C1442" s="1">
        <f>IF(BD_ATLETAS[[#This Row],[F. NACIMIENTO]]=0,"",BD_ATLETAS[[#This Row],[AÑO]]-YEAR(BD_ATLETAS[[#This Row],[F. NACIMIENTO]]))</f>
        <v>14</v>
      </c>
      <c r="D1442" s="2" t="s">
        <v>100</v>
      </c>
      <c r="E1442" s="4" t="s">
        <v>362</v>
      </c>
      <c r="F144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2" s="4" t="str">
        <f>_xlfn.XLOOKUP(BD_ATLETAS[[#This Row],[ATLETA]],ATLETAS[ATLETA],ATLETAS[SEXO])</f>
        <v>M</v>
      </c>
      <c r="H1442" s="4">
        <v>43801</v>
      </c>
      <c r="I1442" s="2" t="s">
        <v>68</v>
      </c>
      <c r="J1442" s="1" t="s">
        <v>649</v>
      </c>
      <c r="K1442" s="3">
        <v>4.6875000000000004E-4</v>
      </c>
    </row>
    <row r="1443" spans="1:11" x14ac:dyDescent="0.25">
      <c r="A1443" s="1">
        <v>2023</v>
      </c>
      <c r="B1443" s="4">
        <f>_xlfn.XLOOKUP(BD_ATLETAS[[#This Row],[ATLETA]],ATLETAS[ATLETA],ATLETAS[F. NACIMIENTO])</f>
        <v>38428</v>
      </c>
      <c r="C1443" s="1">
        <f>IF(BD_ATLETAS[[#This Row],[F. NACIMIENTO]]=0,"",BD_ATLETAS[[#This Row],[AÑO]]-YEAR(BD_ATLETAS[[#This Row],[F. NACIMIENTO]]))</f>
        <v>14</v>
      </c>
      <c r="D1443" s="2" t="s">
        <v>100</v>
      </c>
      <c r="E1443" s="4" t="s">
        <v>362</v>
      </c>
      <c r="F14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3" s="4" t="str">
        <f>_xlfn.XLOOKUP(BD_ATLETAS[[#This Row],[ATLETA]],ATLETAS[ATLETA],ATLETAS[SEXO])</f>
        <v>M</v>
      </c>
      <c r="H1443" s="4">
        <v>43801</v>
      </c>
      <c r="I1443" s="2" t="s">
        <v>68</v>
      </c>
      <c r="J1443" s="1" t="s">
        <v>651</v>
      </c>
      <c r="K1443" s="3">
        <v>1.0401620370370371E-3</v>
      </c>
    </row>
    <row r="1444" spans="1:11" x14ac:dyDescent="0.25">
      <c r="A1444" s="1">
        <v>2023</v>
      </c>
      <c r="B1444" s="4">
        <f>_xlfn.XLOOKUP(BD_ATLETAS[[#This Row],[ATLETA]],ATLETAS[ATLETA],ATLETAS[F. NACIMIENTO])</f>
        <v>38428</v>
      </c>
      <c r="C1444" s="1">
        <f>IF(BD_ATLETAS[[#This Row],[F. NACIMIENTO]]=0,"",BD_ATLETAS[[#This Row],[AÑO]]-YEAR(BD_ATLETAS[[#This Row],[F. NACIMIENTO]]))</f>
        <v>14</v>
      </c>
      <c r="D1444" s="2" t="s">
        <v>100</v>
      </c>
      <c r="E1444" s="4" t="s">
        <v>362</v>
      </c>
      <c r="F14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44" s="4" t="str">
        <f>_xlfn.XLOOKUP(BD_ATLETAS[[#This Row],[ATLETA]],ATLETAS[ATLETA],ATLETAS[SEXO])</f>
        <v>M</v>
      </c>
      <c r="H1444" s="4">
        <v>43801</v>
      </c>
      <c r="I1444" s="2" t="s">
        <v>68</v>
      </c>
      <c r="J1444" s="1" t="s">
        <v>13</v>
      </c>
      <c r="K1444" s="3">
        <v>5.5370370370370371E-4</v>
      </c>
    </row>
    <row r="1445" spans="1:11" x14ac:dyDescent="0.25">
      <c r="A1445" s="1">
        <v>2023</v>
      </c>
      <c r="B1445" s="4">
        <f>_xlfn.XLOOKUP(BD_ATLETAS[[#This Row],[ATLETA]],ATLETAS[ATLETA],ATLETAS[F. NACIMIENTO])</f>
        <v>39558</v>
      </c>
      <c r="C1445" s="1">
        <f>IF(BD_ATLETAS[[#This Row],[F. NACIMIENTO]]=0,"",BD_ATLETAS[[#This Row],[AÑO]]-YEAR(BD_ATLETAS[[#This Row],[F. NACIMIENTO]]))</f>
        <v>11</v>
      </c>
      <c r="D1445" s="2" t="s">
        <v>265</v>
      </c>
      <c r="E1445" s="4" t="s">
        <v>369</v>
      </c>
      <c r="F14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5" s="4" t="str">
        <f>_xlfn.XLOOKUP(BD_ATLETAS[[#This Row],[ATLETA]],ATLETAS[ATLETA],ATLETAS[SEXO])</f>
        <v>M</v>
      </c>
      <c r="H1445" s="4">
        <v>43801</v>
      </c>
      <c r="I1445" s="2" t="s">
        <v>68</v>
      </c>
      <c r="J1445" s="1" t="s">
        <v>649</v>
      </c>
      <c r="K1445" s="3">
        <v>3.7361111111111118E-4</v>
      </c>
    </row>
    <row r="1446" spans="1:11" x14ac:dyDescent="0.25">
      <c r="A1446" s="1">
        <v>2023</v>
      </c>
      <c r="B1446" s="4">
        <f>_xlfn.XLOOKUP(BD_ATLETAS[[#This Row],[ATLETA]],ATLETAS[ATLETA],ATLETAS[F. NACIMIENTO])</f>
        <v>39558</v>
      </c>
      <c r="C1446" s="1">
        <f>IF(BD_ATLETAS[[#This Row],[F. NACIMIENTO]]=0,"",BD_ATLETAS[[#This Row],[AÑO]]-YEAR(BD_ATLETAS[[#This Row],[F. NACIMIENTO]]))</f>
        <v>11</v>
      </c>
      <c r="D1446" s="2" t="s">
        <v>265</v>
      </c>
      <c r="E1446" s="4" t="s">
        <v>369</v>
      </c>
      <c r="F14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6" s="4" t="str">
        <f>_xlfn.XLOOKUP(BD_ATLETAS[[#This Row],[ATLETA]],ATLETAS[ATLETA],ATLETAS[SEXO])</f>
        <v>M</v>
      </c>
      <c r="H1446" s="4">
        <v>43801</v>
      </c>
      <c r="I1446" s="2" t="s">
        <v>68</v>
      </c>
      <c r="J1446" s="1" t="s">
        <v>11</v>
      </c>
      <c r="K1446" s="3">
        <v>4.8761574074074077E-4</v>
      </c>
    </row>
    <row r="1447" spans="1:11" x14ac:dyDescent="0.25">
      <c r="A1447" s="1">
        <v>2023</v>
      </c>
      <c r="B1447" s="4">
        <f>_xlfn.XLOOKUP(BD_ATLETAS[[#This Row],[ATLETA]],ATLETAS[ATLETA],ATLETAS[F. NACIMIENTO])</f>
        <v>39558</v>
      </c>
      <c r="C1447" s="1">
        <f>IF(BD_ATLETAS[[#This Row],[F. NACIMIENTO]]=0,"",BD_ATLETAS[[#This Row],[AÑO]]-YEAR(BD_ATLETAS[[#This Row],[F. NACIMIENTO]]))</f>
        <v>11</v>
      </c>
      <c r="D1447" s="2" t="s">
        <v>265</v>
      </c>
      <c r="E1447" s="4" t="s">
        <v>369</v>
      </c>
      <c r="F14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7" s="4" t="str">
        <f>_xlfn.XLOOKUP(BD_ATLETAS[[#This Row],[ATLETA]],ATLETAS[ATLETA],ATLETAS[SEXO])</f>
        <v>M</v>
      </c>
      <c r="H1447" s="4">
        <v>43801</v>
      </c>
      <c r="I1447" s="2" t="s">
        <v>68</v>
      </c>
      <c r="J1447" s="1" t="s">
        <v>13</v>
      </c>
      <c r="K1447" s="3">
        <v>4.416666666666666E-4</v>
      </c>
    </row>
    <row r="1448" spans="1:11" x14ac:dyDescent="0.25">
      <c r="A1448" s="1">
        <v>2023</v>
      </c>
      <c r="B1448" s="4">
        <f>_xlfn.XLOOKUP(BD_ATLETAS[[#This Row],[ATLETA]],ATLETAS[ATLETA],ATLETAS[F. NACIMIENTO])</f>
        <v>39558</v>
      </c>
      <c r="C1448" s="1">
        <f>IF(BD_ATLETAS[[#This Row],[F. NACIMIENTO]]=0,"",BD_ATLETAS[[#This Row],[AÑO]]-YEAR(BD_ATLETAS[[#This Row],[F. NACIMIENTO]]))</f>
        <v>11</v>
      </c>
      <c r="D1448" s="2" t="s">
        <v>265</v>
      </c>
      <c r="E1448" s="4" t="s">
        <v>369</v>
      </c>
      <c r="F14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48" s="4" t="str">
        <f>_xlfn.XLOOKUP(BD_ATLETAS[[#This Row],[ATLETA]],ATLETAS[ATLETA],ATLETAS[SEXO])</f>
        <v>M</v>
      </c>
      <c r="H1448" s="4">
        <v>43801</v>
      </c>
      <c r="I1448" s="2" t="s">
        <v>68</v>
      </c>
      <c r="J1448" s="1" t="s">
        <v>12</v>
      </c>
      <c r="K1448" s="3">
        <v>5.0266203703703703E-4</v>
      </c>
    </row>
    <row r="1449" spans="1:11" x14ac:dyDescent="0.25">
      <c r="A1449" s="1">
        <v>2023</v>
      </c>
      <c r="B1449" s="4">
        <f>_xlfn.XLOOKUP(BD_ATLETAS[[#This Row],[ATLETA]],ATLETAS[ATLETA],ATLETAS[F. NACIMIENTO])</f>
        <v>37791</v>
      </c>
      <c r="C1449" s="1">
        <f>IF(BD_ATLETAS[[#This Row],[F. NACIMIENTO]]=0,"",BD_ATLETAS[[#This Row],[AÑO]]-YEAR(BD_ATLETAS[[#This Row],[F. NACIMIENTO]]))</f>
        <v>16</v>
      </c>
      <c r="D1449" s="2" t="s">
        <v>102</v>
      </c>
      <c r="E1449" s="4" t="s">
        <v>362</v>
      </c>
      <c r="F14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49" s="4" t="str">
        <f>_xlfn.XLOOKUP(BD_ATLETAS[[#This Row],[ATLETA]],ATLETAS[ATLETA],ATLETAS[SEXO])</f>
        <v>M</v>
      </c>
      <c r="H1449" s="4">
        <v>43801</v>
      </c>
      <c r="I1449" s="2" t="s">
        <v>68</v>
      </c>
      <c r="J1449" s="1" t="s">
        <v>649</v>
      </c>
      <c r="K1449" s="3">
        <v>3.8078703703703706E-4</v>
      </c>
    </row>
    <row r="1450" spans="1:11" x14ac:dyDescent="0.25">
      <c r="A1450" s="1">
        <v>2023</v>
      </c>
      <c r="B1450" s="4">
        <f>_xlfn.XLOOKUP(BD_ATLETAS[[#This Row],[ATLETA]],ATLETAS[ATLETA],ATLETAS[F. NACIMIENTO])</f>
        <v>37791</v>
      </c>
      <c r="C1450" s="1">
        <f>IF(BD_ATLETAS[[#This Row],[F. NACIMIENTO]]=0,"",BD_ATLETAS[[#This Row],[AÑO]]-YEAR(BD_ATLETAS[[#This Row],[F. NACIMIENTO]]))</f>
        <v>16</v>
      </c>
      <c r="D1450" s="2" t="s">
        <v>102</v>
      </c>
      <c r="E1450" s="4" t="s">
        <v>362</v>
      </c>
      <c r="F14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0" s="4" t="str">
        <f>_xlfn.XLOOKUP(BD_ATLETAS[[#This Row],[ATLETA]],ATLETAS[ATLETA],ATLETAS[SEXO])</f>
        <v>M</v>
      </c>
      <c r="H1450" s="4">
        <v>43801</v>
      </c>
      <c r="I1450" s="2" t="s">
        <v>68</v>
      </c>
      <c r="J1450" s="1" t="s">
        <v>651</v>
      </c>
      <c r="K1450" s="3">
        <v>9.0567129629629635E-4</v>
      </c>
    </row>
    <row r="1451" spans="1:11" x14ac:dyDescent="0.25">
      <c r="A1451" s="1">
        <v>2023</v>
      </c>
      <c r="B1451" s="4">
        <f>_xlfn.XLOOKUP(BD_ATLETAS[[#This Row],[ATLETA]],ATLETAS[ATLETA],ATLETAS[F. NACIMIENTO])</f>
        <v>37791</v>
      </c>
      <c r="C1451" s="1">
        <f>IF(BD_ATLETAS[[#This Row],[F. NACIMIENTO]]=0,"",BD_ATLETAS[[#This Row],[AÑO]]-YEAR(BD_ATLETAS[[#This Row],[F. NACIMIENTO]]))</f>
        <v>16</v>
      </c>
      <c r="D1451" s="2" t="s">
        <v>102</v>
      </c>
      <c r="E1451" s="4" t="s">
        <v>362</v>
      </c>
      <c r="F14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1" s="4" t="str">
        <f>_xlfn.XLOOKUP(BD_ATLETAS[[#This Row],[ATLETA]],ATLETAS[ATLETA],ATLETAS[SEXO])</f>
        <v>M</v>
      </c>
      <c r="H1451" s="4">
        <v>43801</v>
      </c>
      <c r="I1451" s="2" t="s">
        <v>68</v>
      </c>
      <c r="J1451" s="1" t="s">
        <v>11</v>
      </c>
      <c r="K1451" s="3">
        <v>5.0671296296296304E-4</v>
      </c>
    </row>
    <row r="1452" spans="1:11" x14ac:dyDescent="0.25">
      <c r="A1452" s="1">
        <v>2023</v>
      </c>
      <c r="B1452" s="4">
        <f>_xlfn.XLOOKUP(BD_ATLETAS[[#This Row],[ATLETA]],ATLETAS[ATLETA],ATLETAS[F. NACIMIENTO])</f>
        <v>37791</v>
      </c>
      <c r="C1452" s="1">
        <f>IF(BD_ATLETAS[[#This Row],[F. NACIMIENTO]]=0,"",BD_ATLETAS[[#This Row],[AÑO]]-YEAR(BD_ATLETAS[[#This Row],[F. NACIMIENTO]]))</f>
        <v>16</v>
      </c>
      <c r="D1452" s="2" t="s">
        <v>102</v>
      </c>
      <c r="E1452" s="4" t="s">
        <v>362</v>
      </c>
      <c r="F14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452" s="4" t="str">
        <f>_xlfn.XLOOKUP(BD_ATLETAS[[#This Row],[ATLETA]],ATLETAS[ATLETA],ATLETAS[SEXO])</f>
        <v>M</v>
      </c>
      <c r="H1452" s="4">
        <v>43801</v>
      </c>
      <c r="I1452" s="2" t="s">
        <v>68</v>
      </c>
      <c r="J1452" s="1" t="s">
        <v>12</v>
      </c>
      <c r="K1452" s="3">
        <v>4.5497685185185186E-4</v>
      </c>
    </row>
    <row r="1453" spans="1:11" x14ac:dyDescent="0.25">
      <c r="A1453" s="1">
        <v>2023</v>
      </c>
      <c r="B1453" s="4">
        <f>_xlfn.XLOOKUP(BD_ATLETAS[[#This Row],[ATLETA]],ATLETAS[ATLETA],ATLETAS[F. NACIMIENTO])</f>
        <v>39468</v>
      </c>
      <c r="C1453" s="1">
        <f>IF(BD_ATLETAS[[#This Row],[F. NACIMIENTO]]=0,"",BD_ATLETAS[[#This Row],[AÑO]]-YEAR(BD_ATLETAS[[#This Row],[F. NACIMIENTO]]))</f>
        <v>11</v>
      </c>
      <c r="D1453" t="s">
        <v>424</v>
      </c>
      <c r="E1453" s="4" t="s">
        <v>25</v>
      </c>
      <c r="F14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3" s="4" t="str">
        <f>_xlfn.XLOOKUP(BD_ATLETAS[[#This Row],[ATLETA]],ATLETAS[ATLETA],ATLETAS[SEXO])</f>
        <v>M</v>
      </c>
      <c r="H1453" s="4">
        <v>43801</v>
      </c>
      <c r="I1453" s="2" t="s">
        <v>68</v>
      </c>
      <c r="J1453" s="1" t="s">
        <v>649</v>
      </c>
      <c r="K1453" s="3">
        <v>4.9189814814814821E-4</v>
      </c>
    </row>
    <row r="1454" spans="1:11" x14ac:dyDescent="0.25">
      <c r="A1454" s="1">
        <v>2023</v>
      </c>
      <c r="B1454" s="4">
        <f>_xlfn.XLOOKUP(BD_ATLETAS[[#This Row],[ATLETA]],ATLETAS[ATLETA],ATLETAS[F. NACIMIENTO])</f>
        <v>39468</v>
      </c>
      <c r="C1454" s="1">
        <f>IF(BD_ATLETAS[[#This Row],[F. NACIMIENTO]]=0,"",BD_ATLETAS[[#This Row],[AÑO]]-YEAR(BD_ATLETAS[[#This Row],[F. NACIMIENTO]]))</f>
        <v>11</v>
      </c>
      <c r="D1454" t="s">
        <v>424</v>
      </c>
      <c r="E1454" s="4" t="s">
        <v>25</v>
      </c>
      <c r="F14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4" s="4" t="str">
        <f>_xlfn.XLOOKUP(BD_ATLETAS[[#This Row],[ATLETA]],ATLETAS[ATLETA],ATLETAS[SEXO])</f>
        <v>M</v>
      </c>
      <c r="H1454" s="4">
        <v>43801</v>
      </c>
      <c r="I1454" s="2" t="s">
        <v>68</v>
      </c>
      <c r="J1454" s="1" t="s">
        <v>11</v>
      </c>
      <c r="K1454" s="3">
        <v>6.4942129629629627E-4</v>
      </c>
    </row>
    <row r="1455" spans="1:11" x14ac:dyDescent="0.25">
      <c r="A1455" s="1">
        <v>2023</v>
      </c>
      <c r="B1455" s="4">
        <f>_xlfn.XLOOKUP(BD_ATLETAS[[#This Row],[ATLETA]],ATLETAS[ATLETA],ATLETAS[F. NACIMIENTO])</f>
        <v>39468</v>
      </c>
      <c r="C1455" s="1">
        <f>IF(BD_ATLETAS[[#This Row],[F. NACIMIENTO]]=0,"",BD_ATLETAS[[#This Row],[AÑO]]-YEAR(BD_ATLETAS[[#This Row],[F. NACIMIENTO]]))</f>
        <v>11</v>
      </c>
      <c r="D1455" t="s">
        <v>424</v>
      </c>
      <c r="E1455" s="4" t="s">
        <v>25</v>
      </c>
      <c r="F14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55" s="4" t="str">
        <f>_xlfn.XLOOKUP(BD_ATLETAS[[#This Row],[ATLETA]],ATLETAS[ATLETA],ATLETAS[SEXO])</f>
        <v>M</v>
      </c>
      <c r="H1455" s="4">
        <v>43801</v>
      </c>
      <c r="I1455" s="2" t="s">
        <v>68</v>
      </c>
      <c r="J1455" s="1" t="s">
        <v>13</v>
      </c>
      <c r="K1455" s="3">
        <v>6.6006944444444446E-4</v>
      </c>
    </row>
    <row r="1456" spans="1:11" x14ac:dyDescent="0.25">
      <c r="A1456" s="1">
        <v>2023</v>
      </c>
      <c r="B1456" s="4">
        <f>_xlfn.XLOOKUP(BD_ATLETAS[[#This Row],[ATLETA]],ATLETAS[ATLETA],ATLETAS[F. NACIMIENTO])</f>
        <v>39124</v>
      </c>
      <c r="C1456" s="1">
        <f>IF(BD_ATLETAS[[#This Row],[F. NACIMIENTO]]=0,"",BD_ATLETAS[[#This Row],[AÑO]]-YEAR(BD_ATLETAS[[#This Row],[F. NACIMIENTO]]))</f>
        <v>12</v>
      </c>
      <c r="D1456" s="2" t="s">
        <v>249</v>
      </c>
      <c r="E1456" s="4" t="s">
        <v>369</v>
      </c>
      <c r="F14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6" s="4" t="str">
        <f>_xlfn.XLOOKUP(BD_ATLETAS[[#This Row],[ATLETA]],ATLETAS[ATLETA],ATLETAS[SEXO])</f>
        <v>F</v>
      </c>
      <c r="H1456" s="4">
        <v>43801</v>
      </c>
      <c r="I1456" s="2" t="s">
        <v>68</v>
      </c>
      <c r="J1456" s="1" t="s">
        <v>649</v>
      </c>
      <c r="K1456" s="3">
        <v>4.3738425925925927E-4</v>
      </c>
    </row>
    <row r="1457" spans="1:11" x14ac:dyDescent="0.25">
      <c r="A1457" s="1">
        <v>2023</v>
      </c>
      <c r="B1457" s="4">
        <f>_xlfn.XLOOKUP(BD_ATLETAS[[#This Row],[ATLETA]],ATLETAS[ATLETA],ATLETAS[F. NACIMIENTO])</f>
        <v>39124</v>
      </c>
      <c r="C1457" s="1">
        <f>IF(BD_ATLETAS[[#This Row],[F. NACIMIENTO]]=0,"",BD_ATLETAS[[#This Row],[AÑO]]-YEAR(BD_ATLETAS[[#This Row],[F. NACIMIENTO]]))</f>
        <v>12</v>
      </c>
      <c r="D1457" s="2" t="s">
        <v>249</v>
      </c>
      <c r="E1457" s="4" t="s">
        <v>369</v>
      </c>
      <c r="F14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7" s="4" t="str">
        <f>_xlfn.XLOOKUP(BD_ATLETAS[[#This Row],[ATLETA]],ATLETAS[ATLETA],ATLETAS[SEXO])</f>
        <v>F</v>
      </c>
      <c r="H1457" s="4">
        <v>43801</v>
      </c>
      <c r="I1457" s="2" t="s">
        <v>68</v>
      </c>
      <c r="J1457" s="1" t="s">
        <v>651</v>
      </c>
      <c r="K1457" s="3">
        <v>9.7442129629629626E-4</v>
      </c>
    </row>
    <row r="1458" spans="1:11" x14ac:dyDescent="0.25">
      <c r="A1458" s="1">
        <v>2023</v>
      </c>
      <c r="B1458" s="4">
        <f>_xlfn.XLOOKUP(BD_ATLETAS[[#This Row],[ATLETA]],ATLETAS[ATLETA],ATLETAS[F. NACIMIENTO])</f>
        <v>39124</v>
      </c>
      <c r="C1458" s="1">
        <f>IF(BD_ATLETAS[[#This Row],[F. NACIMIENTO]]=0,"",BD_ATLETAS[[#This Row],[AÑO]]-YEAR(BD_ATLETAS[[#This Row],[F. NACIMIENTO]]))</f>
        <v>12</v>
      </c>
      <c r="D1458" s="2" t="s">
        <v>249</v>
      </c>
      <c r="E1458" s="4" t="s">
        <v>369</v>
      </c>
      <c r="F14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8" s="4" t="str">
        <f>_xlfn.XLOOKUP(BD_ATLETAS[[#This Row],[ATLETA]],ATLETAS[ATLETA],ATLETAS[SEXO])</f>
        <v>F</v>
      </c>
      <c r="H1458" s="4">
        <v>43801</v>
      </c>
      <c r="I1458" s="2" t="s">
        <v>68</v>
      </c>
      <c r="J1458" s="1" t="s">
        <v>11</v>
      </c>
      <c r="K1458" s="3">
        <v>5.7581018518518517E-4</v>
      </c>
    </row>
    <row r="1459" spans="1:11" x14ac:dyDescent="0.25">
      <c r="A1459" s="1">
        <v>2023</v>
      </c>
      <c r="B1459" s="4">
        <f>_xlfn.XLOOKUP(BD_ATLETAS[[#This Row],[ATLETA]],ATLETAS[ATLETA],ATLETAS[F. NACIMIENTO])</f>
        <v>39124</v>
      </c>
      <c r="C1459" s="1">
        <f>IF(BD_ATLETAS[[#This Row],[F. NACIMIENTO]]=0,"",BD_ATLETAS[[#This Row],[AÑO]]-YEAR(BD_ATLETAS[[#This Row],[F. NACIMIENTO]]))</f>
        <v>12</v>
      </c>
      <c r="D1459" s="2" t="s">
        <v>249</v>
      </c>
      <c r="E1459" s="4" t="s">
        <v>369</v>
      </c>
      <c r="F14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59" s="4" t="str">
        <f>_xlfn.XLOOKUP(BD_ATLETAS[[#This Row],[ATLETA]],ATLETAS[ATLETA],ATLETAS[SEXO])</f>
        <v>F</v>
      </c>
      <c r="H1459" s="4">
        <v>43801</v>
      </c>
      <c r="I1459" s="2" t="s">
        <v>68</v>
      </c>
      <c r="J1459" s="1" t="s">
        <v>13</v>
      </c>
      <c r="K1459" s="3">
        <v>5.14699074074074E-4</v>
      </c>
    </row>
    <row r="1460" spans="1:11" x14ac:dyDescent="0.25">
      <c r="A1460" s="1">
        <v>2023</v>
      </c>
      <c r="B1460" s="4">
        <f>_xlfn.XLOOKUP(BD_ATLETAS[[#This Row],[ATLETA]],ATLETAS[ATLETA],ATLETAS[F. NACIMIENTO])</f>
        <v>39198</v>
      </c>
      <c r="C1460" s="1">
        <f>IF(BD_ATLETAS[[#This Row],[F. NACIMIENTO]]=0,"",BD_ATLETAS[[#This Row],[AÑO]]-YEAR(BD_ATLETAS[[#This Row],[F. NACIMIENTO]]))</f>
        <v>12</v>
      </c>
      <c r="D1460" s="2" t="s">
        <v>408</v>
      </c>
      <c r="E1460" s="4" t="s">
        <v>369</v>
      </c>
      <c r="F14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0" s="4" t="str">
        <f>_xlfn.XLOOKUP(BD_ATLETAS[[#This Row],[ATLETA]],ATLETAS[ATLETA],ATLETAS[SEXO])</f>
        <v>M</v>
      </c>
      <c r="H1460" s="4">
        <v>43801</v>
      </c>
      <c r="I1460" s="2" t="s">
        <v>68</v>
      </c>
      <c r="J1460" s="1" t="s">
        <v>649</v>
      </c>
      <c r="K1460" s="3">
        <v>3.476851851851852E-4</v>
      </c>
    </row>
    <row r="1461" spans="1:11" x14ac:dyDescent="0.25">
      <c r="A1461" s="1">
        <v>2023</v>
      </c>
      <c r="B1461" s="4">
        <f>_xlfn.XLOOKUP(BD_ATLETAS[[#This Row],[ATLETA]],ATLETAS[ATLETA],ATLETAS[F. NACIMIENTO])</f>
        <v>39198</v>
      </c>
      <c r="C1461" s="1">
        <f>IF(BD_ATLETAS[[#This Row],[F. NACIMIENTO]]=0,"",BD_ATLETAS[[#This Row],[AÑO]]-YEAR(BD_ATLETAS[[#This Row],[F. NACIMIENTO]]))</f>
        <v>12</v>
      </c>
      <c r="D1461" s="2" t="s">
        <v>408</v>
      </c>
      <c r="E1461" s="4" t="s">
        <v>369</v>
      </c>
      <c r="F14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1" s="4" t="str">
        <f>_xlfn.XLOOKUP(BD_ATLETAS[[#This Row],[ATLETA]],ATLETAS[ATLETA],ATLETAS[SEXO])</f>
        <v>M</v>
      </c>
      <c r="H1461" s="4">
        <v>43801</v>
      </c>
      <c r="I1461" s="2" t="s">
        <v>68</v>
      </c>
      <c r="J1461" s="1" t="s">
        <v>651</v>
      </c>
      <c r="K1461" s="3">
        <v>8.3113425925925933E-4</v>
      </c>
    </row>
    <row r="1462" spans="1:11" x14ac:dyDescent="0.25">
      <c r="A1462" s="1">
        <v>2023</v>
      </c>
      <c r="B1462" s="4">
        <f>_xlfn.XLOOKUP(BD_ATLETAS[[#This Row],[ATLETA]],ATLETAS[ATLETA],ATLETAS[F. NACIMIENTO])</f>
        <v>39198</v>
      </c>
      <c r="C1462" s="1">
        <f>IF(BD_ATLETAS[[#This Row],[F. NACIMIENTO]]=0,"",BD_ATLETAS[[#This Row],[AÑO]]-YEAR(BD_ATLETAS[[#This Row],[F. NACIMIENTO]]))</f>
        <v>12</v>
      </c>
      <c r="D1462" s="2" t="s">
        <v>408</v>
      </c>
      <c r="E1462" s="4" t="s">
        <v>369</v>
      </c>
      <c r="F14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2" s="4" t="str">
        <f>_xlfn.XLOOKUP(BD_ATLETAS[[#This Row],[ATLETA]],ATLETAS[ATLETA],ATLETAS[SEXO])</f>
        <v>M</v>
      </c>
      <c r="H1462" s="4">
        <v>43801</v>
      </c>
      <c r="I1462" s="2" t="s">
        <v>68</v>
      </c>
      <c r="J1462" s="1" t="s">
        <v>13</v>
      </c>
      <c r="K1462" s="3">
        <v>4.1412037037037041E-4</v>
      </c>
    </row>
    <row r="1463" spans="1:11" x14ac:dyDescent="0.25">
      <c r="A1463" s="1">
        <v>2023</v>
      </c>
      <c r="B1463" s="4">
        <f>_xlfn.XLOOKUP(BD_ATLETAS[[#This Row],[ATLETA]],ATLETAS[ATLETA],ATLETAS[F. NACIMIENTO])</f>
        <v>39198</v>
      </c>
      <c r="C1463" s="1">
        <f>IF(BD_ATLETAS[[#This Row],[F. NACIMIENTO]]=0,"",BD_ATLETAS[[#This Row],[AÑO]]-YEAR(BD_ATLETAS[[#This Row],[F. NACIMIENTO]]))</f>
        <v>12</v>
      </c>
      <c r="D1463" s="2" t="s">
        <v>408</v>
      </c>
      <c r="E1463" s="4" t="s">
        <v>369</v>
      </c>
      <c r="F14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463" s="4" t="str">
        <f>_xlfn.XLOOKUP(BD_ATLETAS[[#This Row],[ATLETA]],ATLETAS[ATLETA],ATLETAS[SEXO])</f>
        <v>M</v>
      </c>
      <c r="H1463" s="4">
        <v>43801</v>
      </c>
      <c r="I1463" s="2" t="s">
        <v>68</v>
      </c>
      <c r="J1463" s="1" t="s">
        <v>12</v>
      </c>
      <c r="K1463" s="3">
        <v>5.0405092592592591E-4</v>
      </c>
    </row>
    <row r="1464" spans="1:11" x14ac:dyDescent="0.25">
      <c r="A1464" s="1">
        <v>2023</v>
      </c>
      <c r="B1464" s="4">
        <f>_xlfn.XLOOKUP(BD_ATLETAS[[#This Row],[ATLETA]],ATLETAS[ATLETA],ATLETAS[F. NACIMIENTO])</f>
        <v>38352</v>
      </c>
      <c r="C1464" s="1">
        <f>IF(BD_ATLETAS[[#This Row],[F. NACIMIENTO]]=0,"",BD_ATLETAS[[#This Row],[AÑO]]-YEAR(BD_ATLETAS[[#This Row],[F. NACIMIENTO]]))</f>
        <v>14</v>
      </c>
      <c r="D1464" s="2" t="s">
        <v>270</v>
      </c>
      <c r="E1464" s="4" t="s">
        <v>369</v>
      </c>
      <c r="F14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4" s="4" t="str">
        <f>_xlfn.XLOOKUP(BD_ATLETAS[[#This Row],[ATLETA]],ATLETAS[ATLETA],ATLETAS[SEXO])</f>
        <v>M</v>
      </c>
      <c r="H1464" s="4">
        <v>43801</v>
      </c>
      <c r="I1464" s="2" t="s">
        <v>68</v>
      </c>
      <c r="J1464" s="1" t="s">
        <v>649</v>
      </c>
      <c r="K1464" s="3">
        <v>3.4282407407407411E-4</v>
      </c>
    </row>
    <row r="1465" spans="1:11" x14ac:dyDescent="0.25">
      <c r="A1465" s="1">
        <v>2023</v>
      </c>
      <c r="B1465" s="4">
        <f>_xlfn.XLOOKUP(BD_ATLETAS[[#This Row],[ATLETA]],ATLETAS[ATLETA],ATLETAS[F. NACIMIENTO])</f>
        <v>38352</v>
      </c>
      <c r="C1465" s="1">
        <f>IF(BD_ATLETAS[[#This Row],[F. NACIMIENTO]]=0,"",BD_ATLETAS[[#This Row],[AÑO]]-YEAR(BD_ATLETAS[[#This Row],[F. NACIMIENTO]]))</f>
        <v>14</v>
      </c>
      <c r="D1465" s="2" t="s">
        <v>270</v>
      </c>
      <c r="E1465" s="4" t="s">
        <v>369</v>
      </c>
      <c r="F14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5" s="4" t="str">
        <f>_xlfn.XLOOKUP(BD_ATLETAS[[#This Row],[ATLETA]],ATLETAS[ATLETA],ATLETAS[SEXO])</f>
        <v>M</v>
      </c>
      <c r="H1465" s="4">
        <v>43801</v>
      </c>
      <c r="I1465" s="2" t="s">
        <v>68</v>
      </c>
      <c r="J1465" s="1" t="s">
        <v>11</v>
      </c>
      <c r="K1465" s="3">
        <v>4.265046296296296E-4</v>
      </c>
    </row>
    <row r="1466" spans="1:11" x14ac:dyDescent="0.25">
      <c r="A1466" s="1">
        <v>2023</v>
      </c>
      <c r="B1466" s="4">
        <f>_xlfn.XLOOKUP(BD_ATLETAS[[#This Row],[ATLETA]],ATLETAS[ATLETA],ATLETAS[F. NACIMIENTO])</f>
        <v>38352</v>
      </c>
      <c r="C1466" s="1">
        <f>IF(BD_ATLETAS[[#This Row],[F. NACIMIENTO]]=0,"",BD_ATLETAS[[#This Row],[AÑO]]-YEAR(BD_ATLETAS[[#This Row],[F. NACIMIENTO]]))</f>
        <v>14</v>
      </c>
      <c r="D1466" s="2" t="s">
        <v>270</v>
      </c>
      <c r="E1466" s="4" t="s">
        <v>369</v>
      </c>
      <c r="F14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6" s="4" t="str">
        <f>_xlfn.XLOOKUP(BD_ATLETAS[[#This Row],[ATLETA]],ATLETAS[ATLETA],ATLETAS[SEXO])</f>
        <v>M</v>
      </c>
      <c r="H1466" s="4">
        <v>43801</v>
      </c>
      <c r="I1466" s="2" t="s">
        <v>68</v>
      </c>
      <c r="J1466" s="1" t="s">
        <v>13</v>
      </c>
      <c r="K1466" s="3">
        <v>4.0324074074074085E-4</v>
      </c>
    </row>
    <row r="1467" spans="1:11" x14ac:dyDescent="0.25">
      <c r="A1467" s="1">
        <v>2023</v>
      </c>
      <c r="B1467" s="4">
        <f>_xlfn.XLOOKUP(BD_ATLETAS[[#This Row],[ATLETA]],ATLETAS[ATLETA],ATLETAS[F. NACIMIENTO])</f>
        <v>38352</v>
      </c>
      <c r="C1467" s="1">
        <f>IF(BD_ATLETAS[[#This Row],[F. NACIMIENTO]]=0,"",BD_ATLETAS[[#This Row],[AÑO]]-YEAR(BD_ATLETAS[[#This Row],[F. NACIMIENTO]]))</f>
        <v>14</v>
      </c>
      <c r="D1467" s="2" t="s">
        <v>270</v>
      </c>
      <c r="E1467" s="4" t="s">
        <v>369</v>
      </c>
      <c r="F14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67" s="4" t="str">
        <f>_xlfn.XLOOKUP(BD_ATLETAS[[#This Row],[ATLETA]],ATLETAS[ATLETA],ATLETAS[SEXO])</f>
        <v>M</v>
      </c>
      <c r="H1467" s="4">
        <v>43801</v>
      </c>
      <c r="I1467" s="2" t="s">
        <v>68</v>
      </c>
      <c r="J1467" s="1" t="s">
        <v>12</v>
      </c>
      <c r="K1467" s="3">
        <v>5.0185185185185185E-4</v>
      </c>
    </row>
    <row r="1468" spans="1:11" x14ac:dyDescent="0.25">
      <c r="A1468" s="1">
        <v>2023</v>
      </c>
      <c r="B1468" s="4">
        <f>_xlfn.XLOOKUP(BD_ATLETAS[[#This Row],[ATLETA]],ATLETAS[ATLETA],ATLETAS[F. NACIMIENTO])</f>
        <v>40484</v>
      </c>
      <c r="C1468" s="1">
        <f>IF(BD_ATLETAS[[#This Row],[F. NACIMIENTO]]=0,"",BD_ATLETAS[[#This Row],[AÑO]]-YEAR(BD_ATLETAS[[#This Row],[F. NACIMIENTO]]))</f>
        <v>9</v>
      </c>
      <c r="D1468" s="2" t="s">
        <v>93</v>
      </c>
      <c r="E1468" s="4" t="s">
        <v>362</v>
      </c>
      <c r="F146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68" s="4" t="str">
        <f>_xlfn.XLOOKUP(BD_ATLETAS[[#This Row],[ATLETA]],ATLETAS[ATLETA],ATLETAS[SEXO])</f>
        <v>M</v>
      </c>
      <c r="H1468" s="4">
        <v>43801</v>
      </c>
      <c r="I1468" s="2" t="s">
        <v>68</v>
      </c>
      <c r="J1468" s="1" t="s">
        <v>650</v>
      </c>
      <c r="K1468" s="3">
        <v>2.2685185185185189E-4</v>
      </c>
    </row>
    <row r="1469" spans="1:11" x14ac:dyDescent="0.25">
      <c r="A1469" s="1">
        <v>2023</v>
      </c>
      <c r="B1469" s="4">
        <f>_xlfn.XLOOKUP(BD_ATLETAS[[#This Row],[ATLETA]],ATLETAS[ATLETA],ATLETAS[F. NACIMIENTO])</f>
        <v>40484</v>
      </c>
      <c r="C1469" s="1">
        <f>IF(BD_ATLETAS[[#This Row],[F. NACIMIENTO]]=0,"",BD_ATLETAS[[#This Row],[AÑO]]-YEAR(BD_ATLETAS[[#This Row],[F. NACIMIENTO]]))</f>
        <v>9</v>
      </c>
      <c r="D1469" s="2" t="s">
        <v>93</v>
      </c>
      <c r="E1469" s="4" t="s">
        <v>362</v>
      </c>
      <c r="F146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69" s="4" t="str">
        <f>_xlfn.XLOOKUP(BD_ATLETAS[[#This Row],[ATLETA]],ATLETAS[ATLETA],ATLETAS[SEXO])</f>
        <v>M</v>
      </c>
      <c r="H1469" s="4">
        <v>43801</v>
      </c>
      <c r="I1469" s="2" t="s">
        <v>68</v>
      </c>
      <c r="J1469" s="1" t="s">
        <v>649</v>
      </c>
      <c r="K1469" s="3">
        <v>5.2118055555555565E-4</v>
      </c>
    </row>
    <row r="1470" spans="1:11" x14ac:dyDescent="0.25">
      <c r="A1470" s="1">
        <v>2023</v>
      </c>
      <c r="B1470" s="4">
        <f>_xlfn.XLOOKUP(BD_ATLETAS[[#This Row],[ATLETA]],ATLETAS[ATLETA],ATLETAS[F. NACIMIENTO])</f>
        <v>40484</v>
      </c>
      <c r="C1470" s="1">
        <f>IF(BD_ATLETAS[[#This Row],[F. NACIMIENTO]]=0,"",BD_ATLETAS[[#This Row],[AÑO]]-YEAR(BD_ATLETAS[[#This Row],[F. NACIMIENTO]]))</f>
        <v>9</v>
      </c>
      <c r="D1470" s="2" t="s">
        <v>93</v>
      </c>
      <c r="E1470" s="4" t="s">
        <v>362</v>
      </c>
      <c r="F147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0" s="4" t="str">
        <f>_xlfn.XLOOKUP(BD_ATLETAS[[#This Row],[ATLETA]],ATLETAS[ATLETA],ATLETAS[SEXO])</f>
        <v>M</v>
      </c>
      <c r="H1470" s="4">
        <v>43801</v>
      </c>
      <c r="I1470" s="2" t="s">
        <v>68</v>
      </c>
      <c r="J1470" s="1" t="s">
        <v>9</v>
      </c>
      <c r="K1470" s="3">
        <v>3.0706018518518522E-4</v>
      </c>
    </row>
    <row r="1471" spans="1:11" x14ac:dyDescent="0.25">
      <c r="A1471" s="1">
        <v>2023</v>
      </c>
      <c r="B1471" s="4">
        <f>_xlfn.XLOOKUP(BD_ATLETAS[[#This Row],[ATLETA]],ATLETAS[ATLETA],ATLETAS[F. NACIMIENTO])</f>
        <v>40780</v>
      </c>
      <c r="C1471" s="1">
        <f>IF(BD_ATLETAS[[#This Row],[F. NACIMIENTO]]=0,"",BD_ATLETAS[[#This Row],[AÑO]]-YEAR(BD_ATLETAS[[#This Row],[F. NACIMIENTO]]))</f>
        <v>8</v>
      </c>
      <c r="D1471" s="2" t="s">
        <v>165</v>
      </c>
      <c r="E1471" s="4" t="s">
        <v>365</v>
      </c>
      <c r="F147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1" s="4" t="str">
        <f>_xlfn.XLOOKUP(BD_ATLETAS[[#This Row],[ATLETA]],ATLETAS[ATLETA],ATLETAS[SEXO])</f>
        <v>M</v>
      </c>
      <c r="H1471" s="4">
        <v>43801</v>
      </c>
      <c r="I1471" s="2" t="s">
        <v>68</v>
      </c>
      <c r="J1471" s="1" t="s">
        <v>650</v>
      </c>
      <c r="K1471" s="3">
        <v>5.4120370370370368E-4</v>
      </c>
    </row>
    <row r="1472" spans="1:11" x14ac:dyDescent="0.25">
      <c r="A1472" s="1">
        <v>2023</v>
      </c>
      <c r="B1472" s="4">
        <f>_xlfn.XLOOKUP(BD_ATLETAS[[#This Row],[ATLETA]],ATLETAS[ATLETA],ATLETAS[F. NACIMIENTO])</f>
        <v>40780</v>
      </c>
      <c r="C1472" s="1">
        <f>IF(BD_ATLETAS[[#This Row],[F. NACIMIENTO]]=0,"",BD_ATLETAS[[#This Row],[AÑO]]-YEAR(BD_ATLETAS[[#This Row],[F. NACIMIENTO]]))</f>
        <v>8</v>
      </c>
      <c r="D1472" s="2" t="s">
        <v>165</v>
      </c>
      <c r="E1472" s="4" t="s">
        <v>365</v>
      </c>
      <c r="F14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2" s="4" t="str">
        <f>_xlfn.XLOOKUP(BD_ATLETAS[[#This Row],[ATLETA]],ATLETAS[ATLETA],ATLETAS[SEXO])</f>
        <v>M</v>
      </c>
      <c r="H1472" s="4">
        <v>43801</v>
      </c>
      <c r="I1472" s="2" t="s">
        <v>68</v>
      </c>
      <c r="J1472" s="1" t="s">
        <v>649</v>
      </c>
      <c r="K1472" s="3">
        <v>1.1070601851851851E-3</v>
      </c>
    </row>
    <row r="1473" spans="1:11" x14ac:dyDescent="0.25">
      <c r="A1473" s="1">
        <v>2023</v>
      </c>
      <c r="B1473" s="4">
        <f>_xlfn.XLOOKUP(BD_ATLETAS[[#This Row],[ATLETA]],ATLETAS[ATLETA],ATLETAS[F. NACIMIENTO])</f>
        <v>40780</v>
      </c>
      <c r="C1473" s="1">
        <f>IF(BD_ATLETAS[[#This Row],[F. NACIMIENTO]]=0,"",BD_ATLETAS[[#This Row],[AÑO]]-YEAR(BD_ATLETAS[[#This Row],[F. NACIMIENTO]]))</f>
        <v>8</v>
      </c>
      <c r="D1473" s="2" t="s">
        <v>165</v>
      </c>
      <c r="E1473" s="4" t="s">
        <v>365</v>
      </c>
      <c r="F14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3" s="4" t="str">
        <f>_xlfn.XLOOKUP(BD_ATLETAS[[#This Row],[ATLETA]],ATLETAS[ATLETA],ATLETAS[SEXO])</f>
        <v>M</v>
      </c>
      <c r="H1473" s="4">
        <v>43801</v>
      </c>
      <c r="I1473" s="2" t="s">
        <v>68</v>
      </c>
      <c r="J1473" s="1" t="s">
        <v>9</v>
      </c>
      <c r="K1473" s="3">
        <v>5.84837962962963E-4</v>
      </c>
    </row>
    <row r="1474" spans="1:11" x14ac:dyDescent="0.25">
      <c r="A1474" s="1">
        <v>2023</v>
      </c>
      <c r="B1474" s="4">
        <f>_xlfn.XLOOKUP(BD_ATLETAS[[#This Row],[ATLETA]],ATLETAS[ATLETA],ATLETAS[F. NACIMIENTO])</f>
        <v>40665</v>
      </c>
      <c r="C1474" s="1">
        <f>IF(BD_ATLETAS[[#This Row],[F. NACIMIENTO]]=0,"",BD_ATLETAS[[#This Row],[AÑO]]-YEAR(BD_ATLETAS[[#This Row],[F. NACIMIENTO]]))</f>
        <v>8</v>
      </c>
      <c r="D1474" s="2" t="s">
        <v>35</v>
      </c>
      <c r="E1474" s="4" t="s">
        <v>25</v>
      </c>
      <c r="F14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4" s="4" t="str">
        <f>_xlfn.XLOOKUP(BD_ATLETAS[[#This Row],[ATLETA]],ATLETAS[ATLETA],ATLETAS[SEXO])</f>
        <v>M</v>
      </c>
      <c r="H1474" s="4">
        <v>43801</v>
      </c>
      <c r="I1474" s="2" t="s">
        <v>68</v>
      </c>
      <c r="J1474" s="1" t="s">
        <v>650</v>
      </c>
      <c r="K1474" s="3">
        <v>3.2916666666666668E-4</v>
      </c>
    </row>
    <row r="1475" spans="1:11" x14ac:dyDescent="0.25">
      <c r="A1475" s="1">
        <v>2023</v>
      </c>
      <c r="B1475" s="4">
        <f>_xlfn.XLOOKUP(BD_ATLETAS[[#This Row],[ATLETA]],ATLETAS[ATLETA],ATLETAS[F. NACIMIENTO])</f>
        <v>40665</v>
      </c>
      <c r="C1475" s="1">
        <f>IF(BD_ATLETAS[[#This Row],[F. NACIMIENTO]]=0,"",BD_ATLETAS[[#This Row],[AÑO]]-YEAR(BD_ATLETAS[[#This Row],[F. NACIMIENTO]]))</f>
        <v>8</v>
      </c>
      <c r="D1475" s="2" t="s">
        <v>35</v>
      </c>
      <c r="E1475" s="4" t="s">
        <v>25</v>
      </c>
      <c r="F14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5" s="4" t="str">
        <f>_xlfn.XLOOKUP(BD_ATLETAS[[#This Row],[ATLETA]],ATLETAS[ATLETA],ATLETAS[SEXO])</f>
        <v>M</v>
      </c>
      <c r="H1475" s="4">
        <v>43801</v>
      </c>
      <c r="I1475" s="2" t="s">
        <v>68</v>
      </c>
      <c r="J1475" s="1" t="s">
        <v>649</v>
      </c>
      <c r="K1475" s="3">
        <v>7.7175925925925925E-4</v>
      </c>
    </row>
    <row r="1476" spans="1:11" x14ac:dyDescent="0.25">
      <c r="A1476" s="1">
        <v>2023</v>
      </c>
      <c r="B1476" s="4">
        <f>_xlfn.XLOOKUP(BD_ATLETAS[[#This Row],[ATLETA]],ATLETAS[ATLETA],ATLETAS[F. NACIMIENTO])</f>
        <v>40665</v>
      </c>
      <c r="C1476" s="1">
        <f>IF(BD_ATLETAS[[#This Row],[F. NACIMIENTO]]=0,"",BD_ATLETAS[[#This Row],[AÑO]]-YEAR(BD_ATLETAS[[#This Row],[F. NACIMIENTO]]))</f>
        <v>8</v>
      </c>
      <c r="D1476" s="2" t="s">
        <v>35</v>
      </c>
      <c r="E1476" s="4" t="s">
        <v>25</v>
      </c>
      <c r="F14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476" s="4" t="str">
        <f>_xlfn.XLOOKUP(BD_ATLETAS[[#This Row],[ATLETA]],ATLETAS[ATLETA],ATLETAS[SEXO])</f>
        <v>M</v>
      </c>
      <c r="H1476" s="4">
        <v>43801</v>
      </c>
      <c r="I1476" s="2" t="s">
        <v>68</v>
      </c>
      <c r="J1476" s="1" t="s">
        <v>9</v>
      </c>
      <c r="K1476" s="3">
        <v>4.1145833333333328E-4</v>
      </c>
    </row>
    <row r="1477" spans="1:11" x14ac:dyDescent="0.25">
      <c r="A1477" s="1">
        <v>2023</v>
      </c>
      <c r="B1477" s="4">
        <f>_xlfn.XLOOKUP(BD_ATLETAS[[#This Row],[ATLETA]],ATLETAS[ATLETA],ATLETAS[F. NACIMIENTO])</f>
        <v>36352</v>
      </c>
      <c r="C1477" s="1">
        <f>IF(BD_ATLETAS[[#This Row],[F. NACIMIENTO]]=0,"",BD_ATLETAS[[#This Row],[AÑO]]-YEAR(BD_ATLETAS[[#This Row],[F. NACIMIENTO]]))</f>
        <v>20</v>
      </c>
      <c r="D1477" s="2" t="s">
        <v>191</v>
      </c>
      <c r="E1477" s="4" t="s">
        <v>367</v>
      </c>
      <c r="F14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7" s="4" t="str">
        <f>_xlfn.XLOOKUP(BD_ATLETAS[[#This Row],[ATLETA]],ATLETAS[ATLETA],ATLETAS[SEXO])</f>
        <v>M</v>
      </c>
      <c r="H1477" s="4">
        <v>43801</v>
      </c>
      <c r="I1477" s="2" t="s">
        <v>68</v>
      </c>
      <c r="J1477" s="1" t="s">
        <v>649</v>
      </c>
      <c r="K1477" s="3">
        <v>3.5416666666666669E-4</v>
      </c>
    </row>
    <row r="1478" spans="1:11" x14ac:dyDescent="0.25">
      <c r="A1478" s="1">
        <v>2023</v>
      </c>
      <c r="B1478" s="4">
        <f>_xlfn.XLOOKUP(BD_ATLETAS[[#This Row],[ATLETA]],ATLETAS[ATLETA],ATLETAS[F. NACIMIENTO])</f>
        <v>36352</v>
      </c>
      <c r="C1478" s="1">
        <f>IF(BD_ATLETAS[[#This Row],[F. NACIMIENTO]]=0,"",BD_ATLETAS[[#This Row],[AÑO]]-YEAR(BD_ATLETAS[[#This Row],[F. NACIMIENTO]]))</f>
        <v>20</v>
      </c>
      <c r="D1478" s="2" t="s">
        <v>191</v>
      </c>
      <c r="E1478" s="4" t="s">
        <v>367</v>
      </c>
      <c r="F147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8" s="4" t="str">
        <f>_xlfn.XLOOKUP(BD_ATLETAS[[#This Row],[ATLETA]],ATLETAS[ATLETA],ATLETAS[SEXO])</f>
        <v>M</v>
      </c>
      <c r="H1478" s="4">
        <v>43801</v>
      </c>
      <c r="I1478" s="2" t="s">
        <v>68</v>
      </c>
      <c r="J1478" s="1" t="s">
        <v>11</v>
      </c>
      <c r="K1478" s="3">
        <v>5.1666666666666668E-4</v>
      </c>
    </row>
    <row r="1479" spans="1:11" x14ac:dyDescent="0.25">
      <c r="A1479" s="1">
        <v>2023</v>
      </c>
      <c r="B1479" s="4">
        <f>_xlfn.XLOOKUP(BD_ATLETAS[[#This Row],[ATLETA]],ATLETAS[ATLETA],ATLETAS[F. NACIMIENTO])</f>
        <v>36352</v>
      </c>
      <c r="C1479" s="1">
        <f>IF(BD_ATLETAS[[#This Row],[F. NACIMIENTO]]=0,"",BD_ATLETAS[[#This Row],[AÑO]]-YEAR(BD_ATLETAS[[#This Row],[F. NACIMIENTO]]))</f>
        <v>20</v>
      </c>
      <c r="D1479" s="2" t="s">
        <v>191</v>
      </c>
      <c r="E1479" s="4" t="s">
        <v>367</v>
      </c>
      <c r="F147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79" s="4" t="str">
        <f>_xlfn.XLOOKUP(BD_ATLETAS[[#This Row],[ATLETA]],ATLETAS[ATLETA],ATLETAS[SEXO])</f>
        <v>M</v>
      </c>
      <c r="H1479" s="4">
        <v>43801</v>
      </c>
      <c r="I1479" s="2" t="s">
        <v>68</v>
      </c>
      <c r="J1479" s="1" t="s">
        <v>13</v>
      </c>
      <c r="K1479" s="3">
        <v>5.3217592592592585E-4</v>
      </c>
    </row>
    <row r="1480" spans="1:11" x14ac:dyDescent="0.25">
      <c r="A1480" s="1">
        <v>2023</v>
      </c>
      <c r="B1480" s="4">
        <f>_xlfn.XLOOKUP(BD_ATLETAS[[#This Row],[ATLETA]],ATLETAS[ATLETA],ATLETAS[F. NACIMIENTO])</f>
        <v>36352</v>
      </c>
      <c r="C1480" s="1">
        <f>IF(BD_ATLETAS[[#This Row],[F. NACIMIENTO]]=0,"",BD_ATLETAS[[#This Row],[AÑO]]-YEAR(BD_ATLETAS[[#This Row],[F. NACIMIENTO]]))</f>
        <v>20</v>
      </c>
      <c r="D1480" s="2" t="s">
        <v>191</v>
      </c>
      <c r="E1480" s="4" t="s">
        <v>367</v>
      </c>
      <c r="F14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0" s="4" t="str">
        <f>_xlfn.XLOOKUP(BD_ATLETAS[[#This Row],[ATLETA]],ATLETAS[ATLETA],ATLETAS[SEXO])</f>
        <v>M</v>
      </c>
      <c r="H1480" s="4">
        <v>43801</v>
      </c>
      <c r="I1480" s="2" t="s">
        <v>68</v>
      </c>
      <c r="J1480" s="1" t="s">
        <v>12</v>
      </c>
      <c r="K1480" s="3">
        <v>5.1689814814814816E-4</v>
      </c>
    </row>
    <row r="1481" spans="1:11" x14ac:dyDescent="0.25">
      <c r="A1481" s="1">
        <v>2023</v>
      </c>
      <c r="B1481" s="4">
        <f>_xlfn.XLOOKUP(BD_ATLETAS[[#This Row],[ATLETA]],ATLETAS[ATLETA],ATLETAS[F. NACIMIENTO])</f>
        <v>35296</v>
      </c>
      <c r="C1481" s="1">
        <f>IF(BD_ATLETAS[[#This Row],[F. NACIMIENTO]]=0,"",BD_ATLETAS[[#This Row],[AÑO]]-YEAR(BD_ATLETAS[[#This Row],[F. NACIMIENTO]]))</f>
        <v>23</v>
      </c>
      <c r="D1481" s="2" t="s">
        <v>87</v>
      </c>
      <c r="E1481" s="4" t="s">
        <v>362</v>
      </c>
      <c r="F14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1" s="4" t="str">
        <f>_xlfn.XLOOKUP(BD_ATLETAS[[#This Row],[ATLETA]],ATLETAS[ATLETA],ATLETAS[SEXO])</f>
        <v>F</v>
      </c>
      <c r="H1481" s="4">
        <v>43801</v>
      </c>
      <c r="I1481" s="2" t="s">
        <v>68</v>
      </c>
      <c r="J1481" s="1" t="s">
        <v>649</v>
      </c>
      <c r="K1481" s="3">
        <v>3.979166666666667E-4</v>
      </c>
    </row>
    <row r="1482" spans="1:11" x14ac:dyDescent="0.25">
      <c r="A1482" s="1">
        <v>2023</v>
      </c>
      <c r="B1482" s="4">
        <f>_xlfn.XLOOKUP(BD_ATLETAS[[#This Row],[ATLETA]],ATLETAS[ATLETA],ATLETAS[F. NACIMIENTO])</f>
        <v>35296</v>
      </c>
      <c r="C1482" s="1">
        <f>IF(BD_ATLETAS[[#This Row],[F. NACIMIENTO]]=0,"",BD_ATLETAS[[#This Row],[AÑO]]-YEAR(BD_ATLETAS[[#This Row],[F. NACIMIENTO]]))</f>
        <v>23</v>
      </c>
      <c r="D1482" s="2" t="s">
        <v>87</v>
      </c>
      <c r="E1482" s="4" t="s">
        <v>362</v>
      </c>
      <c r="F14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2" s="4" t="str">
        <f>_xlfn.XLOOKUP(BD_ATLETAS[[#This Row],[ATLETA]],ATLETAS[ATLETA],ATLETAS[SEXO])</f>
        <v>F</v>
      </c>
      <c r="H1482" s="4">
        <v>43801</v>
      </c>
      <c r="I1482" s="2" t="s">
        <v>68</v>
      </c>
      <c r="J1482" s="1" t="s">
        <v>651</v>
      </c>
      <c r="K1482" s="3">
        <v>9.3310185185185174E-4</v>
      </c>
    </row>
    <row r="1483" spans="1:11" x14ac:dyDescent="0.25">
      <c r="A1483" s="1">
        <v>2023</v>
      </c>
      <c r="B1483" s="4">
        <f>_xlfn.XLOOKUP(BD_ATLETAS[[#This Row],[ATLETA]],ATLETAS[ATLETA],ATLETAS[F. NACIMIENTO])</f>
        <v>35296</v>
      </c>
      <c r="C1483" s="1">
        <f>IF(BD_ATLETAS[[#This Row],[F. NACIMIENTO]]=0,"",BD_ATLETAS[[#This Row],[AÑO]]-YEAR(BD_ATLETAS[[#This Row],[F. NACIMIENTO]]))</f>
        <v>23</v>
      </c>
      <c r="D1483" s="2" t="s">
        <v>87</v>
      </c>
      <c r="E1483" s="4" t="s">
        <v>362</v>
      </c>
      <c r="F148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3" s="4" t="str">
        <f>_xlfn.XLOOKUP(BD_ATLETAS[[#This Row],[ATLETA]],ATLETAS[ATLETA],ATLETAS[SEXO])</f>
        <v>F</v>
      </c>
      <c r="H1483" s="4">
        <v>43801</v>
      </c>
      <c r="I1483" s="2" t="s">
        <v>68</v>
      </c>
      <c r="J1483" s="1" t="s">
        <v>13</v>
      </c>
      <c r="K1483" s="3">
        <v>4.3449074074074077E-4</v>
      </c>
    </row>
    <row r="1484" spans="1:11" x14ac:dyDescent="0.25">
      <c r="A1484" s="1">
        <v>2023</v>
      </c>
      <c r="B1484" s="4">
        <f>_xlfn.XLOOKUP(BD_ATLETAS[[#This Row],[ATLETA]],ATLETAS[ATLETA],ATLETAS[F. NACIMIENTO])</f>
        <v>35296</v>
      </c>
      <c r="C1484" s="1">
        <f>IF(BD_ATLETAS[[#This Row],[F. NACIMIENTO]]=0,"",BD_ATLETAS[[#This Row],[AÑO]]-YEAR(BD_ATLETAS[[#This Row],[F. NACIMIENTO]]))</f>
        <v>23</v>
      </c>
      <c r="D1484" s="2" t="s">
        <v>87</v>
      </c>
      <c r="E1484" s="4" t="s">
        <v>362</v>
      </c>
      <c r="F14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4" s="4" t="str">
        <f>_xlfn.XLOOKUP(BD_ATLETAS[[#This Row],[ATLETA]],ATLETAS[ATLETA],ATLETAS[SEXO])</f>
        <v>F</v>
      </c>
      <c r="H1484" s="4">
        <v>43801</v>
      </c>
      <c r="I1484" s="2" t="s">
        <v>68</v>
      </c>
      <c r="J1484" s="1" t="s">
        <v>12</v>
      </c>
      <c r="K1484" s="3">
        <v>5.4895833333333326E-4</v>
      </c>
    </row>
    <row r="1485" spans="1:11" x14ac:dyDescent="0.25">
      <c r="A1485" s="1">
        <v>2023</v>
      </c>
      <c r="B1485" s="4">
        <f>_xlfn.XLOOKUP(BD_ATLETAS[[#This Row],[ATLETA]],ATLETAS[ATLETA],ATLETAS[F. NACIMIENTO])</f>
        <v>37917</v>
      </c>
      <c r="C1485" s="1">
        <f>IF(BD_ATLETAS[[#This Row],[F. NACIMIENTO]]=0,"",BD_ATLETAS[[#This Row],[AÑO]]-YEAR(BD_ATLETAS[[#This Row],[F. NACIMIENTO]]))</f>
        <v>16</v>
      </c>
      <c r="D1485" s="2" t="s">
        <v>160</v>
      </c>
      <c r="E1485" s="4" t="s">
        <v>365</v>
      </c>
      <c r="F148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5" s="4" t="str">
        <f>_xlfn.XLOOKUP(BD_ATLETAS[[#This Row],[ATLETA]],ATLETAS[ATLETA],ATLETAS[SEXO])</f>
        <v>F</v>
      </c>
      <c r="H1485" s="4">
        <v>43801</v>
      </c>
      <c r="I1485" s="2" t="s">
        <v>68</v>
      </c>
      <c r="J1485" s="1" t="s">
        <v>649</v>
      </c>
      <c r="K1485" s="3">
        <v>4.3043981481481487E-4</v>
      </c>
    </row>
    <row r="1486" spans="1:11" x14ac:dyDescent="0.25">
      <c r="A1486" s="1">
        <v>2023</v>
      </c>
      <c r="B1486" s="4">
        <f>_xlfn.XLOOKUP(BD_ATLETAS[[#This Row],[ATLETA]],ATLETAS[ATLETA],ATLETAS[F. NACIMIENTO])</f>
        <v>37917</v>
      </c>
      <c r="C1486" s="1">
        <f>IF(BD_ATLETAS[[#This Row],[F. NACIMIENTO]]=0,"",BD_ATLETAS[[#This Row],[AÑO]]-YEAR(BD_ATLETAS[[#This Row],[F. NACIMIENTO]]))</f>
        <v>16</v>
      </c>
      <c r="D1486" s="2" t="s">
        <v>160</v>
      </c>
      <c r="E1486" s="4" t="s">
        <v>365</v>
      </c>
      <c r="F148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6" s="4" t="str">
        <f>_xlfn.XLOOKUP(BD_ATLETAS[[#This Row],[ATLETA]],ATLETAS[ATLETA],ATLETAS[SEXO])</f>
        <v>F</v>
      </c>
      <c r="H1486" s="4">
        <v>43801</v>
      </c>
      <c r="I1486" s="2" t="s">
        <v>68</v>
      </c>
      <c r="J1486" s="1" t="s">
        <v>651</v>
      </c>
      <c r="K1486" s="3">
        <v>1.0489583333333334E-3</v>
      </c>
    </row>
    <row r="1487" spans="1:11" x14ac:dyDescent="0.25">
      <c r="A1487" s="1">
        <v>2023</v>
      </c>
      <c r="B1487" s="4">
        <f>_xlfn.XLOOKUP(BD_ATLETAS[[#This Row],[ATLETA]],ATLETAS[ATLETA],ATLETAS[F. NACIMIENTO])</f>
        <v>37917</v>
      </c>
      <c r="C1487" s="1">
        <f>IF(BD_ATLETAS[[#This Row],[F. NACIMIENTO]]=0,"",BD_ATLETAS[[#This Row],[AÑO]]-YEAR(BD_ATLETAS[[#This Row],[F. NACIMIENTO]]))</f>
        <v>16</v>
      </c>
      <c r="D1487" s="2" t="s">
        <v>160</v>
      </c>
      <c r="E1487" s="4" t="s">
        <v>365</v>
      </c>
      <c r="F148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7" s="4" t="str">
        <f>_xlfn.XLOOKUP(BD_ATLETAS[[#This Row],[ATLETA]],ATLETAS[ATLETA],ATLETAS[SEXO])</f>
        <v>F</v>
      </c>
      <c r="H1487" s="4">
        <v>43801</v>
      </c>
      <c r="I1487" s="2" t="s">
        <v>68</v>
      </c>
      <c r="J1487" s="1" t="s">
        <v>11</v>
      </c>
      <c r="K1487" s="3">
        <v>6.6377314814814814E-4</v>
      </c>
    </row>
    <row r="1488" spans="1:11" x14ac:dyDescent="0.25">
      <c r="A1488" s="1">
        <v>2023</v>
      </c>
      <c r="B1488" s="4">
        <f>_xlfn.XLOOKUP(BD_ATLETAS[[#This Row],[ATLETA]],ATLETAS[ATLETA],ATLETAS[F. NACIMIENTO])</f>
        <v>37917</v>
      </c>
      <c r="C1488" s="1">
        <f>IF(BD_ATLETAS[[#This Row],[F. NACIMIENTO]]=0,"",BD_ATLETAS[[#This Row],[AÑO]]-YEAR(BD_ATLETAS[[#This Row],[F. NACIMIENTO]]))</f>
        <v>16</v>
      </c>
      <c r="D1488" s="2" t="s">
        <v>160</v>
      </c>
      <c r="E1488" s="4" t="s">
        <v>365</v>
      </c>
      <c r="F148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488" s="4" t="str">
        <f>_xlfn.XLOOKUP(BD_ATLETAS[[#This Row],[ATLETA]],ATLETAS[ATLETA],ATLETAS[SEXO])</f>
        <v>F</v>
      </c>
      <c r="H1488" s="4">
        <v>43801</v>
      </c>
      <c r="I1488" s="2" t="s">
        <v>68</v>
      </c>
      <c r="J1488" s="1" t="s">
        <v>12</v>
      </c>
      <c r="K1488" s="3">
        <v>6.379629629629629E-4</v>
      </c>
    </row>
    <row r="1489" spans="1:11" x14ac:dyDescent="0.25">
      <c r="A1489" s="1">
        <v>2023</v>
      </c>
      <c r="B1489" s="4">
        <f>_xlfn.XLOOKUP(BD_ATLETAS[[#This Row],[ATLETA]],ATLETAS[ATLETA],ATLETAS[F. NACIMIENTO])</f>
        <v>35425</v>
      </c>
      <c r="C1489" s="1">
        <f>IF(BD_ATLETAS[[#This Row],[F. NACIMIENTO]]=0,"",BD_ATLETAS[[#This Row],[AÑO]]-YEAR(BD_ATLETAS[[#This Row],[F. NACIMIENTO]]))</f>
        <v>23</v>
      </c>
      <c r="D1489" s="2" t="s">
        <v>104</v>
      </c>
      <c r="E1489" s="4" t="s">
        <v>362</v>
      </c>
      <c r="F14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89" s="4" t="str">
        <f>_xlfn.XLOOKUP(BD_ATLETAS[[#This Row],[ATLETA]],ATLETAS[ATLETA],ATLETAS[SEXO])</f>
        <v>M</v>
      </c>
      <c r="H1489" s="4">
        <v>43801</v>
      </c>
      <c r="I1489" s="2" t="s">
        <v>68</v>
      </c>
      <c r="J1489" s="1" t="s">
        <v>649</v>
      </c>
      <c r="K1489" s="3">
        <v>4.048611111111111E-4</v>
      </c>
    </row>
    <row r="1490" spans="1:11" x14ac:dyDescent="0.25">
      <c r="A1490" s="1">
        <v>2023</v>
      </c>
      <c r="B1490" s="4">
        <f>_xlfn.XLOOKUP(BD_ATLETAS[[#This Row],[ATLETA]],ATLETAS[ATLETA],ATLETAS[F. NACIMIENTO])</f>
        <v>35425</v>
      </c>
      <c r="C1490" s="1">
        <f>IF(BD_ATLETAS[[#This Row],[F. NACIMIENTO]]=0,"",BD_ATLETAS[[#This Row],[AÑO]]-YEAR(BD_ATLETAS[[#This Row],[F. NACIMIENTO]]))</f>
        <v>23</v>
      </c>
      <c r="D1490" s="2" t="s">
        <v>104</v>
      </c>
      <c r="E1490" s="4" t="s">
        <v>362</v>
      </c>
      <c r="F14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0" s="4" t="str">
        <f>_xlfn.XLOOKUP(BD_ATLETAS[[#This Row],[ATLETA]],ATLETAS[ATLETA],ATLETAS[SEXO])</f>
        <v>M</v>
      </c>
      <c r="H1490" s="4">
        <v>43801</v>
      </c>
      <c r="I1490" s="2" t="s">
        <v>68</v>
      </c>
      <c r="J1490" s="1" t="s">
        <v>13</v>
      </c>
      <c r="K1490" s="3">
        <v>4.5787037037037036E-4</v>
      </c>
    </row>
    <row r="1491" spans="1:11" x14ac:dyDescent="0.25">
      <c r="A1491" s="1">
        <v>2023</v>
      </c>
      <c r="B1491" s="4">
        <f>_xlfn.XLOOKUP(BD_ATLETAS[[#This Row],[ATLETA]],ATLETAS[ATLETA],ATLETAS[F. NACIMIENTO])</f>
        <v>35425</v>
      </c>
      <c r="C1491" s="1">
        <f>IF(BD_ATLETAS[[#This Row],[F. NACIMIENTO]]=0,"",BD_ATLETAS[[#This Row],[AÑO]]-YEAR(BD_ATLETAS[[#This Row],[F. NACIMIENTO]]))</f>
        <v>23</v>
      </c>
      <c r="D1491" s="2" t="s">
        <v>104</v>
      </c>
      <c r="E1491" s="4" t="s">
        <v>362</v>
      </c>
      <c r="F14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1" s="4" t="str">
        <f>_xlfn.XLOOKUP(BD_ATLETAS[[#This Row],[ATLETA]],ATLETAS[ATLETA],ATLETAS[SEXO])</f>
        <v>M</v>
      </c>
      <c r="H1491" s="4">
        <v>43801</v>
      </c>
      <c r="I1491" s="2" t="s">
        <v>68</v>
      </c>
      <c r="J1491" s="1" t="s">
        <v>12</v>
      </c>
      <c r="K1491" s="3">
        <v>5.4537037037037043E-4</v>
      </c>
    </row>
    <row r="1492" spans="1:11" x14ac:dyDescent="0.25">
      <c r="A1492" s="1">
        <v>2023</v>
      </c>
      <c r="B1492" s="4">
        <f>_xlfn.XLOOKUP(BD_ATLETAS[[#This Row],[ATLETA]],ATLETAS[ATLETA],ATLETAS[F. NACIMIENTO])</f>
        <v>38624</v>
      </c>
      <c r="C1492" s="1">
        <f>IF(BD_ATLETAS[[#This Row],[F. NACIMIENTO]]=0,"",BD_ATLETAS[[#This Row],[AÑO]]-YEAR(BD_ATLETAS[[#This Row],[F. NACIMIENTO]]))</f>
        <v>14</v>
      </c>
      <c r="D1492" s="2" t="s">
        <v>348</v>
      </c>
      <c r="E1492" s="4" t="s">
        <v>376</v>
      </c>
      <c r="F14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2" s="4" t="str">
        <f>_xlfn.XLOOKUP(BD_ATLETAS[[#This Row],[ATLETA]],ATLETAS[ATLETA],ATLETAS[SEXO])</f>
        <v>M</v>
      </c>
      <c r="H1492" s="4">
        <v>43801</v>
      </c>
      <c r="I1492" s="2" t="s">
        <v>68</v>
      </c>
      <c r="J1492" s="1" t="s">
        <v>649</v>
      </c>
      <c r="K1492" s="3">
        <v>3.4583333333333335E-4</v>
      </c>
    </row>
    <row r="1493" spans="1:11" x14ac:dyDescent="0.25">
      <c r="A1493" s="1">
        <v>2023</v>
      </c>
      <c r="B1493" s="4">
        <f>_xlfn.XLOOKUP(BD_ATLETAS[[#This Row],[ATLETA]],ATLETAS[ATLETA],ATLETAS[F. NACIMIENTO])</f>
        <v>38624</v>
      </c>
      <c r="C1493" s="1">
        <f>IF(BD_ATLETAS[[#This Row],[F. NACIMIENTO]]=0,"",BD_ATLETAS[[#This Row],[AÑO]]-YEAR(BD_ATLETAS[[#This Row],[F. NACIMIENTO]]))</f>
        <v>14</v>
      </c>
      <c r="D1493" s="2" t="s">
        <v>348</v>
      </c>
      <c r="E1493" s="4" t="s">
        <v>376</v>
      </c>
      <c r="F14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3" s="4" t="str">
        <f>_xlfn.XLOOKUP(BD_ATLETAS[[#This Row],[ATLETA]],ATLETAS[ATLETA],ATLETAS[SEXO])</f>
        <v>M</v>
      </c>
      <c r="H1493" s="4">
        <v>43801</v>
      </c>
      <c r="I1493" s="2" t="s">
        <v>68</v>
      </c>
      <c r="J1493" s="1" t="s">
        <v>651</v>
      </c>
      <c r="K1493" s="3">
        <v>7.7349537037037024E-4</v>
      </c>
    </row>
    <row r="1494" spans="1:11" x14ac:dyDescent="0.25">
      <c r="A1494" s="1">
        <v>2023</v>
      </c>
      <c r="B1494" s="4">
        <f>_xlfn.XLOOKUP(BD_ATLETAS[[#This Row],[ATLETA]],ATLETAS[ATLETA],ATLETAS[F. NACIMIENTO])</f>
        <v>38624</v>
      </c>
      <c r="C1494" s="1">
        <f>IF(BD_ATLETAS[[#This Row],[F. NACIMIENTO]]=0,"",BD_ATLETAS[[#This Row],[AÑO]]-YEAR(BD_ATLETAS[[#This Row],[F. NACIMIENTO]]))</f>
        <v>14</v>
      </c>
      <c r="D1494" s="2" t="s">
        <v>348</v>
      </c>
      <c r="E1494" s="4" t="s">
        <v>376</v>
      </c>
      <c r="F14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4" s="4" t="str">
        <f>_xlfn.XLOOKUP(BD_ATLETAS[[#This Row],[ATLETA]],ATLETAS[ATLETA],ATLETAS[SEXO])</f>
        <v>M</v>
      </c>
      <c r="H1494" s="4">
        <v>43801</v>
      </c>
      <c r="I1494" s="2" t="s">
        <v>68</v>
      </c>
      <c r="J1494" s="1" t="s">
        <v>13</v>
      </c>
      <c r="K1494" s="3">
        <v>3.6203703703703701E-4</v>
      </c>
    </row>
    <row r="1495" spans="1:11" x14ac:dyDescent="0.25">
      <c r="A1495" s="1">
        <v>2023</v>
      </c>
      <c r="B1495" s="4">
        <f>_xlfn.XLOOKUP(BD_ATLETAS[[#This Row],[ATLETA]],ATLETAS[ATLETA],ATLETAS[F. NACIMIENTO])</f>
        <v>38624</v>
      </c>
      <c r="C1495" s="1">
        <f>IF(BD_ATLETAS[[#This Row],[F. NACIMIENTO]]=0,"",BD_ATLETAS[[#This Row],[AÑO]]-YEAR(BD_ATLETAS[[#This Row],[F. NACIMIENTO]]))</f>
        <v>14</v>
      </c>
      <c r="D1495" s="2" t="s">
        <v>348</v>
      </c>
      <c r="E1495" s="4" t="s">
        <v>376</v>
      </c>
      <c r="F149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495" s="4" t="str">
        <f>_xlfn.XLOOKUP(BD_ATLETAS[[#This Row],[ATLETA]],ATLETAS[ATLETA],ATLETAS[SEXO])</f>
        <v>M</v>
      </c>
      <c r="H1495" s="4">
        <v>43801</v>
      </c>
      <c r="I1495" s="2" t="s">
        <v>68</v>
      </c>
      <c r="J1495" s="1" t="s">
        <v>12</v>
      </c>
      <c r="K1495" s="3">
        <v>5.0810185185185192E-4</v>
      </c>
    </row>
    <row r="1496" spans="1:11" x14ac:dyDescent="0.25">
      <c r="A1496" s="1">
        <v>2023</v>
      </c>
      <c r="B1496" s="4">
        <f>_xlfn.XLOOKUP(BD_ATLETAS[[#This Row],[ATLETA]],ATLETAS[ATLETA],ATLETAS[F. NACIMIENTO])</f>
        <v>33558</v>
      </c>
      <c r="C1496" s="1">
        <f>IF(BD_ATLETAS[[#This Row],[F. NACIMIENTO]]=0,"",BD_ATLETAS[[#This Row],[AÑO]]-YEAR(BD_ATLETAS[[#This Row],[F. NACIMIENTO]]))</f>
        <v>28</v>
      </c>
      <c r="D1496" s="2" t="s">
        <v>196</v>
      </c>
      <c r="E1496" s="4" t="s">
        <v>367</v>
      </c>
      <c r="F14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6" s="4" t="str">
        <f>_xlfn.XLOOKUP(BD_ATLETAS[[#This Row],[ATLETA]],ATLETAS[ATLETA],ATLETAS[SEXO])</f>
        <v>M</v>
      </c>
      <c r="H1496" s="4">
        <v>43801</v>
      </c>
      <c r="I1496" s="2" t="s">
        <v>68</v>
      </c>
      <c r="J1496" s="1" t="s">
        <v>649</v>
      </c>
      <c r="K1496" s="3">
        <v>3.9988425925925928E-4</v>
      </c>
    </row>
    <row r="1497" spans="1:11" x14ac:dyDescent="0.25">
      <c r="A1497" s="1">
        <v>2023</v>
      </c>
      <c r="B1497" s="4">
        <f>_xlfn.XLOOKUP(BD_ATLETAS[[#This Row],[ATLETA]],ATLETAS[ATLETA],ATLETAS[F. NACIMIENTO])</f>
        <v>33558</v>
      </c>
      <c r="C1497" s="1">
        <f>IF(BD_ATLETAS[[#This Row],[F. NACIMIENTO]]=0,"",BD_ATLETAS[[#This Row],[AÑO]]-YEAR(BD_ATLETAS[[#This Row],[F. NACIMIENTO]]))</f>
        <v>28</v>
      </c>
      <c r="D1497" s="2" t="s">
        <v>196</v>
      </c>
      <c r="E1497" s="4" t="s">
        <v>367</v>
      </c>
      <c r="F14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7" s="4" t="str">
        <f>_xlfn.XLOOKUP(BD_ATLETAS[[#This Row],[ATLETA]],ATLETAS[ATLETA],ATLETAS[SEXO])</f>
        <v>M</v>
      </c>
      <c r="H1497" s="4">
        <v>43801</v>
      </c>
      <c r="I1497" s="2" t="s">
        <v>68</v>
      </c>
      <c r="J1497" s="1" t="s">
        <v>651</v>
      </c>
      <c r="K1497" s="3">
        <v>1.1050925925925926E-3</v>
      </c>
    </row>
    <row r="1498" spans="1:11" x14ac:dyDescent="0.25">
      <c r="A1498" s="1">
        <v>2023</v>
      </c>
      <c r="B1498" s="4">
        <f>_xlfn.XLOOKUP(BD_ATLETAS[[#This Row],[ATLETA]],ATLETAS[ATLETA],ATLETAS[F. NACIMIENTO])</f>
        <v>33558</v>
      </c>
      <c r="C1498" s="1">
        <f>IF(BD_ATLETAS[[#This Row],[F. NACIMIENTO]]=0,"",BD_ATLETAS[[#This Row],[AÑO]]-YEAR(BD_ATLETAS[[#This Row],[F. NACIMIENTO]]))</f>
        <v>28</v>
      </c>
      <c r="D1498" s="2" t="s">
        <v>196</v>
      </c>
      <c r="E1498" s="4" t="s">
        <v>367</v>
      </c>
      <c r="F14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8" s="4" t="str">
        <f>_xlfn.XLOOKUP(BD_ATLETAS[[#This Row],[ATLETA]],ATLETAS[ATLETA],ATLETAS[SEXO])</f>
        <v>M</v>
      </c>
      <c r="H1498" s="4">
        <v>43801</v>
      </c>
      <c r="I1498" s="2" t="s">
        <v>68</v>
      </c>
      <c r="J1498" s="1" t="s">
        <v>652</v>
      </c>
      <c r="K1498" s="3">
        <v>3.0743055555555554E-3</v>
      </c>
    </row>
    <row r="1499" spans="1:11" x14ac:dyDescent="0.25">
      <c r="A1499" s="1">
        <v>2023</v>
      </c>
      <c r="B1499" s="4">
        <f>_xlfn.XLOOKUP(BD_ATLETAS[[#This Row],[ATLETA]],ATLETAS[ATLETA],ATLETAS[F. NACIMIENTO])</f>
        <v>33558</v>
      </c>
      <c r="C1499" s="1">
        <f>IF(BD_ATLETAS[[#This Row],[F. NACIMIENTO]]=0,"",BD_ATLETAS[[#This Row],[AÑO]]-YEAR(BD_ATLETAS[[#This Row],[F. NACIMIENTO]]))</f>
        <v>28</v>
      </c>
      <c r="D1499" s="2" t="s">
        <v>196</v>
      </c>
      <c r="E1499" s="4" t="s">
        <v>367</v>
      </c>
      <c r="F14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499" s="4" t="str">
        <f>_xlfn.XLOOKUP(BD_ATLETAS[[#This Row],[ATLETA]],ATLETAS[ATLETA],ATLETAS[SEXO])</f>
        <v>M</v>
      </c>
      <c r="H1499" s="4">
        <v>43801</v>
      </c>
      <c r="I1499" s="2" t="s">
        <v>68</v>
      </c>
      <c r="J1499" s="1" t="s">
        <v>12</v>
      </c>
      <c r="K1499" s="3">
        <v>6.4259259259259261E-4</v>
      </c>
    </row>
    <row r="1500" spans="1:11" x14ac:dyDescent="0.25">
      <c r="A1500" s="1">
        <v>2023</v>
      </c>
      <c r="B1500" s="4">
        <f>_xlfn.XLOOKUP(BD_ATLETAS[[#This Row],[ATLETA]],ATLETAS[ATLETA],ATLETAS[F. NACIMIENTO])</f>
        <v>39114</v>
      </c>
      <c r="C1500" s="1">
        <f>IF(BD_ATLETAS[[#This Row],[F. NACIMIENTO]]=0,"",BD_ATLETAS[[#This Row],[AÑO]]-YEAR(BD_ATLETAS[[#This Row],[F. NACIMIENTO]]))</f>
        <v>12</v>
      </c>
      <c r="D1500" s="2" t="s">
        <v>178</v>
      </c>
      <c r="E1500" s="4" t="s">
        <v>367</v>
      </c>
      <c r="F15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0" s="4" t="str">
        <f>_xlfn.XLOOKUP(BD_ATLETAS[[#This Row],[ATLETA]],ATLETAS[ATLETA],ATLETAS[SEXO])</f>
        <v>F</v>
      </c>
      <c r="H1500" s="4">
        <v>43801</v>
      </c>
      <c r="I1500" s="2" t="s">
        <v>68</v>
      </c>
      <c r="J1500" s="1" t="s">
        <v>649</v>
      </c>
      <c r="K1500" s="3">
        <v>6.5081018518518515E-4</v>
      </c>
    </row>
    <row r="1501" spans="1:11" x14ac:dyDescent="0.25">
      <c r="A1501" s="1">
        <v>2023</v>
      </c>
      <c r="B1501" s="4">
        <f>_xlfn.XLOOKUP(BD_ATLETAS[[#This Row],[ATLETA]],ATLETAS[ATLETA],ATLETAS[F. NACIMIENTO])</f>
        <v>39114</v>
      </c>
      <c r="C1501" s="1">
        <f>IF(BD_ATLETAS[[#This Row],[F. NACIMIENTO]]=0,"",BD_ATLETAS[[#This Row],[AÑO]]-YEAR(BD_ATLETAS[[#This Row],[F. NACIMIENTO]]))</f>
        <v>12</v>
      </c>
      <c r="D1501" s="2" t="s">
        <v>178</v>
      </c>
      <c r="E1501" s="4" t="s">
        <v>367</v>
      </c>
      <c r="F15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1" s="4" t="str">
        <f>_xlfn.XLOOKUP(BD_ATLETAS[[#This Row],[ATLETA]],ATLETAS[ATLETA],ATLETAS[SEXO])</f>
        <v>F</v>
      </c>
      <c r="H1501" s="4">
        <v>43801</v>
      </c>
      <c r="I1501" s="2" t="s">
        <v>68</v>
      </c>
      <c r="J1501" s="1" t="s">
        <v>651</v>
      </c>
      <c r="K1501" s="3">
        <v>1.7260416666666667E-3</v>
      </c>
    </row>
    <row r="1502" spans="1:11" x14ac:dyDescent="0.25">
      <c r="A1502" s="1">
        <v>2023</v>
      </c>
      <c r="B1502" s="4">
        <f>_xlfn.XLOOKUP(BD_ATLETAS[[#This Row],[ATLETA]],ATLETAS[ATLETA],ATLETAS[F. NACIMIENTO])</f>
        <v>39114</v>
      </c>
      <c r="C1502" s="1">
        <f>IF(BD_ATLETAS[[#This Row],[F. NACIMIENTO]]=0,"",BD_ATLETAS[[#This Row],[AÑO]]-YEAR(BD_ATLETAS[[#This Row],[F. NACIMIENTO]]))</f>
        <v>12</v>
      </c>
      <c r="D1502" s="2" t="s">
        <v>178</v>
      </c>
      <c r="E1502" s="4" t="s">
        <v>367</v>
      </c>
      <c r="F15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2" s="4" t="str">
        <f>_xlfn.XLOOKUP(BD_ATLETAS[[#This Row],[ATLETA]],ATLETAS[ATLETA],ATLETAS[SEXO])</f>
        <v>F</v>
      </c>
      <c r="H1502" s="4">
        <v>43801</v>
      </c>
      <c r="I1502" s="2" t="s">
        <v>68</v>
      </c>
      <c r="J1502" s="1" t="s">
        <v>11</v>
      </c>
      <c r="K1502" s="3">
        <v>1.1923611111111113E-3</v>
      </c>
    </row>
    <row r="1503" spans="1:11" x14ac:dyDescent="0.25">
      <c r="A1503" s="1">
        <v>2023</v>
      </c>
      <c r="B1503" s="4">
        <f>_xlfn.XLOOKUP(BD_ATLETAS[[#This Row],[ATLETA]],ATLETAS[ATLETA],ATLETAS[F. NACIMIENTO])</f>
        <v>39114</v>
      </c>
      <c r="C1503" s="1">
        <f>IF(BD_ATLETAS[[#This Row],[F. NACIMIENTO]]=0,"",BD_ATLETAS[[#This Row],[AÑO]]-YEAR(BD_ATLETAS[[#This Row],[F. NACIMIENTO]]))</f>
        <v>12</v>
      </c>
      <c r="D1503" s="2" t="s">
        <v>178</v>
      </c>
      <c r="E1503" s="4" t="s">
        <v>367</v>
      </c>
      <c r="F15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03" s="4" t="str">
        <f>_xlfn.XLOOKUP(BD_ATLETAS[[#This Row],[ATLETA]],ATLETAS[ATLETA],ATLETAS[SEXO])</f>
        <v>F</v>
      </c>
      <c r="H1503" s="4">
        <v>43801</v>
      </c>
      <c r="I1503" s="2" t="s">
        <v>68</v>
      </c>
      <c r="J1503" s="1" t="s">
        <v>13</v>
      </c>
      <c r="K1503" s="3">
        <v>9.2685185185185188E-4</v>
      </c>
    </row>
    <row r="1504" spans="1:11" x14ac:dyDescent="0.25">
      <c r="A1504" s="1">
        <v>2023</v>
      </c>
      <c r="B1504" s="4">
        <f>_xlfn.XLOOKUP(BD_ATLETAS[[#This Row],[ATLETA]],ATLETAS[ATLETA],ATLETAS[F. NACIMIENTO])</f>
        <v>37621</v>
      </c>
      <c r="C1504" s="1">
        <f>IF(BD_ATLETAS[[#This Row],[F. NACIMIENTO]]=0,"",BD_ATLETAS[[#This Row],[AÑO]]-YEAR(BD_ATLETAS[[#This Row],[F. NACIMIENTO]]))</f>
        <v>16</v>
      </c>
      <c r="D1504" s="2" t="s">
        <v>274</v>
      </c>
      <c r="E1504" s="4" t="s">
        <v>369</v>
      </c>
      <c r="F15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4" s="4" t="str">
        <f>_xlfn.XLOOKUP(BD_ATLETAS[[#This Row],[ATLETA]],ATLETAS[ATLETA],ATLETAS[SEXO])</f>
        <v>M</v>
      </c>
      <c r="H1504" s="4">
        <v>43801</v>
      </c>
      <c r="I1504" s="2" t="s">
        <v>68</v>
      </c>
      <c r="J1504" s="1" t="s">
        <v>649</v>
      </c>
      <c r="K1504" s="3">
        <v>2.8657407407407407E-4</v>
      </c>
    </row>
    <row r="1505" spans="1:11" x14ac:dyDescent="0.25">
      <c r="A1505" s="1">
        <v>2023</v>
      </c>
      <c r="B1505" s="4">
        <f>_xlfn.XLOOKUP(BD_ATLETAS[[#This Row],[ATLETA]],ATLETAS[ATLETA],ATLETAS[F. NACIMIENTO])</f>
        <v>37621</v>
      </c>
      <c r="C1505" s="1">
        <f>IF(BD_ATLETAS[[#This Row],[F. NACIMIENTO]]=0,"",BD_ATLETAS[[#This Row],[AÑO]]-YEAR(BD_ATLETAS[[#This Row],[F. NACIMIENTO]]))</f>
        <v>16</v>
      </c>
      <c r="D1505" s="2" t="s">
        <v>274</v>
      </c>
      <c r="E1505" s="4" t="s">
        <v>369</v>
      </c>
      <c r="F15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5" s="4" t="str">
        <f>_xlfn.XLOOKUP(BD_ATLETAS[[#This Row],[ATLETA]],ATLETAS[ATLETA],ATLETAS[SEXO])</f>
        <v>M</v>
      </c>
      <c r="H1505" s="4">
        <v>43801</v>
      </c>
      <c r="I1505" s="2" t="s">
        <v>68</v>
      </c>
      <c r="J1505" s="1" t="s">
        <v>651</v>
      </c>
      <c r="K1505" s="3">
        <v>6.4525462962962963E-4</v>
      </c>
    </row>
    <row r="1506" spans="1:11" x14ac:dyDescent="0.25">
      <c r="A1506" s="1">
        <v>2023</v>
      </c>
      <c r="B1506" s="4">
        <f>_xlfn.XLOOKUP(BD_ATLETAS[[#This Row],[ATLETA]],ATLETAS[ATLETA],ATLETAS[F. NACIMIENTO])</f>
        <v>37621</v>
      </c>
      <c r="C1506" s="1">
        <f>IF(BD_ATLETAS[[#This Row],[F. NACIMIENTO]]=0,"",BD_ATLETAS[[#This Row],[AÑO]]-YEAR(BD_ATLETAS[[#This Row],[F. NACIMIENTO]]))</f>
        <v>16</v>
      </c>
      <c r="D1506" s="2" t="s">
        <v>274</v>
      </c>
      <c r="E1506" s="4" t="s">
        <v>369</v>
      </c>
      <c r="F15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6" s="4" t="str">
        <f>_xlfn.XLOOKUP(BD_ATLETAS[[#This Row],[ATLETA]],ATLETAS[ATLETA],ATLETAS[SEXO])</f>
        <v>M</v>
      </c>
      <c r="H1506" s="4">
        <v>43801</v>
      </c>
      <c r="I1506" s="2" t="s">
        <v>68</v>
      </c>
      <c r="J1506" s="1" t="s">
        <v>11</v>
      </c>
      <c r="K1506" s="3">
        <v>3.4467592592592595E-4</v>
      </c>
    </row>
    <row r="1507" spans="1:11" x14ac:dyDescent="0.25">
      <c r="A1507" s="1">
        <v>2023</v>
      </c>
      <c r="B1507" s="4">
        <f>_xlfn.XLOOKUP(BD_ATLETAS[[#This Row],[ATLETA]],ATLETAS[ATLETA],ATLETAS[F. NACIMIENTO])</f>
        <v>37621</v>
      </c>
      <c r="C1507" s="1">
        <f>IF(BD_ATLETAS[[#This Row],[F. NACIMIENTO]]=0,"",BD_ATLETAS[[#This Row],[AÑO]]-YEAR(BD_ATLETAS[[#This Row],[F. NACIMIENTO]]))</f>
        <v>16</v>
      </c>
      <c r="D1507" s="2" t="s">
        <v>274</v>
      </c>
      <c r="E1507" s="4" t="s">
        <v>369</v>
      </c>
      <c r="F15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7" s="4" t="str">
        <f>_xlfn.XLOOKUP(BD_ATLETAS[[#This Row],[ATLETA]],ATLETAS[ATLETA],ATLETAS[SEXO])</f>
        <v>M</v>
      </c>
      <c r="H1507" s="4">
        <v>43801</v>
      </c>
      <c r="I1507" s="2" t="s">
        <v>68</v>
      </c>
      <c r="J1507" s="1" t="s">
        <v>13</v>
      </c>
      <c r="K1507" s="3">
        <v>3.1111111111111113E-4</v>
      </c>
    </row>
    <row r="1508" spans="1:11" x14ac:dyDescent="0.25">
      <c r="A1508" s="1">
        <v>2024</v>
      </c>
      <c r="B1508" s="4">
        <f>_xlfn.XLOOKUP(BD_ATLETAS[[#This Row],[ATLETA]],ATLETAS[ATLETA],ATLETAS[F. NACIMIENTO])</f>
        <v>38674</v>
      </c>
      <c r="C1508" s="1">
        <f>IF(BD_ATLETAS[[#This Row],[F. NACIMIENTO]]=0,"",BD_ATLETAS[[#This Row],[AÑO]]-YEAR(BD_ATLETAS[[#This Row],[F. NACIMIENTO]]))</f>
        <v>15</v>
      </c>
      <c r="D1508" s="2" t="s">
        <v>407</v>
      </c>
      <c r="E1508" s="4" t="s">
        <v>364</v>
      </c>
      <c r="F15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8" s="4" t="str">
        <f>_xlfn.XLOOKUP(BD_ATLETAS[[#This Row],[ATLETA]],ATLETAS[ATLETA],ATLETAS[SEXO])</f>
        <v>M</v>
      </c>
      <c r="H1508" s="4">
        <v>43892</v>
      </c>
      <c r="I1508" s="2" t="s">
        <v>69</v>
      </c>
      <c r="J1508" s="1" t="s">
        <v>649</v>
      </c>
      <c r="K1508" s="3">
        <v>3.4039351851851852E-4</v>
      </c>
    </row>
    <row r="1509" spans="1:11" x14ac:dyDescent="0.25">
      <c r="A1509" s="1">
        <v>2024</v>
      </c>
      <c r="B1509" s="4">
        <f>_xlfn.XLOOKUP(BD_ATLETAS[[#This Row],[ATLETA]],ATLETAS[ATLETA],ATLETAS[F. NACIMIENTO])</f>
        <v>38674</v>
      </c>
      <c r="C1509" s="1">
        <f>IF(BD_ATLETAS[[#This Row],[F. NACIMIENTO]]=0,"",BD_ATLETAS[[#This Row],[AÑO]]-YEAR(BD_ATLETAS[[#This Row],[F. NACIMIENTO]]))</f>
        <v>15</v>
      </c>
      <c r="D1509" s="2" t="s">
        <v>407</v>
      </c>
      <c r="E1509" s="4" t="s">
        <v>364</v>
      </c>
      <c r="F15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09" s="4" t="str">
        <f>_xlfn.XLOOKUP(BD_ATLETAS[[#This Row],[ATLETA]],ATLETAS[ATLETA],ATLETAS[SEXO])</f>
        <v>M</v>
      </c>
      <c r="H1509" s="4">
        <v>43892</v>
      </c>
      <c r="I1509" s="2" t="s">
        <v>69</v>
      </c>
      <c r="J1509" s="1" t="s">
        <v>651</v>
      </c>
      <c r="K1509" s="3">
        <v>7.9502314814814811E-4</v>
      </c>
    </row>
    <row r="1510" spans="1:11" x14ac:dyDescent="0.25">
      <c r="A1510" s="1">
        <v>2024</v>
      </c>
      <c r="B1510" s="4">
        <f>_xlfn.XLOOKUP(BD_ATLETAS[[#This Row],[ATLETA]],ATLETAS[ATLETA],ATLETAS[F. NACIMIENTO])</f>
        <v>38674</v>
      </c>
      <c r="C1510" s="1">
        <f>IF(BD_ATLETAS[[#This Row],[F. NACIMIENTO]]=0,"",BD_ATLETAS[[#This Row],[AÑO]]-YEAR(BD_ATLETAS[[#This Row],[F. NACIMIENTO]]))</f>
        <v>15</v>
      </c>
      <c r="D1510" s="2" t="s">
        <v>407</v>
      </c>
      <c r="E1510" s="4" t="s">
        <v>364</v>
      </c>
      <c r="F15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10" s="4" t="str">
        <f>_xlfn.XLOOKUP(BD_ATLETAS[[#This Row],[ATLETA]],ATLETAS[ATLETA],ATLETAS[SEXO])</f>
        <v>M</v>
      </c>
      <c r="H1510" s="4">
        <v>43892</v>
      </c>
      <c r="I1510" s="2" t="s">
        <v>69</v>
      </c>
      <c r="J1510" s="1" t="s">
        <v>11</v>
      </c>
      <c r="K1510" s="3">
        <v>4.1666666666666669E-4</v>
      </c>
    </row>
    <row r="1511" spans="1:11" x14ac:dyDescent="0.25">
      <c r="A1511" s="1">
        <v>2024</v>
      </c>
      <c r="B1511" s="4">
        <f>_xlfn.XLOOKUP(BD_ATLETAS[[#This Row],[ATLETA]],ATLETAS[ATLETA],ATLETAS[F. NACIMIENTO])</f>
        <v>39558</v>
      </c>
      <c r="C1511" s="1">
        <f>IF(BD_ATLETAS[[#This Row],[F. NACIMIENTO]]=0,"",BD_ATLETAS[[#This Row],[AÑO]]-YEAR(BD_ATLETAS[[#This Row],[F. NACIMIENTO]]))</f>
        <v>12</v>
      </c>
      <c r="D1511" s="2" t="s">
        <v>188</v>
      </c>
      <c r="E1511" s="4" t="s">
        <v>367</v>
      </c>
      <c r="F15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1" s="4" t="str">
        <f>_xlfn.XLOOKUP(BD_ATLETAS[[#This Row],[ATLETA]],ATLETAS[ATLETA],ATLETAS[SEXO])</f>
        <v>M</v>
      </c>
      <c r="H1511" s="4">
        <v>43892</v>
      </c>
      <c r="I1511" s="2" t="s">
        <v>69</v>
      </c>
      <c r="J1511" s="1" t="s">
        <v>11</v>
      </c>
      <c r="K1511" s="3">
        <v>5.807870370370371E-4</v>
      </c>
    </row>
    <row r="1512" spans="1:11" x14ac:dyDescent="0.25">
      <c r="A1512" s="1">
        <v>2024</v>
      </c>
      <c r="B1512" s="4">
        <f>_xlfn.XLOOKUP(BD_ATLETAS[[#This Row],[ATLETA]],ATLETAS[ATLETA],ATLETAS[F. NACIMIENTO])</f>
        <v>39558</v>
      </c>
      <c r="C1512" s="1">
        <f>IF(BD_ATLETAS[[#This Row],[F. NACIMIENTO]]=0,"",BD_ATLETAS[[#This Row],[AÑO]]-YEAR(BD_ATLETAS[[#This Row],[F. NACIMIENTO]]))</f>
        <v>12</v>
      </c>
      <c r="D1512" s="2" t="s">
        <v>188</v>
      </c>
      <c r="E1512" s="4" t="s">
        <v>367</v>
      </c>
      <c r="F15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2" s="4" t="str">
        <f>_xlfn.XLOOKUP(BD_ATLETAS[[#This Row],[ATLETA]],ATLETAS[ATLETA],ATLETAS[SEXO])</f>
        <v>M</v>
      </c>
      <c r="H1512" s="4">
        <v>43892</v>
      </c>
      <c r="I1512" s="2" t="s">
        <v>69</v>
      </c>
      <c r="J1512" s="1" t="s">
        <v>12</v>
      </c>
      <c r="K1512" s="3">
        <v>6.1701388888888895E-4</v>
      </c>
    </row>
    <row r="1513" spans="1:11" x14ac:dyDescent="0.25">
      <c r="A1513" s="1">
        <v>2024</v>
      </c>
      <c r="B1513" s="4">
        <f>_xlfn.XLOOKUP(BD_ATLETAS[[#This Row],[ATLETA]],ATLETAS[ATLETA],ATLETAS[F. NACIMIENTO])</f>
        <v>39884</v>
      </c>
      <c r="C1513" s="1">
        <f>IF(BD_ATLETAS[[#This Row],[F. NACIMIENTO]]=0,"",BD_ATLETAS[[#This Row],[AÑO]]-YEAR(BD_ATLETAS[[#This Row],[F. NACIMIENTO]]))</f>
        <v>11</v>
      </c>
      <c r="D1513" s="2" t="s">
        <v>259</v>
      </c>
      <c r="E1513" s="4" t="s">
        <v>369</v>
      </c>
      <c r="F15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3" s="4" t="str">
        <f>_xlfn.XLOOKUP(BD_ATLETAS[[#This Row],[ATLETA]],ATLETAS[ATLETA],ATLETAS[SEXO])</f>
        <v>M</v>
      </c>
      <c r="H1513" s="4">
        <v>43892</v>
      </c>
      <c r="I1513" s="2" t="s">
        <v>69</v>
      </c>
      <c r="J1513" s="1" t="s">
        <v>649</v>
      </c>
      <c r="K1513" s="3">
        <v>5.2986111111111105E-4</v>
      </c>
    </row>
    <row r="1514" spans="1:11" x14ac:dyDescent="0.25">
      <c r="A1514" s="1">
        <v>2024</v>
      </c>
      <c r="B1514" s="4">
        <f>_xlfn.XLOOKUP(BD_ATLETAS[[#This Row],[ATLETA]],ATLETAS[ATLETA],ATLETAS[F. NACIMIENTO])</f>
        <v>39884</v>
      </c>
      <c r="C1514" s="1">
        <f>IF(BD_ATLETAS[[#This Row],[F. NACIMIENTO]]=0,"",BD_ATLETAS[[#This Row],[AÑO]]-YEAR(BD_ATLETAS[[#This Row],[F. NACIMIENTO]]))</f>
        <v>11</v>
      </c>
      <c r="D1514" s="2" t="s">
        <v>259</v>
      </c>
      <c r="E1514" s="4" t="s">
        <v>369</v>
      </c>
      <c r="F15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4" s="4" t="str">
        <f>_xlfn.XLOOKUP(BD_ATLETAS[[#This Row],[ATLETA]],ATLETAS[ATLETA],ATLETAS[SEXO])</f>
        <v>M</v>
      </c>
      <c r="H1514" s="4">
        <v>43892</v>
      </c>
      <c r="I1514" s="2" t="s">
        <v>69</v>
      </c>
      <c r="J1514" s="1" t="s">
        <v>651</v>
      </c>
      <c r="K1514" s="3">
        <v>1.3184027777777777E-3</v>
      </c>
    </row>
    <row r="1515" spans="1:11" x14ac:dyDescent="0.25">
      <c r="A1515" s="1">
        <v>2024</v>
      </c>
      <c r="B1515" s="4">
        <f>_xlfn.XLOOKUP(BD_ATLETAS[[#This Row],[ATLETA]],ATLETAS[ATLETA],ATLETAS[F. NACIMIENTO])</f>
        <v>39884</v>
      </c>
      <c r="C1515" s="1">
        <f>IF(BD_ATLETAS[[#This Row],[F. NACIMIENTO]]=0,"",BD_ATLETAS[[#This Row],[AÑO]]-YEAR(BD_ATLETAS[[#This Row],[F. NACIMIENTO]]))</f>
        <v>11</v>
      </c>
      <c r="D1515" s="2" t="s">
        <v>259</v>
      </c>
      <c r="E1515" s="4" t="s">
        <v>369</v>
      </c>
      <c r="F15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15" s="4" t="str">
        <f>_xlfn.XLOOKUP(BD_ATLETAS[[#This Row],[ATLETA]],ATLETAS[ATLETA],ATLETAS[SEXO])</f>
        <v>M</v>
      </c>
      <c r="H1515" s="4">
        <v>43892</v>
      </c>
      <c r="I1515" s="2" t="s">
        <v>69</v>
      </c>
      <c r="J1515" s="1" t="s">
        <v>11</v>
      </c>
      <c r="K1515" s="3">
        <v>7.6678240740740743E-4</v>
      </c>
    </row>
    <row r="1516" spans="1:11" x14ac:dyDescent="0.25">
      <c r="A1516" s="1">
        <v>2024</v>
      </c>
      <c r="B1516" s="4">
        <f>_xlfn.XLOOKUP(BD_ATLETAS[[#This Row],[ATLETA]],ATLETAS[ATLETA],ATLETAS[F. NACIMIENTO])</f>
        <v>35011</v>
      </c>
      <c r="C1516" s="1">
        <f>IF(BD_ATLETAS[[#This Row],[F. NACIMIENTO]]=0,"",BD_ATLETAS[[#This Row],[AÑO]]-YEAR(BD_ATLETAS[[#This Row],[F. NACIMIENTO]]))</f>
        <v>25</v>
      </c>
      <c r="D1516" s="2" t="s">
        <v>279</v>
      </c>
      <c r="E1516" s="4" t="s">
        <v>369</v>
      </c>
      <c r="F15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6" s="4" t="str">
        <f>_xlfn.XLOOKUP(BD_ATLETAS[[#This Row],[ATLETA]],ATLETAS[ATLETA],ATLETAS[SEXO])</f>
        <v>M</v>
      </c>
      <c r="H1516" s="4">
        <v>43892</v>
      </c>
      <c r="I1516" s="2" t="s">
        <v>69</v>
      </c>
      <c r="J1516" s="1" t="s">
        <v>651</v>
      </c>
      <c r="K1516" s="3">
        <v>6.6076388888888879E-4</v>
      </c>
    </row>
    <row r="1517" spans="1:11" x14ac:dyDescent="0.25">
      <c r="A1517" s="1">
        <v>2024</v>
      </c>
      <c r="B1517" s="4">
        <f>_xlfn.XLOOKUP(BD_ATLETAS[[#This Row],[ATLETA]],ATLETAS[ATLETA],ATLETAS[F. NACIMIENTO])</f>
        <v>35011</v>
      </c>
      <c r="C1517" s="1">
        <f>IF(BD_ATLETAS[[#This Row],[F. NACIMIENTO]]=0,"",BD_ATLETAS[[#This Row],[AÑO]]-YEAR(BD_ATLETAS[[#This Row],[F. NACIMIENTO]]))</f>
        <v>25</v>
      </c>
      <c r="D1517" s="2" t="s">
        <v>279</v>
      </c>
      <c r="E1517" s="4" t="s">
        <v>369</v>
      </c>
      <c r="F15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7" s="4" t="str">
        <f>_xlfn.XLOOKUP(BD_ATLETAS[[#This Row],[ATLETA]],ATLETAS[ATLETA],ATLETAS[SEXO])</f>
        <v>M</v>
      </c>
      <c r="H1517" s="4">
        <v>43892</v>
      </c>
      <c r="I1517" s="2" t="s">
        <v>69</v>
      </c>
      <c r="J1517" s="1" t="s">
        <v>652</v>
      </c>
      <c r="K1517" s="3">
        <v>1.4869212962962963E-3</v>
      </c>
    </row>
    <row r="1518" spans="1:11" x14ac:dyDescent="0.25">
      <c r="A1518" s="1">
        <v>2024</v>
      </c>
      <c r="B1518" s="4">
        <f>_xlfn.XLOOKUP(BD_ATLETAS[[#This Row],[ATLETA]],ATLETAS[ATLETA],ATLETAS[F. NACIMIENTO])</f>
        <v>35011</v>
      </c>
      <c r="C1518" s="1">
        <f>IF(BD_ATLETAS[[#This Row],[F. NACIMIENTO]]=0,"",BD_ATLETAS[[#This Row],[AÑO]]-YEAR(BD_ATLETAS[[#This Row],[F. NACIMIENTO]]))</f>
        <v>25</v>
      </c>
      <c r="D1518" s="2" t="s">
        <v>279</v>
      </c>
      <c r="E1518" s="4" t="s">
        <v>369</v>
      </c>
      <c r="F151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8" s="4" t="str">
        <f>_xlfn.XLOOKUP(BD_ATLETAS[[#This Row],[ATLETA]],ATLETAS[ATLETA],ATLETAS[SEXO])</f>
        <v>M</v>
      </c>
      <c r="H1518" s="4">
        <v>43892</v>
      </c>
      <c r="I1518" s="2" t="s">
        <v>69</v>
      </c>
      <c r="J1518" s="1" t="s">
        <v>11</v>
      </c>
      <c r="K1518" s="3">
        <v>3.9027777777777775E-4</v>
      </c>
    </row>
    <row r="1519" spans="1:11" x14ac:dyDescent="0.25">
      <c r="A1519" s="1">
        <v>2024</v>
      </c>
      <c r="B1519" s="4">
        <f>_xlfn.XLOOKUP(BD_ATLETAS[[#This Row],[ATLETA]],ATLETAS[ATLETA],ATLETAS[F. NACIMIENTO])</f>
        <v>35011</v>
      </c>
      <c r="C1519" s="1">
        <f>IF(BD_ATLETAS[[#This Row],[F. NACIMIENTO]]=0,"",BD_ATLETAS[[#This Row],[AÑO]]-YEAR(BD_ATLETAS[[#This Row],[F. NACIMIENTO]]))</f>
        <v>25</v>
      </c>
      <c r="D1519" s="2" t="s">
        <v>279</v>
      </c>
      <c r="E1519" s="4" t="s">
        <v>369</v>
      </c>
      <c r="F15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19" s="4" t="str">
        <f>_xlfn.XLOOKUP(BD_ATLETAS[[#This Row],[ATLETA]],ATLETAS[ATLETA],ATLETAS[SEXO])</f>
        <v>M</v>
      </c>
      <c r="H1519" s="4">
        <v>43892</v>
      </c>
      <c r="I1519" s="2" t="s">
        <v>69</v>
      </c>
      <c r="J1519" s="1" t="s">
        <v>12</v>
      </c>
      <c r="K1519" s="3">
        <v>3.960648148148148E-4</v>
      </c>
    </row>
    <row r="1520" spans="1:11" x14ac:dyDescent="0.25">
      <c r="A1520" s="1">
        <v>2024</v>
      </c>
      <c r="B1520" s="4">
        <f>_xlfn.XLOOKUP(BD_ATLETAS[[#This Row],[ATLETA]],ATLETAS[ATLETA],ATLETAS[F. NACIMIENTO])</f>
        <v>38028</v>
      </c>
      <c r="C1520" s="1">
        <f>IF(BD_ATLETAS[[#This Row],[F. NACIMIENTO]]=0,"",BD_ATLETAS[[#This Row],[AÑO]]-YEAR(BD_ATLETAS[[#This Row],[F. NACIMIENTO]]))</f>
        <v>16</v>
      </c>
      <c r="D1520" s="2" t="s">
        <v>349</v>
      </c>
      <c r="E1520" s="4" t="s">
        <v>376</v>
      </c>
      <c r="F15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0" s="4" t="str">
        <f>_xlfn.XLOOKUP(BD_ATLETAS[[#This Row],[ATLETA]],ATLETAS[ATLETA],ATLETAS[SEXO])</f>
        <v>M</v>
      </c>
      <c r="H1520" s="4">
        <v>43892</v>
      </c>
      <c r="I1520" s="2" t="s">
        <v>69</v>
      </c>
      <c r="J1520" s="1" t="s">
        <v>649</v>
      </c>
      <c r="K1520" s="3">
        <v>3.4502314814814812E-4</v>
      </c>
    </row>
    <row r="1521" spans="1:11" x14ac:dyDescent="0.25">
      <c r="A1521" s="1">
        <v>2024</v>
      </c>
      <c r="B1521" s="4">
        <f>_xlfn.XLOOKUP(BD_ATLETAS[[#This Row],[ATLETA]],ATLETAS[ATLETA],ATLETAS[F. NACIMIENTO])</f>
        <v>38028</v>
      </c>
      <c r="C1521" s="1">
        <f>IF(BD_ATLETAS[[#This Row],[F. NACIMIENTO]]=0,"",BD_ATLETAS[[#This Row],[AÑO]]-YEAR(BD_ATLETAS[[#This Row],[F. NACIMIENTO]]))</f>
        <v>16</v>
      </c>
      <c r="D1521" s="2" t="s">
        <v>349</v>
      </c>
      <c r="E1521" s="4" t="s">
        <v>376</v>
      </c>
      <c r="F15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1" s="4" t="str">
        <f>_xlfn.XLOOKUP(BD_ATLETAS[[#This Row],[ATLETA]],ATLETAS[ATLETA],ATLETAS[SEXO])</f>
        <v>M</v>
      </c>
      <c r="H1521" s="4">
        <v>43892</v>
      </c>
      <c r="I1521" s="2" t="s">
        <v>69</v>
      </c>
      <c r="J1521" s="1" t="s">
        <v>11</v>
      </c>
      <c r="K1521" s="3">
        <v>4.2314814814814819E-4</v>
      </c>
    </row>
    <row r="1522" spans="1:11" x14ac:dyDescent="0.25">
      <c r="A1522" s="1">
        <v>2024</v>
      </c>
      <c r="B1522" s="4">
        <f>_xlfn.XLOOKUP(BD_ATLETAS[[#This Row],[ATLETA]],ATLETAS[ATLETA],ATLETAS[F. NACIMIENTO])</f>
        <v>38028</v>
      </c>
      <c r="C1522" s="1">
        <f>IF(BD_ATLETAS[[#This Row],[F. NACIMIENTO]]=0,"",BD_ATLETAS[[#This Row],[AÑO]]-YEAR(BD_ATLETAS[[#This Row],[F. NACIMIENTO]]))</f>
        <v>16</v>
      </c>
      <c r="D1522" s="2" t="s">
        <v>349</v>
      </c>
      <c r="E1522" s="4" t="s">
        <v>376</v>
      </c>
      <c r="F15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22" s="4" t="str">
        <f>_xlfn.XLOOKUP(BD_ATLETAS[[#This Row],[ATLETA]],ATLETAS[ATLETA],ATLETAS[SEXO])</f>
        <v>M</v>
      </c>
      <c r="H1522" s="4">
        <v>43892</v>
      </c>
      <c r="I1522" s="2" t="s">
        <v>69</v>
      </c>
      <c r="J1522" s="1" t="s">
        <v>13</v>
      </c>
      <c r="K1522" s="3">
        <v>3.5416666666666669E-4</v>
      </c>
    </row>
    <row r="1523" spans="1:11" x14ac:dyDescent="0.25">
      <c r="A1523" s="1">
        <v>2024</v>
      </c>
      <c r="B1523" s="4">
        <f>_xlfn.XLOOKUP(BD_ATLETAS[[#This Row],[ATLETA]],ATLETAS[ATLETA],ATLETAS[F. NACIMIENTO])</f>
        <v>28001</v>
      </c>
      <c r="C1523" s="1">
        <f>IF(BD_ATLETAS[[#This Row],[F. NACIMIENTO]]=0,"",BD_ATLETAS[[#This Row],[AÑO]]-YEAR(BD_ATLETAS[[#This Row],[F. NACIMIENTO]]))</f>
        <v>44</v>
      </c>
      <c r="D1523" s="2" t="s">
        <v>449</v>
      </c>
      <c r="E1523" s="4" t="s">
        <v>367</v>
      </c>
      <c r="F152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3" s="4" t="str">
        <f>_xlfn.XLOOKUP(BD_ATLETAS[[#This Row],[ATLETA]],ATLETAS[ATLETA],ATLETAS[SEXO])</f>
        <v>F</v>
      </c>
      <c r="H1523" s="4">
        <v>43892</v>
      </c>
      <c r="I1523" s="2" t="s">
        <v>69</v>
      </c>
      <c r="J1523" s="1" t="s">
        <v>649</v>
      </c>
      <c r="K1523" s="3">
        <v>5.9537037037037035E-4</v>
      </c>
    </row>
    <row r="1524" spans="1:11" x14ac:dyDescent="0.25">
      <c r="A1524" s="1">
        <v>2024</v>
      </c>
      <c r="B1524" s="4">
        <f>_xlfn.XLOOKUP(BD_ATLETAS[[#This Row],[ATLETA]],ATLETAS[ATLETA],ATLETAS[F. NACIMIENTO])</f>
        <v>28001</v>
      </c>
      <c r="C1524" s="1">
        <f>IF(BD_ATLETAS[[#This Row],[F. NACIMIENTO]]=0,"",BD_ATLETAS[[#This Row],[AÑO]]-YEAR(BD_ATLETAS[[#This Row],[F. NACIMIENTO]]))</f>
        <v>44</v>
      </c>
      <c r="D1524" s="2" t="s">
        <v>449</v>
      </c>
      <c r="E1524" s="4" t="s">
        <v>367</v>
      </c>
      <c r="F152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4" s="4" t="str">
        <f>_xlfn.XLOOKUP(BD_ATLETAS[[#This Row],[ATLETA]],ATLETAS[ATLETA],ATLETAS[SEXO])</f>
        <v>F</v>
      </c>
      <c r="H1524" s="4">
        <v>43892</v>
      </c>
      <c r="I1524" s="2" t="s">
        <v>69</v>
      </c>
      <c r="J1524" s="1" t="s">
        <v>652</v>
      </c>
      <c r="K1524" s="3">
        <v>3.492824074074074E-3</v>
      </c>
    </row>
    <row r="1525" spans="1:11" x14ac:dyDescent="0.25">
      <c r="A1525" s="1">
        <v>2024</v>
      </c>
      <c r="B1525" s="4">
        <f>_xlfn.XLOOKUP(BD_ATLETAS[[#This Row],[ATLETA]],ATLETAS[ATLETA],ATLETAS[F. NACIMIENTO])</f>
        <v>28001</v>
      </c>
      <c r="C1525" s="1">
        <f>IF(BD_ATLETAS[[#This Row],[F. NACIMIENTO]]=0,"",BD_ATLETAS[[#This Row],[AÑO]]-YEAR(BD_ATLETAS[[#This Row],[F. NACIMIENTO]]))</f>
        <v>44</v>
      </c>
      <c r="D1525" s="2" t="s">
        <v>449</v>
      </c>
      <c r="E1525" s="4" t="s">
        <v>367</v>
      </c>
      <c r="F152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5" s="4" t="str">
        <f>_xlfn.XLOOKUP(BD_ATLETAS[[#This Row],[ATLETA]],ATLETAS[ATLETA],ATLETAS[SEXO])</f>
        <v>F</v>
      </c>
      <c r="H1525" s="4">
        <v>43892</v>
      </c>
      <c r="I1525" s="2" t="s">
        <v>69</v>
      </c>
      <c r="J1525" s="1" t="s">
        <v>11</v>
      </c>
      <c r="K1525" s="3">
        <v>8.0081018518518522E-4</v>
      </c>
    </row>
    <row r="1526" spans="1:11" x14ac:dyDescent="0.25">
      <c r="A1526" s="1">
        <v>2024</v>
      </c>
      <c r="B1526" s="4">
        <f>_xlfn.XLOOKUP(BD_ATLETAS[[#This Row],[ATLETA]],ATLETAS[ATLETA],ATLETAS[F. NACIMIENTO])</f>
        <v>28001</v>
      </c>
      <c r="C1526" s="1">
        <f>IF(BD_ATLETAS[[#This Row],[F. NACIMIENTO]]=0,"",BD_ATLETAS[[#This Row],[AÑO]]-YEAR(BD_ATLETAS[[#This Row],[F. NACIMIENTO]]))</f>
        <v>44</v>
      </c>
      <c r="D1526" s="2" t="s">
        <v>449</v>
      </c>
      <c r="E1526" s="4" t="s">
        <v>367</v>
      </c>
      <c r="F15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526" s="4" t="str">
        <f>_xlfn.XLOOKUP(BD_ATLETAS[[#This Row],[ATLETA]],ATLETAS[ATLETA],ATLETAS[SEXO])</f>
        <v>F</v>
      </c>
      <c r="H1526" s="4">
        <v>43892</v>
      </c>
      <c r="I1526" s="2" t="s">
        <v>69</v>
      </c>
      <c r="J1526" s="1" t="s">
        <v>13</v>
      </c>
      <c r="K1526" s="3">
        <v>8.6006944444444444E-4</v>
      </c>
    </row>
    <row r="1527" spans="1:11" x14ac:dyDescent="0.25">
      <c r="A1527" s="1">
        <v>2024</v>
      </c>
      <c r="B1527" s="4">
        <f>_xlfn.XLOOKUP(BD_ATLETAS[[#This Row],[ATLETA]],ATLETAS[ATLETA],ATLETAS[F. NACIMIENTO])</f>
        <v>35253</v>
      </c>
      <c r="C1527" s="1">
        <f>IF(BD_ATLETAS[[#This Row],[F. NACIMIENTO]]=0,"",BD_ATLETAS[[#This Row],[AÑO]]-YEAR(BD_ATLETAS[[#This Row],[F. NACIMIENTO]]))</f>
        <v>24</v>
      </c>
      <c r="D1527" s="2" t="s">
        <v>353</v>
      </c>
      <c r="E1527" s="4" t="s">
        <v>377</v>
      </c>
      <c r="F152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27" s="4" t="str">
        <f>_xlfn.XLOOKUP(BD_ATLETAS[[#This Row],[ATLETA]],ATLETAS[ATLETA],ATLETAS[SEXO])</f>
        <v>M</v>
      </c>
      <c r="H1527" s="4">
        <v>43892</v>
      </c>
      <c r="I1527" s="2" t="s">
        <v>69</v>
      </c>
      <c r="J1527" s="1" t="s">
        <v>12</v>
      </c>
      <c r="K1527" s="3">
        <v>4.7858796296296299E-4</v>
      </c>
    </row>
    <row r="1528" spans="1:11" x14ac:dyDescent="0.25">
      <c r="A1528" s="1">
        <v>2024</v>
      </c>
      <c r="B1528" s="4">
        <f>_xlfn.XLOOKUP(BD_ATLETAS[[#This Row],[ATLETA]],ATLETAS[ATLETA],ATLETAS[F. NACIMIENTO])</f>
        <v>27394</v>
      </c>
      <c r="C1528" s="1">
        <f>IF(BD_ATLETAS[[#This Row],[F. NACIMIENTO]]=0,"",BD_ATLETAS[[#This Row],[AÑO]]-YEAR(BD_ATLETAS[[#This Row],[F. NACIMIENTO]]))</f>
        <v>45</v>
      </c>
      <c r="D1528" s="2" t="s">
        <v>281</v>
      </c>
      <c r="E1528" s="4" t="s">
        <v>369</v>
      </c>
      <c r="F1528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28" s="4" t="str">
        <f>_xlfn.XLOOKUP(BD_ATLETAS[[#This Row],[ATLETA]],ATLETAS[ATLETA],ATLETAS[SEXO])</f>
        <v>M</v>
      </c>
      <c r="H1528" s="4">
        <v>43892</v>
      </c>
      <c r="I1528" s="2" t="s">
        <v>69</v>
      </c>
      <c r="J1528" s="1" t="s">
        <v>649</v>
      </c>
      <c r="K1528" s="3">
        <v>4.1203703703703709E-4</v>
      </c>
    </row>
    <row r="1529" spans="1:11" x14ac:dyDescent="0.25">
      <c r="A1529" s="1">
        <v>2024</v>
      </c>
      <c r="B1529" s="4">
        <f>_xlfn.XLOOKUP(BD_ATLETAS[[#This Row],[ATLETA]],ATLETAS[ATLETA],ATLETAS[F. NACIMIENTO])</f>
        <v>27394</v>
      </c>
      <c r="C1529" s="1">
        <f>IF(BD_ATLETAS[[#This Row],[F. NACIMIENTO]]=0,"",BD_ATLETAS[[#This Row],[AÑO]]-YEAR(BD_ATLETAS[[#This Row],[F. NACIMIENTO]]))</f>
        <v>45</v>
      </c>
      <c r="D1529" s="2" t="s">
        <v>281</v>
      </c>
      <c r="E1529" s="4" t="s">
        <v>369</v>
      </c>
      <c r="F152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29" s="4" t="str">
        <f>_xlfn.XLOOKUP(BD_ATLETAS[[#This Row],[ATLETA]],ATLETAS[ATLETA],ATLETAS[SEXO])</f>
        <v>M</v>
      </c>
      <c r="H1529" s="4">
        <v>43892</v>
      </c>
      <c r="I1529" s="2" t="s">
        <v>69</v>
      </c>
      <c r="J1529" s="1" t="s">
        <v>652</v>
      </c>
      <c r="K1529" s="3">
        <v>2.3390046296296297E-3</v>
      </c>
    </row>
    <row r="1530" spans="1:11" x14ac:dyDescent="0.25">
      <c r="A1530" s="1">
        <v>2024</v>
      </c>
      <c r="B1530" s="4">
        <f>_xlfn.XLOOKUP(BD_ATLETAS[[#This Row],[ATLETA]],ATLETAS[ATLETA],ATLETAS[F. NACIMIENTO])</f>
        <v>27394</v>
      </c>
      <c r="C1530" s="1">
        <f>IF(BD_ATLETAS[[#This Row],[F. NACIMIENTO]]=0,"",BD_ATLETAS[[#This Row],[AÑO]]-YEAR(BD_ATLETAS[[#This Row],[F. NACIMIENTO]]))</f>
        <v>45</v>
      </c>
      <c r="D1530" s="2" t="s">
        <v>281</v>
      </c>
      <c r="E1530" s="4" t="s">
        <v>369</v>
      </c>
      <c r="F153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30" s="4" t="str">
        <f>_xlfn.XLOOKUP(BD_ATLETAS[[#This Row],[ATLETA]],ATLETAS[ATLETA],ATLETAS[SEXO])</f>
        <v>M</v>
      </c>
      <c r="H1530" s="4">
        <v>43892</v>
      </c>
      <c r="I1530" s="2" t="s">
        <v>69</v>
      </c>
      <c r="J1530" s="1" t="s">
        <v>11</v>
      </c>
      <c r="K1530" s="3">
        <v>5.5659722222222232E-4</v>
      </c>
    </row>
    <row r="1531" spans="1:11" x14ac:dyDescent="0.25">
      <c r="A1531" s="1">
        <v>2024</v>
      </c>
      <c r="B1531" s="4">
        <f>_xlfn.XLOOKUP(BD_ATLETAS[[#This Row],[ATLETA]],ATLETAS[ATLETA],ATLETAS[F. NACIMIENTO])</f>
        <v>27394</v>
      </c>
      <c r="C1531" s="1">
        <f>IF(BD_ATLETAS[[#This Row],[F. NACIMIENTO]]=0,"",BD_ATLETAS[[#This Row],[AÑO]]-YEAR(BD_ATLETAS[[#This Row],[F. NACIMIENTO]]))</f>
        <v>45</v>
      </c>
      <c r="D1531" s="2" t="s">
        <v>281</v>
      </c>
      <c r="E1531" s="4" t="s">
        <v>369</v>
      </c>
      <c r="F153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531" s="4" t="str">
        <f>_xlfn.XLOOKUP(BD_ATLETAS[[#This Row],[ATLETA]],ATLETAS[ATLETA],ATLETAS[SEXO])</f>
        <v>M</v>
      </c>
      <c r="H1531" s="4">
        <v>43892</v>
      </c>
      <c r="I1531" s="2" t="s">
        <v>69</v>
      </c>
      <c r="J1531" s="1" t="s">
        <v>12</v>
      </c>
      <c r="K1531" s="3">
        <v>4.9444444444444438E-4</v>
      </c>
    </row>
    <row r="1532" spans="1:11" x14ac:dyDescent="0.25">
      <c r="A1532" s="1">
        <v>2024</v>
      </c>
      <c r="B1532" s="4">
        <f>_xlfn.XLOOKUP(BD_ATLETAS[[#This Row],[ATLETA]],ATLETAS[ATLETA],ATLETAS[F. NACIMIENTO])</f>
        <v>39569</v>
      </c>
      <c r="C1532" s="1">
        <f>IF(BD_ATLETAS[[#This Row],[F. NACIMIENTO]]=0,"",BD_ATLETAS[[#This Row],[AÑO]]-YEAR(BD_ATLETAS[[#This Row],[F. NACIMIENTO]]))</f>
        <v>12</v>
      </c>
      <c r="D1532" s="2" t="s">
        <v>261</v>
      </c>
      <c r="E1532" s="4" t="s">
        <v>369</v>
      </c>
      <c r="F15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2" s="4" t="str">
        <f>_xlfn.XLOOKUP(BD_ATLETAS[[#This Row],[ATLETA]],ATLETAS[ATLETA],ATLETAS[SEXO])</f>
        <v>M</v>
      </c>
      <c r="H1532" s="4">
        <v>43892</v>
      </c>
      <c r="I1532" s="2" t="s">
        <v>69</v>
      </c>
      <c r="J1532" s="1" t="s">
        <v>11</v>
      </c>
      <c r="K1532" s="3">
        <v>5.8634259259259251E-4</v>
      </c>
    </row>
    <row r="1533" spans="1:11" x14ac:dyDescent="0.25">
      <c r="A1533" s="1">
        <v>2024</v>
      </c>
      <c r="B1533" s="4">
        <f>_xlfn.XLOOKUP(BD_ATLETAS[[#This Row],[ATLETA]],ATLETAS[ATLETA],ATLETAS[F. NACIMIENTO])</f>
        <v>39569</v>
      </c>
      <c r="C1533" s="1">
        <f>IF(BD_ATLETAS[[#This Row],[F. NACIMIENTO]]=0,"",BD_ATLETAS[[#This Row],[AÑO]]-YEAR(BD_ATLETAS[[#This Row],[F. NACIMIENTO]]))</f>
        <v>12</v>
      </c>
      <c r="D1533" s="2" t="s">
        <v>261</v>
      </c>
      <c r="E1533" s="4" t="s">
        <v>369</v>
      </c>
      <c r="F15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3" s="4" t="str">
        <f>_xlfn.XLOOKUP(BD_ATLETAS[[#This Row],[ATLETA]],ATLETAS[ATLETA],ATLETAS[SEXO])</f>
        <v>M</v>
      </c>
      <c r="H1533" s="4">
        <v>43892</v>
      </c>
      <c r="I1533" s="2" t="s">
        <v>69</v>
      </c>
      <c r="J1533" s="1" t="s">
        <v>13</v>
      </c>
      <c r="K1533" s="3">
        <v>6.174768518518518E-4</v>
      </c>
    </row>
    <row r="1534" spans="1:11" x14ac:dyDescent="0.25">
      <c r="A1534" s="1">
        <v>2024</v>
      </c>
      <c r="B1534" s="4">
        <f>_xlfn.XLOOKUP(BD_ATLETAS[[#This Row],[ATLETA]],ATLETAS[ATLETA],ATLETAS[F. NACIMIENTO])</f>
        <v>39569</v>
      </c>
      <c r="C1534" s="1">
        <f>IF(BD_ATLETAS[[#This Row],[F. NACIMIENTO]]=0,"",BD_ATLETAS[[#This Row],[AÑO]]-YEAR(BD_ATLETAS[[#This Row],[F. NACIMIENTO]]))</f>
        <v>12</v>
      </c>
      <c r="D1534" s="2" t="s">
        <v>261</v>
      </c>
      <c r="E1534" s="4" t="s">
        <v>369</v>
      </c>
      <c r="F15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4" s="4" t="str">
        <f>_xlfn.XLOOKUP(BD_ATLETAS[[#This Row],[ATLETA]],ATLETAS[ATLETA],ATLETAS[SEXO])</f>
        <v>M</v>
      </c>
      <c r="H1534" s="4">
        <v>43892</v>
      </c>
      <c r="I1534" s="2" t="s">
        <v>69</v>
      </c>
      <c r="J1534" s="1" t="s">
        <v>12</v>
      </c>
      <c r="K1534" s="3">
        <v>7.7870370370370365E-4</v>
      </c>
    </row>
    <row r="1535" spans="1:11" x14ac:dyDescent="0.25">
      <c r="A1535" s="1">
        <v>2024</v>
      </c>
      <c r="B1535" s="4">
        <f>_xlfn.XLOOKUP(BD_ATLETAS[[#This Row],[ATLETA]],ATLETAS[ATLETA],ATLETAS[F. NACIMIENTO])</f>
        <v>40365</v>
      </c>
      <c r="C1535" s="1">
        <f>IF(BD_ATLETAS[[#This Row],[F. NACIMIENTO]]=0,"",BD_ATLETAS[[#This Row],[AÑO]]-YEAR(BD_ATLETAS[[#This Row],[F. NACIMIENTO]]))</f>
        <v>10</v>
      </c>
      <c r="D1535" s="2" t="s">
        <v>37</v>
      </c>
      <c r="E1535" s="4" t="s">
        <v>25</v>
      </c>
      <c r="F15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5" s="4" t="str">
        <f>_xlfn.XLOOKUP(BD_ATLETAS[[#This Row],[ATLETA]],ATLETAS[ATLETA],ATLETAS[SEXO])</f>
        <v>M</v>
      </c>
      <c r="H1535" s="4">
        <v>43892</v>
      </c>
      <c r="I1535" s="2" t="s">
        <v>69</v>
      </c>
      <c r="J1535" s="1" t="s">
        <v>649</v>
      </c>
      <c r="K1535" s="3">
        <v>5.3680555555555556E-4</v>
      </c>
    </row>
    <row r="1536" spans="1:11" x14ac:dyDescent="0.25">
      <c r="A1536" s="1">
        <v>2024</v>
      </c>
      <c r="B1536" s="4">
        <f>_xlfn.XLOOKUP(BD_ATLETAS[[#This Row],[ATLETA]],ATLETAS[ATLETA],ATLETAS[F. NACIMIENTO])</f>
        <v>40365</v>
      </c>
      <c r="C1536" s="1">
        <f>IF(BD_ATLETAS[[#This Row],[F. NACIMIENTO]]=0,"",BD_ATLETAS[[#This Row],[AÑO]]-YEAR(BD_ATLETAS[[#This Row],[F. NACIMIENTO]]))</f>
        <v>10</v>
      </c>
      <c r="D1536" s="2" t="s">
        <v>37</v>
      </c>
      <c r="E1536" s="4" t="s">
        <v>25</v>
      </c>
      <c r="F15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6" s="4" t="str">
        <f>_xlfn.XLOOKUP(BD_ATLETAS[[#This Row],[ATLETA]],ATLETAS[ATLETA],ATLETAS[SEXO])</f>
        <v>M</v>
      </c>
      <c r="H1536" s="4">
        <v>43892</v>
      </c>
      <c r="I1536" s="2" t="s">
        <v>69</v>
      </c>
      <c r="J1536" s="1" t="s">
        <v>11</v>
      </c>
      <c r="K1536" s="3">
        <v>8.6446759259259246E-4</v>
      </c>
    </row>
    <row r="1537" spans="1:11" x14ac:dyDescent="0.25">
      <c r="A1537" s="1">
        <v>2024</v>
      </c>
      <c r="B1537" s="4">
        <f>_xlfn.XLOOKUP(BD_ATLETAS[[#This Row],[ATLETA]],ATLETAS[ATLETA],ATLETAS[F. NACIMIENTO])</f>
        <v>40365</v>
      </c>
      <c r="C1537" s="1">
        <f>IF(BD_ATLETAS[[#This Row],[F. NACIMIENTO]]=0,"",BD_ATLETAS[[#This Row],[AÑO]]-YEAR(BD_ATLETAS[[#This Row],[F. NACIMIENTO]]))</f>
        <v>10</v>
      </c>
      <c r="D1537" s="2" t="s">
        <v>37</v>
      </c>
      <c r="E1537" s="4" t="s">
        <v>25</v>
      </c>
      <c r="F15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537" s="4" t="str">
        <f>_xlfn.XLOOKUP(BD_ATLETAS[[#This Row],[ATLETA]],ATLETAS[ATLETA],ATLETAS[SEXO])</f>
        <v>M</v>
      </c>
      <c r="H1537" s="4">
        <v>43892</v>
      </c>
      <c r="I1537" s="2" t="s">
        <v>69</v>
      </c>
      <c r="J1537" s="1" t="s">
        <v>13</v>
      </c>
      <c r="K1537" s="3">
        <v>8.4351851851851851E-4</v>
      </c>
    </row>
    <row r="1538" spans="1:11" x14ac:dyDescent="0.25">
      <c r="A1538" s="1">
        <v>2024</v>
      </c>
      <c r="B1538" s="4">
        <f>_xlfn.XLOOKUP(BD_ATLETAS[[#This Row],[ATLETA]],ATLETAS[ATLETA],ATLETAS[F. NACIMIENTO])</f>
        <v>40321</v>
      </c>
      <c r="C1538" s="1">
        <f>IF(BD_ATLETAS[[#This Row],[F. NACIMIENTO]]=0,"",BD_ATLETAS[[#This Row],[AÑO]]-YEAR(BD_ATLETAS[[#This Row],[F. NACIMIENTO]]))</f>
        <v>10</v>
      </c>
      <c r="D1538" s="2" t="s">
        <v>81</v>
      </c>
      <c r="E1538" s="4" t="s">
        <v>362</v>
      </c>
      <c r="F15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8" s="4" t="str">
        <f>_xlfn.XLOOKUP(BD_ATLETAS[[#This Row],[ATLETA]],ATLETAS[ATLETA],ATLETAS[SEXO])</f>
        <v>F</v>
      </c>
      <c r="H1538" s="4">
        <v>43892</v>
      </c>
      <c r="I1538" s="2" t="s">
        <v>69</v>
      </c>
      <c r="J1538" s="1" t="s">
        <v>649</v>
      </c>
      <c r="K1538" s="3">
        <v>6.3078703703703702E-4</v>
      </c>
    </row>
    <row r="1539" spans="1:11" x14ac:dyDescent="0.25">
      <c r="A1539" s="1">
        <v>2024</v>
      </c>
      <c r="B1539" s="4">
        <f>_xlfn.XLOOKUP(BD_ATLETAS[[#This Row],[ATLETA]],ATLETAS[ATLETA],ATLETAS[F. NACIMIENTO])</f>
        <v>40321</v>
      </c>
      <c r="C1539" s="1">
        <f>IF(BD_ATLETAS[[#This Row],[F. NACIMIENTO]]=0,"",BD_ATLETAS[[#This Row],[AÑO]]-YEAR(BD_ATLETAS[[#This Row],[F. NACIMIENTO]]))</f>
        <v>10</v>
      </c>
      <c r="D1539" s="2" t="s">
        <v>81</v>
      </c>
      <c r="E1539" s="4" t="s">
        <v>362</v>
      </c>
      <c r="F15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39" s="4" t="str">
        <f>_xlfn.XLOOKUP(BD_ATLETAS[[#This Row],[ATLETA]],ATLETAS[ATLETA],ATLETAS[SEXO])</f>
        <v>F</v>
      </c>
      <c r="H1539" s="4">
        <v>43892</v>
      </c>
      <c r="I1539" s="2" t="s">
        <v>69</v>
      </c>
      <c r="J1539" s="1" t="s">
        <v>11</v>
      </c>
      <c r="K1539" s="3">
        <v>7.3530092592592581E-4</v>
      </c>
    </row>
    <row r="1540" spans="1:11" x14ac:dyDescent="0.25">
      <c r="A1540" s="1">
        <v>2024</v>
      </c>
      <c r="B1540" s="4">
        <f>_xlfn.XLOOKUP(BD_ATLETAS[[#This Row],[ATLETA]],ATLETAS[ATLETA],ATLETAS[F. NACIMIENTO])</f>
        <v>40321</v>
      </c>
      <c r="C1540" s="1">
        <f>IF(BD_ATLETAS[[#This Row],[F. NACIMIENTO]]=0,"",BD_ATLETAS[[#This Row],[AÑO]]-YEAR(BD_ATLETAS[[#This Row],[F. NACIMIENTO]]))</f>
        <v>10</v>
      </c>
      <c r="D1540" s="2" t="s">
        <v>81</v>
      </c>
      <c r="E1540" s="4" t="s">
        <v>362</v>
      </c>
      <c r="F15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40" s="4" t="str">
        <f>_xlfn.XLOOKUP(BD_ATLETAS[[#This Row],[ATLETA]],ATLETAS[ATLETA],ATLETAS[SEXO])</f>
        <v>F</v>
      </c>
      <c r="H1540" s="4">
        <v>43892</v>
      </c>
      <c r="I1540" s="2" t="s">
        <v>69</v>
      </c>
      <c r="J1540" s="1" t="s">
        <v>13</v>
      </c>
      <c r="K1540" s="3">
        <v>8.582175925925926E-4</v>
      </c>
    </row>
    <row r="1541" spans="1:11" x14ac:dyDescent="0.25">
      <c r="A1541" s="1">
        <v>2024</v>
      </c>
      <c r="B1541" s="4">
        <f>_xlfn.XLOOKUP(BD_ATLETAS[[#This Row],[ATLETA]],ATLETAS[ATLETA],ATLETAS[F. NACIMIENTO])</f>
        <v>40321</v>
      </c>
      <c r="C1541" s="1">
        <f>IF(BD_ATLETAS[[#This Row],[F. NACIMIENTO]]=0,"",BD_ATLETAS[[#This Row],[AÑO]]-YEAR(BD_ATLETAS[[#This Row],[F. NACIMIENTO]]))</f>
        <v>10</v>
      </c>
      <c r="D1541" s="2" t="s">
        <v>81</v>
      </c>
      <c r="E1541" s="4" t="s">
        <v>362</v>
      </c>
      <c r="F15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41" s="4" t="str">
        <f>_xlfn.XLOOKUP(BD_ATLETAS[[#This Row],[ATLETA]],ATLETAS[ATLETA],ATLETAS[SEXO])</f>
        <v>F</v>
      </c>
      <c r="H1541" s="4">
        <v>43892</v>
      </c>
      <c r="I1541" s="2" t="s">
        <v>69</v>
      </c>
      <c r="J1541" s="1" t="s">
        <v>12</v>
      </c>
      <c r="K1541" s="3">
        <v>8.9664351851851841E-4</v>
      </c>
    </row>
    <row r="1542" spans="1:11" x14ac:dyDescent="0.25">
      <c r="A1542" s="1">
        <v>2024</v>
      </c>
      <c r="B1542" s="4">
        <f>_xlfn.XLOOKUP(BD_ATLETAS[[#This Row],[ATLETA]],ATLETAS[ATLETA],ATLETAS[F. NACIMIENTO])</f>
        <v>32590</v>
      </c>
      <c r="C1542" s="1">
        <f>IF(BD_ATLETAS[[#This Row],[F. NACIMIENTO]]=0,"",BD_ATLETAS[[#This Row],[AÑO]]-YEAR(BD_ATLETAS[[#This Row],[F. NACIMIENTO]]))</f>
        <v>31</v>
      </c>
      <c r="D1542" s="2" t="s">
        <v>145</v>
      </c>
      <c r="E1542" s="4" t="s">
        <v>364</v>
      </c>
      <c r="F154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2" s="4" t="str">
        <f>_xlfn.XLOOKUP(BD_ATLETAS[[#This Row],[ATLETA]],ATLETAS[ATLETA],ATLETAS[SEXO])</f>
        <v>M</v>
      </c>
      <c r="H1542" s="4">
        <v>43892</v>
      </c>
      <c r="I1542" s="2" t="s">
        <v>69</v>
      </c>
      <c r="J1542" s="1" t="s">
        <v>649</v>
      </c>
      <c r="K1542" s="3">
        <v>4.1377314814814814E-4</v>
      </c>
    </row>
    <row r="1543" spans="1:11" x14ac:dyDescent="0.25">
      <c r="A1543" s="1">
        <v>2024</v>
      </c>
      <c r="B1543" s="4">
        <f>_xlfn.XLOOKUP(BD_ATLETAS[[#This Row],[ATLETA]],ATLETAS[ATLETA],ATLETAS[F. NACIMIENTO])</f>
        <v>32590</v>
      </c>
      <c r="C1543" s="1">
        <f>IF(BD_ATLETAS[[#This Row],[F. NACIMIENTO]]=0,"",BD_ATLETAS[[#This Row],[AÑO]]-YEAR(BD_ATLETAS[[#This Row],[F. NACIMIENTO]]))</f>
        <v>31</v>
      </c>
      <c r="D1543" s="2" t="s">
        <v>145</v>
      </c>
      <c r="E1543" s="4" t="s">
        <v>364</v>
      </c>
      <c r="F154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3" s="4" t="str">
        <f>_xlfn.XLOOKUP(BD_ATLETAS[[#This Row],[ATLETA]],ATLETAS[ATLETA],ATLETAS[SEXO])</f>
        <v>M</v>
      </c>
      <c r="H1543" s="4">
        <v>43892</v>
      </c>
      <c r="I1543" s="2" t="s">
        <v>69</v>
      </c>
      <c r="J1543" s="1" t="s">
        <v>651</v>
      </c>
      <c r="K1543" s="3">
        <v>9.7361111111111118E-4</v>
      </c>
    </row>
    <row r="1544" spans="1:11" x14ac:dyDescent="0.25">
      <c r="A1544" s="1">
        <v>2024</v>
      </c>
      <c r="B1544" s="4">
        <f>_xlfn.XLOOKUP(BD_ATLETAS[[#This Row],[ATLETA]],ATLETAS[ATLETA],ATLETAS[F. NACIMIENTO])</f>
        <v>32590</v>
      </c>
      <c r="C1544" s="1">
        <f>IF(BD_ATLETAS[[#This Row],[F. NACIMIENTO]]=0,"",BD_ATLETAS[[#This Row],[AÑO]]-YEAR(BD_ATLETAS[[#This Row],[F. NACIMIENTO]]))</f>
        <v>31</v>
      </c>
      <c r="D1544" s="2" t="s">
        <v>145</v>
      </c>
      <c r="E1544" s="4" t="s">
        <v>364</v>
      </c>
      <c r="F154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4" s="4" t="str">
        <f>_xlfn.XLOOKUP(BD_ATLETAS[[#This Row],[ATLETA]],ATLETAS[ATLETA],ATLETAS[SEXO])</f>
        <v>M</v>
      </c>
      <c r="H1544" s="4">
        <v>43892</v>
      </c>
      <c r="I1544" s="2" t="s">
        <v>69</v>
      </c>
      <c r="J1544" s="1" t="s">
        <v>652</v>
      </c>
      <c r="K1544" s="3">
        <v>2.5129629629629629E-3</v>
      </c>
    </row>
    <row r="1545" spans="1:11" x14ac:dyDescent="0.25">
      <c r="A1545" s="1">
        <v>2024</v>
      </c>
      <c r="B1545" s="4">
        <f>_xlfn.XLOOKUP(BD_ATLETAS[[#This Row],[ATLETA]],ATLETAS[ATLETA],ATLETAS[F. NACIMIENTO])</f>
        <v>32590</v>
      </c>
      <c r="C1545" s="1">
        <f>IF(BD_ATLETAS[[#This Row],[F. NACIMIENTO]]=0,"",BD_ATLETAS[[#This Row],[AÑO]]-YEAR(BD_ATLETAS[[#This Row],[F. NACIMIENTO]]))</f>
        <v>31</v>
      </c>
      <c r="D1545" s="2" t="s">
        <v>145</v>
      </c>
      <c r="E1545" s="4" t="s">
        <v>364</v>
      </c>
      <c r="F154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545" s="4" t="str">
        <f>_xlfn.XLOOKUP(BD_ATLETAS[[#This Row],[ATLETA]],ATLETAS[ATLETA],ATLETAS[SEXO])</f>
        <v>M</v>
      </c>
      <c r="H1545" s="4">
        <v>43892</v>
      </c>
      <c r="I1545" s="2" t="s">
        <v>69</v>
      </c>
      <c r="J1545" s="1" t="s">
        <v>13</v>
      </c>
      <c r="K1545" s="3">
        <v>6.6874999999999997E-4</v>
      </c>
    </row>
    <row r="1546" spans="1:11" x14ac:dyDescent="0.25">
      <c r="A1546" s="1">
        <v>2024</v>
      </c>
      <c r="B1546" s="4">
        <f>_xlfn.XLOOKUP(BD_ATLETAS[[#This Row],[ATLETA]],ATLETAS[ATLETA],ATLETAS[F. NACIMIENTO])</f>
        <v>37986</v>
      </c>
      <c r="C1546" s="1">
        <f>IF(BD_ATLETAS[[#This Row],[F. NACIMIENTO]]=0,"",BD_ATLETAS[[#This Row],[AÑO]]-YEAR(BD_ATLETAS[[#This Row],[F. NACIMIENTO]]))</f>
        <v>16</v>
      </c>
      <c r="D1546" s="2" t="s">
        <v>272</v>
      </c>
      <c r="E1546" s="4" t="s">
        <v>369</v>
      </c>
      <c r="F15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6" s="4" t="str">
        <f>_xlfn.XLOOKUP(BD_ATLETAS[[#This Row],[ATLETA]],ATLETAS[ATLETA],ATLETAS[SEXO])</f>
        <v>M</v>
      </c>
      <c r="H1546" s="4">
        <v>43892</v>
      </c>
      <c r="I1546" s="2" t="s">
        <v>69</v>
      </c>
      <c r="J1546" s="1" t="s">
        <v>649</v>
      </c>
      <c r="K1546" s="3">
        <v>3.3275462962962968E-4</v>
      </c>
    </row>
    <row r="1547" spans="1:11" x14ac:dyDescent="0.25">
      <c r="A1547" s="1">
        <v>2024</v>
      </c>
      <c r="B1547" s="4">
        <f>_xlfn.XLOOKUP(BD_ATLETAS[[#This Row],[ATLETA]],ATLETAS[ATLETA],ATLETAS[F. NACIMIENTO])</f>
        <v>37986</v>
      </c>
      <c r="C1547" s="1">
        <f>IF(BD_ATLETAS[[#This Row],[F. NACIMIENTO]]=0,"",BD_ATLETAS[[#This Row],[AÑO]]-YEAR(BD_ATLETAS[[#This Row],[F. NACIMIENTO]]))</f>
        <v>16</v>
      </c>
      <c r="D1547" s="2" t="s">
        <v>272</v>
      </c>
      <c r="E1547" s="4" t="s">
        <v>369</v>
      </c>
      <c r="F15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7" s="4" t="str">
        <f>_xlfn.XLOOKUP(BD_ATLETAS[[#This Row],[ATLETA]],ATLETAS[ATLETA],ATLETAS[SEXO])</f>
        <v>M</v>
      </c>
      <c r="H1547" s="4">
        <v>43892</v>
      </c>
      <c r="I1547" s="2" t="s">
        <v>69</v>
      </c>
      <c r="J1547" s="1" t="s">
        <v>652</v>
      </c>
      <c r="K1547" s="3">
        <v>1.915162037037037E-3</v>
      </c>
    </row>
    <row r="1548" spans="1:11" x14ac:dyDescent="0.25">
      <c r="A1548" s="1">
        <v>2024</v>
      </c>
      <c r="B1548" s="4">
        <f>_xlfn.XLOOKUP(BD_ATLETAS[[#This Row],[ATLETA]],ATLETAS[ATLETA],ATLETAS[F. NACIMIENTO])</f>
        <v>37986</v>
      </c>
      <c r="C1548" s="1">
        <f>IF(BD_ATLETAS[[#This Row],[F. NACIMIENTO]]=0,"",BD_ATLETAS[[#This Row],[AÑO]]-YEAR(BD_ATLETAS[[#This Row],[F. NACIMIENTO]]))</f>
        <v>16</v>
      </c>
      <c r="D1548" s="2" t="s">
        <v>272</v>
      </c>
      <c r="E1548" s="4" t="s">
        <v>369</v>
      </c>
      <c r="F15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8" s="4" t="str">
        <f>_xlfn.XLOOKUP(BD_ATLETAS[[#This Row],[ATLETA]],ATLETAS[ATLETA],ATLETAS[SEXO])</f>
        <v>M</v>
      </c>
      <c r="H1548" s="4">
        <v>43892</v>
      </c>
      <c r="I1548" s="2" t="s">
        <v>69</v>
      </c>
      <c r="J1548" s="1" t="s">
        <v>11</v>
      </c>
      <c r="K1548" s="3">
        <v>4.4340277777777781E-4</v>
      </c>
    </row>
    <row r="1549" spans="1:11" x14ac:dyDescent="0.25">
      <c r="A1549" s="1">
        <v>2024</v>
      </c>
      <c r="B1549" s="4">
        <f>_xlfn.XLOOKUP(BD_ATLETAS[[#This Row],[ATLETA]],ATLETAS[ATLETA],ATLETAS[F. NACIMIENTO])</f>
        <v>37986</v>
      </c>
      <c r="C1549" s="1">
        <f>IF(BD_ATLETAS[[#This Row],[F. NACIMIENTO]]=0,"",BD_ATLETAS[[#This Row],[AÑO]]-YEAR(BD_ATLETAS[[#This Row],[F. NACIMIENTO]]))</f>
        <v>16</v>
      </c>
      <c r="D1549" s="2" t="s">
        <v>272</v>
      </c>
      <c r="E1549" s="4" t="s">
        <v>369</v>
      </c>
      <c r="F15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49" s="4" t="str">
        <f>_xlfn.XLOOKUP(BD_ATLETAS[[#This Row],[ATLETA]],ATLETAS[ATLETA],ATLETAS[SEXO])</f>
        <v>M</v>
      </c>
      <c r="H1549" s="4">
        <v>43892</v>
      </c>
      <c r="I1549" s="2" t="s">
        <v>69</v>
      </c>
      <c r="J1549" s="1" t="s">
        <v>12</v>
      </c>
      <c r="K1549" s="3">
        <v>4.4097222222222221E-4</v>
      </c>
    </row>
    <row r="1550" spans="1:11" x14ac:dyDescent="0.25">
      <c r="A1550" s="1">
        <v>2024</v>
      </c>
      <c r="B1550" s="4">
        <f>_xlfn.XLOOKUP(BD_ATLETAS[[#This Row],[ATLETA]],ATLETAS[ATLETA],ATLETAS[F. NACIMIENTO])</f>
        <v>40014</v>
      </c>
      <c r="C1550" s="1">
        <f>IF(BD_ATLETAS[[#This Row],[F. NACIMIENTO]]=0,"",BD_ATLETAS[[#This Row],[AÑO]]-YEAR(BD_ATLETAS[[#This Row],[F. NACIMIENTO]]))</f>
        <v>11</v>
      </c>
      <c r="D1550" s="2" t="s">
        <v>247</v>
      </c>
      <c r="E1550" s="4" t="s">
        <v>369</v>
      </c>
      <c r="F15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0" s="4" t="str">
        <f>_xlfn.XLOOKUP(BD_ATLETAS[[#This Row],[ATLETA]],ATLETAS[ATLETA],ATLETAS[SEXO])</f>
        <v>F</v>
      </c>
      <c r="H1550" s="4">
        <v>43892</v>
      </c>
      <c r="I1550" s="2" t="s">
        <v>69</v>
      </c>
      <c r="J1550" s="1" t="s">
        <v>649</v>
      </c>
      <c r="K1550" s="3">
        <v>5.1979166666666656E-4</v>
      </c>
    </row>
    <row r="1551" spans="1:11" x14ac:dyDescent="0.25">
      <c r="A1551" s="1">
        <v>2024</v>
      </c>
      <c r="B1551" s="4">
        <f>_xlfn.XLOOKUP(BD_ATLETAS[[#This Row],[ATLETA]],ATLETAS[ATLETA],ATLETAS[F. NACIMIENTO])</f>
        <v>40014</v>
      </c>
      <c r="C1551" s="1">
        <f>IF(BD_ATLETAS[[#This Row],[F. NACIMIENTO]]=0,"",BD_ATLETAS[[#This Row],[AÑO]]-YEAR(BD_ATLETAS[[#This Row],[F. NACIMIENTO]]))</f>
        <v>11</v>
      </c>
      <c r="D1551" s="2" t="s">
        <v>247</v>
      </c>
      <c r="E1551" s="4" t="s">
        <v>369</v>
      </c>
      <c r="F15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1" s="4" t="str">
        <f>_xlfn.XLOOKUP(BD_ATLETAS[[#This Row],[ATLETA]],ATLETAS[ATLETA],ATLETAS[SEXO])</f>
        <v>F</v>
      </c>
      <c r="H1551" s="4">
        <v>43892</v>
      </c>
      <c r="I1551" s="2" t="s">
        <v>69</v>
      </c>
      <c r="J1551" s="1" t="s">
        <v>11</v>
      </c>
      <c r="K1551" s="3">
        <v>7.7395833333333342E-4</v>
      </c>
    </row>
    <row r="1552" spans="1:11" x14ac:dyDescent="0.25">
      <c r="A1552" s="1">
        <v>2024</v>
      </c>
      <c r="B1552" s="4">
        <f>_xlfn.XLOOKUP(BD_ATLETAS[[#This Row],[ATLETA]],ATLETAS[ATLETA],ATLETAS[F. NACIMIENTO])</f>
        <v>40014</v>
      </c>
      <c r="C1552" s="1">
        <f>IF(BD_ATLETAS[[#This Row],[F. NACIMIENTO]]=0,"",BD_ATLETAS[[#This Row],[AÑO]]-YEAR(BD_ATLETAS[[#This Row],[F. NACIMIENTO]]))</f>
        <v>11</v>
      </c>
      <c r="D1552" s="2" t="s">
        <v>247</v>
      </c>
      <c r="E1552" s="4" t="s">
        <v>369</v>
      </c>
      <c r="F15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2" s="4" t="str">
        <f>_xlfn.XLOOKUP(BD_ATLETAS[[#This Row],[ATLETA]],ATLETAS[ATLETA],ATLETAS[SEXO])</f>
        <v>F</v>
      </c>
      <c r="H1552" s="4">
        <v>43892</v>
      </c>
      <c r="I1552" s="2" t="s">
        <v>69</v>
      </c>
      <c r="J1552" s="1" t="s">
        <v>13</v>
      </c>
      <c r="K1552" s="3">
        <v>1.7038194444444444E-3</v>
      </c>
    </row>
    <row r="1553" spans="1:11" x14ac:dyDescent="0.25">
      <c r="A1553" s="1">
        <v>2024</v>
      </c>
      <c r="B1553" s="4">
        <f>_xlfn.XLOOKUP(BD_ATLETAS[[#This Row],[ATLETA]],ATLETAS[ATLETA],ATLETAS[F. NACIMIENTO])</f>
        <v>40014</v>
      </c>
      <c r="C1553" s="1">
        <f>IF(BD_ATLETAS[[#This Row],[F. NACIMIENTO]]=0,"",BD_ATLETAS[[#This Row],[AÑO]]-YEAR(BD_ATLETAS[[#This Row],[F. NACIMIENTO]]))</f>
        <v>11</v>
      </c>
      <c r="D1553" s="2" t="s">
        <v>247</v>
      </c>
      <c r="E1553" s="4" t="s">
        <v>369</v>
      </c>
      <c r="F15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53" s="4" t="str">
        <f>_xlfn.XLOOKUP(BD_ATLETAS[[#This Row],[ATLETA]],ATLETAS[ATLETA],ATLETAS[SEXO])</f>
        <v>F</v>
      </c>
      <c r="H1553" s="4">
        <v>43892</v>
      </c>
      <c r="I1553" s="2" t="s">
        <v>69</v>
      </c>
      <c r="J1553" s="1" t="s">
        <v>12</v>
      </c>
      <c r="K1553" s="3">
        <v>7.8275462962962966E-4</v>
      </c>
    </row>
    <row r="1554" spans="1:11" x14ac:dyDescent="0.25">
      <c r="A1554" s="1">
        <v>2024</v>
      </c>
      <c r="B1554" s="4">
        <f>_xlfn.XLOOKUP(BD_ATLETAS[[#This Row],[ATLETA]],ATLETAS[ATLETA],ATLETAS[F. NACIMIENTO])</f>
        <v>40875</v>
      </c>
      <c r="C1554" s="1">
        <f>IF(BD_ATLETAS[[#This Row],[F. NACIMIENTO]]=0,"",BD_ATLETAS[[#This Row],[AÑO]]-YEAR(BD_ATLETAS[[#This Row],[F. NACIMIENTO]]))</f>
        <v>9</v>
      </c>
      <c r="D1554" s="2" t="s">
        <v>184</v>
      </c>
      <c r="E1554" s="4" t="s">
        <v>367</v>
      </c>
      <c r="F155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4" s="4" t="str">
        <f>_xlfn.XLOOKUP(BD_ATLETAS[[#This Row],[ATLETA]],ATLETAS[ATLETA],ATLETAS[SEXO])</f>
        <v>M</v>
      </c>
      <c r="H1554" s="4">
        <v>43892</v>
      </c>
      <c r="I1554" s="2" t="s">
        <v>69</v>
      </c>
      <c r="J1554" s="1" t="s">
        <v>649</v>
      </c>
      <c r="K1554" s="3">
        <v>5.4872685185185178E-4</v>
      </c>
    </row>
    <row r="1555" spans="1:11" x14ac:dyDescent="0.25">
      <c r="A1555" s="1">
        <v>2024</v>
      </c>
      <c r="B1555" s="4">
        <f>_xlfn.XLOOKUP(BD_ATLETAS[[#This Row],[ATLETA]],ATLETAS[ATLETA],ATLETAS[F. NACIMIENTO])</f>
        <v>40875</v>
      </c>
      <c r="C1555" s="1">
        <f>IF(BD_ATLETAS[[#This Row],[F. NACIMIENTO]]=0,"",BD_ATLETAS[[#This Row],[AÑO]]-YEAR(BD_ATLETAS[[#This Row],[F. NACIMIENTO]]))</f>
        <v>9</v>
      </c>
      <c r="D1555" s="2" t="s">
        <v>184</v>
      </c>
      <c r="E1555" s="4" t="s">
        <v>367</v>
      </c>
      <c r="F155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5" s="4" t="str">
        <f>_xlfn.XLOOKUP(BD_ATLETAS[[#This Row],[ATLETA]],ATLETAS[ATLETA],ATLETAS[SEXO])</f>
        <v>M</v>
      </c>
      <c r="H1555" s="4">
        <v>43892</v>
      </c>
      <c r="I1555" s="2" t="s">
        <v>69</v>
      </c>
      <c r="J1555" s="1" t="s">
        <v>651</v>
      </c>
      <c r="K1555" s="3">
        <v>1.4145833333333334E-3</v>
      </c>
    </row>
    <row r="1556" spans="1:11" x14ac:dyDescent="0.25">
      <c r="A1556" s="1">
        <v>2024</v>
      </c>
      <c r="B1556" s="4">
        <f>_xlfn.XLOOKUP(BD_ATLETAS[[#This Row],[ATLETA]],ATLETAS[ATLETA],ATLETAS[F. NACIMIENTO])</f>
        <v>40875</v>
      </c>
      <c r="C1556" s="1">
        <f>IF(BD_ATLETAS[[#This Row],[F. NACIMIENTO]]=0,"",BD_ATLETAS[[#This Row],[AÑO]]-YEAR(BD_ATLETAS[[#This Row],[F. NACIMIENTO]]))</f>
        <v>9</v>
      </c>
      <c r="D1556" s="2" t="s">
        <v>184</v>
      </c>
      <c r="E1556" s="4" t="s">
        <v>367</v>
      </c>
      <c r="F155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6" s="4" t="str">
        <f>_xlfn.XLOOKUP(BD_ATLETAS[[#This Row],[ATLETA]],ATLETAS[ATLETA],ATLETAS[SEXO])</f>
        <v>M</v>
      </c>
      <c r="H1556" s="4">
        <v>43892</v>
      </c>
      <c r="I1556" s="2" t="s">
        <v>69</v>
      </c>
      <c r="J1556" s="1" t="s">
        <v>11</v>
      </c>
      <c r="K1556" s="3">
        <v>7.2847222222222226E-4</v>
      </c>
    </row>
    <row r="1557" spans="1:11" x14ac:dyDescent="0.25">
      <c r="A1557" s="1">
        <v>2024</v>
      </c>
      <c r="B1557" s="4">
        <f>_xlfn.XLOOKUP(BD_ATLETAS[[#This Row],[ATLETA]],ATLETAS[ATLETA],ATLETAS[F. NACIMIENTO])</f>
        <v>40875</v>
      </c>
      <c r="C1557" s="1">
        <f>IF(BD_ATLETAS[[#This Row],[F. NACIMIENTO]]=0,"",BD_ATLETAS[[#This Row],[AÑO]]-YEAR(BD_ATLETAS[[#This Row],[F. NACIMIENTO]]))</f>
        <v>9</v>
      </c>
      <c r="D1557" s="2" t="s">
        <v>184</v>
      </c>
      <c r="E1557" s="4" t="s">
        <v>367</v>
      </c>
      <c r="F155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57" s="4" t="str">
        <f>_xlfn.XLOOKUP(BD_ATLETAS[[#This Row],[ATLETA]],ATLETAS[ATLETA],ATLETAS[SEXO])</f>
        <v>M</v>
      </c>
      <c r="H1557" s="4">
        <v>43892</v>
      </c>
      <c r="I1557" s="2" t="s">
        <v>69</v>
      </c>
      <c r="J1557" s="1" t="s">
        <v>12</v>
      </c>
      <c r="K1557" s="3">
        <v>8.2141203703703705E-4</v>
      </c>
    </row>
    <row r="1558" spans="1:11" x14ac:dyDescent="0.25">
      <c r="A1558" s="1">
        <v>2024</v>
      </c>
      <c r="B1558" s="4">
        <f>_xlfn.XLOOKUP(BD_ATLETAS[[#This Row],[ATLETA]],ATLETAS[ATLETA],ATLETAS[F. NACIMIENTO])</f>
        <v>38571</v>
      </c>
      <c r="C1558" s="1">
        <f>IF(BD_ATLETAS[[#This Row],[F. NACIMIENTO]]=0,"",BD_ATLETAS[[#This Row],[AÑO]]-YEAR(BD_ATLETAS[[#This Row],[F. NACIMIENTO]]))</f>
        <v>15</v>
      </c>
      <c r="D1558" s="2" t="s">
        <v>128</v>
      </c>
      <c r="E1558" s="4" t="s">
        <v>364</v>
      </c>
      <c r="F15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58" s="4" t="str">
        <f>_xlfn.XLOOKUP(BD_ATLETAS[[#This Row],[ATLETA]],ATLETAS[ATLETA],ATLETAS[SEXO])</f>
        <v>F</v>
      </c>
      <c r="H1558" s="4">
        <v>43892</v>
      </c>
      <c r="I1558" s="2" t="s">
        <v>69</v>
      </c>
      <c r="J1558" s="1" t="s">
        <v>649</v>
      </c>
      <c r="K1558" s="3">
        <v>4.7025462962962966E-4</v>
      </c>
    </row>
    <row r="1559" spans="1:11" x14ac:dyDescent="0.25">
      <c r="A1559" s="1">
        <v>2024</v>
      </c>
      <c r="B1559" s="4">
        <f>_xlfn.XLOOKUP(BD_ATLETAS[[#This Row],[ATLETA]],ATLETAS[ATLETA],ATLETAS[F. NACIMIENTO])</f>
        <v>38571</v>
      </c>
      <c r="C1559" s="1">
        <f>IF(BD_ATLETAS[[#This Row],[F. NACIMIENTO]]=0,"",BD_ATLETAS[[#This Row],[AÑO]]-YEAR(BD_ATLETAS[[#This Row],[F. NACIMIENTO]]))</f>
        <v>15</v>
      </c>
      <c r="D1559" s="2" t="s">
        <v>128</v>
      </c>
      <c r="E1559" s="4" t="s">
        <v>364</v>
      </c>
      <c r="F15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59" s="4" t="str">
        <f>_xlfn.XLOOKUP(BD_ATLETAS[[#This Row],[ATLETA]],ATLETAS[ATLETA],ATLETAS[SEXO])</f>
        <v>F</v>
      </c>
      <c r="H1559" s="4">
        <v>43892</v>
      </c>
      <c r="I1559" s="2" t="s">
        <v>69</v>
      </c>
      <c r="J1559" s="1" t="s">
        <v>651</v>
      </c>
      <c r="K1559" s="3">
        <v>1.118287037037037E-3</v>
      </c>
    </row>
    <row r="1560" spans="1:11" x14ac:dyDescent="0.25">
      <c r="A1560" s="1">
        <v>2024</v>
      </c>
      <c r="B1560" s="4">
        <f>_xlfn.XLOOKUP(BD_ATLETAS[[#This Row],[ATLETA]],ATLETAS[ATLETA],ATLETAS[F. NACIMIENTO])</f>
        <v>38571</v>
      </c>
      <c r="C1560" s="1">
        <f>IF(BD_ATLETAS[[#This Row],[F. NACIMIENTO]]=0,"",BD_ATLETAS[[#This Row],[AÑO]]-YEAR(BD_ATLETAS[[#This Row],[F. NACIMIENTO]]))</f>
        <v>15</v>
      </c>
      <c r="D1560" s="2" t="s">
        <v>128</v>
      </c>
      <c r="E1560" s="4" t="s">
        <v>364</v>
      </c>
      <c r="F15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0" s="4" t="str">
        <f>_xlfn.XLOOKUP(BD_ATLETAS[[#This Row],[ATLETA]],ATLETAS[ATLETA],ATLETAS[SEXO])</f>
        <v>F</v>
      </c>
      <c r="H1560" s="4">
        <v>43892</v>
      </c>
      <c r="I1560" s="2" t="s">
        <v>69</v>
      </c>
      <c r="J1560" s="1" t="s">
        <v>12</v>
      </c>
      <c r="K1560" s="3">
        <v>6.2222222222222225E-4</v>
      </c>
    </row>
    <row r="1561" spans="1:11" x14ac:dyDescent="0.25">
      <c r="A1561" s="1">
        <v>2024</v>
      </c>
      <c r="B1561" s="4">
        <f>_xlfn.XLOOKUP(BD_ATLETAS[[#This Row],[ATLETA]],ATLETAS[ATLETA],ATLETAS[F. NACIMIENTO])</f>
        <v>38426</v>
      </c>
      <c r="C1561" s="1">
        <f>IF(BD_ATLETAS[[#This Row],[F. NACIMIENTO]]=0,"",BD_ATLETAS[[#This Row],[AÑO]]-YEAR(BD_ATLETAS[[#This Row],[F. NACIMIENTO]]))</f>
        <v>15</v>
      </c>
      <c r="D1561" s="2" t="s">
        <v>73</v>
      </c>
      <c r="E1561" s="4" t="s">
        <v>78</v>
      </c>
      <c r="F15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1" s="4" t="str">
        <f>_xlfn.XLOOKUP(BD_ATLETAS[[#This Row],[ATLETA]],ATLETAS[ATLETA],ATLETAS[SEXO])</f>
        <v>F</v>
      </c>
      <c r="H1561" s="4">
        <v>43892</v>
      </c>
      <c r="I1561" s="2" t="s">
        <v>69</v>
      </c>
      <c r="J1561" s="1" t="s">
        <v>649</v>
      </c>
      <c r="K1561" s="3">
        <v>4.662037037037037E-4</v>
      </c>
    </row>
    <row r="1562" spans="1:11" x14ac:dyDescent="0.25">
      <c r="A1562" s="1">
        <v>2024</v>
      </c>
      <c r="B1562" s="4">
        <f>_xlfn.XLOOKUP(BD_ATLETAS[[#This Row],[ATLETA]],ATLETAS[ATLETA],ATLETAS[F. NACIMIENTO])</f>
        <v>38426</v>
      </c>
      <c r="C1562" s="1">
        <f>IF(BD_ATLETAS[[#This Row],[F. NACIMIENTO]]=0,"",BD_ATLETAS[[#This Row],[AÑO]]-YEAR(BD_ATLETAS[[#This Row],[F. NACIMIENTO]]))</f>
        <v>15</v>
      </c>
      <c r="D1562" s="2" t="s">
        <v>73</v>
      </c>
      <c r="E1562" s="4" t="s">
        <v>78</v>
      </c>
      <c r="F15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2" s="4" t="str">
        <f>_xlfn.XLOOKUP(BD_ATLETAS[[#This Row],[ATLETA]],ATLETAS[ATLETA],ATLETAS[SEXO])</f>
        <v>F</v>
      </c>
      <c r="H1562" s="4">
        <v>43892</v>
      </c>
      <c r="I1562" s="2" t="s">
        <v>69</v>
      </c>
      <c r="J1562" s="1" t="s">
        <v>651</v>
      </c>
      <c r="K1562" s="3">
        <v>1.059375E-3</v>
      </c>
    </row>
    <row r="1563" spans="1:11" x14ac:dyDescent="0.25">
      <c r="A1563" s="1">
        <v>2024</v>
      </c>
      <c r="B1563" s="4">
        <f>_xlfn.XLOOKUP(BD_ATLETAS[[#This Row],[ATLETA]],ATLETAS[ATLETA],ATLETAS[F. NACIMIENTO])</f>
        <v>38426</v>
      </c>
      <c r="C1563" s="1">
        <f>IF(BD_ATLETAS[[#This Row],[F. NACIMIENTO]]=0,"",BD_ATLETAS[[#This Row],[AÑO]]-YEAR(BD_ATLETAS[[#This Row],[F. NACIMIENTO]]))</f>
        <v>15</v>
      </c>
      <c r="D1563" s="2" t="s">
        <v>73</v>
      </c>
      <c r="E1563" s="4" t="s">
        <v>78</v>
      </c>
      <c r="F15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63" s="4" t="str">
        <f>_xlfn.XLOOKUP(BD_ATLETAS[[#This Row],[ATLETA]],ATLETAS[ATLETA],ATLETAS[SEXO])</f>
        <v>F</v>
      </c>
      <c r="H1563" s="4">
        <v>43892</v>
      </c>
      <c r="I1563" s="2" t="s">
        <v>69</v>
      </c>
      <c r="J1563" s="1" t="s">
        <v>652</v>
      </c>
      <c r="K1563" s="3">
        <v>2.3730324074074075E-3</v>
      </c>
    </row>
    <row r="1564" spans="1:11" x14ac:dyDescent="0.25">
      <c r="A1564" s="1">
        <v>2024</v>
      </c>
      <c r="B1564" s="4">
        <f>_xlfn.XLOOKUP(BD_ATLETAS[[#This Row],[ATLETA]],ATLETAS[ATLETA],ATLETAS[F. NACIMIENTO])</f>
        <v>38990</v>
      </c>
      <c r="C1564" s="1">
        <f>IF(BD_ATLETAS[[#This Row],[F. NACIMIENTO]]=0,"",BD_ATLETAS[[#This Row],[AÑO]]-YEAR(BD_ATLETAS[[#This Row],[F. NACIMIENTO]]))</f>
        <v>14</v>
      </c>
      <c r="D1564" t="s">
        <v>405</v>
      </c>
      <c r="E1564" s="4" t="s">
        <v>362</v>
      </c>
      <c r="F15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4" s="4" t="str">
        <f>_xlfn.XLOOKUP(BD_ATLETAS[[#This Row],[ATLETA]],ATLETAS[ATLETA],ATLETAS[SEXO])</f>
        <v>M</v>
      </c>
      <c r="H1564" s="4">
        <v>43892</v>
      </c>
      <c r="I1564" s="2" t="s">
        <v>69</v>
      </c>
      <c r="J1564" s="1" t="s">
        <v>649</v>
      </c>
      <c r="K1564" s="3">
        <v>3.4861111111111112E-4</v>
      </c>
    </row>
    <row r="1565" spans="1:11" x14ac:dyDescent="0.25">
      <c r="A1565" s="1">
        <v>2024</v>
      </c>
      <c r="B1565" s="4">
        <f>_xlfn.XLOOKUP(BD_ATLETAS[[#This Row],[ATLETA]],ATLETAS[ATLETA],ATLETAS[F. NACIMIENTO])</f>
        <v>38990</v>
      </c>
      <c r="C1565" s="1">
        <f>IF(BD_ATLETAS[[#This Row],[F. NACIMIENTO]]=0,"",BD_ATLETAS[[#This Row],[AÑO]]-YEAR(BD_ATLETAS[[#This Row],[F. NACIMIENTO]]))</f>
        <v>14</v>
      </c>
      <c r="D1565" t="s">
        <v>405</v>
      </c>
      <c r="E1565" s="4" t="s">
        <v>362</v>
      </c>
      <c r="F15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5" s="4" t="str">
        <f>_xlfn.XLOOKUP(BD_ATLETAS[[#This Row],[ATLETA]],ATLETAS[ATLETA],ATLETAS[SEXO])</f>
        <v>M</v>
      </c>
      <c r="H1565" s="4">
        <v>43892</v>
      </c>
      <c r="I1565" s="2" t="s">
        <v>69</v>
      </c>
      <c r="J1565" s="1" t="s">
        <v>651</v>
      </c>
      <c r="K1565" s="3">
        <v>7.684027777777779E-4</v>
      </c>
    </row>
    <row r="1566" spans="1:11" x14ac:dyDescent="0.25">
      <c r="A1566" s="1">
        <v>2024</v>
      </c>
      <c r="B1566" s="4">
        <f>_xlfn.XLOOKUP(BD_ATLETAS[[#This Row],[ATLETA]],ATLETAS[ATLETA],ATLETAS[F. NACIMIENTO])</f>
        <v>38990</v>
      </c>
      <c r="C1566" s="1">
        <f>IF(BD_ATLETAS[[#This Row],[F. NACIMIENTO]]=0,"",BD_ATLETAS[[#This Row],[AÑO]]-YEAR(BD_ATLETAS[[#This Row],[F. NACIMIENTO]]))</f>
        <v>14</v>
      </c>
      <c r="D1566" t="s">
        <v>405</v>
      </c>
      <c r="E1566" s="4" t="s">
        <v>362</v>
      </c>
      <c r="F15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6" s="4" t="str">
        <f>_xlfn.XLOOKUP(BD_ATLETAS[[#This Row],[ATLETA]],ATLETAS[ATLETA],ATLETAS[SEXO])</f>
        <v>M</v>
      </c>
      <c r="H1566" s="4">
        <v>43892</v>
      </c>
      <c r="I1566" s="2" t="s">
        <v>69</v>
      </c>
      <c r="J1566" s="1" t="s">
        <v>13</v>
      </c>
      <c r="K1566" s="3">
        <v>3.8703703703703708E-4</v>
      </c>
    </row>
    <row r="1567" spans="1:11" x14ac:dyDescent="0.25">
      <c r="A1567" s="1">
        <v>2024</v>
      </c>
      <c r="B1567" s="4">
        <f>_xlfn.XLOOKUP(BD_ATLETAS[[#This Row],[ATLETA]],ATLETAS[ATLETA],ATLETAS[F. NACIMIENTO])</f>
        <v>39082</v>
      </c>
      <c r="C1567" s="1">
        <f>IF(BD_ATLETAS[[#This Row],[F. NACIMIENTO]]=0,"",BD_ATLETAS[[#This Row],[AÑO]]-YEAR(BD_ATLETAS[[#This Row],[F. NACIMIENTO]]))</f>
        <v>13</v>
      </c>
      <c r="D1567" s="2" t="s">
        <v>411</v>
      </c>
      <c r="E1567" s="4" t="s">
        <v>369</v>
      </c>
      <c r="F15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7" s="4" t="str">
        <f>_xlfn.XLOOKUP(BD_ATLETAS[[#This Row],[ATLETA]],ATLETAS[ATLETA],ATLETAS[SEXO])</f>
        <v>M</v>
      </c>
      <c r="H1567" s="4">
        <v>43892</v>
      </c>
      <c r="I1567" s="2" t="s">
        <v>69</v>
      </c>
      <c r="J1567" s="1" t="s">
        <v>649</v>
      </c>
      <c r="K1567" s="3">
        <v>4.9351851851851846E-4</v>
      </c>
    </row>
    <row r="1568" spans="1:11" x14ac:dyDescent="0.25">
      <c r="A1568" s="1">
        <v>2024</v>
      </c>
      <c r="B1568" s="4">
        <f>_xlfn.XLOOKUP(BD_ATLETAS[[#This Row],[ATLETA]],ATLETAS[ATLETA],ATLETAS[F. NACIMIENTO])</f>
        <v>39082</v>
      </c>
      <c r="C1568" s="1">
        <f>IF(BD_ATLETAS[[#This Row],[F. NACIMIENTO]]=0,"",BD_ATLETAS[[#This Row],[AÑO]]-YEAR(BD_ATLETAS[[#This Row],[F. NACIMIENTO]]))</f>
        <v>13</v>
      </c>
      <c r="D1568" s="2" t="s">
        <v>411</v>
      </c>
      <c r="E1568" s="4" t="s">
        <v>369</v>
      </c>
      <c r="F15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8" s="4" t="str">
        <f>_xlfn.XLOOKUP(BD_ATLETAS[[#This Row],[ATLETA]],ATLETAS[ATLETA],ATLETAS[SEXO])</f>
        <v>M</v>
      </c>
      <c r="H1568" s="4">
        <v>43892</v>
      </c>
      <c r="I1568" s="2" t="s">
        <v>69</v>
      </c>
      <c r="J1568" s="1" t="s">
        <v>651</v>
      </c>
      <c r="K1568" s="3">
        <v>1.2156250000000001E-3</v>
      </c>
    </row>
    <row r="1569" spans="1:11" x14ac:dyDescent="0.25">
      <c r="A1569" s="1">
        <v>2024</v>
      </c>
      <c r="B1569" s="4">
        <f>_xlfn.XLOOKUP(BD_ATLETAS[[#This Row],[ATLETA]],ATLETAS[ATLETA],ATLETAS[F. NACIMIENTO])</f>
        <v>39082</v>
      </c>
      <c r="C1569" s="1">
        <f>IF(BD_ATLETAS[[#This Row],[F. NACIMIENTO]]=0,"",BD_ATLETAS[[#This Row],[AÑO]]-YEAR(BD_ATLETAS[[#This Row],[F. NACIMIENTO]]))</f>
        <v>13</v>
      </c>
      <c r="D1569" s="2" t="s">
        <v>411</v>
      </c>
      <c r="E1569" s="4" t="s">
        <v>369</v>
      </c>
      <c r="F15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69" s="4" t="str">
        <f>_xlfn.XLOOKUP(BD_ATLETAS[[#This Row],[ATLETA]],ATLETAS[ATLETA],ATLETAS[SEXO])</f>
        <v>M</v>
      </c>
      <c r="H1569" s="4">
        <v>43892</v>
      </c>
      <c r="I1569" s="2" t="s">
        <v>69</v>
      </c>
      <c r="J1569" s="1" t="s">
        <v>652</v>
      </c>
      <c r="K1569" s="3">
        <v>3.3050925925925925E-3</v>
      </c>
    </row>
    <row r="1570" spans="1:11" x14ac:dyDescent="0.25">
      <c r="A1570" s="1">
        <v>2024</v>
      </c>
      <c r="B1570" s="4">
        <f>_xlfn.XLOOKUP(BD_ATLETAS[[#This Row],[ATLETA]],ATLETAS[ATLETA],ATLETAS[F. NACIMIENTO])</f>
        <v>39740</v>
      </c>
      <c r="C1570" s="1">
        <f>IF(BD_ATLETAS[[#This Row],[F. NACIMIENTO]]=0,"",BD_ATLETAS[[#This Row],[AÑO]]-YEAR(BD_ATLETAS[[#This Row],[F. NACIMIENTO]]))</f>
        <v>12</v>
      </c>
      <c r="D1570" s="2" t="s">
        <v>125</v>
      </c>
      <c r="E1570" s="4" t="s">
        <v>364</v>
      </c>
      <c r="F15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0" s="4" t="str">
        <f>_xlfn.XLOOKUP(BD_ATLETAS[[#This Row],[ATLETA]],ATLETAS[ATLETA],ATLETAS[SEXO])</f>
        <v>F</v>
      </c>
      <c r="H1570" s="4">
        <v>43892</v>
      </c>
      <c r="I1570" s="2" t="s">
        <v>69</v>
      </c>
      <c r="J1570" s="1" t="s">
        <v>649</v>
      </c>
      <c r="K1570" s="3">
        <v>4.2499999999999998E-4</v>
      </c>
    </row>
    <row r="1571" spans="1:11" x14ac:dyDescent="0.25">
      <c r="A1571" s="1">
        <v>2024</v>
      </c>
      <c r="B1571" s="4">
        <f>_xlfn.XLOOKUP(BD_ATLETAS[[#This Row],[ATLETA]],ATLETAS[ATLETA],ATLETAS[F. NACIMIENTO])</f>
        <v>39740</v>
      </c>
      <c r="C1571" s="1">
        <f>IF(BD_ATLETAS[[#This Row],[F. NACIMIENTO]]=0,"",BD_ATLETAS[[#This Row],[AÑO]]-YEAR(BD_ATLETAS[[#This Row],[F. NACIMIENTO]]))</f>
        <v>12</v>
      </c>
      <c r="D1571" s="2" t="s">
        <v>125</v>
      </c>
      <c r="E1571" s="4" t="s">
        <v>364</v>
      </c>
      <c r="F15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1" s="4" t="str">
        <f>_xlfn.XLOOKUP(BD_ATLETAS[[#This Row],[ATLETA]],ATLETAS[ATLETA],ATLETAS[SEXO])</f>
        <v>F</v>
      </c>
      <c r="H1571" s="4">
        <v>43892</v>
      </c>
      <c r="I1571" s="2" t="s">
        <v>69</v>
      </c>
      <c r="J1571" s="1" t="s">
        <v>651</v>
      </c>
      <c r="K1571" s="3">
        <v>9.7152777777777775E-4</v>
      </c>
    </row>
    <row r="1572" spans="1:11" x14ac:dyDescent="0.25">
      <c r="A1572" s="1">
        <v>2024</v>
      </c>
      <c r="B1572" s="4">
        <f>_xlfn.XLOOKUP(BD_ATLETAS[[#This Row],[ATLETA]],ATLETAS[ATLETA],ATLETAS[F. NACIMIENTO])</f>
        <v>39740</v>
      </c>
      <c r="C1572" s="1">
        <f>IF(BD_ATLETAS[[#This Row],[F. NACIMIENTO]]=0,"",BD_ATLETAS[[#This Row],[AÑO]]-YEAR(BD_ATLETAS[[#This Row],[F. NACIMIENTO]]))</f>
        <v>12</v>
      </c>
      <c r="D1572" s="2" t="s">
        <v>125</v>
      </c>
      <c r="E1572" s="4" t="s">
        <v>364</v>
      </c>
      <c r="F15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572" s="4" t="str">
        <f>_xlfn.XLOOKUP(BD_ATLETAS[[#This Row],[ATLETA]],ATLETAS[ATLETA],ATLETAS[SEXO])</f>
        <v>F</v>
      </c>
      <c r="H1572" s="4">
        <v>43892</v>
      </c>
      <c r="I1572" s="2" t="s">
        <v>69</v>
      </c>
      <c r="J1572" s="1" t="s">
        <v>12</v>
      </c>
      <c r="K1572" s="3">
        <v>5.9467592592592591E-4</v>
      </c>
    </row>
    <row r="1573" spans="1:11" x14ac:dyDescent="0.25">
      <c r="A1573" s="1">
        <v>2024</v>
      </c>
      <c r="B1573" s="4">
        <f>_xlfn.XLOOKUP(BD_ATLETAS[[#This Row],[ATLETA]],ATLETAS[ATLETA],ATLETAS[F. NACIMIENTO])</f>
        <v>38865</v>
      </c>
      <c r="C1573" s="1">
        <f>IF(BD_ATLETAS[[#This Row],[F. NACIMIENTO]]=0,"",BD_ATLETAS[[#This Row],[AÑO]]-YEAR(BD_ATLETAS[[#This Row],[F. NACIMIENTO]]))</f>
        <v>14</v>
      </c>
      <c r="D1573" s="2" t="s">
        <v>127</v>
      </c>
      <c r="E1573" s="4" t="s">
        <v>364</v>
      </c>
      <c r="F15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3" s="4" t="str">
        <f>_xlfn.XLOOKUP(BD_ATLETAS[[#This Row],[ATLETA]],ATLETAS[ATLETA],ATLETAS[SEXO])</f>
        <v>F</v>
      </c>
      <c r="H1573" s="4">
        <v>43892</v>
      </c>
      <c r="I1573" s="2" t="s">
        <v>69</v>
      </c>
      <c r="J1573" s="1" t="s">
        <v>649</v>
      </c>
      <c r="K1573" s="3">
        <v>4.1666666666666669E-4</v>
      </c>
    </row>
    <row r="1574" spans="1:11" x14ac:dyDescent="0.25">
      <c r="A1574" s="1">
        <v>2024</v>
      </c>
      <c r="B1574" s="4">
        <f>_xlfn.XLOOKUP(BD_ATLETAS[[#This Row],[ATLETA]],ATLETAS[ATLETA],ATLETAS[F. NACIMIENTO])</f>
        <v>38865</v>
      </c>
      <c r="C1574" s="1">
        <f>IF(BD_ATLETAS[[#This Row],[F. NACIMIENTO]]=0,"",BD_ATLETAS[[#This Row],[AÑO]]-YEAR(BD_ATLETAS[[#This Row],[F. NACIMIENTO]]))</f>
        <v>14</v>
      </c>
      <c r="D1574" s="2" t="s">
        <v>127</v>
      </c>
      <c r="E1574" s="4" t="s">
        <v>364</v>
      </c>
      <c r="F1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4" s="4" t="str">
        <f>_xlfn.XLOOKUP(BD_ATLETAS[[#This Row],[ATLETA]],ATLETAS[ATLETA],ATLETAS[SEXO])</f>
        <v>F</v>
      </c>
      <c r="H1574" s="4">
        <v>43892</v>
      </c>
      <c r="I1574" s="2" t="s">
        <v>69</v>
      </c>
      <c r="J1574" s="1" t="s">
        <v>651</v>
      </c>
      <c r="K1574" s="3">
        <v>9.638888888888888E-4</v>
      </c>
    </row>
    <row r="1575" spans="1:11" x14ac:dyDescent="0.25">
      <c r="A1575" s="1">
        <v>2024</v>
      </c>
      <c r="B1575" s="4">
        <f>_xlfn.XLOOKUP(BD_ATLETAS[[#This Row],[ATLETA]],ATLETAS[ATLETA],ATLETAS[F. NACIMIENTO])</f>
        <v>38865</v>
      </c>
      <c r="C1575" s="1">
        <f>IF(BD_ATLETAS[[#This Row],[F. NACIMIENTO]]=0,"",BD_ATLETAS[[#This Row],[AÑO]]-YEAR(BD_ATLETAS[[#This Row],[F. NACIMIENTO]]))</f>
        <v>14</v>
      </c>
      <c r="D1575" s="2" t="s">
        <v>127</v>
      </c>
      <c r="E1575" s="4" t="s">
        <v>364</v>
      </c>
      <c r="F15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5" s="4" t="str">
        <f>_xlfn.XLOOKUP(BD_ATLETAS[[#This Row],[ATLETA]],ATLETAS[ATLETA],ATLETAS[SEXO])</f>
        <v>F</v>
      </c>
      <c r="H1575" s="4">
        <v>43892</v>
      </c>
      <c r="I1575" s="2" t="s">
        <v>69</v>
      </c>
      <c r="J1575" s="1" t="s">
        <v>11</v>
      </c>
      <c r="K1575" s="3">
        <v>5.5486111111111111E-4</v>
      </c>
    </row>
    <row r="1576" spans="1:11" x14ac:dyDescent="0.25">
      <c r="A1576" s="1">
        <v>2024</v>
      </c>
      <c r="B1576" s="4">
        <f>_xlfn.XLOOKUP(BD_ATLETAS[[#This Row],[ATLETA]],ATLETAS[ATLETA],ATLETAS[F. NACIMIENTO])</f>
        <v>38492</v>
      </c>
      <c r="C1576" s="1">
        <f>IF(BD_ATLETAS[[#This Row],[F. NACIMIENTO]]=0,"",BD_ATLETAS[[#This Row],[AÑO]]-YEAR(BD_ATLETAS[[#This Row],[F. NACIMIENTO]]))</f>
        <v>15</v>
      </c>
      <c r="D1576" s="2" t="s">
        <v>425</v>
      </c>
      <c r="E1576" s="4" t="s">
        <v>376</v>
      </c>
      <c r="F15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6" s="4" t="str">
        <f>_xlfn.XLOOKUP(BD_ATLETAS[[#This Row],[ATLETA]],ATLETAS[ATLETA],ATLETAS[SEXO])</f>
        <v>M</v>
      </c>
      <c r="H1576" s="4">
        <v>43892</v>
      </c>
      <c r="I1576" s="2" t="s">
        <v>69</v>
      </c>
      <c r="J1576" s="1" t="s">
        <v>651</v>
      </c>
      <c r="K1576" s="3">
        <v>7.502314814814815E-4</v>
      </c>
    </row>
    <row r="1577" spans="1:11" x14ac:dyDescent="0.25">
      <c r="A1577" s="1">
        <v>2024</v>
      </c>
      <c r="B1577" s="4">
        <f>_xlfn.XLOOKUP(BD_ATLETAS[[#This Row],[ATLETA]],ATLETAS[ATLETA],ATLETAS[F. NACIMIENTO])</f>
        <v>38492</v>
      </c>
      <c r="C1577" s="1">
        <f>IF(BD_ATLETAS[[#This Row],[F. NACIMIENTO]]=0,"",BD_ATLETAS[[#This Row],[AÑO]]-YEAR(BD_ATLETAS[[#This Row],[F. NACIMIENTO]]))</f>
        <v>15</v>
      </c>
      <c r="D1577" s="2" t="s">
        <v>425</v>
      </c>
      <c r="E1577" s="4" t="s">
        <v>376</v>
      </c>
      <c r="F15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7" s="4" t="str">
        <f>_xlfn.XLOOKUP(BD_ATLETAS[[#This Row],[ATLETA]],ATLETAS[ATLETA],ATLETAS[SEXO])</f>
        <v>M</v>
      </c>
      <c r="H1577" s="4">
        <v>43892</v>
      </c>
      <c r="I1577" s="2" t="s">
        <v>69</v>
      </c>
      <c r="J1577" s="1" t="s">
        <v>652</v>
      </c>
      <c r="K1577" s="3">
        <v>1.6706018518518519E-3</v>
      </c>
    </row>
    <row r="1578" spans="1:11" x14ac:dyDescent="0.25">
      <c r="A1578" s="1">
        <v>2024</v>
      </c>
      <c r="B1578" s="4">
        <f>_xlfn.XLOOKUP(BD_ATLETAS[[#This Row],[ATLETA]],ATLETAS[ATLETA],ATLETAS[F. NACIMIENTO])</f>
        <v>38492</v>
      </c>
      <c r="C1578" s="1">
        <f>IF(BD_ATLETAS[[#This Row],[F. NACIMIENTO]]=0,"",BD_ATLETAS[[#This Row],[AÑO]]-YEAR(BD_ATLETAS[[#This Row],[F. NACIMIENTO]]))</f>
        <v>15</v>
      </c>
      <c r="D1578" s="2" t="s">
        <v>425</v>
      </c>
      <c r="E1578" s="4" t="s">
        <v>376</v>
      </c>
      <c r="F15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78" s="4" t="str">
        <f>_xlfn.XLOOKUP(BD_ATLETAS[[#This Row],[ATLETA]],ATLETAS[ATLETA],ATLETAS[SEXO])</f>
        <v>M</v>
      </c>
      <c r="H1578" s="4">
        <v>43892</v>
      </c>
      <c r="I1578" s="2" t="s">
        <v>69</v>
      </c>
      <c r="J1578" s="1" t="s">
        <v>13</v>
      </c>
      <c r="K1578" s="3">
        <v>3.644675925925925E-4</v>
      </c>
    </row>
    <row r="1579" spans="1:11" x14ac:dyDescent="0.25">
      <c r="A1579" s="1">
        <v>2024</v>
      </c>
      <c r="B1579" s="4">
        <f>_xlfn.XLOOKUP(BD_ATLETAS[[#This Row],[ATLETA]],ATLETAS[ATLETA],ATLETAS[F. NACIMIENTO])</f>
        <v>39447</v>
      </c>
      <c r="C1579" s="1">
        <f>IF(BD_ATLETAS[[#This Row],[F. NACIMIENTO]]=0,"",BD_ATLETAS[[#This Row],[AÑO]]-YEAR(BD_ATLETAS[[#This Row],[F. NACIMIENTO]]))</f>
        <v>12</v>
      </c>
      <c r="D1579" s="2" t="s">
        <v>262</v>
      </c>
      <c r="E1579" s="4" t="s">
        <v>369</v>
      </c>
      <c r="F15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79" s="4" t="str">
        <f>_xlfn.XLOOKUP(BD_ATLETAS[[#This Row],[ATLETA]],ATLETAS[ATLETA],ATLETAS[SEXO])</f>
        <v>M</v>
      </c>
      <c r="H1579" s="4">
        <v>43892</v>
      </c>
      <c r="I1579" s="2" t="s">
        <v>69</v>
      </c>
      <c r="J1579" s="1" t="s">
        <v>649</v>
      </c>
      <c r="K1579" s="3">
        <v>4.8379629629629624E-4</v>
      </c>
    </row>
    <row r="1580" spans="1:11" x14ac:dyDescent="0.25">
      <c r="A1580" s="1">
        <v>2024</v>
      </c>
      <c r="B1580" s="4">
        <f>_xlfn.XLOOKUP(BD_ATLETAS[[#This Row],[ATLETA]],ATLETAS[ATLETA],ATLETAS[F. NACIMIENTO])</f>
        <v>39447</v>
      </c>
      <c r="C1580" s="1">
        <f>IF(BD_ATLETAS[[#This Row],[F. NACIMIENTO]]=0,"",BD_ATLETAS[[#This Row],[AÑO]]-YEAR(BD_ATLETAS[[#This Row],[F. NACIMIENTO]]))</f>
        <v>12</v>
      </c>
      <c r="D1580" s="2" t="s">
        <v>262</v>
      </c>
      <c r="E1580" s="4" t="s">
        <v>369</v>
      </c>
      <c r="F15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0" s="4" t="str">
        <f>_xlfn.XLOOKUP(BD_ATLETAS[[#This Row],[ATLETA]],ATLETAS[ATLETA],ATLETAS[SEXO])</f>
        <v>M</v>
      </c>
      <c r="H1580" s="4">
        <v>43892</v>
      </c>
      <c r="I1580" s="2" t="s">
        <v>69</v>
      </c>
      <c r="J1580" s="1" t="s">
        <v>651</v>
      </c>
      <c r="K1580" s="3">
        <v>1.2064814814814816E-3</v>
      </c>
    </row>
    <row r="1581" spans="1:11" x14ac:dyDescent="0.25">
      <c r="A1581" s="1">
        <v>2024</v>
      </c>
      <c r="B1581" s="4">
        <f>_xlfn.XLOOKUP(BD_ATLETAS[[#This Row],[ATLETA]],ATLETAS[ATLETA],ATLETAS[F. NACIMIENTO])</f>
        <v>39447</v>
      </c>
      <c r="C1581" s="1">
        <f>IF(BD_ATLETAS[[#This Row],[F. NACIMIENTO]]=0,"",BD_ATLETAS[[#This Row],[AÑO]]-YEAR(BD_ATLETAS[[#This Row],[F. NACIMIENTO]]))</f>
        <v>12</v>
      </c>
      <c r="D1581" s="2" t="s">
        <v>262</v>
      </c>
      <c r="E1581" s="4" t="s">
        <v>369</v>
      </c>
      <c r="F15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1" s="4" t="str">
        <f>_xlfn.XLOOKUP(BD_ATLETAS[[#This Row],[ATLETA]],ATLETAS[ATLETA],ATLETAS[SEXO])</f>
        <v>M</v>
      </c>
      <c r="H1581" s="4">
        <v>43892</v>
      </c>
      <c r="I1581" s="2" t="s">
        <v>69</v>
      </c>
      <c r="J1581" s="1" t="s">
        <v>652</v>
      </c>
      <c r="K1581" s="3">
        <v>2.5141203703703706E-3</v>
      </c>
    </row>
    <row r="1582" spans="1:11" x14ac:dyDescent="0.25">
      <c r="A1582" s="1">
        <v>2024</v>
      </c>
      <c r="B1582" s="4">
        <f>_xlfn.XLOOKUP(BD_ATLETAS[[#This Row],[ATLETA]],ATLETAS[ATLETA],ATLETAS[F. NACIMIENTO])</f>
        <v>39447</v>
      </c>
      <c r="C1582" s="1">
        <f>IF(BD_ATLETAS[[#This Row],[F. NACIMIENTO]]=0,"",BD_ATLETAS[[#This Row],[AÑO]]-YEAR(BD_ATLETAS[[#This Row],[F. NACIMIENTO]]))</f>
        <v>12</v>
      </c>
      <c r="D1582" s="2" t="s">
        <v>406</v>
      </c>
      <c r="E1582" s="4" t="s">
        <v>369</v>
      </c>
      <c r="F15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2" s="4" t="str">
        <f>_xlfn.XLOOKUP(BD_ATLETAS[[#This Row],[ATLETA]],ATLETAS[ATLETA],ATLETAS[SEXO])</f>
        <v>M</v>
      </c>
      <c r="H1582" s="4">
        <v>43892</v>
      </c>
      <c r="I1582" s="2" t="s">
        <v>69</v>
      </c>
      <c r="J1582" s="1" t="s">
        <v>649</v>
      </c>
      <c r="K1582" s="3">
        <v>3.5416666666666669E-4</v>
      </c>
    </row>
    <row r="1583" spans="1:11" x14ac:dyDescent="0.25">
      <c r="A1583" s="1">
        <v>2024</v>
      </c>
      <c r="B1583" s="4">
        <f>_xlfn.XLOOKUP(BD_ATLETAS[[#This Row],[ATLETA]],ATLETAS[ATLETA],ATLETAS[F. NACIMIENTO])</f>
        <v>39447</v>
      </c>
      <c r="C1583" s="1">
        <f>IF(BD_ATLETAS[[#This Row],[F. NACIMIENTO]]=0,"",BD_ATLETAS[[#This Row],[AÑO]]-YEAR(BD_ATLETAS[[#This Row],[F. NACIMIENTO]]))</f>
        <v>12</v>
      </c>
      <c r="D1583" s="2" t="s">
        <v>406</v>
      </c>
      <c r="E1583" s="4" t="s">
        <v>369</v>
      </c>
      <c r="F15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3" s="4" t="str">
        <f>_xlfn.XLOOKUP(BD_ATLETAS[[#This Row],[ATLETA]],ATLETAS[ATLETA],ATLETAS[SEXO])</f>
        <v>M</v>
      </c>
      <c r="H1583" s="4">
        <v>43892</v>
      </c>
      <c r="I1583" s="2" t="s">
        <v>69</v>
      </c>
      <c r="J1583" s="1" t="s">
        <v>651</v>
      </c>
      <c r="K1583" s="3">
        <v>8.2893518518518516E-4</v>
      </c>
    </row>
    <row r="1584" spans="1:11" x14ac:dyDescent="0.25">
      <c r="A1584" s="1">
        <v>2024</v>
      </c>
      <c r="B1584" s="4">
        <f>_xlfn.XLOOKUP(BD_ATLETAS[[#This Row],[ATLETA]],ATLETAS[ATLETA],ATLETAS[F. NACIMIENTO])</f>
        <v>39447</v>
      </c>
      <c r="C1584" s="1">
        <f>IF(BD_ATLETAS[[#This Row],[F. NACIMIENTO]]=0,"",BD_ATLETAS[[#This Row],[AÑO]]-YEAR(BD_ATLETAS[[#This Row],[F. NACIMIENTO]]))</f>
        <v>12</v>
      </c>
      <c r="D1584" s="2" t="s">
        <v>406</v>
      </c>
      <c r="E1584" s="4" t="s">
        <v>369</v>
      </c>
      <c r="F15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4" s="4" t="str">
        <f>_xlfn.XLOOKUP(BD_ATLETAS[[#This Row],[ATLETA]],ATLETAS[ATLETA],ATLETAS[SEXO])</f>
        <v>M</v>
      </c>
      <c r="H1584" s="4">
        <v>43892</v>
      </c>
      <c r="I1584" s="2" t="s">
        <v>69</v>
      </c>
      <c r="J1584" s="1" t="s">
        <v>652</v>
      </c>
      <c r="K1584" s="3">
        <v>1.9675925925925928E-3</v>
      </c>
    </row>
    <row r="1585" spans="1:11" x14ac:dyDescent="0.25">
      <c r="A1585" s="1">
        <v>2024</v>
      </c>
      <c r="B1585" s="4">
        <f>_xlfn.XLOOKUP(BD_ATLETAS[[#This Row],[ATLETA]],ATLETAS[ATLETA],ATLETAS[F. NACIMIENTO])</f>
        <v>39447</v>
      </c>
      <c r="C1585" s="1">
        <f>IF(BD_ATLETAS[[#This Row],[F. NACIMIENTO]]=0,"",BD_ATLETAS[[#This Row],[AÑO]]-YEAR(BD_ATLETAS[[#This Row],[F. NACIMIENTO]]))</f>
        <v>12</v>
      </c>
      <c r="D1585" s="2" t="s">
        <v>406</v>
      </c>
      <c r="E1585" s="4" t="s">
        <v>369</v>
      </c>
      <c r="F15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5" s="4" t="str">
        <f>_xlfn.XLOOKUP(BD_ATLETAS[[#This Row],[ATLETA]],ATLETAS[ATLETA],ATLETAS[SEXO])</f>
        <v>M</v>
      </c>
      <c r="H1585" s="4">
        <v>43892</v>
      </c>
      <c r="I1585" s="2" t="s">
        <v>69</v>
      </c>
      <c r="J1585" s="1" t="s">
        <v>13</v>
      </c>
      <c r="K1585" s="3">
        <v>4.1377314814814814E-4</v>
      </c>
    </row>
    <row r="1586" spans="1:11" x14ac:dyDescent="0.25">
      <c r="A1586" s="1">
        <v>2024</v>
      </c>
      <c r="B1586" s="4">
        <f>_xlfn.XLOOKUP(BD_ATLETAS[[#This Row],[ATLETA]],ATLETAS[ATLETA],ATLETAS[F. NACIMIENTO])</f>
        <v>39447</v>
      </c>
      <c r="C1586" s="1">
        <f>IF(BD_ATLETAS[[#This Row],[F. NACIMIENTO]]=0,"",BD_ATLETAS[[#This Row],[AÑO]]-YEAR(BD_ATLETAS[[#This Row],[F. NACIMIENTO]]))</f>
        <v>12</v>
      </c>
      <c r="D1586" s="2" t="s">
        <v>406</v>
      </c>
      <c r="E1586" s="4" t="s">
        <v>369</v>
      </c>
      <c r="F15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86" s="4" t="str">
        <f>_xlfn.XLOOKUP(BD_ATLETAS[[#This Row],[ATLETA]],ATLETAS[ATLETA],ATLETAS[SEXO])</f>
        <v>M</v>
      </c>
      <c r="H1586" s="4">
        <v>43892</v>
      </c>
      <c r="I1586" s="2" t="s">
        <v>69</v>
      </c>
      <c r="J1586" s="1" t="s">
        <v>12</v>
      </c>
      <c r="K1586" s="3">
        <v>5.14699074074074E-4</v>
      </c>
    </row>
    <row r="1587" spans="1:11" x14ac:dyDescent="0.25">
      <c r="A1587" s="1">
        <v>2024</v>
      </c>
      <c r="B1587" s="4">
        <f>_xlfn.XLOOKUP(BD_ATLETAS[[#This Row],[ATLETA]],ATLETAS[ATLETA],ATLETAS[F. NACIMIENTO])</f>
        <v>38663</v>
      </c>
      <c r="C1587" s="1">
        <f>IF(BD_ATLETAS[[#This Row],[F. NACIMIENTO]]=0,"",BD_ATLETAS[[#This Row],[AÑO]]-YEAR(BD_ATLETAS[[#This Row],[F. NACIMIENTO]]))</f>
        <v>15</v>
      </c>
      <c r="D1587" s="2" t="s">
        <v>98</v>
      </c>
      <c r="E1587" s="4" t="s">
        <v>362</v>
      </c>
      <c r="F15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7" s="4" t="str">
        <f>_xlfn.XLOOKUP(BD_ATLETAS[[#This Row],[ATLETA]],ATLETAS[ATLETA],ATLETAS[SEXO])</f>
        <v>M</v>
      </c>
      <c r="H1587" s="4">
        <v>43892</v>
      </c>
      <c r="I1587" s="2" t="s">
        <v>69</v>
      </c>
      <c r="J1587" s="1" t="s">
        <v>649</v>
      </c>
      <c r="K1587" s="3">
        <v>3.7037037037037035E-4</v>
      </c>
    </row>
    <row r="1588" spans="1:11" x14ac:dyDescent="0.25">
      <c r="A1588" s="1">
        <v>2024</v>
      </c>
      <c r="B1588" s="4">
        <f>_xlfn.XLOOKUP(BD_ATLETAS[[#This Row],[ATLETA]],ATLETAS[ATLETA],ATLETAS[F. NACIMIENTO])</f>
        <v>38663</v>
      </c>
      <c r="C1588" s="1">
        <f>IF(BD_ATLETAS[[#This Row],[F. NACIMIENTO]]=0,"",BD_ATLETAS[[#This Row],[AÑO]]-YEAR(BD_ATLETAS[[#This Row],[F. NACIMIENTO]]))</f>
        <v>15</v>
      </c>
      <c r="D1588" s="2" t="s">
        <v>98</v>
      </c>
      <c r="E1588" s="4" t="s">
        <v>362</v>
      </c>
      <c r="F15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8" s="4" t="str">
        <f>_xlfn.XLOOKUP(BD_ATLETAS[[#This Row],[ATLETA]],ATLETAS[ATLETA],ATLETAS[SEXO])</f>
        <v>M</v>
      </c>
      <c r="H1588" s="4">
        <v>43892</v>
      </c>
      <c r="I1588" s="2" t="s">
        <v>69</v>
      </c>
      <c r="J1588" s="1" t="s">
        <v>651</v>
      </c>
      <c r="K1588" s="3">
        <v>8.3692129629629644E-4</v>
      </c>
    </row>
    <row r="1589" spans="1:11" x14ac:dyDescent="0.25">
      <c r="A1589" s="1">
        <v>2024</v>
      </c>
      <c r="B1589" s="4">
        <f>_xlfn.XLOOKUP(BD_ATLETAS[[#This Row],[ATLETA]],ATLETAS[ATLETA],ATLETAS[F. NACIMIENTO])</f>
        <v>38663</v>
      </c>
      <c r="C1589" s="1">
        <f>IF(BD_ATLETAS[[#This Row],[F. NACIMIENTO]]=0,"",BD_ATLETAS[[#This Row],[AÑO]]-YEAR(BD_ATLETAS[[#This Row],[F. NACIMIENTO]]))</f>
        <v>15</v>
      </c>
      <c r="D1589" s="2" t="s">
        <v>98</v>
      </c>
      <c r="E1589" s="4" t="s">
        <v>362</v>
      </c>
      <c r="F15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89" s="4" t="str">
        <f>_xlfn.XLOOKUP(BD_ATLETAS[[#This Row],[ATLETA]],ATLETAS[ATLETA],ATLETAS[SEXO])</f>
        <v>M</v>
      </c>
      <c r="H1589" s="4">
        <v>43892</v>
      </c>
      <c r="I1589" s="2" t="s">
        <v>69</v>
      </c>
      <c r="J1589" s="1" t="s">
        <v>12</v>
      </c>
      <c r="K1589" s="3">
        <v>4.6064814814814818E-4</v>
      </c>
    </row>
    <row r="1590" spans="1:11" x14ac:dyDescent="0.25">
      <c r="A1590" s="1">
        <v>2024</v>
      </c>
      <c r="B1590" s="4">
        <f>_xlfn.XLOOKUP(BD_ATLETAS[[#This Row],[ATLETA]],ATLETAS[ATLETA],ATLETAS[F. NACIMIENTO])</f>
        <v>38663</v>
      </c>
      <c r="C1590" s="1">
        <f>IF(BD_ATLETAS[[#This Row],[F. NACIMIENTO]]=0,"",BD_ATLETAS[[#This Row],[AÑO]]-YEAR(BD_ATLETAS[[#This Row],[F. NACIMIENTO]]))</f>
        <v>15</v>
      </c>
      <c r="D1590" s="2" t="s">
        <v>98</v>
      </c>
      <c r="E1590" s="4" t="s">
        <v>362</v>
      </c>
      <c r="F15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590" s="4" t="str">
        <f>_xlfn.XLOOKUP(BD_ATLETAS[[#This Row],[ATLETA]],ATLETAS[ATLETA],ATLETAS[SEXO])</f>
        <v>M</v>
      </c>
      <c r="H1590" s="4">
        <v>43892</v>
      </c>
      <c r="I1590" s="2" t="s">
        <v>69</v>
      </c>
      <c r="J1590" s="1" t="s">
        <v>13</v>
      </c>
      <c r="K1590" s="3">
        <v>4.5717592592592592E-4</v>
      </c>
    </row>
    <row r="1591" spans="1:11" x14ac:dyDescent="0.25">
      <c r="A1591" s="1">
        <v>2024</v>
      </c>
      <c r="B1591" s="4">
        <f>_xlfn.XLOOKUP(BD_ATLETAS[[#This Row],[ATLETA]],ATLETAS[ATLETA],ATLETAS[F. NACIMIENTO])</f>
        <v>39884</v>
      </c>
      <c r="C1591" s="1">
        <f>IF(BD_ATLETAS[[#This Row],[F. NACIMIENTO]]=0,"",BD_ATLETAS[[#This Row],[AÑO]]-YEAR(BD_ATLETAS[[#This Row],[F. NACIMIENTO]]))</f>
        <v>11</v>
      </c>
      <c r="D1591" s="2" t="s">
        <v>422</v>
      </c>
      <c r="E1591" s="4" t="s">
        <v>362</v>
      </c>
      <c r="F15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1" s="4" t="str">
        <f>_xlfn.XLOOKUP(BD_ATLETAS[[#This Row],[ATLETA]],ATLETAS[ATLETA],ATLETAS[SEXO])</f>
        <v>M</v>
      </c>
      <c r="H1591" s="4">
        <v>43892</v>
      </c>
      <c r="I1591" s="2" t="s">
        <v>69</v>
      </c>
      <c r="J1591" s="1" t="s">
        <v>649</v>
      </c>
      <c r="K1591" s="3">
        <v>5.9212962962962962E-4</v>
      </c>
    </row>
    <row r="1592" spans="1:11" x14ac:dyDescent="0.25">
      <c r="A1592" s="1">
        <v>2024</v>
      </c>
      <c r="B1592" s="4">
        <f>_xlfn.XLOOKUP(BD_ATLETAS[[#This Row],[ATLETA]],ATLETAS[ATLETA],ATLETAS[F. NACIMIENTO])</f>
        <v>39884</v>
      </c>
      <c r="C1592" s="1">
        <f>IF(BD_ATLETAS[[#This Row],[F. NACIMIENTO]]=0,"",BD_ATLETAS[[#This Row],[AÑO]]-YEAR(BD_ATLETAS[[#This Row],[F. NACIMIENTO]]))</f>
        <v>11</v>
      </c>
      <c r="D1592" s="2" t="s">
        <v>422</v>
      </c>
      <c r="E1592" s="4" t="s">
        <v>362</v>
      </c>
      <c r="F15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2" s="4" t="str">
        <f>_xlfn.XLOOKUP(BD_ATLETAS[[#This Row],[ATLETA]],ATLETAS[ATLETA],ATLETAS[SEXO])</f>
        <v>M</v>
      </c>
      <c r="H1592" s="4">
        <v>43892</v>
      </c>
      <c r="I1592" s="2" t="s">
        <v>69</v>
      </c>
      <c r="J1592" s="1" t="s">
        <v>651</v>
      </c>
      <c r="K1592" s="3">
        <v>1.407638888888889E-3</v>
      </c>
    </row>
    <row r="1593" spans="1:11" x14ac:dyDescent="0.25">
      <c r="A1593" s="1">
        <v>2024</v>
      </c>
      <c r="B1593" s="4">
        <f>_xlfn.XLOOKUP(BD_ATLETAS[[#This Row],[ATLETA]],ATLETAS[ATLETA],ATLETAS[F. NACIMIENTO])</f>
        <v>39884</v>
      </c>
      <c r="C1593" s="1">
        <f>IF(BD_ATLETAS[[#This Row],[F. NACIMIENTO]]=0,"",BD_ATLETAS[[#This Row],[AÑO]]-YEAR(BD_ATLETAS[[#This Row],[F. NACIMIENTO]]))</f>
        <v>11</v>
      </c>
      <c r="D1593" s="2" t="s">
        <v>422</v>
      </c>
      <c r="E1593" s="4" t="s">
        <v>362</v>
      </c>
      <c r="F1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3" s="4" t="str">
        <f>_xlfn.XLOOKUP(BD_ATLETAS[[#This Row],[ATLETA]],ATLETAS[ATLETA],ATLETAS[SEXO])</f>
        <v>M</v>
      </c>
      <c r="H1593" s="4">
        <v>43892</v>
      </c>
      <c r="I1593" s="2" t="s">
        <v>69</v>
      </c>
      <c r="J1593" s="1" t="s">
        <v>12</v>
      </c>
      <c r="K1593" s="3">
        <v>7.7141203703703703E-4</v>
      </c>
    </row>
    <row r="1594" spans="1:11" x14ac:dyDescent="0.25">
      <c r="A1594" s="1">
        <v>2024</v>
      </c>
      <c r="B1594" s="4">
        <f>_xlfn.XLOOKUP(BD_ATLETAS[[#This Row],[ATLETA]],ATLETAS[ATLETA],ATLETAS[F. NACIMIENTO])</f>
        <v>39884</v>
      </c>
      <c r="C1594" s="1">
        <f>IF(BD_ATLETAS[[#This Row],[F. NACIMIENTO]]=0,"",BD_ATLETAS[[#This Row],[AÑO]]-YEAR(BD_ATLETAS[[#This Row],[F. NACIMIENTO]]))</f>
        <v>11</v>
      </c>
      <c r="D1594" s="2" t="s">
        <v>422</v>
      </c>
      <c r="E1594" s="4" t="s">
        <v>362</v>
      </c>
      <c r="F1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594" s="4" t="str">
        <f>_xlfn.XLOOKUP(BD_ATLETAS[[#This Row],[ATLETA]],ATLETAS[ATLETA],ATLETAS[SEXO])</f>
        <v>M</v>
      </c>
      <c r="H1594" s="4">
        <v>43892</v>
      </c>
      <c r="I1594" s="2" t="s">
        <v>69</v>
      </c>
      <c r="J1594" s="1" t="s">
        <v>13</v>
      </c>
      <c r="K1594" s="3">
        <v>7.6458333333333326E-4</v>
      </c>
    </row>
    <row r="1595" spans="1:11" x14ac:dyDescent="0.25">
      <c r="A1595" s="1">
        <v>2024</v>
      </c>
      <c r="B1595" s="4">
        <f>_xlfn.XLOOKUP(BD_ATLETAS[[#This Row],[ATLETA]],ATLETAS[ATLETA],ATLETAS[F. NACIMIENTO])</f>
        <v>36068</v>
      </c>
      <c r="C1595" s="1">
        <f>IF(BD_ATLETAS[[#This Row],[F. NACIMIENTO]]=0,"",BD_ATLETAS[[#This Row],[AÑO]]-YEAR(BD_ATLETAS[[#This Row],[F. NACIMIENTO]]))</f>
        <v>22</v>
      </c>
      <c r="D1595" s="2" t="s">
        <v>80</v>
      </c>
      <c r="E1595" s="4" t="s">
        <v>78</v>
      </c>
      <c r="F15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5" s="4" t="str">
        <f>_xlfn.XLOOKUP(BD_ATLETAS[[#This Row],[ATLETA]],ATLETAS[ATLETA],ATLETAS[SEXO])</f>
        <v>M</v>
      </c>
      <c r="H1595" s="4">
        <v>43892</v>
      </c>
      <c r="I1595" s="2" t="s">
        <v>69</v>
      </c>
      <c r="J1595" s="1" t="s">
        <v>651</v>
      </c>
      <c r="K1595" s="3">
        <v>1.1711805555555557E-3</v>
      </c>
    </row>
    <row r="1596" spans="1:11" x14ac:dyDescent="0.25">
      <c r="A1596" s="1">
        <v>2024</v>
      </c>
      <c r="B1596" s="4">
        <f>_xlfn.XLOOKUP(BD_ATLETAS[[#This Row],[ATLETA]],ATLETAS[ATLETA],ATLETAS[F. NACIMIENTO])</f>
        <v>36068</v>
      </c>
      <c r="C1596" s="1">
        <f>IF(BD_ATLETAS[[#This Row],[F. NACIMIENTO]]=0,"",BD_ATLETAS[[#This Row],[AÑO]]-YEAR(BD_ATLETAS[[#This Row],[F. NACIMIENTO]]))</f>
        <v>22</v>
      </c>
      <c r="D1596" s="2" t="s">
        <v>80</v>
      </c>
      <c r="E1596" s="4" t="s">
        <v>78</v>
      </c>
      <c r="F15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6" s="4" t="str">
        <f>_xlfn.XLOOKUP(BD_ATLETAS[[#This Row],[ATLETA]],ATLETAS[ATLETA],ATLETAS[SEXO])</f>
        <v>M</v>
      </c>
      <c r="H1596" s="4">
        <v>43892</v>
      </c>
      <c r="I1596" s="2" t="s">
        <v>69</v>
      </c>
      <c r="J1596" s="1" t="s">
        <v>652</v>
      </c>
      <c r="K1596" s="3">
        <v>2.6924768518518517E-3</v>
      </c>
    </row>
    <row r="1597" spans="1:11" x14ac:dyDescent="0.25">
      <c r="A1597" s="1">
        <v>2024</v>
      </c>
      <c r="B1597" s="4">
        <f>_xlfn.XLOOKUP(BD_ATLETAS[[#This Row],[ATLETA]],ATLETAS[ATLETA],ATLETAS[F. NACIMIENTO])</f>
        <v>36068</v>
      </c>
      <c r="C1597" s="1">
        <f>IF(BD_ATLETAS[[#This Row],[F. NACIMIENTO]]=0,"",BD_ATLETAS[[#This Row],[AÑO]]-YEAR(BD_ATLETAS[[#This Row],[F. NACIMIENTO]]))</f>
        <v>22</v>
      </c>
      <c r="D1597" s="2" t="s">
        <v>80</v>
      </c>
      <c r="E1597" s="4" t="s">
        <v>78</v>
      </c>
      <c r="F15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7" s="4" t="str">
        <f>_xlfn.XLOOKUP(BD_ATLETAS[[#This Row],[ATLETA]],ATLETAS[ATLETA],ATLETAS[SEXO])</f>
        <v>M</v>
      </c>
      <c r="H1597" s="4">
        <v>43892</v>
      </c>
      <c r="I1597" s="2" t="s">
        <v>69</v>
      </c>
      <c r="J1597" s="1" t="s">
        <v>11</v>
      </c>
      <c r="K1597" s="3">
        <v>7.5115740740740742E-4</v>
      </c>
    </row>
    <row r="1598" spans="1:11" x14ac:dyDescent="0.25">
      <c r="A1598" s="1">
        <v>2024</v>
      </c>
      <c r="B1598" s="4">
        <f>_xlfn.XLOOKUP(BD_ATLETAS[[#This Row],[ATLETA]],ATLETAS[ATLETA],ATLETAS[F. NACIMIENTO])</f>
        <v>36068</v>
      </c>
      <c r="C1598" s="1">
        <f>IF(BD_ATLETAS[[#This Row],[F. NACIMIENTO]]=0,"",BD_ATLETAS[[#This Row],[AÑO]]-YEAR(BD_ATLETAS[[#This Row],[F. NACIMIENTO]]))</f>
        <v>22</v>
      </c>
      <c r="D1598" s="2" t="s">
        <v>80</v>
      </c>
      <c r="E1598" s="4" t="s">
        <v>78</v>
      </c>
      <c r="F15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598" s="4" t="str">
        <f>_xlfn.XLOOKUP(BD_ATLETAS[[#This Row],[ATLETA]],ATLETAS[ATLETA],ATLETAS[SEXO])</f>
        <v>M</v>
      </c>
      <c r="H1598" s="4">
        <v>43892</v>
      </c>
      <c r="I1598" s="2" t="s">
        <v>69</v>
      </c>
      <c r="J1598" s="1" t="s">
        <v>13</v>
      </c>
      <c r="K1598" s="3">
        <v>6.4097222222222225E-4</v>
      </c>
    </row>
    <row r="1599" spans="1:11" x14ac:dyDescent="0.25">
      <c r="A1599" s="1">
        <v>2024</v>
      </c>
      <c r="B1599" s="4">
        <f>_xlfn.XLOOKUP(BD_ATLETAS[[#This Row],[ATLETA]],ATLETAS[ATLETA],ATLETAS[F. NACIMIENTO])</f>
        <v>41258</v>
      </c>
      <c r="C1599" s="1">
        <f>IF(BD_ATLETAS[[#This Row],[F. NACIMIENTO]]=0,"",BD_ATLETAS[[#This Row],[AÑO]]-YEAR(BD_ATLETAS[[#This Row],[F. NACIMIENTO]]))</f>
        <v>8</v>
      </c>
      <c r="D1599" s="2" t="s">
        <v>32</v>
      </c>
      <c r="E1599" s="4" t="s">
        <v>25</v>
      </c>
      <c r="F159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599" s="4" t="str">
        <f>_xlfn.XLOOKUP(BD_ATLETAS[[#This Row],[ATLETA]],ATLETAS[ATLETA],ATLETAS[SEXO])</f>
        <v>M</v>
      </c>
      <c r="H1599" s="4">
        <v>43892</v>
      </c>
      <c r="I1599" s="2" t="s">
        <v>69</v>
      </c>
      <c r="J1599" s="1" t="s">
        <v>650</v>
      </c>
      <c r="K1599" s="3">
        <v>3.1539351851851851E-4</v>
      </c>
    </row>
    <row r="1600" spans="1:11" x14ac:dyDescent="0.25">
      <c r="A1600" s="1">
        <v>2024</v>
      </c>
      <c r="B1600" s="4">
        <f>_xlfn.XLOOKUP(BD_ATLETAS[[#This Row],[ATLETA]],ATLETAS[ATLETA],ATLETAS[F. NACIMIENTO])</f>
        <v>41258</v>
      </c>
      <c r="C1600" s="1">
        <f>IF(BD_ATLETAS[[#This Row],[F. NACIMIENTO]]=0,"",BD_ATLETAS[[#This Row],[AÑO]]-YEAR(BD_ATLETAS[[#This Row],[F. NACIMIENTO]]))</f>
        <v>8</v>
      </c>
      <c r="D1600" s="2" t="s">
        <v>32</v>
      </c>
      <c r="E1600" s="4" t="s">
        <v>25</v>
      </c>
      <c r="F160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00" s="4" t="str">
        <f>_xlfn.XLOOKUP(BD_ATLETAS[[#This Row],[ATLETA]],ATLETAS[ATLETA],ATLETAS[SEXO])</f>
        <v>M</v>
      </c>
      <c r="H1600" s="4">
        <v>43892</v>
      </c>
      <c r="I1600" s="2" t="s">
        <v>69</v>
      </c>
      <c r="J1600" s="1" t="s">
        <v>649</v>
      </c>
      <c r="K1600" s="3">
        <v>8.4456018518518517E-4</v>
      </c>
    </row>
    <row r="1601" spans="1:11" x14ac:dyDescent="0.25">
      <c r="A1601" s="1">
        <v>2024</v>
      </c>
      <c r="B1601" s="4">
        <f>_xlfn.XLOOKUP(BD_ATLETAS[[#This Row],[ATLETA]],ATLETAS[ATLETA],ATLETAS[F. NACIMIENTO])</f>
        <v>41258</v>
      </c>
      <c r="C1601" s="1">
        <f>IF(BD_ATLETAS[[#This Row],[F. NACIMIENTO]]=0,"",BD_ATLETAS[[#This Row],[AÑO]]-YEAR(BD_ATLETAS[[#This Row],[F. NACIMIENTO]]))</f>
        <v>8</v>
      </c>
      <c r="D1601" s="2" t="s">
        <v>32</v>
      </c>
      <c r="E1601" s="4" t="s">
        <v>25</v>
      </c>
      <c r="F160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01" s="4" t="str">
        <f>_xlfn.XLOOKUP(BD_ATLETAS[[#This Row],[ATLETA]],ATLETAS[ATLETA],ATLETAS[SEXO])</f>
        <v>M</v>
      </c>
      <c r="H1601" s="4">
        <v>43892</v>
      </c>
      <c r="I1601" s="2" t="s">
        <v>69</v>
      </c>
      <c r="J1601" s="1" t="s">
        <v>9</v>
      </c>
      <c r="K1601" s="3">
        <v>6.047453703703704E-4</v>
      </c>
    </row>
    <row r="1602" spans="1:11" x14ac:dyDescent="0.25">
      <c r="A1602" s="1">
        <v>2024</v>
      </c>
      <c r="B1602" s="4">
        <f>_xlfn.XLOOKUP(BD_ATLETAS[[#This Row],[ATLETA]],ATLETAS[ATLETA],ATLETAS[F. NACIMIENTO])</f>
        <v>32581</v>
      </c>
      <c r="C1602" s="1">
        <f>IF(BD_ATLETAS[[#This Row],[F. NACIMIENTO]]=0,"",BD_ATLETAS[[#This Row],[AÑO]]-YEAR(BD_ATLETAS[[#This Row],[F. NACIMIENTO]]))</f>
        <v>31</v>
      </c>
      <c r="D1602" s="2" t="s">
        <v>452</v>
      </c>
      <c r="E1602" s="4" t="s">
        <v>367</v>
      </c>
      <c r="F160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602" s="4" t="str">
        <f>_xlfn.XLOOKUP(BD_ATLETAS[[#This Row],[ATLETA]],ATLETAS[ATLETA],ATLETAS[SEXO])</f>
        <v>M</v>
      </c>
      <c r="H1602" s="4">
        <v>43892</v>
      </c>
      <c r="I1602" s="2" t="s">
        <v>69</v>
      </c>
      <c r="J1602" s="1" t="s">
        <v>13</v>
      </c>
      <c r="K1602" s="3">
        <v>5.4791666666666671E-4</v>
      </c>
    </row>
    <row r="1603" spans="1:11" x14ac:dyDescent="0.25">
      <c r="A1603" s="1">
        <v>2024</v>
      </c>
      <c r="B1603" s="4">
        <f>_xlfn.XLOOKUP(BD_ATLETAS[[#This Row],[ATLETA]],ATLETAS[ATLETA],ATLETAS[F. NACIMIENTO])</f>
        <v>32581</v>
      </c>
      <c r="C1603" s="1">
        <f>IF(BD_ATLETAS[[#This Row],[F. NACIMIENTO]]=0,"",BD_ATLETAS[[#This Row],[AÑO]]-YEAR(BD_ATLETAS[[#This Row],[F. NACIMIENTO]]))</f>
        <v>31</v>
      </c>
      <c r="D1603" s="2" t="s">
        <v>452</v>
      </c>
      <c r="E1603" s="4" t="s">
        <v>367</v>
      </c>
      <c r="F160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603" s="4" t="str">
        <f>_xlfn.XLOOKUP(BD_ATLETAS[[#This Row],[ATLETA]],ATLETAS[ATLETA],ATLETAS[SEXO])</f>
        <v>M</v>
      </c>
      <c r="H1603" s="4">
        <v>43892</v>
      </c>
      <c r="I1603" s="2" t="s">
        <v>69</v>
      </c>
      <c r="J1603" s="1" t="s">
        <v>12</v>
      </c>
      <c r="K1603" s="3">
        <v>6.7638888888888881E-4</v>
      </c>
    </row>
    <row r="1604" spans="1:11" x14ac:dyDescent="0.25">
      <c r="A1604" s="1">
        <v>2024</v>
      </c>
      <c r="B1604" s="4">
        <f>_xlfn.XLOOKUP(BD_ATLETAS[[#This Row],[ATLETA]],ATLETAS[ATLETA],ATLETAS[F. NACIMIENTO])</f>
        <v>39725</v>
      </c>
      <c r="C1604" s="1">
        <f>IF(BD_ATLETAS[[#This Row],[F. NACIMIENTO]]=0,"",BD_ATLETAS[[#This Row],[AÑO]]-YEAR(BD_ATLETAS[[#This Row],[F. NACIMIENTO]]))</f>
        <v>12</v>
      </c>
      <c r="D1604" s="2" t="s">
        <v>423</v>
      </c>
      <c r="E1604" s="4" t="s">
        <v>25</v>
      </c>
      <c r="F16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4" s="4" t="str">
        <f>_xlfn.XLOOKUP(BD_ATLETAS[[#This Row],[ATLETA]],ATLETAS[ATLETA],ATLETAS[SEXO])</f>
        <v>M</v>
      </c>
      <c r="H1604" s="4">
        <v>43892</v>
      </c>
      <c r="I1604" s="2" t="s">
        <v>69</v>
      </c>
      <c r="J1604" s="1" t="s">
        <v>649</v>
      </c>
      <c r="K1604" s="3">
        <v>4.3113425925925931E-4</v>
      </c>
    </row>
    <row r="1605" spans="1:11" x14ac:dyDescent="0.25">
      <c r="A1605" s="1">
        <v>2024</v>
      </c>
      <c r="B1605" s="4">
        <f>_xlfn.XLOOKUP(BD_ATLETAS[[#This Row],[ATLETA]],ATLETAS[ATLETA],ATLETAS[F. NACIMIENTO])</f>
        <v>39725</v>
      </c>
      <c r="C1605" s="1">
        <f>IF(BD_ATLETAS[[#This Row],[F. NACIMIENTO]]=0,"",BD_ATLETAS[[#This Row],[AÑO]]-YEAR(BD_ATLETAS[[#This Row],[F. NACIMIENTO]]))</f>
        <v>12</v>
      </c>
      <c r="D1605" s="2" t="s">
        <v>423</v>
      </c>
      <c r="E1605" s="4" t="s">
        <v>25</v>
      </c>
      <c r="F16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5" s="4" t="str">
        <f>_xlfn.XLOOKUP(BD_ATLETAS[[#This Row],[ATLETA]],ATLETAS[ATLETA],ATLETAS[SEXO])</f>
        <v>M</v>
      </c>
      <c r="H1605" s="4">
        <v>43892</v>
      </c>
      <c r="I1605" s="2" t="s">
        <v>69</v>
      </c>
      <c r="J1605" s="1" t="s">
        <v>11</v>
      </c>
      <c r="K1605" s="3">
        <v>6.1921296296296301E-4</v>
      </c>
    </row>
    <row r="1606" spans="1:11" x14ac:dyDescent="0.25">
      <c r="A1606" s="1">
        <v>2024</v>
      </c>
      <c r="B1606" s="4">
        <f>_xlfn.XLOOKUP(BD_ATLETAS[[#This Row],[ATLETA]],ATLETAS[ATLETA],ATLETAS[F. NACIMIENTO])</f>
        <v>39725</v>
      </c>
      <c r="C1606" s="1">
        <f>IF(BD_ATLETAS[[#This Row],[F. NACIMIENTO]]=0,"",BD_ATLETAS[[#This Row],[AÑO]]-YEAR(BD_ATLETAS[[#This Row],[F. NACIMIENTO]]))</f>
        <v>12</v>
      </c>
      <c r="D1606" s="2" t="s">
        <v>423</v>
      </c>
      <c r="E1606" s="4" t="s">
        <v>25</v>
      </c>
      <c r="F16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6" s="4" t="str">
        <f>_xlfn.XLOOKUP(BD_ATLETAS[[#This Row],[ATLETA]],ATLETAS[ATLETA],ATLETAS[SEXO])</f>
        <v>M</v>
      </c>
      <c r="H1606" s="4">
        <v>43892</v>
      </c>
      <c r="I1606" s="2" t="s">
        <v>69</v>
      </c>
      <c r="J1606" s="1" t="s">
        <v>13</v>
      </c>
      <c r="K1606" s="3">
        <v>5.2083333333333333E-4</v>
      </c>
    </row>
    <row r="1607" spans="1:11" x14ac:dyDescent="0.25">
      <c r="A1607" s="1">
        <v>2024</v>
      </c>
      <c r="B1607" s="4">
        <f>_xlfn.XLOOKUP(BD_ATLETAS[[#This Row],[ATLETA]],ATLETAS[ATLETA],ATLETAS[F. NACIMIENTO])</f>
        <v>39725</v>
      </c>
      <c r="C1607" s="1">
        <f>IF(BD_ATLETAS[[#This Row],[F. NACIMIENTO]]=0,"",BD_ATLETAS[[#This Row],[AÑO]]-YEAR(BD_ATLETAS[[#This Row],[F. NACIMIENTO]]))</f>
        <v>12</v>
      </c>
      <c r="D1607" s="2" t="s">
        <v>423</v>
      </c>
      <c r="E1607" s="4" t="s">
        <v>25</v>
      </c>
      <c r="F16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7" s="4" t="str">
        <f>_xlfn.XLOOKUP(BD_ATLETAS[[#This Row],[ATLETA]],ATLETAS[ATLETA],ATLETAS[SEXO])</f>
        <v>M</v>
      </c>
      <c r="H1607" s="4">
        <v>43892</v>
      </c>
      <c r="I1607" s="2" t="s">
        <v>69</v>
      </c>
      <c r="J1607" s="1" t="s">
        <v>12</v>
      </c>
      <c r="K1607" s="3">
        <v>6.4814814814814813E-4</v>
      </c>
    </row>
    <row r="1608" spans="1:11" x14ac:dyDescent="0.25">
      <c r="A1608" s="1">
        <v>2024</v>
      </c>
      <c r="B1608" s="4">
        <f>_xlfn.XLOOKUP(BD_ATLETAS[[#This Row],[ATLETA]],ATLETAS[ATLETA],ATLETAS[F. NACIMIENTO])</f>
        <v>40129</v>
      </c>
      <c r="C1608" s="1">
        <f>IF(BD_ATLETAS[[#This Row],[F. NACIMIENTO]]=0,"",BD_ATLETAS[[#This Row],[AÑO]]-YEAR(BD_ATLETAS[[#This Row],[F. NACIMIENTO]]))</f>
        <v>11</v>
      </c>
      <c r="D1608" s="2" t="s">
        <v>95</v>
      </c>
      <c r="E1608" s="4" t="s">
        <v>362</v>
      </c>
      <c r="F16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8" s="4" t="str">
        <f>_xlfn.XLOOKUP(BD_ATLETAS[[#This Row],[ATLETA]],ATLETAS[ATLETA],ATLETAS[SEXO])</f>
        <v>M</v>
      </c>
      <c r="H1608" s="4">
        <v>43892</v>
      </c>
      <c r="I1608" s="2" t="s">
        <v>69</v>
      </c>
      <c r="J1608" s="1" t="s">
        <v>649</v>
      </c>
      <c r="K1608" s="3">
        <v>4.7858796296296299E-4</v>
      </c>
    </row>
    <row r="1609" spans="1:11" x14ac:dyDescent="0.25">
      <c r="A1609" s="1">
        <v>2024</v>
      </c>
      <c r="B1609" s="4">
        <f>_xlfn.XLOOKUP(BD_ATLETAS[[#This Row],[ATLETA]],ATLETAS[ATLETA],ATLETAS[F. NACIMIENTO])</f>
        <v>40129</v>
      </c>
      <c r="C1609" s="1">
        <f>IF(BD_ATLETAS[[#This Row],[F. NACIMIENTO]]=0,"",BD_ATLETAS[[#This Row],[AÑO]]-YEAR(BD_ATLETAS[[#This Row],[F. NACIMIENTO]]))</f>
        <v>11</v>
      </c>
      <c r="D1609" s="2" t="s">
        <v>95</v>
      </c>
      <c r="E1609" s="4" t="s">
        <v>362</v>
      </c>
      <c r="F16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09" s="4" t="str">
        <f>_xlfn.XLOOKUP(BD_ATLETAS[[#This Row],[ATLETA]],ATLETAS[ATLETA],ATLETAS[SEXO])</f>
        <v>M</v>
      </c>
      <c r="H1609" s="4">
        <v>43892</v>
      </c>
      <c r="I1609" s="2" t="s">
        <v>69</v>
      </c>
      <c r="J1609" s="1" t="s">
        <v>651</v>
      </c>
      <c r="K1609" s="3">
        <v>1.1259259259259258E-3</v>
      </c>
    </row>
    <row r="1610" spans="1:11" x14ac:dyDescent="0.25">
      <c r="A1610" s="1">
        <v>2024</v>
      </c>
      <c r="B1610" s="4">
        <f>_xlfn.XLOOKUP(BD_ATLETAS[[#This Row],[ATLETA]],ATLETAS[ATLETA],ATLETAS[F. NACIMIENTO])</f>
        <v>40129</v>
      </c>
      <c r="C1610" s="1">
        <f>IF(BD_ATLETAS[[#This Row],[F. NACIMIENTO]]=0,"",BD_ATLETAS[[#This Row],[AÑO]]-YEAR(BD_ATLETAS[[#This Row],[F. NACIMIENTO]]))</f>
        <v>11</v>
      </c>
      <c r="D1610" s="2" t="s">
        <v>95</v>
      </c>
      <c r="E1610" s="4" t="s">
        <v>362</v>
      </c>
      <c r="F16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0" s="4" t="str">
        <f>_xlfn.XLOOKUP(BD_ATLETAS[[#This Row],[ATLETA]],ATLETAS[ATLETA],ATLETAS[SEXO])</f>
        <v>M</v>
      </c>
      <c r="H1610" s="4">
        <v>43892</v>
      </c>
      <c r="I1610" s="2" t="s">
        <v>69</v>
      </c>
      <c r="J1610" s="1" t="s">
        <v>13</v>
      </c>
      <c r="K1610" s="3">
        <v>5.7951388888888885E-4</v>
      </c>
    </row>
    <row r="1611" spans="1:11" x14ac:dyDescent="0.25">
      <c r="A1611" s="1">
        <v>2024</v>
      </c>
      <c r="B1611" s="4">
        <f>_xlfn.XLOOKUP(BD_ATLETAS[[#This Row],[ATLETA]],ATLETAS[ATLETA],ATLETAS[F. NACIMIENTO])</f>
        <v>40129</v>
      </c>
      <c r="C1611" s="1">
        <f>IF(BD_ATLETAS[[#This Row],[F. NACIMIENTO]]=0,"",BD_ATLETAS[[#This Row],[AÑO]]-YEAR(BD_ATLETAS[[#This Row],[F. NACIMIENTO]]))</f>
        <v>11</v>
      </c>
      <c r="D1611" s="2" t="s">
        <v>95</v>
      </c>
      <c r="E1611" s="4" t="s">
        <v>362</v>
      </c>
      <c r="F16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1" s="4" t="str">
        <f>_xlfn.XLOOKUP(BD_ATLETAS[[#This Row],[ATLETA]],ATLETAS[ATLETA],ATLETAS[SEXO])</f>
        <v>M</v>
      </c>
      <c r="H1611" s="4">
        <v>43892</v>
      </c>
      <c r="I1611" s="2" t="s">
        <v>69</v>
      </c>
      <c r="J1611" s="1" t="s">
        <v>12</v>
      </c>
      <c r="K1611" s="3">
        <v>7.0451388888888896E-4</v>
      </c>
    </row>
    <row r="1612" spans="1:11" x14ac:dyDescent="0.25">
      <c r="A1612" s="1">
        <v>2024</v>
      </c>
      <c r="B1612" s="4">
        <f>_xlfn.XLOOKUP(BD_ATLETAS[[#This Row],[ATLETA]],ATLETAS[ATLETA],ATLETAS[F. NACIMIENTO])</f>
        <v>40051</v>
      </c>
      <c r="C1612" s="1">
        <f>IF(BD_ATLETAS[[#This Row],[F. NACIMIENTO]]=0,"",BD_ATLETAS[[#This Row],[AÑO]]-YEAR(BD_ATLETAS[[#This Row],[F. NACIMIENTO]]))</f>
        <v>11</v>
      </c>
      <c r="D1612" s="2" t="s">
        <v>414</v>
      </c>
      <c r="E1612" s="4" t="s">
        <v>362</v>
      </c>
      <c r="F16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2" s="4" t="str">
        <f>_xlfn.XLOOKUP(BD_ATLETAS[[#This Row],[ATLETA]],ATLETAS[ATLETA],ATLETAS[SEXO])</f>
        <v>M</v>
      </c>
      <c r="H1612" s="4">
        <v>43892</v>
      </c>
      <c r="I1612" s="2" t="s">
        <v>69</v>
      </c>
      <c r="J1612" s="1" t="s">
        <v>649</v>
      </c>
      <c r="K1612" s="3">
        <v>4.6192129629629621E-4</v>
      </c>
    </row>
    <row r="1613" spans="1:11" x14ac:dyDescent="0.25">
      <c r="A1613" s="1">
        <v>2024</v>
      </c>
      <c r="B1613" s="4">
        <f>_xlfn.XLOOKUP(BD_ATLETAS[[#This Row],[ATLETA]],ATLETAS[ATLETA],ATLETAS[F. NACIMIENTO])</f>
        <v>40051</v>
      </c>
      <c r="C1613" s="1">
        <f>IF(BD_ATLETAS[[#This Row],[F. NACIMIENTO]]=0,"",BD_ATLETAS[[#This Row],[AÑO]]-YEAR(BD_ATLETAS[[#This Row],[F. NACIMIENTO]]))</f>
        <v>11</v>
      </c>
      <c r="D1613" s="2" t="s">
        <v>414</v>
      </c>
      <c r="E1613" s="4" t="s">
        <v>362</v>
      </c>
      <c r="F16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3" s="4" t="str">
        <f>_xlfn.XLOOKUP(BD_ATLETAS[[#This Row],[ATLETA]],ATLETAS[ATLETA],ATLETAS[SEXO])</f>
        <v>M</v>
      </c>
      <c r="H1613" s="4">
        <v>43892</v>
      </c>
      <c r="I1613" s="2" t="s">
        <v>69</v>
      </c>
      <c r="J1613" s="1" t="s">
        <v>651</v>
      </c>
      <c r="K1613" s="3">
        <v>1.1559027777777776E-3</v>
      </c>
    </row>
    <row r="1614" spans="1:11" x14ac:dyDescent="0.25">
      <c r="A1614" s="1">
        <v>2024</v>
      </c>
      <c r="B1614" s="4">
        <f>_xlfn.XLOOKUP(BD_ATLETAS[[#This Row],[ATLETA]],ATLETAS[ATLETA],ATLETAS[F. NACIMIENTO])</f>
        <v>40051</v>
      </c>
      <c r="C1614" s="1">
        <f>IF(BD_ATLETAS[[#This Row],[F. NACIMIENTO]]=0,"",BD_ATLETAS[[#This Row],[AÑO]]-YEAR(BD_ATLETAS[[#This Row],[F. NACIMIENTO]]))</f>
        <v>11</v>
      </c>
      <c r="D1614" s="2" t="s">
        <v>414</v>
      </c>
      <c r="E1614" s="4" t="s">
        <v>362</v>
      </c>
      <c r="F1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4" s="4" t="str">
        <f>_xlfn.XLOOKUP(BD_ATLETAS[[#This Row],[ATLETA]],ATLETAS[ATLETA],ATLETAS[SEXO])</f>
        <v>M</v>
      </c>
      <c r="H1614" s="4">
        <v>43892</v>
      </c>
      <c r="I1614" s="2" t="s">
        <v>69</v>
      </c>
      <c r="J1614" s="1" t="s">
        <v>11</v>
      </c>
      <c r="K1614" s="3">
        <v>5.8159722222222217E-4</v>
      </c>
    </row>
    <row r="1615" spans="1:11" x14ac:dyDescent="0.25">
      <c r="A1615" s="1">
        <v>2024</v>
      </c>
      <c r="B1615" s="4">
        <f>_xlfn.XLOOKUP(BD_ATLETAS[[#This Row],[ATLETA]],ATLETAS[ATLETA],ATLETAS[F. NACIMIENTO])</f>
        <v>40051</v>
      </c>
      <c r="C1615" s="1">
        <f>IF(BD_ATLETAS[[#This Row],[F. NACIMIENTO]]=0,"",BD_ATLETAS[[#This Row],[AÑO]]-YEAR(BD_ATLETAS[[#This Row],[F. NACIMIENTO]]))</f>
        <v>11</v>
      </c>
      <c r="D1615" s="2" t="s">
        <v>414</v>
      </c>
      <c r="E1615" s="4" t="s">
        <v>362</v>
      </c>
      <c r="F1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15" s="4" t="str">
        <f>_xlfn.XLOOKUP(BD_ATLETAS[[#This Row],[ATLETA]],ATLETAS[ATLETA],ATLETAS[SEXO])</f>
        <v>M</v>
      </c>
      <c r="H1615" s="4">
        <v>43892</v>
      </c>
      <c r="I1615" s="2" t="s">
        <v>69</v>
      </c>
      <c r="J1615" s="1" t="s">
        <v>12</v>
      </c>
      <c r="K1615" s="3">
        <v>6.7997685185185186E-4</v>
      </c>
    </row>
    <row r="1616" spans="1:11" x14ac:dyDescent="0.25">
      <c r="A1616" s="1">
        <v>2024</v>
      </c>
      <c r="B1616" s="4">
        <f>_xlfn.XLOOKUP(BD_ATLETAS[[#This Row],[ATLETA]],ATLETAS[ATLETA],ATLETAS[F. NACIMIENTO])</f>
        <v>38284</v>
      </c>
      <c r="C1616" s="1">
        <f>IF(BD_ATLETAS[[#This Row],[F. NACIMIENTO]]=0,"",BD_ATLETAS[[#This Row],[AÑO]]-YEAR(BD_ATLETAS[[#This Row],[F. NACIMIENTO]]))</f>
        <v>16</v>
      </c>
      <c r="D1616" s="2" t="s">
        <v>101</v>
      </c>
      <c r="E1616" s="4" t="s">
        <v>362</v>
      </c>
      <c r="F16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6" s="4" t="str">
        <f>_xlfn.XLOOKUP(BD_ATLETAS[[#This Row],[ATLETA]],ATLETAS[ATLETA],ATLETAS[SEXO])</f>
        <v>M</v>
      </c>
      <c r="H1616" s="4">
        <v>43892</v>
      </c>
      <c r="I1616" s="2" t="s">
        <v>69</v>
      </c>
      <c r="J1616" s="1" t="s">
        <v>649</v>
      </c>
      <c r="K1616" s="3">
        <v>3.5706018518518514E-4</v>
      </c>
    </row>
    <row r="1617" spans="1:11" x14ac:dyDescent="0.25">
      <c r="A1617" s="1">
        <v>2024</v>
      </c>
      <c r="B1617" s="4">
        <f>_xlfn.XLOOKUP(BD_ATLETAS[[#This Row],[ATLETA]],ATLETAS[ATLETA],ATLETAS[F. NACIMIENTO])</f>
        <v>38284</v>
      </c>
      <c r="C1617" s="1">
        <f>IF(BD_ATLETAS[[#This Row],[F. NACIMIENTO]]=0,"",BD_ATLETAS[[#This Row],[AÑO]]-YEAR(BD_ATLETAS[[#This Row],[F. NACIMIENTO]]))</f>
        <v>16</v>
      </c>
      <c r="D1617" s="2" t="s">
        <v>101</v>
      </c>
      <c r="E1617" s="4" t="s">
        <v>362</v>
      </c>
      <c r="F16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7" s="4" t="str">
        <f>_xlfn.XLOOKUP(BD_ATLETAS[[#This Row],[ATLETA]],ATLETAS[ATLETA],ATLETAS[SEXO])</f>
        <v>M</v>
      </c>
      <c r="H1617" s="4">
        <v>43892</v>
      </c>
      <c r="I1617" s="2" t="s">
        <v>69</v>
      </c>
      <c r="J1617" s="1" t="s">
        <v>651</v>
      </c>
      <c r="K1617" s="3">
        <v>8.5972222222222222E-4</v>
      </c>
    </row>
    <row r="1618" spans="1:11" x14ac:dyDescent="0.25">
      <c r="A1618" s="1">
        <v>2024</v>
      </c>
      <c r="B1618" s="4">
        <f>_xlfn.XLOOKUP(BD_ATLETAS[[#This Row],[ATLETA]],ATLETAS[ATLETA],ATLETAS[F. NACIMIENTO])</f>
        <v>38284</v>
      </c>
      <c r="C1618" s="1">
        <f>IF(BD_ATLETAS[[#This Row],[F. NACIMIENTO]]=0,"",BD_ATLETAS[[#This Row],[AÑO]]-YEAR(BD_ATLETAS[[#This Row],[F. NACIMIENTO]]))</f>
        <v>16</v>
      </c>
      <c r="D1618" s="2" t="s">
        <v>101</v>
      </c>
      <c r="E1618" s="4" t="s">
        <v>362</v>
      </c>
      <c r="F16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8" s="4" t="str">
        <f>_xlfn.XLOOKUP(BD_ATLETAS[[#This Row],[ATLETA]],ATLETAS[ATLETA],ATLETAS[SEXO])</f>
        <v>M</v>
      </c>
      <c r="H1618" s="4">
        <v>43892</v>
      </c>
      <c r="I1618" s="2" t="s">
        <v>69</v>
      </c>
      <c r="J1618" s="1" t="s">
        <v>11</v>
      </c>
      <c r="K1618" s="3">
        <v>4.6979166666666675E-4</v>
      </c>
    </row>
    <row r="1619" spans="1:11" x14ac:dyDescent="0.25">
      <c r="A1619" s="1">
        <v>2024</v>
      </c>
      <c r="B1619" s="4">
        <f>_xlfn.XLOOKUP(BD_ATLETAS[[#This Row],[ATLETA]],ATLETAS[ATLETA],ATLETAS[F. NACIMIENTO])</f>
        <v>38284</v>
      </c>
      <c r="C1619" s="1">
        <f>IF(BD_ATLETAS[[#This Row],[F. NACIMIENTO]]=0,"",BD_ATLETAS[[#This Row],[AÑO]]-YEAR(BD_ATLETAS[[#This Row],[F. NACIMIENTO]]))</f>
        <v>16</v>
      </c>
      <c r="D1619" s="2" t="s">
        <v>101</v>
      </c>
      <c r="E1619" s="4" t="s">
        <v>362</v>
      </c>
      <c r="F16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19" s="4" t="str">
        <f>_xlfn.XLOOKUP(BD_ATLETAS[[#This Row],[ATLETA]],ATLETAS[ATLETA],ATLETAS[SEXO])</f>
        <v>M</v>
      </c>
      <c r="H1619" s="4">
        <v>43892</v>
      </c>
      <c r="I1619" s="2" t="s">
        <v>69</v>
      </c>
      <c r="J1619" s="1" t="s">
        <v>13</v>
      </c>
      <c r="K1619" s="3">
        <v>4.3402777777777775E-4</v>
      </c>
    </row>
    <row r="1620" spans="1:11" x14ac:dyDescent="0.25">
      <c r="A1620" s="1">
        <v>2024</v>
      </c>
      <c r="B1620" s="4">
        <f>_xlfn.XLOOKUP(BD_ATLETAS[[#This Row],[ATLETA]],ATLETAS[ATLETA],ATLETAS[F. NACIMIENTO])</f>
        <v>39881</v>
      </c>
      <c r="C1620" s="1">
        <f>IF(BD_ATLETAS[[#This Row],[F. NACIMIENTO]]=0,"",BD_ATLETAS[[#This Row],[AÑO]]-YEAR(BD_ATLETAS[[#This Row],[F. NACIMIENTO]]))</f>
        <v>11</v>
      </c>
      <c r="D1620" s="2" t="s">
        <v>391</v>
      </c>
      <c r="E1620" s="4" t="s">
        <v>78</v>
      </c>
      <c r="F162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20" s="4" t="str">
        <f>_xlfn.XLOOKUP(BD_ATLETAS[[#This Row],[ATLETA]],ATLETAS[ATLETA],ATLETAS[SEXO])</f>
        <v>F</v>
      </c>
      <c r="H1620" s="4">
        <v>43892</v>
      </c>
      <c r="I1620" s="2" t="s">
        <v>69</v>
      </c>
      <c r="J1620" s="1" t="s">
        <v>651</v>
      </c>
      <c r="K1620" s="3">
        <v>1.2976851851851849E-3</v>
      </c>
    </row>
    <row r="1621" spans="1:11" x14ac:dyDescent="0.25">
      <c r="A1621" s="1">
        <v>2024</v>
      </c>
      <c r="B1621" s="4">
        <f>_xlfn.XLOOKUP(BD_ATLETAS[[#This Row],[ATLETA]],ATLETAS[ATLETA],ATLETAS[F. NACIMIENTO])</f>
        <v>39881</v>
      </c>
      <c r="C1621" s="1">
        <f>IF(BD_ATLETAS[[#This Row],[F. NACIMIENTO]]=0,"",BD_ATLETAS[[#This Row],[AÑO]]-YEAR(BD_ATLETAS[[#This Row],[F. NACIMIENTO]]))</f>
        <v>11</v>
      </c>
      <c r="D1621" s="2" t="s">
        <v>391</v>
      </c>
      <c r="E1621" s="4" t="s">
        <v>78</v>
      </c>
      <c r="F16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21" s="4" t="str">
        <f>_xlfn.XLOOKUP(BD_ATLETAS[[#This Row],[ATLETA]],ATLETAS[ATLETA],ATLETAS[SEXO])</f>
        <v>F</v>
      </c>
      <c r="H1621" s="4">
        <v>43892</v>
      </c>
      <c r="I1621" s="2" t="s">
        <v>69</v>
      </c>
      <c r="J1621" s="1" t="s">
        <v>12</v>
      </c>
      <c r="K1621" s="3">
        <v>8.2719907407407406E-4</v>
      </c>
    </row>
    <row r="1622" spans="1:11" x14ac:dyDescent="0.25">
      <c r="A1622" s="1">
        <v>2024</v>
      </c>
      <c r="B1622" s="4">
        <f>_xlfn.XLOOKUP(BD_ATLETAS[[#This Row],[ATLETA]],ATLETAS[ATLETA],ATLETAS[F. NACIMIENTO])</f>
        <v>39263</v>
      </c>
      <c r="C1622" s="1">
        <f>IF(BD_ATLETAS[[#This Row],[F. NACIMIENTO]]=0,"",BD_ATLETAS[[#This Row],[AÑO]]-YEAR(BD_ATLETAS[[#This Row],[F. NACIMIENTO]]))</f>
        <v>13</v>
      </c>
      <c r="D1622" s="2" t="s">
        <v>126</v>
      </c>
      <c r="E1622" s="4" t="s">
        <v>364</v>
      </c>
      <c r="F16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2" s="4" t="str">
        <f>_xlfn.XLOOKUP(BD_ATLETAS[[#This Row],[ATLETA]],ATLETAS[ATLETA],ATLETAS[SEXO])</f>
        <v>F</v>
      </c>
      <c r="H1622" s="4">
        <v>43892</v>
      </c>
      <c r="I1622" s="2" t="s">
        <v>69</v>
      </c>
      <c r="J1622" s="1" t="s">
        <v>651</v>
      </c>
      <c r="K1622" s="3">
        <v>1.0944444444444445E-3</v>
      </c>
    </row>
    <row r="1623" spans="1:11" x14ac:dyDescent="0.25">
      <c r="A1623" s="1">
        <v>2024</v>
      </c>
      <c r="B1623" s="4">
        <f>_xlfn.XLOOKUP(BD_ATLETAS[[#This Row],[ATLETA]],ATLETAS[ATLETA],ATLETAS[F. NACIMIENTO])</f>
        <v>39263</v>
      </c>
      <c r="C1623" s="1">
        <f>IF(BD_ATLETAS[[#This Row],[F. NACIMIENTO]]=0,"",BD_ATLETAS[[#This Row],[AÑO]]-YEAR(BD_ATLETAS[[#This Row],[F. NACIMIENTO]]))</f>
        <v>13</v>
      </c>
      <c r="D1623" s="2" t="s">
        <v>126</v>
      </c>
      <c r="E1623" s="4" t="s">
        <v>364</v>
      </c>
      <c r="F16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3" s="4" t="str">
        <f>_xlfn.XLOOKUP(BD_ATLETAS[[#This Row],[ATLETA]],ATLETAS[ATLETA],ATLETAS[SEXO])</f>
        <v>F</v>
      </c>
      <c r="H1623" s="4">
        <v>43892</v>
      </c>
      <c r="I1623" s="2" t="s">
        <v>69</v>
      </c>
      <c r="J1623" s="1" t="s">
        <v>11</v>
      </c>
      <c r="K1623" s="3">
        <v>5.7870370370370378E-4</v>
      </c>
    </row>
    <row r="1624" spans="1:11" x14ac:dyDescent="0.25">
      <c r="A1624" s="1">
        <v>2024</v>
      </c>
      <c r="B1624" s="4">
        <f>_xlfn.XLOOKUP(BD_ATLETAS[[#This Row],[ATLETA]],ATLETAS[ATLETA],ATLETAS[F. NACIMIENTO])</f>
        <v>39263</v>
      </c>
      <c r="C1624" s="1">
        <f>IF(BD_ATLETAS[[#This Row],[F. NACIMIENTO]]=0,"",BD_ATLETAS[[#This Row],[AÑO]]-YEAR(BD_ATLETAS[[#This Row],[F. NACIMIENTO]]))</f>
        <v>13</v>
      </c>
      <c r="D1624" s="2" t="s">
        <v>126</v>
      </c>
      <c r="E1624" s="4" t="s">
        <v>364</v>
      </c>
      <c r="F16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4" s="4" t="str">
        <f>_xlfn.XLOOKUP(BD_ATLETAS[[#This Row],[ATLETA]],ATLETAS[ATLETA],ATLETAS[SEXO])</f>
        <v>F</v>
      </c>
      <c r="H1624" s="4">
        <v>43892</v>
      </c>
      <c r="I1624" s="2" t="s">
        <v>69</v>
      </c>
      <c r="J1624" s="1" t="s">
        <v>13</v>
      </c>
      <c r="K1624" s="3">
        <v>4.7893518518518527E-4</v>
      </c>
    </row>
    <row r="1625" spans="1:11" x14ac:dyDescent="0.25">
      <c r="A1625" s="1">
        <v>2024</v>
      </c>
      <c r="B1625" s="4">
        <f>_xlfn.XLOOKUP(BD_ATLETAS[[#This Row],[ATLETA]],ATLETAS[ATLETA],ATLETAS[F. NACIMIENTO])</f>
        <v>39263</v>
      </c>
      <c r="C1625" s="1">
        <f>IF(BD_ATLETAS[[#This Row],[F. NACIMIENTO]]=0,"",BD_ATLETAS[[#This Row],[AÑO]]-YEAR(BD_ATLETAS[[#This Row],[F. NACIMIENTO]]))</f>
        <v>13</v>
      </c>
      <c r="D1625" s="2" t="s">
        <v>126</v>
      </c>
      <c r="E1625" s="4" t="s">
        <v>364</v>
      </c>
      <c r="F162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25" s="4" t="str">
        <f>_xlfn.XLOOKUP(BD_ATLETAS[[#This Row],[ATLETA]],ATLETAS[ATLETA],ATLETAS[SEXO])</f>
        <v>F</v>
      </c>
      <c r="H1625" s="4">
        <v>43892</v>
      </c>
      <c r="I1625" s="2" t="s">
        <v>69</v>
      </c>
      <c r="J1625" s="1" t="s">
        <v>12</v>
      </c>
      <c r="K1625" s="3">
        <v>6.6261574074074085E-4</v>
      </c>
    </row>
    <row r="1626" spans="1:11" x14ac:dyDescent="0.25">
      <c r="A1626" s="1">
        <v>2024</v>
      </c>
      <c r="B1626" s="4">
        <f>_xlfn.XLOOKUP(BD_ATLETAS[[#This Row],[ATLETA]],ATLETAS[ATLETA],ATLETAS[F. NACIMIENTO])</f>
        <v>28194</v>
      </c>
      <c r="C1626" s="1">
        <f>IF(BD_ATLETAS[[#This Row],[F. NACIMIENTO]]=0,"",BD_ATLETAS[[#This Row],[AÑO]]-YEAR(BD_ATLETAS[[#This Row],[F. NACIMIENTO]]))</f>
        <v>43</v>
      </c>
      <c r="D1626" s="2" t="s">
        <v>448</v>
      </c>
      <c r="E1626" s="4" t="s">
        <v>367</v>
      </c>
      <c r="F16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626" s="4" t="str">
        <f>_xlfn.XLOOKUP(BD_ATLETAS[[#This Row],[ATLETA]],ATLETAS[ATLETA],ATLETAS[SEXO])</f>
        <v>F</v>
      </c>
      <c r="H1626" s="4">
        <v>43892</v>
      </c>
      <c r="I1626" s="2" t="s">
        <v>69</v>
      </c>
      <c r="J1626" s="1" t="s">
        <v>13</v>
      </c>
      <c r="K1626" s="3">
        <v>7.1215277777777781E-4</v>
      </c>
    </row>
    <row r="1627" spans="1:11" x14ac:dyDescent="0.25">
      <c r="A1627" s="1">
        <v>2024</v>
      </c>
      <c r="B1627" s="4">
        <f>_xlfn.XLOOKUP(BD_ATLETAS[[#This Row],[ATLETA]],ATLETAS[ATLETA],ATLETAS[F. NACIMIENTO])</f>
        <v>28194</v>
      </c>
      <c r="C1627" s="1">
        <f>IF(BD_ATLETAS[[#This Row],[F. NACIMIENTO]]=0,"",BD_ATLETAS[[#This Row],[AÑO]]-YEAR(BD_ATLETAS[[#This Row],[F. NACIMIENTO]]))</f>
        <v>43</v>
      </c>
      <c r="D1627" s="2" t="s">
        <v>448</v>
      </c>
      <c r="E1627" s="4" t="s">
        <v>367</v>
      </c>
      <c r="F162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627" s="4" t="str">
        <f>_xlfn.XLOOKUP(BD_ATLETAS[[#This Row],[ATLETA]],ATLETAS[ATLETA],ATLETAS[SEXO])</f>
        <v>F</v>
      </c>
      <c r="H1627" s="4">
        <v>43892</v>
      </c>
      <c r="I1627" s="2" t="s">
        <v>69</v>
      </c>
      <c r="J1627" s="1" t="s">
        <v>12</v>
      </c>
      <c r="K1627" s="3">
        <v>6.4386574074074075E-4</v>
      </c>
    </row>
    <row r="1628" spans="1:11" x14ac:dyDescent="0.25">
      <c r="A1628" s="1">
        <v>2024</v>
      </c>
      <c r="B1628" s="4">
        <f>_xlfn.XLOOKUP(BD_ATLETAS[[#This Row],[ATLETA]],ATLETAS[ATLETA],ATLETAS[F. NACIMIENTO])</f>
        <v>40826</v>
      </c>
      <c r="C1628" s="1">
        <f>IF(BD_ATLETAS[[#This Row],[F. NACIMIENTO]]=0,"",BD_ATLETAS[[#This Row],[AÑO]]-YEAR(BD_ATLETAS[[#This Row],[F. NACIMIENTO]]))</f>
        <v>9</v>
      </c>
      <c r="D1628" s="2" t="s">
        <v>244</v>
      </c>
      <c r="E1628" s="4" t="s">
        <v>369</v>
      </c>
      <c r="F162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28" s="4" t="str">
        <f>_xlfn.XLOOKUP(BD_ATLETAS[[#This Row],[ATLETA]],ATLETAS[ATLETA],ATLETAS[SEXO])</f>
        <v>F</v>
      </c>
      <c r="H1628" s="4">
        <v>43892</v>
      </c>
      <c r="I1628" s="2" t="s">
        <v>69</v>
      </c>
      <c r="J1628" s="1" t="s">
        <v>649</v>
      </c>
      <c r="K1628" s="3">
        <v>6.059027777777778E-4</v>
      </c>
    </row>
    <row r="1629" spans="1:11" x14ac:dyDescent="0.25">
      <c r="A1629" s="1">
        <v>2024</v>
      </c>
      <c r="B1629" s="4">
        <f>_xlfn.XLOOKUP(BD_ATLETAS[[#This Row],[ATLETA]],ATLETAS[ATLETA],ATLETAS[F. NACIMIENTO])</f>
        <v>40826</v>
      </c>
      <c r="C1629" s="1">
        <f>IF(BD_ATLETAS[[#This Row],[F. NACIMIENTO]]=0,"",BD_ATLETAS[[#This Row],[AÑO]]-YEAR(BD_ATLETAS[[#This Row],[F. NACIMIENTO]]))</f>
        <v>9</v>
      </c>
      <c r="D1629" s="2" t="s">
        <v>244</v>
      </c>
      <c r="E1629" s="4" t="s">
        <v>369</v>
      </c>
      <c r="F162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29" s="4" t="str">
        <f>_xlfn.XLOOKUP(BD_ATLETAS[[#This Row],[ATLETA]],ATLETAS[ATLETA],ATLETAS[SEXO])</f>
        <v>F</v>
      </c>
      <c r="H1629" s="4">
        <v>43892</v>
      </c>
      <c r="I1629" s="2" t="s">
        <v>69</v>
      </c>
      <c r="J1629" s="1" t="s">
        <v>11</v>
      </c>
      <c r="K1629" s="3">
        <v>7.5081018518518509E-4</v>
      </c>
    </row>
    <row r="1630" spans="1:11" x14ac:dyDescent="0.25">
      <c r="A1630" s="1">
        <v>2024</v>
      </c>
      <c r="B1630" s="4">
        <f>_xlfn.XLOOKUP(BD_ATLETAS[[#This Row],[ATLETA]],ATLETAS[ATLETA],ATLETAS[F. NACIMIENTO])</f>
        <v>38404</v>
      </c>
      <c r="C1630" s="1">
        <f>IF(BD_ATLETAS[[#This Row],[F. NACIMIENTO]]=0,"",BD_ATLETAS[[#This Row],[AÑO]]-YEAR(BD_ATLETAS[[#This Row],[F. NACIMIENTO]]))</f>
        <v>15</v>
      </c>
      <c r="D1630" s="2" t="s">
        <v>84</v>
      </c>
      <c r="E1630" s="4" t="s">
        <v>362</v>
      </c>
      <c r="F16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0" s="4" t="str">
        <f>_xlfn.XLOOKUP(BD_ATLETAS[[#This Row],[ATLETA]],ATLETAS[ATLETA],ATLETAS[SEXO])</f>
        <v>F</v>
      </c>
      <c r="H1630" s="4">
        <v>43892</v>
      </c>
      <c r="I1630" s="2" t="s">
        <v>69</v>
      </c>
      <c r="J1630" s="1" t="s">
        <v>649</v>
      </c>
      <c r="K1630" s="3">
        <v>4.4513888888888885E-4</v>
      </c>
    </row>
    <row r="1631" spans="1:11" x14ac:dyDescent="0.25">
      <c r="A1631" s="1">
        <v>2024</v>
      </c>
      <c r="B1631" s="4">
        <f>_xlfn.XLOOKUP(BD_ATLETAS[[#This Row],[ATLETA]],ATLETAS[ATLETA],ATLETAS[F. NACIMIENTO])</f>
        <v>38404</v>
      </c>
      <c r="C1631" s="1">
        <f>IF(BD_ATLETAS[[#This Row],[F. NACIMIENTO]]=0,"",BD_ATLETAS[[#This Row],[AÑO]]-YEAR(BD_ATLETAS[[#This Row],[F. NACIMIENTO]]))</f>
        <v>15</v>
      </c>
      <c r="D1631" s="2" t="s">
        <v>84</v>
      </c>
      <c r="E1631" s="4" t="s">
        <v>362</v>
      </c>
      <c r="F16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1" s="4" t="str">
        <f>_xlfn.XLOOKUP(BD_ATLETAS[[#This Row],[ATLETA]],ATLETAS[ATLETA],ATLETAS[SEXO])</f>
        <v>F</v>
      </c>
      <c r="H1631" s="4">
        <v>43892</v>
      </c>
      <c r="I1631" s="2" t="s">
        <v>69</v>
      </c>
      <c r="J1631" s="1" t="s">
        <v>651</v>
      </c>
      <c r="K1631" s="3">
        <v>1.0630787037037037E-3</v>
      </c>
    </row>
    <row r="1632" spans="1:11" x14ac:dyDescent="0.25">
      <c r="A1632" s="1">
        <v>2024</v>
      </c>
      <c r="B1632" s="4">
        <f>_xlfn.XLOOKUP(BD_ATLETAS[[#This Row],[ATLETA]],ATLETAS[ATLETA],ATLETAS[F. NACIMIENTO])</f>
        <v>38404</v>
      </c>
      <c r="C1632" s="1">
        <f>IF(BD_ATLETAS[[#This Row],[F. NACIMIENTO]]=0,"",BD_ATLETAS[[#This Row],[AÑO]]-YEAR(BD_ATLETAS[[#This Row],[F. NACIMIENTO]]))</f>
        <v>15</v>
      </c>
      <c r="D1632" s="2" t="s">
        <v>84</v>
      </c>
      <c r="E1632" s="4" t="s">
        <v>362</v>
      </c>
      <c r="F163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2" s="4" t="str">
        <f>_xlfn.XLOOKUP(BD_ATLETAS[[#This Row],[ATLETA]],ATLETAS[ATLETA],ATLETAS[SEXO])</f>
        <v>F</v>
      </c>
      <c r="H1632" s="4">
        <v>43892</v>
      </c>
      <c r="I1632" s="2" t="s">
        <v>69</v>
      </c>
      <c r="J1632" s="1" t="s">
        <v>11</v>
      </c>
      <c r="K1632" s="3">
        <v>5.8449074074074078E-4</v>
      </c>
    </row>
    <row r="1633" spans="1:11" x14ac:dyDescent="0.25">
      <c r="A1633" s="1">
        <v>2024</v>
      </c>
      <c r="B1633" s="4">
        <f>_xlfn.XLOOKUP(BD_ATLETAS[[#This Row],[ATLETA]],ATLETAS[ATLETA],ATLETAS[F. NACIMIENTO])</f>
        <v>38404</v>
      </c>
      <c r="C1633" s="1">
        <f>IF(BD_ATLETAS[[#This Row],[F. NACIMIENTO]]=0,"",BD_ATLETAS[[#This Row],[AÑO]]-YEAR(BD_ATLETAS[[#This Row],[F. NACIMIENTO]]))</f>
        <v>15</v>
      </c>
      <c r="D1633" s="2" t="s">
        <v>84</v>
      </c>
      <c r="E1633" s="4" t="s">
        <v>362</v>
      </c>
      <c r="F16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33" s="4" t="str">
        <f>_xlfn.XLOOKUP(BD_ATLETAS[[#This Row],[ATLETA]],ATLETAS[ATLETA],ATLETAS[SEXO])</f>
        <v>F</v>
      </c>
      <c r="H1633" s="4">
        <v>43892</v>
      </c>
      <c r="I1633" s="2" t="s">
        <v>69</v>
      </c>
      <c r="J1633" s="1" t="s">
        <v>13</v>
      </c>
      <c r="K1633" s="3">
        <v>5.0023148148148138E-4</v>
      </c>
    </row>
    <row r="1634" spans="1:11" x14ac:dyDescent="0.25">
      <c r="A1634" s="1">
        <v>2024</v>
      </c>
      <c r="B1634" s="4">
        <f>_xlfn.XLOOKUP(BD_ATLETAS[[#This Row],[ATLETA]],ATLETAS[ATLETA],ATLETAS[F. NACIMIENTO])</f>
        <v>40359</v>
      </c>
      <c r="C1634" s="1">
        <f>IF(BD_ATLETAS[[#This Row],[F. NACIMIENTO]]=0,"",BD_ATLETAS[[#This Row],[AÑO]]-YEAR(BD_ATLETAS[[#This Row],[F. NACIMIENTO]]))</f>
        <v>10</v>
      </c>
      <c r="D1634" s="2" t="s">
        <v>82</v>
      </c>
      <c r="E1634" s="4" t="s">
        <v>362</v>
      </c>
      <c r="F16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4" s="4" t="str">
        <f>_xlfn.XLOOKUP(BD_ATLETAS[[#This Row],[ATLETA]],ATLETAS[ATLETA],ATLETAS[SEXO])</f>
        <v>F</v>
      </c>
      <c r="H1634" s="4">
        <v>43892</v>
      </c>
      <c r="I1634" s="2" t="s">
        <v>69</v>
      </c>
      <c r="J1634" s="1" t="s">
        <v>649</v>
      </c>
      <c r="K1634" s="3">
        <v>5.1215277777777782E-4</v>
      </c>
    </row>
    <row r="1635" spans="1:11" x14ac:dyDescent="0.25">
      <c r="A1635" s="1">
        <v>2024</v>
      </c>
      <c r="B1635" s="4">
        <f>_xlfn.XLOOKUP(BD_ATLETAS[[#This Row],[ATLETA]],ATLETAS[ATLETA],ATLETAS[F. NACIMIENTO])</f>
        <v>40359</v>
      </c>
      <c r="C1635" s="1">
        <f>IF(BD_ATLETAS[[#This Row],[F. NACIMIENTO]]=0,"",BD_ATLETAS[[#This Row],[AÑO]]-YEAR(BD_ATLETAS[[#This Row],[F. NACIMIENTO]]))</f>
        <v>10</v>
      </c>
      <c r="D1635" s="2" t="s">
        <v>82</v>
      </c>
      <c r="E1635" s="4" t="s">
        <v>362</v>
      </c>
      <c r="F16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5" s="4" t="str">
        <f>_xlfn.XLOOKUP(BD_ATLETAS[[#This Row],[ATLETA]],ATLETAS[ATLETA],ATLETAS[SEXO])</f>
        <v>F</v>
      </c>
      <c r="H1635" s="4">
        <v>43892</v>
      </c>
      <c r="I1635" s="2" t="s">
        <v>69</v>
      </c>
      <c r="J1635" s="1" t="s">
        <v>11</v>
      </c>
      <c r="K1635" s="3">
        <v>7.3240740740740742E-4</v>
      </c>
    </row>
    <row r="1636" spans="1:11" x14ac:dyDescent="0.25">
      <c r="A1636" s="1">
        <v>2024</v>
      </c>
      <c r="B1636" s="4">
        <f>_xlfn.XLOOKUP(BD_ATLETAS[[#This Row],[ATLETA]],ATLETAS[ATLETA],ATLETAS[F. NACIMIENTO])</f>
        <v>40359</v>
      </c>
      <c r="C1636" s="1">
        <f>IF(BD_ATLETAS[[#This Row],[F. NACIMIENTO]]=0,"",BD_ATLETAS[[#This Row],[AÑO]]-YEAR(BD_ATLETAS[[#This Row],[F. NACIMIENTO]]))</f>
        <v>10</v>
      </c>
      <c r="D1636" s="2" t="s">
        <v>82</v>
      </c>
      <c r="E1636" s="4" t="s">
        <v>362</v>
      </c>
      <c r="F16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636" s="4" t="str">
        <f>_xlfn.XLOOKUP(BD_ATLETAS[[#This Row],[ATLETA]],ATLETAS[ATLETA],ATLETAS[SEXO])</f>
        <v>F</v>
      </c>
      <c r="H1636" s="4">
        <v>43892</v>
      </c>
      <c r="I1636" s="2" t="s">
        <v>69</v>
      </c>
      <c r="J1636" s="1" t="s">
        <v>13</v>
      </c>
      <c r="K1636" s="3">
        <v>9.9386574074074069E-4</v>
      </c>
    </row>
    <row r="1637" spans="1:11" x14ac:dyDescent="0.25">
      <c r="A1637" s="1">
        <v>2024</v>
      </c>
      <c r="B1637" s="4">
        <f>_xlfn.XLOOKUP(BD_ATLETAS[[#This Row],[ATLETA]],ATLETAS[ATLETA],ATLETAS[F. NACIMIENTO])</f>
        <v>34011</v>
      </c>
      <c r="C1637" s="1">
        <f>IF(BD_ATLETAS[[#This Row],[F. NACIMIENTO]]=0,"",BD_ATLETAS[[#This Row],[AÑO]]-YEAR(BD_ATLETAS[[#This Row],[F. NACIMIENTO]]))</f>
        <v>27</v>
      </c>
      <c r="D1637" s="2" t="s">
        <v>111</v>
      </c>
      <c r="E1637" s="4" t="s">
        <v>363</v>
      </c>
      <c r="F16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7" s="4" t="str">
        <f>_xlfn.XLOOKUP(BD_ATLETAS[[#This Row],[ATLETA]],ATLETAS[ATLETA],ATLETAS[SEXO])</f>
        <v>M</v>
      </c>
      <c r="H1637" s="4">
        <v>43892</v>
      </c>
      <c r="I1637" s="2" t="s">
        <v>69</v>
      </c>
      <c r="J1637" s="1" t="s">
        <v>649</v>
      </c>
      <c r="K1637" s="3">
        <v>3.5659722222222218E-4</v>
      </c>
    </row>
    <row r="1638" spans="1:11" x14ac:dyDescent="0.25">
      <c r="A1638" s="1">
        <v>2024</v>
      </c>
      <c r="B1638" s="4">
        <f>_xlfn.XLOOKUP(BD_ATLETAS[[#This Row],[ATLETA]],ATLETAS[ATLETA],ATLETAS[F. NACIMIENTO])</f>
        <v>34011</v>
      </c>
      <c r="C1638" s="1">
        <f>IF(BD_ATLETAS[[#This Row],[F. NACIMIENTO]]=0,"",BD_ATLETAS[[#This Row],[AÑO]]-YEAR(BD_ATLETAS[[#This Row],[F. NACIMIENTO]]))</f>
        <v>27</v>
      </c>
      <c r="D1638" s="2" t="s">
        <v>111</v>
      </c>
      <c r="E1638" s="4" t="s">
        <v>363</v>
      </c>
      <c r="F16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8" s="4" t="str">
        <f>_xlfn.XLOOKUP(BD_ATLETAS[[#This Row],[ATLETA]],ATLETAS[ATLETA],ATLETAS[SEXO])</f>
        <v>M</v>
      </c>
      <c r="H1638" s="4">
        <v>43892</v>
      </c>
      <c r="I1638" s="2" t="s">
        <v>69</v>
      </c>
      <c r="J1638" s="1" t="s">
        <v>651</v>
      </c>
      <c r="K1638" s="3">
        <v>9.9282407407407414E-4</v>
      </c>
    </row>
    <row r="1639" spans="1:11" x14ac:dyDescent="0.25">
      <c r="A1639" s="1">
        <v>2024</v>
      </c>
      <c r="B1639" s="4">
        <f>_xlfn.XLOOKUP(BD_ATLETAS[[#This Row],[ATLETA]],ATLETAS[ATLETA],ATLETAS[F. NACIMIENTO])</f>
        <v>34011</v>
      </c>
      <c r="C1639" s="1">
        <f>IF(BD_ATLETAS[[#This Row],[F. NACIMIENTO]]=0,"",BD_ATLETAS[[#This Row],[AÑO]]-YEAR(BD_ATLETAS[[#This Row],[F. NACIMIENTO]]))</f>
        <v>27</v>
      </c>
      <c r="D1639" s="2" t="s">
        <v>111</v>
      </c>
      <c r="E1639" s="4" t="s">
        <v>363</v>
      </c>
      <c r="F16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39" s="4" t="str">
        <f>_xlfn.XLOOKUP(BD_ATLETAS[[#This Row],[ATLETA]],ATLETAS[ATLETA],ATLETAS[SEXO])</f>
        <v>M</v>
      </c>
      <c r="H1639" s="4">
        <v>43892</v>
      </c>
      <c r="I1639" s="2" t="s">
        <v>69</v>
      </c>
      <c r="J1639" s="1" t="s">
        <v>12</v>
      </c>
      <c r="K1639" s="3">
        <v>5.6759259259259263E-4</v>
      </c>
    </row>
    <row r="1640" spans="1:11" x14ac:dyDescent="0.25">
      <c r="A1640" s="1">
        <v>2024</v>
      </c>
      <c r="B1640" s="4">
        <f>_xlfn.XLOOKUP(BD_ATLETAS[[#This Row],[ATLETA]],ATLETAS[ATLETA],ATLETAS[F. NACIMIENTO])</f>
        <v>34117</v>
      </c>
      <c r="C1640" s="1">
        <f>IF(BD_ATLETAS[[#This Row],[F. NACIMIENTO]]=0,"",BD_ATLETAS[[#This Row],[AÑO]]-YEAR(BD_ATLETAS[[#This Row],[F. NACIMIENTO]]))</f>
        <v>27</v>
      </c>
      <c r="D1640" s="2" t="s">
        <v>193</v>
      </c>
      <c r="E1640" s="4" t="s">
        <v>367</v>
      </c>
      <c r="F164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0" s="4" t="str">
        <f>_xlfn.XLOOKUP(BD_ATLETAS[[#This Row],[ATLETA]],ATLETAS[ATLETA],ATLETAS[SEXO])</f>
        <v>M</v>
      </c>
      <c r="H1640" s="4">
        <v>43892</v>
      </c>
      <c r="I1640" s="2" t="s">
        <v>69</v>
      </c>
      <c r="J1640" s="1" t="s">
        <v>649</v>
      </c>
      <c r="K1640" s="3">
        <v>4.2384259259259258E-4</v>
      </c>
    </row>
    <row r="1641" spans="1:11" x14ac:dyDescent="0.25">
      <c r="A1641" s="1">
        <v>2024</v>
      </c>
      <c r="B1641" s="4">
        <f>_xlfn.XLOOKUP(BD_ATLETAS[[#This Row],[ATLETA]],ATLETAS[ATLETA],ATLETAS[F. NACIMIENTO])</f>
        <v>34117</v>
      </c>
      <c r="C1641" s="1">
        <f>IF(BD_ATLETAS[[#This Row],[F. NACIMIENTO]]=0,"",BD_ATLETAS[[#This Row],[AÑO]]-YEAR(BD_ATLETAS[[#This Row],[F. NACIMIENTO]]))</f>
        <v>27</v>
      </c>
      <c r="D1641" s="2" t="s">
        <v>193</v>
      </c>
      <c r="E1641" s="4" t="s">
        <v>367</v>
      </c>
      <c r="F164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1" s="4" t="str">
        <f>_xlfn.XLOOKUP(BD_ATLETAS[[#This Row],[ATLETA]],ATLETAS[ATLETA],ATLETAS[SEXO])</f>
        <v>M</v>
      </c>
      <c r="H1641" s="4">
        <v>43892</v>
      </c>
      <c r="I1641" s="2" t="s">
        <v>69</v>
      </c>
      <c r="J1641" s="1" t="s">
        <v>652</v>
      </c>
      <c r="K1641" s="3">
        <v>2.2928240740740743E-3</v>
      </c>
    </row>
    <row r="1642" spans="1:11" x14ac:dyDescent="0.25">
      <c r="A1642" s="1">
        <v>2024</v>
      </c>
      <c r="B1642" s="4">
        <f>_xlfn.XLOOKUP(BD_ATLETAS[[#This Row],[ATLETA]],ATLETAS[ATLETA],ATLETAS[F. NACIMIENTO])</f>
        <v>34117</v>
      </c>
      <c r="C1642" s="1">
        <f>IF(BD_ATLETAS[[#This Row],[F. NACIMIENTO]]=0,"",BD_ATLETAS[[#This Row],[AÑO]]-YEAR(BD_ATLETAS[[#This Row],[F. NACIMIENTO]]))</f>
        <v>27</v>
      </c>
      <c r="D1642" s="2" t="s">
        <v>193</v>
      </c>
      <c r="E1642" s="4" t="s">
        <v>367</v>
      </c>
      <c r="F164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2" s="4" t="str">
        <f>_xlfn.XLOOKUP(BD_ATLETAS[[#This Row],[ATLETA]],ATLETAS[ATLETA],ATLETAS[SEXO])</f>
        <v>M</v>
      </c>
      <c r="H1642" s="4">
        <v>43892</v>
      </c>
      <c r="I1642" s="2" t="s">
        <v>69</v>
      </c>
      <c r="J1642" s="1" t="s">
        <v>13</v>
      </c>
      <c r="K1642" s="3">
        <v>5.3969907407407406E-4</v>
      </c>
    </row>
    <row r="1643" spans="1:11" x14ac:dyDescent="0.25">
      <c r="A1643" s="1">
        <v>2024</v>
      </c>
      <c r="B1643" s="4">
        <f>_xlfn.XLOOKUP(BD_ATLETAS[[#This Row],[ATLETA]],ATLETAS[ATLETA],ATLETAS[F. NACIMIENTO])</f>
        <v>34117</v>
      </c>
      <c r="C1643" s="1">
        <f>IF(BD_ATLETAS[[#This Row],[F. NACIMIENTO]]=0,"",BD_ATLETAS[[#This Row],[AÑO]]-YEAR(BD_ATLETAS[[#This Row],[F. NACIMIENTO]]))</f>
        <v>27</v>
      </c>
      <c r="D1643" s="2" t="s">
        <v>193</v>
      </c>
      <c r="E1643" s="4" t="s">
        <v>367</v>
      </c>
      <c r="F164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3" s="4" t="str">
        <f>_xlfn.XLOOKUP(BD_ATLETAS[[#This Row],[ATLETA]],ATLETAS[ATLETA],ATLETAS[SEXO])</f>
        <v>M</v>
      </c>
      <c r="H1643" s="4">
        <v>43892</v>
      </c>
      <c r="I1643" s="2" t="s">
        <v>69</v>
      </c>
      <c r="J1643" s="1" t="s">
        <v>12</v>
      </c>
      <c r="K1643" s="3">
        <v>6.076388888888889E-4</v>
      </c>
    </row>
    <row r="1644" spans="1:11" x14ac:dyDescent="0.25">
      <c r="A1644" s="1">
        <v>2024</v>
      </c>
      <c r="B1644" s="4">
        <f>_xlfn.XLOOKUP(BD_ATLETAS[[#This Row],[ATLETA]],ATLETAS[ATLETA],ATLETAS[F. NACIMIENTO])</f>
        <v>37182</v>
      </c>
      <c r="C1644" s="1">
        <f>IF(BD_ATLETAS[[#This Row],[F. NACIMIENTO]]=0,"",BD_ATLETAS[[#This Row],[AÑO]]-YEAR(BD_ATLETAS[[#This Row],[F. NACIMIENTO]]))</f>
        <v>19</v>
      </c>
      <c r="D1644" s="2" t="s">
        <v>276</v>
      </c>
      <c r="E1644" s="4" t="s">
        <v>369</v>
      </c>
      <c r="F16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4" s="4" t="str">
        <f>_xlfn.XLOOKUP(BD_ATLETAS[[#This Row],[ATLETA]],ATLETAS[ATLETA],ATLETAS[SEXO])</f>
        <v>M</v>
      </c>
      <c r="H1644" s="4">
        <v>43892</v>
      </c>
      <c r="I1644" s="2" t="s">
        <v>69</v>
      </c>
      <c r="J1644" s="1" t="s">
        <v>651</v>
      </c>
      <c r="K1644" s="3">
        <v>6.4050925925925929E-4</v>
      </c>
    </row>
    <row r="1645" spans="1:11" x14ac:dyDescent="0.25">
      <c r="A1645" s="1">
        <v>2024</v>
      </c>
      <c r="B1645" s="4">
        <f>_xlfn.XLOOKUP(BD_ATLETAS[[#This Row],[ATLETA]],ATLETAS[ATLETA],ATLETAS[F. NACIMIENTO])</f>
        <v>37182</v>
      </c>
      <c r="C1645" s="1">
        <f>IF(BD_ATLETAS[[#This Row],[F. NACIMIENTO]]=0,"",BD_ATLETAS[[#This Row],[AÑO]]-YEAR(BD_ATLETAS[[#This Row],[F. NACIMIENTO]]))</f>
        <v>19</v>
      </c>
      <c r="D1645" s="2" t="s">
        <v>276</v>
      </c>
      <c r="E1645" s="4" t="s">
        <v>369</v>
      </c>
      <c r="F16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5" s="4" t="str">
        <f>_xlfn.XLOOKUP(BD_ATLETAS[[#This Row],[ATLETA]],ATLETAS[ATLETA],ATLETAS[SEXO])</f>
        <v>M</v>
      </c>
      <c r="H1645" s="4">
        <v>43892</v>
      </c>
      <c r="I1645" s="2" t="s">
        <v>69</v>
      </c>
      <c r="J1645" s="1" t="s">
        <v>652</v>
      </c>
      <c r="K1645" s="3">
        <v>1.4394675925925927E-3</v>
      </c>
    </row>
    <row r="1646" spans="1:11" x14ac:dyDescent="0.25">
      <c r="A1646" s="1">
        <v>2024</v>
      </c>
      <c r="B1646" s="4">
        <f>_xlfn.XLOOKUP(BD_ATLETAS[[#This Row],[ATLETA]],ATLETAS[ATLETA],ATLETAS[F. NACIMIENTO])</f>
        <v>37182</v>
      </c>
      <c r="C1646" s="1">
        <f>IF(BD_ATLETAS[[#This Row],[F. NACIMIENTO]]=0,"",BD_ATLETAS[[#This Row],[AÑO]]-YEAR(BD_ATLETAS[[#This Row],[F. NACIMIENTO]]))</f>
        <v>19</v>
      </c>
      <c r="D1646" s="2" t="s">
        <v>276</v>
      </c>
      <c r="E1646" s="4" t="s">
        <v>369</v>
      </c>
      <c r="F16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6" s="4" t="str">
        <f>_xlfn.XLOOKUP(BD_ATLETAS[[#This Row],[ATLETA]],ATLETAS[ATLETA],ATLETAS[SEXO])</f>
        <v>M</v>
      </c>
      <c r="H1646" s="4">
        <v>43892</v>
      </c>
      <c r="I1646" s="2" t="s">
        <v>69</v>
      </c>
      <c r="J1646" s="1" t="s">
        <v>11</v>
      </c>
      <c r="K1646" s="3">
        <v>3.335648148148148E-4</v>
      </c>
    </row>
    <row r="1647" spans="1:11" x14ac:dyDescent="0.25">
      <c r="A1647" s="1">
        <v>2024</v>
      </c>
      <c r="B1647" s="4">
        <f>_xlfn.XLOOKUP(BD_ATLETAS[[#This Row],[ATLETA]],ATLETAS[ATLETA],ATLETAS[F. NACIMIENTO])</f>
        <v>37182</v>
      </c>
      <c r="C1647" s="1">
        <f>IF(BD_ATLETAS[[#This Row],[F. NACIMIENTO]]=0,"",BD_ATLETAS[[#This Row],[AÑO]]-YEAR(BD_ATLETAS[[#This Row],[F. NACIMIENTO]]))</f>
        <v>19</v>
      </c>
      <c r="D1647" s="2" t="s">
        <v>276</v>
      </c>
      <c r="E1647" s="4" t="s">
        <v>369</v>
      </c>
      <c r="F164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47" s="4" t="str">
        <f>_xlfn.XLOOKUP(BD_ATLETAS[[#This Row],[ATLETA]],ATLETAS[ATLETA],ATLETAS[SEXO])</f>
        <v>M</v>
      </c>
      <c r="H1647" s="4">
        <v>43892</v>
      </c>
      <c r="I1647" s="2" t="s">
        <v>69</v>
      </c>
      <c r="J1647" s="1" t="s">
        <v>12</v>
      </c>
      <c r="K1647" s="3">
        <v>3.8668981481481475E-4</v>
      </c>
    </row>
    <row r="1648" spans="1:11" x14ac:dyDescent="0.25">
      <c r="A1648" s="1">
        <v>2024</v>
      </c>
      <c r="B1648" s="4">
        <f>_xlfn.XLOOKUP(BD_ATLETAS[[#This Row],[ATLETA]],ATLETAS[ATLETA],ATLETAS[F. NACIMIENTO])</f>
        <v>30402</v>
      </c>
      <c r="C1648" s="1">
        <f>IF(BD_ATLETAS[[#This Row],[F. NACIMIENTO]]=0,"",BD_ATLETAS[[#This Row],[AÑO]]-YEAR(BD_ATLETAS[[#This Row],[F. NACIMIENTO]]))</f>
        <v>37</v>
      </c>
      <c r="D1648" s="2" t="s">
        <v>199</v>
      </c>
      <c r="E1648" s="4" t="s">
        <v>367</v>
      </c>
      <c r="F16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48" s="4" t="str">
        <f>_xlfn.XLOOKUP(BD_ATLETAS[[#This Row],[ATLETA]],ATLETAS[ATLETA],ATLETAS[SEXO])</f>
        <v>M</v>
      </c>
      <c r="H1648" s="4">
        <v>43892</v>
      </c>
      <c r="I1648" s="2" t="s">
        <v>69</v>
      </c>
      <c r="J1648" s="1" t="s">
        <v>649</v>
      </c>
      <c r="K1648" s="3">
        <v>4.3657407407407403E-4</v>
      </c>
    </row>
    <row r="1649" spans="1:11" x14ac:dyDescent="0.25">
      <c r="A1649" s="1">
        <v>2024</v>
      </c>
      <c r="B1649" s="4">
        <f>_xlfn.XLOOKUP(BD_ATLETAS[[#This Row],[ATLETA]],ATLETAS[ATLETA],ATLETAS[F. NACIMIENTO])</f>
        <v>30402</v>
      </c>
      <c r="C1649" s="1">
        <f>IF(BD_ATLETAS[[#This Row],[F. NACIMIENTO]]=0,"",BD_ATLETAS[[#This Row],[AÑO]]-YEAR(BD_ATLETAS[[#This Row],[F. NACIMIENTO]]))</f>
        <v>37</v>
      </c>
      <c r="D1649" s="2" t="s">
        <v>199</v>
      </c>
      <c r="E1649" s="4" t="s">
        <v>367</v>
      </c>
      <c r="F164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49" s="4" t="str">
        <f>_xlfn.XLOOKUP(BD_ATLETAS[[#This Row],[ATLETA]],ATLETAS[ATLETA],ATLETAS[SEXO])</f>
        <v>M</v>
      </c>
      <c r="H1649" s="4">
        <v>43892</v>
      </c>
      <c r="I1649" s="2" t="s">
        <v>69</v>
      </c>
      <c r="J1649" s="1" t="s">
        <v>11</v>
      </c>
      <c r="K1649" s="3">
        <v>6.2245370370370373E-4</v>
      </c>
    </row>
    <row r="1650" spans="1:11" x14ac:dyDescent="0.25">
      <c r="A1650" s="1">
        <v>2024</v>
      </c>
      <c r="B1650" s="4">
        <f>_xlfn.XLOOKUP(BD_ATLETAS[[#This Row],[ATLETA]],ATLETAS[ATLETA],ATLETAS[F. NACIMIENTO])</f>
        <v>30402</v>
      </c>
      <c r="C1650" s="1">
        <f>IF(BD_ATLETAS[[#This Row],[F. NACIMIENTO]]=0,"",BD_ATLETAS[[#This Row],[AÑO]]-YEAR(BD_ATLETAS[[#This Row],[F. NACIMIENTO]]))</f>
        <v>37</v>
      </c>
      <c r="D1650" s="2" t="s">
        <v>199</v>
      </c>
      <c r="E1650" s="4" t="s">
        <v>367</v>
      </c>
      <c r="F165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50" s="4" t="str">
        <f>_xlfn.XLOOKUP(BD_ATLETAS[[#This Row],[ATLETA]],ATLETAS[ATLETA],ATLETAS[SEXO])</f>
        <v>M</v>
      </c>
      <c r="H1650" s="4">
        <v>43892</v>
      </c>
      <c r="I1650" s="2" t="s">
        <v>69</v>
      </c>
      <c r="J1650" s="1" t="s">
        <v>13</v>
      </c>
      <c r="K1650" s="3">
        <v>5.4722222222222227E-4</v>
      </c>
    </row>
    <row r="1651" spans="1:11" x14ac:dyDescent="0.25">
      <c r="A1651" s="1">
        <v>2024</v>
      </c>
      <c r="B1651" s="4">
        <f>_xlfn.XLOOKUP(BD_ATLETAS[[#This Row],[ATLETA]],ATLETAS[ATLETA],ATLETAS[F. NACIMIENTO])</f>
        <v>30402</v>
      </c>
      <c r="C1651" s="1">
        <f>IF(BD_ATLETAS[[#This Row],[F. NACIMIENTO]]=0,"",BD_ATLETAS[[#This Row],[AÑO]]-YEAR(BD_ATLETAS[[#This Row],[F. NACIMIENTO]]))</f>
        <v>37</v>
      </c>
      <c r="D1651" s="2" t="s">
        <v>199</v>
      </c>
      <c r="E1651" s="4" t="s">
        <v>367</v>
      </c>
      <c r="F165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51" s="4" t="str">
        <f>_xlfn.XLOOKUP(BD_ATLETAS[[#This Row],[ATLETA]],ATLETAS[ATLETA],ATLETAS[SEXO])</f>
        <v>M</v>
      </c>
      <c r="H1651" s="4">
        <v>43892</v>
      </c>
      <c r="I1651" s="2" t="s">
        <v>69</v>
      </c>
      <c r="J1651" s="1" t="s">
        <v>12</v>
      </c>
      <c r="K1651" s="3">
        <v>6.4456018518518519E-4</v>
      </c>
    </row>
    <row r="1652" spans="1:11" x14ac:dyDescent="0.25">
      <c r="A1652" s="1">
        <v>2024</v>
      </c>
      <c r="B1652" s="4">
        <f>_xlfn.XLOOKUP(BD_ATLETAS[[#This Row],[ATLETA]],ATLETAS[ATLETA],ATLETAS[F. NACIMIENTO])</f>
        <v>40608</v>
      </c>
      <c r="C1652" s="1">
        <f>IF(BD_ATLETAS[[#This Row],[F. NACIMIENTO]]=0,"",BD_ATLETAS[[#This Row],[AÑO]]-YEAR(BD_ATLETAS[[#This Row],[F. NACIMIENTO]]))</f>
        <v>9</v>
      </c>
      <c r="D1652" s="2" t="s">
        <v>176</v>
      </c>
      <c r="E1652" s="4" t="s">
        <v>367</v>
      </c>
      <c r="F16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2" s="4" t="str">
        <f>_xlfn.XLOOKUP(BD_ATLETAS[[#This Row],[ATLETA]],ATLETAS[ATLETA],ATLETAS[SEXO])</f>
        <v>F</v>
      </c>
      <c r="H1652" s="4">
        <v>43892</v>
      </c>
      <c r="I1652" s="2" t="s">
        <v>69</v>
      </c>
      <c r="J1652" s="1" t="s">
        <v>650</v>
      </c>
      <c r="K1652" s="3">
        <v>4.3657407407407403E-4</v>
      </c>
    </row>
    <row r="1653" spans="1:11" x14ac:dyDescent="0.25">
      <c r="A1653" s="1">
        <v>2024</v>
      </c>
      <c r="B1653" s="4">
        <f>_xlfn.XLOOKUP(BD_ATLETAS[[#This Row],[ATLETA]],ATLETAS[ATLETA],ATLETAS[F. NACIMIENTO])</f>
        <v>40608</v>
      </c>
      <c r="C1653" s="1">
        <f>IF(BD_ATLETAS[[#This Row],[F. NACIMIENTO]]=0,"",BD_ATLETAS[[#This Row],[AÑO]]-YEAR(BD_ATLETAS[[#This Row],[F. NACIMIENTO]]))</f>
        <v>9</v>
      </c>
      <c r="D1653" s="2" t="s">
        <v>176</v>
      </c>
      <c r="E1653" s="4" t="s">
        <v>367</v>
      </c>
      <c r="F16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3" s="4" t="str">
        <f>_xlfn.XLOOKUP(BD_ATLETAS[[#This Row],[ATLETA]],ATLETAS[ATLETA],ATLETAS[SEXO])</f>
        <v>F</v>
      </c>
      <c r="H1653" s="4">
        <v>43892</v>
      </c>
      <c r="I1653" s="2" t="s">
        <v>69</v>
      </c>
      <c r="J1653" s="1" t="s">
        <v>649</v>
      </c>
      <c r="K1653" s="3">
        <v>8.8541666666666662E-4</v>
      </c>
    </row>
    <row r="1654" spans="1:11" x14ac:dyDescent="0.25">
      <c r="A1654" s="1">
        <v>2024</v>
      </c>
      <c r="B1654" s="4">
        <f>_xlfn.XLOOKUP(BD_ATLETAS[[#This Row],[ATLETA]],ATLETAS[ATLETA],ATLETAS[F. NACIMIENTO])</f>
        <v>40608</v>
      </c>
      <c r="C1654" s="1">
        <f>IF(BD_ATLETAS[[#This Row],[F. NACIMIENTO]]=0,"",BD_ATLETAS[[#This Row],[AÑO]]-YEAR(BD_ATLETAS[[#This Row],[F. NACIMIENTO]]))</f>
        <v>9</v>
      </c>
      <c r="D1654" s="2" t="s">
        <v>176</v>
      </c>
      <c r="E1654" s="4" t="s">
        <v>367</v>
      </c>
      <c r="F165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4" s="4" t="str">
        <f>_xlfn.XLOOKUP(BD_ATLETAS[[#This Row],[ATLETA]],ATLETAS[ATLETA],ATLETAS[SEXO])</f>
        <v>F</v>
      </c>
      <c r="H1654" s="4">
        <v>43892</v>
      </c>
      <c r="I1654" s="2" t="s">
        <v>69</v>
      </c>
      <c r="J1654" s="1" t="s">
        <v>651</v>
      </c>
      <c r="K1654" s="3">
        <v>3.0532407407407405E-3</v>
      </c>
    </row>
    <row r="1655" spans="1:11" x14ac:dyDescent="0.25">
      <c r="A1655" s="1">
        <v>2024</v>
      </c>
      <c r="B1655" s="4">
        <f>_xlfn.XLOOKUP(BD_ATLETAS[[#This Row],[ATLETA]],ATLETAS[ATLETA],ATLETAS[F. NACIMIENTO])</f>
        <v>40608</v>
      </c>
      <c r="C1655" s="1">
        <f>IF(BD_ATLETAS[[#This Row],[F. NACIMIENTO]]=0,"",BD_ATLETAS[[#This Row],[AÑO]]-YEAR(BD_ATLETAS[[#This Row],[F. NACIMIENTO]]))</f>
        <v>9</v>
      </c>
      <c r="D1655" s="2" t="s">
        <v>176</v>
      </c>
      <c r="E1655" s="4" t="s">
        <v>367</v>
      </c>
      <c r="F16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55" s="4" t="str">
        <f>_xlfn.XLOOKUP(BD_ATLETAS[[#This Row],[ATLETA]],ATLETAS[ATLETA],ATLETAS[SEXO])</f>
        <v>F</v>
      </c>
      <c r="H1655" s="4">
        <v>43892</v>
      </c>
      <c r="I1655" s="2" t="s">
        <v>69</v>
      </c>
      <c r="J1655" s="1" t="s">
        <v>9</v>
      </c>
      <c r="K1655" s="3">
        <v>6.0324074074074067E-4</v>
      </c>
    </row>
    <row r="1656" spans="1:11" x14ac:dyDescent="0.25">
      <c r="A1656" s="1">
        <v>2024</v>
      </c>
      <c r="B1656" s="4">
        <f>_xlfn.XLOOKUP(BD_ATLETAS[[#This Row],[ATLETA]],ATLETAS[ATLETA],ATLETAS[F. NACIMIENTO])</f>
        <v>38717</v>
      </c>
      <c r="C1656" s="1">
        <f>IF(BD_ATLETAS[[#This Row],[F. NACIMIENTO]]=0,"",BD_ATLETAS[[#This Row],[AÑO]]-YEAR(BD_ATLETAS[[#This Row],[F. NACIMIENTO]]))</f>
        <v>14</v>
      </c>
      <c r="D1656" s="2" t="s">
        <v>392</v>
      </c>
      <c r="E1656" s="4" t="s">
        <v>369</v>
      </c>
      <c r="F16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6" s="4" t="str">
        <f>_xlfn.XLOOKUP(BD_ATLETAS[[#This Row],[ATLETA]],ATLETAS[ATLETA],ATLETAS[SEXO])</f>
        <v>F</v>
      </c>
      <c r="H1656" s="4">
        <v>43892</v>
      </c>
      <c r="I1656" s="2" t="s">
        <v>69</v>
      </c>
      <c r="J1656" s="1" t="s">
        <v>649</v>
      </c>
      <c r="K1656" s="3">
        <v>5.9687500000000007E-4</v>
      </c>
    </row>
    <row r="1657" spans="1:11" x14ac:dyDescent="0.25">
      <c r="A1657" s="1">
        <v>2024</v>
      </c>
      <c r="B1657" s="4">
        <f>_xlfn.XLOOKUP(BD_ATLETAS[[#This Row],[ATLETA]],ATLETAS[ATLETA],ATLETAS[F. NACIMIENTO])</f>
        <v>38717</v>
      </c>
      <c r="C1657" s="1">
        <f>IF(BD_ATLETAS[[#This Row],[F. NACIMIENTO]]=0,"",BD_ATLETAS[[#This Row],[AÑO]]-YEAR(BD_ATLETAS[[#This Row],[F. NACIMIENTO]]))</f>
        <v>14</v>
      </c>
      <c r="D1657" s="2" t="s">
        <v>392</v>
      </c>
      <c r="E1657" s="4" t="s">
        <v>369</v>
      </c>
      <c r="F16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7" s="4" t="str">
        <f>_xlfn.XLOOKUP(BD_ATLETAS[[#This Row],[ATLETA]],ATLETAS[ATLETA],ATLETAS[SEXO])</f>
        <v>F</v>
      </c>
      <c r="H1657" s="4">
        <v>43892</v>
      </c>
      <c r="I1657" s="2" t="s">
        <v>69</v>
      </c>
      <c r="J1657" s="1" t="s">
        <v>652</v>
      </c>
      <c r="K1657" s="3">
        <v>3.0237268518518521E-3</v>
      </c>
    </row>
    <row r="1658" spans="1:11" x14ac:dyDescent="0.25">
      <c r="A1658" s="1">
        <v>2024</v>
      </c>
      <c r="B1658" s="4">
        <f>_xlfn.XLOOKUP(BD_ATLETAS[[#This Row],[ATLETA]],ATLETAS[ATLETA],ATLETAS[F. NACIMIENTO])</f>
        <v>38717</v>
      </c>
      <c r="C1658" s="1">
        <f>IF(BD_ATLETAS[[#This Row],[F. NACIMIENTO]]=0,"",BD_ATLETAS[[#This Row],[AÑO]]-YEAR(BD_ATLETAS[[#This Row],[F. NACIMIENTO]]))</f>
        <v>14</v>
      </c>
      <c r="D1658" s="2" t="s">
        <v>392</v>
      </c>
      <c r="E1658" s="4" t="s">
        <v>369</v>
      </c>
      <c r="F16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8" s="4" t="str">
        <f>_xlfn.XLOOKUP(BD_ATLETAS[[#This Row],[ATLETA]],ATLETAS[ATLETA],ATLETAS[SEXO])</f>
        <v>F</v>
      </c>
      <c r="H1658" s="4">
        <v>43892</v>
      </c>
      <c r="I1658" s="2" t="s">
        <v>69</v>
      </c>
      <c r="J1658" s="1" t="s">
        <v>11</v>
      </c>
      <c r="K1658" s="3">
        <v>6.2534722222222223E-4</v>
      </c>
    </row>
    <row r="1659" spans="1:11" x14ac:dyDescent="0.25">
      <c r="A1659" s="1">
        <v>2024</v>
      </c>
      <c r="B1659" s="4">
        <f>_xlfn.XLOOKUP(BD_ATLETAS[[#This Row],[ATLETA]],ATLETAS[ATLETA],ATLETAS[F. NACIMIENTO])</f>
        <v>38717</v>
      </c>
      <c r="C1659" s="1">
        <f>IF(BD_ATLETAS[[#This Row],[F. NACIMIENTO]]=0,"",BD_ATLETAS[[#This Row],[AÑO]]-YEAR(BD_ATLETAS[[#This Row],[F. NACIMIENTO]]))</f>
        <v>14</v>
      </c>
      <c r="D1659" s="2" t="s">
        <v>392</v>
      </c>
      <c r="E1659" s="4" t="s">
        <v>369</v>
      </c>
      <c r="F16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59" s="4" t="str">
        <f>_xlfn.XLOOKUP(BD_ATLETAS[[#This Row],[ATLETA]],ATLETAS[ATLETA],ATLETAS[SEXO])</f>
        <v>F</v>
      </c>
      <c r="H1659" s="4">
        <v>43892</v>
      </c>
      <c r="I1659" s="2" t="s">
        <v>69</v>
      </c>
      <c r="J1659" s="1" t="s">
        <v>12</v>
      </c>
      <c r="K1659" s="3">
        <v>6.3194444444444442E-4</v>
      </c>
    </row>
    <row r="1660" spans="1:11" x14ac:dyDescent="0.25">
      <c r="A1660" s="1">
        <v>2024</v>
      </c>
      <c r="B1660" s="4">
        <f>_xlfn.XLOOKUP(BD_ATLETAS[[#This Row],[ATLETA]],ATLETAS[ATLETA],ATLETAS[F. NACIMIENTO])</f>
        <v>39225</v>
      </c>
      <c r="C1660" s="1">
        <f>IF(BD_ATLETAS[[#This Row],[F. NACIMIENTO]]=0,"",BD_ATLETAS[[#This Row],[AÑO]]-YEAR(BD_ATLETAS[[#This Row],[F. NACIMIENTO]]))</f>
        <v>13</v>
      </c>
      <c r="D1660" s="2" t="s">
        <v>333</v>
      </c>
      <c r="E1660" s="4" t="s">
        <v>376</v>
      </c>
      <c r="F16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60" s="4" t="str">
        <f>_xlfn.XLOOKUP(BD_ATLETAS[[#This Row],[ATLETA]],ATLETAS[ATLETA],ATLETAS[SEXO])</f>
        <v>F</v>
      </c>
      <c r="H1660" s="4">
        <v>43892</v>
      </c>
      <c r="I1660" s="2" t="s">
        <v>69</v>
      </c>
      <c r="J1660" s="1" t="s">
        <v>11</v>
      </c>
      <c r="K1660" s="3">
        <v>4.9664351851851855E-4</v>
      </c>
    </row>
    <row r="1661" spans="1:11" x14ac:dyDescent="0.25">
      <c r="A1661" s="1">
        <v>2024</v>
      </c>
      <c r="B1661" s="4">
        <f>_xlfn.XLOOKUP(BD_ATLETAS[[#This Row],[ATLETA]],ATLETAS[ATLETA],ATLETAS[F. NACIMIENTO])</f>
        <v>39225</v>
      </c>
      <c r="C1661" s="1">
        <f>IF(BD_ATLETAS[[#This Row],[F. NACIMIENTO]]=0,"",BD_ATLETAS[[#This Row],[AÑO]]-YEAR(BD_ATLETAS[[#This Row],[F. NACIMIENTO]]))</f>
        <v>13</v>
      </c>
      <c r="D1661" s="2" t="s">
        <v>333</v>
      </c>
      <c r="E1661" s="4" t="s">
        <v>376</v>
      </c>
      <c r="F16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61" s="4" t="str">
        <f>_xlfn.XLOOKUP(BD_ATLETAS[[#This Row],[ATLETA]],ATLETAS[ATLETA],ATLETAS[SEXO])</f>
        <v>F</v>
      </c>
      <c r="H1661" s="4">
        <v>43892</v>
      </c>
      <c r="I1661" s="2" t="s">
        <v>69</v>
      </c>
      <c r="J1661" s="1" t="s">
        <v>13</v>
      </c>
      <c r="K1661" s="3">
        <v>4.2638888888888897E-4</v>
      </c>
    </row>
    <row r="1662" spans="1:11" x14ac:dyDescent="0.25">
      <c r="A1662" s="1">
        <v>2024</v>
      </c>
      <c r="B1662" s="4">
        <f>_xlfn.XLOOKUP(BD_ATLETAS[[#This Row],[ATLETA]],ATLETAS[ATLETA],ATLETAS[F. NACIMIENTO])</f>
        <v>30942</v>
      </c>
      <c r="C1662" s="1">
        <f>IF(BD_ATLETAS[[#This Row],[F. NACIMIENTO]]=0,"",BD_ATLETAS[[#This Row],[AÑO]]-YEAR(BD_ATLETAS[[#This Row],[F. NACIMIENTO]]))</f>
        <v>36</v>
      </c>
      <c r="D1662" s="2" t="s">
        <v>445</v>
      </c>
      <c r="E1662" s="4" t="s">
        <v>367</v>
      </c>
      <c r="F16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2" s="4" t="str">
        <f>_xlfn.XLOOKUP(BD_ATLETAS[[#This Row],[ATLETA]],ATLETAS[ATLETA],ATLETAS[SEXO])</f>
        <v>F</v>
      </c>
      <c r="H1662" s="4">
        <v>43892</v>
      </c>
      <c r="I1662" s="2" t="s">
        <v>69</v>
      </c>
      <c r="J1662" s="1" t="s">
        <v>649</v>
      </c>
      <c r="K1662" s="3">
        <v>5.5590277777777778E-4</v>
      </c>
    </row>
    <row r="1663" spans="1:11" x14ac:dyDescent="0.25">
      <c r="A1663" s="1">
        <v>2024</v>
      </c>
      <c r="B1663" s="4">
        <f>_xlfn.XLOOKUP(BD_ATLETAS[[#This Row],[ATLETA]],ATLETAS[ATLETA],ATLETAS[F. NACIMIENTO])</f>
        <v>30942</v>
      </c>
      <c r="C1663" s="1">
        <f>IF(BD_ATLETAS[[#This Row],[F. NACIMIENTO]]=0,"",BD_ATLETAS[[#This Row],[AÑO]]-YEAR(BD_ATLETAS[[#This Row],[F. NACIMIENTO]]))</f>
        <v>36</v>
      </c>
      <c r="D1663" s="2" t="s">
        <v>445</v>
      </c>
      <c r="E1663" s="4" t="s">
        <v>367</v>
      </c>
      <c r="F166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3" s="4" t="str">
        <f>_xlfn.XLOOKUP(BD_ATLETAS[[#This Row],[ATLETA]],ATLETAS[ATLETA],ATLETAS[SEXO])</f>
        <v>F</v>
      </c>
      <c r="H1663" s="4">
        <v>43892</v>
      </c>
      <c r="I1663" s="2" t="s">
        <v>69</v>
      </c>
      <c r="J1663" s="1" t="s">
        <v>651</v>
      </c>
      <c r="K1663" s="3">
        <v>1.3334490740740744E-3</v>
      </c>
    </row>
    <row r="1664" spans="1:11" x14ac:dyDescent="0.25">
      <c r="A1664" s="1">
        <v>2024</v>
      </c>
      <c r="B1664" s="4">
        <f>_xlfn.XLOOKUP(BD_ATLETAS[[#This Row],[ATLETA]],ATLETAS[ATLETA],ATLETAS[F. NACIMIENTO])</f>
        <v>30942</v>
      </c>
      <c r="C1664" s="1">
        <f>IF(BD_ATLETAS[[#This Row],[F. NACIMIENTO]]=0,"",BD_ATLETAS[[#This Row],[AÑO]]-YEAR(BD_ATLETAS[[#This Row],[F. NACIMIENTO]]))</f>
        <v>36</v>
      </c>
      <c r="D1664" s="2" t="s">
        <v>445</v>
      </c>
      <c r="E1664" s="4" t="s">
        <v>367</v>
      </c>
      <c r="F166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4" s="4" t="str">
        <f>_xlfn.XLOOKUP(BD_ATLETAS[[#This Row],[ATLETA]],ATLETAS[ATLETA],ATLETAS[SEXO])</f>
        <v>F</v>
      </c>
      <c r="H1664" s="4">
        <v>43892</v>
      </c>
      <c r="I1664" s="2" t="s">
        <v>69</v>
      </c>
      <c r="J1664" s="1" t="s">
        <v>11</v>
      </c>
      <c r="K1664" s="3">
        <v>7.4143518518518525E-4</v>
      </c>
    </row>
    <row r="1665" spans="1:11" x14ac:dyDescent="0.25">
      <c r="A1665" s="1">
        <v>2024</v>
      </c>
      <c r="B1665" s="4">
        <f>_xlfn.XLOOKUP(BD_ATLETAS[[#This Row],[ATLETA]],ATLETAS[ATLETA],ATLETAS[F. NACIMIENTO])</f>
        <v>30942</v>
      </c>
      <c r="C1665" s="1">
        <f>IF(BD_ATLETAS[[#This Row],[F. NACIMIENTO]]=0,"",BD_ATLETAS[[#This Row],[AÑO]]-YEAR(BD_ATLETAS[[#This Row],[F. NACIMIENTO]]))</f>
        <v>36</v>
      </c>
      <c r="D1665" s="2" t="s">
        <v>445</v>
      </c>
      <c r="E1665" s="4" t="s">
        <v>367</v>
      </c>
      <c r="F166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665" s="4" t="str">
        <f>_xlfn.XLOOKUP(BD_ATLETAS[[#This Row],[ATLETA]],ATLETAS[ATLETA],ATLETAS[SEXO])</f>
        <v>F</v>
      </c>
      <c r="H1665" s="4">
        <v>43892</v>
      </c>
      <c r="I1665" s="2" t="s">
        <v>69</v>
      </c>
      <c r="J1665" s="1" t="s">
        <v>13</v>
      </c>
      <c r="K1665" s="3">
        <v>7.0312499999999987E-4</v>
      </c>
    </row>
    <row r="1666" spans="1:11" x14ac:dyDescent="0.25">
      <c r="A1666" s="1">
        <v>2024</v>
      </c>
      <c r="B1666" s="4">
        <f>_xlfn.XLOOKUP(BD_ATLETAS[[#This Row],[ATLETA]],ATLETAS[ATLETA],ATLETAS[F. NACIMIENTO])</f>
        <v>38715</v>
      </c>
      <c r="C1666" s="1">
        <f>IF(BD_ATLETAS[[#This Row],[F. NACIMIENTO]]=0,"",BD_ATLETAS[[#This Row],[AÑO]]-YEAR(BD_ATLETAS[[#This Row],[F. NACIMIENTO]]))</f>
        <v>15</v>
      </c>
      <c r="D1666" s="2" t="s">
        <v>335</v>
      </c>
      <c r="E1666" s="4" t="s">
        <v>376</v>
      </c>
      <c r="F16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66" s="4" t="str">
        <f>_xlfn.XLOOKUP(BD_ATLETAS[[#This Row],[ATLETA]],ATLETAS[ATLETA],ATLETAS[SEXO])</f>
        <v>F</v>
      </c>
      <c r="H1666" s="4">
        <v>43892</v>
      </c>
      <c r="I1666" s="2" t="s">
        <v>69</v>
      </c>
      <c r="J1666" s="1" t="s">
        <v>11</v>
      </c>
      <c r="K1666" s="3">
        <v>4.5104166666666665E-4</v>
      </c>
    </row>
    <row r="1667" spans="1:11" x14ac:dyDescent="0.25">
      <c r="A1667" s="1">
        <v>2024</v>
      </c>
      <c r="B1667" s="4">
        <f>_xlfn.XLOOKUP(BD_ATLETAS[[#This Row],[ATLETA]],ATLETAS[ATLETA],ATLETAS[F. NACIMIENTO])</f>
        <v>38715</v>
      </c>
      <c r="C1667" s="1">
        <f>IF(BD_ATLETAS[[#This Row],[F. NACIMIENTO]]=0,"",BD_ATLETAS[[#This Row],[AÑO]]-YEAR(BD_ATLETAS[[#This Row],[F. NACIMIENTO]]))</f>
        <v>15</v>
      </c>
      <c r="D1667" s="2" t="s">
        <v>335</v>
      </c>
      <c r="E1667" s="4" t="s">
        <v>376</v>
      </c>
      <c r="F16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67" s="4" t="str">
        <f>_xlfn.XLOOKUP(BD_ATLETAS[[#This Row],[ATLETA]],ATLETAS[ATLETA],ATLETAS[SEXO])</f>
        <v>F</v>
      </c>
      <c r="H1667" s="4">
        <v>43892</v>
      </c>
      <c r="I1667" s="2" t="s">
        <v>69</v>
      </c>
      <c r="J1667" s="1" t="s">
        <v>13</v>
      </c>
      <c r="K1667" s="3">
        <v>4.1006944444444446E-4</v>
      </c>
    </row>
    <row r="1668" spans="1:11" x14ac:dyDescent="0.25">
      <c r="A1668" s="1">
        <v>2024</v>
      </c>
      <c r="B1668" s="4">
        <f>_xlfn.XLOOKUP(BD_ATLETAS[[#This Row],[ATLETA]],ATLETAS[ATLETA],ATLETAS[F. NACIMIENTO])</f>
        <v>36885</v>
      </c>
      <c r="C1668" s="1">
        <f>IF(BD_ATLETAS[[#This Row],[F. NACIMIENTO]]=0,"",BD_ATLETAS[[#This Row],[AÑO]]-YEAR(BD_ATLETAS[[#This Row],[F. NACIMIENTO]]))</f>
        <v>20</v>
      </c>
      <c r="D1668" s="2" t="s">
        <v>74</v>
      </c>
      <c r="E1668" s="4" t="s">
        <v>78</v>
      </c>
      <c r="F166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8" s="4" t="str">
        <f>_xlfn.XLOOKUP(BD_ATLETAS[[#This Row],[ATLETA]],ATLETAS[ATLETA],ATLETAS[SEXO])</f>
        <v>F</v>
      </c>
      <c r="H1668" s="4">
        <v>43892</v>
      </c>
      <c r="I1668" s="2" t="s">
        <v>69</v>
      </c>
      <c r="J1668" s="1" t="s">
        <v>649</v>
      </c>
      <c r="K1668" s="3">
        <v>4.3657407407407403E-4</v>
      </c>
    </row>
    <row r="1669" spans="1:11" x14ac:dyDescent="0.25">
      <c r="A1669" s="1">
        <v>2024</v>
      </c>
      <c r="B1669" s="4">
        <f>_xlfn.XLOOKUP(BD_ATLETAS[[#This Row],[ATLETA]],ATLETAS[ATLETA],ATLETAS[F. NACIMIENTO])</f>
        <v>36885</v>
      </c>
      <c r="C1669" s="1">
        <f>IF(BD_ATLETAS[[#This Row],[F. NACIMIENTO]]=0,"",BD_ATLETAS[[#This Row],[AÑO]]-YEAR(BD_ATLETAS[[#This Row],[F. NACIMIENTO]]))</f>
        <v>20</v>
      </c>
      <c r="D1669" s="2" t="s">
        <v>74</v>
      </c>
      <c r="E1669" s="4" t="s">
        <v>78</v>
      </c>
      <c r="F166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69" s="4" t="str">
        <f>_xlfn.XLOOKUP(BD_ATLETAS[[#This Row],[ATLETA]],ATLETAS[ATLETA],ATLETAS[SEXO])</f>
        <v>F</v>
      </c>
      <c r="H1669" s="4">
        <v>43892</v>
      </c>
      <c r="I1669" s="2" t="s">
        <v>69</v>
      </c>
      <c r="J1669" s="1" t="s">
        <v>651</v>
      </c>
      <c r="K1669" s="3">
        <v>1.0377314814814815E-3</v>
      </c>
    </row>
    <row r="1670" spans="1:11" x14ac:dyDescent="0.25">
      <c r="A1670" s="1">
        <v>2024</v>
      </c>
      <c r="B1670" s="4">
        <f>_xlfn.XLOOKUP(BD_ATLETAS[[#This Row],[ATLETA]],ATLETAS[ATLETA],ATLETAS[F. NACIMIENTO])</f>
        <v>36885</v>
      </c>
      <c r="C1670" s="1">
        <f>IF(BD_ATLETAS[[#This Row],[F. NACIMIENTO]]=0,"",BD_ATLETAS[[#This Row],[AÑO]]-YEAR(BD_ATLETAS[[#This Row],[F. NACIMIENTO]]))</f>
        <v>20</v>
      </c>
      <c r="D1670" s="2" t="s">
        <v>74</v>
      </c>
      <c r="E1670" s="4" t="s">
        <v>78</v>
      </c>
      <c r="F16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670" s="4" t="str">
        <f>_xlfn.XLOOKUP(BD_ATLETAS[[#This Row],[ATLETA]],ATLETAS[ATLETA],ATLETAS[SEXO])</f>
        <v>F</v>
      </c>
      <c r="H1670" s="4">
        <v>43892</v>
      </c>
      <c r="I1670" s="2" t="s">
        <v>69</v>
      </c>
      <c r="J1670" s="1" t="s">
        <v>13</v>
      </c>
      <c r="K1670" s="3">
        <v>4.9189814814814821E-4</v>
      </c>
    </row>
    <row r="1671" spans="1:11" x14ac:dyDescent="0.25">
      <c r="A1671" s="1">
        <v>2024</v>
      </c>
      <c r="B1671" s="4">
        <f>_xlfn.XLOOKUP(BD_ATLETAS[[#This Row],[ATLETA]],ATLETAS[ATLETA],ATLETAS[F. NACIMIENTO])</f>
        <v>38153</v>
      </c>
      <c r="C1671" s="1">
        <f>IF(BD_ATLETAS[[#This Row],[F. NACIMIENTO]]=0,"",BD_ATLETAS[[#This Row],[AÑO]]-YEAR(BD_ATLETAS[[#This Row],[F. NACIMIENTO]]))</f>
        <v>16</v>
      </c>
      <c r="D1671" s="2" t="s">
        <v>273</v>
      </c>
      <c r="E1671" s="4" t="s">
        <v>369</v>
      </c>
      <c r="F16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1" s="4" t="str">
        <f>_xlfn.XLOOKUP(BD_ATLETAS[[#This Row],[ATLETA]],ATLETAS[ATLETA],ATLETAS[SEXO])</f>
        <v>M</v>
      </c>
      <c r="H1671" s="4">
        <v>43892</v>
      </c>
      <c r="I1671" s="2" t="s">
        <v>69</v>
      </c>
      <c r="J1671" s="1" t="s">
        <v>649</v>
      </c>
      <c r="K1671" s="3">
        <v>3.1793981481481479E-4</v>
      </c>
    </row>
    <row r="1672" spans="1:11" x14ac:dyDescent="0.25">
      <c r="A1672" s="1">
        <v>2024</v>
      </c>
      <c r="B1672" s="4">
        <f>_xlfn.XLOOKUP(BD_ATLETAS[[#This Row],[ATLETA]],ATLETAS[ATLETA],ATLETAS[F. NACIMIENTO])</f>
        <v>38153</v>
      </c>
      <c r="C1672" s="1">
        <f>IF(BD_ATLETAS[[#This Row],[F. NACIMIENTO]]=0,"",BD_ATLETAS[[#This Row],[AÑO]]-YEAR(BD_ATLETAS[[#This Row],[F. NACIMIENTO]]))</f>
        <v>16</v>
      </c>
      <c r="D1672" s="2" t="s">
        <v>273</v>
      </c>
      <c r="E1672" s="4" t="s">
        <v>369</v>
      </c>
      <c r="F16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2" s="4" t="str">
        <f>_xlfn.XLOOKUP(BD_ATLETAS[[#This Row],[ATLETA]],ATLETAS[ATLETA],ATLETAS[SEXO])</f>
        <v>M</v>
      </c>
      <c r="H1672" s="4">
        <v>43892</v>
      </c>
      <c r="I1672" s="2" t="s">
        <v>69</v>
      </c>
      <c r="J1672" s="1" t="s">
        <v>651</v>
      </c>
      <c r="K1672" s="3">
        <v>7.2696759259259253E-4</v>
      </c>
    </row>
    <row r="1673" spans="1:11" x14ac:dyDescent="0.25">
      <c r="A1673" s="1">
        <v>2024</v>
      </c>
      <c r="B1673" s="4">
        <f>_xlfn.XLOOKUP(BD_ATLETAS[[#This Row],[ATLETA]],ATLETAS[ATLETA],ATLETAS[F. NACIMIENTO])</f>
        <v>38153</v>
      </c>
      <c r="C1673" s="1">
        <f>IF(BD_ATLETAS[[#This Row],[F. NACIMIENTO]]=0,"",BD_ATLETAS[[#This Row],[AÑO]]-YEAR(BD_ATLETAS[[#This Row],[F. NACIMIENTO]]))</f>
        <v>16</v>
      </c>
      <c r="D1673" s="2" t="s">
        <v>273</v>
      </c>
      <c r="E1673" s="4" t="s">
        <v>369</v>
      </c>
      <c r="F16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3" s="4" t="str">
        <f>_xlfn.XLOOKUP(BD_ATLETAS[[#This Row],[ATLETA]],ATLETAS[ATLETA],ATLETAS[SEXO])</f>
        <v>M</v>
      </c>
      <c r="H1673" s="4">
        <v>43892</v>
      </c>
      <c r="I1673" s="2" t="s">
        <v>69</v>
      </c>
      <c r="J1673" s="1" t="s">
        <v>11</v>
      </c>
      <c r="K1673" s="3">
        <v>4.0625000000000009E-4</v>
      </c>
    </row>
    <row r="1674" spans="1:11" x14ac:dyDescent="0.25">
      <c r="A1674" s="1">
        <v>2024</v>
      </c>
      <c r="B1674" s="4">
        <f>_xlfn.XLOOKUP(BD_ATLETAS[[#This Row],[ATLETA]],ATLETAS[ATLETA],ATLETAS[F. NACIMIENTO])</f>
        <v>38153</v>
      </c>
      <c r="C1674" s="1">
        <f>IF(BD_ATLETAS[[#This Row],[F. NACIMIENTO]]=0,"",BD_ATLETAS[[#This Row],[AÑO]]-YEAR(BD_ATLETAS[[#This Row],[F. NACIMIENTO]]))</f>
        <v>16</v>
      </c>
      <c r="D1674" s="2" t="s">
        <v>273</v>
      </c>
      <c r="E1674" s="4" t="s">
        <v>369</v>
      </c>
      <c r="F16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74" s="4" t="str">
        <f>_xlfn.XLOOKUP(BD_ATLETAS[[#This Row],[ATLETA]],ATLETAS[ATLETA],ATLETAS[SEXO])</f>
        <v>M</v>
      </c>
      <c r="H1674" s="4">
        <v>43892</v>
      </c>
      <c r="I1674" s="2" t="s">
        <v>69</v>
      </c>
      <c r="J1674" s="1" t="s">
        <v>12</v>
      </c>
      <c r="K1674" s="3">
        <v>4.4722222222222228E-4</v>
      </c>
    </row>
    <row r="1675" spans="1:11" x14ac:dyDescent="0.25">
      <c r="A1675" s="1">
        <v>2024</v>
      </c>
      <c r="B1675" s="4">
        <f>_xlfn.XLOOKUP(BD_ATLETAS[[#This Row],[ATLETA]],ATLETAS[ATLETA],ATLETAS[F. NACIMIENTO])</f>
        <v>39416</v>
      </c>
      <c r="C1675" s="1">
        <f>IF(BD_ATLETAS[[#This Row],[F. NACIMIENTO]]=0,"",BD_ATLETAS[[#This Row],[AÑO]]-YEAR(BD_ATLETAS[[#This Row],[F. NACIMIENTO]]))</f>
        <v>13</v>
      </c>
      <c r="D1675" s="2" t="s">
        <v>138</v>
      </c>
      <c r="E1675" s="4" t="s">
        <v>364</v>
      </c>
      <c r="F16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5" s="4" t="str">
        <f>_xlfn.XLOOKUP(BD_ATLETAS[[#This Row],[ATLETA]],ATLETAS[ATLETA],ATLETAS[SEXO])</f>
        <v>M</v>
      </c>
      <c r="H1675" s="4">
        <v>43892</v>
      </c>
      <c r="I1675" s="2" t="s">
        <v>69</v>
      </c>
      <c r="J1675" s="1" t="s">
        <v>649</v>
      </c>
      <c r="K1675" s="3">
        <v>3.5011574074074074E-4</v>
      </c>
    </row>
    <row r="1676" spans="1:11" x14ac:dyDescent="0.25">
      <c r="A1676" s="1">
        <v>2024</v>
      </c>
      <c r="B1676" s="4">
        <f>_xlfn.XLOOKUP(BD_ATLETAS[[#This Row],[ATLETA]],ATLETAS[ATLETA],ATLETAS[F. NACIMIENTO])</f>
        <v>39416</v>
      </c>
      <c r="C1676" s="1">
        <f>IF(BD_ATLETAS[[#This Row],[F. NACIMIENTO]]=0,"",BD_ATLETAS[[#This Row],[AÑO]]-YEAR(BD_ATLETAS[[#This Row],[F. NACIMIENTO]]))</f>
        <v>13</v>
      </c>
      <c r="D1676" s="2" t="s">
        <v>138</v>
      </c>
      <c r="E1676" s="4" t="s">
        <v>364</v>
      </c>
      <c r="F16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6" s="4" t="str">
        <f>_xlfn.XLOOKUP(BD_ATLETAS[[#This Row],[ATLETA]],ATLETAS[ATLETA],ATLETAS[SEXO])</f>
        <v>M</v>
      </c>
      <c r="H1676" s="4">
        <v>43892</v>
      </c>
      <c r="I1676" s="2" t="s">
        <v>69</v>
      </c>
      <c r="J1676" s="1" t="s">
        <v>651</v>
      </c>
      <c r="K1676" s="3">
        <v>7.6851851851851853E-4</v>
      </c>
    </row>
    <row r="1677" spans="1:11" x14ac:dyDescent="0.25">
      <c r="A1677" s="1">
        <v>2024</v>
      </c>
      <c r="B1677" s="4">
        <f>_xlfn.XLOOKUP(BD_ATLETAS[[#This Row],[ATLETA]],ATLETAS[ATLETA],ATLETAS[F. NACIMIENTO])</f>
        <v>39416</v>
      </c>
      <c r="C1677" s="1">
        <f>IF(BD_ATLETAS[[#This Row],[F. NACIMIENTO]]=0,"",BD_ATLETAS[[#This Row],[AÑO]]-YEAR(BD_ATLETAS[[#This Row],[F. NACIMIENTO]]))</f>
        <v>13</v>
      </c>
      <c r="D1677" s="2" t="s">
        <v>138</v>
      </c>
      <c r="E1677" s="4" t="s">
        <v>364</v>
      </c>
      <c r="F16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77" s="4" t="str">
        <f>_xlfn.XLOOKUP(BD_ATLETAS[[#This Row],[ATLETA]],ATLETAS[ATLETA],ATLETAS[SEXO])</f>
        <v>M</v>
      </c>
      <c r="H1677" s="4">
        <v>43892</v>
      </c>
      <c r="I1677" s="2" t="s">
        <v>69</v>
      </c>
      <c r="J1677" s="1" t="s">
        <v>13</v>
      </c>
      <c r="K1677" s="3">
        <v>3.9155092592592589E-4</v>
      </c>
    </row>
    <row r="1678" spans="1:11" x14ac:dyDescent="0.25">
      <c r="A1678" s="1">
        <v>2024</v>
      </c>
      <c r="B1678" s="4">
        <f>_xlfn.XLOOKUP(BD_ATLETAS[[#This Row],[ATLETA]],ATLETAS[ATLETA],ATLETAS[F. NACIMIENTO])</f>
        <v>41062</v>
      </c>
      <c r="C1678" s="1">
        <f>IF(BD_ATLETAS[[#This Row],[F. NACIMIENTO]]=0,"",BD_ATLETAS[[#This Row],[AÑO]]-YEAR(BD_ATLETAS[[#This Row],[F. NACIMIENTO]]))</f>
        <v>8</v>
      </c>
      <c r="D1678" s="2" t="s">
        <v>91</v>
      </c>
      <c r="E1678" s="4" t="s">
        <v>362</v>
      </c>
      <c r="F16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78" s="4" t="str">
        <f>_xlfn.XLOOKUP(BD_ATLETAS[[#This Row],[ATLETA]],ATLETAS[ATLETA],ATLETAS[SEXO])</f>
        <v>M</v>
      </c>
      <c r="H1678" s="4">
        <v>43892</v>
      </c>
      <c r="I1678" s="2" t="s">
        <v>69</v>
      </c>
      <c r="J1678" s="1" t="s">
        <v>650</v>
      </c>
      <c r="K1678" s="3">
        <v>3.2696759259259262E-4</v>
      </c>
    </row>
    <row r="1679" spans="1:11" x14ac:dyDescent="0.25">
      <c r="A1679" s="1">
        <v>2024</v>
      </c>
      <c r="B1679" s="4">
        <f>_xlfn.XLOOKUP(BD_ATLETAS[[#This Row],[ATLETA]],ATLETAS[ATLETA],ATLETAS[F. NACIMIENTO])</f>
        <v>41062</v>
      </c>
      <c r="C1679" s="1">
        <f>IF(BD_ATLETAS[[#This Row],[F. NACIMIENTO]]=0,"",BD_ATLETAS[[#This Row],[AÑO]]-YEAR(BD_ATLETAS[[#This Row],[F. NACIMIENTO]]))</f>
        <v>8</v>
      </c>
      <c r="D1679" s="2" t="s">
        <v>91</v>
      </c>
      <c r="E1679" s="4" t="s">
        <v>362</v>
      </c>
      <c r="F16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79" s="4" t="str">
        <f>_xlfn.XLOOKUP(BD_ATLETAS[[#This Row],[ATLETA]],ATLETAS[ATLETA],ATLETAS[SEXO])</f>
        <v>M</v>
      </c>
      <c r="H1679" s="4">
        <v>43892</v>
      </c>
      <c r="I1679" s="2" t="s">
        <v>69</v>
      </c>
      <c r="J1679" s="1" t="s">
        <v>649</v>
      </c>
      <c r="K1679" s="3">
        <v>8.2071759259259251E-4</v>
      </c>
    </row>
    <row r="1680" spans="1:11" x14ac:dyDescent="0.25">
      <c r="A1680" s="1">
        <v>2024</v>
      </c>
      <c r="B1680" s="4">
        <f>_xlfn.XLOOKUP(BD_ATLETAS[[#This Row],[ATLETA]],ATLETAS[ATLETA],ATLETAS[F. NACIMIENTO])</f>
        <v>41062</v>
      </c>
      <c r="C1680" s="1">
        <f>IF(BD_ATLETAS[[#This Row],[F. NACIMIENTO]]=0,"",BD_ATLETAS[[#This Row],[AÑO]]-YEAR(BD_ATLETAS[[#This Row],[F. NACIMIENTO]]))</f>
        <v>8</v>
      </c>
      <c r="D1680" s="2" t="s">
        <v>91</v>
      </c>
      <c r="E1680" s="4" t="s">
        <v>362</v>
      </c>
      <c r="F16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680" s="4" t="str">
        <f>_xlfn.XLOOKUP(BD_ATLETAS[[#This Row],[ATLETA]],ATLETAS[ATLETA],ATLETAS[SEXO])</f>
        <v>M</v>
      </c>
      <c r="H1680" s="4">
        <v>43892</v>
      </c>
      <c r="I1680" s="2" t="s">
        <v>69</v>
      </c>
      <c r="J1680" s="1" t="s">
        <v>9</v>
      </c>
      <c r="K1680" s="3">
        <v>6.1527777777777774E-4</v>
      </c>
    </row>
    <row r="1681" spans="1:11" x14ac:dyDescent="0.25">
      <c r="A1681" s="1">
        <v>2024</v>
      </c>
      <c r="B1681" s="4">
        <f>_xlfn.XLOOKUP(BD_ATLETAS[[#This Row],[ATLETA]],ATLETAS[ATLETA],ATLETAS[F. NACIMIENTO])</f>
        <v>40819</v>
      </c>
      <c r="C1681" s="1">
        <f>IF(BD_ATLETAS[[#This Row],[F. NACIMIENTO]]=0,"",BD_ATLETAS[[#This Row],[AÑO]]-YEAR(BD_ATLETAS[[#This Row],[F. NACIMIENTO]]))</f>
        <v>9</v>
      </c>
      <c r="D1681" s="2" t="s">
        <v>403</v>
      </c>
      <c r="E1681" s="4" t="s">
        <v>78</v>
      </c>
      <c r="F168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1" s="4" t="str">
        <f>_xlfn.XLOOKUP(BD_ATLETAS[[#This Row],[ATLETA]],ATLETAS[ATLETA],ATLETAS[SEXO])</f>
        <v>F</v>
      </c>
      <c r="H1681" s="4">
        <v>43892</v>
      </c>
      <c r="I1681" s="2" t="s">
        <v>69</v>
      </c>
      <c r="J1681" s="1" t="s">
        <v>649</v>
      </c>
      <c r="K1681" s="3">
        <v>9.2187499999999995E-4</v>
      </c>
    </row>
    <row r="1682" spans="1:11" x14ac:dyDescent="0.25">
      <c r="A1682" s="1">
        <v>2024</v>
      </c>
      <c r="B1682" s="4">
        <f>_xlfn.XLOOKUP(BD_ATLETAS[[#This Row],[ATLETA]],ATLETAS[ATLETA],ATLETAS[F. NACIMIENTO])</f>
        <v>40819</v>
      </c>
      <c r="C1682" s="1">
        <f>IF(BD_ATLETAS[[#This Row],[F. NACIMIENTO]]=0,"",BD_ATLETAS[[#This Row],[AÑO]]-YEAR(BD_ATLETAS[[#This Row],[F. NACIMIENTO]]))</f>
        <v>9</v>
      </c>
      <c r="D1682" s="2" t="s">
        <v>403</v>
      </c>
      <c r="E1682" s="4" t="s">
        <v>78</v>
      </c>
      <c r="F168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2" s="4" t="str">
        <f>_xlfn.XLOOKUP(BD_ATLETAS[[#This Row],[ATLETA]],ATLETAS[ATLETA],ATLETAS[SEXO])</f>
        <v>F</v>
      </c>
      <c r="H1682" s="4">
        <v>43892</v>
      </c>
      <c r="I1682" s="2" t="s">
        <v>69</v>
      </c>
      <c r="J1682" s="1" t="s">
        <v>12</v>
      </c>
      <c r="K1682" s="3">
        <v>1.0796296296296296E-3</v>
      </c>
    </row>
    <row r="1683" spans="1:11" x14ac:dyDescent="0.25">
      <c r="A1683" s="1">
        <v>2024</v>
      </c>
      <c r="B1683" s="4">
        <f>_xlfn.XLOOKUP(BD_ATLETAS[[#This Row],[ATLETA]],ATLETAS[ATLETA],ATLETAS[F. NACIMIENTO])</f>
        <v>40314</v>
      </c>
      <c r="C1683" s="1">
        <f>IF(BD_ATLETAS[[#This Row],[F. NACIMIENTO]]=0,"",BD_ATLETAS[[#This Row],[AÑO]]-YEAR(BD_ATLETAS[[#This Row],[F. NACIMIENTO]]))</f>
        <v>10</v>
      </c>
      <c r="D1683" s="2" t="s">
        <v>186</v>
      </c>
      <c r="E1683" s="4" t="s">
        <v>367</v>
      </c>
      <c r="F168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3" s="4" t="str">
        <f>_xlfn.XLOOKUP(BD_ATLETAS[[#This Row],[ATLETA]],ATLETAS[ATLETA],ATLETAS[SEXO])</f>
        <v>M</v>
      </c>
      <c r="H1683" s="4">
        <v>43892</v>
      </c>
      <c r="I1683" s="2" t="s">
        <v>69</v>
      </c>
      <c r="J1683" s="1" t="s">
        <v>649</v>
      </c>
      <c r="K1683" s="3">
        <v>5.7256944444444445E-4</v>
      </c>
    </row>
    <row r="1684" spans="1:11" x14ac:dyDescent="0.25">
      <c r="A1684" s="1">
        <v>2024</v>
      </c>
      <c r="B1684" s="4">
        <f>_xlfn.XLOOKUP(BD_ATLETAS[[#This Row],[ATLETA]],ATLETAS[ATLETA],ATLETAS[F. NACIMIENTO])</f>
        <v>40314</v>
      </c>
      <c r="C1684" s="1">
        <f>IF(BD_ATLETAS[[#This Row],[F. NACIMIENTO]]=0,"",BD_ATLETAS[[#This Row],[AÑO]]-YEAR(BD_ATLETAS[[#This Row],[F. NACIMIENTO]]))</f>
        <v>10</v>
      </c>
      <c r="D1684" s="2" t="s">
        <v>186</v>
      </c>
      <c r="E1684" s="4" t="s">
        <v>367</v>
      </c>
      <c r="F168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4" s="4" t="str">
        <f>_xlfn.XLOOKUP(BD_ATLETAS[[#This Row],[ATLETA]],ATLETAS[ATLETA],ATLETAS[SEXO])</f>
        <v>M</v>
      </c>
      <c r="H1684" s="4">
        <v>43892</v>
      </c>
      <c r="I1684" s="2" t="s">
        <v>69</v>
      </c>
      <c r="J1684" s="1" t="s">
        <v>651</v>
      </c>
      <c r="K1684" s="3">
        <v>1.4065972222222223E-3</v>
      </c>
    </row>
    <row r="1685" spans="1:11" x14ac:dyDescent="0.25">
      <c r="A1685" s="1">
        <v>2024</v>
      </c>
      <c r="B1685" s="4">
        <f>_xlfn.XLOOKUP(BD_ATLETAS[[#This Row],[ATLETA]],ATLETAS[ATLETA],ATLETAS[F. NACIMIENTO])</f>
        <v>40314</v>
      </c>
      <c r="C1685" s="1">
        <f>IF(BD_ATLETAS[[#This Row],[F. NACIMIENTO]]=0,"",BD_ATLETAS[[#This Row],[AÑO]]-YEAR(BD_ATLETAS[[#This Row],[F. NACIMIENTO]]))</f>
        <v>10</v>
      </c>
      <c r="D1685" s="2" t="s">
        <v>186</v>
      </c>
      <c r="E1685" s="4" t="s">
        <v>367</v>
      </c>
      <c r="F16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85" s="4" t="str">
        <f>_xlfn.XLOOKUP(BD_ATLETAS[[#This Row],[ATLETA]],ATLETAS[ATLETA],ATLETAS[SEXO])</f>
        <v>M</v>
      </c>
      <c r="H1685" s="4">
        <v>43892</v>
      </c>
      <c r="I1685" s="2" t="s">
        <v>69</v>
      </c>
      <c r="J1685" s="1" t="s">
        <v>11</v>
      </c>
      <c r="K1685" s="3">
        <v>7.53125E-4</v>
      </c>
    </row>
    <row r="1686" spans="1:11" x14ac:dyDescent="0.25">
      <c r="A1686" s="1">
        <v>2024</v>
      </c>
      <c r="B1686" s="4">
        <f>_xlfn.XLOOKUP(BD_ATLETAS[[#This Row],[ATLETA]],ATLETAS[ATLETA],ATLETAS[F. NACIMIENTO])</f>
        <v>38666</v>
      </c>
      <c r="C1686" s="1">
        <f>IF(BD_ATLETAS[[#This Row],[F. NACIMIENTO]]=0,"",BD_ATLETAS[[#This Row],[AÑO]]-YEAR(BD_ATLETAS[[#This Row],[F. NACIMIENTO]]))</f>
        <v>15</v>
      </c>
      <c r="D1686" s="2" t="s">
        <v>99</v>
      </c>
      <c r="E1686" s="4" t="s">
        <v>362</v>
      </c>
      <c r="F16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6" s="4" t="str">
        <f>_xlfn.XLOOKUP(BD_ATLETAS[[#This Row],[ATLETA]],ATLETAS[ATLETA],ATLETAS[SEXO])</f>
        <v>M</v>
      </c>
      <c r="H1686" s="4">
        <v>43892</v>
      </c>
      <c r="I1686" s="2" t="s">
        <v>69</v>
      </c>
      <c r="J1686" s="1" t="s">
        <v>649</v>
      </c>
      <c r="K1686" s="3">
        <v>4.1956018518518514E-4</v>
      </c>
    </row>
    <row r="1687" spans="1:11" x14ac:dyDescent="0.25">
      <c r="A1687" s="1">
        <v>2024</v>
      </c>
      <c r="B1687" s="4">
        <f>_xlfn.XLOOKUP(BD_ATLETAS[[#This Row],[ATLETA]],ATLETAS[ATLETA],ATLETAS[F. NACIMIENTO])</f>
        <v>38666</v>
      </c>
      <c r="C1687" s="1">
        <f>IF(BD_ATLETAS[[#This Row],[F. NACIMIENTO]]=0,"",BD_ATLETAS[[#This Row],[AÑO]]-YEAR(BD_ATLETAS[[#This Row],[F. NACIMIENTO]]))</f>
        <v>15</v>
      </c>
      <c r="D1687" s="2" t="s">
        <v>99</v>
      </c>
      <c r="E1687" s="4" t="s">
        <v>362</v>
      </c>
      <c r="F16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7" s="4" t="str">
        <f>_xlfn.XLOOKUP(BD_ATLETAS[[#This Row],[ATLETA]],ATLETAS[ATLETA],ATLETAS[SEXO])</f>
        <v>M</v>
      </c>
      <c r="H1687" s="4">
        <v>43892</v>
      </c>
      <c r="I1687" s="2" t="s">
        <v>69</v>
      </c>
      <c r="J1687" s="1" t="s">
        <v>651</v>
      </c>
      <c r="K1687" s="3">
        <v>9.6782407407407407E-4</v>
      </c>
    </row>
    <row r="1688" spans="1:11" x14ac:dyDescent="0.25">
      <c r="A1688" s="1">
        <v>2024</v>
      </c>
      <c r="B1688" s="4">
        <f>_xlfn.XLOOKUP(BD_ATLETAS[[#This Row],[ATLETA]],ATLETAS[ATLETA],ATLETAS[F. NACIMIENTO])</f>
        <v>38666</v>
      </c>
      <c r="C1688" s="1">
        <f>IF(BD_ATLETAS[[#This Row],[F. NACIMIENTO]]=0,"",BD_ATLETAS[[#This Row],[AÑO]]-YEAR(BD_ATLETAS[[#This Row],[F. NACIMIENTO]]))</f>
        <v>15</v>
      </c>
      <c r="D1688" s="2" t="s">
        <v>99</v>
      </c>
      <c r="E1688" s="4" t="s">
        <v>362</v>
      </c>
      <c r="F16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8" s="4" t="str">
        <f>_xlfn.XLOOKUP(BD_ATLETAS[[#This Row],[ATLETA]],ATLETAS[ATLETA],ATLETAS[SEXO])</f>
        <v>M</v>
      </c>
      <c r="H1688" s="4">
        <v>43892</v>
      </c>
      <c r="I1688" s="2" t="s">
        <v>69</v>
      </c>
      <c r="J1688" s="1" t="s">
        <v>13</v>
      </c>
      <c r="K1688" s="3">
        <v>4.7453703703703704E-4</v>
      </c>
    </row>
    <row r="1689" spans="1:11" x14ac:dyDescent="0.25">
      <c r="A1689" s="1">
        <v>2024</v>
      </c>
      <c r="B1689" s="4">
        <f>_xlfn.XLOOKUP(BD_ATLETAS[[#This Row],[ATLETA]],ATLETAS[ATLETA],ATLETAS[F. NACIMIENTO])</f>
        <v>38666</v>
      </c>
      <c r="C1689" s="1">
        <f>IF(BD_ATLETAS[[#This Row],[F. NACIMIENTO]]=0,"",BD_ATLETAS[[#This Row],[AÑO]]-YEAR(BD_ATLETAS[[#This Row],[F. NACIMIENTO]]))</f>
        <v>15</v>
      </c>
      <c r="D1689" s="2" t="s">
        <v>99</v>
      </c>
      <c r="E1689" s="4" t="s">
        <v>362</v>
      </c>
      <c r="F16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689" s="4" t="str">
        <f>_xlfn.XLOOKUP(BD_ATLETAS[[#This Row],[ATLETA]],ATLETAS[ATLETA],ATLETAS[SEXO])</f>
        <v>M</v>
      </c>
      <c r="H1689" s="4">
        <v>43892</v>
      </c>
      <c r="I1689" s="2" t="s">
        <v>69</v>
      </c>
      <c r="J1689" s="1" t="s">
        <v>12</v>
      </c>
      <c r="K1689" s="3">
        <v>5.2303240740740739E-4</v>
      </c>
    </row>
    <row r="1690" spans="1:11" x14ac:dyDescent="0.25">
      <c r="A1690" s="1">
        <v>2024</v>
      </c>
      <c r="B1690" s="4">
        <f>_xlfn.XLOOKUP(BD_ATLETAS[[#This Row],[ATLETA]],ATLETAS[ATLETA],ATLETAS[F. NACIMIENTO])</f>
        <v>38777</v>
      </c>
      <c r="C1690" s="1">
        <f>IF(BD_ATLETAS[[#This Row],[F. NACIMIENTO]]=0,"",BD_ATLETAS[[#This Row],[AÑO]]-YEAR(BD_ATLETAS[[#This Row],[F. NACIMIENTO]]))</f>
        <v>14</v>
      </c>
      <c r="D1690" s="2" t="s">
        <v>190</v>
      </c>
      <c r="E1690" s="4" t="s">
        <v>367</v>
      </c>
      <c r="F16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0" s="4" t="str">
        <f>_xlfn.XLOOKUP(BD_ATLETAS[[#This Row],[ATLETA]],ATLETAS[ATLETA],ATLETAS[SEXO])</f>
        <v>M</v>
      </c>
      <c r="H1690" s="4">
        <v>43892</v>
      </c>
      <c r="I1690" s="2" t="s">
        <v>69</v>
      </c>
      <c r="J1690" s="1" t="s">
        <v>649</v>
      </c>
      <c r="K1690" s="3">
        <v>4.3622685185185187E-4</v>
      </c>
    </row>
    <row r="1691" spans="1:11" x14ac:dyDescent="0.25">
      <c r="A1691" s="1">
        <v>2024</v>
      </c>
      <c r="B1691" s="4">
        <f>_xlfn.XLOOKUP(BD_ATLETAS[[#This Row],[ATLETA]],ATLETAS[ATLETA],ATLETAS[F. NACIMIENTO])</f>
        <v>38777</v>
      </c>
      <c r="C1691" s="1">
        <f>IF(BD_ATLETAS[[#This Row],[F. NACIMIENTO]]=0,"",BD_ATLETAS[[#This Row],[AÑO]]-YEAR(BD_ATLETAS[[#This Row],[F. NACIMIENTO]]))</f>
        <v>14</v>
      </c>
      <c r="D1691" s="2" t="s">
        <v>190</v>
      </c>
      <c r="E1691" s="4" t="s">
        <v>367</v>
      </c>
      <c r="F16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1" s="4" t="str">
        <f>_xlfn.XLOOKUP(BD_ATLETAS[[#This Row],[ATLETA]],ATLETAS[ATLETA],ATLETAS[SEXO])</f>
        <v>M</v>
      </c>
      <c r="H1691" s="4">
        <v>43892</v>
      </c>
      <c r="I1691" s="2" t="s">
        <v>69</v>
      </c>
      <c r="J1691" s="1" t="s">
        <v>651</v>
      </c>
      <c r="K1691" s="3">
        <v>1.0275462962962964E-3</v>
      </c>
    </row>
    <row r="1692" spans="1:11" x14ac:dyDescent="0.25">
      <c r="A1692" s="1">
        <v>2024</v>
      </c>
      <c r="B1692" s="4">
        <f>_xlfn.XLOOKUP(BD_ATLETAS[[#This Row],[ATLETA]],ATLETAS[ATLETA],ATLETAS[F. NACIMIENTO])</f>
        <v>38777</v>
      </c>
      <c r="C1692" s="1">
        <f>IF(BD_ATLETAS[[#This Row],[F. NACIMIENTO]]=0,"",BD_ATLETAS[[#This Row],[AÑO]]-YEAR(BD_ATLETAS[[#This Row],[F. NACIMIENTO]]))</f>
        <v>14</v>
      </c>
      <c r="D1692" s="2" t="s">
        <v>190</v>
      </c>
      <c r="E1692" s="4" t="s">
        <v>367</v>
      </c>
      <c r="F16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2" s="4" t="str">
        <f>_xlfn.XLOOKUP(BD_ATLETAS[[#This Row],[ATLETA]],ATLETAS[ATLETA],ATLETAS[SEXO])</f>
        <v>M</v>
      </c>
      <c r="H1692" s="4">
        <v>43892</v>
      </c>
      <c r="I1692" s="2" t="s">
        <v>69</v>
      </c>
      <c r="J1692" s="1" t="s">
        <v>11</v>
      </c>
      <c r="K1692" s="3">
        <v>6.2824074074074073E-4</v>
      </c>
    </row>
    <row r="1693" spans="1:11" x14ac:dyDescent="0.25">
      <c r="A1693" s="1">
        <v>2024</v>
      </c>
      <c r="B1693" s="4">
        <f>_xlfn.XLOOKUP(BD_ATLETAS[[#This Row],[ATLETA]],ATLETAS[ATLETA],ATLETAS[F. NACIMIENTO])</f>
        <v>38777</v>
      </c>
      <c r="C1693" s="1">
        <f>IF(BD_ATLETAS[[#This Row],[F. NACIMIENTO]]=0,"",BD_ATLETAS[[#This Row],[AÑO]]-YEAR(BD_ATLETAS[[#This Row],[F. NACIMIENTO]]))</f>
        <v>14</v>
      </c>
      <c r="D1693" s="2" t="s">
        <v>190</v>
      </c>
      <c r="E1693" s="4" t="s">
        <v>367</v>
      </c>
      <c r="F16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3" s="4" t="str">
        <f>_xlfn.XLOOKUP(BD_ATLETAS[[#This Row],[ATLETA]],ATLETAS[ATLETA],ATLETAS[SEXO])</f>
        <v>M</v>
      </c>
      <c r="H1693" s="4">
        <v>43892</v>
      </c>
      <c r="I1693" s="2" t="s">
        <v>69</v>
      </c>
      <c r="J1693" s="1" t="s">
        <v>12</v>
      </c>
      <c r="K1693" s="3">
        <v>6.0081018518518524E-4</v>
      </c>
    </row>
    <row r="1694" spans="1:11" x14ac:dyDescent="0.25">
      <c r="A1694" s="1">
        <v>2024</v>
      </c>
      <c r="B1694" s="4">
        <f>_xlfn.XLOOKUP(BD_ATLETAS[[#This Row],[ATLETA]],ATLETAS[ATLETA],ATLETAS[F. NACIMIENTO])</f>
        <v>40739</v>
      </c>
      <c r="C1694" s="1">
        <f>IF(BD_ATLETAS[[#This Row],[F. NACIMIENTO]]=0,"",BD_ATLETAS[[#This Row],[AÑO]]-YEAR(BD_ATLETAS[[#This Row],[F. NACIMIENTO]]))</f>
        <v>9</v>
      </c>
      <c r="D1694" s="2" t="s">
        <v>389</v>
      </c>
      <c r="E1694" s="4" t="s">
        <v>78</v>
      </c>
      <c r="F169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4" s="4" t="str">
        <f>_xlfn.XLOOKUP(BD_ATLETAS[[#This Row],[ATLETA]],ATLETAS[ATLETA],ATLETAS[SEXO])</f>
        <v>F</v>
      </c>
      <c r="H1694" s="4">
        <v>43892</v>
      </c>
      <c r="I1694" s="2" t="s">
        <v>69</v>
      </c>
      <c r="J1694" s="1" t="s">
        <v>649</v>
      </c>
      <c r="K1694" s="3">
        <v>6.7928240740740742E-4</v>
      </c>
    </row>
    <row r="1695" spans="1:11" x14ac:dyDescent="0.25">
      <c r="A1695" s="1">
        <v>2024</v>
      </c>
      <c r="B1695" s="4">
        <f>_xlfn.XLOOKUP(BD_ATLETAS[[#This Row],[ATLETA]],ATLETAS[ATLETA],ATLETAS[F. NACIMIENTO])</f>
        <v>40739</v>
      </c>
      <c r="C1695" s="1">
        <f>IF(BD_ATLETAS[[#This Row],[F. NACIMIENTO]]=0,"",BD_ATLETAS[[#This Row],[AÑO]]-YEAR(BD_ATLETAS[[#This Row],[F. NACIMIENTO]]))</f>
        <v>9</v>
      </c>
      <c r="D1695" s="2" t="s">
        <v>389</v>
      </c>
      <c r="E1695" s="4" t="s">
        <v>78</v>
      </c>
      <c r="F16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5" s="4" t="str">
        <f>_xlfn.XLOOKUP(BD_ATLETAS[[#This Row],[ATLETA]],ATLETAS[ATLETA],ATLETAS[SEXO])</f>
        <v>F</v>
      </c>
      <c r="H1695" s="4">
        <v>43892</v>
      </c>
      <c r="I1695" s="2" t="s">
        <v>69</v>
      </c>
      <c r="J1695" s="1" t="s">
        <v>11</v>
      </c>
      <c r="K1695" s="3">
        <v>9.465277777777778E-4</v>
      </c>
    </row>
    <row r="1696" spans="1:11" x14ac:dyDescent="0.25">
      <c r="A1696" s="1">
        <v>2024</v>
      </c>
      <c r="B1696" s="4">
        <f>_xlfn.XLOOKUP(BD_ATLETAS[[#This Row],[ATLETA]],ATLETAS[ATLETA],ATLETAS[F. NACIMIENTO])</f>
        <v>40739</v>
      </c>
      <c r="C1696" s="1">
        <f>IF(BD_ATLETAS[[#This Row],[F. NACIMIENTO]]=0,"",BD_ATLETAS[[#This Row],[AÑO]]-YEAR(BD_ATLETAS[[#This Row],[F. NACIMIENTO]]))</f>
        <v>9</v>
      </c>
      <c r="D1696" s="2" t="s">
        <v>389</v>
      </c>
      <c r="E1696" s="4" t="s">
        <v>78</v>
      </c>
      <c r="F16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696" s="4" t="str">
        <f>_xlfn.XLOOKUP(BD_ATLETAS[[#This Row],[ATLETA]],ATLETAS[ATLETA],ATLETAS[SEXO])</f>
        <v>F</v>
      </c>
      <c r="H1696" s="4">
        <v>43892</v>
      </c>
      <c r="I1696" s="2" t="s">
        <v>69</v>
      </c>
      <c r="J1696" s="1" t="s">
        <v>12</v>
      </c>
      <c r="K1696" s="3">
        <v>8.1481481481481476E-4</v>
      </c>
    </row>
    <row r="1697" spans="1:11" x14ac:dyDescent="0.25">
      <c r="A1697" s="1">
        <v>2024</v>
      </c>
      <c r="B1697" s="4">
        <f>_xlfn.XLOOKUP(BD_ATLETAS[[#This Row],[ATLETA]],ATLETAS[ATLETA],ATLETAS[F. NACIMIENTO])</f>
        <v>39124</v>
      </c>
      <c r="C1697" s="1">
        <f>IF(BD_ATLETAS[[#This Row],[F. NACIMIENTO]]=0,"",BD_ATLETAS[[#This Row],[AÑO]]-YEAR(BD_ATLETAS[[#This Row],[F. NACIMIENTO]]))</f>
        <v>13</v>
      </c>
      <c r="D1697" s="2" t="s">
        <v>248</v>
      </c>
      <c r="E1697" s="4" t="s">
        <v>369</v>
      </c>
      <c r="F169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7" s="4" t="str">
        <f>_xlfn.XLOOKUP(BD_ATLETAS[[#This Row],[ATLETA]],ATLETAS[ATLETA],ATLETAS[SEXO])</f>
        <v>F</v>
      </c>
      <c r="H1697" s="4">
        <v>43892</v>
      </c>
      <c r="I1697" s="2" t="s">
        <v>69</v>
      </c>
      <c r="J1697" s="1" t="s">
        <v>649</v>
      </c>
      <c r="K1697" s="3">
        <v>4.0416666666666677E-4</v>
      </c>
    </row>
    <row r="1698" spans="1:11" x14ac:dyDescent="0.25">
      <c r="A1698" s="1">
        <v>2024</v>
      </c>
      <c r="B1698" s="4">
        <f>_xlfn.XLOOKUP(BD_ATLETAS[[#This Row],[ATLETA]],ATLETAS[ATLETA],ATLETAS[F. NACIMIENTO])</f>
        <v>39124</v>
      </c>
      <c r="C1698" s="1">
        <f>IF(BD_ATLETAS[[#This Row],[F. NACIMIENTO]]=0,"",BD_ATLETAS[[#This Row],[AÑO]]-YEAR(BD_ATLETAS[[#This Row],[F. NACIMIENTO]]))</f>
        <v>13</v>
      </c>
      <c r="D1698" s="2" t="s">
        <v>248</v>
      </c>
      <c r="E1698" s="4" t="s">
        <v>369</v>
      </c>
      <c r="F16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8" s="4" t="str">
        <f>_xlfn.XLOOKUP(BD_ATLETAS[[#This Row],[ATLETA]],ATLETAS[ATLETA],ATLETAS[SEXO])</f>
        <v>F</v>
      </c>
      <c r="H1698" s="4">
        <v>43892</v>
      </c>
      <c r="I1698" s="2" t="s">
        <v>69</v>
      </c>
      <c r="J1698" s="1" t="s">
        <v>11</v>
      </c>
      <c r="K1698" s="3">
        <v>5.0127314814814815E-4</v>
      </c>
    </row>
    <row r="1699" spans="1:11" x14ac:dyDescent="0.25">
      <c r="A1699" s="1">
        <v>2024</v>
      </c>
      <c r="B1699" s="4">
        <f>_xlfn.XLOOKUP(BD_ATLETAS[[#This Row],[ATLETA]],ATLETAS[ATLETA],ATLETAS[F. NACIMIENTO])</f>
        <v>39124</v>
      </c>
      <c r="C1699" s="1">
        <f>IF(BD_ATLETAS[[#This Row],[F. NACIMIENTO]]=0,"",BD_ATLETAS[[#This Row],[AÑO]]-YEAR(BD_ATLETAS[[#This Row],[F. NACIMIENTO]]))</f>
        <v>13</v>
      </c>
      <c r="D1699" s="2" t="s">
        <v>248</v>
      </c>
      <c r="E1699" s="4" t="s">
        <v>369</v>
      </c>
      <c r="F16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699" s="4" t="str">
        <f>_xlfn.XLOOKUP(BD_ATLETAS[[#This Row],[ATLETA]],ATLETAS[ATLETA],ATLETAS[SEXO])</f>
        <v>F</v>
      </c>
      <c r="H1699" s="4">
        <v>43892</v>
      </c>
      <c r="I1699" s="2" t="s">
        <v>69</v>
      </c>
      <c r="J1699" s="1" t="s">
        <v>12</v>
      </c>
      <c r="K1699" s="3">
        <v>5.9143518518518518E-4</v>
      </c>
    </row>
    <row r="1700" spans="1:11" x14ac:dyDescent="0.25">
      <c r="A1700" s="1">
        <v>2024</v>
      </c>
      <c r="B1700" s="4">
        <f>_xlfn.XLOOKUP(BD_ATLETAS[[#This Row],[ATLETA]],ATLETAS[ATLETA],ATLETAS[F. NACIMIENTO])</f>
        <v>38082</v>
      </c>
      <c r="C1700" s="1">
        <f>IF(BD_ATLETAS[[#This Row],[F. NACIMIENTO]]=0,"",BD_ATLETAS[[#This Row],[AÑO]]-YEAR(BD_ATLETAS[[#This Row],[F. NACIMIENTO]]))</f>
        <v>16</v>
      </c>
      <c r="D1700" s="2" t="s">
        <v>399</v>
      </c>
      <c r="E1700" s="4" t="s">
        <v>369</v>
      </c>
      <c r="F170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0" s="4" t="str">
        <f>_xlfn.XLOOKUP(BD_ATLETAS[[#This Row],[ATLETA]],ATLETAS[ATLETA],ATLETAS[SEXO])</f>
        <v>F</v>
      </c>
      <c r="H1700" s="4">
        <v>43892</v>
      </c>
      <c r="I1700" s="2" t="s">
        <v>69</v>
      </c>
      <c r="J1700" s="1" t="s">
        <v>649</v>
      </c>
      <c r="K1700" s="3">
        <v>4.5173611111111109E-4</v>
      </c>
    </row>
    <row r="1701" spans="1:11" x14ac:dyDescent="0.25">
      <c r="A1701" s="1">
        <v>2024</v>
      </c>
      <c r="B1701" s="4">
        <f>_xlfn.XLOOKUP(BD_ATLETAS[[#This Row],[ATLETA]],ATLETAS[ATLETA],ATLETAS[F. NACIMIENTO])</f>
        <v>38082</v>
      </c>
      <c r="C1701" s="1">
        <f>IF(BD_ATLETAS[[#This Row],[F. NACIMIENTO]]=0,"",BD_ATLETAS[[#This Row],[AÑO]]-YEAR(BD_ATLETAS[[#This Row],[F. NACIMIENTO]]))</f>
        <v>16</v>
      </c>
      <c r="D1701" s="2" t="s">
        <v>399</v>
      </c>
      <c r="E1701" s="4" t="s">
        <v>369</v>
      </c>
      <c r="F170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1" s="4" t="str">
        <f>_xlfn.XLOOKUP(BD_ATLETAS[[#This Row],[ATLETA]],ATLETAS[ATLETA],ATLETAS[SEXO])</f>
        <v>F</v>
      </c>
      <c r="H1701" s="4">
        <v>43892</v>
      </c>
      <c r="I1701" s="2" t="s">
        <v>69</v>
      </c>
      <c r="J1701" s="1" t="s">
        <v>651</v>
      </c>
      <c r="K1701" s="3">
        <v>1.0474537037037037E-3</v>
      </c>
    </row>
    <row r="1702" spans="1:11" x14ac:dyDescent="0.25">
      <c r="A1702" s="1">
        <v>2024</v>
      </c>
      <c r="B1702" s="4">
        <f>_xlfn.XLOOKUP(BD_ATLETAS[[#This Row],[ATLETA]],ATLETAS[ATLETA],ATLETAS[F. NACIMIENTO])</f>
        <v>38082</v>
      </c>
      <c r="C1702" s="1">
        <f>IF(BD_ATLETAS[[#This Row],[F. NACIMIENTO]]=0,"",BD_ATLETAS[[#This Row],[AÑO]]-YEAR(BD_ATLETAS[[#This Row],[F. NACIMIENTO]]))</f>
        <v>16</v>
      </c>
      <c r="D1702" s="2" t="s">
        <v>399</v>
      </c>
      <c r="E1702" s="4" t="s">
        <v>369</v>
      </c>
      <c r="F170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2" s="4" t="str">
        <f>_xlfn.XLOOKUP(BD_ATLETAS[[#This Row],[ATLETA]],ATLETAS[ATLETA],ATLETAS[SEXO])</f>
        <v>F</v>
      </c>
      <c r="H1702" s="4">
        <v>43892</v>
      </c>
      <c r="I1702" s="2" t="s">
        <v>69</v>
      </c>
      <c r="J1702" s="1" t="s">
        <v>652</v>
      </c>
      <c r="K1702" s="3">
        <v>2.3079861111111109E-3</v>
      </c>
    </row>
    <row r="1703" spans="1:11" x14ac:dyDescent="0.25">
      <c r="A1703" s="1">
        <v>2024</v>
      </c>
      <c r="B1703" s="4">
        <f>_xlfn.XLOOKUP(BD_ATLETAS[[#This Row],[ATLETA]],ATLETAS[ATLETA],ATLETAS[F. NACIMIENTO])</f>
        <v>38082</v>
      </c>
      <c r="C1703" s="1">
        <f>IF(BD_ATLETAS[[#This Row],[F. NACIMIENTO]]=0,"",BD_ATLETAS[[#This Row],[AÑO]]-YEAR(BD_ATLETAS[[#This Row],[F. NACIMIENTO]]))</f>
        <v>16</v>
      </c>
      <c r="D1703" s="2" t="s">
        <v>399</v>
      </c>
      <c r="E1703" s="4" t="s">
        <v>369</v>
      </c>
      <c r="F170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03" s="4" t="str">
        <f>_xlfn.XLOOKUP(BD_ATLETAS[[#This Row],[ATLETA]],ATLETAS[ATLETA],ATLETAS[SEXO])</f>
        <v>F</v>
      </c>
      <c r="H1703" s="4">
        <v>43892</v>
      </c>
      <c r="I1703" s="2" t="s">
        <v>69</v>
      </c>
      <c r="J1703" s="1" t="s">
        <v>12</v>
      </c>
      <c r="K1703" s="3">
        <v>6.5937499999999991E-4</v>
      </c>
    </row>
    <row r="1704" spans="1:11" x14ac:dyDescent="0.25">
      <c r="A1704" s="1">
        <v>2024</v>
      </c>
      <c r="B1704" s="4">
        <f>_xlfn.XLOOKUP(BD_ATLETAS[[#This Row],[ATLETA]],ATLETAS[ATLETA],ATLETAS[F. NACIMIENTO])</f>
        <v>40271</v>
      </c>
      <c r="C1704" s="1">
        <f>IF(BD_ATLETAS[[#This Row],[F. NACIMIENTO]]=0,"",BD_ATLETAS[[#This Row],[AÑO]]-YEAR(BD_ATLETAS[[#This Row],[F. NACIMIENTO]]))</f>
        <v>10</v>
      </c>
      <c r="D1704" s="2" t="s">
        <v>390</v>
      </c>
      <c r="E1704" s="4" t="s">
        <v>78</v>
      </c>
      <c r="F17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4" s="4" t="str">
        <f>_xlfn.XLOOKUP(BD_ATLETAS[[#This Row],[ATLETA]],ATLETAS[ATLETA],ATLETAS[SEXO])</f>
        <v>F</v>
      </c>
      <c r="H1704" s="4">
        <v>43892</v>
      </c>
      <c r="I1704" s="2" t="s">
        <v>69</v>
      </c>
      <c r="J1704" s="1" t="s">
        <v>649</v>
      </c>
      <c r="K1704" s="3">
        <v>5.7210648148148149E-4</v>
      </c>
    </row>
    <row r="1705" spans="1:11" x14ac:dyDescent="0.25">
      <c r="A1705" s="1">
        <v>2024</v>
      </c>
      <c r="B1705" s="4">
        <f>_xlfn.XLOOKUP(BD_ATLETAS[[#This Row],[ATLETA]],ATLETAS[ATLETA],ATLETAS[F. NACIMIENTO])</f>
        <v>40271</v>
      </c>
      <c r="C1705" s="1">
        <f>IF(BD_ATLETAS[[#This Row],[F. NACIMIENTO]]=0,"",BD_ATLETAS[[#This Row],[AÑO]]-YEAR(BD_ATLETAS[[#This Row],[F. NACIMIENTO]]))</f>
        <v>10</v>
      </c>
      <c r="D1705" s="2" t="s">
        <v>390</v>
      </c>
      <c r="E1705" s="4" t="s">
        <v>78</v>
      </c>
      <c r="F17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5" s="4" t="str">
        <f>_xlfn.XLOOKUP(BD_ATLETAS[[#This Row],[ATLETA]],ATLETAS[ATLETA],ATLETAS[SEXO])</f>
        <v>F</v>
      </c>
      <c r="H1705" s="4">
        <v>43892</v>
      </c>
      <c r="I1705" s="2" t="s">
        <v>69</v>
      </c>
      <c r="J1705" s="1" t="s">
        <v>651</v>
      </c>
      <c r="K1705" s="3">
        <v>1.3144675925925926E-3</v>
      </c>
    </row>
    <row r="1706" spans="1:11" x14ac:dyDescent="0.25">
      <c r="A1706" s="1">
        <v>2024</v>
      </c>
      <c r="B1706" s="4">
        <f>_xlfn.XLOOKUP(BD_ATLETAS[[#This Row],[ATLETA]],ATLETAS[ATLETA],ATLETAS[F. NACIMIENTO])</f>
        <v>40271</v>
      </c>
      <c r="C1706" s="1">
        <f>IF(BD_ATLETAS[[#This Row],[F. NACIMIENTO]]=0,"",BD_ATLETAS[[#This Row],[AÑO]]-YEAR(BD_ATLETAS[[#This Row],[F. NACIMIENTO]]))</f>
        <v>10</v>
      </c>
      <c r="D1706" s="2" t="s">
        <v>390</v>
      </c>
      <c r="E1706" s="4" t="s">
        <v>78</v>
      </c>
      <c r="F17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06" s="4" t="str">
        <f>_xlfn.XLOOKUP(BD_ATLETAS[[#This Row],[ATLETA]],ATLETAS[ATLETA],ATLETAS[SEXO])</f>
        <v>F</v>
      </c>
      <c r="H1706" s="4">
        <v>43892</v>
      </c>
      <c r="I1706" s="2" t="s">
        <v>69</v>
      </c>
      <c r="J1706" s="1" t="s">
        <v>12</v>
      </c>
      <c r="K1706" s="3">
        <v>7.8703703703703705E-4</v>
      </c>
    </row>
    <row r="1707" spans="1:11" x14ac:dyDescent="0.25">
      <c r="A1707" s="1">
        <v>2024</v>
      </c>
      <c r="B1707" s="4">
        <f>_xlfn.XLOOKUP(BD_ATLETAS[[#This Row],[ATLETA]],ATLETAS[ATLETA],ATLETAS[F. NACIMIENTO])</f>
        <v>40210</v>
      </c>
      <c r="C1707" s="1">
        <f>IF(BD_ATLETAS[[#This Row],[F. NACIMIENTO]]=0,"",BD_ATLETAS[[#This Row],[AÑO]]-YEAR(BD_ATLETAS[[#This Row],[F. NACIMIENTO]]))</f>
        <v>10</v>
      </c>
      <c r="D1707" s="2" t="s">
        <v>38</v>
      </c>
      <c r="E1707" s="4" t="s">
        <v>25</v>
      </c>
      <c r="F170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7" s="4" t="str">
        <f>_xlfn.XLOOKUP(BD_ATLETAS[[#This Row],[ATLETA]],ATLETAS[ATLETA],ATLETAS[SEXO])</f>
        <v>M</v>
      </c>
      <c r="H1707" s="4">
        <v>43892</v>
      </c>
      <c r="I1707" s="2" t="s">
        <v>69</v>
      </c>
      <c r="J1707" s="1" t="s">
        <v>649</v>
      </c>
      <c r="K1707" s="3">
        <v>4.3113425925925931E-4</v>
      </c>
    </row>
    <row r="1708" spans="1:11" x14ac:dyDescent="0.25">
      <c r="A1708" s="1">
        <v>2024</v>
      </c>
      <c r="B1708" s="4">
        <f>_xlfn.XLOOKUP(BD_ATLETAS[[#This Row],[ATLETA]],ATLETAS[ATLETA],ATLETAS[F. NACIMIENTO])</f>
        <v>40210</v>
      </c>
      <c r="C1708" s="1">
        <f>IF(BD_ATLETAS[[#This Row],[F. NACIMIENTO]]=0,"",BD_ATLETAS[[#This Row],[AÑO]]-YEAR(BD_ATLETAS[[#This Row],[F. NACIMIENTO]]))</f>
        <v>10</v>
      </c>
      <c r="D1708" s="2" t="s">
        <v>38</v>
      </c>
      <c r="E1708" s="4" t="s">
        <v>25</v>
      </c>
      <c r="F170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8" s="4" t="str">
        <f>_xlfn.XLOOKUP(BD_ATLETAS[[#This Row],[ATLETA]],ATLETAS[ATLETA],ATLETAS[SEXO])</f>
        <v>M</v>
      </c>
      <c r="H1708" s="4">
        <v>43892</v>
      </c>
      <c r="I1708" s="2" t="s">
        <v>69</v>
      </c>
      <c r="J1708" s="1" t="s">
        <v>11</v>
      </c>
      <c r="K1708" s="3">
        <v>6.1921296296296301E-4</v>
      </c>
    </row>
    <row r="1709" spans="1:11" x14ac:dyDescent="0.25">
      <c r="A1709" s="1">
        <v>2024</v>
      </c>
      <c r="B1709" s="4">
        <f>_xlfn.XLOOKUP(BD_ATLETAS[[#This Row],[ATLETA]],ATLETAS[ATLETA],ATLETAS[F. NACIMIENTO])</f>
        <v>40210</v>
      </c>
      <c r="C1709" s="1">
        <f>IF(BD_ATLETAS[[#This Row],[F. NACIMIENTO]]=0,"",BD_ATLETAS[[#This Row],[AÑO]]-YEAR(BD_ATLETAS[[#This Row],[F. NACIMIENTO]]))</f>
        <v>10</v>
      </c>
      <c r="D1709" s="2" t="s">
        <v>38</v>
      </c>
      <c r="E1709" s="4" t="s">
        <v>25</v>
      </c>
      <c r="F17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09" s="4" t="str">
        <f>_xlfn.XLOOKUP(BD_ATLETAS[[#This Row],[ATLETA]],ATLETAS[ATLETA],ATLETAS[SEXO])</f>
        <v>M</v>
      </c>
      <c r="H1709" s="4">
        <v>43892</v>
      </c>
      <c r="I1709" s="2" t="s">
        <v>69</v>
      </c>
      <c r="J1709" s="1" t="s">
        <v>13</v>
      </c>
      <c r="K1709" s="3">
        <v>5.2083333333333333E-4</v>
      </c>
    </row>
    <row r="1710" spans="1:11" x14ac:dyDescent="0.25">
      <c r="A1710" s="1">
        <v>2024</v>
      </c>
      <c r="B1710" s="4">
        <f>_xlfn.XLOOKUP(BD_ATLETAS[[#This Row],[ATLETA]],ATLETAS[ATLETA],ATLETAS[F. NACIMIENTO])</f>
        <v>40210</v>
      </c>
      <c r="C1710" s="1">
        <f>IF(BD_ATLETAS[[#This Row],[F. NACIMIENTO]]=0,"",BD_ATLETAS[[#This Row],[AÑO]]-YEAR(BD_ATLETAS[[#This Row],[F. NACIMIENTO]]))</f>
        <v>10</v>
      </c>
      <c r="D1710" s="2" t="s">
        <v>38</v>
      </c>
      <c r="E1710" s="4" t="s">
        <v>25</v>
      </c>
      <c r="F171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10" s="4" t="str">
        <f>_xlfn.XLOOKUP(BD_ATLETAS[[#This Row],[ATLETA]],ATLETAS[ATLETA],ATLETAS[SEXO])</f>
        <v>M</v>
      </c>
      <c r="H1710" s="4">
        <v>43892</v>
      </c>
      <c r="I1710" s="2" t="s">
        <v>69</v>
      </c>
      <c r="J1710" s="1" t="s">
        <v>12</v>
      </c>
      <c r="K1710" s="3">
        <v>6.4814814814814813E-4</v>
      </c>
    </row>
    <row r="1711" spans="1:11" x14ac:dyDescent="0.25">
      <c r="A1711" s="1">
        <v>2024</v>
      </c>
      <c r="B1711" s="4">
        <f>_xlfn.XLOOKUP(BD_ATLETAS[[#This Row],[ATLETA]],ATLETAS[ATLETA],ATLETAS[F. NACIMIENTO])</f>
        <v>38428</v>
      </c>
      <c r="C1711" s="1">
        <f>IF(BD_ATLETAS[[#This Row],[F. NACIMIENTO]]=0,"",BD_ATLETAS[[#This Row],[AÑO]]-YEAR(BD_ATLETAS[[#This Row],[F. NACIMIENTO]]))</f>
        <v>15</v>
      </c>
      <c r="D1711" s="2" t="s">
        <v>100</v>
      </c>
      <c r="E1711" s="4" t="s">
        <v>362</v>
      </c>
      <c r="F17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1" s="4" t="str">
        <f>_xlfn.XLOOKUP(BD_ATLETAS[[#This Row],[ATLETA]],ATLETAS[ATLETA],ATLETAS[SEXO])</f>
        <v>M</v>
      </c>
      <c r="H1711" s="4">
        <v>43892</v>
      </c>
      <c r="I1711" s="2" t="s">
        <v>69</v>
      </c>
      <c r="J1711" s="1" t="s">
        <v>649</v>
      </c>
      <c r="K1711" s="3">
        <v>4.2824074074074075E-4</v>
      </c>
    </row>
    <row r="1712" spans="1:11" x14ac:dyDescent="0.25">
      <c r="A1712" s="1">
        <v>2024</v>
      </c>
      <c r="B1712" s="4">
        <f>_xlfn.XLOOKUP(BD_ATLETAS[[#This Row],[ATLETA]],ATLETAS[ATLETA],ATLETAS[F. NACIMIENTO])</f>
        <v>38428</v>
      </c>
      <c r="C1712" s="1">
        <f>IF(BD_ATLETAS[[#This Row],[F. NACIMIENTO]]=0,"",BD_ATLETAS[[#This Row],[AÑO]]-YEAR(BD_ATLETAS[[#This Row],[F. NACIMIENTO]]))</f>
        <v>15</v>
      </c>
      <c r="D1712" s="2" t="s">
        <v>100</v>
      </c>
      <c r="E1712" s="4" t="s">
        <v>362</v>
      </c>
      <c r="F17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2" s="4" t="str">
        <f>_xlfn.XLOOKUP(BD_ATLETAS[[#This Row],[ATLETA]],ATLETAS[ATLETA],ATLETAS[SEXO])</f>
        <v>M</v>
      </c>
      <c r="H1712" s="4">
        <v>43892</v>
      </c>
      <c r="I1712" s="2" t="s">
        <v>69</v>
      </c>
      <c r="J1712" s="1" t="s">
        <v>651</v>
      </c>
      <c r="K1712" s="3">
        <v>1.017824074074074E-3</v>
      </c>
    </row>
    <row r="1713" spans="1:11" x14ac:dyDescent="0.25">
      <c r="A1713" s="1">
        <v>2024</v>
      </c>
      <c r="B1713" s="4">
        <f>_xlfn.XLOOKUP(BD_ATLETAS[[#This Row],[ATLETA]],ATLETAS[ATLETA],ATLETAS[F. NACIMIENTO])</f>
        <v>38428</v>
      </c>
      <c r="C1713" s="1">
        <f>IF(BD_ATLETAS[[#This Row],[F. NACIMIENTO]]=0,"",BD_ATLETAS[[#This Row],[AÑO]]-YEAR(BD_ATLETAS[[#This Row],[F. NACIMIENTO]]))</f>
        <v>15</v>
      </c>
      <c r="D1713" s="2" t="s">
        <v>100</v>
      </c>
      <c r="E1713" s="4" t="s">
        <v>362</v>
      </c>
      <c r="F17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3" s="4" t="str">
        <f>_xlfn.XLOOKUP(BD_ATLETAS[[#This Row],[ATLETA]],ATLETAS[ATLETA],ATLETAS[SEXO])</f>
        <v>M</v>
      </c>
      <c r="H1713" s="4">
        <v>43892</v>
      </c>
      <c r="I1713" s="2" t="s">
        <v>69</v>
      </c>
      <c r="J1713" s="1" t="s">
        <v>13</v>
      </c>
      <c r="K1713" s="3">
        <v>4.965277777777777E-4</v>
      </c>
    </row>
    <row r="1714" spans="1:11" x14ac:dyDescent="0.25">
      <c r="A1714" s="1">
        <v>2024</v>
      </c>
      <c r="B1714" s="4">
        <f>_xlfn.XLOOKUP(BD_ATLETAS[[#This Row],[ATLETA]],ATLETAS[ATLETA],ATLETAS[F. NACIMIENTO])</f>
        <v>38428</v>
      </c>
      <c r="C1714" s="1">
        <f>IF(BD_ATLETAS[[#This Row],[F. NACIMIENTO]]=0,"",BD_ATLETAS[[#This Row],[AÑO]]-YEAR(BD_ATLETAS[[#This Row],[F. NACIMIENTO]]))</f>
        <v>15</v>
      </c>
      <c r="D1714" s="2" t="s">
        <v>100</v>
      </c>
      <c r="E1714" s="4" t="s">
        <v>362</v>
      </c>
      <c r="F17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4" s="4" t="str">
        <f>_xlfn.XLOOKUP(BD_ATLETAS[[#This Row],[ATLETA]],ATLETAS[ATLETA],ATLETAS[SEXO])</f>
        <v>M</v>
      </c>
      <c r="H1714" s="4">
        <v>43892</v>
      </c>
      <c r="I1714" s="2" t="s">
        <v>69</v>
      </c>
      <c r="J1714" s="1" t="s">
        <v>12</v>
      </c>
      <c r="K1714" s="3">
        <v>6.0150462962962968E-4</v>
      </c>
    </row>
    <row r="1715" spans="1:11" x14ac:dyDescent="0.25">
      <c r="A1715" s="1">
        <v>2024</v>
      </c>
      <c r="B1715" s="4">
        <f>_xlfn.XLOOKUP(BD_ATLETAS[[#This Row],[ATLETA]],ATLETAS[ATLETA],ATLETAS[F. NACIMIENTO])</f>
        <v>39558</v>
      </c>
      <c r="C1715" s="1">
        <f>IF(BD_ATLETAS[[#This Row],[F. NACIMIENTO]]=0,"",BD_ATLETAS[[#This Row],[AÑO]]-YEAR(BD_ATLETAS[[#This Row],[F. NACIMIENTO]]))</f>
        <v>12</v>
      </c>
      <c r="D1715" s="2" t="s">
        <v>265</v>
      </c>
      <c r="E1715" s="4" t="s">
        <v>369</v>
      </c>
      <c r="F17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5" s="4" t="str">
        <f>_xlfn.XLOOKUP(BD_ATLETAS[[#This Row],[ATLETA]],ATLETAS[ATLETA],ATLETAS[SEXO])</f>
        <v>M</v>
      </c>
      <c r="H1715" s="4">
        <v>43892</v>
      </c>
      <c r="I1715" s="2" t="s">
        <v>69</v>
      </c>
      <c r="J1715" s="1" t="s">
        <v>649</v>
      </c>
      <c r="K1715" s="3">
        <v>4.061342592592593E-4</v>
      </c>
    </row>
    <row r="1716" spans="1:11" x14ac:dyDescent="0.25">
      <c r="A1716" s="1">
        <v>2024</v>
      </c>
      <c r="B1716" s="4">
        <f>_xlfn.XLOOKUP(BD_ATLETAS[[#This Row],[ATLETA]],ATLETAS[ATLETA],ATLETAS[F. NACIMIENTO])</f>
        <v>39558</v>
      </c>
      <c r="C1716" s="1">
        <f>IF(BD_ATLETAS[[#This Row],[F. NACIMIENTO]]=0,"",BD_ATLETAS[[#This Row],[AÑO]]-YEAR(BD_ATLETAS[[#This Row],[F. NACIMIENTO]]))</f>
        <v>12</v>
      </c>
      <c r="D1716" s="2" t="s">
        <v>265</v>
      </c>
      <c r="E1716" s="4" t="s">
        <v>369</v>
      </c>
      <c r="F17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6" s="4" t="str">
        <f>_xlfn.XLOOKUP(BD_ATLETAS[[#This Row],[ATLETA]],ATLETAS[ATLETA],ATLETAS[SEXO])</f>
        <v>M</v>
      </c>
      <c r="H1716" s="4">
        <v>43892</v>
      </c>
      <c r="I1716" s="2" t="s">
        <v>69</v>
      </c>
      <c r="J1716" s="1" t="s">
        <v>651</v>
      </c>
      <c r="K1716" s="3">
        <v>9.8530092592592593E-4</v>
      </c>
    </row>
    <row r="1717" spans="1:11" x14ac:dyDescent="0.25">
      <c r="A1717" s="1">
        <v>2024</v>
      </c>
      <c r="B1717" s="4">
        <f>_xlfn.XLOOKUP(BD_ATLETAS[[#This Row],[ATLETA]],ATLETAS[ATLETA],ATLETAS[F. NACIMIENTO])</f>
        <v>39558</v>
      </c>
      <c r="C1717" s="1">
        <f>IF(BD_ATLETAS[[#This Row],[F. NACIMIENTO]]=0,"",BD_ATLETAS[[#This Row],[AÑO]]-YEAR(BD_ATLETAS[[#This Row],[F. NACIMIENTO]]))</f>
        <v>12</v>
      </c>
      <c r="D1717" s="2" t="s">
        <v>265</v>
      </c>
      <c r="E1717" s="4" t="s">
        <v>369</v>
      </c>
      <c r="F17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17" s="4" t="str">
        <f>_xlfn.XLOOKUP(BD_ATLETAS[[#This Row],[ATLETA]],ATLETAS[ATLETA],ATLETAS[SEXO])</f>
        <v>M</v>
      </c>
      <c r="H1717" s="4">
        <v>43892</v>
      </c>
      <c r="I1717" s="2" t="s">
        <v>69</v>
      </c>
      <c r="J1717" s="1" t="s">
        <v>652</v>
      </c>
      <c r="K1717" s="3">
        <v>2.1405092592592591E-3</v>
      </c>
    </row>
    <row r="1718" spans="1:11" x14ac:dyDescent="0.25">
      <c r="A1718" s="1">
        <v>2024</v>
      </c>
      <c r="B1718" s="4">
        <f>_xlfn.XLOOKUP(BD_ATLETAS[[#This Row],[ATLETA]],ATLETAS[ATLETA],ATLETAS[F. NACIMIENTO])</f>
        <v>38484</v>
      </c>
      <c r="C1718" s="1">
        <f>IF(BD_ATLETAS[[#This Row],[F. NACIMIENTO]]=0,"",BD_ATLETAS[[#This Row],[AÑO]]-YEAR(BD_ATLETAS[[#This Row],[F. NACIMIENTO]]))</f>
        <v>15</v>
      </c>
      <c r="D1718" s="2" t="s">
        <v>347</v>
      </c>
      <c r="E1718" s="4" t="s">
        <v>376</v>
      </c>
      <c r="F17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8" s="4" t="str">
        <f>_xlfn.XLOOKUP(BD_ATLETAS[[#This Row],[ATLETA]],ATLETAS[ATLETA],ATLETAS[SEXO])</f>
        <v>M</v>
      </c>
      <c r="H1718" s="4">
        <v>43892</v>
      </c>
      <c r="I1718" s="2" t="s">
        <v>69</v>
      </c>
      <c r="J1718" s="1" t="s">
        <v>649</v>
      </c>
      <c r="K1718" s="3">
        <v>3.0960648148148151E-4</v>
      </c>
    </row>
    <row r="1719" spans="1:11" x14ac:dyDescent="0.25">
      <c r="A1719" s="1">
        <v>2024</v>
      </c>
      <c r="B1719" s="4">
        <f>_xlfn.XLOOKUP(BD_ATLETAS[[#This Row],[ATLETA]],ATLETAS[ATLETA],ATLETAS[F. NACIMIENTO])</f>
        <v>38484</v>
      </c>
      <c r="C1719" s="1">
        <f>IF(BD_ATLETAS[[#This Row],[F. NACIMIENTO]]=0,"",BD_ATLETAS[[#This Row],[AÑO]]-YEAR(BD_ATLETAS[[#This Row],[F. NACIMIENTO]]))</f>
        <v>15</v>
      </c>
      <c r="D1719" s="2" t="s">
        <v>347</v>
      </c>
      <c r="E1719" s="4" t="s">
        <v>376</v>
      </c>
      <c r="F17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19" s="4" t="str">
        <f>_xlfn.XLOOKUP(BD_ATLETAS[[#This Row],[ATLETA]],ATLETAS[ATLETA],ATLETAS[SEXO])</f>
        <v>M</v>
      </c>
      <c r="H1719" s="4">
        <v>43892</v>
      </c>
      <c r="I1719" s="2" t="s">
        <v>69</v>
      </c>
      <c r="J1719" s="1" t="s">
        <v>651</v>
      </c>
      <c r="K1719" s="3">
        <v>7.1504629629629641E-4</v>
      </c>
    </row>
    <row r="1720" spans="1:11" x14ac:dyDescent="0.25">
      <c r="A1720" s="1">
        <v>2024</v>
      </c>
      <c r="B1720" s="4">
        <f>_xlfn.XLOOKUP(BD_ATLETAS[[#This Row],[ATLETA]],ATLETAS[ATLETA],ATLETAS[F. NACIMIENTO])</f>
        <v>38484</v>
      </c>
      <c r="C1720" s="1">
        <f>IF(BD_ATLETAS[[#This Row],[F. NACIMIENTO]]=0,"",BD_ATLETAS[[#This Row],[AÑO]]-YEAR(BD_ATLETAS[[#This Row],[F. NACIMIENTO]]))</f>
        <v>15</v>
      </c>
      <c r="D1720" s="2" t="s">
        <v>347</v>
      </c>
      <c r="E1720" s="4" t="s">
        <v>376</v>
      </c>
      <c r="F17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0" s="4" t="str">
        <f>_xlfn.XLOOKUP(BD_ATLETAS[[#This Row],[ATLETA]],ATLETAS[ATLETA],ATLETAS[SEXO])</f>
        <v>M</v>
      </c>
      <c r="H1720" s="4">
        <v>43892</v>
      </c>
      <c r="I1720" s="2" t="s">
        <v>69</v>
      </c>
      <c r="J1720" s="1" t="s">
        <v>652</v>
      </c>
      <c r="K1720" s="3">
        <v>1.7024305555555558E-3</v>
      </c>
    </row>
    <row r="1721" spans="1:11" x14ac:dyDescent="0.25">
      <c r="A1721" s="1">
        <v>2024</v>
      </c>
      <c r="B1721" s="4">
        <f>_xlfn.XLOOKUP(BD_ATLETAS[[#This Row],[ATLETA]],ATLETAS[ATLETA],ATLETAS[F. NACIMIENTO])</f>
        <v>38484</v>
      </c>
      <c r="C1721" s="1">
        <f>IF(BD_ATLETAS[[#This Row],[F. NACIMIENTO]]=0,"",BD_ATLETAS[[#This Row],[AÑO]]-YEAR(BD_ATLETAS[[#This Row],[F. NACIMIENTO]]))</f>
        <v>15</v>
      </c>
      <c r="D1721" s="2" t="s">
        <v>347</v>
      </c>
      <c r="E1721" s="4" t="s">
        <v>376</v>
      </c>
      <c r="F17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1" s="4" t="str">
        <f>_xlfn.XLOOKUP(BD_ATLETAS[[#This Row],[ATLETA]],ATLETAS[ATLETA],ATLETAS[SEXO])</f>
        <v>M</v>
      </c>
      <c r="H1721" s="4">
        <v>43892</v>
      </c>
      <c r="I1721" s="2" t="s">
        <v>69</v>
      </c>
      <c r="J1721" s="1" t="s">
        <v>11</v>
      </c>
      <c r="K1721" s="3">
        <v>4.0081018518518525E-4</v>
      </c>
    </row>
    <row r="1722" spans="1:11" x14ac:dyDescent="0.25">
      <c r="A1722" s="1">
        <v>2024</v>
      </c>
      <c r="B1722" s="4">
        <f>_xlfn.XLOOKUP(BD_ATLETAS[[#This Row],[ATLETA]],ATLETAS[ATLETA],ATLETAS[F. NACIMIENTO])</f>
        <v>38484</v>
      </c>
      <c r="C1722" s="1">
        <f>IF(BD_ATLETAS[[#This Row],[F. NACIMIENTO]]=0,"",BD_ATLETAS[[#This Row],[AÑO]]-YEAR(BD_ATLETAS[[#This Row],[F. NACIMIENTO]]))</f>
        <v>15</v>
      </c>
      <c r="D1722" s="2" t="s">
        <v>347</v>
      </c>
      <c r="E1722" s="4" t="s">
        <v>376</v>
      </c>
      <c r="F17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22" s="4" t="str">
        <f>_xlfn.XLOOKUP(BD_ATLETAS[[#This Row],[ATLETA]],ATLETAS[ATLETA],ATLETAS[SEXO])</f>
        <v>M</v>
      </c>
      <c r="H1722" s="4">
        <v>43892</v>
      </c>
      <c r="I1722" s="2" t="s">
        <v>69</v>
      </c>
      <c r="J1722" s="1" t="s">
        <v>13</v>
      </c>
      <c r="K1722" s="3">
        <v>3.2696759259259262E-4</v>
      </c>
    </row>
    <row r="1723" spans="1:11" x14ac:dyDescent="0.25">
      <c r="A1723" s="1">
        <v>2024</v>
      </c>
      <c r="B1723" s="4">
        <f>_xlfn.XLOOKUP(BD_ATLETAS[[#This Row],[ATLETA]],ATLETAS[ATLETA],ATLETAS[F. NACIMIENTO])</f>
        <v>39558</v>
      </c>
      <c r="C1723" s="1">
        <f>IF(BD_ATLETAS[[#This Row],[F. NACIMIENTO]]=0,"",BD_ATLETAS[[#This Row],[AÑO]]-YEAR(BD_ATLETAS[[#This Row],[F. NACIMIENTO]]))</f>
        <v>12</v>
      </c>
      <c r="D1723" s="2" t="s">
        <v>265</v>
      </c>
      <c r="E1723" s="4" t="s">
        <v>369</v>
      </c>
      <c r="F17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3" s="4" t="str">
        <f>_xlfn.XLOOKUP(BD_ATLETAS[[#This Row],[ATLETA]],ATLETAS[ATLETA],ATLETAS[SEXO])</f>
        <v>M</v>
      </c>
      <c r="H1723" s="4">
        <v>43892</v>
      </c>
      <c r="I1723" s="2" t="s">
        <v>69</v>
      </c>
      <c r="J1723" s="1" t="s">
        <v>651</v>
      </c>
      <c r="K1723" s="3">
        <v>8.5787037037037038E-4</v>
      </c>
    </row>
    <row r="1724" spans="1:11" x14ac:dyDescent="0.25">
      <c r="A1724" s="1">
        <v>2024</v>
      </c>
      <c r="B1724" s="4">
        <f>_xlfn.XLOOKUP(BD_ATLETAS[[#This Row],[ATLETA]],ATLETAS[ATLETA],ATLETAS[F. NACIMIENTO])</f>
        <v>39558</v>
      </c>
      <c r="C1724" s="1">
        <f>IF(BD_ATLETAS[[#This Row],[F. NACIMIENTO]]=0,"",BD_ATLETAS[[#This Row],[AÑO]]-YEAR(BD_ATLETAS[[#This Row],[F. NACIMIENTO]]))</f>
        <v>12</v>
      </c>
      <c r="D1724" s="2" t="s">
        <v>265</v>
      </c>
      <c r="E1724" s="4" t="s">
        <v>369</v>
      </c>
      <c r="F17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4" s="4" t="str">
        <f>_xlfn.XLOOKUP(BD_ATLETAS[[#This Row],[ATLETA]],ATLETAS[ATLETA],ATLETAS[SEXO])</f>
        <v>M</v>
      </c>
      <c r="H1724" s="4">
        <v>43892</v>
      </c>
      <c r="I1724" s="2" t="s">
        <v>69</v>
      </c>
      <c r="J1724" s="1" t="s">
        <v>11</v>
      </c>
      <c r="K1724" s="3">
        <v>4.6481481481481477E-4</v>
      </c>
    </row>
    <row r="1725" spans="1:11" x14ac:dyDescent="0.25">
      <c r="A1725" s="1">
        <v>2024</v>
      </c>
      <c r="B1725" s="4">
        <f>_xlfn.XLOOKUP(BD_ATLETAS[[#This Row],[ATLETA]],ATLETAS[ATLETA],ATLETAS[F. NACIMIENTO])</f>
        <v>39558</v>
      </c>
      <c r="C1725" s="1">
        <f>IF(BD_ATLETAS[[#This Row],[F. NACIMIENTO]]=0,"",BD_ATLETAS[[#This Row],[AÑO]]-YEAR(BD_ATLETAS[[#This Row],[F. NACIMIENTO]]))</f>
        <v>12</v>
      </c>
      <c r="D1725" s="2" t="s">
        <v>265</v>
      </c>
      <c r="E1725" s="4" t="s">
        <v>369</v>
      </c>
      <c r="F17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5" s="4" t="str">
        <f>_xlfn.XLOOKUP(BD_ATLETAS[[#This Row],[ATLETA]],ATLETAS[ATLETA],ATLETAS[SEXO])</f>
        <v>M</v>
      </c>
      <c r="H1725" s="4">
        <v>43892</v>
      </c>
      <c r="I1725" s="2" t="s">
        <v>69</v>
      </c>
      <c r="J1725" s="1" t="s">
        <v>12</v>
      </c>
      <c r="K1725" s="3">
        <v>4.9120370370370366E-4</v>
      </c>
    </row>
    <row r="1726" spans="1:11" x14ac:dyDescent="0.25">
      <c r="A1726" s="1">
        <v>2024</v>
      </c>
      <c r="B1726" s="4">
        <f>_xlfn.XLOOKUP(BD_ATLETAS[[#This Row],[ATLETA]],ATLETAS[ATLETA],ATLETAS[F. NACIMIENTO])</f>
        <v>39468</v>
      </c>
      <c r="C1726" s="1">
        <f>IF(BD_ATLETAS[[#This Row],[F. NACIMIENTO]]=0,"",BD_ATLETAS[[#This Row],[AÑO]]-YEAR(BD_ATLETAS[[#This Row],[F. NACIMIENTO]]))</f>
        <v>12</v>
      </c>
      <c r="D1726" s="2" t="s">
        <v>424</v>
      </c>
      <c r="E1726" s="4" t="s">
        <v>25</v>
      </c>
      <c r="F17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6" s="4" t="str">
        <f>_xlfn.XLOOKUP(BD_ATLETAS[[#This Row],[ATLETA]],ATLETAS[ATLETA],ATLETAS[SEXO])</f>
        <v>M</v>
      </c>
      <c r="H1726" s="4">
        <v>43892</v>
      </c>
      <c r="I1726" s="2" t="s">
        <v>69</v>
      </c>
      <c r="J1726" s="1" t="s">
        <v>649</v>
      </c>
      <c r="K1726" s="3">
        <v>4.662037037037037E-4</v>
      </c>
    </row>
    <row r="1727" spans="1:11" x14ac:dyDescent="0.25">
      <c r="A1727" s="1">
        <v>2024</v>
      </c>
      <c r="B1727" s="4">
        <f>_xlfn.XLOOKUP(BD_ATLETAS[[#This Row],[ATLETA]],ATLETAS[ATLETA],ATLETAS[F. NACIMIENTO])</f>
        <v>39468</v>
      </c>
      <c r="C1727" s="1">
        <f>IF(BD_ATLETAS[[#This Row],[F. NACIMIENTO]]=0,"",BD_ATLETAS[[#This Row],[AÑO]]-YEAR(BD_ATLETAS[[#This Row],[F. NACIMIENTO]]))</f>
        <v>12</v>
      </c>
      <c r="D1727" s="2" t="s">
        <v>424</v>
      </c>
      <c r="E1727" s="4" t="s">
        <v>25</v>
      </c>
      <c r="F17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7" s="4" t="str">
        <f>_xlfn.XLOOKUP(BD_ATLETAS[[#This Row],[ATLETA]],ATLETAS[ATLETA],ATLETAS[SEXO])</f>
        <v>M</v>
      </c>
      <c r="H1727" s="4">
        <v>43892</v>
      </c>
      <c r="I1727" s="2" t="s">
        <v>69</v>
      </c>
      <c r="J1727" s="1" t="s">
        <v>11</v>
      </c>
      <c r="K1727" s="3">
        <v>5.8124999999999995E-4</v>
      </c>
    </row>
    <row r="1728" spans="1:11" x14ac:dyDescent="0.25">
      <c r="A1728" s="1">
        <v>2024</v>
      </c>
      <c r="B1728" s="4">
        <f>_xlfn.XLOOKUP(BD_ATLETAS[[#This Row],[ATLETA]],ATLETAS[ATLETA],ATLETAS[F. NACIMIENTO])</f>
        <v>39468</v>
      </c>
      <c r="C1728" s="1">
        <f>IF(BD_ATLETAS[[#This Row],[F. NACIMIENTO]]=0,"",BD_ATLETAS[[#This Row],[AÑO]]-YEAR(BD_ATLETAS[[#This Row],[F. NACIMIENTO]]))</f>
        <v>12</v>
      </c>
      <c r="D1728" s="2" t="s">
        <v>424</v>
      </c>
      <c r="E1728" s="4" t="s">
        <v>25</v>
      </c>
      <c r="F17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728" s="4" t="str">
        <f>_xlfn.XLOOKUP(BD_ATLETAS[[#This Row],[ATLETA]],ATLETAS[ATLETA],ATLETAS[SEXO])</f>
        <v>M</v>
      </c>
      <c r="H1728" s="4">
        <v>43892</v>
      </c>
      <c r="I1728" s="2" t="s">
        <v>69</v>
      </c>
      <c r="J1728" s="1" t="s">
        <v>13</v>
      </c>
      <c r="K1728" s="3">
        <v>6.6874999999999997E-4</v>
      </c>
    </row>
    <row r="1729" spans="1:11" x14ac:dyDescent="0.25">
      <c r="A1729" s="1">
        <v>2024</v>
      </c>
      <c r="B1729" s="4">
        <f>_xlfn.XLOOKUP(BD_ATLETAS[[#This Row],[ATLETA]],ATLETAS[ATLETA],ATLETAS[F. NACIMIENTO])</f>
        <v>39349</v>
      </c>
      <c r="C1729" s="1">
        <f>IF(BD_ATLETAS[[#This Row],[F. NACIMIENTO]]=0,"",BD_ATLETAS[[#This Row],[AÑO]]-YEAR(BD_ATLETAS[[#This Row],[F. NACIMIENTO]]))</f>
        <v>13</v>
      </c>
      <c r="D1729" s="2" t="s">
        <v>72</v>
      </c>
      <c r="E1729" s="4" t="s">
        <v>78</v>
      </c>
      <c r="F17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29" s="4" t="str">
        <f>_xlfn.XLOOKUP(BD_ATLETAS[[#This Row],[ATLETA]],ATLETAS[ATLETA],ATLETAS[SEXO])</f>
        <v>F</v>
      </c>
      <c r="H1729" s="4">
        <v>43892</v>
      </c>
      <c r="I1729" s="2" t="s">
        <v>69</v>
      </c>
      <c r="J1729" s="1" t="s">
        <v>649</v>
      </c>
      <c r="K1729" s="3">
        <v>4.0173611111111112E-4</v>
      </c>
    </row>
    <row r="1730" spans="1:11" x14ac:dyDescent="0.25">
      <c r="A1730" s="1">
        <v>2024</v>
      </c>
      <c r="B1730" s="4">
        <f>_xlfn.XLOOKUP(BD_ATLETAS[[#This Row],[ATLETA]],ATLETAS[ATLETA],ATLETAS[F. NACIMIENTO])</f>
        <v>39349</v>
      </c>
      <c r="C1730" s="1">
        <f>IF(BD_ATLETAS[[#This Row],[F. NACIMIENTO]]=0,"",BD_ATLETAS[[#This Row],[AÑO]]-YEAR(BD_ATLETAS[[#This Row],[F. NACIMIENTO]]))</f>
        <v>13</v>
      </c>
      <c r="D1730" s="2" t="s">
        <v>72</v>
      </c>
      <c r="E1730" s="4" t="s">
        <v>78</v>
      </c>
      <c r="F17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0" s="4" t="str">
        <f>_xlfn.XLOOKUP(BD_ATLETAS[[#This Row],[ATLETA]],ATLETAS[ATLETA],ATLETAS[SEXO])</f>
        <v>F</v>
      </c>
      <c r="H1730" s="4">
        <v>43892</v>
      </c>
      <c r="I1730" s="2" t="s">
        <v>69</v>
      </c>
      <c r="J1730" s="1" t="s">
        <v>651</v>
      </c>
      <c r="K1730" s="3">
        <v>9.2800925925925939E-4</v>
      </c>
    </row>
    <row r="1731" spans="1:11" x14ac:dyDescent="0.25">
      <c r="A1731" s="1">
        <v>2024</v>
      </c>
      <c r="B1731" s="4">
        <f>_xlfn.XLOOKUP(BD_ATLETAS[[#This Row],[ATLETA]],ATLETAS[ATLETA],ATLETAS[F. NACIMIENTO])</f>
        <v>39124</v>
      </c>
      <c r="C1731" s="1">
        <f>IF(BD_ATLETAS[[#This Row],[F. NACIMIENTO]]=0,"",BD_ATLETAS[[#This Row],[AÑO]]-YEAR(BD_ATLETAS[[#This Row],[F. NACIMIENTO]]))</f>
        <v>13</v>
      </c>
      <c r="D1731" s="2" t="s">
        <v>249</v>
      </c>
      <c r="E1731" s="4" t="s">
        <v>369</v>
      </c>
      <c r="F17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1" s="4" t="str">
        <f>_xlfn.XLOOKUP(BD_ATLETAS[[#This Row],[ATLETA]],ATLETAS[ATLETA],ATLETAS[SEXO])</f>
        <v>F</v>
      </c>
      <c r="H1731" s="4">
        <v>43892</v>
      </c>
      <c r="I1731" s="2" t="s">
        <v>69</v>
      </c>
      <c r="J1731" s="1" t="s">
        <v>651</v>
      </c>
      <c r="K1731" s="3">
        <v>9.5011574074074085E-4</v>
      </c>
    </row>
    <row r="1732" spans="1:11" x14ac:dyDescent="0.25">
      <c r="A1732" s="1">
        <v>2024</v>
      </c>
      <c r="B1732" s="4">
        <f>_xlfn.XLOOKUP(BD_ATLETAS[[#This Row],[ATLETA]],ATLETAS[ATLETA],ATLETAS[F. NACIMIENTO])</f>
        <v>39124</v>
      </c>
      <c r="C1732" s="1">
        <f>IF(BD_ATLETAS[[#This Row],[F. NACIMIENTO]]=0,"",BD_ATLETAS[[#This Row],[AÑO]]-YEAR(BD_ATLETAS[[#This Row],[F. NACIMIENTO]]))</f>
        <v>13</v>
      </c>
      <c r="D1732" s="2" t="s">
        <v>249</v>
      </c>
      <c r="E1732" s="4" t="s">
        <v>369</v>
      </c>
      <c r="F17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2" s="4" t="str">
        <f>_xlfn.XLOOKUP(BD_ATLETAS[[#This Row],[ATLETA]],ATLETAS[ATLETA],ATLETAS[SEXO])</f>
        <v>F</v>
      </c>
      <c r="H1732" s="4">
        <v>43892</v>
      </c>
      <c r="I1732" s="2" t="s">
        <v>69</v>
      </c>
      <c r="J1732" s="1" t="s">
        <v>11</v>
      </c>
      <c r="K1732" s="3">
        <v>5.8784722222222224E-4</v>
      </c>
    </row>
    <row r="1733" spans="1:11" x14ac:dyDescent="0.25">
      <c r="A1733" s="1">
        <v>2024</v>
      </c>
      <c r="B1733" s="4">
        <f>_xlfn.XLOOKUP(BD_ATLETAS[[#This Row],[ATLETA]],ATLETAS[ATLETA],ATLETAS[F. NACIMIENTO])</f>
        <v>39124</v>
      </c>
      <c r="C1733" s="1">
        <f>IF(BD_ATLETAS[[#This Row],[F. NACIMIENTO]]=0,"",BD_ATLETAS[[#This Row],[AÑO]]-YEAR(BD_ATLETAS[[#This Row],[F. NACIMIENTO]]))</f>
        <v>13</v>
      </c>
      <c r="D1733" s="2" t="s">
        <v>249</v>
      </c>
      <c r="E1733" s="4" t="s">
        <v>369</v>
      </c>
      <c r="F17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3" s="4" t="str">
        <f>_xlfn.XLOOKUP(BD_ATLETAS[[#This Row],[ATLETA]],ATLETAS[ATLETA],ATLETAS[SEXO])</f>
        <v>F</v>
      </c>
      <c r="H1733" s="4">
        <v>43892</v>
      </c>
      <c r="I1733" s="2" t="s">
        <v>69</v>
      </c>
      <c r="J1733" s="1" t="s">
        <v>13</v>
      </c>
      <c r="K1733" s="3">
        <v>5.2268518518518517E-4</v>
      </c>
    </row>
    <row r="1734" spans="1:11" x14ac:dyDescent="0.25">
      <c r="A1734" s="1">
        <v>2024</v>
      </c>
      <c r="B1734" s="4">
        <f>_xlfn.XLOOKUP(BD_ATLETAS[[#This Row],[ATLETA]],ATLETAS[ATLETA],ATLETAS[F. NACIMIENTO])</f>
        <v>39124</v>
      </c>
      <c r="C1734" s="1">
        <f>IF(BD_ATLETAS[[#This Row],[F. NACIMIENTO]]=0,"",BD_ATLETAS[[#This Row],[AÑO]]-YEAR(BD_ATLETAS[[#This Row],[F. NACIMIENTO]]))</f>
        <v>13</v>
      </c>
      <c r="D1734" s="2" t="s">
        <v>249</v>
      </c>
      <c r="E1734" s="4" t="s">
        <v>369</v>
      </c>
      <c r="F17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4" s="4" t="str">
        <f>_xlfn.XLOOKUP(BD_ATLETAS[[#This Row],[ATLETA]],ATLETAS[ATLETA],ATLETAS[SEXO])</f>
        <v>F</v>
      </c>
      <c r="H1734" s="4">
        <v>43892</v>
      </c>
      <c r="I1734" s="2" t="s">
        <v>69</v>
      </c>
      <c r="J1734" s="1" t="s">
        <v>12</v>
      </c>
      <c r="K1734" s="3">
        <v>5.8194444444444439E-4</v>
      </c>
    </row>
    <row r="1735" spans="1:11" x14ac:dyDescent="0.25">
      <c r="A1735" s="1">
        <v>2024</v>
      </c>
      <c r="B1735" s="4">
        <f>_xlfn.XLOOKUP(BD_ATLETAS[[#This Row],[ATLETA]],ATLETAS[ATLETA],ATLETAS[F. NACIMIENTO])</f>
        <v>39198</v>
      </c>
      <c r="C1735" s="1">
        <f>IF(BD_ATLETAS[[#This Row],[F. NACIMIENTO]]=0,"",BD_ATLETAS[[#This Row],[AÑO]]-YEAR(BD_ATLETAS[[#This Row],[F. NACIMIENTO]]))</f>
        <v>13</v>
      </c>
      <c r="D1735" s="2" t="s">
        <v>408</v>
      </c>
      <c r="E1735" s="4" t="s">
        <v>369</v>
      </c>
      <c r="F17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5" s="4" t="str">
        <f>_xlfn.XLOOKUP(BD_ATLETAS[[#This Row],[ATLETA]],ATLETAS[ATLETA],ATLETAS[SEXO])</f>
        <v>M</v>
      </c>
      <c r="H1735" s="4">
        <v>43892</v>
      </c>
      <c r="I1735" s="2" t="s">
        <v>69</v>
      </c>
      <c r="J1735" s="1" t="s">
        <v>649</v>
      </c>
      <c r="K1735" s="3">
        <v>3.3680555555555563E-4</v>
      </c>
    </row>
    <row r="1736" spans="1:11" x14ac:dyDescent="0.25">
      <c r="A1736" s="1">
        <v>2024</v>
      </c>
      <c r="B1736" s="4">
        <f>_xlfn.XLOOKUP(BD_ATLETAS[[#This Row],[ATLETA]],ATLETAS[ATLETA],ATLETAS[F. NACIMIENTO])</f>
        <v>39198</v>
      </c>
      <c r="C1736" s="1">
        <f>IF(BD_ATLETAS[[#This Row],[F. NACIMIENTO]]=0,"",BD_ATLETAS[[#This Row],[AÑO]]-YEAR(BD_ATLETAS[[#This Row],[F. NACIMIENTO]]))</f>
        <v>13</v>
      </c>
      <c r="D1736" s="2" t="s">
        <v>408</v>
      </c>
      <c r="E1736" s="4" t="s">
        <v>369</v>
      </c>
      <c r="F173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6" s="4" t="str">
        <f>_xlfn.XLOOKUP(BD_ATLETAS[[#This Row],[ATLETA]],ATLETAS[ATLETA],ATLETAS[SEXO])</f>
        <v>M</v>
      </c>
      <c r="H1736" s="4">
        <v>43892</v>
      </c>
      <c r="I1736" s="2" t="s">
        <v>69</v>
      </c>
      <c r="J1736" s="1" t="s">
        <v>651</v>
      </c>
      <c r="K1736" s="3">
        <v>7.6828703703703705E-4</v>
      </c>
    </row>
    <row r="1737" spans="1:11" x14ac:dyDescent="0.25">
      <c r="A1737" s="1">
        <v>2024</v>
      </c>
      <c r="B1737" s="4">
        <f>_xlfn.XLOOKUP(BD_ATLETAS[[#This Row],[ATLETA]],ATLETAS[ATLETA],ATLETAS[F. NACIMIENTO])</f>
        <v>39198</v>
      </c>
      <c r="C1737" s="1">
        <f>IF(BD_ATLETAS[[#This Row],[F. NACIMIENTO]]=0,"",BD_ATLETAS[[#This Row],[AÑO]]-YEAR(BD_ATLETAS[[#This Row],[F. NACIMIENTO]]))</f>
        <v>13</v>
      </c>
      <c r="D1737" s="2" t="s">
        <v>408</v>
      </c>
      <c r="E1737" s="4" t="s">
        <v>369</v>
      </c>
      <c r="F17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737" s="4" t="str">
        <f>_xlfn.XLOOKUP(BD_ATLETAS[[#This Row],[ATLETA]],ATLETAS[ATLETA],ATLETAS[SEXO])</f>
        <v>M</v>
      </c>
      <c r="H1737" s="4">
        <v>43892</v>
      </c>
      <c r="I1737" s="2" t="s">
        <v>69</v>
      </c>
      <c r="J1737" s="1" t="s">
        <v>12</v>
      </c>
      <c r="K1737" s="3">
        <v>4.8101851851851848E-4</v>
      </c>
    </row>
    <row r="1738" spans="1:11" x14ac:dyDescent="0.25">
      <c r="A1738" s="1">
        <v>2024</v>
      </c>
      <c r="B1738" s="4">
        <f>_xlfn.XLOOKUP(BD_ATLETAS[[#This Row],[ATLETA]],ATLETAS[ATLETA],ATLETAS[F. NACIMIENTO])</f>
        <v>38352</v>
      </c>
      <c r="C1738" s="1">
        <f>IF(BD_ATLETAS[[#This Row],[F. NACIMIENTO]]=0,"",BD_ATLETAS[[#This Row],[AÑO]]-YEAR(BD_ATLETAS[[#This Row],[F. NACIMIENTO]]))</f>
        <v>15</v>
      </c>
      <c r="D1738" s="2" t="s">
        <v>270</v>
      </c>
      <c r="E1738" s="4" t="s">
        <v>369</v>
      </c>
      <c r="F173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38" s="4" t="str">
        <f>_xlfn.XLOOKUP(BD_ATLETAS[[#This Row],[ATLETA]],ATLETAS[ATLETA],ATLETAS[SEXO])</f>
        <v>M</v>
      </c>
      <c r="H1738" s="4">
        <v>43892</v>
      </c>
      <c r="I1738" s="2" t="s">
        <v>69</v>
      </c>
      <c r="J1738" s="1" t="s">
        <v>649</v>
      </c>
      <c r="K1738" s="3">
        <v>3.5150462962962962E-4</v>
      </c>
    </row>
    <row r="1739" spans="1:11" x14ac:dyDescent="0.25">
      <c r="A1739" s="1">
        <v>2024</v>
      </c>
      <c r="B1739" s="4">
        <f>_xlfn.XLOOKUP(BD_ATLETAS[[#This Row],[ATLETA]],ATLETAS[ATLETA],ATLETAS[F. NACIMIENTO])</f>
        <v>38352</v>
      </c>
      <c r="C1739" s="1">
        <f>IF(BD_ATLETAS[[#This Row],[F. NACIMIENTO]]=0,"",BD_ATLETAS[[#This Row],[AÑO]]-YEAR(BD_ATLETAS[[#This Row],[F. NACIMIENTO]]))</f>
        <v>15</v>
      </c>
      <c r="D1739" s="2" t="s">
        <v>270</v>
      </c>
      <c r="E1739" s="4" t="s">
        <v>369</v>
      </c>
      <c r="F173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39" s="4" t="str">
        <f>_xlfn.XLOOKUP(BD_ATLETAS[[#This Row],[ATLETA]],ATLETAS[ATLETA],ATLETAS[SEXO])</f>
        <v>M</v>
      </c>
      <c r="H1739" s="4">
        <v>43892</v>
      </c>
      <c r="I1739" s="2" t="s">
        <v>69</v>
      </c>
      <c r="J1739" s="1" t="s">
        <v>651</v>
      </c>
      <c r="K1739" s="3">
        <v>7.9178240740740728E-4</v>
      </c>
    </row>
    <row r="1740" spans="1:11" x14ac:dyDescent="0.25">
      <c r="A1740" s="1">
        <v>2024</v>
      </c>
      <c r="B1740" s="4">
        <f>_xlfn.XLOOKUP(BD_ATLETAS[[#This Row],[ATLETA]],ATLETAS[ATLETA],ATLETAS[F. NACIMIENTO])</f>
        <v>38352</v>
      </c>
      <c r="C1740" s="1">
        <f>IF(BD_ATLETAS[[#This Row],[F. NACIMIENTO]]=0,"",BD_ATLETAS[[#This Row],[AÑO]]-YEAR(BD_ATLETAS[[#This Row],[F. NACIMIENTO]]))</f>
        <v>15</v>
      </c>
      <c r="D1740" s="2" t="s">
        <v>270</v>
      </c>
      <c r="E1740" s="4" t="s">
        <v>369</v>
      </c>
      <c r="F17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0" s="4" t="str">
        <f>_xlfn.XLOOKUP(BD_ATLETAS[[#This Row],[ATLETA]],ATLETAS[ATLETA],ATLETAS[SEXO])</f>
        <v>M</v>
      </c>
      <c r="H1740" s="4">
        <v>43892</v>
      </c>
      <c r="I1740" s="2" t="s">
        <v>69</v>
      </c>
      <c r="J1740" s="1" t="s">
        <v>652</v>
      </c>
      <c r="K1740" s="3">
        <v>1.867824074074074E-3</v>
      </c>
    </row>
    <row r="1741" spans="1:11" x14ac:dyDescent="0.25">
      <c r="A1741" s="1">
        <v>2024</v>
      </c>
      <c r="B1741" s="4">
        <f>_xlfn.XLOOKUP(BD_ATLETAS[[#This Row],[ATLETA]],ATLETAS[ATLETA],ATLETAS[F. NACIMIENTO])</f>
        <v>40484</v>
      </c>
      <c r="C1741" s="1">
        <f>IF(BD_ATLETAS[[#This Row],[F. NACIMIENTO]]=0,"",BD_ATLETAS[[#This Row],[AÑO]]-YEAR(BD_ATLETAS[[#This Row],[F. NACIMIENTO]]))</f>
        <v>10</v>
      </c>
      <c r="D1741" s="2" t="s">
        <v>93</v>
      </c>
      <c r="E1741" s="4" t="s">
        <v>362</v>
      </c>
      <c r="F17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41" s="4" t="str">
        <f>_xlfn.XLOOKUP(BD_ATLETAS[[#This Row],[ATLETA]],ATLETAS[ATLETA],ATLETAS[SEXO])</f>
        <v>M</v>
      </c>
      <c r="H1741" s="4">
        <v>43892</v>
      </c>
      <c r="I1741" s="2" t="s">
        <v>69</v>
      </c>
      <c r="J1741" s="1" t="s">
        <v>649</v>
      </c>
      <c r="K1741" s="3">
        <v>5.0023148148148138E-4</v>
      </c>
    </row>
    <row r="1742" spans="1:11" x14ac:dyDescent="0.25">
      <c r="A1742" s="1">
        <v>2024</v>
      </c>
      <c r="B1742" s="4">
        <f>_xlfn.XLOOKUP(BD_ATLETAS[[#This Row],[ATLETA]],ATLETAS[ATLETA],ATLETAS[F. NACIMIENTO])</f>
        <v>40484</v>
      </c>
      <c r="C1742" s="1">
        <f>IF(BD_ATLETAS[[#This Row],[F. NACIMIENTO]]=0,"",BD_ATLETAS[[#This Row],[AÑO]]-YEAR(BD_ATLETAS[[#This Row],[F. NACIMIENTO]]))</f>
        <v>10</v>
      </c>
      <c r="D1742" s="2" t="s">
        <v>93</v>
      </c>
      <c r="E1742" s="4" t="s">
        <v>362</v>
      </c>
      <c r="F17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742" s="4" t="str">
        <f>_xlfn.XLOOKUP(BD_ATLETAS[[#This Row],[ATLETA]],ATLETAS[ATLETA],ATLETAS[SEXO])</f>
        <v>M</v>
      </c>
      <c r="H1742" s="4">
        <v>43892</v>
      </c>
      <c r="I1742" s="2" t="s">
        <v>69</v>
      </c>
      <c r="J1742" s="1" t="s">
        <v>13</v>
      </c>
      <c r="K1742" s="3">
        <v>6.0324074074074067E-4</v>
      </c>
    </row>
    <row r="1743" spans="1:11" x14ac:dyDescent="0.25">
      <c r="A1743" s="1">
        <v>2024</v>
      </c>
      <c r="B1743" s="4">
        <f>_xlfn.XLOOKUP(BD_ATLETAS[[#This Row],[ATLETA]],ATLETAS[ATLETA],ATLETAS[F. NACIMIENTO])</f>
        <v>38352</v>
      </c>
      <c r="C1743" s="1">
        <f>IF(BD_ATLETAS[[#This Row],[F. NACIMIENTO]]=0,"",BD_ATLETAS[[#This Row],[AÑO]]-YEAR(BD_ATLETAS[[#This Row],[F. NACIMIENTO]]))</f>
        <v>15</v>
      </c>
      <c r="D1743" s="2" t="s">
        <v>271</v>
      </c>
      <c r="E1743" s="4" t="s">
        <v>369</v>
      </c>
      <c r="F1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3" s="4" t="str">
        <f>_xlfn.XLOOKUP(BD_ATLETAS[[#This Row],[ATLETA]],ATLETAS[ATLETA],ATLETAS[SEXO])</f>
        <v>M</v>
      </c>
      <c r="H1743" s="4">
        <v>43892</v>
      </c>
      <c r="I1743" s="2" t="s">
        <v>69</v>
      </c>
      <c r="J1743" s="1" t="s">
        <v>651</v>
      </c>
      <c r="K1743" s="3">
        <v>7.4502314814814819E-4</v>
      </c>
    </row>
    <row r="1744" spans="1:11" x14ac:dyDescent="0.25">
      <c r="A1744" s="1">
        <v>2024</v>
      </c>
      <c r="B1744" s="4">
        <f>_xlfn.XLOOKUP(BD_ATLETAS[[#This Row],[ATLETA]],ATLETAS[ATLETA],ATLETAS[F. NACIMIENTO])</f>
        <v>38352</v>
      </c>
      <c r="C1744" s="1">
        <f>IF(BD_ATLETAS[[#This Row],[F. NACIMIENTO]]=0,"",BD_ATLETAS[[#This Row],[AÑO]]-YEAR(BD_ATLETAS[[#This Row],[F. NACIMIENTO]]))</f>
        <v>15</v>
      </c>
      <c r="D1744" s="2" t="s">
        <v>271</v>
      </c>
      <c r="E1744" s="4" t="s">
        <v>369</v>
      </c>
      <c r="F174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4" s="4" t="str">
        <f>_xlfn.XLOOKUP(BD_ATLETAS[[#This Row],[ATLETA]],ATLETAS[ATLETA],ATLETAS[SEXO])</f>
        <v>M</v>
      </c>
      <c r="H1744" s="4">
        <v>43892</v>
      </c>
      <c r="I1744" s="2" t="s">
        <v>69</v>
      </c>
      <c r="J1744" s="1" t="s">
        <v>652</v>
      </c>
      <c r="K1744" s="3">
        <v>1.7097222222222221E-3</v>
      </c>
    </row>
    <row r="1745" spans="1:11" x14ac:dyDescent="0.25">
      <c r="A1745" s="1">
        <v>2024</v>
      </c>
      <c r="B1745" s="4">
        <f>_xlfn.XLOOKUP(BD_ATLETAS[[#This Row],[ATLETA]],ATLETAS[ATLETA],ATLETAS[F. NACIMIENTO])</f>
        <v>38352</v>
      </c>
      <c r="C1745" s="1">
        <f>IF(BD_ATLETAS[[#This Row],[F. NACIMIENTO]]=0,"",BD_ATLETAS[[#This Row],[AÑO]]-YEAR(BD_ATLETAS[[#This Row],[F. NACIMIENTO]]))</f>
        <v>15</v>
      </c>
      <c r="D1745" s="2" t="s">
        <v>271</v>
      </c>
      <c r="E1745" s="4" t="s">
        <v>369</v>
      </c>
      <c r="F17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5" s="4" t="str">
        <f>_xlfn.XLOOKUP(BD_ATLETAS[[#This Row],[ATLETA]],ATLETAS[ATLETA],ATLETAS[SEXO])</f>
        <v>M</v>
      </c>
      <c r="H1745" s="4">
        <v>43892</v>
      </c>
      <c r="I1745" s="2" t="s">
        <v>69</v>
      </c>
      <c r="J1745" s="1" t="s">
        <v>11</v>
      </c>
      <c r="K1745" s="3">
        <v>4.0682870370370368E-4</v>
      </c>
    </row>
    <row r="1746" spans="1:11" x14ac:dyDescent="0.25">
      <c r="A1746" s="1">
        <v>2024</v>
      </c>
      <c r="B1746" s="4">
        <f>_xlfn.XLOOKUP(BD_ATLETAS[[#This Row],[ATLETA]],ATLETAS[ATLETA],ATLETAS[F. NACIMIENTO])</f>
        <v>38352</v>
      </c>
      <c r="C1746" s="1">
        <f>IF(BD_ATLETAS[[#This Row],[F. NACIMIENTO]]=0,"",BD_ATLETAS[[#This Row],[AÑO]]-YEAR(BD_ATLETAS[[#This Row],[F. NACIMIENTO]]))</f>
        <v>15</v>
      </c>
      <c r="D1746" s="2" t="s">
        <v>271</v>
      </c>
      <c r="E1746" s="4" t="s">
        <v>369</v>
      </c>
      <c r="F17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46" s="4" t="str">
        <f>_xlfn.XLOOKUP(BD_ATLETAS[[#This Row],[ATLETA]],ATLETAS[ATLETA],ATLETAS[SEXO])</f>
        <v>M</v>
      </c>
      <c r="H1746" s="4">
        <v>43892</v>
      </c>
      <c r="I1746" s="2" t="s">
        <v>69</v>
      </c>
      <c r="J1746" s="1" t="s">
        <v>13</v>
      </c>
      <c r="K1746" s="3">
        <v>3.949074074074074E-4</v>
      </c>
    </row>
    <row r="1747" spans="1:11" x14ac:dyDescent="0.25">
      <c r="A1747" s="1">
        <v>2024</v>
      </c>
      <c r="B1747" s="4">
        <f>_xlfn.XLOOKUP(BD_ATLETAS[[#This Row],[ATLETA]],ATLETAS[ATLETA],ATLETAS[F. NACIMIENTO])</f>
        <v>27394</v>
      </c>
      <c r="C1747" s="1">
        <f>IF(BD_ATLETAS[[#This Row],[F. NACIMIENTO]]=0,"",BD_ATLETAS[[#This Row],[AÑO]]-YEAR(BD_ATLETAS[[#This Row],[F. NACIMIENTO]]))</f>
        <v>45</v>
      </c>
      <c r="D1747" s="2" t="s">
        <v>283</v>
      </c>
      <c r="E1747" s="4" t="s">
        <v>369</v>
      </c>
      <c r="F1747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47" s="4" t="str">
        <f>_xlfn.XLOOKUP(BD_ATLETAS[[#This Row],[ATLETA]],ATLETAS[ATLETA],ATLETAS[SEXO])</f>
        <v>M</v>
      </c>
      <c r="H1747" s="4">
        <v>43892</v>
      </c>
      <c r="I1747" s="2" t="s">
        <v>69</v>
      </c>
      <c r="J1747" s="1" t="s">
        <v>649</v>
      </c>
      <c r="K1747" s="3">
        <v>4.6886574074074067E-4</v>
      </c>
    </row>
    <row r="1748" spans="1:11" x14ac:dyDescent="0.25">
      <c r="A1748" s="1">
        <v>2024</v>
      </c>
      <c r="B1748" s="4">
        <f>_xlfn.XLOOKUP(BD_ATLETAS[[#This Row],[ATLETA]],ATLETAS[ATLETA],ATLETAS[F. NACIMIENTO])</f>
        <v>30681</v>
      </c>
      <c r="C1748" s="1">
        <f>IF(BD_ATLETAS[[#This Row],[F. NACIMIENTO]]=0,"",BD_ATLETAS[[#This Row],[AÑO]]-YEAR(BD_ATLETAS[[#This Row],[F. NACIMIENTO]]))</f>
        <v>36</v>
      </c>
      <c r="D1748" s="2" t="s">
        <v>255</v>
      </c>
      <c r="E1748" s="4" t="s">
        <v>369</v>
      </c>
      <c r="F17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48" s="4" t="str">
        <f>_xlfn.XLOOKUP(BD_ATLETAS[[#This Row],[ATLETA]],ATLETAS[ATLETA],ATLETAS[SEXO])</f>
        <v>F</v>
      </c>
      <c r="H1748" s="4">
        <v>43892</v>
      </c>
      <c r="I1748" s="2" t="s">
        <v>69</v>
      </c>
      <c r="J1748" s="1" t="s">
        <v>652</v>
      </c>
      <c r="K1748" s="3">
        <v>3.1127314814814815E-3</v>
      </c>
    </row>
    <row r="1749" spans="1:11" x14ac:dyDescent="0.25">
      <c r="A1749" s="1">
        <v>2024</v>
      </c>
      <c r="B1749" s="4">
        <f>_xlfn.XLOOKUP(BD_ATLETAS[[#This Row],[ATLETA]],ATLETAS[ATLETA],ATLETAS[F. NACIMIENTO])</f>
        <v>35296</v>
      </c>
      <c r="C1749" s="1">
        <f>IF(BD_ATLETAS[[#This Row],[F. NACIMIENTO]]=0,"",BD_ATLETAS[[#This Row],[AÑO]]-YEAR(BD_ATLETAS[[#This Row],[F. NACIMIENTO]]))</f>
        <v>24</v>
      </c>
      <c r="D1749" s="2" t="s">
        <v>87</v>
      </c>
      <c r="E1749" s="4" t="s">
        <v>362</v>
      </c>
      <c r="F17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49" s="4" t="str">
        <f>_xlfn.XLOOKUP(BD_ATLETAS[[#This Row],[ATLETA]],ATLETAS[ATLETA],ATLETAS[SEXO])</f>
        <v>F</v>
      </c>
      <c r="H1749" s="4">
        <v>43892</v>
      </c>
      <c r="I1749" s="2" t="s">
        <v>69</v>
      </c>
      <c r="J1749" s="1" t="s">
        <v>649</v>
      </c>
      <c r="K1749" s="3">
        <v>3.9780092592592596E-4</v>
      </c>
    </row>
    <row r="1750" spans="1:11" x14ac:dyDescent="0.25">
      <c r="A1750" s="1">
        <v>2024</v>
      </c>
      <c r="B1750" s="4">
        <f>_xlfn.XLOOKUP(BD_ATLETAS[[#This Row],[ATLETA]],ATLETAS[ATLETA],ATLETAS[F. NACIMIENTO])</f>
        <v>35296</v>
      </c>
      <c r="C1750" s="1">
        <f>IF(BD_ATLETAS[[#This Row],[F. NACIMIENTO]]=0,"",BD_ATLETAS[[#This Row],[AÑO]]-YEAR(BD_ATLETAS[[#This Row],[F. NACIMIENTO]]))</f>
        <v>24</v>
      </c>
      <c r="D1750" s="2" t="s">
        <v>87</v>
      </c>
      <c r="E1750" s="4" t="s">
        <v>362</v>
      </c>
      <c r="F17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0" s="4" t="str">
        <f>_xlfn.XLOOKUP(BD_ATLETAS[[#This Row],[ATLETA]],ATLETAS[ATLETA],ATLETAS[SEXO])</f>
        <v>F</v>
      </c>
      <c r="H1750" s="4">
        <v>43892</v>
      </c>
      <c r="I1750" s="2" t="s">
        <v>69</v>
      </c>
      <c r="J1750" s="1" t="s">
        <v>651</v>
      </c>
      <c r="K1750" s="3">
        <v>9.324074074074074E-4</v>
      </c>
    </row>
    <row r="1751" spans="1:11" x14ac:dyDescent="0.25">
      <c r="A1751" s="1">
        <v>2024</v>
      </c>
      <c r="B1751" s="4">
        <f>_xlfn.XLOOKUP(BD_ATLETAS[[#This Row],[ATLETA]],ATLETAS[ATLETA],ATLETAS[F. NACIMIENTO])</f>
        <v>35296</v>
      </c>
      <c r="C1751" s="1">
        <f>IF(BD_ATLETAS[[#This Row],[F. NACIMIENTO]]=0,"",BD_ATLETAS[[#This Row],[AÑO]]-YEAR(BD_ATLETAS[[#This Row],[F. NACIMIENTO]]))</f>
        <v>24</v>
      </c>
      <c r="D1751" s="2" t="s">
        <v>87</v>
      </c>
      <c r="E1751" s="4" t="s">
        <v>362</v>
      </c>
      <c r="F17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1" s="4" t="str">
        <f>_xlfn.XLOOKUP(BD_ATLETAS[[#This Row],[ATLETA]],ATLETAS[ATLETA],ATLETAS[SEXO])</f>
        <v>F</v>
      </c>
      <c r="H1751" s="4">
        <v>43892</v>
      </c>
      <c r="I1751" s="2" t="s">
        <v>69</v>
      </c>
      <c r="J1751" s="1" t="s">
        <v>11</v>
      </c>
      <c r="K1751" s="3">
        <v>5.5659722222222232E-4</v>
      </c>
    </row>
    <row r="1752" spans="1:11" x14ac:dyDescent="0.25">
      <c r="A1752" s="1">
        <v>2024</v>
      </c>
      <c r="B1752" s="4">
        <f>_xlfn.XLOOKUP(BD_ATLETAS[[#This Row],[ATLETA]],ATLETAS[ATLETA],ATLETAS[F. NACIMIENTO])</f>
        <v>35296</v>
      </c>
      <c r="C1752" s="1">
        <f>IF(BD_ATLETAS[[#This Row],[F. NACIMIENTO]]=0,"",BD_ATLETAS[[#This Row],[AÑO]]-YEAR(BD_ATLETAS[[#This Row],[F. NACIMIENTO]]))</f>
        <v>24</v>
      </c>
      <c r="D1752" s="2" t="s">
        <v>87</v>
      </c>
      <c r="E1752" s="4" t="s">
        <v>362</v>
      </c>
      <c r="F175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52" s="4" t="str">
        <f>_xlfn.XLOOKUP(BD_ATLETAS[[#This Row],[ATLETA]],ATLETAS[ATLETA],ATLETAS[SEXO])</f>
        <v>F</v>
      </c>
      <c r="H1752" s="4">
        <v>43892</v>
      </c>
      <c r="I1752" s="2" t="s">
        <v>69</v>
      </c>
      <c r="J1752" s="1" t="s">
        <v>13</v>
      </c>
      <c r="K1752" s="3">
        <v>4.2430555555555554E-4</v>
      </c>
    </row>
    <row r="1753" spans="1:11" x14ac:dyDescent="0.25">
      <c r="A1753" s="1">
        <v>2024</v>
      </c>
      <c r="B1753" s="4">
        <f>_xlfn.XLOOKUP(BD_ATLETAS[[#This Row],[ATLETA]],ATLETAS[ATLETA],ATLETAS[F. NACIMIENTO])</f>
        <v>38143</v>
      </c>
      <c r="C1753" s="1">
        <f>IF(BD_ATLETAS[[#This Row],[F. NACIMIENTO]]=0,"",BD_ATLETAS[[#This Row],[AÑO]]-YEAR(BD_ATLETAS[[#This Row],[F. NACIMIENTO]]))</f>
        <v>16</v>
      </c>
      <c r="D1753" s="2" t="s">
        <v>336</v>
      </c>
      <c r="E1753" s="4" t="s">
        <v>376</v>
      </c>
      <c r="F175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3" s="4" t="str">
        <f>_xlfn.XLOOKUP(BD_ATLETAS[[#This Row],[ATLETA]],ATLETAS[ATLETA],ATLETAS[SEXO])</f>
        <v>F</v>
      </c>
      <c r="H1753" s="4">
        <v>43892</v>
      </c>
      <c r="I1753" s="2" t="s">
        <v>69</v>
      </c>
      <c r="J1753" s="1" t="s">
        <v>649</v>
      </c>
      <c r="K1753" s="3">
        <v>3.7106481481481479E-4</v>
      </c>
    </row>
    <row r="1754" spans="1:11" x14ac:dyDescent="0.25">
      <c r="A1754" s="1">
        <v>2024</v>
      </c>
      <c r="B1754" s="4">
        <f>_xlfn.XLOOKUP(BD_ATLETAS[[#This Row],[ATLETA]],ATLETAS[ATLETA],ATLETAS[F. NACIMIENTO])</f>
        <v>38143</v>
      </c>
      <c r="C1754" s="1">
        <f>IF(BD_ATLETAS[[#This Row],[F. NACIMIENTO]]=0,"",BD_ATLETAS[[#This Row],[AÑO]]-YEAR(BD_ATLETAS[[#This Row],[F. NACIMIENTO]]))</f>
        <v>16</v>
      </c>
      <c r="D1754" s="2" t="s">
        <v>336</v>
      </c>
      <c r="E1754" s="4" t="s">
        <v>376</v>
      </c>
      <c r="F175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4" s="4" t="str">
        <f>_xlfn.XLOOKUP(BD_ATLETAS[[#This Row],[ATLETA]],ATLETAS[ATLETA],ATLETAS[SEXO])</f>
        <v>F</v>
      </c>
      <c r="H1754" s="4">
        <v>43892</v>
      </c>
      <c r="I1754" s="2" t="s">
        <v>69</v>
      </c>
      <c r="J1754" s="1" t="s">
        <v>651</v>
      </c>
      <c r="K1754" s="3">
        <v>8.4641203703703712E-4</v>
      </c>
    </row>
    <row r="1755" spans="1:11" x14ac:dyDescent="0.25">
      <c r="A1755" s="1">
        <v>2024</v>
      </c>
      <c r="B1755" s="4">
        <f>_xlfn.XLOOKUP(BD_ATLETAS[[#This Row],[ATLETA]],ATLETAS[ATLETA],ATLETAS[F. NACIMIENTO])</f>
        <v>38143</v>
      </c>
      <c r="C1755" s="1">
        <f>IF(BD_ATLETAS[[#This Row],[F. NACIMIENTO]]=0,"",BD_ATLETAS[[#This Row],[AÑO]]-YEAR(BD_ATLETAS[[#This Row],[F. NACIMIENTO]]))</f>
        <v>16</v>
      </c>
      <c r="D1755" s="2" t="s">
        <v>336</v>
      </c>
      <c r="E1755" s="4" t="s">
        <v>376</v>
      </c>
      <c r="F175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55" s="4" t="str">
        <f>_xlfn.XLOOKUP(BD_ATLETAS[[#This Row],[ATLETA]],ATLETAS[ATLETA],ATLETAS[SEXO])</f>
        <v>F</v>
      </c>
      <c r="H1755" s="4">
        <v>43892</v>
      </c>
      <c r="I1755" s="2" t="s">
        <v>69</v>
      </c>
      <c r="J1755" s="1" t="s">
        <v>13</v>
      </c>
      <c r="K1755" s="3">
        <v>4.265046296296296E-4</v>
      </c>
    </row>
    <row r="1756" spans="1:11" x14ac:dyDescent="0.25">
      <c r="A1756" s="1">
        <v>2024</v>
      </c>
      <c r="B1756" s="4">
        <f>_xlfn.XLOOKUP(BD_ATLETAS[[#This Row],[ATLETA]],ATLETAS[ATLETA],ATLETAS[F. NACIMIENTO])</f>
        <v>38624</v>
      </c>
      <c r="C1756" s="1">
        <f>IF(BD_ATLETAS[[#This Row],[F. NACIMIENTO]]=0,"",BD_ATLETAS[[#This Row],[AÑO]]-YEAR(BD_ATLETAS[[#This Row],[F. NACIMIENTO]]))</f>
        <v>15</v>
      </c>
      <c r="D1756" s="2" t="s">
        <v>348</v>
      </c>
      <c r="E1756" s="4" t="s">
        <v>376</v>
      </c>
      <c r="F175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6" s="4" t="str">
        <f>_xlfn.XLOOKUP(BD_ATLETAS[[#This Row],[ATLETA]],ATLETAS[ATLETA],ATLETAS[SEXO])</f>
        <v>M</v>
      </c>
      <c r="H1756" s="4">
        <v>43892</v>
      </c>
      <c r="I1756" s="2" t="s">
        <v>69</v>
      </c>
      <c r="J1756" s="1" t="s">
        <v>649</v>
      </c>
      <c r="K1756" s="3">
        <v>3.5150462962962962E-4</v>
      </c>
    </row>
    <row r="1757" spans="1:11" x14ac:dyDescent="0.25">
      <c r="A1757" s="1">
        <v>2024</v>
      </c>
      <c r="B1757" s="4">
        <f>_xlfn.XLOOKUP(BD_ATLETAS[[#This Row],[ATLETA]],ATLETAS[ATLETA],ATLETAS[F. NACIMIENTO])</f>
        <v>38624</v>
      </c>
      <c r="C1757" s="1">
        <f>IF(BD_ATLETAS[[#This Row],[F. NACIMIENTO]]=0,"",BD_ATLETAS[[#This Row],[AÑO]]-YEAR(BD_ATLETAS[[#This Row],[F. NACIMIENTO]]))</f>
        <v>15</v>
      </c>
      <c r="D1757" s="2" t="s">
        <v>348</v>
      </c>
      <c r="E1757" s="4" t="s">
        <v>376</v>
      </c>
      <c r="F17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7" s="4" t="str">
        <f>_xlfn.XLOOKUP(BD_ATLETAS[[#This Row],[ATLETA]],ATLETAS[ATLETA],ATLETAS[SEXO])</f>
        <v>M</v>
      </c>
      <c r="H1757" s="4">
        <v>43892</v>
      </c>
      <c r="I1757" s="2" t="s">
        <v>69</v>
      </c>
      <c r="J1757" s="1" t="s">
        <v>651</v>
      </c>
      <c r="K1757" s="3">
        <v>7.8784722222222233E-4</v>
      </c>
    </row>
    <row r="1758" spans="1:11" x14ac:dyDescent="0.25">
      <c r="A1758" s="1">
        <v>2024</v>
      </c>
      <c r="B1758" s="4">
        <f>_xlfn.XLOOKUP(BD_ATLETAS[[#This Row],[ATLETA]],ATLETAS[ATLETA],ATLETAS[F. NACIMIENTO])</f>
        <v>38624</v>
      </c>
      <c r="C1758" s="1">
        <f>IF(BD_ATLETAS[[#This Row],[F. NACIMIENTO]]=0,"",BD_ATLETAS[[#This Row],[AÑO]]-YEAR(BD_ATLETAS[[#This Row],[F. NACIMIENTO]]))</f>
        <v>15</v>
      </c>
      <c r="D1758" s="2" t="s">
        <v>348</v>
      </c>
      <c r="E1758" s="4" t="s">
        <v>376</v>
      </c>
      <c r="F17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8" s="4" t="str">
        <f>_xlfn.XLOOKUP(BD_ATLETAS[[#This Row],[ATLETA]],ATLETAS[ATLETA],ATLETAS[SEXO])</f>
        <v>M</v>
      </c>
      <c r="H1758" s="4">
        <v>43892</v>
      </c>
      <c r="I1758" s="2" t="s">
        <v>69</v>
      </c>
      <c r="J1758" s="1" t="s">
        <v>652</v>
      </c>
      <c r="K1758" s="3">
        <v>1.7859953703703703E-3</v>
      </c>
    </row>
    <row r="1759" spans="1:11" x14ac:dyDescent="0.25">
      <c r="A1759" s="1">
        <v>2024</v>
      </c>
      <c r="B1759" s="4">
        <f>_xlfn.XLOOKUP(BD_ATLETAS[[#This Row],[ATLETA]],ATLETAS[ATLETA],ATLETAS[F. NACIMIENTO])</f>
        <v>38624</v>
      </c>
      <c r="C1759" s="1">
        <f>IF(BD_ATLETAS[[#This Row],[F. NACIMIENTO]]=0,"",BD_ATLETAS[[#This Row],[AÑO]]-YEAR(BD_ATLETAS[[#This Row],[F. NACIMIENTO]]))</f>
        <v>15</v>
      </c>
      <c r="D1759" s="2" t="s">
        <v>348</v>
      </c>
      <c r="E1759" s="4" t="s">
        <v>376</v>
      </c>
      <c r="F17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759" s="4" t="str">
        <f>_xlfn.XLOOKUP(BD_ATLETAS[[#This Row],[ATLETA]],ATLETAS[ATLETA],ATLETAS[SEXO])</f>
        <v>M</v>
      </c>
      <c r="H1759" s="4">
        <v>43892</v>
      </c>
      <c r="I1759" s="2" t="s">
        <v>69</v>
      </c>
      <c r="J1759" s="1" t="s">
        <v>12</v>
      </c>
      <c r="K1759" s="3">
        <v>4.8391203703703709E-4</v>
      </c>
    </row>
    <row r="1760" spans="1:11" x14ac:dyDescent="0.25">
      <c r="A1760" s="1">
        <v>2024</v>
      </c>
      <c r="B1760" s="4">
        <f>_xlfn.XLOOKUP(BD_ATLETAS[[#This Row],[ATLETA]],ATLETAS[ATLETA],ATLETAS[F. NACIMIENTO])</f>
        <v>34861</v>
      </c>
      <c r="C1760" s="1">
        <f>IF(BD_ATLETAS[[#This Row],[F. NACIMIENTO]]=0,"",BD_ATLETAS[[#This Row],[AÑO]]-YEAR(BD_ATLETAS[[#This Row],[F. NACIMIENTO]]))</f>
        <v>25</v>
      </c>
      <c r="D1760" s="2" t="s">
        <v>105</v>
      </c>
      <c r="E1760" s="4" t="s">
        <v>362</v>
      </c>
      <c r="F176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0" s="4" t="str">
        <f>_xlfn.XLOOKUP(BD_ATLETAS[[#This Row],[ATLETA]],ATLETAS[ATLETA],ATLETAS[SEXO])</f>
        <v>M</v>
      </c>
      <c r="H1760" s="4">
        <v>43892</v>
      </c>
      <c r="I1760" s="2" t="s">
        <v>69</v>
      </c>
      <c r="J1760" s="1" t="s">
        <v>649</v>
      </c>
      <c r="K1760" s="3">
        <v>3.3020833333333334E-4</v>
      </c>
    </row>
    <row r="1761" spans="1:11" x14ac:dyDescent="0.25">
      <c r="A1761" s="1">
        <v>2024</v>
      </c>
      <c r="B1761" s="4">
        <f>_xlfn.XLOOKUP(BD_ATLETAS[[#This Row],[ATLETA]],ATLETAS[ATLETA],ATLETAS[F. NACIMIENTO])</f>
        <v>34861</v>
      </c>
      <c r="C1761" s="1">
        <f>IF(BD_ATLETAS[[#This Row],[F. NACIMIENTO]]=0,"",BD_ATLETAS[[#This Row],[AÑO]]-YEAR(BD_ATLETAS[[#This Row],[F. NACIMIENTO]]))</f>
        <v>25</v>
      </c>
      <c r="D1761" s="2" t="s">
        <v>105</v>
      </c>
      <c r="E1761" s="4" t="s">
        <v>362</v>
      </c>
      <c r="F176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1" s="4" t="str">
        <f>_xlfn.XLOOKUP(BD_ATLETAS[[#This Row],[ATLETA]],ATLETAS[ATLETA],ATLETAS[SEXO])</f>
        <v>M</v>
      </c>
      <c r="H1761" s="4">
        <v>43892</v>
      </c>
      <c r="I1761" s="2" t="s">
        <v>69</v>
      </c>
      <c r="J1761" s="1" t="s">
        <v>651</v>
      </c>
      <c r="K1761" s="3">
        <v>7.635416666666666E-4</v>
      </c>
    </row>
    <row r="1762" spans="1:11" x14ac:dyDescent="0.25">
      <c r="A1762" s="1">
        <v>2024</v>
      </c>
      <c r="B1762" s="4">
        <f>_xlfn.XLOOKUP(BD_ATLETAS[[#This Row],[ATLETA]],ATLETAS[ATLETA],ATLETAS[F. NACIMIENTO])</f>
        <v>34861</v>
      </c>
      <c r="C1762" s="1">
        <f>IF(BD_ATLETAS[[#This Row],[F. NACIMIENTO]]=0,"",BD_ATLETAS[[#This Row],[AÑO]]-YEAR(BD_ATLETAS[[#This Row],[F. NACIMIENTO]]))</f>
        <v>25</v>
      </c>
      <c r="D1762" s="2" t="s">
        <v>105</v>
      </c>
      <c r="E1762" s="4" t="s">
        <v>362</v>
      </c>
      <c r="F176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62" s="4" t="str">
        <f>_xlfn.XLOOKUP(BD_ATLETAS[[#This Row],[ATLETA]],ATLETAS[ATLETA],ATLETAS[SEXO])</f>
        <v>M</v>
      </c>
      <c r="H1762" s="4">
        <v>43892</v>
      </c>
      <c r="I1762" s="2" t="s">
        <v>69</v>
      </c>
      <c r="J1762" s="1" t="s">
        <v>13</v>
      </c>
      <c r="K1762" s="3">
        <v>4.0046296296296293E-4</v>
      </c>
    </row>
    <row r="1763" spans="1:11" x14ac:dyDescent="0.25">
      <c r="A1763" s="1">
        <v>2024</v>
      </c>
      <c r="B1763" s="4">
        <f>_xlfn.XLOOKUP(BD_ATLETAS[[#This Row],[ATLETA]],ATLETAS[ATLETA],ATLETAS[F. NACIMIENTO])</f>
        <v>33020</v>
      </c>
      <c r="C1763" s="1">
        <f>IF(BD_ATLETAS[[#This Row],[F. NACIMIENTO]]=0,"",BD_ATLETAS[[#This Row],[AÑO]]-YEAR(BD_ATLETAS[[#This Row],[F. NACIMIENTO]]))</f>
        <v>30</v>
      </c>
      <c r="D1763" s="2" t="s">
        <v>131</v>
      </c>
      <c r="E1763" s="4" t="s">
        <v>364</v>
      </c>
      <c r="F176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3" s="4" t="str">
        <f>_xlfn.XLOOKUP(BD_ATLETAS[[#This Row],[ATLETA]],ATLETAS[ATLETA],ATLETAS[SEXO])</f>
        <v>F</v>
      </c>
      <c r="H1763" s="4">
        <v>43892</v>
      </c>
      <c r="I1763" s="2" t="s">
        <v>69</v>
      </c>
      <c r="J1763" s="1" t="s">
        <v>649</v>
      </c>
      <c r="K1763" s="3">
        <v>7.9641203703703699E-4</v>
      </c>
    </row>
    <row r="1764" spans="1:11" x14ac:dyDescent="0.25">
      <c r="A1764" s="1">
        <v>2024</v>
      </c>
      <c r="B1764" s="4">
        <f>_xlfn.XLOOKUP(BD_ATLETAS[[#This Row],[ATLETA]],ATLETAS[ATLETA],ATLETAS[F. NACIMIENTO])</f>
        <v>33020</v>
      </c>
      <c r="C1764" s="1">
        <f>IF(BD_ATLETAS[[#This Row],[F. NACIMIENTO]]=0,"",BD_ATLETAS[[#This Row],[AÑO]]-YEAR(BD_ATLETAS[[#This Row],[F. NACIMIENTO]]))</f>
        <v>30</v>
      </c>
      <c r="D1764" s="2" t="s">
        <v>131</v>
      </c>
      <c r="E1764" s="4" t="s">
        <v>364</v>
      </c>
      <c r="F176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4" s="4" t="str">
        <f>_xlfn.XLOOKUP(BD_ATLETAS[[#This Row],[ATLETA]],ATLETAS[ATLETA],ATLETAS[SEXO])</f>
        <v>F</v>
      </c>
      <c r="H1764" s="4">
        <v>43892</v>
      </c>
      <c r="I1764" s="2" t="s">
        <v>69</v>
      </c>
      <c r="J1764" s="1" t="s">
        <v>651</v>
      </c>
      <c r="K1764" s="3">
        <v>2.0934027777777778E-3</v>
      </c>
    </row>
    <row r="1765" spans="1:11" x14ac:dyDescent="0.25">
      <c r="A1765" s="1">
        <v>2024</v>
      </c>
      <c r="B1765" s="4">
        <f>_xlfn.XLOOKUP(BD_ATLETAS[[#This Row],[ATLETA]],ATLETAS[ATLETA],ATLETAS[F. NACIMIENTO])</f>
        <v>33020</v>
      </c>
      <c r="C1765" s="1">
        <f>IF(BD_ATLETAS[[#This Row],[F. NACIMIENTO]]=0,"",BD_ATLETAS[[#This Row],[AÑO]]-YEAR(BD_ATLETAS[[#This Row],[F. NACIMIENTO]]))</f>
        <v>30</v>
      </c>
      <c r="D1765" s="2" t="s">
        <v>131</v>
      </c>
      <c r="E1765" s="4" t="s">
        <v>364</v>
      </c>
      <c r="F176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65" s="4" t="str">
        <f>_xlfn.XLOOKUP(BD_ATLETAS[[#This Row],[ATLETA]],ATLETAS[ATLETA],ATLETAS[SEXO])</f>
        <v>F</v>
      </c>
      <c r="H1765" s="4">
        <v>43892</v>
      </c>
      <c r="I1765" s="2" t="s">
        <v>69</v>
      </c>
      <c r="J1765" s="1" t="s">
        <v>652</v>
      </c>
      <c r="K1765" s="3">
        <v>4.7702546296296295E-3</v>
      </c>
    </row>
    <row r="1766" spans="1:11" x14ac:dyDescent="0.25">
      <c r="A1766" s="1">
        <v>2024</v>
      </c>
      <c r="B1766" s="4">
        <f>_xlfn.XLOOKUP(BD_ATLETAS[[#This Row],[ATLETA]],ATLETAS[ATLETA],ATLETAS[F. NACIMIENTO])</f>
        <v>37621</v>
      </c>
      <c r="C1766" s="1">
        <f>IF(BD_ATLETAS[[#This Row],[F. NACIMIENTO]]=0,"",BD_ATLETAS[[#This Row],[AÑO]]-YEAR(BD_ATLETAS[[#This Row],[F. NACIMIENTO]]))</f>
        <v>17</v>
      </c>
      <c r="D1766" s="2" t="s">
        <v>274</v>
      </c>
      <c r="E1766" s="4" t="s">
        <v>369</v>
      </c>
      <c r="F176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6" s="4" t="str">
        <f>_xlfn.XLOOKUP(BD_ATLETAS[[#This Row],[ATLETA]],ATLETAS[ATLETA],ATLETAS[SEXO])</f>
        <v>M</v>
      </c>
      <c r="H1766" s="4">
        <v>43892</v>
      </c>
      <c r="I1766" s="2" t="s">
        <v>69</v>
      </c>
      <c r="J1766" s="1" t="s">
        <v>651</v>
      </c>
      <c r="K1766" s="3">
        <v>6.4490740740740741E-4</v>
      </c>
    </row>
    <row r="1767" spans="1:11" x14ac:dyDescent="0.25">
      <c r="A1767" s="1">
        <v>2024</v>
      </c>
      <c r="B1767" s="4">
        <f>_xlfn.XLOOKUP(BD_ATLETAS[[#This Row],[ATLETA]],ATLETAS[ATLETA],ATLETAS[F. NACIMIENTO])</f>
        <v>37621</v>
      </c>
      <c r="C1767" s="1">
        <f>IF(BD_ATLETAS[[#This Row],[F. NACIMIENTO]]=0,"",BD_ATLETAS[[#This Row],[AÑO]]-YEAR(BD_ATLETAS[[#This Row],[F. NACIMIENTO]]))</f>
        <v>17</v>
      </c>
      <c r="D1767" s="2" t="s">
        <v>274</v>
      </c>
      <c r="E1767" s="4" t="s">
        <v>369</v>
      </c>
      <c r="F17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7" s="4" t="str">
        <f>_xlfn.XLOOKUP(BD_ATLETAS[[#This Row],[ATLETA]],ATLETAS[ATLETA],ATLETAS[SEXO])</f>
        <v>M</v>
      </c>
      <c r="H1767" s="4">
        <v>43892</v>
      </c>
      <c r="I1767" s="2" t="s">
        <v>69</v>
      </c>
      <c r="J1767" s="1" t="s">
        <v>652</v>
      </c>
      <c r="K1767" s="3">
        <v>1.4821759259259258E-3</v>
      </c>
    </row>
    <row r="1768" spans="1:11" x14ac:dyDescent="0.25">
      <c r="A1768" s="1">
        <v>2024</v>
      </c>
      <c r="B1768" s="4">
        <f>_xlfn.XLOOKUP(BD_ATLETAS[[#This Row],[ATLETA]],ATLETAS[ATLETA],ATLETAS[F. NACIMIENTO])</f>
        <v>37621</v>
      </c>
      <c r="C1768" s="1">
        <f>IF(BD_ATLETAS[[#This Row],[F. NACIMIENTO]]=0,"",BD_ATLETAS[[#This Row],[AÑO]]-YEAR(BD_ATLETAS[[#This Row],[F. NACIMIENTO]]))</f>
        <v>17</v>
      </c>
      <c r="D1768" s="2" t="s">
        <v>274</v>
      </c>
      <c r="E1768" s="4" t="s">
        <v>369</v>
      </c>
      <c r="F17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8" s="4" t="str">
        <f>_xlfn.XLOOKUP(BD_ATLETAS[[#This Row],[ATLETA]],ATLETAS[ATLETA],ATLETAS[SEXO])</f>
        <v>M</v>
      </c>
      <c r="H1768" s="4">
        <v>43892</v>
      </c>
      <c r="I1768" s="2" t="s">
        <v>69</v>
      </c>
      <c r="J1768" s="1" t="s">
        <v>11</v>
      </c>
      <c r="K1768" s="3">
        <v>3.4108796296296296E-4</v>
      </c>
    </row>
    <row r="1769" spans="1:11" x14ac:dyDescent="0.25">
      <c r="A1769" s="1">
        <v>2024</v>
      </c>
      <c r="B1769" s="4">
        <f>_xlfn.XLOOKUP(BD_ATLETAS[[#This Row],[ATLETA]],ATLETAS[ATLETA],ATLETAS[F. NACIMIENTO])</f>
        <v>37621</v>
      </c>
      <c r="C1769" s="1">
        <f>IF(BD_ATLETAS[[#This Row],[F. NACIMIENTO]]=0,"",BD_ATLETAS[[#This Row],[AÑO]]-YEAR(BD_ATLETAS[[#This Row],[F. NACIMIENTO]]))</f>
        <v>17</v>
      </c>
      <c r="D1769" s="2" t="s">
        <v>274</v>
      </c>
      <c r="E1769" s="4" t="s">
        <v>369</v>
      </c>
      <c r="F17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769" s="4" t="str">
        <f>_xlfn.XLOOKUP(BD_ATLETAS[[#This Row],[ATLETA]],ATLETAS[ATLETA],ATLETAS[SEXO])</f>
        <v>M</v>
      </c>
      <c r="H1769" s="4">
        <v>43892</v>
      </c>
      <c r="I1769" s="2" t="s">
        <v>69</v>
      </c>
      <c r="J1769" s="1" t="s">
        <v>12</v>
      </c>
      <c r="K1769" s="3">
        <v>4.054398148148148E-4</v>
      </c>
    </row>
    <row r="1770" spans="1:11" x14ac:dyDescent="0.25">
      <c r="A1770" s="1">
        <v>2024</v>
      </c>
      <c r="B1770" s="4">
        <f>_xlfn.XLOOKUP(BD_ATLETAS[[#This Row],[ATLETA]],ATLETAS[ATLETA],ATLETAS[F. NACIMIENTO])</f>
        <v>35011</v>
      </c>
      <c r="C1770" s="1">
        <f>IF(BD_ATLETAS[[#This Row],[F. NACIMIENTO]]=0,"",BD_ATLETAS[[#This Row],[AÑO]]-YEAR(BD_ATLETAS[[#This Row],[F. NACIMIENTO]]))</f>
        <v>25</v>
      </c>
      <c r="D1770" s="2" t="s">
        <v>279</v>
      </c>
      <c r="E1770" s="4" t="s">
        <v>369</v>
      </c>
      <c r="F177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0" s="4" t="str">
        <f>_xlfn.XLOOKUP(BD_ATLETAS[[#This Row],[ATLETA]],ATLETAS[ATLETA],ATLETAS[SEXO])</f>
        <v>M</v>
      </c>
      <c r="H1770" s="4">
        <v>43940</v>
      </c>
      <c r="I1770" s="2" t="s">
        <v>379</v>
      </c>
      <c r="J1770" s="1" t="s">
        <v>15</v>
      </c>
      <c r="K1770" s="3">
        <v>1.8858796296296297E-3</v>
      </c>
    </row>
    <row r="1771" spans="1:11" x14ac:dyDescent="0.25">
      <c r="A1771" s="1">
        <v>2024</v>
      </c>
      <c r="B1771" s="4">
        <f>_xlfn.XLOOKUP(BD_ATLETAS[[#This Row],[ATLETA]],ATLETAS[ATLETA],ATLETAS[F. NACIMIENTO])</f>
        <v>35011</v>
      </c>
      <c r="C1771" s="1">
        <f>IF(BD_ATLETAS[[#This Row],[F. NACIMIENTO]]=0,"",BD_ATLETAS[[#This Row],[AÑO]]-YEAR(BD_ATLETAS[[#This Row],[F. NACIMIENTO]]))</f>
        <v>25</v>
      </c>
      <c r="D1771" s="2" t="s">
        <v>279</v>
      </c>
      <c r="E1771" s="4" t="s">
        <v>369</v>
      </c>
      <c r="F177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1" s="4" t="str">
        <f>_xlfn.XLOOKUP(BD_ATLETAS[[#This Row],[ATLETA]],ATLETAS[ATLETA],ATLETAS[SEXO])</f>
        <v>M</v>
      </c>
      <c r="H1771" s="4">
        <v>43940</v>
      </c>
      <c r="I1771" s="2" t="s">
        <v>379</v>
      </c>
      <c r="J1771" s="1" t="s">
        <v>649</v>
      </c>
      <c r="K1771" s="3">
        <v>3.0451388888888889E-4</v>
      </c>
    </row>
    <row r="1772" spans="1:11" x14ac:dyDescent="0.25">
      <c r="A1772" s="1">
        <v>2024</v>
      </c>
      <c r="B1772" s="4">
        <f>_xlfn.XLOOKUP(BD_ATLETAS[[#This Row],[ATLETA]],ATLETAS[ATLETA],ATLETAS[F. NACIMIENTO])</f>
        <v>35011</v>
      </c>
      <c r="C1772" s="1">
        <f>IF(BD_ATLETAS[[#This Row],[F. NACIMIENTO]]=0,"",BD_ATLETAS[[#This Row],[AÑO]]-YEAR(BD_ATLETAS[[#This Row],[F. NACIMIENTO]]))</f>
        <v>25</v>
      </c>
      <c r="D1772" s="2" t="s">
        <v>279</v>
      </c>
      <c r="E1772" s="4" t="s">
        <v>369</v>
      </c>
      <c r="F177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2" s="4" t="str">
        <f>_xlfn.XLOOKUP(BD_ATLETAS[[#This Row],[ATLETA]],ATLETAS[ATLETA],ATLETAS[SEXO])</f>
        <v>M</v>
      </c>
      <c r="H1772" s="4">
        <v>43940</v>
      </c>
      <c r="I1772" s="2" t="s">
        <v>379</v>
      </c>
      <c r="J1772" s="1" t="s">
        <v>651</v>
      </c>
      <c r="K1772" s="3">
        <v>6.9803240740740741E-4</v>
      </c>
    </row>
    <row r="1773" spans="1:11" x14ac:dyDescent="0.25">
      <c r="A1773" s="1">
        <v>2024</v>
      </c>
      <c r="B1773" s="4">
        <f>_xlfn.XLOOKUP(BD_ATLETAS[[#This Row],[ATLETA]],ATLETAS[ATLETA],ATLETAS[F. NACIMIENTO])</f>
        <v>35011</v>
      </c>
      <c r="C1773" s="1">
        <f>IF(BD_ATLETAS[[#This Row],[F. NACIMIENTO]]=0,"",BD_ATLETAS[[#This Row],[AÑO]]-YEAR(BD_ATLETAS[[#This Row],[F. NACIMIENTO]]))</f>
        <v>25</v>
      </c>
      <c r="D1773" s="2" t="s">
        <v>279</v>
      </c>
      <c r="E1773" s="4" t="s">
        <v>369</v>
      </c>
      <c r="F177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73" s="4" t="str">
        <f>_xlfn.XLOOKUP(BD_ATLETAS[[#This Row],[ATLETA]],ATLETAS[ATLETA],ATLETAS[SEXO])</f>
        <v>M</v>
      </c>
      <c r="H1773" s="4">
        <v>43940</v>
      </c>
      <c r="I1773" s="2" t="s">
        <v>379</v>
      </c>
      <c r="J1773" s="1" t="s">
        <v>652</v>
      </c>
      <c r="K1773" s="3">
        <v>1.6344907407407408E-3</v>
      </c>
    </row>
    <row r="1774" spans="1:11" x14ac:dyDescent="0.25">
      <c r="A1774" s="1">
        <v>2024</v>
      </c>
      <c r="B1774" s="4">
        <f>_xlfn.XLOOKUP(BD_ATLETAS[[#This Row],[ATLETA]],ATLETAS[ATLETA],ATLETAS[F. NACIMIENTO])</f>
        <v>30806</v>
      </c>
      <c r="C1774" s="1">
        <f>IF(BD_ATLETAS[[#This Row],[F. NACIMIENTO]]=0,"",BD_ATLETAS[[#This Row],[AÑO]]-YEAR(BD_ATLETAS[[#This Row],[F. NACIMIENTO]]))</f>
        <v>36</v>
      </c>
      <c r="D1774" s="2" t="s">
        <v>106</v>
      </c>
      <c r="E1774" s="4" t="s">
        <v>362</v>
      </c>
      <c r="F177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4" s="4" t="str">
        <f>_xlfn.XLOOKUP(BD_ATLETAS[[#This Row],[ATLETA]],ATLETAS[ATLETA],ATLETAS[SEXO])</f>
        <v>M</v>
      </c>
      <c r="H1774" s="4">
        <v>43940</v>
      </c>
      <c r="I1774" s="2" t="s">
        <v>379</v>
      </c>
      <c r="J1774" s="1" t="s">
        <v>15</v>
      </c>
      <c r="K1774" s="3">
        <v>2.9354166666666669E-3</v>
      </c>
    </row>
    <row r="1775" spans="1:11" x14ac:dyDescent="0.25">
      <c r="A1775" s="1">
        <v>2024</v>
      </c>
      <c r="B1775" s="4">
        <f>_xlfn.XLOOKUP(BD_ATLETAS[[#This Row],[ATLETA]],ATLETAS[ATLETA],ATLETAS[F. NACIMIENTO])</f>
        <v>30806</v>
      </c>
      <c r="C1775" s="1">
        <f>IF(BD_ATLETAS[[#This Row],[F. NACIMIENTO]]=0,"",BD_ATLETAS[[#This Row],[AÑO]]-YEAR(BD_ATLETAS[[#This Row],[F. NACIMIENTO]]))</f>
        <v>36</v>
      </c>
      <c r="D1775" s="2" t="s">
        <v>106</v>
      </c>
      <c r="E1775" s="4" t="s">
        <v>362</v>
      </c>
      <c r="F177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5" s="4" t="str">
        <f>_xlfn.XLOOKUP(BD_ATLETAS[[#This Row],[ATLETA]],ATLETAS[ATLETA],ATLETAS[SEXO])</f>
        <v>M</v>
      </c>
      <c r="H1775" s="4">
        <v>43940</v>
      </c>
      <c r="I1775" s="2" t="s">
        <v>379</v>
      </c>
      <c r="J1775" s="1" t="s">
        <v>649</v>
      </c>
      <c r="K1775" s="3">
        <v>4.4814814814814815E-4</v>
      </c>
    </row>
    <row r="1776" spans="1:11" x14ac:dyDescent="0.25">
      <c r="A1776" s="1">
        <v>2024</v>
      </c>
      <c r="B1776" s="4">
        <f>_xlfn.XLOOKUP(BD_ATLETAS[[#This Row],[ATLETA]],ATLETAS[ATLETA],ATLETAS[F. NACIMIENTO])</f>
        <v>30806</v>
      </c>
      <c r="C1776" s="1">
        <f>IF(BD_ATLETAS[[#This Row],[F. NACIMIENTO]]=0,"",BD_ATLETAS[[#This Row],[AÑO]]-YEAR(BD_ATLETAS[[#This Row],[F. NACIMIENTO]]))</f>
        <v>36</v>
      </c>
      <c r="D1776" s="2" t="s">
        <v>106</v>
      </c>
      <c r="E1776" s="4" t="s">
        <v>362</v>
      </c>
      <c r="F177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776" s="4" t="str">
        <f>_xlfn.XLOOKUP(BD_ATLETAS[[#This Row],[ATLETA]],ATLETAS[ATLETA],ATLETAS[SEXO])</f>
        <v>M</v>
      </c>
      <c r="H1776" s="4">
        <v>43940</v>
      </c>
      <c r="I1776" s="2" t="s">
        <v>379</v>
      </c>
      <c r="J1776" s="1" t="s">
        <v>651</v>
      </c>
      <c r="K1776" s="3">
        <v>1.1511574074074076E-3</v>
      </c>
    </row>
    <row r="1777" spans="1:11" x14ac:dyDescent="0.25">
      <c r="A1777" s="1">
        <v>2024</v>
      </c>
      <c r="B1777" s="4">
        <f>_xlfn.XLOOKUP(BD_ATLETAS[[#This Row],[ATLETA]],ATLETAS[ATLETA],ATLETAS[F. NACIMIENTO])</f>
        <v>28001</v>
      </c>
      <c r="C1777" s="1">
        <f>IF(BD_ATLETAS[[#This Row],[F. NACIMIENTO]]=0,"",BD_ATLETAS[[#This Row],[AÑO]]-YEAR(BD_ATLETAS[[#This Row],[F. NACIMIENTO]]))</f>
        <v>44</v>
      </c>
      <c r="D1777" s="2" t="s">
        <v>449</v>
      </c>
      <c r="E1777" s="4" t="s">
        <v>367</v>
      </c>
      <c r="F177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7" s="4" t="str">
        <f>_xlfn.XLOOKUP(BD_ATLETAS[[#This Row],[ATLETA]],ATLETAS[ATLETA],ATLETAS[SEXO])</f>
        <v>F</v>
      </c>
      <c r="H1777" s="4">
        <v>43940</v>
      </c>
      <c r="I1777" s="2" t="s">
        <v>379</v>
      </c>
      <c r="J1777" s="1" t="s">
        <v>15</v>
      </c>
      <c r="K1777" s="3">
        <v>3.9539351851851853E-3</v>
      </c>
    </row>
    <row r="1778" spans="1:11" x14ac:dyDescent="0.25">
      <c r="A1778" s="1">
        <v>2024</v>
      </c>
      <c r="B1778" s="4">
        <f>_xlfn.XLOOKUP(BD_ATLETAS[[#This Row],[ATLETA]],ATLETAS[ATLETA],ATLETAS[F. NACIMIENTO])</f>
        <v>28001</v>
      </c>
      <c r="C1778" s="1">
        <f>IF(BD_ATLETAS[[#This Row],[F. NACIMIENTO]]=0,"",BD_ATLETAS[[#This Row],[AÑO]]-YEAR(BD_ATLETAS[[#This Row],[F. NACIMIENTO]]))</f>
        <v>44</v>
      </c>
      <c r="D1778" s="2" t="s">
        <v>449</v>
      </c>
      <c r="E1778" s="4" t="s">
        <v>367</v>
      </c>
      <c r="F177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8" s="4" t="str">
        <f>_xlfn.XLOOKUP(BD_ATLETAS[[#This Row],[ATLETA]],ATLETAS[ATLETA],ATLETAS[SEXO])</f>
        <v>F</v>
      </c>
      <c r="H1778" s="4">
        <v>43940</v>
      </c>
      <c r="I1778" s="2" t="s">
        <v>379</v>
      </c>
      <c r="J1778" s="1" t="s">
        <v>649</v>
      </c>
      <c r="K1778" s="3">
        <v>6.6446759259259258E-4</v>
      </c>
    </row>
    <row r="1779" spans="1:11" x14ac:dyDescent="0.25">
      <c r="A1779" s="1">
        <v>2024</v>
      </c>
      <c r="B1779" s="4">
        <f>_xlfn.XLOOKUP(BD_ATLETAS[[#This Row],[ATLETA]],ATLETAS[ATLETA],ATLETAS[F. NACIMIENTO])</f>
        <v>28001</v>
      </c>
      <c r="C1779" s="1">
        <f>IF(BD_ATLETAS[[#This Row],[F. NACIMIENTO]]=0,"",BD_ATLETAS[[#This Row],[AÑO]]-YEAR(BD_ATLETAS[[#This Row],[F. NACIMIENTO]]))</f>
        <v>44</v>
      </c>
      <c r="D1779" s="2" t="s">
        <v>449</v>
      </c>
      <c r="E1779" s="4" t="s">
        <v>367</v>
      </c>
      <c r="F177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79" s="4" t="str">
        <f>_xlfn.XLOOKUP(BD_ATLETAS[[#This Row],[ATLETA]],ATLETAS[ATLETA],ATLETAS[SEXO])</f>
        <v>F</v>
      </c>
      <c r="H1779" s="4">
        <v>43940</v>
      </c>
      <c r="I1779" s="2" t="s">
        <v>379</v>
      </c>
      <c r="J1779" s="1" t="s">
        <v>651</v>
      </c>
      <c r="K1779" s="3">
        <v>1.7025462962962962E-3</v>
      </c>
    </row>
    <row r="1780" spans="1:11" x14ac:dyDescent="0.25">
      <c r="A1780" s="1">
        <v>2024</v>
      </c>
      <c r="B1780" s="4">
        <f>_xlfn.XLOOKUP(BD_ATLETAS[[#This Row],[ATLETA]],ATLETAS[ATLETA],ATLETAS[F. NACIMIENTO])</f>
        <v>28001</v>
      </c>
      <c r="C1780" s="1">
        <f>IF(BD_ATLETAS[[#This Row],[F. NACIMIENTO]]=0,"",BD_ATLETAS[[#This Row],[AÑO]]-YEAR(BD_ATLETAS[[#This Row],[F. NACIMIENTO]]))</f>
        <v>44</v>
      </c>
      <c r="D1780" s="2" t="s">
        <v>449</v>
      </c>
      <c r="E1780" s="4" t="s">
        <v>367</v>
      </c>
      <c r="F178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780" s="4" t="str">
        <f>_xlfn.XLOOKUP(BD_ATLETAS[[#This Row],[ATLETA]],ATLETAS[ATLETA],ATLETAS[SEXO])</f>
        <v>F</v>
      </c>
      <c r="H1780" s="4">
        <v>43940</v>
      </c>
      <c r="I1780" s="2" t="s">
        <v>379</v>
      </c>
      <c r="J1780" s="1" t="s">
        <v>652</v>
      </c>
      <c r="K1780" s="3">
        <v>3.685185185185185E-3</v>
      </c>
    </row>
    <row r="1781" spans="1:11" x14ac:dyDescent="0.25">
      <c r="A1781" s="1">
        <v>2024</v>
      </c>
      <c r="B1781" s="4">
        <f>_xlfn.XLOOKUP(BD_ATLETAS[[#This Row],[ATLETA]],ATLETAS[ATLETA],ATLETAS[F. NACIMIENTO])</f>
        <v>27394</v>
      </c>
      <c r="C1781" s="1">
        <f>IF(BD_ATLETAS[[#This Row],[F. NACIMIENTO]]=0,"",BD_ATLETAS[[#This Row],[AÑO]]-YEAR(BD_ATLETAS[[#This Row],[F. NACIMIENTO]]))</f>
        <v>45</v>
      </c>
      <c r="D1781" s="2" t="s">
        <v>281</v>
      </c>
      <c r="E1781" s="4" t="s">
        <v>369</v>
      </c>
      <c r="F178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1" s="4" t="str">
        <f>_xlfn.XLOOKUP(BD_ATLETAS[[#This Row],[ATLETA]],ATLETAS[ATLETA],ATLETAS[SEXO])</f>
        <v>M</v>
      </c>
      <c r="H1781" s="4">
        <v>43940</v>
      </c>
      <c r="I1781" s="2" t="s">
        <v>379</v>
      </c>
      <c r="J1781" s="1" t="s">
        <v>649</v>
      </c>
      <c r="K1781" s="3">
        <v>4.025462962962963E-4</v>
      </c>
    </row>
    <row r="1782" spans="1:11" x14ac:dyDescent="0.25">
      <c r="A1782" s="1">
        <v>2024</v>
      </c>
      <c r="B1782" s="4">
        <f>_xlfn.XLOOKUP(BD_ATLETAS[[#This Row],[ATLETA]],ATLETAS[ATLETA],ATLETAS[F. NACIMIENTO])</f>
        <v>27394</v>
      </c>
      <c r="C1782" s="1">
        <f>IF(BD_ATLETAS[[#This Row],[F. NACIMIENTO]]=0,"",BD_ATLETAS[[#This Row],[AÑO]]-YEAR(BD_ATLETAS[[#This Row],[F. NACIMIENTO]]))</f>
        <v>45</v>
      </c>
      <c r="D1782" s="2" t="s">
        <v>281</v>
      </c>
      <c r="E1782" s="4" t="s">
        <v>369</v>
      </c>
      <c r="F178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2" s="4" t="str">
        <f>_xlfn.XLOOKUP(BD_ATLETAS[[#This Row],[ATLETA]],ATLETAS[ATLETA],ATLETAS[SEXO])</f>
        <v>M</v>
      </c>
      <c r="H1782" s="4">
        <v>43940</v>
      </c>
      <c r="I1782" s="2" t="s">
        <v>379</v>
      </c>
      <c r="J1782" s="1" t="s">
        <v>651</v>
      </c>
      <c r="K1782" s="3">
        <v>9.8159722222222225E-4</v>
      </c>
    </row>
    <row r="1783" spans="1:11" x14ac:dyDescent="0.25">
      <c r="A1783" s="1">
        <v>2024</v>
      </c>
      <c r="B1783" s="4">
        <f>_xlfn.XLOOKUP(BD_ATLETAS[[#This Row],[ATLETA]],ATLETAS[ATLETA],ATLETAS[F. NACIMIENTO])</f>
        <v>27394</v>
      </c>
      <c r="C1783" s="1">
        <f>IF(BD_ATLETAS[[#This Row],[F. NACIMIENTO]]=0,"",BD_ATLETAS[[#This Row],[AÑO]]-YEAR(BD_ATLETAS[[#This Row],[F. NACIMIENTO]]))</f>
        <v>45</v>
      </c>
      <c r="D1783" s="2" t="s">
        <v>281</v>
      </c>
      <c r="E1783" s="4" t="s">
        <v>369</v>
      </c>
      <c r="F1783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83" s="4" t="str">
        <f>_xlfn.XLOOKUP(BD_ATLETAS[[#This Row],[ATLETA]],ATLETAS[ATLETA],ATLETAS[SEXO])</f>
        <v>M</v>
      </c>
      <c r="H1783" s="4">
        <v>43940</v>
      </c>
      <c r="I1783" s="2" t="s">
        <v>379</v>
      </c>
      <c r="J1783" s="1" t="s">
        <v>652</v>
      </c>
      <c r="K1783" s="3">
        <v>2.3440972222222222E-3</v>
      </c>
    </row>
    <row r="1784" spans="1:11" x14ac:dyDescent="0.25">
      <c r="A1784" s="1">
        <v>2024</v>
      </c>
      <c r="B1784" s="4">
        <f>_xlfn.XLOOKUP(BD_ATLETAS[[#This Row],[ATLETA]],ATLETAS[ATLETA],ATLETAS[F. NACIMIENTO])</f>
        <v>34207</v>
      </c>
      <c r="C1784" s="1">
        <f>IF(BD_ATLETAS[[#This Row],[F. NACIMIENTO]]=0,"",BD_ATLETAS[[#This Row],[AÑO]]-YEAR(BD_ATLETAS[[#This Row],[F. NACIMIENTO]]))</f>
        <v>27</v>
      </c>
      <c r="D1784" s="2" t="s">
        <v>89</v>
      </c>
      <c r="E1784" s="4" t="s">
        <v>362</v>
      </c>
      <c r="F178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4" s="4" t="str">
        <f>_xlfn.XLOOKUP(BD_ATLETAS[[#This Row],[ATLETA]],ATLETAS[ATLETA],ATLETAS[SEXO])</f>
        <v>F</v>
      </c>
      <c r="H1784" s="4">
        <v>43940</v>
      </c>
      <c r="I1784" s="2" t="s">
        <v>379</v>
      </c>
      <c r="J1784" s="1" t="s">
        <v>649</v>
      </c>
      <c r="K1784" s="3">
        <v>7.0671296296296302E-4</v>
      </c>
    </row>
    <row r="1785" spans="1:11" x14ac:dyDescent="0.25">
      <c r="A1785" s="1">
        <v>2024</v>
      </c>
      <c r="B1785" s="4">
        <f>_xlfn.XLOOKUP(BD_ATLETAS[[#This Row],[ATLETA]],ATLETAS[ATLETA],ATLETAS[F. NACIMIENTO])</f>
        <v>34207</v>
      </c>
      <c r="C1785" s="1">
        <f>IF(BD_ATLETAS[[#This Row],[F. NACIMIENTO]]=0,"",BD_ATLETAS[[#This Row],[AÑO]]-YEAR(BD_ATLETAS[[#This Row],[F. NACIMIENTO]]))</f>
        <v>27</v>
      </c>
      <c r="D1785" s="2" t="s">
        <v>89</v>
      </c>
      <c r="E1785" s="4" t="s">
        <v>362</v>
      </c>
      <c r="F178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5" s="4" t="str">
        <f>_xlfn.XLOOKUP(BD_ATLETAS[[#This Row],[ATLETA]],ATLETAS[ATLETA],ATLETAS[SEXO])</f>
        <v>F</v>
      </c>
      <c r="H1785" s="4">
        <v>43940</v>
      </c>
      <c r="I1785" s="2" t="s">
        <v>379</v>
      </c>
      <c r="J1785" s="1" t="s">
        <v>651</v>
      </c>
      <c r="K1785" s="3">
        <v>1.7528935185185184E-3</v>
      </c>
    </row>
    <row r="1786" spans="1:11" x14ac:dyDescent="0.25">
      <c r="A1786" s="1">
        <v>2024</v>
      </c>
      <c r="B1786" s="4">
        <f>_xlfn.XLOOKUP(BD_ATLETAS[[#This Row],[ATLETA]],ATLETAS[ATLETA],ATLETAS[F. NACIMIENTO])</f>
        <v>33691</v>
      </c>
      <c r="C1786" s="1">
        <f>IF(BD_ATLETAS[[#This Row],[F. NACIMIENTO]]=0,"",BD_ATLETAS[[#This Row],[AÑO]]-YEAR(BD_ATLETAS[[#This Row],[F. NACIMIENTO]]))</f>
        <v>28</v>
      </c>
      <c r="D1786" s="2" t="s">
        <v>194</v>
      </c>
      <c r="E1786" s="4" t="s">
        <v>367</v>
      </c>
      <c r="F178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6" s="4" t="str">
        <f>_xlfn.XLOOKUP(BD_ATLETAS[[#This Row],[ATLETA]],ATLETAS[ATLETA],ATLETAS[SEXO])</f>
        <v>M</v>
      </c>
      <c r="H1786" s="4">
        <v>43940</v>
      </c>
      <c r="I1786" s="2" t="s">
        <v>379</v>
      </c>
      <c r="J1786" s="1" t="s">
        <v>649</v>
      </c>
      <c r="K1786" s="3">
        <v>6.1122685185185184E-4</v>
      </c>
    </row>
    <row r="1787" spans="1:11" x14ac:dyDescent="0.25">
      <c r="A1787" s="1">
        <v>2024</v>
      </c>
      <c r="B1787" s="4">
        <f>_xlfn.XLOOKUP(BD_ATLETAS[[#This Row],[ATLETA]],ATLETAS[ATLETA],ATLETAS[F. NACIMIENTO])</f>
        <v>33691</v>
      </c>
      <c r="C1787" s="1">
        <f>IF(BD_ATLETAS[[#This Row],[F. NACIMIENTO]]=0,"",BD_ATLETAS[[#This Row],[AÑO]]-YEAR(BD_ATLETAS[[#This Row],[F. NACIMIENTO]]))</f>
        <v>28</v>
      </c>
      <c r="D1787" s="2" t="s">
        <v>194</v>
      </c>
      <c r="E1787" s="4" t="s">
        <v>367</v>
      </c>
      <c r="F17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7" s="4" t="str">
        <f>_xlfn.XLOOKUP(BD_ATLETAS[[#This Row],[ATLETA]],ATLETAS[ATLETA],ATLETAS[SEXO])</f>
        <v>M</v>
      </c>
      <c r="H1787" s="4">
        <v>43940</v>
      </c>
      <c r="I1787" s="2" t="s">
        <v>379</v>
      </c>
      <c r="J1787" s="1" t="s">
        <v>651</v>
      </c>
      <c r="K1787" s="3">
        <v>1.522337962962963E-3</v>
      </c>
    </row>
    <row r="1788" spans="1:11" x14ac:dyDescent="0.25">
      <c r="A1788" s="1">
        <v>2024</v>
      </c>
      <c r="B1788" s="4">
        <f>_xlfn.XLOOKUP(BD_ATLETAS[[#This Row],[ATLETA]],ATLETAS[ATLETA],ATLETAS[F. NACIMIENTO])</f>
        <v>34221</v>
      </c>
      <c r="C1788" s="1">
        <f>IF(BD_ATLETAS[[#This Row],[F. NACIMIENTO]]=0,"",BD_ATLETAS[[#This Row],[AÑO]]-YEAR(BD_ATLETAS[[#This Row],[F. NACIMIENTO]]))</f>
        <v>27</v>
      </c>
      <c r="D1788" s="2" t="s">
        <v>144</v>
      </c>
      <c r="E1788" s="4" t="s">
        <v>364</v>
      </c>
      <c r="F17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8" s="4" t="str">
        <f>_xlfn.XLOOKUP(BD_ATLETAS[[#This Row],[ATLETA]],ATLETAS[ATLETA],ATLETAS[SEXO])</f>
        <v>M</v>
      </c>
      <c r="H1788" s="4">
        <v>43940</v>
      </c>
      <c r="I1788" s="2" t="s">
        <v>379</v>
      </c>
      <c r="J1788" s="1" t="s">
        <v>15</v>
      </c>
      <c r="K1788" s="3">
        <v>2.5072916666666668E-3</v>
      </c>
    </row>
    <row r="1789" spans="1:11" x14ac:dyDescent="0.25">
      <c r="A1789" s="1">
        <v>2024</v>
      </c>
      <c r="B1789" s="4">
        <f>_xlfn.XLOOKUP(BD_ATLETAS[[#This Row],[ATLETA]],ATLETAS[ATLETA],ATLETAS[F. NACIMIENTO])</f>
        <v>34221</v>
      </c>
      <c r="C1789" s="1">
        <f>IF(BD_ATLETAS[[#This Row],[F. NACIMIENTO]]=0,"",BD_ATLETAS[[#This Row],[AÑO]]-YEAR(BD_ATLETAS[[#This Row],[F. NACIMIENTO]]))</f>
        <v>27</v>
      </c>
      <c r="D1789" s="2" t="s">
        <v>144</v>
      </c>
      <c r="E1789" s="4" t="s">
        <v>364</v>
      </c>
      <c r="F17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89" s="4" t="str">
        <f>_xlfn.XLOOKUP(BD_ATLETAS[[#This Row],[ATLETA]],ATLETAS[ATLETA],ATLETAS[SEXO])</f>
        <v>M</v>
      </c>
      <c r="H1789" s="4">
        <v>43940</v>
      </c>
      <c r="I1789" s="2" t="s">
        <v>379</v>
      </c>
      <c r="J1789" s="1" t="s">
        <v>649</v>
      </c>
      <c r="K1789" s="3">
        <v>3.8807870370370374E-4</v>
      </c>
    </row>
    <row r="1790" spans="1:11" x14ac:dyDescent="0.25">
      <c r="A1790" s="1">
        <v>2024</v>
      </c>
      <c r="B1790" s="4">
        <f>_xlfn.XLOOKUP(BD_ATLETAS[[#This Row],[ATLETA]],ATLETAS[ATLETA],ATLETAS[F. NACIMIENTO])</f>
        <v>34221</v>
      </c>
      <c r="C1790" s="1">
        <f>IF(BD_ATLETAS[[#This Row],[F. NACIMIENTO]]=0,"",BD_ATLETAS[[#This Row],[AÑO]]-YEAR(BD_ATLETAS[[#This Row],[F. NACIMIENTO]]))</f>
        <v>27</v>
      </c>
      <c r="D1790" s="2" t="s">
        <v>144</v>
      </c>
      <c r="E1790" s="4" t="s">
        <v>364</v>
      </c>
      <c r="F17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0" s="4" t="str">
        <f>_xlfn.XLOOKUP(BD_ATLETAS[[#This Row],[ATLETA]],ATLETAS[ATLETA],ATLETAS[SEXO])</f>
        <v>M</v>
      </c>
      <c r="H1790" s="4">
        <v>43940</v>
      </c>
      <c r="I1790" s="2" t="s">
        <v>379</v>
      </c>
      <c r="J1790" s="1" t="s">
        <v>651</v>
      </c>
      <c r="K1790" s="3">
        <v>8.564814814814815E-4</v>
      </c>
    </row>
    <row r="1791" spans="1:11" x14ac:dyDescent="0.25">
      <c r="A1791" s="1">
        <v>2024</v>
      </c>
      <c r="B1791" s="4">
        <f>_xlfn.XLOOKUP(BD_ATLETAS[[#This Row],[ATLETA]],ATLETAS[ATLETA],ATLETAS[F. NACIMIENTO])</f>
        <v>34221</v>
      </c>
      <c r="C1791" s="1">
        <f>IF(BD_ATLETAS[[#This Row],[F. NACIMIENTO]]=0,"",BD_ATLETAS[[#This Row],[AÑO]]-YEAR(BD_ATLETAS[[#This Row],[F. NACIMIENTO]]))</f>
        <v>27</v>
      </c>
      <c r="D1791" s="2" t="s">
        <v>144</v>
      </c>
      <c r="E1791" s="4" t="s">
        <v>364</v>
      </c>
      <c r="F17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1" s="4" t="str">
        <f>_xlfn.XLOOKUP(BD_ATLETAS[[#This Row],[ATLETA]],ATLETAS[ATLETA],ATLETAS[SEXO])</f>
        <v>M</v>
      </c>
      <c r="H1791" s="4">
        <v>43940</v>
      </c>
      <c r="I1791" s="2" t="s">
        <v>379</v>
      </c>
      <c r="J1791" s="1" t="s">
        <v>652</v>
      </c>
      <c r="K1791" s="3">
        <v>2.0171296296296296E-3</v>
      </c>
    </row>
    <row r="1792" spans="1:11" x14ac:dyDescent="0.25">
      <c r="A1792" s="1">
        <v>2024</v>
      </c>
      <c r="B1792" s="4">
        <f>_xlfn.XLOOKUP(BD_ATLETAS[[#This Row],[ATLETA]],ATLETAS[ATLETA],ATLETAS[F. NACIMIENTO])</f>
        <v>27503</v>
      </c>
      <c r="C1792" s="1">
        <f>IF(BD_ATLETAS[[#This Row],[F. NACIMIENTO]]=0,"",BD_ATLETAS[[#This Row],[AÑO]]-YEAR(BD_ATLETAS[[#This Row],[F. NACIMIENTO]]))</f>
        <v>45</v>
      </c>
      <c r="D1792" s="2" t="s">
        <v>282</v>
      </c>
      <c r="E1792" s="4" t="s">
        <v>369</v>
      </c>
      <c r="F179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2" s="4" t="str">
        <f>_xlfn.XLOOKUP(BD_ATLETAS[[#This Row],[ATLETA]],ATLETAS[ATLETA],ATLETAS[SEXO])</f>
        <v>M</v>
      </c>
      <c r="H1792" s="4">
        <v>43940</v>
      </c>
      <c r="I1792" s="2" t="s">
        <v>379</v>
      </c>
      <c r="J1792" s="1" t="s">
        <v>649</v>
      </c>
      <c r="K1792" s="3">
        <v>4.5462962962962964E-4</v>
      </c>
    </row>
    <row r="1793" spans="1:11" x14ac:dyDescent="0.25">
      <c r="A1793" s="1">
        <v>2024</v>
      </c>
      <c r="B1793" s="4">
        <f>_xlfn.XLOOKUP(BD_ATLETAS[[#This Row],[ATLETA]],ATLETAS[ATLETA],ATLETAS[F. NACIMIENTO])</f>
        <v>27503</v>
      </c>
      <c r="C1793" s="1">
        <f>IF(BD_ATLETAS[[#This Row],[F. NACIMIENTO]]=0,"",BD_ATLETAS[[#This Row],[AÑO]]-YEAR(BD_ATLETAS[[#This Row],[F. NACIMIENTO]]))</f>
        <v>45</v>
      </c>
      <c r="D1793" s="2" t="s">
        <v>282</v>
      </c>
      <c r="E1793" s="4" t="s">
        <v>369</v>
      </c>
      <c r="F1793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3" s="4" t="str">
        <f>_xlfn.XLOOKUP(BD_ATLETAS[[#This Row],[ATLETA]],ATLETAS[ATLETA],ATLETAS[SEXO])</f>
        <v>M</v>
      </c>
      <c r="H1793" s="4">
        <v>43940</v>
      </c>
      <c r="I1793" s="2" t="s">
        <v>379</v>
      </c>
      <c r="J1793" s="1" t="s">
        <v>651</v>
      </c>
      <c r="K1793" s="3">
        <v>1.0842592592592594E-3</v>
      </c>
    </row>
    <row r="1794" spans="1:11" x14ac:dyDescent="0.25">
      <c r="A1794" s="1">
        <v>2024</v>
      </c>
      <c r="B1794" s="4">
        <f>_xlfn.XLOOKUP(BD_ATLETAS[[#This Row],[ATLETA]],ATLETAS[ATLETA],ATLETAS[F. NACIMIENTO])</f>
        <v>27503</v>
      </c>
      <c r="C1794" s="1">
        <f>IF(BD_ATLETAS[[#This Row],[F. NACIMIENTO]]=0,"",BD_ATLETAS[[#This Row],[AÑO]]-YEAR(BD_ATLETAS[[#This Row],[F. NACIMIENTO]]))</f>
        <v>45</v>
      </c>
      <c r="D1794" s="2" t="s">
        <v>282</v>
      </c>
      <c r="E1794" s="4" t="s">
        <v>369</v>
      </c>
      <c r="F1794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794" s="4" t="str">
        <f>_xlfn.XLOOKUP(BD_ATLETAS[[#This Row],[ATLETA]],ATLETAS[ATLETA],ATLETAS[SEXO])</f>
        <v>M</v>
      </c>
      <c r="H1794" s="4">
        <v>43940</v>
      </c>
      <c r="I1794" s="2" t="s">
        <v>379</v>
      </c>
      <c r="J1794" s="1" t="s">
        <v>652</v>
      </c>
      <c r="K1794" s="3">
        <v>2.3798611111111112E-3</v>
      </c>
    </row>
    <row r="1795" spans="1:11" x14ac:dyDescent="0.25">
      <c r="A1795" s="1">
        <v>2024</v>
      </c>
      <c r="B1795" s="4">
        <f>_xlfn.XLOOKUP(BD_ATLETAS[[#This Row],[ATLETA]],ATLETAS[ATLETA],ATLETAS[F. NACIMIENTO])</f>
        <v>36947</v>
      </c>
      <c r="C1795" s="1">
        <f>IF(BD_ATLETAS[[#This Row],[F. NACIMIENTO]]=0,"",BD_ATLETAS[[#This Row],[AÑO]]-YEAR(BD_ATLETAS[[#This Row],[F. NACIMIENTO]]))</f>
        <v>19</v>
      </c>
      <c r="D1795" s="2" t="s">
        <v>275</v>
      </c>
      <c r="E1795" s="4" t="s">
        <v>369</v>
      </c>
      <c r="F17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5" s="4" t="str">
        <f>_xlfn.XLOOKUP(BD_ATLETAS[[#This Row],[ATLETA]],ATLETAS[ATLETA],ATLETAS[SEXO])</f>
        <v>M</v>
      </c>
      <c r="H1795" s="4">
        <v>43940</v>
      </c>
      <c r="I1795" s="2" t="s">
        <v>379</v>
      </c>
      <c r="J1795" s="1" t="s">
        <v>649</v>
      </c>
      <c r="K1795" s="3">
        <v>4.3009259259259254E-4</v>
      </c>
    </row>
    <row r="1796" spans="1:11" x14ac:dyDescent="0.25">
      <c r="A1796" s="1">
        <v>2024</v>
      </c>
      <c r="B1796" s="4">
        <f>_xlfn.XLOOKUP(BD_ATLETAS[[#This Row],[ATLETA]],ATLETAS[ATLETA],ATLETAS[F. NACIMIENTO])</f>
        <v>36947</v>
      </c>
      <c r="C1796" s="1">
        <f>IF(BD_ATLETAS[[#This Row],[F. NACIMIENTO]]=0,"",BD_ATLETAS[[#This Row],[AÑO]]-YEAR(BD_ATLETAS[[#This Row],[F. NACIMIENTO]]))</f>
        <v>19</v>
      </c>
      <c r="D1796" s="2" t="s">
        <v>275</v>
      </c>
      <c r="E1796" s="4" t="s">
        <v>369</v>
      </c>
      <c r="F17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6" s="4" t="str">
        <f>_xlfn.XLOOKUP(BD_ATLETAS[[#This Row],[ATLETA]],ATLETAS[ATLETA],ATLETAS[SEXO])</f>
        <v>M</v>
      </c>
      <c r="H1796" s="4">
        <v>43940</v>
      </c>
      <c r="I1796" s="2" t="s">
        <v>379</v>
      </c>
      <c r="J1796" s="1" t="s">
        <v>651</v>
      </c>
      <c r="K1796" s="3">
        <v>1.0839120370370371E-3</v>
      </c>
    </row>
    <row r="1797" spans="1:11" x14ac:dyDescent="0.25">
      <c r="A1797" s="1">
        <v>2024</v>
      </c>
      <c r="B1797" s="4">
        <f>_xlfn.XLOOKUP(BD_ATLETAS[[#This Row],[ATLETA]],ATLETAS[ATLETA],ATLETAS[F. NACIMIENTO])</f>
        <v>36947</v>
      </c>
      <c r="C1797" s="1">
        <f>IF(BD_ATLETAS[[#This Row],[F. NACIMIENTO]]=0,"",BD_ATLETAS[[#This Row],[AÑO]]-YEAR(BD_ATLETAS[[#This Row],[F. NACIMIENTO]]))</f>
        <v>19</v>
      </c>
      <c r="D1797" s="2" t="s">
        <v>275</v>
      </c>
      <c r="E1797" s="4" t="s">
        <v>369</v>
      </c>
      <c r="F17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797" s="4" t="str">
        <f>_xlfn.XLOOKUP(BD_ATLETAS[[#This Row],[ATLETA]],ATLETAS[ATLETA],ATLETAS[SEXO])</f>
        <v>M</v>
      </c>
      <c r="H1797" s="4">
        <v>43940</v>
      </c>
      <c r="I1797" s="2" t="s">
        <v>379</v>
      </c>
      <c r="J1797" s="1" t="s">
        <v>652</v>
      </c>
      <c r="K1797" s="3">
        <v>2.5980324074074074E-3</v>
      </c>
    </row>
    <row r="1798" spans="1:11" x14ac:dyDescent="0.25">
      <c r="A1798" s="1">
        <v>2024</v>
      </c>
      <c r="B1798" s="4">
        <f>_xlfn.XLOOKUP(BD_ATLETAS[[#This Row],[ATLETA]],ATLETAS[ATLETA],ATLETAS[F. NACIMIENTO])</f>
        <v>32581</v>
      </c>
      <c r="C1798" s="1">
        <f>IF(BD_ATLETAS[[#This Row],[F. NACIMIENTO]]=0,"",BD_ATLETAS[[#This Row],[AÑO]]-YEAR(BD_ATLETAS[[#This Row],[F. NACIMIENTO]]))</f>
        <v>31</v>
      </c>
      <c r="D1798" s="2" t="s">
        <v>452</v>
      </c>
      <c r="E1798" s="4" t="s">
        <v>367</v>
      </c>
      <c r="F179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98" s="4" t="str">
        <f>_xlfn.XLOOKUP(BD_ATLETAS[[#This Row],[ATLETA]],ATLETAS[ATLETA],ATLETAS[SEXO])</f>
        <v>M</v>
      </c>
      <c r="H1798" s="4">
        <v>43940</v>
      </c>
      <c r="I1798" s="2" t="s">
        <v>379</v>
      </c>
      <c r="J1798" s="1" t="s">
        <v>15</v>
      </c>
      <c r="K1798" s="3">
        <v>3.1886574074074074E-3</v>
      </c>
    </row>
    <row r="1799" spans="1:11" x14ac:dyDescent="0.25">
      <c r="A1799" s="1">
        <v>2024</v>
      </c>
      <c r="B1799" s="4">
        <f>_xlfn.XLOOKUP(BD_ATLETAS[[#This Row],[ATLETA]],ATLETAS[ATLETA],ATLETAS[F. NACIMIENTO])</f>
        <v>32581</v>
      </c>
      <c r="C1799" s="1">
        <f>IF(BD_ATLETAS[[#This Row],[F. NACIMIENTO]]=0,"",BD_ATLETAS[[#This Row],[AÑO]]-YEAR(BD_ATLETAS[[#This Row],[F. NACIMIENTO]]))</f>
        <v>31</v>
      </c>
      <c r="D1799" s="2" t="s">
        <v>452</v>
      </c>
      <c r="E1799" s="4" t="s">
        <v>367</v>
      </c>
      <c r="F1799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799" s="4" t="str">
        <f>_xlfn.XLOOKUP(BD_ATLETAS[[#This Row],[ATLETA]],ATLETAS[ATLETA],ATLETAS[SEXO])</f>
        <v>M</v>
      </c>
      <c r="H1799" s="4">
        <v>43940</v>
      </c>
      <c r="I1799" s="2" t="s">
        <v>379</v>
      </c>
      <c r="J1799" s="1" t="s">
        <v>649</v>
      </c>
      <c r="K1799" s="3">
        <v>5.4212962962962971E-4</v>
      </c>
    </row>
    <row r="1800" spans="1:11" x14ac:dyDescent="0.25">
      <c r="A1800" s="1">
        <v>2024</v>
      </c>
      <c r="B1800" s="4">
        <f>_xlfn.XLOOKUP(BD_ATLETAS[[#This Row],[ATLETA]],ATLETAS[ATLETA],ATLETAS[F. NACIMIENTO])</f>
        <v>32581</v>
      </c>
      <c r="C1800" s="1">
        <f>IF(BD_ATLETAS[[#This Row],[F. NACIMIENTO]]=0,"",BD_ATLETAS[[#This Row],[AÑO]]-YEAR(BD_ATLETAS[[#This Row],[F. NACIMIENTO]]))</f>
        <v>31</v>
      </c>
      <c r="D1800" s="2" t="s">
        <v>452</v>
      </c>
      <c r="E1800" s="4" t="s">
        <v>367</v>
      </c>
      <c r="F1800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800" s="4" t="str">
        <f>_xlfn.XLOOKUP(BD_ATLETAS[[#This Row],[ATLETA]],ATLETAS[ATLETA],ATLETAS[SEXO])</f>
        <v>M</v>
      </c>
      <c r="H1800" s="4">
        <v>43940</v>
      </c>
      <c r="I1800" s="2" t="s">
        <v>379</v>
      </c>
      <c r="J1800" s="1" t="s">
        <v>651</v>
      </c>
      <c r="K1800" s="3">
        <v>1.3415509259259259E-3</v>
      </c>
    </row>
    <row r="1801" spans="1:11" x14ac:dyDescent="0.25">
      <c r="A1801" s="1">
        <v>2024</v>
      </c>
      <c r="B1801" s="4">
        <f>_xlfn.XLOOKUP(BD_ATLETAS[[#This Row],[ATLETA]],ATLETAS[ATLETA],ATLETAS[F. NACIMIENTO])</f>
        <v>32581</v>
      </c>
      <c r="C1801" s="1">
        <f>IF(BD_ATLETAS[[#This Row],[F. NACIMIENTO]]=0,"",BD_ATLETAS[[#This Row],[AÑO]]-YEAR(BD_ATLETAS[[#This Row],[F. NACIMIENTO]]))</f>
        <v>31</v>
      </c>
      <c r="D1801" s="2" t="s">
        <v>452</v>
      </c>
      <c r="E1801" s="4" t="s">
        <v>367</v>
      </c>
      <c r="F180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1801" s="4" t="str">
        <f>_xlfn.XLOOKUP(BD_ATLETAS[[#This Row],[ATLETA]],ATLETAS[ATLETA],ATLETAS[SEXO])</f>
        <v>M</v>
      </c>
      <c r="H1801" s="4">
        <v>43940</v>
      </c>
      <c r="I1801" s="2" t="s">
        <v>379</v>
      </c>
      <c r="J1801" s="1" t="s">
        <v>652</v>
      </c>
      <c r="K1801" s="3">
        <v>3.0555555555555557E-3</v>
      </c>
    </row>
    <row r="1802" spans="1:11" x14ac:dyDescent="0.25">
      <c r="A1802" s="1">
        <v>2024</v>
      </c>
      <c r="B1802" s="4">
        <f>_xlfn.XLOOKUP(BD_ATLETAS[[#This Row],[ATLETA]],ATLETAS[ATLETA],ATLETAS[F. NACIMIENTO])</f>
        <v>34622</v>
      </c>
      <c r="C1802" s="1">
        <f>IF(BD_ATLETAS[[#This Row],[F. NACIMIENTO]]=0,"",BD_ATLETAS[[#This Row],[AÑO]]-YEAR(BD_ATLETAS[[#This Row],[F. NACIMIENTO]]))</f>
        <v>26</v>
      </c>
      <c r="D1802" s="2" t="s">
        <v>142</v>
      </c>
      <c r="E1802" s="4" t="s">
        <v>364</v>
      </c>
      <c r="F180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2" s="4" t="str">
        <f>_xlfn.XLOOKUP(BD_ATLETAS[[#This Row],[ATLETA]],ATLETAS[ATLETA],ATLETAS[SEXO])</f>
        <v>M</v>
      </c>
      <c r="H1802" s="4">
        <v>43940</v>
      </c>
      <c r="I1802" s="2" t="s">
        <v>379</v>
      </c>
      <c r="J1802" s="1" t="s">
        <v>15</v>
      </c>
      <c r="K1802" s="3">
        <v>2.2356481481481481E-3</v>
      </c>
    </row>
    <row r="1803" spans="1:11" x14ac:dyDescent="0.25">
      <c r="A1803" s="1">
        <v>2024</v>
      </c>
      <c r="B1803" s="4">
        <f>_xlfn.XLOOKUP(BD_ATLETAS[[#This Row],[ATLETA]],ATLETAS[ATLETA],ATLETAS[F. NACIMIENTO])</f>
        <v>34622</v>
      </c>
      <c r="C1803" s="1">
        <f>IF(BD_ATLETAS[[#This Row],[F. NACIMIENTO]]=0,"",BD_ATLETAS[[#This Row],[AÑO]]-YEAR(BD_ATLETAS[[#This Row],[F. NACIMIENTO]]))</f>
        <v>26</v>
      </c>
      <c r="D1803" s="2" t="s">
        <v>142</v>
      </c>
      <c r="E1803" s="4" t="s">
        <v>364</v>
      </c>
      <c r="F180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3" s="4" t="str">
        <f>_xlfn.XLOOKUP(BD_ATLETAS[[#This Row],[ATLETA]],ATLETAS[ATLETA],ATLETAS[SEXO])</f>
        <v>M</v>
      </c>
      <c r="H1803" s="4">
        <v>43940</v>
      </c>
      <c r="I1803" s="2" t="s">
        <v>379</v>
      </c>
      <c r="J1803" s="1" t="s">
        <v>649</v>
      </c>
      <c r="K1803" s="3">
        <v>3.6273148148148146E-4</v>
      </c>
    </row>
    <row r="1804" spans="1:11" x14ac:dyDescent="0.25">
      <c r="A1804" s="1">
        <v>2024</v>
      </c>
      <c r="B1804" s="4">
        <f>_xlfn.XLOOKUP(BD_ATLETAS[[#This Row],[ATLETA]],ATLETAS[ATLETA],ATLETAS[F. NACIMIENTO])</f>
        <v>34622</v>
      </c>
      <c r="C1804" s="1">
        <f>IF(BD_ATLETAS[[#This Row],[F. NACIMIENTO]]=0,"",BD_ATLETAS[[#This Row],[AÑO]]-YEAR(BD_ATLETAS[[#This Row],[F. NACIMIENTO]]))</f>
        <v>26</v>
      </c>
      <c r="D1804" s="2" t="s">
        <v>142</v>
      </c>
      <c r="E1804" s="4" t="s">
        <v>364</v>
      </c>
      <c r="F180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4" s="4" t="str">
        <f>_xlfn.XLOOKUP(BD_ATLETAS[[#This Row],[ATLETA]],ATLETAS[ATLETA],ATLETAS[SEXO])</f>
        <v>M</v>
      </c>
      <c r="H1804" s="4">
        <v>43940</v>
      </c>
      <c r="I1804" s="2" t="s">
        <v>379</v>
      </c>
      <c r="J1804" s="1" t="s">
        <v>651</v>
      </c>
      <c r="K1804" s="3">
        <v>8.59375E-4</v>
      </c>
    </row>
    <row r="1805" spans="1:11" x14ac:dyDescent="0.25">
      <c r="A1805" s="1">
        <v>2024</v>
      </c>
      <c r="B1805" s="4">
        <f>_xlfn.XLOOKUP(BD_ATLETAS[[#This Row],[ATLETA]],ATLETAS[ATLETA],ATLETAS[F. NACIMIENTO])</f>
        <v>34622</v>
      </c>
      <c r="C1805" s="1">
        <f>IF(BD_ATLETAS[[#This Row],[F. NACIMIENTO]]=0,"",BD_ATLETAS[[#This Row],[AÑO]]-YEAR(BD_ATLETAS[[#This Row],[F. NACIMIENTO]]))</f>
        <v>26</v>
      </c>
      <c r="D1805" s="2" t="s">
        <v>142</v>
      </c>
      <c r="E1805" s="4" t="s">
        <v>364</v>
      </c>
      <c r="F180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5" s="4" t="str">
        <f>_xlfn.XLOOKUP(BD_ATLETAS[[#This Row],[ATLETA]],ATLETAS[ATLETA],ATLETAS[SEXO])</f>
        <v>M</v>
      </c>
      <c r="H1805" s="4">
        <v>43940</v>
      </c>
      <c r="I1805" s="2" t="s">
        <v>379</v>
      </c>
      <c r="J1805" s="1" t="s">
        <v>652</v>
      </c>
      <c r="K1805" s="3">
        <v>2.0378472222222221E-3</v>
      </c>
    </row>
    <row r="1806" spans="1:11" x14ac:dyDescent="0.25">
      <c r="A1806" s="1">
        <v>2024</v>
      </c>
      <c r="B1806" s="4">
        <f>_xlfn.XLOOKUP(BD_ATLETAS[[#This Row],[ATLETA]],ATLETAS[ATLETA],ATLETAS[F. NACIMIENTO])</f>
        <v>33594</v>
      </c>
      <c r="C1806" s="1">
        <f>IF(BD_ATLETAS[[#This Row],[F. NACIMIENTO]]=0,"",BD_ATLETAS[[#This Row],[AÑO]]-YEAR(BD_ATLETAS[[#This Row],[F. NACIMIENTO]]))</f>
        <v>29</v>
      </c>
      <c r="D1806" s="2" t="s">
        <v>179</v>
      </c>
      <c r="E1806" s="4" t="s">
        <v>367</v>
      </c>
      <c r="F180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6" s="4" t="str">
        <f>_xlfn.XLOOKUP(BD_ATLETAS[[#This Row],[ATLETA]],ATLETAS[ATLETA],ATLETAS[SEXO])</f>
        <v>F</v>
      </c>
      <c r="H1806" s="4">
        <v>43940</v>
      </c>
      <c r="I1806" s="2" t="s">
        <v>379</v>
      </c>
      <c r="J1806" s="1" t="s">
        <v>649</v>
      </c>
      <c r="K1806" s="3">
        <v>9.4224537037037031E-4</v>
      </c>
    </row>
    <row r="1807" spans="1:11" x14ac:dyDescent="0.25">
      <c r="A1807" s="1">
        <v>2024</v>
      </c>
      <c r="B1807" s="4">
        <f>_xlfn.XLOOKUP(BD_ATLETAS[[#This Row],[ATLETA]],ATLETAS[ATLETA],ATLETAS[F. NACIMIENTO])</f>
        <v>33594</v>
      </c>
      <c r="C1807" s="1">
        <f>IF(BD_ATLETAS[[#This Row],[F. NACIMIENTO]]=0,"",BD_ATLETAS[[#This Row],[AÑO]]-YEAR(BD_ATLETAS[[#This Row],[F. NACIMIENTO]]))</f>
        <v>29</v>
      </c>
      <c r="D1807" s="2" t="s">
        <v>179</v>
      </c>
      <c r="E1807" s="4" t="s">
        <v>367</v>
      </c>
      <c r="F18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07" s="4" t="str">
        <f>_xlfn.XLOOKUP(BD_ATLETAS[[#This Row],[ATLETA]],ATLETAS[ATLETA],ATLETAS[SEXO])</f>
        <v>F</v>
      </c>
      <c r="H1807" s="4">
        <v>43940</v>
      </c>
      <c r="I1807" s="2" t="s">
        <v>379</v>
      </c>
      <c r="J1807" s="1" t="s">
        <v>651</v>
      </c>
      <c r="K1807" s="3">
        <v>2.2822916666666668E-3</v>
      </c>
    </row>
    <row r="1808" spans="1:11" x14ac:dyDescent="0.25">
      <c r="A1808" s="1">
        <v>2024</v>
      </c>
      <c r="B1808" s="4">
        <f>_xlfn.XLOOKUP(BD_ATLETAS[[#This Row],[ATLETA]],ATLETAS[ATLETA],ATLETAS[F. NACIMIENTO])</f>
        <v>25498</v>
      </c>
      <c r="C1808" s="1">
        <f>IF(BD_ATLETAS[[#This Row],[F. NACIMIENTO]]=0,"",BD_ATLETAS[[#This Row],[AÑO]]-YEAR(BD_ATLETAS[[#This Row],[F. NACIMIENTO]]))</f>
        <v>51</v>
      </c>
      <c r="D1808" s="2" t="s">
        <v>200</v>
      </c>
      <c r="E1808" s="4" t="s">
        <v>367</v>
      </c>
      <c r="F1808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08" s="4" t="str">
        <f>_xlfn.XLOOKUP(BD_ATLETAS[[#This Row],[ATLETA]],ATLETAS[ATLETA],ATLETAS[SEXO])</f>
        <v>M</v>
      </c>
      <c r="H1808" s="4">
        <v>43940</v>
      </c>
      <c r="I1808" s="2" t="s">
        <v>379</v>
      </c>
      <c r="J1808" s="1" t="s">
        <v>15</v>
      </c>
      <c r="K1808" s="3">
        <v>2.3560185185185186E-3</v>
      </c>
    </row>
    <row r="1809" spans="1:11" x14ac:dyDescent="0.25">
      <c r="A1809" s="1">
        <v>2024</v>
      </c>
      <c r="B1809" s="4">
        <f>_xlfn.XLOOKUP(BD_ATLETAS[[#This Row],[ATLETA]],ATLETAS[ATLETA],ATLETAS[F. NACIMIENTO])</f>
        <v>25498</v>
      </c>
      <c r="C1809" s="1">
        <f>IF(BD_ATLETAS[[#This Row],[F. NACIMIENTO]]=0,"",BD_ATLETAS[[#This Row],[AÑO]]-YEAR(BD_ATLETAS[[#This Row],[F. NACIMIENTO]]))</f>
        <v>51</v>
      </c>
      <c r="D1809" s="2" t="s">
        <v>200</v>
      </c>
      <c r="E1809" s="4" t="s">
        <v>367</v>
      </c>
      <c r="F1809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09" s="4" t="str">
        <f>_xlfn.XLOOKUP(BD_ATLETAS[[#This Row],[ATLETA]],ATLETAS[ATLETA],ATLETAS[SEXO])</f>
        <v>M</v>
      </c>
      <c r="H1809" s="4">
        <v>43940</v>
      </c>
      <c r="I1809" s="2" t="s">
        <v>379</v>
      </c>
      <c r="J1809" s="1" t="s">
        <v>649</v>
      </c>
      <c r="K1809" s="3">
        <v>3.8159722222222219E-4</v>
      </c>
    </row>
    <row r="1810" spans="1:11" x14ac:dyDescent="0.25">
      <c r="A1810" s="1">
        <v>2024</v>
      </c>
      <c r="B1810" s="4">
        <f>_xlfn.XLOOKUP(BD_ATLETAS[[#This Row],[ATLETA]],ATLETAS[ATLETA],ATLETAS[F. NACIMIENTO])</f>
        <v>25498</v>
      </c>
      <c r="C1810" s="1">
        <f>IF(BD_ATLETAS[[#This Row],[F. NACIMIENTO]]=0,"",BD_ATLETAS[[#This Row],[AÑO]]-YEAR(BD_ATLETAS[[#This Row],[F. NACIMIENTO]]))</f>
        <v>51</v>
      </c>
      <c r="D1810" s="2" t="s">
        <v>200</v>
      </c>
      <c r="E1810" s="4" t="s">
        <v>367</v>
      </c>
      <c r="F1810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10" s="4" t="str">
        <f>_xlfn.XLOOKUP(BD_ATLETAS[[#This Row],[ATLETA]],ATLETAS[ATLETA],ATLETAS[SEXO])</f>
        <v>M</v>
      </c>
      <c r="H1810" s="4">
        <v>43940</v>
      </c>
      <c r="I1810" s="2" t="s">
        <v>379</v>
      </c>
      <c r="J1810" s="1" t="s">
        <v>651</v>
      </c>
      <c r="K1810" s="3">
        <v>8.9224537037037039E-4</v>
      </c>
    </row>
    <row r="1811" spans="1:11" x14ac:dyDescent="0.25">
      <c r="A1811" s="1">
        <v>2024</v>
      </c>
      <c r="B1811" s="4">
        <f>_xlfn.XLOOKUP(BD_ATLETAS[[#This Row],[ATLETA]],ATLETAS[ATLETA],ATLETAS[F. NACIMIENTO])</f>
        <v>25498</v>
      </c>
      <c r="C1811" s="1">
        <f>IF(BD_ATLETAS[[#This Row],[F. NACIMIENTO]]=0,"",BD_ATLETAS[[#This Row],[AÑO]]-YEAR(BD_ATLETAS[[#This Row],[F. NACIMIENTO]]))</f>
        <v>51</v>
      </c>
      <c r="D1811" s="2" t="s">
        <v>200</v>
      </c>
      <c r="E1811" s="4" t="s">
        <v>367</v>
      </c>
      <c r="F181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1811" s="4" t="str">
        <f>_xlfn.XLOOKUP(BD_ATLETAS[[#This Row],[ATLETA]],ATLETAS[ATLETA],ATLETAS[SEXO])</f>
        <v>M</v>
      </c>
      <c r="H1811" s="4">
        <v>43940</v>
      </c>
      <c r="I1811" s="2" t="s">
        <v>379</v>
      </c>
      <c r="J1811" s="1" t="s">
        <v>652</v>
      </c>
      <c r="K1811" s="3">
        <v>1.9796296296296294E-3</v>
      </c>
    </row>
    <row r="1812" spans="1:11" x14ac:dyDescent="0.25">
      <c r="A1812" s="1">
        <v>2024</v>
      </c>
      <c r="B1812" s="4">
        <f>_xlfn.XLOOKUP(BD_ATLETAS[[#This Row],[ATLETA]],ATLETAS[ATLETA],ATLETAS[F. NACIMIENTO])</f>
        <v>29278</v>
      </c>
      <c r="C1812" s="1">
        <f>IF(BD_ATLETAS[[#This Row],[F. NACIMIENTO]]=0,"",BD_ATLETAS[[#This Row],[AÑO]]-YEAR(BD_ATLETAS[[#This Row],[F. NACIMIENTO]]))</f>
        <v>40</v>
      </c>
      <c r="D1812" s="2" t="s">
        <v>182</v>
      </c>
      <c r="E1812" s="4" t="s">
        <v>367</v>
      </c>
      <c r="F18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2" s="4" t="str">
        <f>_xlfn.XLOOKUP(BD_ATLETAS[[#This Row],[ATLETA]],ATLETAS[ATLETA],ATLETAS[SEXO])</f>
        <v>F</v>
      </c>
      <c r="H1812" s="4">
        <v>43940</v>
      </c>
      <c r="I1812" s="2" t="s">
        <v>379</v>
      </c>
      <c r="J1812" s="1" t="s">
        <v>649</v>
      </c>
      <c r="K1812" s="3">
        <v>8.0983796296296294E-4</v>
      </c>
    </row>
    <row r="1813" spans="1:11" x14ac:dyDescent="0.25">
      <c r="A1813" s="1">
        <v>2024</v>
      </c>
      <c r="B1813" s="4">
        <f>_xlfn.XLOOKUP(BD_ATLETAS[[#This Row],[ATLETA]],ATLETAS[ATLETA],ATLETAS[F. NACIMIENTO])</f>
        <v>29278</v>
      </c>
      <c r="C1813" s="1">
        <f>IF(BD_ATLETAS[[#This Row],[F. NACIMIENTO]]=0,"",BD_ATLETAS[[#This Row],[AÑO]]-YEAR(BD_ATLETAS[[#This Row],[F. NACIMIENTO]]))</f>
        <v>40</v>
      </c>
      <c r="D1813" s="2" t="s">
        <v>182</v>
      </c>
      <c r="E1813" s="4" t="s">
        <v>367</v>
      </c>
      <c r="F18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3" s="4" t="str">
        <f>_xlfn.XLOOKUP(BD_ATLETAS[[#This Row],[ATLETA]],ATLETAS[ATLETA],ATLETAS[SEXO])</f>
        <v>F</v>
      </c>
      <c r="H1813" s="4">
        <v>43940</v>
      </c>
      <c r="I1813" s="2" t="s">
        <v>379</v>
      </c>
      <c r="J1813" s="1" t="s">
        <v>651</v>
      </c>
      <c r="K1813" s="3">
        <v>2.0344907407407408E-3</v>
      </c>
    </row>
    <row r="1814" spans="1:11" x14ac:dyDescent="0.25">
      <c r="A1814" s="1">
        <v>2024</v>
      </c>
      <c r="B1814" s="4">
        <f>_xlfn.XLOOKUP(BD_ATLETAS[[#This Row],[ATLETA]],ATLETAS[ATLETA],ATLETAS[F. NACIMIENTO])</f>
        <v>29278</v>
      </c>
      <c r="C1814" s="1">
        <f>IF(BD_ATLETAS[[#This Row],[F. NACIMIENTO]]=0,"",BD_ATLETAS[[#This Row],[AÑO]]-YEAR(BD_ATLETAS[[#This Row],[F. NACIMIENTO]]))</f>
        <v>40</v>
      </c>
      <c r="D1814" s="2" t="s">
        <v>182</v>
      </c>
      <c r="E1814" s="4" t="s">
        <v>367</v>
      </c>
      <c r="F18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4" s="4" t="str">
        <f>_xlfn.XLOOKUP(BD_ATLETAS[[#This Row],[ATLETA]],ATLETAS[ATLETA],ATLETAS[SEXO])</f>
        <v>F</v>
      </c>
      <c r="H1814" s="4">
        <v>43940</v>
      </c>
      <c r="I1814" s="2" t="s">
        <v>379</v>
      </c>
      <c r="J1814" s="1" t="s">
        <v>652</v>
      </c>
      <c r="K1814" s="3">
        <v>4.4190972222222218E-3</v>
      </c>
    </row>
    <row r="1815" spans="1:11" x14ac:dyDescent="0.25">
      <c r="A1815" s="1">
        <v>2024</v>
      </c>
      <c r="B1815" s="4">
        <f>_xlfn.XLOOKUP(BD_ATLETAS[[#This Row],[ATLETA]],ATLETAS[ATLETA],ATLETAS[F. NACIMIENTO])</f>
        <v>28194</v>
      </c>
      <c r="C1815" s="1">
        <f>IF(BD_ATLETAS[[#This Row],[F. NACIMIENTO]]=0,"",BD_ATLETAS[[#This Row],[AÑO]]-YEAR(BD_ATLETAS[[#This Row],[F. NACIMIENTO]]))</f>
        <v>43</v>
      </c>
      <c r="D1815" s="2" t="s">
        <v>448</v>
      </c>
      <c r="E1815" s="4" t="s">
        <v>367</v>
      </c>
      <c r="F181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5" s="4" t="str">
        <f>_xlfn.XLOOKUP(BD_ATLETAS[[#This Row],[ATLETA]],ATLETAS[ATLETA],ATLETAS[SEXO])</f>
        <v>F</v>
      </c>
      <c r="H1815" s="4">
        <v>43940</v>
      </c>
      <c r="I1815" s="2" t="s">
        <v>379</v>
      </c>
      <c r="J1815" s="1" t="s">
        <v>15</v>
      </c>
      <c r="K1815" s="3">
        <v>3.3575231481481485E-3</v>
      </c>
    </row>
    <row r="1816" spans="1:11" x14ac:dyDescent="0.25">
      <c r="A1816" s="1">
        <v>2024</v>
      </c>
      <c r="B1816" s="4">
        <f>_xlfn.XLOOKUP(BD_ATLETAS[[#This Row],[ATLETA]],ATLETAS[ATLETA],ATLETAS[F. NACIMIENTO])</f>
        <v>28194</v>
      </c>
      <c r="C1816" s="1">
        <f>IF(BD_ATLETAS[[#This Row],[F. NACIMIENTO]]=0,"",BD_ATLETAS[[#This Row],[AÑO]]-YEAR(BD_ATLETAS[[#This Row],[F. NACIMIENTO]]))</f>
        <v>43</v>
      </c>
      <c r="D1816" s="2" t="s">
        <v>448</v>
      </c>
      <c r="E1816" s="4" t="s">
        <v>367</v>
      </c>
      <c r="F181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6" s="4" t="str">
        <f>_xlfn.XLOOKUP(BD_ATLETAS[[#This Row],[ATLETA]],ATLETAS[ATLETA],ATLETAS[SEXO])</f>
        <v>F</v>
      </c>
      <c r="H1816" s="4">
        <v>43940</v>
      </c>
      <c r="I1816" s="2" t="s">
        <v>379</v>
      </c>
      <c r="J1816" s="1" t="s">
        <v>649</v>
      </c>
      <c r="K1816" s="3">
        <v>5.2708333333333329E-4</v>
      </c>
    </row>
    <row r="1817" spans="1:11" x14ac:dyDescent="0.25">
      <c r="A1817" s="1">
        <v>2024</v>
      </c>
      <c r="B1817" s="4">
        <f>_xlfn.XLOOKUP(BD_ATLETAS[[#This Row],[ATLETA]],ATLETAS[ATLETA],ATLETAS[F. NACIMIENTO])</f>
        <v>28194</v>
      </c>
      <c r="C1817" s="1">
        <f>IF(BD_ATLETAS[[#This Row],[F. NACIMIENTO]]=0,"",BD_ATLETAS[[#This Row],[AÑO]]-YEAR(BD_ATLETAS[[#This Row],[F. NACIMIENTO]]))</f>
        <v>43</v>
      </c>
      <c r="D1817" s="2" t="s">
        <v>448</v>
      </c>
      <c r="E1817" s="4" t="s">
        <v>367</v>
      </c>
      <c r="F181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7" s="4" t="str">
        <f>_xlfn.XLOOKUP(BD_ATLETAS[[#This Row],[ATLETA]],ATLETAS[ATLETA],ATLETAS[SEXO])</f>
        <v>F</v>
      </c>
      <c r="H1817" s="4">
        <v>43940</v>
      </c>
      <c r="I1817" s="2" t="s">
        <v>379</v>
      </c>
      <c r="J1817" s="1" t="s">
        <v>651</v>
      </c>
      <c r="K1817" s="3">
        <v>1.2847222222222223E-3</v>
      </c>
    </row>
    <row r="1818" spans="1:11" x14ac:dyDescent="0.25">
      <c r="A1818" s="1">
        <v>2024</v>
      </c>
      <c r="B1818" s="4">
        <f>_xlfn.XLOOKUP(BD_ATLETAS[[#This Row],[ATLETA]],ATLETAS[ATLETA],ATLETAS[F. NACIMIENTO])</f>
        <v>28194</v>
      </c>
      <c r="C1818" s="1">
        <f>IF(BD_ATLETAS[[#This Row],[F. NACIMIENTO]]=0,"",BD_ATLETAS[[#This Row],[AÑO]]-YEAR(BD_ATLETAS[[#This Row],[F. NACIMIENTO]]))</f>
        <v>43</v>
      </c>
      <c r="D1818" s="2" t="s">
        <v>448</v>
      </c>
      <c r="E1818" s="4" t="s">
        <v>367</v>
      </c>
      <c r="F181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18" s="4" t="str">
        <f>_xlfn.XLOOKUP(BD_ATLETAS[[#This Row],[ATLETA]],ATLETAS[ATLETA],ATLETAS[SEXO])</f>
        <v>F</v>
      </c>
      <c r="H1818" s="4">
        <v>43940</v>
      </c>
      <c r="I1818" s="2" t="s">
        <v>379</v>
      </c>
      <c r="J1818" s="1" t="s">
        <v>652</v>
      </c>
      <c r="K1818" s="3">
        <v>2.7459490740740743E-3</v>
      </c>
    </row>
    <row r="1819" spans="1:11" x14ac:dyDescent="0.25">
      <c r="A1819" s="1">
        <v>2024</v>
      </c>
      <c r="B1819" s="4">
        <f>_xlfn.XLOOKUP(BD_ATLETAS[[#This Row],[ATLETA]],ATLETAS[ATLETA],ATLETAS[F. NACIMIENTO])</f>
        <v>34474</v>
      </c>
      <c r="C1819" s="1">
        <f>IF(BD_ATLETAS[[#This Row],[F. NACIMIENTO]]=0,"",BD_ATLETAS[[#This Row],[AÑO]]-YEAR(BD_ATLETAS[[#This Row],[F. NACIMIENTO]]))</f>
        <v>26</v>
      </c>
      <c r="D1819" s="2" t="s">
        <v>130</v>
      </c>
      <c r="E1819" s="4" t="s">
        <v>364</v>
      </c>
      <c r="F18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19" s="4" t="str">
        <f>_xlfn.XLOOKUP(BD_ATLETAS[[#This Row],[ATLETA]],ATLETAS[ATLETA],ATLETAS[SEXO])</f>
        <v>F</v>
      </c>
      <c r="H1819" s="4">
        <v>43940</v>
      </c>
      <c r="I1819" s="2" t="s">
        <v>379</v>
      </c>
      <c r="J1819" s="1" t="s">
        <v>15</v>
      </c>
      <c r="K1819" s="3">
        <v>3.5358796296296297E-3</v>
      </c>
    </row>
    <row r="1820" spans="1:11" x14ac:dyDescent="0.25">
      <c r="A1820" s="1">
        <v>2024</v>
      </c>
      <c r="B1820" s="4">
        <f>_xlfn.XLOOKUP(BD_ATLETAS[[#This Row],[ATLETA]],ATLETAS[ATLETA],ATLETAS[F. NACIMIENTO])</f>
        <v>34474</v>
      </c>
      <c r="C1820" s="1">
        <f>IF(BD_ATLETAS[[#This Row],[F. NACIMIENTO]]=0,"",BD_ATLETAS[[#This Row],[AÑO]]-YEAR(BD_ATLETAS[[#This Row],[F. NACIMIENTO]]))</f>
        <v>26</v>
      </c>
      <c r="D1820" s="2" t="s">
        <v>130</v>
      </c>
      <c r="E1820" s="4" t="s">
        <v>364</v>
      </c>
      <c r="F18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0" s="4" t="str">
        <f>_xlfn.XLOOKUP(BD_ATLETAS[[#This Row],[ATLETA]],ATLETAS[ATLETA],ATLETAS[SEXO])</f>
        <v>F</v>
      </c>
      <c r="H1820" s="4">
        <v>43940</v>
      </c>
      <c r="I1820" s="2" t="s">
        <v>379</v>
      </c>
      <c r="J1820" s="1" t="s">
        <v>649</v>
      </c>
      <c r="K1820" s="3">
        <v>5.84837962962963E-4</v>
      </c>
    </row>
    <row r="1821" spans="1:11" x14ac:dyDescent="0.25">
      <c r="A1821" s="1">
        <v>2024</v>
      </c>
      <c r="B1821" s="4">
        <f>_xlfn.XLOOKUP(BD_ATLETAS[[#This Row],[ATLETA]],ATLETAS[ATLETA],ATLETAS[F. NACIMIENTO])</f>
        <v>34474</v>
      </c>
      <c r="C1821" s="1">
        <f>IF(BD_ATLETAS[[#This Row],[F. NACIMIENTO]]=0,"",BD_ATLETAS[[#This Row],[AÑO]]-YEAR(BD_ATLETAS[[#This Row],[F. NACIMIENTO]]))</f>
        <v>26</v>
      </c>
      <c r="D1821" s="2" t="s">
        <v>130</v>
      </c>
      <c r="E1821" s="4" t="s">
        <v>364</v>
      </c>
      <c r="F18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1" s="4" t="str">
        <f>_xlfn.XLOOKUP(BD_ATLETAS[[#This Row],[ATLETA]],ATLETAS[ATLETA],ATLETAS[SEXO])</f>
        <v>F</v>
      </c>
      <c r="H1821" s="4">
        <v>43940</v>
      </c>
      <c r="I1821" s="2" t="s">
        <v>379</v>
      </c>
      <c r="J1821" s="1" t="s">
        <v>651</v>
      </c>
      <c r="K1821" s="3">
        <v>1.3689814814814814E-3</v>
      </c>
    </row>
    <row r="1822" spans="1:11" x14ac:dyDescent="0.25">
      <c r="A1822" s="1">
        <v>2024</v>
      </c>
      <c r="B1822" s="4">
        <f>_xlfn.XLOOKUP(BD_ATLETAS[[#This Row],[ATLETA]],ATLETAS[ATLETA],ATLETAS[F. NACIMIENTO])</f>
        <v>34474</v>
      </c>
      <c r="C1822" s="1">
        <f>IF(BD_ATLETAS[[#This Row],[F. NACIMIENTO]]=0,"",BD_ATLETAS[[#This Row],[AÑO]]-YEAR(BD_ATLETAS[[#This Row],[F. NACIMIENTO]]))</f>
        <v>26</v>
      </c>
      <c r="D1822" s="2" t="s">
        <v>130</v>
      </c>
      <c r="E1822" s="4" t="s">
        <v>364</v>
      </c>
      <c r="F182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22" s="4" t="str">
        <f>_xlfn.XLOOKUP(BD_ATLETAS[[#This Row],[ATLETA]],ATLETAS[ATLETA],ATLETAS[SEXO])</f>
        <v>F</v>
      </c>
      <c r="H1822" s="4">
        <v>43940</v>
      </c>
      <c r="I1822" s="2" t="s">
        <v>379</v>
      </c>
      <c r="J1822" s="1" t="s">
        <v>652</v>
      </c>
      <c r="K1822" s="3">
        <v>3.0204861111111114E-3</v>
      </c>
    </row>
    <row r="1823" spans="1:11" x14ac:dyDescent="0.25">
      <c r="A1823" s="1">
        <v>2024</v>
      </c>
      <c r="B1823" s="4">
        <f>_xlfn.XLOOKUP(BD_ATLETAS[[#This Row],[ATLETA]],ATLETAS[ATLETA],ATLETAS[F. NACIMIENTO])</f>
        <v>22302</v>
      </c>
      <c r="C1823" s="1">
        <f>IF(BD_ATLETAS[[#This Row],[F. NACIMIENTO]]=0,"",BD_ATLETAS[[#This Row],[AÑO]]-YEAR(BD_ATLETAS[[#This Row],[F. NACIMIENTO]]))</f>
        <v>59</v>
      </c>
      <c r="D1823" s="2" t="s">
        <v>256</v>
      </c>
      <c r="E1823" s="4" t="s">
        <v>369</v>
      </c>
      <c r="F1823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3" s="4" t="str">
        <f>_xlfn.XLOOKUP(BD_ATLETAS[[#This Row],[ATLETA]],ATLETAS[ATLETA],ATLETAS[SEXO])</f>
        <v>F</v>
      </c>
      <c r="H1823" s="4">
        <v>43940</v>
      </c>
      <c r="I1823" s="2" t="s">
        <v>379</v>
      </c>
      <c r="J1823" s="1" t="s">
        <v>649</v>
      </c>
      <c r="K1823" s="3">
        <v>7.2812499999999993E-4</v>
      </c>
    </row>
    <row r="1824" spans="1:11" x14ac:dyDescent="0.25">
      <c r="A1824" s="1">
        <v>2024</v>
      </c>
      <c r="B1824" s="4">
        <f>_xlfn.XLOOKUP(BD_ATLETAS[[#This Row],[ATLETA]],ATLETAS[ATLETA],ATLETAS[F. NACIMIENTO])</f>
        <v>22302</v>
      </c>
      <c r="C1824" s="1">
        <f>IF(BD_ATLETAS[[#This Row],[F. NACIMIENTO]]=0,"",BD_ATLETAS[[#This Row],[AÑO]]-YEAR(BD_ATLETAS[[#This Row],[F. NACIMIENTO]]))</f>
        <v>59</v>
      </c>
      <c r="D1824" s="2" t="s">
        <v>256</v>
      </c>
      <c r="E1824" s="4" t="s">
        <v>369</v>
      </c>
      <c r="F1824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4" s="4" t="str">
        <f>_xlfn.XLOOKUP(BD_ATLETAS[[#This Row],[ATLETA]],ATLETAS[ATLETA],ATLETAS[SEXO])</f>
        <v>F</v>
      </c>
      <c r="H1824" s="4">
        <v>43940</v>
      </c>
      <c r="I1824" s="2" t="s">
        <v>379</v>
      </c>
      <c r="J1824" s="1" t="s">
        <v>651</v>
      </c>
      <c r="K1824" s="3">
        <v>1.8681712962962962E-3</v>
      </c>
    </row>
    <row r="1825" spans="1:11" x14ac:dyDescent="0.25">
      <c r="A1825" s="1">
        <v>2024</v>
      </c>
      <c r="B1825" s="4">
        <f>_xlfn.XLOOKUP(BD_ATLETAS[[#This Row],[ATLETA]],ATLETAS[ATLETA],ATLETAS[F. NACIMIENTO])</f>
        <v>22302</v>
      </c>
      <c r="C1825" s="1">
        <f>IF(BD_ATLETAS[[#This Row],[F. NACIMIENTO]]=0,"",BD_ATLETAS[[#This Row],[AÑO]]-YEAR(BD_ATLETAS[[#This Row],[F. NACIMIENTO]]))</f>
        <v>59</v>
      </c>
      <c r="D1825" s="2" t="s">
        <v>256</v>
      </c>
      <c r="E1825" s="4" t="s">
        <v>369</v>
      </c>
      <c r="F1825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1825" s="4" t="str">
        <f>_xlfn.XLOOKUP(BD_ATLETAS[[#This Row],[ATLETA]],ATLETAS[ATLETA],ATLETAS[SEXO])</f>
        <v>F</v>
      </c>
      <c r="H1825" s="4">
        <v>43940</v>
      </c>
      <c r="I1825" s="2" t="s">
        <v>379</v>
      </c>
      <c r="J1825" s="1" t="s">
        <v>652</v>
      </c>
      <c r="K1825" s="3">
        <v>4.114236111111111E-3</v>
      </c>
    </row>
    <row r="1826" spans="1:11" x14ac:dyDescent="0.25">
      <c r="A1826" s="1">
        <v>2024</v>
      </c>
      <c r="B1826" s="4">
        <f>_xlfn.XLOOKUP(BD_ATLETAS[[#This Row],[ATLETA]],ATLETAS[ATLETA],ATLETAS[F. NACIMIENTO])</f>
        <v>27988</v>
      </c>
      <c r="C1826" s="1">
        <f>IF(BD_ATLETAS[[#This Row],[F. NACIMIENTO]]=0,"",BD_ATLETAS[[#This Row],[AÑO]]-YEAR(BD_ATLETAS[[#This Row],[F. NACIMIENTO]]))</f>
        <v>44</v>
      </c>
      <c r="D1826" s="2" t="s">
        <v>108</v>
      </c>
      <c r="E1826" s="4" t="s">
        <v>362</v>
      </c>
      <c r="F182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6" s="4" t="str">
        <f>_xlfn.XLOOKUP(BD_ATLETAS[[#This Row],[ATLETA]],ATLETAS[ATLETA],ATLETAS[SEXO])</f>
        <v>M</v>
      </c>
      <c r="H1826" s="4">
        <v>43940</v>
      </c>
      <c r="I1826" s="2" t="s">
        <v>379</v>
      </c>
      <c r="J1826" s="1" t="s">
        <v>649</v>
      </c>
      <c r="K1826" s="3">
        <v>4.8287037037037038E-4</v>
      </c>
    </row>
    <row r="1827" spans="1:11" x14ac:dyDescent="0.25">
      <c r="A1827" s="1">
        <v>2024</v>
      </c>
      <c r="B1827" s="4">
        <f>_xlfn.XLOOKUP(BD_ATLETAS[[#This Row],[ATLETA]],ATLETAS[ATLETA],ATLETAS[F. NACIMIENTO])</f>
        <v>27988</v>
      </c>
      <c r="C1827" s="1">
        <f>IF(BD_ATLETAS[[#This Row],[F. NACIMIENTO]]=0,"",BD_ATLETAS[[#This Row],[AÑO]]-YEAR(BD_ATLETAS[[#This Row],[F. NACIMIENTO]]))</f>
        <v>44</v>
      </c>
      <c r="D1827" s="2" t="s">
        <v>108</v>
      </c>
      <c r="E1827" s="4" t="s">
        <v>362</v>
      </c>
      <c r="F182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7" s="4" t="str">
        <f>_xlfn.XLOOKUP(BD_ATLETAS[[#This Row],[ATLETA]],ATLETAS[ATLETA],ATLETAS[SEXO])</f>
        <v>M</v>
      </c>
      <c r="H1827" s="4">
        <v>43940</v>
      </c>
      <c r="I1827" s="2" t="s">
        <v>379</v>
      </c>
      <c r="J1827" s="1" t="s">
        <v>651</v>
      </c>
      <c r="K1827" s="3">
        <v>1.1936342592592593E-3</v>
      </c>
    </row>
    <row r="1828" spans="1:11" x14ac:dyDescent="0.25">
      <c r="A1828" s="1">
        <v>2024</v>
      </c>
      <c r="B1828" s="4">
        <f>_xlfn.XLOOKUP(BD_ATLETAS[[#This Row],[ATLETA]],ATLETAS[ATLETA],ATLETAS[F. NACIMIENTO])</f>
        <v>28178</v>
      </c>
      <c r="C1828" s="1">
        <f>IF(BD_ATLETAS[[#This Row],[F. NACIMIENTO]]=0,"",BD_ATLETAS[[#This Row],[AÑO]]-YEAR(BD_ATLETAS[[#This Row],[F. NACIMIENTO]]))</f>
        <v>43</v>
      </c>
      <c r="D1828" s="2" t="s">
        <v>280</v>
      </c>
      <c r="E1828" s="4" t="s">
        <v>369</v>
      </c>
      <c r="F182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8" s="4" t="str">
        <f>_xlfn.XLOOKUP(BD_ATLETAS[[#This Row],[ATLETA]],ATLETAS[ATLETA],ATLETAS[SEXO])</f>
        <v>M</v>
      </c>
      <c r="H1828" s="4">
        <v>43940</v>
      </c>
      <c r="I1828" s="2" t="s">
        <v>379</v>
      </c>
      <c r="J1828" s="1" t="s">
        <v>649</v>
      </c>
      <c r="K1828" s="3">
        <v>3.6666666666666667E-4</v>
      </c>
    </row>
    <row r="1829" spans="1:11" x14ac:dyDescent="0.25">
      <c r="A1829" s="1">
        <v>2024</v>
      </c>
      <c r="B1829" s="4">
        <f>_xlfn.XLOOKUP(BD_ATLETAS[[#This Row],[ATLETA]],ATLETAS[ATLETA],ATLETAS[F. NACIMIENTO])</f>
        <v>28178</v>
      </c>
      <c r="C1829" s="1">
        <f>IF(BD_ATLETAS[[#This Row],[F. NACIMIENTO]]=0,"",BD_ATLETAS[[#This Row],[AÑO]]-YEAR(BD_ATLETAS[[#This Row],[F. NACIMIENTO]]))</f>
        <v>43</v>
      </c>
      <c r="D1829" s="2" t="s">
        <v>280</v>
      </c>
      <c r="E1829" s="4" t="s">
        <v>369</v>
      </c>
      <c r="F182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29" s="4" t="str">
        <f>_xlfn.XLOOKUP(BD_ATLETAS[[#This Row],[ATLETA]],ATLETAS[ATLETA],ATLETAS[SEXO])</f>
        <v>M</v>
      </c>
      <c r="H1829" s="4">
        <v>43940</v>
      </c>
      <c r="I1829" s="2" t="s">
        <v>379</v>
      </c>
      <c r="J1829" s="1" t="s">
        <v>651</v>
      </c>
      <c r="K1829" s="3">
        <v>1.0311342592592592E-3</v>
      </c>
    </row>
    <row r="1830" spans="1:11" x14ac:dyDescent="0.25">
      <c r="A1830" s="1">
        <v>2024</v>
      </c>
      <c r="B1830" s="4">
        <f>_xlfn.XLOOKUP(BD_ATLETAS[[#This Row],[ATLETA]],ATLETAS[ATLETA],ATLETAS[F. NACIMIENTO])</f>
        <v>28178</v>
      </c>
      <c r="C1830" s="1">
        <f>IF(BD_ATLETAS[[#This Row],[F. NACIMIENTO]]=0,"",BD_ATLETAS[[#This Row],[AÑO]]-YEAR(BD_ATLETAS[[#This Row],[F. NACIMIENTO]]))</f>
        <v>43</v>
      </c>
      <c r="D1830" s="2" t="s">
        <v>280</v>
      </c>
      <c r="E1830" s="4" t="s">
        <v>369</v>
      </c>
      <c r="F183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0" s="4" t="str">
        <f>_xlfn.XLOOKUP(BD_ATLETAS[[#This Row],[ATLETA]],ATLETAS[ATLETA],ATLETAS[SEXO])</f>
        <v>M</v>
      </c>
      <c r="H1830" s="4">
        <v>43940</v>
      </c>
      <c r="I1830" s="2" t="s">
        <v>379</v>
      </c>
      <c r="J1830" s="1" t="s">
        <v>652</v>
      </c>
      <c r="K1830" s="3">
        <v>2.4548611111111112E-3</v>
      </c>
    </row>
    <row r="1831" spans="1:11" x14ac:dyDescent="0.25">
      <c r="A1831" s="1">
        <v>2024</v>
      </c>
      <c r="B1831" s="4">
        <f>_xlfn.XLOOKUP(BD_ATLETAS[[#This Row],[ATLETA]],ATLETAS[ATLETA],ATLETAS[F. NACIMIENTO])</f>
        <v>37015</v>
      </c>
      <c r="C1831" s="1">
        <f>IF(BD_ATLETAS[[#This Row],[F. NACIMIENTO]]=0,"",BD_ATLETAS[[#This Row],[AÑO]]-YEAR(BD_ATLETAS[[#This Row],[F. NACIMIENTO]]))</f>
        <v>19</v>
      </c>
      <c r="D1831" s="2" t="s">
        <v>277</v>
      </c>
      <c r="E1831" s="4" t="s">
        <v>369</v>
      </c>
      <c r="F183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1" s="4" t="str">
        <f>_xlfn.XLOOKUP(BD_ATLETAS[[#This Row],[ATLETA]],ATLETAS[ATLETA],ATLETAS[SEXO])</f>
        <v>M</v>
      </c>
      <c r="H1831" s="4">
        <v>43940</v>
      </c>
      <c r="I1831" s="2" t="s">
        <v>379</v>
      </c>
      <c r="J1831" s="1" t="s">
        <v>649</v>
      </c>
      <c r="K1831" s="3">
        <v>4.3217592592592597E-4</v>
      </c>
    </row>
    <row r="1832" spans="1:11" x14ac:dyDescent="0.25">
      <c r="A1832" s="1">
        <v>2024</v>
      </c>
      <c r="B1832" s="4">
        <f>_xlfn.XLOOKUP(BD_ATLETAS[[#This Row],[ATLETA]],ATLETAS[ATLETA],ATLETAS[F. NACIMIENTO])</f>
        <v>37015</v>
      </c>
      <c r="C1832" s="1">
        <f>IF(BD_ATLETAS[[#This Row],[F. NACIMIENTO]]=0,"",BD_ATLETAS[[#This Row],[AÑO]]-YEAR(BD_ATLETAS[[#This Row],[F. NACIMIENTO]]))</f>
        <v>19</v>
      </c>
      <c r="D1832" s="2" t="s">
        <v>277</v>
      </c>
      <c r="E1832" s="4" t="s">
        <v>369</v>
      </c>
      <c r="F183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2" s="4" t="str">
        <f>_xlfn.XLOOKUP(BD_ATLETAS[[#This Row],[ATLETA]],ATLETAS[ATLETA],ATLETAS[SEXO])</f>
        <v>M</v>
      </c>
      <c r="H1832" s="4">
        <v>43940</v>
      </c>
      <c r="I1832" s="2" t="s">
        <v>379</v>
      </c>
      <c r="J1832" s="1" t="s">
        <v>651</v>
      </c>
      <c r="K1832" s="3">
        <v>1.1126157407407406E-3</v>
      </c>
    </row>
    <row r="1833" spans="1:11" x14ac:dyDescent="0.25">
      <c r="A1833" s="1">
        <v>2024</v>
      </c>
      <c r="B1833" s="4">
        <f>_xlfn.XLOOKUP(BD_ATLETAS[[#This Row],[ATLETA]],ATLETAS[ATLETA],ATLETAS[F. NACIMIENTO])</f>
        <v>37015</v>
      </c>
      <c r="C1833" s="1">
        <f>IF(BD_ATLETAS[[#This Row],[F. NACIMIENTO]]=0,"",BD_ATLETAS[[#This Row],[AÑO]]-YEAR(BD_ATLETAS[[#This Row],[F. NACIMIENTO]]))</f>
        <v>19</v>
      </c>
      <c r="D1833" s="2" t="s">
        <v>277</v>
      </c>
      <c r="E1833" s="4" t="s">
        <v>369</v>
      </c>
      <c r="F183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33" s="4" t="str">
        <f>_xlfn.XLOOKUP(BD_ATLETAS[[#This Row],[ATLETA]],ATLETAS[ATLETA],ATLETAS[SEXO])</f>
        <v>M</v>
      </c>
      <c r="H1833" s="4">
        <v>43940</v>
      </c>
      <c r="I1833" s="2" t="s">
        <v>379</v>
      </c>
      <c r="J1833" s="1" t="s">
        <v>652</v>
      </c>
      <c r="K1833" s="3">
        <v>2.5134259259259259E-3</v>
      </c>
    </row>
    <row r="1834" spans="1:11" x14ac:dyDescent="0.25">
      <c r="A1834" s="1">
        <v>2024</v>
      </c>
      <c r="B1834" s="4">
        <f>_xlfn.XLOOKUP(BD_ATLETAS[[#This Row],[ATLETA]],ATLETAS[ATLETA],ATLETAS[F. NACIMIENTO])</f>
        <v>27394</v>
      </c>
      <c r="C1834" s="1">
        <f>IF(BD_ATLETAS[[#This Row],[F. NACIMIENTO]]=0,"",BD_ATLETAS[[#This Row],[AÑO]]-YEAR(BD_ATLETAS[[#This Row],[F. NACIMIENTO]]))</f>
        <v>45</v>
      </c>
      <c r="D1834" s="2" t="s">
        <v>283</v>
      </c>
      <c r="E1834" s="4" t="s">
        <v>369</v>
      </c>
      <c r="F1834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4" s="4" t="str">
        <f>_xlfn.XLOOKUP(BD_ATLETAS[[#This Row],[ATLETA]],ATLETAS[ATLETA],ATLETAS[SEXO])</f>
        <v>M</v>
      </c>
      <c r="H1834" s="4">
        <v>43940</v>
      </c>
      <c r="I1834" s="2" t="s">
        <v>379</v>
      </c>
      <c r="J1834" s="1" t="s">
        <v>649</v>
      </c>
      <c r="K1834" s="3">
        <v>4.721064814814815E-4</v>
      </c>
    </row>
    <row r="1835" spans="1:11" x14ac:dyDescent="0.25">
      <c r="A1835" s="1">
        <v>2024</v>
      </c>
      <c r="B1835" s="4">
        <f>_xlfn.XLOOKUP(BD_ATLETAS[[#This Row],[ATLETA]],ATLETAS[ATLETA],ATLETAS[F. NACIMIENTO])</f>
        <v>27394</v>
      </c>
      <c r="C1835" s="1">
        <f>IF(BD_ATLETAS[[#This Row],[F. NACIMIENTO]]=0,"",BD_ATLETAS[[#This Row],[AÑO]]-YEAR(BD_ATLETAS[[#This Row],[F. NACIMIENTO]]))</f>
        <v>45</v>
      </c>
      <c r="D1835" s="2" t="s">
        <v>283</v>
      </c>
      <c r="E1835" s="4" t="s">
        <v>369</v>
      </c>
      <c r="F1835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5" s="4" t="str">
        <f>_xlfn.XLOOKUP(BD_ATLETAS[[#This Row],[ATLETA]],ATLETAS[ATLETA],ATLETAS[SEXO])</f>
        <v>M</v>
      </c>
      <c r="H1835" s="4">
        <v>43940</v>
      </c>
      <c r="I1835" s="2" t="s">
        <v>379</v>
      </c>
      <c r="J1835" s="1" t="s">
        <v>651</v>
      </c>
      <c r="K1835" s="3">
        <v>1.1390046296296296E-3</v>
      </c>
    </row>
    <row r="1836" spans="1:11" x14ac:dyDescent="0.25">
      <c r="A1836" s="1">
        <v>2024</v>
      </c>
      <c r="B1836" s="4">
        <f>_xlfn.XLOOKUP(BD_ATLETAS[[#This Row],[ATLETA]],ATLETAS[ATLETA],ATLETAS[F. NACIMIENTO])</f>
        <v>27394</v>
      </c>
      <c r="C1836" s="1">
        <f>IF(BD_ATLETAS[[#This Row],[F. NACIMIENTO]]=0,"",BD_ATLETAS[[#This Row],[AÑO]]-YEAR(BD_ATLETAS[[#This Row],[F. NACIMIENTO]]))</f>
        <v>45</v>
      </c>
      <c r="D1836" s="2" t="s">
        <v>283</v>
      </c>
      <c r="E1836" s="4" t="s">
        <v>369</v>
      </c>
      <c r="F1836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1836" s="4" t="str">
        <f>_xlfn.XLOOKUP(BD_ATLETAS[[#This Row],[ATLETA]],ATLETAS[ATLETA],ATLETAS[SEXO])</f>
        <v>M</v>
      </c>
      <c r="H1836" s="4">
        <v>43940</v>
      </c>
      <c r="I1836" s="2" t="s">
        <v>379</v>
      </c>
      <c r="J1836" s="1" t="s">
        <v>652</v>
      </c>
      <c r="K1836" s="3">
        <v>2.6906249999999999E-3</v>
      </c>
    </row>
    <row r="1837" spans="1:11" x14ac:dyDescent="0.25">
      <c r="A1837" s="1">
        <v>2024</v>
      </c>
      <c r="B1837" s="4">
        <f>_xlfn.XLOOKUP(BD_ATLETAS[[#This Row],[ATLETA]],ATLETAS[ATLETA],ATLETAS[F. NACIMIENTO])</f>
        <v>28377</v>
      </c>
      <c r="C1837" s="1">
        <f>IF(BD_ATLETAS[[#This Row],[F. NACIMIENTO]]=0,"",BD_ATLETAS[[#This Row],[AÑO]]-YEAR(BD_ATLETAS[[#This Row],[F. NACIMIENTO]]))</f>
        <v>43</v>
      </c>
      <c r="D1837" s="2" t="s">
        <v>90</v>
      </c>
      <c r="E1837" s="4" t="s">
        <v>362</v>
      </c>
      <c r="F183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7" s="4" t="str">
        <f>_xlfn.XLOOKUP(BD_ATLETAS[[#This Row],[ATLETA]],ATLETAS[ATLETA],ATLETAS[SEXO])</f>
        <v>F</v>
      </c>
      <c r="H1837" s="4">
        <v>43940</v>
      </c>
      <c r="I1837" s="2" t="s">
        <v>379</v>
      </c>
      <c r="J1837" s="1" t="s">
        <v>649</v>
      </c>
      <c r="K1837" s="3">
        <v>7.2847222222222215E-4</v>
      </c>
    </row>
    <row r="1838" spans="1:11" x14ac:dyDescent="0.25">
      <c r="A1838" s="1">
        <v>2024</v>
      </c>
      <c r="B1838" s="4">
        <f>_xlfn.XLOOKUP(BD_ATLETAS[[#This Row],[ATLETA]],ATLETAS[ATLETA],ATLETAS[F. NACIMIENTO])</f>
        <v>28377</v>
      </c>
      <c r="C1838" s="1">
        <f>IF(BD_ATLETAS[[#This Row],[F. NACIMIENTO]]=0,"",BD_ATLETAS[[#This Row],[AÑO]]-YEAR(BD_ATLETAS[[#This Row],[F. NACIMIENTO]]))</f>
        <v>43</v>
      </c>
      <c r="D1838" s="2" t="s">
        <v>90</v>
      </c>
      <c r="E1838" s="4" t="s">
        <v>362</v>
      </c>
      <c r="F183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38" s="4" t="str">
        <f>_xlfn.XLOOKUP(BD_ATLETAS[[#This Row],[ATLETA]],ATLETAS[ATLETA],ATLETAS[SEXO])</f>
        <v>F</v>
      </c>
      <c r="H1838" s="4">
        <v>43940</v>
      </c>
      <c r="I1838" s="2" t="s">
        <v>379</v>
      </c>
      <c r="J1838" s="1" t="s">
        <v>651</v>
      </c>
      <c r="K1838" s="3">
        <v>1.8067129629629629E-3</v>
      </c>
    </row>
    <row r="1839" spans="1:11" x14ac:dyDescent="0.25">
      <c r="A1839" s="1">
        <v>2024</v>
      </c>
      <c r="B1839" s="4">
        <f>_xlfn.XLOOKUP(BD_ATLETAS[[#This Row],[ATLETA]],ATLETAS[ATLETA],ATLETAS[F. NACIMIENTO])</f>
        <v>30681</v>
      </c>
      <c r="C1839" s="1">
        <f>IF(BD_ATLETAS[[#This Row],[F. NACIMIENTO]]=0,"",BD_ATLETAS[[#This Row],[AÑO]]-YEAR(BD_ATLETAS[[#This Row],[F. NACIMIENTO]]))</f>
        <v>36</v>
      </c>
      <c r="D1839" s="2" t="s">
        <v>255</v>
      </c>
      <c r="E1839" s="4" t="s">
        <v>369</v>
      </c>
      <c r="F1839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39" s="4" t="str">
        <f>_xlfn.XLOOKUP(BD_ATLETAS[[#This Row],[ATLETA]],ATLETAS[ATLETA],ATLETAS[SEXO])</f>
        <v>F</v>
      </c>
      <c r="H1839" s="4">
        <v>43940</v>
      </c>
      <c r="I1839" s="2" t="s">
        <v>379</v>
      </c>
      <c r="J1839" s="1" t="s">
        <v>649</v>
      </c>
      <c r="K1839" s="3">
        <v>6.1018518518518518E-4</v>
      </c>
    </row>
    <row r="1840" spans="1:11" x14ac:dyDescent="0.25">
      <c r="A1840" s="1">
        <v>2024</v>
      </c>
      <c r="B1840" s="4">
        <f>_xlfn.XLOOKUP(BD_ATLETAS[[#This Row],[ATLETA]],ATLETAS[ATLETA],ATLETAS[F. NACIMIENTO])</f>
        <v>30681</v>
      </c>
      <c r="C1840" s="1">
        <f>IF(BD_ATLETAS[[#This Row],[F. NACIMIENTO]]=0,"",BD_ATLETAS[[#This Row],[AÑO]]-YEAR(BD_ATLETAS[[#This Row],[F. NACIMIENTO]]))</f>
        <v>36</v>
      </c>
      <c r="D1840" s="2" t="s">
        <v>255</v>
      </c>
      <c r="E1840" s="4" t="s">
        <v>369</v>
      </c>
      <c r="F184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0" s="4" t="str">
        <f>_xlfn.XLOOKUP(BD_ATLETAS[[#This Row],[ATLETA]],ATLETAS[ATLETA],ATLETAS[SEXO])</f>
        <v>F</v>
      </c>
      <c r="H1840" s="4">
        <v>43940</v>
      </c>
      <c r="I1840" s="2" t="s">
        <v>379</v>
      </c>
      <c r="J1840" s="1" t="s">
        <v>651</v>
      </c>
      <c r="K1840" s="3">
        <v>1.3766203703703703E-3</v>
      </c>
    </row>
    <row r="1841" spans="1:11" x14ac:dyDescent="0.25">
      <c r="A1841" s="1">
        <v>2024</v>
      </c>
      <c r="B1841" s="4">
        <f>_xlfn.XLOOKUP(BD_ATLETAS[[#This Row],[ATLETA]],ATLETAS[ATLETA],ATLETAS[F. NACIMIENTO])</f>
        <v>30681</v>
      </c>
      <c r="C1841" s="1">
        <f>IF(BD_ATLETAS[[#This Row],[F. NACIMIENTO]]=0,"",BD_ATLETAS[[#This Row],[AÑO]]-YEAR(BD_ATLETAS[[#This Row],[F. NACIMIENTO]]))</f>
        <v>36</v>
      </c>
      <c r="D1841" s="2" t="s">
        <v>255</v>
      </c>
      <c r="E1841" s="4" t="s">
        <v>369</v>
      </c>
      <c r="F184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1" s="4" t="str">
        <f>_xlfn.XLOOKUP(BD_ATLETAS[[#This Row],[ATLETA]],ATLETAS[ATLETA],ATLETAS[SEXO])</f>
        <v>F</v>
      </c>
      <c r="H1841" s="4">
        <v>43940</v>
      </c>
      <c r="I1841" s="2" t="s">
        <v>379</v>
      </c>
      <c r="J1841" s="1" t="s">
        <v>652</v>
      </c>
      <c r="K1841" s="3">
        <v>2.9943287037037035E-3</v>
      </c>
    </row>
    <row r="1842" spans="1:11" x14ac:dyDescent="0.25">
      <c r="A1842" s="1">
        <v>2024</v>
      </c>
      <c r="B1842" s="4">
        <f>_xlfn.XLOOKUP(BD_ATLETAS[[#This Row],[ATLETA]],ATLETAS[ATLETA],ATLETAS[F. NACIMIENTO])</f>
        <v>33558</v>
      </c>
      <c r="C1842" s="1">
        <f>IF(BD_ATLETAS[[#This Row],[F. NACIMIENTO]]=0,"",BD_ATLETAS[[#This Row],[AÑO]]-YEAR(BD_ATLETAS[[#This Row],[F. NACIMIENTO]]))</f>
        <v>29</v>
      </c>
      <c r="D1842" s="2" t="s">
        <v>196</v>
      </c>
      <c r="E1842" s="4" t="s">
        <v>367</v>
      </c>
      <c r="F184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2" s="4" t="str">
        <f>_xlfn.XLOOKUP(BD_ATLETAS[[#This Row],[ATLETA]],ATLETAS[ATLETA],ATLETAS[SEXO])</f>
        <v>M</v>
      </c>
      <c r="H1842" s="4">
        <v>43940</v>
      </c>
      <c r="I1842" s="2" t="s">
        <v>379</v>
      </c>
      <c r="J1842" s="1" t="s">
        <v>15</v>
      </c>
      <c r="K1842" s="3">
        <v>3.3127314814814816E-3</v>
      </c>
    </row>
    <row r="1843" spans="1:11" x14ac:dyDescent="0.25">
      <c r="A1843" s="1">
        <v>2024</v>
      </c>
      <c r="B1843" s="4">
        <f>_xlfn.XLOOKUP(BD_ATLETAS[[#This Row],[ATLETA]],ATLETAS[ATLETA],ATLETAS[F. NACIMIENTO])</f>
        <v>33558</v>
      </c>
      <c r="C1843" s="1">
        <f>IF(BD_ATLETAS[[#This Row],[F. NACIMIENTO]]=0,"",BD_ATLETAS[[#This Row],[AÑO]]-YEAR(BD_ATLETAS[[#This Row],[F. NACIMIENTO]]))</f>
        <v>29</v>
      </c>
      <c r="D1843" s="2" t="s">
        <v>196</v>
      </c>
      <c r="E1843" s="4" t="s">
        <v>367</v>
      </c>
      <c r="F184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3" s="4" t="str">
        <f>_xlfn.XLOOKUP(BD_ATLETAS[[#This Row],[ATLETA]],ATLETAS[ATLETA],ATLETAS[SEXO])</f>
        <v>M</v>
      </c>
      <c r="H1843" s="4">
        <v>43940</v>
      </c>
      <c r="I1843" s="2" t="s">
        <v>379</v>
      </c>
      <c r="J1843" s="1" t="s">
        <v>649</v>
      </c>
      <c r="K1843" s="3">
        <v>4.2465277777777776E-4</v>
      </c>
    </row>
    <row r="1844" spans="1:11" x14ac:dyDescent="0.25">
      <c r="A1844" s="1">
        <v>2024</v>
      </c>
      <c r="B1844" s="4">
        <f>_xlfn.XLOOKUP(BD_ATLETAS[[#This Row],[ATLETA]],ATLETAS[ATLETA],ATLETAS[F. NACIMIENTO])</f>
        <v>33558</v>
      </c>
      <c r="C1844" s="1">
        <f>IF(BD_ATLETAS[[#This Row],[F. NACIMIENTO]]=0,"",BD_ATLETAS[[#This Row],[AÑO]]-YEAR(BD_ATLETAS[[#This Row],[F. NACIMIENTO]]))</f>
        <v>29</v>
      </c>
      <c r="D1844" s="2" t="s">
        <v>196</v>
      </c>
      <c r="E1844" s="4" t="s">
        <v>367</v>
      </c>
      <c r="F18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4" s="4" t="str">
        <f>_xlfn.XLOOKUP(BD_ATLETAS[[#This Row],[ATLETA]],ATLETAS[ATLETA],ATLETAS[SEXO])</f>
        <v>M</v>
      </c>
      <c r="H1844" s="4">
        <v>43940</v>
      </c>
      <c r="I1844" s="2" t="s">
        <v>379</v>
      </c>
      <c r="J1844" s="1" t="s">
        <v>651</v>
      </c>
      <c r="K1844" s="3">
        <v>1.1328703703703702E-3</v>
      </c>
    </row>
    <row r="1845" spans="1:11" x14ac:dyDescent="0.25">
      <c r="A1845" s="1">
        <v>2024</v>
      </c>
      <c r="B1845" s="4">
        <f>_xlfn.XLOOKUP(BD_ATLETAS[[#This Row],[ATLETA]],ATLETAS[ATLETA],ATLETAS[F. NACIMIENTO])</f>
        <v>33558</v>
      </c>
      <c r="C1845" s="1">
        <f>IF(BD_ATLETAS[[#This Row],[F. NACIMIENTO]]=0,"",BD_ATLETAS[[#This Row],[AÑO]]-YEAR(BD_ATLETAS[[#This Row],[F. NACIMIENTO]]))</f>
        <v>29</v>
      </c>
      <c r="D1845" s="2" t="s">
        <v>196</v>
      </c>
      <c r="E1845" s="4" t="s">
        <v>367</v>
      </c>
      <c r="F18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845" s="4" t="str">
        <f>_xlfn.XLOOKUP(BD_ATLETAS[[#This Row],[ATLETA]],ATLETAS[ATLETA],ATLETAS[SEXO])</f>
        <v>M</v>
      </c>
      <c r="H1845" s="4">
        <v>43940</v>
      </c>
      <c r="I1845" s="2" t="s">
        <v>379</v>
      </c>
      <c r="J1845" s="1" t="s">
        <v>652</v>
      </c>
      <c r="K1845" s="3">
        <v>3.0465277777777782E-3</v>
      </c>
    </row>
    <row r="1846" spans="1:11" x14ac:dyDescent="0.25">
      <c r="A1846" s="1">
        <v>2024</v>
      </c>
      <c r="B1846" s="4">
        <f>_xlfn.XLOOKUP(BD_ATLETAS[[#This Row],[ATLETA]],ATLETAS[ATLETA],ATLETAS[F. NACIMIENTO])</f>
        <v>31395</v>
      </c>
      <c r="C1846" s="1">
        <f>IF(BD_ATLETAS[[#This Row],[F. NACIMIENTO]]=0,"",BD_ATLETAS[[#This Row],[AÑO]]-YEAR(BD_ATLETAS[[#This Row],[F. NACIMIENTO]]))</f>
        <v>35</v>
      </c>
      <c r="D1846" s="2" t="s">
        <v>254</v>
      </c>
      <c r="E1846" s="4" t="s">
        <v>369</v>
      </c>
      <c r="F18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6" s="4" t="str">
        <f>_xlfn.XLOOKUP(BD_ATLETAS[[#This Row],[ATLETA]],ATLETAS[ATLETA],ATLETAS[SEXO])</f>
        <v>F</v>
      </c>
      <c r="H1846" s="4">
        <v>43940</v>
      </c>
      <c r="I1846" s="2" t="s">
        <v>379</v>
      </c>
      <c r="J1846" s="1" t="s">
        <v>649</v>
      </c>
      <c r="K1846" s="3">
        <v>4.7928240740740738E-4</v>
      </c>
    </row>
    <row r="1847" spans="1:11" x14ac:dyDescent="0.25">
      <c r="A1847" s="1">
        <v>2024</v>
      </c>
      <c r="B1847" s="4">
        <f>_xlfn.XLOOKUP(BD_ATLETAS[[#This Row],[ATLETA]],ATLETAS[ATLETA],ATLETAS[F. NACIMIENTO])</f>
        <v>31395</v>
      </c>
      <c r="C1847" s="1">
        <f>IF(BD_ATLETAS[[#This Row],[F. NACIMIENTO]]=0,"",BD_ATLETAS[[#This Row],[AÑO]]-YEAR(BD_ATLETAS[[#This Row],[F. NACIMIENTO]]))</f>
        <v>35</v>
      </c>
      <c r="D1847" s="2" t="s">
        <v>254</v>
      </c>
      <c r="E1847" s="4" t="s">
        <v>369</v>
      </c>
      <c r="F18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7" s="4" t="str">
        <f>_xlfn.XLOOKUP(BD_ATLETAS[[#This Row],[ATLETA]],ATLETAS[ATLETA],ATLETAS[SEXO])</f>
        <v>F</v>
      </c>
      <c r="H1847" s="4">
        <v>43940</v>
      </c>
      <c r="I1847" s="2" t="s">
        <v>379</v>
      </c>
      <c r="J1847" s="1" t="s">
        <v>651</v>
      </c>
      <c r="K1847" s="3">
        <v>1.2543981481481481E-3</v>
      </c>
    </row>
    <row r="1848" spans="1:11" x14ac:dyDescent="0.25">
      <c r="A1848" s="1">
        <v>2024</v>
      </c>
      <c r="B1848" s="4">
        <f>_xlfn.XLOOKUP(BD_ATLETAS[[#This Row],[ATLETA]],ATLETAS[ATLETA],ATLETAS[F. NACIMIENTO])</f>
        <v>31395</v>
      </c>
      <c r="C1848" s="1">
        <f>IF(BD_ATLETAS[[#This Row],[F. NACIMIENTO]]=0,"",BD_ATLETAS[[#This Row],[AÑO]]-YEAR(BD_ATLETAS[[#This Row],[F. NACIMIENTO]]))</f>
        <v>35</v>
      </c>
      <c r="D1848" s="2" t="s">
        <v>254</v>
      </c>
      <c r="E1848" s="4" t="s">
        <v>369</v>
      </c>
      <c r="F18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48" s="4" t="str">
        <f>_xlfn.XLOOKUP(BD_ATLETAS[[#This Row],[ATLETA]],ATLETAS[ATLETA],ATLETAS[SEXO])</f>
        <v>F</v>
      </c>
      <c r="H1848" s="4">
        <v>43940</v>
      </c>
      <c r="I1848" s="2" t="s">
        <v>379</v>
      </c>
      <c r="J1848" s="1" t="s">
        <v>652</v>
      </c>
      <c r="K1848" s="3">
        <v>2.8873842592592592E-3</v>
      </c>
    </row>
    <row r="1849" spans="1:11" x14ac:dyDescent="0.25">
      <c r="A1849" s="1">
        <v>2024</v>
      </c>
      <c r="B1849" s="4">
        <f>_xlfn.XLOOKUP(BD_ATLETAS[[#This Row],[ATLETA]],ATLETAS[ATLETA],ATLETAS[F. NACIMIENTO])</f>
        <v>40286</v>
      </c>
      <c r="C1849" s="1">
        <f>IF(BD_ATLETAS[[#This Row],[F. NACIMIENTO]]=0,"",BD_ATLETAS[[#This Row],[AÑO]]-YEAR(BD_ATLETAS[[#This Row],[F. NACIMIENTO]]))</f>
        <v>10</v>
      </c>
      <c r="D1849" s="2" t="s">
        <v>114</v>
      </c>
      <c r="E1849" s="4" t="s">
        <v>78</v>
      </c>
      <c r="F18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49" s="4" t="str">
        <f>_xlfn.XLOOKUP(BD_ATLETAS[[#This Row],[ATLETA]],ATLETAS[ATLETA],ATLETAS[SEXO])</f>
        <v>M</v>
      </c>
      <c r="H1849" s="5">
        <v>44130</v>
      </c>
      <c r="I1849" s="2" t="s">
        <v>381</v>
      </c>
      <c r="J1849" s="1" t="s">
        <v>651</v>
      </c>
      <c r="K1849" s="3">
        <v>1.2444444444444445E-3</v>
      </c>
    </row>
    <row r="1850" spans="1:11" x14ac:dyDescent="0.25">
      <c r="A1850" s="1">
        <v>2024</v>
      </c>
      <c r="B1850" s="4">
        <f>_xlfn.XLOOKUP(BD_ATLETAS[[#This Row],[ATLETA]],ATLETAS[ATLETA],ATLETAS[F. NACIMIENTO])</f>
        <v>40286</v>
      </c>
      <c r="C1850" s="1">
        <f>IF(BD_ATLETAS[[#This Row],[F. NACIMIENTO]]=0,"",BD_ATLETAS[[#This Row],[AÑO]]-YEAR(BD_ATLETAS[[#This Row],[F. NACIMIENTO]]))</f>
        <v>10</v>
      </c>
      <c r="D1850" s="2" t="s">
        <v>114</v>
      </c>
      <c r="E1850" s="4" t="s">
        <v>78</v>
      </c>
      <c r="F18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50" s="4" t="str">
        <f>_xlfn.XLOOKUP(BD_ATLETAS[[#This Row],[ATLETA]],ATLETAS[ATLETA],ATLETAS[SEXO])</f>
        <v>M</v>
      </c>
      <c r="H1850" s="5">
        <v>44130</v>
      </c>
      <c r="I1850" s="2" t="s">
        <v>381</v>
      </c>
      <c r="J1850" s="1" t="s">
        <v>11</v>
      </c>
      <c r="K1850" s="3">
        <v>7.1793981481481481E-4</v>
      </c>
    </row>
    <row r="1851" spans="1:11" x14ac:dyDescent="0.25">
      <c r="A1851" s="1">
        <v>2024</v>
      </c>
      <c r="B1851" s="4">
        <f>_xlfn.XLOOKUP(BD_ATLETAS[[#This Row],[ATLETA]],ATLETAS[ATLETA],ATLETAS[F. NACIMIENTO])</f>
        <v>40286</v>
      </c>
      <c r="C1851" s="1">
        <f>IF(BD_ATLETAS[[#This Row],[F. NACIMIENTO]]=0,"",BD_ATLETAS[[#This Row],[AÑO]]-YEAR(BD_ATLETAS[[#This Row],[F. NACIMIENTO]]))</f>
        <v>10</v>
      </c>
      <c r="D1851" s="2" t="s">
        <v>114</v>
      </c>
      <c r="E1851" s="4" t="s">
        <v>78</v>
      </c>
      <c r="F18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51" s="4" t="str">
        <f>_xlfn.XLOOKUP(BD_ATLETAS[[#This Row],[ATLETA]],ATLETAS[ATLETA],ATLETAS[SEXO])</f>
        <v>M</v>
      </c>
      <c r="H1851" s="5">
        <v>44130</v>
      </c>
      <c r="I1851" s="2" t="s">
        <v>381</v>
      </c>
      <c r="J1851" s="1" t="s">
        <v>13</v>
      </c>
      <c r="K1851" s="3">
        <v>6.0173611111111116E-4</v>
      </c>
    </row>
    <row r="1852" spans="1:11" x14ac:dyDescent="0.25">
      <c r="A1852" s="1">
        <v>2024</v>
      </c>
      <c r="B1852" s="4">
        <f>_xlfn.XLOOKUP(BD_ATLETAS[[#This Row],[ATLETA]],ATLETAS[ATLETA],ATLETAS[F. NACIMIENTO])</f>
        <v>39295</v>
      </c>
      <c r="C1852" s="1">
        <f>IF(BD_ATLETAS[[#This Row],[F. NACIMIENTO]]=0,"",BD_ATLETAS[[#This Row],[AÑO]]-YEAR(BD_ATLETAS[[#This Row],[F. NACIMIENTO]]))</f>
        <v>13</v>
      </c>
      <c r="D1852" s="2" t="s">
        <v>229</v>
      </c>
      <c r="E1852" s="4" t="s">
        <v>368</v>
      </c>
      <c r="F18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2" s="4" t="str">
        <f>_xlfn.XLOOKUP(BD_ATLETAS[[#This Row],[ATLETA]],ATLETAS[ATLETA],ATLETAS[SEXO])</f>
        <v>M</v>
      </c>
      <c r="H1852" s="5">
        <v>44130</v>
      </c>
      <c r="I1852" s="2" t="s">
        <v>381</v>
      </c>
      <c r="J1852" s="1" t="s">
        <v>649</v>
      </c>
      <c r="K1852" s="3">
        <v>5.4687500000000005E-4</v>
      </c>
    </row>
    <row r="1853" spans="1:11" x14ac:dyDescent="0.25">
      <c r="A1853" s="1">
        <v>2024</v>
      </c>
      <c r="B1853" s="4">
        <f>_xlfn.XLOOKUP(BD_ATLETAS[[#This Row],[ATLETA]],ATLETAS[ATLETA],ATLETAS[F. NACIMIENTO])</f>
        <v>39295</v>
      </c>
      <c r="C1853" s="1">
        <f>IF(BD_ATLETAS[[#This Row],[F. NACIMIENTO]]=0,"",BD_ATLETAS[[#This Row],[AÑO]]-YEAR(BD_ATLETAS[[#This Row],[F. NACIMIENTO]]))</f>
        <v>13</v>
      </c>
      <c r="D1853" s="2" t="s">
        <v>229</v>
      </c>
      <c r="E1853" s="4" t="s">
        <v>368</v>
      </c>
      <c r="F18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3" s="4" t="str">
        <f>_xlfn.XLOOKUP(BD_ATLETAS[[#This Row],[ATLETA]],ATLETAS[ATLETA],ATLETAS[SEXO])</f>
        <v>M</v>
      </c>
      <c r="H1853" s="5">
        <v>44130</v>
      </c>
      <c r="I1853" s="2" t="s">
        <v>381</v>
      </c>
      <c r="J1853" s="1" t="s">
        <v>651</v>
      </c>
      <c r="K1853" s="3">
        <v>1.191550925925926E-3</v>
      </c>
    </row>
    <row r="1854" spans="1:11" x14ac:dyDescent="0.25">
      <c r="A1854" s="1">
        <v>2024</v>
      </c>
      <c r="B1854" s="4">
        <f>_xlfn.XLOOKUP(BD_ATLETAS[[#This Row],[ATLETA]],ATLETAS[ATLETA],ATLETAS[F. NACIMIENTO])</f>
        <v>39295</v>
      </c>
      <c r="C1854" s="1">
        <f>IF(BD_ATLETAS[[#This Row],[F. NACIMIENTO]]=0,"",BD_ATLETAS[[#This Row],[AÑO]]-YEAR(BD_ATLETAS[[#This Row],[F. NACIMIENTO]]))</f>
        <v>13</v>
      </c>
      <c r="D1854" s="2" t="s">
        <v>229</v>
      </c>
      <c r="E1854" s="4" t="s">
        <v>368</v>
      </c>
      <c r="F18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4" s="4" t="str">
        <f>_xlfn.XLOOKUP(BD_ATLETAS[[#This Row],[ATLETA]],ATLETAS[ATLETA],ATLETAS[SEXO])</f>
        <v>M</v>
      </c>
      <c r="H1854" s="5">
        <v>44130</v>
      </c>
      <c r="I1854" s="2" t="s">
        <v>381</v>
      </c>
      <c r="J1854" s="1" t="s">
        <v>11</v>
      </c>
      <c r="K1854" s="3">
        <v>7.5879629629629637E-4</v>
      </c>
    </row>
    <row r="1855" spans="1:11" x14ac:dyDescent="0.25">
      <c r="A1855" s="1">
        <v>2024</v>
      </c>
      <c r="B1855" s="4">
        <f>_xlfn.XLOOKUP(BD_ATLETAS[[#This Row],[ATLETA]],ATLETAS[ATLETA],ATLETAS[F. NACIMIENTO])</f>
        <v>39295</v>
      </c>
      <c r="C1855" s="1">
        <f>IF(BD_ATLETAS[[#This Row],[F. NACIMIENTO]]=0,"",BD_ATLETAS[[#This Row],[AÑO]]-YEAR(BD_ATLETAS[[#This Row],[F. NACIMIENTO]]))</f>
        <v>13</v>
      </c>
      <c r="D1855" s="2" t="s">
        <v>229</v>
      </c>
      <c r="E1855" s="4" t="s">
        <v>368</v>
      </c>
      <c r="F18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5" s="4" t="str">
        <f>_xlfn.XLOOKUP(BD_ATLETAS[[#This Row],[ATLETA]],ATLETAS[ATLETA],ATLETAS[SEXO])</f>
        <v>M</v>
      </c>
      <c r="H1855" s="5">
        <v>44130</v>
      </c>
      <c r="I1855" s="2" t="s">
        <v>381</v>
      </c>
      <c r="J1855" s="1" t="s">
        <v>12</v>
      </c>
      <c r="K1855" s="3">
        <v>7.0393518518518515E-4</v>
      </c>
    </row>
    <row r="1856" spans="1:11" x14ac:dyDescent="0.25">
      <c r="A1856" s="1">
        <v>2024</v>
      </c>
      <c r="B1856" s="4">
        <f>_xlfn.XLOOKUP(BD_ATLETAS[[#This Row],[ATLETA]],ATLETAS[ATLETA],ATLETAS[F. NACIMIENTO])</f>
        <v>38897</v>
      </c>
      <c r="C1856" s="1">
        <f>IF(BD_ATLETAS[[#This Row],[F. NACIMIENTO]]=0,"",BD_ATLETAS[[#This Row],[AÑO]]-YEAR(BD_ATLETAS[[#This Row],[F. NACIMIENTO]]))</f>
        <v>14</v>
      </c>
      <c r="D1856" s="2" t="s">
        <v>234</v>
      </c>
      <c r="E1856" s="4" t="s">
        <v>368</v>
      </c>
      <c r="F18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6" s="4" t="str">
        <f>_xlfn.XLOOKUP(BD_ATLETAS[[#This Row],[ATLETA]],ATLETAS[ATLETA],ATLETAS[SEXO])</f>
        <v>M</v>
      </c>
      <c r="H1856" s="5">
        <v>44130</v>
      </c>
      <c r="I1856" s="2" t="s">
        <v>381</v>
      </c>
      <c r="J1856" s="1" t="s">
        <v>649</v>
      </c>
      <c r="K1856" s="3">
        <v>7.046296296296297E-4</v>
      </c>
    </row>
    <row r="1857" spans="1:11" x14ac:dyDescent="0.25">
      <c r="A1857" s="1">
        <v>2024</v>
      </c>
      <c r="B1857" s="4">
        <f>_xlfn.XLOOKUP(BD_ATLETAS[[#This Row],[ATLETA]],ATLETAS[ATLETA],ATLETAS[F. NACIMIENTO])</f>
        <v>38897</v>
      </c>
      <c r="C1857" s="1">
        <f>IF(BD_ATLETAS[[#This Row],[F. NACIMIENTO]]=0,"",BD_ATLETAS[[#This Row],[AÑO]]-YEAR(BD_ATLETAS[[#This Row],[F. NACIMIENTO]]))</f>
        <v>14</v>
      </c>
      <c r="D1857" s="2" t="s">
        <v>234</v>
      </c>
      <c r="E1857" s="4" t="s">
        <v>368</v>
      </c>
      <c r="F18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7" s="4" t="str">
        <f>_xlfn.XLOOKUP(BD_ATLETAS[[#This Row],[ATLETA]],ATLETAS[ATLETA],ATLETAS[SEXO])</f>
        <v>M</v>
      </c>
      <c r="H1857" s="5">
        <v>44130</v>
      </c>
      <c r="I1857" s="2" t="s">
        <v>381</v>
      </c>
      <c r="J1857" s="1" t="s">
        <v>11</v>
      </c>
      <c r="K1857" s="3">
        <v>1.1250000000000001E-3</v>
      </c>
    </row>
    <row r="1858" spans="1:11" x14ac:dyDescent="0.25">
      <c r="A1858" s="1">
        <v>2024</v>
      </c>
      <c r="B1858" s="4">
        <f>_xlfn.XLOOKUP(BD_ATLETAS[[#This Row],[ATLETA]],ATLETAS[ATLETA],ATLETAS[F. NACIMIENTO])</f>
        <v>38897</v>
      </c>
      <c r="C1858" s="1">
        <f>IF(BD_ATLETAS[[#This Row],[F. NACIMIENTO]]=0,"",BD_ATLETAS[[#This Row],[AÑO]]-YEAR(BD_ATLETAS[[#This Row],[F. NACIMIENTO]]))</f>
        <v>14</v>
      </c>
      <c r="D1858" s="2" t="s">
        <v>234</v>
      </c>
      <c r="E1858" s="4" t="s">
        <v>368</v>
      </c>
      <c r="F18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8" s="4" t="str">
        <f>_xlfn.XLOOKUP(BD_ATLETAS[[#This Row],[ATLETA]],ATLETAS[ATLETA],ATLETAS[SEXO])</f>
        <v>M</v>
      </c>
      <c r="H1858" s="5">
        <v>44130</v>
      </c>
      <c r="I1858" s="2" t="s">
        <v>381</v>
      </c>
      <c r="J1858" s="1" t="s">
        <v>13</v>
      </c>
      <c r="K1858" s="3">
        <v>8.7071759259259264E-4</v>
      </c>
    </row>
    <row r="1859" spans="1:11" x14ac:dyDescent="0.25">
      <c r="A1859" s="1">
        <v>2024</v>
      </c>
      <c r="B1859" s="4">
        <f>_xlfn.XLOOKUP(BD_ATLETAS[[#This Row],[ATLETA]],ATLETAS[ATLETA],ATLETAS[F. NACIMIENTO])</f>
        <v>38897</v>
      </c>
      <c r="C1859" s="1">
        <f>IF(BD_ATLETAS[[#This Row],[F. NACIMIENTO]]=0,"",BD_ATLETAS[[#This Row],[AÑO]]-YEAR(BD_ATLETAS[[#This Row],[F. NACIMIENTO]]))</f>
        <v>14</v>
      </c>
      <c r="D1859" s="2" t="s">
        <v>234</v>
      </c>
      <c r="E1859" s="4" t="s">
        <v>368</v>
      </c>
      <c r="F18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59" s="4" t="str">
        <f>_xlfn.XLOOKUP(BD_ATLETAS[[#This Row],[ATLETA]],ATLETAS[ATLETA],ATLETAS[SEXO])</f>
        <v>M</v>
      </c>
      <c r="H1859" s="5">
        <v>44130</v>
      </c>
      <c r="I1859" s="2" t="s">
        <v>381</v>
      </c>
      <c r="J1859" s="1" t="s">
        <v>12</v>
      </c>
      <c r="K1859" s="3">
        <v>9.3935185185185181E-4</v>
      </c>
    </row>
    <row r="1860" spans="1:11" x14ac:dyDescent="0.25">
      <c r="A1860" s="1">
        <v>2024</v>
      </c>
      <c r="B1860" s="4">
        <f>_xlfn.XLOOKUP(BD_ATLETAS[[#This Row],[ATLETA]],ATLETAS[ATLETA],ATLETAS[F. NACIMIENTO])</f>
        <v>40269</v>
      </c>
      <c r="C1860" s="1">
        <f>IF(BD_ATLETAS[[#This Row],[F. NACIMIENTO]]=0,"",BD_ATLETAS[[#This Row],[AÑO]]-YEAR(BD_ATLETAS[[#This Row],[F. NACIMIENTO]]))</f>
        <v>10</v>
      </c>
      <c r="D1860" s="2" t="s">
        <v>225</v>
      </c>
      <c r="E1860" s="4" t="s">
        <v>368</v>
      </c>
      <c r="F186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0" s="4" t="str">
        <f>_xlfn.XLOOKUP(BD_ATLETAS[[#This Row],[ATLETA]],ATLETAS[ATLETA],ATLETAS[SEXO])</f>
        <v>M</v>
      </c>
      <c r="H1860" s="5">
        <v>44130</v>
      </c>
      <c r="I1860" s="2" t="s">
        <v>381</v>
      </c>
      <c r="J1860" s="1" t="s">
        <v>651</v>
      </c>
      <c r="K1860" s="3">
        <v>1.0876157407407408E-3</v>
      </c>
    </row>
    <row r="1861" spans="1:11" x14ac:dyDescent="0.25">
      <c r="A1861" s="1">
        <v>2024</v>
      </c>
      <c r="B1861" s="4">
        <f>_xlfn.XLOOKUP(BD_ATLETAS[[#This Row],[ATLETA]],ATLETAS[ATLETA],ATLETAS[F. NACIMIENTO])</f>
        <v>40269</v>
      </c>
      <c r="C1861" s="1">
        <f>IF(BD_ATLETAS[[#This Row],[F. NACIMIENTO]]=0,"",BD_ATLETAS[[#This Row],[AÑO]]-YEAR(BD_ATLETAS[[#This Row],[F. NACIMIENTO]]))</f>
        <v>10</v>
      </c>
      <c r="D1861" s="2" t="s">
        <v>225</v>
      </c>
      <c r="E1861" s="4" t="s">
        <v>368</v>
      </c>
      <c r="F186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1" s="4" t="str">
        <f>_xlfn.XLOOKUP(BD_ATLETAS[[#This Row],[ATLETA]],ATLETAS[ATLETA],ATLETAS[SEXO])</f>
        <v>M</v>
      </c>
      <c r="H1861" s="5">
        <v>44130</v>
      </c>
      <c r="I1861" s="2" t="s">
        <v>381</v>
      </c>
      <c r="J1861" s="1" t="s">
        <v>11</v>
      </c>
      <c r="K1861" s="3">
        <v>5.7962962962962959E-4</v>
      </c>
    </row>
    <row r="1862" spans="1:11" x14ac:dyDescent="0.25">
      <c r="A1862" s="1">
        <v>2024</v>
      </c>
      <c r="B1862" s="4">
        <f>_xlfn.XLOOKUP(BD_ATLETAS[[#This Row],[ATLETA]],ATLETAS[ATLETA],ATLETAS[F. NACIMIENTO])</f>
        <v>40269</v>
      </c>
      <c r="C1862" s="1">
        <f>IF(BD_ATLETAS[[#This Row],[F. NACIMIENTO]]=0,"",BD_ATLETAS[[#This Row],[AÑO]]-YEAR(BD_ATLETAS[[#This Row],[F. NACIMIENTO]]))</f>
        <v>10</v>
      </c>
      <c r="D1862" s="2" t="s">
        <v>225</v>
      </c>
      <c r="E1862" s="4" t="s">
        <v>368</v>
      </c>
      <c r="F186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2" s="4" t="str">
        <f>_xlfn.XLOOKUP(BD_ATLETAS[[#This Row],[ATLETA]],ATLETAS[ATLETA],ATLETAS[SEXO])</f>
        <v>M</v>
      </c>
      <c r="H1862" s="5">
        <v>44130</v>
      </c>
      <c r="I1862" s="2" t="s">
        <v>381</v>
      </c>
      <c r="J1862" s="1" t="s">
        <v>13</v>
      </c>
      <c r="K1862" s="3">
        <v>5.4710648148148153E-4</v>
      </c>
    </row>
    <row r="1863" spans="1:11" x14ac:dyDescent="0.25">
      <c r="A1863" s="1">
        <v>2024</v>
      </c>
      <c r="B1863" s="4">
        <f>_xlfn.XLOOKUP(BD_ATLETAS[[#This Row],[ATLETA]],ATLETAS[ATLETA],ATLETAS[F. NACIMIENTO])</f>
        <v>40269</v>
      </c>
      <c r="C1863" s="1">
        <f>IF(BD_ATLETAS[[#This Row],[F. NACIMIENTO]]=0,"",BD_ATLETAS[[#This Row],[AÑO]]-YEAR(BD_ATLETAS[[#This Row],[F. NACIMIENTO]]))</f>
        <v>10</v>
      </c>
      <c r="D1863" s="2" t="s">
        <v>225</v>
      </c>
      <c r="E1863" s="4" t="s">
        <v>368</v>
      </c>
      <c r="F18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63" s="4" t="str">
        <f>_xlfn.XLOOKUP(BD_ATLETAS[[#This Row],[ATLETA]],ATLETAS[ATLETA],ATLETAS[SEXO])</f>
        <v>M</v>
      </c>
      <c r="H1863" s="5">
        <v>44130</v>
      </c>
      <c r="I1863" s="2" t="s">
        <v>381</v>
      </c>
      <c r="J1863" s="1" t="s">
        <v>12</v>
      </c>
      <c r="K1863" s="3">
        <v>5.8738425925925928E-4</v>
      </c>
    </row>
    <row r="1864" spans="1:11" x14ac:dyDescent="0.25">
      <c r="A1864" s="1">
        <v>2024</v>
      </c>
      <c r="B1864" s="4">
        <f>_xlfn.XLOOKUP(BD_ATLETAS[[#This Row],[ATLETA]],ATLETAS[ATLETA],ATLETAS[F. NACIMIENTO])</f>
        <v>41618</v>
      </c>
      <c r="C1864" s="1">
        <f>IF(BD_ATLETAS[[#This Row],[F. NACIMIENTO]]=0,"",BD_ATLETAS[[#This Row],[AÑO]]-YEAR(BD_ATLETAS[[#This Row],[F. NACIMIENTO]]))</f>
        <v>7</v>
      </c>
      <c r="D1864" s="2" t="s">
        <v>241</v>
      </c>
      <c r="E1864" s="4" t="s">
        <v>369</v>
      </c>
      <c r="F186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4" s="4" t="str">
        <f>_xlfn.XLOOKUP(BD_ATLETAS[[#This Row],[ATLETA]],ATLETAS[ATLETA],ATLETAS[SEXO])</f>
        <v>F</v>
      </c>
      <c r="H1864" s="5">
        <v>44130</v>
      </c>
      <c r="I1864" s="2" t="s">
        <v>381</v>
      </c>
      <c r="J1864" s="1" t="s">
        <v>650</v>
      </c>
      <c r="K1864" s="3">
        <v>2.465277777777778E-4</v>
      </c>
    </row>
    <row r="1865" spans="1:11" x14ac:dyDescent="0.25">
      <c r="A1865" s="1">
        <v>2024</v>
      </c>
      <c r="B1865" s="4">
        <f>_xlfn.XLOOKUP(BD_ATLETAS[[#This Row],[ATLETA]],ATLETAS[ATLETA],ATLETAS[F. NACIMIENTO])</f>
        <v>41618</v>
      </c>
      <c r="C1865" s="1">
        <f>IF(BD_ATLETAS[[#This Row],[F. NACIMIENTO]]=0,"",BD_ATLETAS[[#This Row],[AÑO]]-YEAR(BD_ATLETAS[[#This Row],[F. NACIMIENTO]]))</f>
        <v>7</v>
      </c>
      <c r="D1865" s="2" t="s">
        <v>241</v>
      </c>
      <c r="E1865" s="4" t="s">
        <v>369</v>
      </c>
      <c r="F186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5" s="4" t="str">
        <f>_xlfn.XLOOKUP(BD_ATLETAS[[#This Row],[ATLETA]],ATLETAS[ATLETA],ATLETAS[SEXO])</f>
        <v>F</v>
      </c>
      <c r="H1865" s="5">
        <v>44130</v>
      </c>
      <c r="I1865" s="2" t="s">
        <v>381</v>
      </c>
      <c r="J1865" s="1" t="s">
        <v>649</v>
      </c>
      <c r="K1865" s="3">
        <v>5.4282407407407404E-4</v>
      </c>
    </row>
    <row r="1866" spans="1:11" x14ac:dyDescent="0.25">
      <c r="A1866" s="1">
        <v>2024</v>
      </c>
      <c r="B1866" s="4">
        <f>_xlfn.XLOOKUP(BD_ATLETAS[[#This Row],[ATLETA]],ATLETAS[ATLETA],ATLETAS[F. NACIMIENTO])</f>
        <v>41618</v>
      </c>
      <c r="C1866" s="1">
        <f>IF(BD_ATLETAS[[#This Row],[F. NACIMIENTO]]=0,"",BD_ATLETAS[[#This Row],[AÑO]]-YEAR(BD_ATLETAS[[#This Row],[F. NACIMIENTO]]))</f>
        <v>7</v>
      </c>
      <c r="D1866" s="2" t="s">
        <v>241</v>
      </c>
      <c r="E1866" s="4" t="s">
        <v>369</v>
      </c>
      <c r="F18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66" s="4" t="str">
        <f>_xlfn.XLOOKUP(BD_ATLETAS[[#This Row],[ATLETA]],ATLETAS[ATLETA],ATLETAS[SEXO])</f>
        <v>F</v>
      </c>
      <c r="H1866" s="5">
        <v>44130</v>
      </c>
      <c r="I1866" s="2" t="s">
        <v>381</v>
      </c>
      <c r="J1866" s="1" t="s">
        <v>14</v>
      </c>
      <c r="K1866" s="3">
        <v>3.2696759259259257E-4</v>
      </c>
    </row>
    <row r="1867" spans="1:11" x14ac:dyDescent="0.25">
      <c r="A1867" s="1">
        <v>2024</v>
      </c>
      <c r="B1867" s="4">
        <f>_xlfn.XLOOKUP(BD_ATLETAS[[#This Row],[ATLETA]],ATLETAS[ATLETA],ATLETAS[F. NACIMIENTO])</f>
        <v>39782</v>
      </c>
      <c r="C1867" s="1">
        <f>IF(BD_ATLETAS[[#This Row],[F. NACIMIENTO]]=0,"",BD_ATLETAS[[#This Row],[AÑO]]-YEAR(BD_ATLETAS[[#This Row],[F. NACIMIENTO]]))</f>
        <v>12</v>
      </c>
      <c r="D1867" s="2" t="s">
        <v>214</v>
      </c>
      <c r="E1867" s="4" t="s">
        <v>368</v>
      </c>
      <c r="F18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7" s="4" t="str">
        <f>_xlfn.XLOOKUP(BD_ATLETAS[[#This Row],[ATLETA]],ATLETAS[ATLETA],ATLETAS[SEXO])</f>
        <v>F</v>
      </c>
      <c r="H1867" s="5">
        <v>44130</v>
      </c>
      <c r="I1867" s="2" t="s">
        <v>381</v>
      </c>
      <c r="J1867" s="1" t="s">
        <v>649</v>
      </c>
      <c r="K1867" s="3">
        <v>3.931712962962963E-4</v>
      </c>
    </row>
    <row r="1868" spans="1:11" x14ac:dyDescent="0.25">
      <c r="A1868" s="1">
        <v>2024</v>
      </c>
      <c r="B1868" s="4">
        <f>_xlfn.XLOOKUP(BD_ATLETAS[[#This Row],[ATLETA]],ATLETAS[ATLETA],ATLETAS[F. NACIMIENTO])</f>
        <v>39782</v>
      </c>
      <c r="C1868" s="1">
        <f>IF(BD_ATLETAS[[#This Row],[F. NACIMIENTO]]=0,"",BD_ATLETAS[[#This Row],[AÑO]]-YEAR(BD_ATLETAS[[#This Row],[F. NACIMIENTO]]))</f>
        <v>12</v>
      </c>
      <c r="D1868" s="2" t="s">
        <v>214</v>
      </c>
      <c r="E1868" s="4" t="s">
        <v>368</v>
      </c>
      <c r="F18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8" s="4" t="str">
        <f>_xlfn.XLOOKUP(BD_ATLETAS[[#This Row],[ATLETA]],ATLETAS[ATLETA],ATLETAS[SEXO])</f>
        <v>F</v>
      </c>
      <c r="H1868" s="5">
        <v>44130</v>
      </c>
      <c r="I1868" s="2" t="s">
        <v>381</v>
      </c>
      <c r="J1868" s="1" t="s">
        <v>651</v>
      </c>
      <c r="K1868" s="3">
        <v>8.9317129629629631E-4</v>
      </c>
    </row>
    <row r="1869" spans="1:11" x14ac:dyDescent="0.25">
      <c r="A1869" s="1">
        <v>2024</v>
      </c>
      <c r="B1869" s="4">
        <f>_xlfn.XLOOKUP(BD_ATLETAS[[#This Row],[ATLETA]],ATLETAS[ATLETA],ATLETAS[F. NACIMIENTO])</f>
        <v>39782</v>
      </c>
      <c r="C1869" s="1">
        <f>IF(BD_ATLETAS[[#This Row],[F. NACIMIENTO]]=0,"",BD_ATLETAS[[#This Row],[AÑO]]-YEAR(BD_ATLETAS[[#This Row],[F. NACIMIENTO]]))</f>
        <v>12</v>
      </c>
      <c r="D1869" s="2" t="s">
        <v>214</v>
      </c>
      <c r="E1869" s="4" t="s">
        <v>368</v>
      </c>
      <c r="F18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69" s="4" t="str">
        <f>_xlfn.XLOOKUP(BD_ATLETAS[[#This Row],[ATLETA]],ATLETAS[ATLETA],ATLETAS[SEXO])</f>
        <v>F</v>
      </c>
      <c r="H1869" s="5">
        <v>44130</v>
      </c>
      <c r="I1869" s="2" t="s">
        <v>381</v>
      </c>
      <c r="J1869" s="1" t="s">
        <v>13</v>
      </c>
      <c r="K1869" s="3">
        <v>4.2465277777777776E-4</v>
      </c>
    </row>
    <row r="1870" spans="1:11" x14ac:dyDescent="0.25">
      <c r="A1870" s="1">
        <v>2024</v>
      </c>
      <c r="B1870" s="4">
        <f>_xlfn.XLOOKUP(BD_ATLETAS[[#This Row],[ATLETA]],ATLETAS[ATLETA],ATLETAS[F. NACIMIENTO])</f>
        <v>39782</v>
      </c>
      <c r="C1870" s="1">
        <f>IF(BD_ATLETAS[[#This Row],[F. NACIMIENTO]]=0,"",BD_ATLETAS[[#This Row],[AÑO]]-YEAR(BD_ATLETAS[[#This Row],[F. NACIMIENTO]]))</f>
        <v>12</v>
      </c>
      <c r="D1870" s="2" t="s">
        <v>214</v>
      </c>
      <c r="E1870" s="4" t="s">
        <v>368</v>
      </c>
      <c r="F18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70" s="4" t="str">
        <f>_xlfn.XLOOKUP(BD_ATLETAS[[#This Row],[ATLETA]],ATLETAS[ATLETA],ATLETAS[SEXO])</f>
        <v>F</v>
      </c>
      <c r="H1870" s="5">
        <v>44130</v>
      </c>
      <c r="I1870" s="2" t="s">
        <v>381</v>
      </c>
      <c r="J1870" s="1" t="s">
        <v>12</v>
      </c>
      <c r="K1870" s="3">
        <v>5.4756944444444449E-4</v>
      </c>
    </row>
    <row r="1871" spans="1:11" x14ac:dyDescent="0.25">
      <c r="A1871" s="1">
        <v>2024</v>
      </c>
      <c r="B1871" s="4">
        <f>_xlfn.XLOOKUP(BD_ATLETAS[[#This Row],[ATLETA]],ATLETAS[ATLETA],ATLETAS[F. NACIMIENTO])</f>
        <v>29676</v>
      </c>
      <c r="C1871" s="1">
        <f>IF(BD_ATLETAS[[#This Row],[F. NACIMIENTO]]=0,"",BD_ATLETAS[[#This Row],[AÑO]]-YEAR(BD_ATLETAS[[#This Row],[F. NACIMIENTO]]))</f>
        <v>39</v>
      </c>
      <c r="D1871" s="2" t="s">
        <v>221</v>
      </c>
      <c r="E1871" s="4" t="s">
        <v>368</v>
      </c>
      <c r="F187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1" s="4" t="str">
        <f>_xlfn.XLOOKUP(BD_ATLETAS[[#This Row],[ATLETA]],ATLETAS[ATLETA],ATLETAS[SEXO])</f>
        <v>F</v>
      </c>
      <c r="H1871" s="5">
        <v>44130</v>
      </c>
      <c r="I1871" s="2" t="s">
        <v>381</v>
      </c>
      <c r="J1871" s="1" t="s">
        <v>649</v>
      </c>
      <c r="K1871" s="3">
        <v>4.866898148148148E-4</v>
      </c>
    </row>
    <row r="1872" spans="1:11" x14ac:dyDescent="0.25">
      <c r="A1872" s="1">
        <v>2024</v>
      </c>
      <c r="B1872" s="4">
        <f>_xlfn.XLOOKUP(BD_ATLETAS[[#This Row],[ATLETA]],ATLETAS[ATLETA],ATLETAS[F. NACIMIENTO])</f>
        <v>29676</v>
      </c>
      <c r="C1872" s="1">
        <f>IF(BD_ATLETAS[[#This Row],[F. NACIMIENTO]]=0,"",BD_ATLETAS[[#This Row],[AÑO]]-YEAR(BD_ATLETAS[[#This Row],[F. NACIMIENTO]]))</f>
        <v>39</v>
      </c>
      <c r="D1872" s="2" t="s">
        <v>221</v>
      </c>
      <c r="E1872" s="4" t="s">
        <v>368</v>
      </c>
      <c r="F187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2" s="4" t="str">
        <f>_xlfn.XLOOKUP(BD_ATLETAS[[#This Row],[ATLETA]],ATLETAS[ATLETA],ATLETAS[SEXO])</f>
        <v>F</v>
      </c>
      <c r="H1872" s="5">
        <v>44130</v>
      </c>
      <c r="I1872" s="2" t="s">
        <v>381</v>
      </c>
      <c r="J1872" s="1" t="s">
        <v>651</v>
      </c>
      <c r="K1872" s="3">
        <v>1.155324074074074E-3</v>
      </c>
    </row>
    <row r="1873" spans="1:11" x14ac:dyDescent="0.25">
      <c r="A1873" s="1">
        <v>2024</v>
      </c>
      <c r="B1873" s="4">
        <f>_xlfn.XLOOKUP(BD_ATLETAS[[#This Row],[ATLETA]],ATLETAS[ATLETA],ATLETAS[F. NACIMIENTO])</f>
        <v>29676</v>
      </c>
      <c r="C1873" s="1">
        <f>IF(BD_ATLETAS[[#This Row],[F. NACIMIENTO]]=0,"",BD_ATLETAS[[#This Row],[AÑO]]-YEAR(BD_ATLETAS[[#This Row],[F. NACIMIENTO]]))</f>
        <v>39</v>
      </c>
      <c r="D1873" s="2" t="s">
        <v>221</v>
      </c>
      <c r="E1873" s="4" t="s">
        <v>368</v>
      </c>
      <c r="F187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3" s="4" t="str">
        <f>_xlfn.XLOOKUP(BD_ATLETAS[[#This Row],[ATLETA]],ATLETAS[ATLETA],ATLETAS[SEXO])</f>
        <v>F</v>
      </c>
      <c r="H1873" s="5">
        <v>44130</v>
      </c>
      <c r="I1873" s="2" t="s">
        <v>381</v>
      </c>
      <c r="J1873" s="1" t="s">
        <v>13</v>
      </c>
      <c r="K1873" s="3">
        <v>7.0416666666666674E-4</v>
      </c>
    </row>
    <row r="1874" spans="1:11" x14ac:dyDescent="0.25">
      <c r="A1874" s="1">
        <v>2024</v>
      </c>
      <c r="B1874" s="4">
        <f>_xlfn.XLOOKUP(BD_ATLETAS[[#This Row],[ATLETA]],ATLETAS[ATLETA],ATLETAS[F. NACIMIENTO])</f>
        <v>29676</v>
      </c>
      <c r="C1874" s="1">
        <f>IF(BD_ATLETAS[[#This Row],[F. NACIMIENTO]]=0,"",BD_ATLETAS[[#This Row],[AÑO]]-YEAR(BD_ATLETAS[[#This Row],[F. NACIMIENTO]]))</f>
        <v>39</v>
      </c>
      <c r="D1874" s="2" t="s">
        <v>221</v>
      </c>
      <c r="E1874" s="4" t="s">
        <v>368</v>
      </c>
      <c r="F187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874" s="4" t="str">
        <f>_xlfn.XLOOKUP(BD_ATLETAS[[#This Row],[ATLETA]],ATLETAS[ATLETA],ATLETAS[SEXO])</f>
        <v>F</v>
      </c>
      <c r="H1874" s="5">
        <v>44130</v>
      </c>
      <c r="I1874" s="2" t="s">
        <v>381</v>
      </c>
      <c r="J1874" s="1" t="s">
        <v>12</v>
      </c>
      <c r="K1874" s="3">
        <v>6.8101851851851852E-4</v>
      </c>
    </row>
    <row r="1875" spans="1:11" x14ac:dyDescent="0.25">
      <c r="A1875" s="1">
        <v>2024</v>
      </c>
      <c r="B1875" s="4">
        <f>_xlfn.XLOOKUP(BD_ATLETAS[[#This Row],[ATLETA]],ATLETAS[ATLETA],ATLETAS[F. NACIMIENTO])</f>
        <v>39962</v>
      </c>
      <c r="C1875" s="1">
        <f>IF(BD_ATLETAS[[#This Row],[F. NACIMIENTO]]=0,"",BD_ATLETAS[[#This Row],[AÑO]]-YEAR(BD_ATLETAS[[#This Row],[F. NACIMIENTO]]))</f>
        <v>11</v>
      </c>
      <c r="D1875" s="2" t="s">
        <v>245</v>
      </c>
      <c r="E1875" s="4" t="s">
        <v>369</v>
      </c>
      <c r="F18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5" s="4" t="str">
        <f>_xlfn.XLOOKUP(BD_ATLETAS[[#This Row],[ATLETA]],ATLETAS[ATLETA],ATLETAS[SEXO])</f>
        <v>F</v>
      </c>
      <c r="H1875" s="5">
        <v>44130</v>
      </c>
      <c r="I1875" s="2" t="s">
        <v>381</v>
      </c>
      <c r="J1875" s="1" t="s">
        <v>649</v>
      </c>
      <c r="K1875" s="3">
        <v>4.1724537037037034E-4</v>
      </c>
    </row>
    <row r="1876" spans="1:11" x14ac:dyDescent="0.25">
      <c r="A1876" s="1">
        <v>2024</v>
      </c>
      <c r="B1876" s="4">
        <f>_xlfn.XLOOKUP(BD_ATLETAS[[#This Row],[ATLETA]],ATLETAS[ATLETA],ATLETAS[F. NACIMIENTO])</f>
        <v>39962</v>
      </c>
      <c r="C1876" s="1">
        <f>IF(BD_ATLETAS[[#This Row],[F. NACIMIENTO]]=0,"",BD_ATLETAS[[#This Row],[AÑO]]-YEAR(BD_ATLETAS[[#This Row],[F. NACIMIENTO]]))</f>
        <v>11</v>
      </c>
      <c r="D1876" s="2" t="s">
        <v>245</v>
      </c>
      <c r="E1876" s="4" t="s">
        <v>369</v>
      </c>
      <c r="F18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6" s="4" t="str">
        <f>_xlfn.XLOOKUP(BD_ATLETAS[[#This Row],[ATLETA]],ATLETAS[ATLETA],ATLETAS[SEXO])</f>
        <v>F</v>
      </c>
      <c r="H1876" s="5">
        <v>44130</v>
      </c>
      <c r="I1876" s="2" t="s">
        <v>381</v>
      </c>
      <c r="J1876" s="1" t="s">
        <v>651</v>
      </c>
      <c r="K1876" s="3">
        <v>9.4513888888888881E-4</v>
      </c>
    </row>
    <row r="1877" spans="1:11" x14ac:dyDescent="0.25">
      <c r="A1877" s="1">
        <v>2024</v>
      </c>
      <c r="B1877" s="4">
        <f>_xlfn.XLOOKUP(BD_ATLETAS[[#This Row],[ATLETA]],ATLETAS[ATLETA],ATLETAS[F. NACIMIENTO])</f>
        <v>39962</v>
      </c>
      <c r="C1877" s="1">
        <f>IF(BD_ATLETAS[[#This Row],[F. NACIMIENTO]]=0,"",BD_ATLETAS[[#This Row],[AÑO]]-YEAR(BD_ATLETAS[[#This Row],[F. NACIMIENTO]]))</f>
        <v>11</v>
      </c>
      <c r="D1877" s="2" t="s">
        <v>245</v>
      </c>
      <c r="E1877" s="4" t="s">
        <v>369</v>
      </c>
      <c r="F187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7" s="4" t="str">
        <f>_xlfn.XLOOKUP(BD_ATLETAS[[#This Row],[ATLETA]],ATLETAS[ATLETA],ATLETAS[SEXO])</f>
        <v>F</v>
      </c>
      <c r="H1877" s="5">
        <v>44130</v>
      </c>
      <c r="I1877" s="2" t="s">
        <v>381</v>
      </c>
      <c r="J1877" s="1" t="s">
        <v>13</v>
      </c>
      <c r="K1877" s="3">
        <v>4.8946759259259256E-4</v>
      </c>
    </row>
    <row r="1878" spans="1:11" x14ac:dyDescent="0.25">
      <c r="A1878" s="1">
        <v>2024</v>
      </c>
      <c r="B1878" s="4">
        <f>_xlfn.XLOOKUP(BD_ATLETAS[[#This Row],[ATLETA]],ATLETAS[ATLETA],ATLETAS[F. NACIMIENTO])</f>
        <v>39962</v>
      </c>
      <c r="C1878" s="1">
        <f>IF(BD_ATLETAS[[#This Row],[F. NACIMIENTO]]=0,"",BD_ATLETAS[[#This Row],[AÑO]]-YEAR(BD_ATLETAS[[#This Row],[F. NACIMIENTO]]))</f>
        <v>11</v>
      </c>
      <c r="D1878" s="2" t="s">
        <v>245</v>
      </c>
      <c r="E1878" s="4" t="s">
        <v>369</v>
      </c>
      <c r="F18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78" s="4" t="str">
        <f>_xlfn.XLOOKUP(BD_ATLETAS[[#This Row],[ATLETA]],ATLETAS[ATLETA],ATLETAS[SEXO])</f>
        <v>F</v>
      </c>
      <c r="H1878" s="5">
        <v>44130</v>
      </c>
      <c r="I1878" s="2" t="s">
        <v>381</v>
      </c>
      <c r="J1878" s="1" t="s">
        <v>12</v>
      </c>
      <c r="K1878" s="3">
        <v>5.9374999999999999E-4</v>
      </c>
    </row>
    <row r="1879" spans="1:11" x14ac:dyDescent="0.25">
      <c r="A1879" s="1">
        <v>2024</v>
      </c>
      <c r="B1879" s="4">
        <f>_xlfn.XLOOKUP(BD_ATLETAS[[#This Row],[ATLETA]],ATLETAS[ATLETA],ATLETAS[F. NACIMIENTO])</f>
        <v>41729</v>
      </c>
      <c r="C1879" s="1">
        <f>IF(BD_ATLETAS[[#This Row],[F. NACIMIENTO]]=0,"",BD_ATLETAS[[#This Row],[AÑO]]-YEAR(BD_ATLETAS[[#This Row],[F. NACIMIENTO]]))</f>
        <v>6</v>
      </c>
      <c r="D1879" s="2" t="s">
        <v>201</v>
      </c>
      <c r="E1879" s="4" t="s">
        <v>368</v>
      </c>
      <c r="F18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79" s="4" t="str">
        <f>_xlfn.XLOOKUP(BD_ATLETAS[[#This Row],[ATLETA]],ATLETAS[ATLETA],ATLETAS[SEXO])</f>
        <v>F</v>
      </c>
      <c r="H1879" s="5">
        <v>44130</v>
      </c>
      <c r="I1879" s="2" t="s">
        <v>381</v>
      </c>
      <c r="J1879" s="1" t="s">
        <v>650</v>
      </c>
      <c r="K1879" s="3">
        <v>3.7037037037037035E-4</v>
      </c>
    </row>
    <row r="1880" spans="1:11" x14ac:dyDescent="0.25">
      <c r="A1880" s="1">
        <v>2024</v>
      </c>
      <c r="B1880" s="4">
        <f>_xlfn.XLOOKUP(BD_ATLETAS[[#This Row],[ATLETA]],ATLETAS[ATLETA],ATLETAS[F. NACIMIENTO])</f>
        <v>41729</v>
      </c>
      <c r="C1880" s="1">
        <f>IF(BD_ATLETAS[[#This Row],[F. NACIMIENTO]]=0,"",BD_ATLETAS[[#This Row],[AÑO]]-YEAR(BD_ATLETAS[[#This Row],[F. NACIMIENTO]]))</f>
        <v>6</v>
      </c>
      <c r="D1880" s="2" t="s">
        <v>201</v>
      </c>
      <c r="E1880" s="4" t="s">
        <v>368</v>
      </c>
      <c r="F18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80" s="4" t="str">
        <f>_xlfn.XLOOKUP(BD_ATLETAS[[#This Row],[ATLETA]],ATLETAS[ATLETA],ATLETAS[SEXO])</f>
        <v>F</v>
      </c>
      <c r="H1880" s="5">
        <v>44130</v>
      </c>
      <c r="I1880" s="2" t="s">
        <v>381</v>
      </c>
      <c r="J1880" s="1" t="s">
        <v>9</v>
      </c>
      <c r="K1880" s="3">
        <v>5.2800925925925921E-4</v>
      </c>
    </row>
    <row r="1881" spans="1:11" x14ac:dyDescent="0.25">
      <c r="A1881" s="1">
        <v>2024</v>
      </c>
      <c r="B1881" s="4">
        <f>_xlfn.XLOOKUP(BD_ATLETAS[[#This Row],[ATLETA]],ATLETAS[ATLETA],ATLETAS[F. NACIMIENTO])</f>
        <v>39728</v>
      </c>
      <c r="C1881" s="1">
        <f>IF(BD_ATLETAS[[#This Row],[F. NACIMIENTO]]=0,"",BD_ATLETAS[[#This Row],[AÑO]]-YEAR(BD_ATLETAS[[#This Row],[F. NACIMIENTO]]))</f>
        <v>12</v>
      </c>
      <c r="D1881" s="2" t="s">
        <v>28</v>
      </c>
      <c r="E1881" s="4" t="s">
        <v>25</v>
      </c>
      <c r="F18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1" s="4" t="str">
        <f>_xlfn.XLOOKUP(BD_ATLETAS[[#This Row],[ATLETA]],ATLETAS[ATLETA],ATLETAS[SEXO])</f>
        <v>F</v>
      </c>
      <c r="H1881" s="5">
        <v>44130</v>
      </c>
      <c r="I1881" s="2" t="s">
        <v>381</v>
      </c>
      <c r="J1881" s="1" t="s">
        <v>649</v>
      </c>
      <c r="K1881" s="3">
        <v>4.7094907407407404E-4</v>
      </c>
    </row>
    <row r="1882" spans="1:11" x14ac:dyDescent="0.25">
      <c r="A1882" s="1">
        <v>2024</v>
      </c>
      <c r="B1882" s="4">
        <f>_xlfn.XLOOKUP(BD_ATLETAS[[#This Row],[ATLETA]],ATLETAS[ATLETA],ATLETAS[F. NACIMIENTO])</f>
        <v>39728</v>
      </c>
      <c r="C1882" s="1">
        <f>IF(BD_ATLETAS[[#This Row],[F. NACIMIENTO]]=0,"",BD_ATLETAS[[#This Row],[AÑO]]-YEAR(BD_ATLETAS[[#This Row],[F. NACIMIENTO]]))</f>
        <v>12</v>
      </c>
      <c r="D1882" s="2" t="s">
        <v>28</v>
      </c>
      <c r="E1882" s="4" t="s">
        <v>25</v>
      </c>
      <c r="F18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2" s="4" t="str">
        <f>_xlfn.XLOOKUP(BD_ATLETAS[[#This Row],[ATLETA]],ATLETAS[ATLETA],ATLETAS[SEXO])</f>
        <v>F</v>
      </c>
      <c r="H1882" s="5">
        <v>44130</v>
      </c>
      <c r="I1882" s="2" t="s">
        <v>381</v>
      </c>
      <c r="J1882" s="1" t="s">
        <v>651</v>
      </c>
      <c r="K1882" s="3">
        <v>1.0792824074074075E-3</v>
      </c>
    </row>
    <row r="1883" spans="1:11" x14ac:dyDescent="0.25">
      <c r="A1883" s="1">
        <v>2024</v>
      </c>
      <c r="B1883" s="4">
        <f>_xlfn.XLOOKUP(BD_ATLETAS[[#This Row],[ATLETA]],ATLETAS[ATLETA],ATLETAS[F. NACIMIENTO])</f>
        <v>39728</v>
      </c>
      <c r="C1883" s="1">
        <f>IF(BD_ATLETAS[[#This Row],[F. NACIMIENTO]]=0,"",BD_ATLETAS[[#This Row],[AÑO]]-YEAR(BD_ATLETAS[[#This Row],[F. NACIMIENTO]]))</f>
        <v>12</v>
      </c>
      <c r="D1883" s="2" t="s">
        <v>28</v>
      </c>
      <c r="E1883" s="4" t="s">
        <v>25</v>
      </c>
      <c r="F18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3" s="4" t="str">
        <f>_xlfn.XLOOKUP(BD_ATLETAS[[#This Row],[ATLETA]],ATLETAS[ATLETA],ATLETAS[SEXO])</f>
        <v>F</v>
      </c>
      <c r="H1883" s="5">
        <v>44130</v>
      </c>
      <c r="I1883" s="2" t="s">
        <v>381</v>
      </c>
      <c r="J1883" s="1" t="s">
        <v>11</v>
      </c>
      <c r="K1883" s="3">
        <v>6.5474537037037042E-4</v>
      </c>
    </row>
    <row r="1884" spans="1:11" x14ac:dyDescent="0.25">
      <c r="A1884" s="1">
        <v>2024</v>
      </c>
      <c r="B1884" s="4">
        <f>_xlfn.XLOOKUP(BD_ATLETAS[[#This Row],[ATLETA]],ATLETAS[ATLETA],ATLETAS[F. NACIMIENTO])</f>
        <v>39728</v>
      </c>
      <c r="C1884" s="1">
        <f>IF(BD_ATLETAS[[#This Row],[F. NACIMIENTO]]=0,"",BD_ATLETAS[[#This Row],[AÑO]]-YEAR(BD_ATLETAS[[#This Row],[F. NACIMIENTO]]))</f>
        <v>12</v>
      </c>
      <c r="D1884" s="2" t="s">
        <v>28</v>
      </c>
      <c r="E1884" s="4" t="s">
        <v>25</v>
      </c>
      <c r="F18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884" s="4" t="str">
        <f>_xlfn.XLOOKUP(BD_ATLETAS[[#This Row],[ATLETA]],ATLETAS[ATLETA],ATLETAS[SEXO])</f>
        <v>F</v>
      </c>
      <c r="H1884" s="5">
        <v>44130</v>
      </c>
      <c r="I1884" s="2" t="s">
        <v>381</v>
      </c>
      <c r="J1884" s="1" t="s">
        <v>12</v>
      </c>
      <c r="K1884" s="3">
        <v>5.8159722222222217E-4</v>
      </c>
    </row>
    <row r="1885" spans="1:11" x14ac:dyDescent="0.25">
      <c r="A1885" s="1">
        <v>2024</v>
      </c>
      <c r="B1885" s="4">
        <f>_xlfn.XLOOKUP(BD_ATLETAS[[#This Row],[ATLETA]],ATLETAS[ATLETA],ATLETAS[F. NACIMIENTO])</f>
        <v>40192</v>
      </c>
      <c r="C1885" s="1">
        <f>IF(BD_ATLETAS[[#This Row],[F. NACIMIENTO]]=0,"",BD_ATLETAS[[#This Row],[AÑO]]-YEAR(BD_ATLETAS[[#This Row],[F. NACIMIENTO]]))</f>
        <v>10</v>
      </c>
      <c r="D1885" s="2" t="s">
        <v>36</v>
      </c>
      <c r="E1885" s="4" t="s">
        <v>25</v>
      </c>
      <c r="F188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85" s="4" t="str">
        <f>_xlfn.XLOOKUP(BD_ATLETAS[[#This Row],[ATLETA]],ATLETAS[ATLETA],ATLETAS[SEXO])</f>
        <v>M</v>
      </c>
      <c r="H1885" s="5">
        <v>44130</v>
      </c>
      <c r="I1885" s="2" t="s">
        <v>381</v>
      </c>
      <c r="J1885" s="1" t="s">
        <v>649</v>
      </c>
      <c r="K1885" s="3">
        <v>5.8738425925925928E-4</v>
      </c>
    </row>
    <row r="1886" spans="1:11" x14ac:dyDescent="0.25">
      <c r="A1886" s="1">
        <v>2024</v>
      </c>
      <c r="B1886" s="4">
        <f>_xlfn.XLOOKUP(BD_ATLETAS[[#This Row],[ATLETA]],ATLETAS[ATLETA],ATLETAS[F. NACIMIENTO])</f>
        <v>40192</v>
      </c>
      <c r="C1886" s="1">
        <f>IF(BD_ATLETAS[[#This Row],[F. NACIMIENTO]]=0,"",BD_ATLETAS[[#This Row],[AÑO]]-YEAR(BD_ATLETAS[[#This Row],[F. NACIMIENTO]]))</f>
        <v>10</v>
      </c>
      <c r="D1886" s="2" t="s">
        <v>36</v>
      </c>
      <c r="E1886" s="4" t="s">
        <v>25</v>
      </c>
      <c r="F188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886" s="4" t="str">
        <f>_xlfn.XLOOKUP(BD_ATLETAS[[#This Row],[ATLETA]],ATLETAS[ATLETA],ATLETAS[SEXO])</f>
        <v>M</v>
      </c>
      <c r="H1886" s="5">
        <v>44130</v>
      </c>
      <c r="I1886" s="2" t="s">
        <v>381</v>
      </c>
      <c r="J1886" s="1" t="s">
        <v>11</v>
      </c>
      <c r="K1886" s="3">
        <v>8.3807870370370362E-4</v>
      </c>
    </row>
    <row r="1887" spans="1:11" x14ac:dyDescent="0.25">
      <c r="A1887" s="1">
        <v>2024</v>
      </c>
      <c r="B1887" s="4">
        <f>_xlfn.XLOOKUP(BD_ATLETAS[[#This Row],[ATLETA]],ATLETAS[ATLETA],ATLETAS[F. NACIMIENTO])</f>
        <v>28001</v>
      </c>
      <c r="C1887" s="1">
        <f>IF(BD_ATLETAS[[#This Row],[F. NACIMIENTO]]=0,"",BD_ATLETAS[[#This Row],[AÑO]]-YEAR(BD_ATLETAS[[#This Row],[F. NACIMIENTO]]))</f>
        <v>44</v>
      </c>
      <c r="D1887" s="2" t="s">
        <v>449</v>
      </c>
      <c r="E1887" s="4" t="s">
        <v>367</v>
      </c>
      <c r="F1887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7" s="4" t="str">
        <f>_xlfn.XLOOKUP(BD_ATLETAS[[#This Row],[ATLETA]],ATLETAS[ATLETA],ATLETAS[SEXO])</f>
        <v>F</v>
      </c>
      <c r="H1887" s="5">
        <v>44130</v>
      </c>
      <c r="I1887" s="2" t="s">
        <v>381</v>
      </c>
      <c r="J1887" s="1" t="s">
        <v>649</v>
      </c>
      <c r="K1887" s="3">
        <v>6.4201388888888891E-4</v>
      </c>
    </row>
    <row r="1888" spans="1:11" x14ac:dyDescent="0.25">
      <c r="A1888" s="1">
        <v>2024</v>
      </c>
      <c r="B1888" s="4">
        <f>_xlfn.XLOOKUP(BD_ATLETAS[[#This Row],[ATLETA]],ATLETAS[ATLETA],ATLETAS[F. NACIMIENTO])</f>
        <v>28001</v>
      </c>
      <c r="C1888" s="1">
        <f>IF(BD_ATLETAS[[#This Row],[F. NACIMIENTO]]=0,"",BD_ATLETAS[[#This Row],[AÑO]]-YEAR(BD_ATLETAS[[#This Row],[F. NACIMIENTO]]))</f>
        <v>44</v>
      </c>
      <c r="D1888" s="2" t="s">
        <v>449</v>
      </c>
      <c r="E1888" s="4" t="s">
        <v>367</v>
      </c>
      <c r="F188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8" s="4" t="str">
        <f>_xlfn.XLOOKUP(BD_ATLETAS[[#This Row],[ATLETA]],ATLETAS[ATLETA],ATLETAS[SEXO])</f>
        <v>F</v>
      </c>
      <c r="H1888" s="5">
        <v>44130</v>
      </c>
      <c r="I1888" s="2" t="s">
        <v>381</v>
      </c>
      <c r="J1888" s="1" t="s">
        <v>651</v>
      </c>
      <c r="K1888" s="3">
        <v>1.3769675925925926E-3</v>
      </c>
    </row>
    <row r="1889" spans="1:11" x14ac:dyDescent="0.25">
      <c r="A1889" s="1">
        <v>2024</v>
      </c>
      <c r="B1889" s="4">
        <f>_xlfn.XLOOKUP(BD_ATLETAS[[#This Row],[ATLETA]],ATLETAS[ATLETA],ATLETAS[F. NACIMIENTO])</f>
        <v>28001</v>
      </c>
      <c r="C1889" s="1">
        <f>IF(BD_ATLETAS[[#This Row],[F. NACIMIENTO]]=0,"",BD_ATLETAS[[#This Row],[AÑO]]-YEAR(BD_ATLETAS[[#This Row],[F. NACIMIENTO]]))</f>
        <v>44</v>
      </c>
      <c r="D1889" s="2" t="s">
        <v>449</v>
      </c>
      <c r="E1889" s="4" t="s">
        <v>367</v>
      </c>
      <c r="F188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89" s="4" t="str">
        <f>_xlfn.XLOOKUP(BD_ATLETAS[[#This Row],[ATLETA]],ATLETAS[ATLETA],ATLETAS[SEXO])</f>
        <v>F</v>
      </c>
      <c r="H1889" s="5">
        <v>44130</v>
      </c>
      <c r="I1889" s="2" t="s">
        <v>381</v>
      </c>
      <c r="J1889" s="1" t="s">
        <v>11</v>
      </c>
      <c r="K1889" s="3">
        <v>7.7407407407407405E-4</v>
      </c>
    </row>
    <row r="1890" spans="1:11" x14ac:dyDescent="0.25">
      <c r="A1890" s="1">
        <v>2024</v>
      </c>
      <c r="B1890" s="4">
        <f>_xlfn.XLOOKUP(BD_ATLETAS[[#This Row],[ATLETA]],ATLETAS[ATLETA],ATLETAS[F. NACIMIENTO])</f>
        <v>28001</v>
      </c>
      <c r="C1890" s="1">
        <f>IF(BD_ATLETAS[[#This Row],[F. NACIMIENTO]]=0,"",BD_ATLETAS[[#This Row],[AÑO]]-YEAR(BD_ATLETAS[[#This Row],[F. NACIMIENTO]]))</f>
        <v>44</v>
      </c>
      <c r="D1890" s="2" t="s">
        <v>449</v>
      </c>
      <c r="E1890" s="4" t="s">
        <v>367</v>
      </c>
      <c r="F189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1890" s="4" t="str">
        <f>_xlfn.XLOOKUP(BD_ATLETAS[[#This Row],[ATLETA]],ATLETAS[ATLETA],ATLETAS[SEXO])</f>
        <v>F</v>
      </c>
      <c r="H1890" s="5">
        <v>44130</v>
      </c>
      <c r="I1890" s="2" t="s">
        <v>381</v>
      </c>
      <c r="J1890" s="1" t="s">
        <v>13</v>
      </c>
      <c r="K1890" s="3">
        <v>8.4641203703703701E-4</v>
      </c>
    </row>
    <row r="1891" spans="1:11" x14ac:dyDescent="0.25">
      <c r="A1891" s="1">
        <v>2024</v>
      </c>
      <c r="B1891" s="4">
        <f>_xlfn.XLOOKUP(BD_ATLETAS[[#This Row],[ATLETA]],ATLETAS[ATLETA],ATLETAS[F. NACIMIENTO])</f>
        <v>38346</v>
      </c>
      <c r="C1891" s="1">
        <f>IF(BD_ATLETAS[[#This Row],[F. NACIMIENTO]]=0,"",BD_ATLETAS[[#This Row],[AÑO]]-YEAR(BD_ATLETAS[[#This Row],[F. NACIMIENTO]]))</f>
        <v>16</v>
      </c>
      <c r="D1891" s="2" t="s">
        <v>141</v>
      </c>
      <c r="E1891" s="4" t="s">
        <v>364</v>
      </c>
      <c r="F18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1" s="4" t="str">
        <f>_xlfn.XLOOKUP(BD_ATLETAS[[#This Row],[ATLETA]],ATLETAS[ATLETA],ATLETAS[SEXO])</f>
        <v>M</v>
      </c>
      <c r="H1891" s="5">
        <v>44130</v>
      </c>
      <c r="I1891" s="2" t="s">
        <v>381</v>
      </c>
      <c r="J1891" s="1" t="s">
        <v>649</v>
      </c>
      <c r="K1891" s="3">
        <v>5.3530092592592594E-4</v>
      </c>
    </row>
    <row r="1892" spans="1:11" x14ac:dyDescent="0.25">
      <c r="A1892" s="1">
        <v>2024</v>
      </c>
      <c r="B1892" s="4">
        <f>_xlfn.XLOOKUP(BD_ATLETAS[[#This Row],[ATLETA]],ATLETAS[ATLETA],ATLETAS[F. NACIMIENTO])</f>
        <v>38346</v>
      </c>
      <c r="C1892" s="1">
        <f>IF(BD_ATLETAS[[#This Row],[F. NACIMIENTO]]=0,"",BD_ATLETAS[[#This Row],[AÑO]]-YEAR(BD_ATLETAS[[#This Row],[F. NACIMIENTO]]))</f>
        <v>16</v>
      </c>
      <c r="D1892" s="2" t="s">
        <v>141</v>
      </c>
      <c r="E1892" s="4" t="s">
        <v>364</v>
      </c>
      <c r="F18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2" s="4" t="str">
        <f>_xlfn.XLOOKUP(BD_ATLETAS[[#This Row],[ATLETA]],ATLETAS[ATLETA],ATLETAS[SEXO])</f>
        <v>M</v>
      </c>
      <c r="H1892" s="5">
        <v>44130</v>
      </c>
      <c r="I1892" s="2" t="s">
        <v>381</v>
      </c>
      <c r="J1892" s="1" t="s">
        <v>651</v>
      </c>
      <c r="K1892" s="3">
        <v>1.2768518518518517E-3</v>
      </c>
    </row>
    <row r="1893" spans="1:11" x14ac:dyDescent="0.25">
      <c r="A1893" s="1">
        <v>2024</v>
      </c>
      <c r="B1893" s="4">
        <f>_xlfn.XLOOKUP(BD_ATLETAS[[#This Row],[ATLETA]],ATLETAS[ATLETA],ATLETAS[F. NACIMIENTO])</f>
        <v>38346</v>
      </c>
      <c r="C1893" s="1">
        <f>IF(BD_ATLETAS[[#This Row],[F. NACIMIENTO]]=0,"",BD_ATLETAS[[#This Row],[AÑO]]-YEAR(BD_ATLETAS[[#This Row],[F. NACIMIENTO]]))</f>
        <v>16</v>
      </c>
      <c r="D1893" s="2" t="s">
        <v>141</v>
      </c>
      <c r="E1893" s="4" t="s">
        <v>364</v>
      </c>
      <c r="F189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893" s="4" t="str">
        <f>_xlfn.XLOOKUP(BD_ATLETAS[[#This Row],[ATLETA]],ATLETAS[ATLETA],ATLETAS[SEXO])</f>
        <v>M</v>
      </c>
      <c r="H1893" s="5">
        <v>44130</v>
      </c>
      <c r="I1893" s="2" t="s">
        <v>381</v>
      </c>
      <c r="J1893" s="1" t="s">
        <v>12</v>
      </c>
      <c r="K1893" s="3">
        <v>7.3923611111111108E-4</v>
      </c>
    </row>
    <row r="1894" spans="1:11" x14ac:dyDescent="0.25">
      <c r="A1894" s="1">
        <v>2024</v>
      </c>
      <c r="B1894" s="4">
        <f>_xlfn.XLOOKUP(BD_ATLETAS[[#This Row],[ATLETA]],ATLETAS[ATLETA],ATLETAS[F. NACIMIENTO])</f>
        <v>40945</v>
      </c>
      <c r="C1894" s="1">
        <f>IF(BD_ATLETAS[[#This Row],[F. NACIMIENTO]]=0,"",BD_ATLETAS[[#This Row],[AÑO]]-YEAR(BD_ATLETAS[[#This Row],[F. NACIMIENTO]]))</f>
        <v>8</v>
      </c>
      <c r="D1894" s="2" t="s">
        <v>31</v>
      </c>
      <c r="E1894" s="4" t="s">
        <v>25</v>
      </c>
      <c r="F189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94" s="4" t="str">
        <f>_xlfn.XLOOKUP(BD_ATLETAS[[#This Row],[ATLETA]],ATLETAS[ATLETA],ATLETAS[SEXO])</f>
        <v>M</v>
      </c>
      <c r="H1894" s="5">
        <v>44130</v>
      </c>
      <c r="I1894" s="2" t="s">
        <v>381</v>
      </c>
      <c r="J1894" s="1" t="s">
        <v>650</v>
      </c>
      <c r="K1894" s="3">
        <v>7.9282407407407405E-4</v>
      </c>
    </row>
    <row r="1895" spans="1:11" x14ac:dyDescent="0.25">
      <c r="A1895" s="1">
        <v>2024</v>
      </c>
      <c r="B1895" s="4">
        <f>_xlfn.XLOOKUP(BD_ATLETAS[[#This Row],[ATLETA]],ATLETAS[ATLETA],ATLETAS[F. NACIMIENTO])</f>
        <v>40945</v>
      </c>
      <c r="C1895" s="1">
        <f>IF(BD_ATLETAS[[#This Row],[F. NACIMIENTO]]=0,"",BD_ATLETAS[[#This Row],[AÑO]]-YEAR(BD_ATLETAS[[#This Row],[F. NACIMIENTO]]))</f>
        <v>8</v>
      </c>
      <c r="D1895" s="2" t="s">
        <v>31</v>
      </c>
      <c r="E1895" s="4" t="s">
        <v>25</v>
      </c>
      <c r="F189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895" s="4" t="str">
        <f>_xlfn.XLOOKUP(BD_ATLETAS[[#This Row],[ATLETA]],ATLETAS[ATLETA],ATLETAS[SEXO])</f>
        <v>M</v>
      </c>
      <c r="H1895" s="5">
        <v>44130</v>
      </c>
      <c r="I1895" s="2" t="s">
        <v>381</v>
      </c>
      <c r="J1895" s="1" t="s">
        <v>649</v>
      </c>
      <c r="K1895" s="3">
        <v>1.2045138888888889E-3</v>
      </c>
    </row>
    <row r="1896" spans="1:11" x14ac:dyDescent="0.25">
      <c r="A1896" s="1">
        <v>2024</v>
      </c>
      <c r="B1896" s="4">
        <f>_xlfn.XLOOKUP(BD_ATLETAS[[#This Row],[ATLETA]],ATLETAS[ATLETA],ATLETAS[F. NACIMIENTO])</f>
        <v>39869</v>
      </c>
      <c r="C1896" s="1">
        <f>IF(BD_ATLETAS[[#This Row],[F. NACIMIENTO]]=0,"",BD_ATLETAS[[#This Row],[AÑO]]-YEAR(BD_ATLETAS[[#This Row],[F. NACIMIENTO]]))</f>
        <v>11</v>
      </c>
      <c r="D1896" s="2" t="s">
        <v>246</v>
      </c>
      <c r="E1896" s="4" t="s">
        <v>369</v>
      </c>
      <c r="F18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6" s="4" t="str">
        <f>_xlfn.XLOOKUP(BD_ATLETAS[[#This Row],[ATLETA]],ATLETAS[ATLETA],ATLETAS[SEXO])</f>
        <v>F</v>
      </c>
      <c r="H1896" s="5">
        <v>44130</v>
      </c>
      <c r="I1896" s="2" t="s">
        <v>381</v>
      </c>
      <c r="J1896" s="1" t="s">
        <v>651</v>
      </c>
      <c r="K1896" s="3">
        <v>1.0015046296296297E-3</v>
      </c>
    </row>
    <row r="1897" spans="1:11" x14ac:dyDescent="0.25">
      <c r="A1897" s="1">
        <v>2024</v>
      </c>
      <c r="B1897" s="4">
        <f>_xlfn.XLOOKUP(BD_ATLETAS[[#This Row],[ATLETA]],ATLETAS[ATLETA],ATLETAS[F. NACIMIENTO])</f>
        <v>39869</v>
      </c>
      <c r="C1897" s="1">
        <f>IF(BD_ATLETAS[[#This Row],[F. NACIMIENTO]]=0,"",BD_ATLETAS[[#This Row],[AÑO]]-YEAR(BD_ATLETAS[[#This Row],[F. NACIMIENTO]]))</f>
        <v>11</v>
      </c>
      <c r="D1897" s="2" t="s">
        <v>246</v>
      </c>
      <c r="E1897" s="4" t="s">
        <v>369</v>
      </c>
      <c r="F18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7" s="4" t="str">
        <f>_xlfn.XLOOKUP(BD_ATLETAS[[#This Row],[ATLETA]],ATLETAS[ATLETA],ATLETAS[SEXO])</f>
        <v>F</v>
      </c>
      <c r="H1897" s="5">
        <v>44130</v>
      </c>
      <c r="I1897" s="2" t="s">
        <v>381</v>
      </c>
      <c r="J1897" s="1" t="s">
        <v>11</v>
      </c>
      <c r="K1897" s="3">
        <v>5.357638888888889E-4</v>
      </c>
    </row>
    <row r="1898" spans="1:11" x14ac:dyDescent="0.25">
      <c r="A1898" s="1">
        <v>2024</v>
      </c>
      <c r="B1898" s="4">
        <f>_xlfn.XLOOKUP(BD_ATLETAS[[#This Row],[ATLETA]],ATLETAS[ATLETA],ATLETAS[F. NACIMIENTO])</f>
        <v>39869</v>
      </c>
      <c r="C1898" s="1">
        <f>IF(BD_ATLETAS[[#This Row],[F. NACIMIENTO]]=0,"",BD_ATLETAS[[#This Row],[AÑO]]-YEAR(BD_ATLETAS[[#This Row],[F. NACIMIENTO]]))</f>
        <v>11</v>
      </c>
      <c r="D1898" s="2" t="s">
        <v>246</v>
      </c>
      <c r="E1898" s="4" t="s">
        <v>369</v>
      </c>
      <c r="F18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8" s="4" t="str">
        <f>_xlfn.XLOOKUP(BD_ATLETAS[[#This Row],[ATLETA]],ATLETAS[ATLETA],ATLETAS[SEXO])</f>
        <v>F</v>
      </c>
      <c r="H1898" s="5">
        <v>44130</v>
      </c>
      <c r="I1898" s="2" t="s">
        <v>381</v>
      </c>
      <c r="J1898" s="1" t="s">
        <v>13</v>
      </c>
      <c r="K1898" s="3">
        <v>5.3425925925925917E-4</v>
      </c>
    </row>
    <row r="1899" spans="1:11" x14ac:dyDescent="0.25">
      <c r="A1899" s="1">
        <v>2024</v>
      </c>
      <c r="B1899" s="4">
        <f>_xlfn.XLOOKUP(BD_ATLETAS[[#This Row],[ATLETA]],ATLETAS[ATLETA],ATLETAS[F. NACIMIENTO])</f>
        <v>39474</v>
      </c>
      <c r="C1899" s="1">
        <f>IF(BD_ATLETAS[[#This Row],[F. NACIMIENTO]]=0,"",BD_ATLETAS[[#This Row],[AÑO]]-YEAR(BD_ATLETAS[[#This Row],[F. NACIMIENTO]]))</f>
        <v>12</v>
      </c>
      <c r="D1899" s="2" t="s">
        <v>228</v>
      </c>
      <c r="E1899" s="4" t="s">
        <v>368</v>
      </c>
      <c r="F18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899" s="4" t="str">
        <f>_xlfn.XLOOKUP(BD_ATLETAS[[#This Row],[ATLETA]],ATLETAS[ATLETA],ATLETAS[SEXO])</f>
        <v>M</v>
      </c>
      <c r="H1899" s="5">
        <v>44130</v>
      </c>
      <c r="I1899" s="2" t="s">
        <v>381</v>
      </c>
      <c r="J1899" s="1" t="s">
        <v>649</v>
      </c>
      <c r="K1899" s="3">
        <v>5.6180555555555552E-4</v>
      </c>
    </row>
    <row r="1900" spans="1:11" x14ac:dyDescent="0.25">
      <c r="A1900" s="1">
        <v>2024</v>
      </c>
      <c r="B1900" s="4">
        <f>_xlfn.XLOOKUP(BD_ATLETAS[[#This Row],[ATLETA]],ATLETAS[ATLETA],ATLETAS[F. NACIMIENTO])</f>
        <v>39474</v>
      </c>
      <c r="C1900" s="1">
        <f>IF(BD_ATLETAS[[#This Row],[F. NACIMIENTO]]=0,"",BD_ATLETAS[[#This Row],[AÑO]]-YEAR(BD_ATLETAS[[#This Row],[F. NACIMIENTO]]))</f>
        <v>12</v>
      </c>
      <c r="D1900" s="2" t="s">
        <v>228</v>
      </c>
      <c r="E1900" s="4" t="s">
        <v>368</v>
      </c>
      <c r="F19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0" s="4" t="str">
        <f>_xlfn.XLOOKUP(BD_ATLETAS[[#This Row],[ATLETA]],ATLETAS[ATLETA],ATLETAS[SEXO])</f>
        <v>M</v>
      </c>
      <c r="H1900" s="5">
        <v>44130</v>
      </c>
      <c r="I1900" s="2" t="s">
        <v>381</v>
      </c>
      <c r="J1900" s="1" t="s">
        <v>11</v>
      </c>
      <c r="K1900" s="3">
        <v>6.6261574074074074E-4</v>
      </c>
    </row>
    <row r="1901" spans="1:11" x14ac:dyDescent="0.25">
      <c r="A1901" s="1">
        <v>2024</v>
      </c>
      <c r="B1901" s="4">
        <f>_xlfn.XLOOKUP(BD_ATLETAS[[#This Row],[ATLETA]],ATLETAS[ATLETA],ATLETAS[F. NACIMIENTO])</f>
        <v>39474</v>
      </c>
      <c r="C1901" s="1">
        <f>IF(BD_ATLETAS[[#This Row],[F. NACIMIENTO]]=0,"",BD_ATLETAS[[#This Row],[AÑO]]-YEAR(BD_ATLETAS[[#This Row],[F. NACIMIENTO]]))</f>
        <v>12</v>
      </c>
      <c r="D1901" s="2" t="s">
        <v>228</v>
      </c>
      <c r="E1901" s="4" t="s">
        <v>368</v>
      </c>
      <c r="F19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1" s="4" t="str">
        <f>_xlfn.XLOOKUP(BD_ATLETAS[[#This Row],[ATLETA]],ATLETAS[ATLETA],ATLETAS[SEXO])</f>
        <v>M</v>
      </c>
      <c r="H1901" s="5">
        <v>44130</v>
      </c>
      <c r="I1901" s="2" t="s">
        <v>381</v>
      </c>
      <c r="J1901" s="1" t="s">
        <v>13</v>
      </c>
      <c r="K1901" s="3">
        <v>6.5937500000000002E-4</v>
      </c>
    </row>
    <row r="1902" spans="1:11" x14ac:dyDescent="0.25">
      <c r="A1902" s="1">
        <v>2024</v>
      </c>
      <c r="B1902" s="4">
        <f>_xlfn.XLOOKUP(BD_ATLETAS[[#This Row],[ATLETA]],ATLETAS[ATLETA],ATLETAS[F. NACIMIENTO])</f>
        <v>39474</v>
      </c>
      <c r="C1902" s="1">
        <f>IF(BD_ATLETAS[[#This Row],[F. NACIMIENTO]]=0,"",BD_ATLETAS[[#This Row],[AÑO]]-YEAR(BD_ATLETAS[[#This Row],[F. NACIMIENTO]]))</f>
        <v>12</v>
      </c>
      <c r="D1902" s="2" t="s">
        <v>228</v>
      </c>
      <c r="E1902" s="4" t="s">
        <v>368</v>
      </c>
      <c r="F19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02" s="4" t="str">
        <f>_xlfn.XLOOKUP(BD_ATLETAS[[#This Row],[ATLETA]],ATLETAS[ATLETA],ATLETAS[SEXO])</f>
        <v>M</v>
      </c>
      <c r="H1902" s="5">
        <v>44130</v>
      </c>
      <c r="I1902" s="2" t="s">
        <v>381</v>
      </c>
      <c r="J1902" s="1" t="s">
        <v>12</v>
      </c>
      <c r="K1902" s="3">
        <v>7.4872685185185188E-4</v>
      </c>
    </row>
    <row r="1903" spans="1:11" x14ac:dyDescent="0.25">
      <c r="A1903" s="1">
        <v>2024</v>
      </c>
      <c r="B1903" s="4">
        <f>_xlfn.XLOOKUP(BD_ATLETAS[[#This Row],[ATLETA]],ATLETAS[ATLETA],ATLETAS[F. NACIMIENTO])</f>
        <v>38983</v>
      </c>
      <c r="C1903" s="1">
        <f>IF(BD_ATLETAS[[#This Row],[F. NACIMIENTO]]=0,"",BD_ATLETAS[[#This Row],[AÑO]]-YEAR(BD_ATLETAS[[#This Row],[F. NACIMIENTO]]))</f>
        <v>14</v>
      </c>
      <c r="D1903" s="2" t="s">
        <v>312</v>
      </c>
      <c r="E1903" s="4" t="s">
        <v>374</v>
      </c>
      <c r="F19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03" s="4" t="str">
        <f>_xlfn.XLOOKUP(BD_ATLETAS[[#This Row],[ATLETA]],ATLETAS[ATLETA],ATLETAS[SEXO])</f>
        <v>M</v>
      </c>
      <c r="H1903" s="5">
        <v>44130</v>
      </c>
      <c r="I1903" s="2" t="s">
        <v>381</v>
      </c>
      <c r="J1903" s="1" t="s">
        <v>12</v>
      </c>
      <c r="K1903" s="3">
        <v>5.8645833333333336E-4</v>
      </c>
    </row>
    <row r="1904" spans="1:11" x14ac:dyDescent="0.25">
      <c r="A1904" s="1">
        <v>2024</v>
      </c>
      <c r="B1904" s="4">
        <f>_xlfn.XLOOKUP(BD_ATLETAS[[#This Row],[ATLETA]],ATLETAS[ATLETA],ATLETAS[F. NACIMIENTO])</f>
        <v>38983</v>
      </c>
      <c r="C1904" s="1">
        <f>IF(BD_ATLETAS[[#This Row],[F. NACIMIENTO]]=0,"",BD_ATLETAS[[#This Row],[AÑO]]-YEAR(BD_ATLETAS[[#This Row],[F. NACIMIENTO]]))</f>
        <v>14</v>
      </c>
      <c r="D1904" s="2" t="s">
        <v>312</v>
      </c>
      <c r="E1904" s="4" t="s">
        <v>374</v>
      </c>
      <c r="F19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04" s="4" t="str">
        <f>_xlfn.XLOOKUP(BD_ATLETAS[[#This Row],[ATLETA]],ATLETAS[ATLETA],ATLETAS[SEXO])</f>
        <v>M</v>
      </c>
      <c r="H1904" s="5">
        <v>44130</v>
      </c>
      <c r="I1904" s="2" t="s">
        <v>381</v>
      </c>
      <c r="J1904" s="1" t="s">
        <v>651</v>
      </c>
      <c r="K1904" s="3">
        <v>1.0221064814814815E-3</v>
      </c>
    </row>
    <row r="1905" spans="1:11" x14ac:dyDescent="0.25">
      <c r="A1905" s="1">
        <v>2024</v>
      </c>
      <c r="B1905" s="4">
        <f>_xlfn.XLOOKUP(BD_ATLETAS[[#This Row],[ATLETA]],ATLETAS[ATLETA],ATLETAS[F. NACIMIENTO])</f>
        <v>40634</v>
      </c>
      <c r="C1905" s="1">
        <f>IF(BD_ATLETAS[[#This Row],[F. NACIMIENTO]]=0,"",BD_ATLETAS[[#This Row],[AÑO]]-YEAR(BD_ATLETAS[[#This Row],[F. NACIMIENTO]]))</f>
        <v>9</v>
      </c>
      <c r="D1905" s="2" t="s">
        <v>223</v>
      </c>
      <c r="E1905" s="4" t="s">
        <v>368</v>
      </c>
      <c r="F190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5" s="4" t="str">
        <f>_xlfn.XLOOKUP(BD_ATLETAS[[#This Row],[ATLETA]],ATLETAS[ATLETA],ATLETAS[SEXO])</f>
        <v>M</v>
      </c>
      <c r="H1905" s="5">
        <v>44130</v>
      </c>
      <c r="I1905" s="2" t="s">
        <v>381</v>
      </c>
      <c r="J1905" s="1" t="s">
        <v>649</v>
      </c>
      <c r="K1905" s="3">
        <v>5.2337962962962961E-4</v>
      </c>
    </row>
    <row r="1906" spans="1:11" x14ac:dyDescent="0.25">
      <c r="A1906" s="1">
        <v>2024</v>
      </c>
      <c r="B1906" s="4">
        <f>_xlfn.XLOOKUP(BD_ATLETAS[[#This Row],[ATLETA]],ATLETAS[ATLETA],ATLETAS[F. NACIMIENTO])</f>
        <v>40634</v>
      </c>
      <c r="C1906" s="1">
        <f>IF(BD_ATLETAS[[#This Row],[F. NACIMIENTO]]=0,"",BD_ATLETAS[[#This Row],[AÑO]]-YEAR(BD_ATLETAS[[#This Row],[F. NACIMIENTO]]))</f>
        <v>9</v>
      </c>
      <c r="D1906" s="2" t="s">
        <v>223</v>
      </c>
      <c r="E1906" s="4" t="s">
        <v>368</v>
      </c>
      <c r="F190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6" s="4" t="str">
        <f>_xlfn.XLOOKUP(BD_ATLETAS[[#This Row],[ATLETA]],ATLETAS[ATLETA],ATLETAS[SEXO])</f>
        <v>M</v>
      </c>
      <c r="H1906" s="5">
        <v>44130</v>
      </c>
      <c r="I1906" s="2" t="s">
        <v>381</v>
      </c>
      <c r="J1906" s="1" t="s">
        <v>651</v>
      </c>
      <c r="K1906" s="3">
        <v>1.1809027777777779E-3</v>
      </c>
    </row>
    <row r="1907" spans="1:11" x14ac:dyDescent="0.25">
      <c r="A1907" s="1">
        <v>2024</v>
      </c>
      <c r="B1907" s="4">
        <f>_xlfn.XLOOKUP(BD_ATLETAS[[#This Row],[ATLETA]],ATLETAS[ATLETA],ATLETAS[F. NACIMIENTO])</f>
        <v>40634</v>
      </c>
      <c r="C1907" s="1">
        <f>IF(BD_ATLETAS[[#This Row],[F. NACIMIENTO]]=0,"",BD_ATLETAS[[#This Row],[AÑO]]-YEAR(BD_ATLETAS[[#This Row],[F. NACIMIENTO]]))</f>
        <v>9</v>
      </c>
      <c r="D1907" s="2" t="s">
        <v>223</v>
      </c>
      <c r="E1907" s="4" t="s">
        <v>368</v>
      </c>
      <c r="F190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7" s="4" t="str">
        <f>_xlfn.XLOOKUP(BD_ATLETAS[[#This Row],[ATLETA]],ATLETAS[ATLETA],ATLETAS[SEXO])</f>
        <v>M</v>
      </c>
      <c r="H1907" s="5">
        <v>44130</v>
      </c>
      <c r="I1907" s="2" t="s">
        <v>381</v>
      </c>
      <c r="J1907" s="1" t="s">
        <v>13</v>
      </c>
      <c r="K1907" s="3">
        <v>6.3020833333333331E-4</v>
      </c>
    </row>
    <row r="1908" spans="1:11" x14ac:dyDescent="0.25">
      <c r="A1908" s="1">
        <v>2024</v>
      </c>
      <c r="B1908" s="4">
        <f>_xlfn.XLOOKUP(BD_ATLETAS[[#This Row],[ATLETA]],ATLETAS[ATLETA],ATLETAS[F. NACIMIENTO])</f>
        <v>40634</v>
      </c>
      <c r="C1908" s="1">
        <f>IF(BD_ATLETAS[[#This Row],[F. NACIMIENTO]]=0,"",BD_ATLETAS[[#This Row],[AÑO]]-YEAR(BD_ATLETAS[[#This Row],[F. NACIMIENTO]]))</f>
        <v>9</v>
      </c>
      <c r="D1908" s="2" t="s">
        <v>223</v>
      </c>
      <c r="E1908" s="4" t="s">
        <v>368</v>
      </c>
      <c r="F190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08" s="4" t="str">
        <f>_xlfn.XLOOKUP(BD_ATLETAS[[#This Row],[ATLETA]],ATLETAS[ATLETA],ATLETAS[SEXO])</f>
        <v>M</v>
      </c>
      <c r="H1908" s="5">
        <v>44130</v>
      </c>
      <c r="I1908" s="2" t="s">
        <v>381</v>
      </c>
      <c r="J1908" s="1" t="s">
        <v>12</v>
      </c>
      <c r="K1908" s="3">
        <v>6.001157407407408E-4</v>
      </c>
    </row>
    <row r="1909" spans="1:11" x14ac:dyDescent="0.25">
      <c r="A1909" s="1">
        <v>2024</v>
      </c>
      <c r="B1909" s="4">
        <f>_xlfn.XLOOKUP(BD_ATLETAS[[#This Row],[ATLETA]],ATLETAS[ATLETA],ATLETAS[F. NACIMIENTO])</f>
        <v>40365</v>
      </c>
      <c r="C1909" s="1">
        <f>IF(BD_ATLETAS[[#This Row],[F. NACIMIENTO]]=0,"",BD_ATLETAS[[#This Row],[AÑO]]-YEAR(BD_ATLETAS[[#This Row],[F. NACIMIENTO]]))</f>
        <v>10</v>
      </c>
      <c r="D1909" s="2" t="s">
        <v>37</v>
      </c>
      <c r="E1909" s="4" t="s">
        <v>25</v>
      </c>
      <c r="F190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09" s="4" t="str">
        <f>_xlfn.XLOOKUP(BD_ATLETAS[[#This Row],[ATLETA]],ATLETAS[ATLETA],ATLETAS[SEXO])</f>
        <v>M</v>
      </c>
      <c r="H1909" s="5">
        <v>44130</v>
      </c>
      <c r="I1909" s="2" t="s">
        <v>381</v>
      </c>
      <c r="J1909" s="1" t="s">
        <v>649</v>
      </c>
      <c r="K1909" s="3">
        <v>5.0821759259259255E-4</v>
      </c>
    </row>
    <row r="1910" spans="1:11" x14ac:dyDescent="0.25">
      <c r="A1910" s="1">
        <v>2024</v>
      </c>
      <c r="B1910" s="4">
        <f>_xlfn.XLOOKUP(BD_ATLETAS[[#This Row],[ATLETA]],ATLETAS[ATLETA],ATLETAS[F. NACIMIENTO])</f>
        <v>40365</v>
      </c>
      <c r="C1910" s="1">
        <f>IF(BD_ATLETAS[[#This Row],[F. NACIMIENTO]]=0,"",BD_ATLETAS[[#This Row],[AÑO]]-YEAR(BD_ATLETAS[[#This Row],[F. NACIMIENTO]]))</f>
        <v>10</v>
      </c>
      <c r="D1910" s="2" t="s">
        <v>37</v>
      </c>
      <c r="E1910" s="4" t="s">
        <v>25</v>
      </c>
      <c r="F191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0" s="4" t="str">
        <f>_xlfn.XLOOKUP(BD_ATLETAS[[#This Row],[ATLETA]],ATLETAS[ATLETA],ATLETAS[SEXO])</f>
        <v>M</v>
      </c>
      <c r="H1910" s="5">
        <v>44130</v>
      </c>
      <c r="I1910" s="2" t="s">
        <v>381</v>
      </c>
      <c r="J1910" s="1" t="s">
        <v>651</v>
      </c>
      <c r="K1910" s="3">
        <v>1.2113425925925926E-3</v>
      </c>
    </row>
    <row r="1911" spans="1:11" x14ac:dyDescent="0.25">
      <c r="A1911" s="1">
        <v>2024</v>
      </c>
      <c r="B1911" s="4">
        <f>_xlfn.XLOOKUP(BD_ATLETAS[[#This Row],[ATLETA]],ATLETAS[ATLETA],ATLETAS[F. NACIMIENTO])</f>
        <v>40365</v>
      </c>
      <c r="C1911" s="1">
        <f>IF(BD_ATLETAS[[#This Row],[F. NACIMIENTO]]=0,"",BD_ATLETAS[[#This Row],[AÑO]]-YEAR(BD_ATLETAS[[#This Row],[F. NACIMIENTO]]))</f>
        <v>10</v>
      </c>
      <c r="D1911" s="2" t="s">
        <v>37</v>
      </c>
      <c r="E1911" s="4" t="s">
        <v>25</v>
      </c>
      <c r="F191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1" s="4" t="str">
        <f>_xlfn.XLOOKUP(BD_ATLETAS[[#This Row],[ATLETA]],ATLETAS[ATLETA],ATLETAS[SEXO])</f>
        <v>M</v>
      </c>
      <c r="H1911" s="5">
        <v>44130</v>
      </c>
      <c r="I1911" s="2" t="s">
        <v>381</v>
      </c>
      <c r="J1911" s="1" t="s">
        <v>11</v>
      </c>
      <c r="K1911" s="3">
        <v>7.7951388888888883E-4</v>
      </c>
    </row>
    <row r="1912" spans="1:11" x14ac:dyDescent="0.25">
      <c r="A1912" s="1">
        <v>2024</v>
      </c>
      <c r="B1912" s="4">
        <f>_xlfn.XLOOKUP(BD_ATLETAS[[#This Row],[ATLETA]],ATLETAS[ATLETA],ATLETAS[F. NACIMIENTO])</f>
        <v>40365</v>
      </c>
      <c r="C1912" s="1">
        <f>IF(BD_ATLETAS[[#This Row],[F. NACIMIENTO]]=0,"",BD_ATLETAS[[#This Row],[AÑO]]-YEAR(BD_ATLETAS[[#This Row],[F. NACIMIENTO]]))</f>
        <v>10</v>
      </c>
      <c r="D1912" s="2" t="s">
        <v>37</v>
      </c>
      <c r="E1912" s="4" t="s">
        <v>25</v>
      </c>
      <c r="F191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12" s="4" t="str">
        <f>_xlfn.XLOOKUP(BD_ATLETAS[[#This Row],[ATLETA]],ATLETAS[ATLETA],ATLETAS[SEXO])</f>
        <v>M</v>
      </c>
      <c r="H1912" s="5">
        <v>44130</v>
      </c>
      <c r="I1912" s="2" t="s">
        <v>381</v>
      </c>
      <c r="J1912" s="1" t="s">
        <v>13</v>
      </c>
      <c r="K1912" s="3">
        <v>6.6261574074074074E-4</v>
      </c>
    </row>
    <row r="1913" spans="1:11" x14ac:dyDescent="0.25">
      <c r="A1913" s="1">
        <v>2024</v>
      </c>
      <c r="B1913" s="4">
        <f>_xlfn.XLOOKUP(BD_ATLETAS[[#This Row],[ATLETA]],ATLETAS[ATLETA],ATLETAS[F. NACIMIENTO])</f>
        <v>40321</v>
      </c>
      <c r="C1913" s="1">
        <f>IF(BD_ATLETAS[[#This Row],[F. NACIMIENTO]]=0,"",BD_ATLETAS[[#This Row],[AÑO]]-YEAR(BD_ATLETAS[[#This Row],[F. NACIMIENTO]]))</f>
        <v>10</v>
      </c>
      <c r="D1913" s="2" t="s">
        <v>402</v>
      </c>
      <c r="E1913" s="4" t="s">
        <v>78</v>
      </c>
      <c r="F19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3" s="4" t="str">
        <f>_xlfn.XLOOKUP(BD_ATLETAS[[#This Row],[ATLETA]],ATLETAS[ATLETA],ATLETAS[SEXO])</f>
        <v>F</v>
      </c>
      <c r="H1913" s="5">
        <v>44130</v>
      </c>
      <c r="I1913" s="2" t="s">
        <v>381</v>
      </c>
      <c r="J1913" s="1" t="s">
        <v>649</v>
      </c>
      <c r="K1913" s="3">
        <v>6.6157407407407408E-4</v>
      </c>
    </row>
    <row r="1914" spans="1:11" x14ac:dyDescent="0.25">
      <c r="A1914" s="1">
        <v>2024</v>
      </c>
      <c r="B1914" s="4">
        <f>_xlfn.XLOOKUP(BD_ATLETAS[[#This Row],[ATLETA]],ATLETAS[ATLETA],ATLETAS[F. NACIMIENTO])</f>
        <v>40321</v>
      </c>
      <c r="C1914" s="1">
        <f>IF(BD_ATLETAS[[#This Row],[F. NACIMIENTO]]=0,"",BD_ATLETAS[[#This Row],[AÑO]]-YEAR(BD_ATLETAS[[#This Row],[F. NACIMIENTO]]))</f>
        <v>10</v>
      </c>
      <c r="D1914" s="2" t="s">
        <v>402</v>
      </c>
      <c r="E1914" s="4" t="s">
        <v>78</v>
      </c>
      <c r="F19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4" s="4" t="str">
        <f>_xlfn.XLOOKUP(BD_ATLETAS[[#This Row],[ATLETA]],ATLETAS[ATLETA],ATLETAS[SEXO])</f>
        <v>F</v>
      </c>
      <c r="H1914" s="5">
        <v>44130</v>
      </c>
      <c r="I1914" s="2" t="s">
        <v>381</v>
      </c>
      <c r="J1914" s="1" t="s">
        <v>11</v>
      </c>
      <c r="K1914" s="3">
        <v>8.8541666666666662E-4</v>
      </c>
    </row>
    <row r="1915" spans="1:11" x14ac:dyDescent="0.25">
      <c r="A1915" s="1">
        <v>2024</v>
      </c>
      <c r="B1915" s="4">
        <f>_xlfn.XLOOKUP(BD_ATLETAS[[#This Row],[ATLETA]],ATLETAS[ATLETA],ATLETAS[F. NACIMIENTO])</f>
        <v>40321</v>
      </c>
      <c r="C1915" s="1">
        <f>IF(BD_ATLETAS[[#This Row],[F. NACIMIENTO]]=0,"",BD_ATLETAS[[#This Row],[AÑO]]-YEAR(BD_ATLETAS[[#This Row],[F. NACIMIENTO]]))</f>
        <v>10</v>
      </c>
      <c r="D1915" s="2" t="s">
        <v>402</v>
      </c>
      <c r="E1915" s="4" t="s">
        <v>78</v>
      </c>
      <c r="F19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5" s="4" t="str">
        <f>_xlfn.XLOOKUP(BD_ATLETAS[[#This Row],[ATLETA]],ATLETAS[ATLETA],ATLETAS[SEXO])</f>
        <v>F</v>
      </c>
      <c r="H1915" s="5">
        <v>44130</v>
      </c>
      <c r="I1915" s="2" t="s">
        <v>381</v>
      </c>
      <c r="J1915" s="1" t="s">
        <v>13</v>
      </c>
      <c r="K1915" s="3">
        <v>8.2314814814814815E-4</v>
      </c>
    </row>
    <row r="1916" spans="1:11" x14ac:dyDescent="0.25">
      <c r="A1916" s="1">
        <v>2024</v>
      </c>
      <c r="B1916" s="4">
        <f>_xlfn.XLOOKUP(BD_ATLETAS[[#This Row],[ATLETA]],ATLETAS[ATLETA],ATLETAS[F. NACIMIENTO])</f>
        <v>40321</v>
      </c>
      <c r="C1916" s="1">
        <f>IF(BD_ATLETAS[[#This Row],[F. NACIMIENTO]]=0,"",BD_ATLETAS[[#This Row],[AÑO]]-YEAR(BD_ATLETAS[[#This Row],[F. NACIMIENTO]]))</f>
        <v>10</v>
      </c>
      <c r="D1916" s="2" t="s">
        <v>402</v>
      </c>
      <c r="E1916" s="4" t="s">
        <v>78</v>
      </c>
      <c r="F19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16" s="4" t="str">
        <f>_xlfn.XLOOKUP(BD_ATLETAS[[#This Row],[ATLETA]],ATLETAS[ATLETA],ATLETAS[SEXO])</f>
        <v>F</v>
      </c>
      <c r="H1916" s="5">
        <v>44130</v>
      </c>
      <c r="I1916" s="2" t="s">
        <v>381</v>
      </c>
      <c r="J1916" s="1" t="s">
        <v>12</v>
      </c>
      <c r="K1916" s="3">
        <v>7.2523148148148143E-4</v>
      </c>
    </row>
    <row r="1917" spans="1:11" x14ac:dyDescent="0.25">
      <c r="A1917" s="1">
        <v>2024</v>
      </c>
      <c r="B1917" s="4">
        <f>_xlfn.XLOOKUP(BD_ATLETAS[[#This Row],[ATLETA]],ATLETAS[ATLETA],ATLETAS[F. NACIMIENTO])</f>
        <v>40551</v>
      </c>
      <c r="C1917" s="1">
        <f>IF(BD_ATLETAS[[#This Row],[F. NACIMIENTO]]=0,"",BD_ATLETAS[[#This Row],[AÑO]]-YEAR(BD_ATLETAS[[#This Row],[F. NACIMIENTO]]))</f>
        <v>9</v>
      </c>
      <c r="D1917" s="2" t="s">
        <v>224</v>
      </c>
      <c r="E1917" s="4" t="s">
        <v>368</v>
      </c>
      <c r="F191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7" s="4" t="str">
        <f>_xlfn.XLOOKUP(BD_ATLETAS[[#This Row],[ATLETA]],ATLETAS[ATLETA],ATLETAS[SEXO])</f>
        <v>M</v>
      </c>
      <c r="H1917" s="5">
        <v>44130</v>
      </c>
      <c r="I1917" s="2" t="s">
        <v>381</v>
      </c>
      <c r="J1917" s="1" t="s">
        <v>649</v>
      </c>
      <c r="K1917" s="3">
        <v>1.0932870370370371E-3</v>
      </c>
    </row>
    <row r="1918" spans="1:11" x14ac:dyDescent="0.25">
      <c r="A1918" s="1">
        <v>2024</v>
      </c>
      <c r="B1918" s="4">
        <f>_xlfn.XLOOKUP(BD_ATLETAS[[#This Row],[ATLETA]],ATLETAS[ATLETA],ATLETAS[F. NACIMIENTO])</f>
        <v>40551</v>
      </c>
      <c r="C1918" s="1">
        <f>IF(BD_ATLETAS[[#This Row],[F. NACIMIENTO]]=0,"",BD_ATLETAS[[#This Row],[AÑO]]-YEAR(BD_ATLETAS[[#This Row],[F. NACIMIENTO]]))</f>
        <v>9</v>
      </c>
      <c r="D1918" s="2" t="s">
        <v>224</v>
      </c>
      <c r="E1918" s="4" t="s">
        <v>368</v>
      </c>
      <c r="F191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8" s="4" t="str">
        <f>_xlfn.XLOOKUP(BD_ATLETAS[[#This Row],[ATLETA]],ATLETAS[ATLETA],ATLETAS[SEXO])</f>
        <v>M</v>
      </c>
      <c r="H1918" s="5">
        <v>44130</v>
      </c>
      <c r="I1918" s="2" t="s">
        <v>381</v>
      </c>
      <c r="J1918" s="1" t="s">
        <v>11</v>
      </c>
      <c r="K1918" s="3">
        <v>1.7321759259259259E-3</v>
      </c>
    </row>
    <row r="1919" spans="1:11" x14ac:dyDescent="0.25">
      <c r="A1919" s="1">
        <v>2024</v>
      </c>
      <c r="B1919" s="4">
        <f>_xlfn.XLOOKUP(BD_ATLETAS[[#This Row],[ATLETA]],ATLETAS[ATLETA],ATLETAS[F. NACIMIENTO])</f>
        <v>40551</v>
      </c>
      <c r="C1919" s="1">
        <f>IF(BD_ATLETAS[[#This Row],[F. NACIMIENTO]]=0,"",BD_ATLETAS[[#This Row],[AÑO]]-YEAR(BD_ATLETAS[[#This Row],[F. NACIMIENTO]]))</f>
        <v>9</v>
      </c>
      <c r="D1919" s="2" t="s">
        <v>224</v>
      </c>
      <c r="E1919" s="4" t="s">
        <v>368</v>
      </c>
      <c r="F191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19" s="4" t="str">
        <f>_xlfn.XLOOKUP(BD_ATLETAS[[#This Row],[ATLETA]],ATLETAS[ATLETA],ATLETAS[SEXO])</f>
        <v>M</v>
      </c>
      <c r="H1919" s="5">
        <v>44130</v>
      </c>
      <c r="I1919" s="2" t="s">
        <v>381</v>
      </c>
      <c r="J1919" s="1" t="s">
        <v>13</v>
      </c>
      <c r="K1919" s="3">
        <v>1.0464120370370371E-3</v>
      </c>
    </row>
    <row r="1920" spans="1:11" x14ac:dyDescent="0.25">
      <c r="A1920" s="1">
        <v>2024</v>
      </c>
      <c r="B1920" s="4">
        <f>_xlfn.XLOOKUP(BD_ATLETAS[[#This Row],[ATLETA]],ATLETAS[ATLETA],ATLETAS[F. NACIMIENTO])</f>
        <v>40551</v>
      </c>
      <c r="C1920" s="1">
        <f>IF(BD_ATLETAS[[#This Row],[F. NACIMIENTO]]=0,"",BD_ATLETAS[[#This Row],[AÑO]]-YEAR(BD_ATLETAS[[#This Row],[F. NACIMIENTO]]))</f>
        <v>9</v>
      </c>
      <c r="D1920" s="2" t="s">
        <v>224</v>
      </c>
      <c r="E1920" s="4" t="s">
        <v>368</v>
      </c>
      <c r="F192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0" s="4" t="str">
        <f>_xlfn.XLOOKUP(BD_ATLETAS[[#This Row],[ATLETA]],ATLETAS[ATLETA],ATLETAS[SEXO])</f>
        <v>M</v>
      </c>
      <c r="H1920" s="5">
        <v>44130</v>
      </c>
      <c r="I1920" s="2" t="s">
        <v>381</v>
      </c>
      <c r="J1920" s="1" t="s">
        <v>12</v>
      </c>
      <c r="K1920" s="3">
        <v>1.1650462962962962E-3</v>
      </c>
    </row>
    <row r="1921" spans="1:11" x14ac:dyDescent="0.25">
      <c r="A1921" s="1">
        <v>2024</v>
      </c>
      <c r="B1921" s="4">
        <f>_xlfn.XLOOKUP(BD_ATLETAS[[#This Row],[ATLETA]],ATLETAS[ATLETA],ATLETAS[F. NACIMIENTO])</f>
        <v>38971</v>
      </c>
      <c r="C1921" s="1">
        <f>IF(BD_ATLETAS[[#This Row],[F. NACIMIENTO]]=0,"",BD_ATLETAS[[#This Row],[AÑO]]-YEAR(BD_ATLETAS[[#This Row],[F. NACIMIENTO]]))</f>
        <v>14</v>
      </c>
      <c r="D1921" s="2" t="s">
        <v>236</v>
      </c>
      <c r="E1921" s="4" t="s">
        <v>368</v>
      </c>
      <c r="F19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1" s="4" t="str">
        <f>_xlfn.XLOOKUP(BD_ATLETAS[[#This Row],[ATLETA]],ATLETAS[ATLETA],ATLETAS[SEXO])</f>
        <v>M</v>
      </c>
      <c r="H1921" s="5">
        <v>44130</v>
      </c>
      <c r="I1921" s="2" t="s">
        <v>381</v>
      </c>
      <c r="J1921" s="1" t="s">
        <v>649</v>
      </c>
      <c r="K1921" s="3">
        <v>6.7094907407407403E-4</v>
      </c>
    </row>
    <row r="1922" spans="1:11" x14ac:dyDescent="0.25">
      <c r="A1922" s="1">
        <v>2024</v>
      </c>
      <c r="B1922" s="4">
        <f>_xlfn.XLOOKUP(BD_ATLETAS[[#This Row],[ATLETA]],ATLETAS[ATLETA],ATLETAS[F. NACIMIENTO])</f>
        <v>38971</v>
      </c>
      <c r="C1922" s="1">
        <f>IF(BD_ATLETAS[[#This Row],[F. NACIMIENTO]]=0,"",BD_ATLETAS[[#This Row],[AÑO]]-YEAR(BD_ATLETAS[[#This Row],[F. NACIMIENTO]]))</f>
        <v>14</v>
      </c>
      <c r="D1922" s="2" t="s">
        <v>236</v>
      </c>
      <c r="E1922" s="4" t="s">
        <v>368</v>
      </c>
      <c r="F19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2" s="4" t="str">
        <f>_xlfn.XLOOKUP(BD_ATLETAS[[#This Row],[ATLETA]],ATLETAS[ATLETA],ATLETAS[SEXO])</f>
        <v>M</v>
      </c>
      <c r="H1922" s="5">
        <v>44130</v>
      </c>
      <c r="I1922" s="2" t="s">
        <v>381</v>
      </c>
      <c r="J1922" s="1" t="s">
        <v>651</v>
      </c>
      <c r="K1922" s="3">
        <v>1.4887731481481481E-3</v>
      </c>
    </row>
    <row r="1923" spans="1:11" x14ac:dyDescent="0.25">
      <c r="A1923" s="1">
        <v>2024</v>
      </c>
      <c r="B1923" s="4">
        <f>_xlfn.XLOOKUP(BD_ATLETAS[[#This Row],[ATLETA]],ATLETAS[ATLETA],ATLETAS[F. NACIMIENTO])</f>
        <v>38971</v>
      </c>
      <c r="C1923" s="1">
        <f>IF(BD_ATLETAS[[#This Row],[F. NACIMIENTO]]=0,"",BD_ATLETAS[[#This Row],[AÑO]]-YEAR(BD_ATLETAS[[#This Row],[F. NACIMIENTO]]))</f>
        <v>14</v>
      </c>
      <c r="D1923" s="2" t="s">
        <v>236</v>
      </c>
      <c r="E1923" s="4" t="s">
        <v>368</v>
      </c>
      <c r="F19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23" s="4" t="str">
        <f>_xlfn.XLOOKUP(BD_ATLETAS[[#This Row],[ATLETA]],ATLETAS[ATLETA],ATLETAS[SEXO])</f>
        <v>M</v>
      </c>
      <c r="H1923" s="5">
        <v>44130</v>
      </c>
      <c r="I1923" s="2" t="s">
        <v>381</v>
      </c>
      <c r="J1923" s="1" t="s">
        <v>11</v>
      </c>
      <c r="K1923" s="3">
        <v>1.0908564814814815E-3</v>
      </c>
    </row>
    <row r="1924" spans="1:11" x14ac:dyDescent="0.25">
      <c r="A1924" s="1">
        <v>2024</v>
      </c>
      <c r="B1924" s="4">
        <f>_xlfn.XLOOKUP(BD_ATLETAS[[#This Row],[ATLETA]],ATLETAS[ATLETA],ATLETAS[F. NACIMIENTO])</f>
        <v>38580</v>
      </c>
      <c r="C1924" s="1">
        <f>IF(BD_ATLETAS[[#This Row],[F. NACIMIENTO]]=0,"",BD_ATLETAS[[#This Row],[AÑO]]-YEAR(BD_ATLETAS[[#This Row],[F. NACIMIENTO]]))</f>
        <v>15</v>
      </c>
      <c r="D1924" s="2" t="s">
        <v>217</v>
      </c>
      <c r="E1924" s="4" t="s">
        <v>368</v>
      </c>
      <c r="F19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4" s="4" t="str">
        <f>_xlfn.XLOOKUP(BD_ATLETAS[[#This Row],[ATLETA]],ATLETAS[ATLETA],ATLETAS[SEXO])</f>
        <v>F</v>
      </c>
      <c r="H1924" s="5">
        <v>44130</v>
      </c>
      <c r="I1924" s="2" t="s">
        <v>381</v>
      </c>
      <c r="J1924" s="1" t="s">
        <v>649</v>
      </c>
      <c r="K1924" s="3">
        <v>4.4849537037037037E-4</v>
      </c>
    </row>
    <row r="1925" spans="1:11" x14ac:dyDescent="0.25">
      <c r="A1925" s="1">
        <v>2024</v>
      </c>
      <c r="B1925" s="4">
        <f>_xlfn.XLOOKUP(BD_ATLETAS[[#This Row],[ATLETA]],ATLETAS[ATLETA],ATLETAS[F. NACIMIENTO])</f>
        <v>38580</v>
      </c>
      <c r="C1925" s="1">
        <f>IF(BD_ATLETAS[[#This Row],[F. NACIMIENTO]]=0,"",BD_ATLETAS[[#This Row],[AÑO]]-YEAR(BD_ATLETAS[[#This Row],[F. NACIMIENTO]]))</f>
        <v>15</v>
      </c>
      <c r="D1925" s="2" t="s">
        <v>217</v>
      </c>
      <c r="E1925" s="4" t="s">
        <v>368</v>
      </c>
      <c r="F19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5" s="4" t="str">
        <f>_xlfn.XLOOKUP(BD_ATLETAS[[#This Row],[ATLETA]],ATLETAS[ATLETA],ATLETAS[SEXO])</f>
        <v>F</v>
      </c>
      <c r="H1925" s="5">
        <v>44130</v>
      </c>
      <c r="I1925" s="2" t="s">
        <v>381</v>
      </c>
      <c r="J1925" s="1" t="s">
        <v>651</v>
      </c>
      <c r="K1925" s="3">
        <v>1.0302083333333335E-3</v>
      </c>
    </row>
    <row r="1926" spans="1:11" x14ac:dyDescent="0.25">
      <c r="A1926" s="1">
        <v>2024</v>
      </c>
      <c r="B1926" s="4">
        <f>_xlfn.XLOOKUP(BD_ATLETAS[[#This Row],[ATLETA]],ATLETAS[ATLETA],ATLETAS[F. NACIMIENTO])</f>
        <v>38580</v>
      </c>
      <c r="C1926" s="1">
        <f>IF(BD_ATLETAS[[#This Row],[F. NACIMIENTO]]=0,"",BD_ATLETAS[[#This Row],[AÑO]]-YEAR(BD_ATLETAS[[#This Row],[F. NACIMIENTO]]))</f>
        <v>15</v>
      </c>
      <c r="D1926" s="2" t="s">
        <v>217</v>
      </c>
      <c r="E1926" s="4" t="s">
        <v>368</v>
      </c>
      <c r="F19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6" s="4" t="str">
        <f>_xlfn.XLOOKUP(BD_ATLETAS[[#This Row],[ATLETA]],ATLETAS[ATLETA],ATLETAS[SEXO])</f>
        <v>F</v>
      </c>
      <c r="H1926" s="5">
        <v>44130</v>
      </c>
      <c r="I1926" s="2" t="s">
        <v>381</v>
      </c>
      <c r="J1926" s="1" t="s">
        <v>13</v>
      </c>
      <c r="K1926" s="3">
        <v>5.2233796296296295E-4</v>
      </c>
    </row>
    <row r="1927" spans="1:11" x14ac:dyDescent="0.25">
      <c r="A1927" s="1">
        <v>2024</v>
      </c>
      <c r="B1927" s="4">
        <f>_xlfn.XLOOKUP(BD_ATLETAS[[#This Row],[ATLETA]],ATLETAS[ATLETA],ATLETAS[F. NACIMIENTO])</f>
        <v>38580</v>
      </c>
      <c r="C1927" s="1">
        <f>IF(BD_ATLETAS[[#This Row],[F. NACIMIENTO]]=0,"",BD_ATLETAS[[#This Row],[AÑO]]-YEAR(BD_ATLETAS[[#This Row],[F. NACIMIENTO]]))</f>
        <v>15</v>
      </c>
      <c r="D1927" s="2" t="s">
        <v>217</v>
      </c>
      <c r="E1927" s="4" t="s">
        <v>368</v>
      </c>
      <c r="F19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27" s="4" t="str">
        <f>_xlfn.XLOOKUP(BD_ATLETAS[[#This Row],[ATLETA]],ATLETAS[ATLETA],ATLETAS[SEXO])</f>
        <v>F</v>
      </c>
      <c r="H1927" s="5">
        <v>44130</v>
      </c>
      <c r="I1927" s="2" t="s">
        <v>381</v>
      </c>
      <c r="J1927" s="1" t="s">
        <v>12</v>
      </c>
      <c r="K1927" s="3">
        <v>5.5266203703703705E-4</v>
      </c>
    </row>
    <row r="1928" spans="1:11" x14ac:dyDescent="0.25">
      <c r="A1928" s="1">
        <v>2024</v>
      </c>
      <c r="B1928" s="4">
        <f>_xlfn.XLOOKUP(BD_ATLETAS[[#This Row],[ATLETA]],ATLETAS[ATLETA],ATLETAS[F. NACIMIENTO])</f>
        <v>40875</v>
      </c>
      <c r="C1928" s="1">
        <f>IF(BD_ATLETAS[[#This Row],[F. NACIMIENTO]]=0,"",BD_ATLETAS[[#This Row],[AÑO]]-YEAR(BD_ATLETAS[[#This Row],[F. NACIMIENTO]]))</f>
        <v>9</v>
      </c>
      <c r="D1928" s="2" t="s">
        <v>184</v>
      </c>
      <c r="E1928" s="4" t="s">
        <v>367</v>
      </c>
      <c r="F19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8" s="4" t="str">
        <f>_xlfn.XLOOKUP(BD_ATLETAS[[#This Row],[ATLETA]],ATLETAS[ATLETA],ATLETAS[SEXO])</f>
        <v>M</v>
      </c>
      <c r="H1928" s="5">
        <v>44130</v>
      </c>
      <c r="I1928" s="2" t="s">
        <v>381</v>
      </c>
      <c r="J1928" s="1" t="s">
        <v>649</v>
      </c>
      <c r="K1928" s="3">
        <v>5.5381944444444445E-4</v>
      </c>
    </row>
    <row r="1929" spans="1:11" x14ac:dyDescent="0.25">
      <c r="A1929" s="1">
        <v>2024</v>
      </c>
      <c r="B1929" s="4">
        <f>_xlfn.XLOOKUP(BD_ATLETAS[[#This Row],[ATLETA]],ATLETAS[ATLETA],ATLETAS[F. NACIMIENTO])</f>
        <v>40875</v>
      </c>
      <c r="C1929" s="1">
        <f>IF(BD_ATLETAS[[#This Row],[F. NACIMIENTO]]=0,"",BD_ATLETAS[[#This Row],[AÑO]]-YEAR(BD_ATLETAS[[#This Row],[F. NACIMIENTO]]))</f>
        <v>9</v>
      </c>
      <c r="D1929" s="2" t="s">
        <v>184</v>
      </c>
      <c r="E1929" s="4" t="s">
        <v>367</v>
      </c>
      <c r="F19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29" s="4" t="str">
        <f>_xlfn.XLOOKUP(BD_ATLETAS[[#This Row],[ATLETA]],ATLETAS[ATLETA],ATLETAS[SEXO])</f>
        <v>M</v>
      </c>
      <c r="H1929" s="5">
        <v>44130</v>
      </c>
      <c r="I1929" s="2" t="s">
        <v>381</v>
      </c>
      <c r="J1929" s="1" t="s">
        <v>651</v>
      </c>
      <c r="K1929" s="3">
        <v>1.1670138888888889E-3</v>
      </c>
    </row>
    <row r="1930" spans="1:11" x14ac:dyDescent="0.25">
      <c r="A1930" s="1">
        <v>2024</v>
      </c>
      <c r="B1930" s="4">
        <f>_xlfn.XLOOKUP(BD_ATLETAS[[#This Row],[ATLETA]],ATLETAS[ATLETA],ATLETAS[F. NACIMIENTO])</f>
        <v>40875</v>
      </c>
      <c r="C1930" s="1">
        <f>IF(BD_ATLETAS[[#This Row],[F. NACIMIENTO]]=0,"",BD_ATLETAS[[#This Row],[AÑO]]-YEAR(BD_ATLETAS[[#This Row],[F. NACIMIENTO]]))</f>
        <v>9</v>
      </c>
      <c r="D1930" s="2" t="s">
        <v>184</v>
      </c>
      <c r="E1930" s="4" t="s">
        <v>367</v>
      </c>
      <c r="F19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30" s="4" t="str">
        <f>_xlfn.XLOOKUP(BD_ATLETAS[[#This Row],[ATLETA]],ATLETAS[ATLETA],ATLETAS[SEXO])</f>
        <v>M</v>
      </c>
      <c r="H1930" s="5">
        <v>44130</v>
      </c>
      <c r="I1930" s="2" t="s">
        <v>381</v>
      </c>
      <c r="J1930" s="1" t="s">
        <v>13</v>
      </c>
      <c r="K1930" s="3">
        <v>6.3136574074074072E-4</v>
      </c>
    </row>
    <row r="1931" spans="1:11" x14ac:dyDescent="0.25">
      <c r="A1931" s="1">
        <v>2024</v>
      </c>
      <c r="B1931" s="4">
        <f>_xlfn.XLOOKUP(BD_ATLETAS[[#This Row],[ATLETA]],ATLETAS[ATLETA],ATLETAS[F. NACIMIENTO])</f>
        <v>40875</v>
      </c>
      <c r="C1931" s="1">
        <f>IF(BD_ATLETAS[[#This Row],[F. NACIMIENTO]]=0,"",BD_ATLETAS[[#This Row],[AÑO]]-YEAR(BD_ATLETAS[[#This Row],[F. NACIMIENTO]]))</f>
        <v>9</v>
      </c>
      <c r="D1931" s="2" t="s">
        <v>184</v>
      </c>
      <c r="E1931" s="4" t="s">
        <v>367</v>
      </c>
      <c r="F19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31" s="4" t="str">
        <f>_xlfn.XLOOKUP(BD_ATLETAS[[#This Row],[ATLETA]],ATLETAS[ATLETA],ATLETAS[SEXO])</f>
        <v>M</v>
      </c>
      <c r="H1931" s="5">
        <v>44130</v>
      </c>
      <c r="I1931" s="2" t="s">
        <v>381</v>
      </c>
      <c r="J1931" s="1" t="s">
        <v>12</v>
      </c>
      <c r="K1931" s="3">
        <v>7.262731481481482E-4</v>
      </c>
    </row>
    <row r="1932" spans="1:11" x14ac:dyDescent="0.25">
      <c r="A1932" s="1">
        <v>2024</v>
      </c>
      <c r="B1932" s="4">
        <f>_xlfn.XLOOKUP(BD_ATLETAS[[#This Row],[ATLETA]],ATLETAS[ATLETA],ATLETAS[F. NACIMIENTO])</f>
        <v>38571</v>
      </c>
      <c r="C1932" s="1">
        <f>IF(BD_ATLETAS[[#This Row],[F. NACIMIENTO]]=0,"",BD_ATLETAS[[#This Row],[AÑO]]-YEAR(BD_ATLETAS[[#This Row],[F. NACIMIENTO]]))</f>
        <v>15</v>
      </c>
      <c r="D1932" s="2" t="s">
        <v>128</v>
      </c>
      <c r="E1932" s="4" t="s">
        <v>364</v>
      </c>
      <c r="F193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2" s="4" t="str">
        <f>_xlfn.XLOOKUP(BD_ATLETAS[[#This Row],[ATLETA]],ATLETAS[ATLETA],ATLETAS[SEXO])</f>
        <v>F</v>
      </c>
      <c r="H1932" s="5">
        <v>44130</v>
      </c>
      <c r="I1932" s="2" t="s">
        <v>381</v>
      </c>
      <c r="J1932" s="1" t="s">
        <v>651</v>
      </c>
      <c r="K1932" s="3">
        <v>9.7372685185185181E-4</v>
      </c>
    </row>
    <row r="1933" spans="1:11" x14ac:dyDescent="0.25">
      <c r="A1933" s="1">
        <v>2024</v>
      </c>
      <c r="B1933" s="4">
        <f>_xlfn.XLOOKUP(BD_ATLETAS[[#This Row],[ATLETA]],ATLETAS[ATLETA],ATLETAS[F. NACIMIENTO])</f>
        <v>38571</v>
      </c>
      <c r="C1933" s="1">
        <f>IF(BD_ATLETAS[[#This Row],[F. NACIMIENTO]]=0,"",BD_ATLETAS[[#This Row],[AÑO]]-YEAR(BD_ATLETAS[[#This Row],[F. NACIMIENTO]]))</f>
        <v>15</v>
      </c>
      <c r="D1933" s="2" t="s">
        <v>128</v>
      </c>
      <c r="E1933" s="4" t="s">
        <v>364</v>
      </c>
      <c r="F19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3" s="4" t="str">
        <f>_xlfn.XLOOKUP(BD_ATLETAS[[#This Row],[ATLETA]],ATLETAS[ATLETA],ATLETAS[SEXO])</f>
        <v>F</v>
      </c>
      <c r="H1933" s="5">
        <v>44130</v>
      </c>
      <c r="I1933" s="2" t="s">
        <v>381</v>
      </c>
      <c r="J1933" s="1" t="s">
        <v>11</v>
      </c>
      <c r="K1933" s="3">
        <v>4.9907407407407409E-4</v>
      </c>
    </row>
    <row r="1934" spans="1:11" x14ac:dyDescent="0.25">
      <c r="A1934" s="1">
        <v>2024</v>
      </c>
      <c r="B1934" s="4">
        <f>_xlfn.XLOOKUP(BD_ATLETAS[[#This Row],[ATLETA]],ATLETAS[ATLETA],ATLETAS[F. NACIMIENTO])</f>
        <v>38571</v>
      </c>
      <c r="C1934" s="1">
        <f>IF(BD_ATLETAS[[#This Row],[F. NACIMIENTO]]=0,"",BD_ATLETAS[[#This Row],[AÑO]]-YEAR(BD_ATLETAS[[#This Row],[F. NACIMIENTO]]))</f>
        <v>15</v>
      </c>
      <c r="D1934" s="2" t="s">
        <v>128</v>
      </c>
      <c r="E1934" s="4" t="s">
        <v>364</v>
      </c>
      <c r="F193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34" s="4" t="str">
        <f>_xlfn.XLOOKUP(BD_ATLETAS[[#This Row],[ATLETA]],ATLETAS[ATLETA],ATLETAS[SEXO])</f>
        <v>F</v>
      </c>
      <c r="H1934" s="5">
        <v>44130</v>
      </c>
      <c r="I1934" s="2" t="s">
        <v>381</v>
      </c>
      <c r="J1934" s="1" t="s">
        <v>13</v>
      </c>
      <c r="K1934" s="3">
        <v>4.9201388888888884E-4</v>
      </c>
    </row>
    <row r="1935" spans="1:11" x14ac:dyDescent="0.25">
      <c r="A1935" s="1">
        <v>2024</v>
      </c>
      <c r="B1935" s="4">
        <f>_xlfn.XLOOKUP(BD_ATLETAS[[#This Row],[ATLETA]],ATLETAS[ATLETA],ATLETAS[F. NACIMIENTO])</f>
        <v>40196</v>
      </c>
      <c r="C1935" s="1">
        <f>IF(BD_ATLETAS[[#This Row],[F. NACIMIENTO]]=0,"",BD_ATLETAS[[#This Row],[AÑO]]-YEAR(BD_ATLETAS[[#This Row],[F. NACIMIENTO]]))</f>
        <v>10</v>
      </c>
      <c r="D1935" s="2" t="s">
        <v>226</v>
      </c>
      <c r="E1935" s="4" t="s">
        <v>368</v>
      </c>
      <c r="F19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5" s="4" t="str">
        <f>_xlfn.XLOOKUP(BD_ATLETAS[[#This Row],[ATLETA]],ATLETAS[ATLETA],ATLETAS[SEXO])</f>
        <v>M</v>
      </c>
      <c r="H1935" s="5">
        <v>44130</v>
      </c>
      <c r="I1935" s="2" t="s">
        <v>381</v>
      </c>
      <c r="J1935" s="1" t="s">
        <v>649</v>
      </c>
      <c r="K1935" s="3">
        <v>6.4907407407407405E-4</v>
      </c>
    </row>
    <row r="1936" spans="1:11" x14ac:dyDescent="0.25">
      <c r="A1936" s="1">
        <v>2024</v>
      </c>
      <c r="B1936" s="4">
        <f>_xlfn.XLOOKUP(BD_ATLETAS[[#This Row],[ATLETA]],ATLETAS[ATLETA],ATLETAS[F. NACIMIENTO])</f>
        <v>40196</v>
      </c>
      <c r="C1936" s="1">
        <f>IF(BD_ATLETAS[[#This Row],[F. NACIMIENTO]]=0,"",BD_ATLETAS[[#This Row],[AÑO]]-YEAR(BD_ATLETAS[[#This Row],[F. NACIMIENTO]]))</f>
        <v>10</v>
      </c>
      <c r="D1936" s="2" t="s">
        <v>226</v>
      </c>
      <c r="E1936" s="4" t="s">
        <v>368</v>
      </c>
      <c r="F19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6" s="4" t="str">
        <f>_xlfn.XLOOKUP(BD_ATLETAS[[#This Row],[ATLETA]],ATLETAS[ATLETA],ATLETAS[SEXO])</f>
        <v>M</v>
      </c>
      <c r="H1936" s="5">
        <v>44130</v>
      </c>
      <c r="I1936" s="2" t="s">
        <v>381</v>
      </c>
      <c r="J1936" s="1" t="s">
        <v>11</v>
      </c>
      <c r="K1936" s="3">
        <v>1.0181712962962963E-3</v>
      </c>
    </row>
    <row r="1937" spans="1:11" x14ac:dyDescent="0.25">
      <c r="A1937" s="1">
        <v>2024</v>
      </c>
      <c r="B1937" s="4">
        <f>_xlfn.XLOOKUP(BD_ATLETAS[[#This Row],[ATLETA]],ATLETAS[ATLETA],ATLETAS[F. NACIMIENTO])</f>
        <v>40196</v>
      </c>
      <c r="C1937" s="1">
        <f>IF(BD_ATLETAS[[#This Row],[F. NACIMIENTO]]=0,"",BD_ATLETAS[[#This Row],[AÑO]]-YEAR(BD_ATLETAS[[#This Row],[F. NACIMIENTO]]))</f>
        <v>10</v>
      </c>
      <c r="D1937" s="2" t="s">
        <v>226</v>
      </c>
      <c r="E1937" s="4" t="s">
        <v>368</v>
      </c>
      <c r="F193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7" s="4" t="str">
        <f>_xlfn.XLOOKUP(BD_ATLETAS[[#This Row],[ATLETA]],ATLETAS[ATLETA],ATLETAS[SEXO])</f>
        <v>M</v>
      </c>
      <c r="H1937" s="5">
        <v>44130</v>
      </c>
      <c r="I1937" s="2" t="s">
        <v>381</v>
      </c>
      <c r="J1937" s="1" t="s">
        <v>13</v>
      </c>
      <c r="K1937" s="3">
        <v>8.0844907407407406E-4</v>
      </c>
    </row>
    <row r="1938" spans="1:11" x14ac:dyDescent="0.25">
      <c r="A1938" s="1">
        <v>2024</v>
      </c>
      <c r="B1938" s="4">
        <f>_xlfn.XLOOKUP(BD_ATLETAS[[#This Row],[ATLETA]],ATLETAS[ATLETA],ATLETAS[F. NACIMIENTO])</f>
        <v>40196</v>
      </c>
      <c r="C1938" s="1">
        <f>IF(BD_ATLETAS[[#This Row],[F. NACIMIENTO]]=0,"",BD_ATLETAS[[#This Row],[AÑO]]-YEAR(BD_ATLETAS[[#This Row],[F. NACIMIENTO]]))</f>
        <v>10</v>
      </c>
      <c r="D1938" s="2" t="s">
        <v>226</v>
      </c>
      <c r="E1938" s="4" t="s">
        <v>368</v>
      </c>
      <c r="F19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38" s="4" t="str">
        <f>_xlfn.XLOOKUP(BD_ATLETAS[[#This Row],[ATLETA]],ATLETAS[ATLETA],ATLETAS[SEXO])</f>
        <v>M</v>
      </c>
      <c r="H1938" s="5">
        <v>44130</v>
      </c>
      <c r="I1938" s="2" t="s">
        <v>381</v>
      </c>
      <c r="J1938" s="1" t="s">
        <v>12</v>
      </c>
      <c r="K1938" s="3">
        <v>8.2870370370370368E-4</v>
      </c>
    </row>
    <row r="1939" spans="1:11" x14ac:dyDescent="0.25">
      <c r="A1939" s="1">
        <v>2024</v>
      </c>
      <c r="B1939" s="4">
        <f>_xlfn.XLOOKUP(BD_ATLETAS[[#This Row],[ATLETA]],ATLETAS[ATLETA],ATLETAS[F. NACIMIENTO])</f>
        <v>38190</v>
      </c>
      <c r="C1939" s="1">
        <f>IF(BD_ATLETAS[[#This Row],[F. NACIMIENTO]]=0,"",BD_ATLETAS[[#This Row],[AÑO]]-YEAR(BD_ATLETAS[[#This Row],[F. NACIMIENTO]]))</f>
        <v>16</v>
      </c>
      <c r="D1939" s="2" t="s">
        <v>401</v>
      </c>
      <c r="E1939" s="4" t="s">
        <v>364</v>
      </c>
      <c r="F193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39" s="4" t="str">
        <f>_xlfn.XLOOKUP(BD_ATLETAS[[#This Row],[ATLETA]],ATLETAS[ATLETA],ATLETAS[SEXO])</f>
        <v>F</v>
      </c>
      <c r="H1939" s="5">
        <v>44130</v>
      </c>
      <c r="I1939" s="2" t="s">
        <v>381</v>
      </c>
      <c r="J1939" s="1" t="s">
        <v>649</v>
      </c>
      <c r="K1939" s="3">
        <v>6.1435185185185182E-4</v>
      </c>
    </row>
    <row r="1940" spans="1:11" x14ac:dyDescent="0.25">
      <c r="A1940" s="1">
        <v>2024</v>
      </c>
      <c r="B1940" s="4">
        <f>_xlfn.XLOOKUP(BD_ATLETAS[[#This Row],[ATLETA]],ATLETAS[ATLETA],ATLETAS[F. NACIMIENTO])</f>
        <v>38190</v>
      </c>
      <c r="C1940" s="1">
        <f>IF(BD_ATLETAS[[#This Row],[F. NACIMIENTO]]=0,"",BD_ATLETAS[[#This Row],[AÑO]]-YEAR(BD_ATLETAS[[#This Row],[F. NACIMIENTO]]))</f>
        <v>16</v>
      </c>
      <c r="D1940" s="2" t="s">
        <v>401</v>
      </c>
      <c r="E1940" s="4" t="s">
        <v>364</v>
      </c>
      <c r="F194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0" s="4" t="str">
        <f>_xlfn.XLOOKUP(BD_ATLETAS[[#This Row],[ATLETA]],ATLETAS[ATLETA],ATLETAS[SEXO])</f>
        <v>F</v>
      </c>
      <c r="H1940" s="5">
        <v>44130</v>
      </c>
      <c r="I1940" s="2" t="s">
        <v>381</v>
      </c>
      <c r="J1940" s="1" t="s">
        <v>651</v>
      </c>
      <c r="K1940" s="3">
        <v>1.3769675925925926E-3</v>
      </c>
    </row>
    <row r="1941" spans="1:11" x14ac:dyDescent="0.25">
      <c r="A1941" s="1">
        <v>2024</v>
      </c>
      <c r="B1941" s="4">
        <f>_xlfn.XLOOKUP(BD_ATLETAS[[#This Row],[ATLETA]],ATLETAS[ATLETA],ATLETAS[F. NACIMIENTO])</f>
        <v>38190</v>
      </c>
      <c r="C1941" s="1">
        <f>IF(BD_ATLETAS[[#This Row],[F. NACIMIENTO]]=0,"",BD_ATLETAS[[#This Row],[AÑO]]-YEAR(BD_ATLETAS[[#This Row],[F. NACIMIENTO]]))</f>
        <v>16</v>
      </c>
      <c r="D1941" s="2" t="s">
        <v>401</v>
      </c>
      <c r="E1941" s="4" t="s">
        <v>364</v>
      </c>
      <c r="F194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1" s="4" t="str">
        <f>_xlfn.XLOOKUP(BD_ATLETAS[[#This Row],[ATLETA]],ATLETAS[ATLETA],ATLETAS[SEXO])</f>
        <v>F</v>
      </c>
      <c r="H1941" s="5">
        <v>44130</v>
      </c>
      <c r="I1941" s="2" t="s">
        <v>381</v>
      </c>
      <c r="J1941" s="1" t="s">
        <v>11</v>
      </c>
      <c r="K1941" s="3">
        <v>8.1354166666666662E-4</v>
      </c>
    </row>
    <row r="1942" spans="1:11" x14ac:dyDescent="0.25">
      <c r="A1942" s="1">
        <v>2024</v>
      </c>
      <c r="B1942" s="4">
        <f>_xlfn.XLOOKUP(BD_ATLETAS[[#This Row],[ATLETA]],ATLETAS[ATLETA],ATLETAS[F. NACIMIENTO])</f>
        <v>38190</v>
      </c>
      <c r="C1942" s="1">
        <f>IF(BD_ATLETAS[[#This Row],[F. NACIMIENTO]]=0,"",BD_ATLETAS[[#This Row],[AÑO]]-YEAR(BD_ATLETAS[[#This Row],[F. NACIMIENTO]]))</f>
        <v>16</v>
      </c>
      <c r="D1942" s="2" t="s">
        <v>401</v>
      </c>
      <c r="E1942" s="4" t="s">
        <v>364</v>
      </c>
      <c r="F194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1942" s="4" t="str">
        <f>_xlfn.XLOOKUP(BD_ATLETAS[[#This Row],[ATLETA]],ATLETAS[ATLETA],ATLETAS[SEXO])</f>
        <v>F</v>
      </c>
      <c r="H1942" s="5">
        <v>44130</v>
      </c>
      <c r="I1942" s="2" t="s">
        <v>381</v>
      </c>
      <c r="J1942" s="1" t="s">
        <v>12</v>
      </c>
      <c r="K1942" s="3">
        <v>7.2349537037037033E-4</v>
      </c>
    </row>
    <row r="1943" spans="1:11" x14ac:dyDescent="0.25">
      <c r="A1943" s="1">
        <v>2024</v>
      </c>
      <c r="B1943" s="4">
        <f>_xlfn.XLOOKUP(BD_ATLETAS[[#This Row],[ATLETA]],ATLETAS[ATLETA],ATLETAS[F. NACIMIENTO])</f>
        <v>41112</v>
      </c>
      <c r="C1943" s="1">
        <f>IF(BD_ATLETAS[[#This Row],[F. NACIMIENTO]]=0,"",BD_ATLETAS[[#This Row],[AÑO]]-YEAR(BD_ATLETAS[[#This Row],[F. NACIMIENTO]]))</f>
        <v>8</v>
      </c>
      <c r="D1943" s="2" t="s">
        <v>112</v>
      </c>
      <c r="E1943" s="4" t="s">
        <v>78</v>
      </c>
      <c r="F194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3" s="4" t="str">
        <f>_xlfn.XLOOKUP(BD_ATLETAS[[#This Row],[ATLETA]],ATLETAS[ATLETA],ATLETAS[SEXO])</f>
        <v>F</v>
      </c>
      <c r="H1943" s="5">
        <v>44130</v>
      </c>
      <c r="I1943" s="2" t="s">
        <v>381</v>
      </c>
      <c r="J1943" s="1" t="s">
        <v>649</v>
      </c>
      <c r="K1943" s="3">
        <v>6.1574074074074081E-4</v>
      </c>
    </row>
    <row r="1944" spans="1:11" x14ac:dyDescent="0.25">
      <c r="A1944" s="1">
        <v>2024</v>
      </c>
      <c r="B1944" s="4">
        <f>_xlfn.XLOOKUP(BD_ATLETAS[[#This Row],[ATLETA]],ATLETAS[ATLETA],ATLETAS[F. NACIMIENTO])</f>
        <v>41112</v>
      </c>
      <c r="C1944" s="1">
        <f>IF(BD_ATLETAS[[#This Row],[F. NACIMIENTO]]=0,"",BD_ATLETAS[[#This Row],[AÑO]]-YEAR(BD_ATLETAS[[#This Row],[F. NACIMIENTO]]))</f>
        <v>8</v>
      </c>
      <c r="D1944" s="2" t="s">
        <v>112</v>
      </c>
      <c r="E1944" s="4" t="s">
        <v>78</v>
      </c>
      <c r="F194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4" s="4" t="str">
        <f>_xlfn.XLOOKUP(BD_ATLETAS[[#This Row],[ATLETA]],ATLETAS[ATLETA],ATLETAS[SEXO])</f>
        <v>F</v>
      </c>
      <c r="H1944" s="5">
        <v>44130</v>
      </c>
      <c r="I1944" s="2" t="s">
        <v>381</v>
      </c>
      <c r="J1944" s="1" t="s">
        <v>10</v>
      </c>
      <c r="K1944" s="3">
        <v>4.0983796296296292E-4</v>
      </c>
    </row>
    <row r="1945" spans="1:11" x14ac:dyDescent="0.25">
      <c r="A1945" s="1">
        <v>2024</v>
      </c>
      <c r="B1945" s="4">
        <f>_xlfn.XLOOKUP(BD_ATLETAS[[#This Row],[ATLETA]],ATLETAS[ATLETA],ATLETAS[F. NACIMIENTO])</f>
        <v>41112</v>
      </c>
      <c r="C1945" s="1">
        <f>IF(BD_ATLETAS[[#This Row],[F. NACIMIENTO]]=0,"",BD_ATLETAS[[#This Row],[AÑO]]-YEAR(BD_ATLETAS[[#This Row],[F. NACIMIENTO]]))</f>
        <v>8</v>
      </c>
      <c r="D1945" s="2" t="s">
        <v>112</v>
      </c>
      <c r="E1945" s="4" t="s">
        <v>78</v>
      </c>
      <c r="F194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45" s="4" t="str">
        <f>_xlfn.XLOOKUP(BD_ATLETAS[[#This Row],[ATLETA]],ATLETAS[ATLETA],ATLETAS[SEXO])</f>
        <v>F</v>
      </c>
      <c r="H1945" s="5">
        <v>44130</v>
      </c>
      <c r="I1945" s="2" t="s">
        <v>381</v>
      </c>
      <c r="J1945" s="1" t="s">
        <v>14</v>
      </c>
      <c r="K1945" s="3">
        <v>4.5138888888888887E-4</v>
      </c>
    </row>
    <row r="1946" spans="1:11" x14ac:dyDescent="0.25">
      <c r="A1946" s="1">
        <v>2024</v>
      </c>
      <c r="B1946" s="4">
        <f>_xlfn.XLOOKUP(BD_ATLETAS[[#This Row],[ATLETA]],ATLETAS[ATLETA],ATLETAS[F. NACIMIENTO])</f>
        <v>39740</v>
      </c>
      <c r="C1946" s="1">
        <f>IF(BD_ATLETAS[[#This Row],[F. NACIMIENTO]]=0,"",BD_ATLETAS[[#This Row],[AÑO]]-YEAR(BD_ATLETAS[[#This Row],[F. NACIMIENTO]]))</f>
        <v>12</v>
      </c>
      <c r="D1946" s="2" t="s">
        <v>125</v>
      </c>
      <c r="E1946" s="4" t="s">
        <v>364</v>
      </c>
      <c r="F19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6" s="4" t="str">
        <f>_xlfn.XLOOKUP(BD_ATLETAS[[#This Row],[ATLETA]],ATLETAS[ATLETA],ATLETAS[SEXO])</f>
        <v>F</v>
      </c>
      <c r="H1946" s="5">
        <v>44130</v>
      </c>
      <c r="I1946" s="2" t="s">
        <v>381</v>
      </c>
      <c r="J1946" s="1" t="s">
        <v>649</v>
      </c>
      <c r="K1946" s="3">
        <v>3.9236111111111107E-4</v>
      </c>
    </row>
    <row r="1947" spans="1:11" x14ac:dyDescent="0.25">
      <c r="A1947" s="1">
        <v>2024</v>
      </c>
      <c r="B1947" s="4">
        <f>_xlfn.XLOOKUP(BD_ATLETAS[[#This Row],[ATLETA]],ATLETAS[ATLETA],ATLETAS[F. NACIMIENTO])</f>
        <v>39740</v>
      </c>
      <c r="C1947" s="1">
        <f>IF(BD_ATLETAS[[#This Row],[F. NACIMIENTO]]=0,"",BD_ATLETAS[[#This Row],[AÑO]]-YEAR(BD_ATLETAS[[#This Row],[F. NACIMIENTO]]))</f>
        <v>12</v>
      </c>
      <c r="D1947" s="2" t="s">
        <v>125</v>
      </c>
      <c r="E1947" s="4" t="s">
        <v>364</v>
      </c>
      <c r="F19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7" s="4" t="str">
        <f>_xlfn.XLOOKUP(BD_ATLETAS[[#This Row],[ATLETA]],ATLETAS[ATLETA],ATLETAS[SEXO])</f>
        <v>F</v>
      </c>
      <c r="H1947" s="5">
        <v>44130</v>
      </c>
      <c r="I1947" s="2" t="s">
        <v>381</v>
      </c>
      <c r="J1947" s="1" t="s">
        <v>651</v>
      </c>
      <c r="K1947" s="3">
        <v>8.7557870370370372E-4</v>
      </c>
    </row>
    <row r="1948" spans="1:11" x14ac:dyDescent="0.25">
      <c r="A1948" s="1">
        <v>2024</v>
      </c>
      <c r="B1948" s="4">
        <f>_xlfn.XLOOKUP(BD_ATLETAS[[#This Row],[ATLETA]],ATLETAS[ATLETA],ATLETAS[F. NACIMIENTO])</f>
        <v>39740</v>
      </c>
      <c r="C1948" s="1">
        <f>IF(BD_ATLETAS[[#This Row],[F. NACIMIENTO]]=0,"",BD_ATLETAS[[#This Row],[AÑO]]-YEAR(BD_ATLETAS[[#This Row],[F. NACIMIENTO]]))</f>
        <v>12</v>
      </c>
      <c r="D1948" s="2" t="s">
        <v>125</v>
      </c>
      <c r="E1948" s="4" t="s">
        <v>364</v>
      </c>
      <c r="F19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8" s="4" t="str">
        <f>_xlfn.XLOOKUP(BD_ATLETAS[[#This Row],[ATLETA]],ATLETAS[ATLETA],ATLETAS[SEXO])</f>
        <v>F</v>
      </c>
      <c r="H1948" s="5">
        <v>44130</v>
      </c>
      <c r="I1948" s="2" t="s">
        <v>381</v>
      </c>
      <c r="J1948" s="1" t="s">
        <v>13</v>
      </c>
      <c r="K1948" s="3">
        <v>4.4456018518518515E-4</v>
      </c>
    </row>
    <row r="1949" spans="1:11" x14ac:dyDescent="0.25">
      <c r="A1949" s="1">
        <v>2024</v>
      </c>
      <c r="B1949" s="4">
        <f>_xlfn.XLOOKUP(BD_ATLETAS[[#This Row],[ATLETA]],ATLETAS[ATLETA],ATLETAS[F. NACIMIENTO])</f>
        <v>39740</v>
      </c>
      <c r="C1949" s="1">
        <f>IF(BD_ATLETAS[[#This Row],[F. NACIMIENTO]]=0,"",BD_ATLETAS[[#This Row],[AÑO]]-YEAR(BD_ATLETAS[[#This Row],[F. NACIMIENTO]]))</f>
        <v>12</v>
      </c>
      <c r="D1949" s="2" t="s">
        <v>125</v>
      </c>
      <c r="E1949" s="4" t="s">
        <v>364</v>
      </c>
      <c r="F19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49" s="4" t="str">
        <f>_xlfn.XLOOKUP(BD_ATLETAS[[#This Row],[ATLETA]],ATLETAS[ATLETA],ATLETAS[SEXO])</f>
        <v>F</v>
      </c>
      <c r="H1949" s="5">
        <v>44130</v>
      </c>
      <c r="I1949" s="2" t="s">
        <v>381</v>
      </c>
      <c r="J1949" s="1" t="s">
        <v>12</v>
      </c>
      <c r="K1949" s="3">
        <v>4.8576388888888888E-4</v>
      </c>
    </row>
    <row r="1950" spans="1:11" x14ac:dyDescent="0.25">
      <c r="A1950" s="1">
        <v>2024</v>
      </c>
      <c r="B1950" s="4">
        <f>_xlfn.XLOOKUP(BD_ATLETAS[[#This Row],[ATLETA]],ATLETAS[ATLETA],ATLETAS[F. NACIMIENTO])</f>
        <v>38865</v>
      </c>
      <c r="C1950" s="1">
        <f>IF(BD_ATLETAS[[#This Row],[F. NACIMIENTO]]=0,"",BD_ATLETAS[[#This Row],[AÑO]]-YEAR(BD_ATLETAS[[#This Row],[F. NACIMIENTO]]))</f>
        <v>14</v>
      </c>
      <c r="D1950" s="2" t="s">
        <v>127</v>
      </c>
      <c r="E1950" s="4" t="s">
        <v>364</v>
      </c>
      <c r="F19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0" s="4" t="str">
        <f>_xlfn.XLOOKUP(BD_ATLETAS[[#This Row],[ATLETA]],ATLETAS[ATLETA],ATLETAS[SEXO])</f>
        <v>F</v>
      </c>
      <c r="H1950" s="5">
        <v>44130</v>
      </c>
      <c r="I1950" s="2" t="s">
        <v>381</v>
      </c>
      <c r="J1950" s="1" t="s">
        <v>649</v>
      </c>
      <c r="K1950" s="3">
        <v>3.9178240740740742E-4</v>
      </c>
    </row>
    <row r="1951" spans="1:11" x14ac:dyDescent="0.25">
      <c r="A1951" s="1">
        <v>2024</v>
      </c>
      <c r="B1951" s="4">
        <f>_xlfn.XLOOKUP(BD_ATLETAS[[#This Row],[ATLETA]],ATLETAS[ATLETA],ATLETAS[F. NACIMIENTO])</f>
        <v>38865</v>
      </c>
      <c r="C1951" s="1">
        <f>IF(BD_ATLETAS[[#This Row],[F. NACIMIENTO]]=0,"",BD_ATLETAS[[#This Row],[AÑO]]-YEAR(BD_ATLETAS[[#This Row],[F. NACIMIENTO]]))</f>
        <v>14</v>
      </c>
      <c r="D1951" s="2" t="s">
        <v>127</v>
      </c>
      <c r="E1951" s="4" t="s">
        <v>364</v>
      </c>
      <c r="F19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1" s="4" t="str">
        <f>_xlfn.XLOOKUP(BD_ATLETAS[[#This Row],[ATLETA]],ATLETAS[ATLETA],ATLETAS[SEXO])</f>
        <v>F</v>
      </c>
      <c r="H1951" s="5">
        <v>44130</v>
      </c>
      <c r="I1951" s="2" t="s">
        <v>381</v>
      </c>
      <c r="J1951" s="1" t="s">
        <v>651</v>
      </c>
      <c r="K1951" s="3">
        <v>8.9641203703703703E-4</v>
      </c>
    </row>
    <row r="1952" spans="1:11" x14ac:dyDescent="0.25">
      <c r="A1952" s="1">
        <v>2024</v>
      </c>
      <c r="B1952" s="4">
        <f>_xlfn.XLOOKUP(BD_ATLETAS[[#This Row],[ATLETA]],ATLETAS[ATLETA],ATLETAS[F. NACIMIENTO])</f>
        <v>38865</v>
      </c>
      <c r="C1952" s="1">
        <f>IF(BD_ATLETAS[[#This Row],[F. NACIMIENTO]]=0,"",BD_ATLETAS[[#This Row],[AÑO]]-YEAR(BD_ATLETAS[[#This Row],[F. NACIMIENTO]]))</f>
        <v>14</v>
      </c>
      <c r="D1952" s="2" t="s">
        <v>127</v>
      </c>
      <c r="E1952" s="4" t="s">
        <v>364</v>
      </c>
      <c r="F19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2" s="4" t="str">
        <f>_xlfn.XLOOKUP(BD_ATLETAS[[#This Row],[ATLETA]],ATLETAS[ATLETA],ATLETAS[SEXO])</f>
        <v>F</v>
      </c>
      <c r="H1952" s="5">
        <v>44130</v>
      </c>
      <c r="I1952" s="2" t="s">
        <v>381</v>
      </c>
      <c r="J1952" s="1" t="s">
        <v>11</v>
      </c>
      <c r="K1952" s="3">
        <v>4.8622685185185184E-4</v>
      </c>
    </row>
    <row r="1953" spans="1:11" x14ac:dyDescent="0.25">
      <c r="A1953" s="1">
        <v>2024</v>
      </c>
      <c r="B1953" s="4">
        <f>_xlfn.XLOOKUP(BD_ATLETAS[[#This Row],[ATLETA]],ATLETAS[ATLETA],ATLETAS[F. NACIMIENTO])</f>
        <v>38865</v>
      </c>
      <c r="C1953" s="1">
        <f>IF(BD_ATLETAS[[#This Row],[F. NACIMIENTO]]=0,"",BD_ATLETAS[[#This Row],[AÑO]]-YEAR(BD_ATLETAS[[#This Row],[F. NACIMIENTO]]))</f>
        <v>14</v>
      </c>
      <c r="D1953" s="2" t="s">
        <v>127</v>
      </c>
      <c r="E1953" s="4" t="s">
        <v>364</v>
      </c>
      <c r="F195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1953" s="4" t="str">
        <f>_xlfn.XLOOKUP(BD_ATLETAS[[#This Row],[ATLETA]],ATLETAS[ATLETA],ATLETAS[SEXO])</f>
        <v>F</v>
      </c>
      <c r="H1953" s="5">
        <v>44130</v>
      </c>
      <c r="I1953" s="2" t="s">
        <v>381</v>
      </c>
      <c r="J1953" s="1" t="s">
        <v>13</v>
      </c>
      <c r="K1953" s="3">
        <v>4.4155092592592591E-4</v>
      </c>
    </row>
    <row r="1954" spans="1:11" x14ac:dyDescent="0.25">
      <c r="A1954" s="1">
        <v>2024</v>
      </c>
      <c r="B1954" s="4">
        <f>_xlfn.XLOOKUP(BD_ATLETAS[[#This Row],[ATLETA]],ATLETAS[ATLETA],ATLETAS[F. NACIMIENTO])</f>
        <v>38796</v>
      </c>
      <c r="C1954" s="1">
        <f>IF(BD_ATLETAS[[#This Row],[F. NACIMIENTO]]=0,"",BD_ATLETAS[[#This Row],[AÑO]]-YEAR(BD_ATLETAS[[#This Row],[F. NACIMIENTO]]))</f>
        <v>14</v>
      </c>
      <c r="D1954" s="2" t="s">
        <v>237</v>
      </c>
      <c r="E1954" s="4" t="s">
        <v>368</v>
      </c>
      <c r="F19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4" s="4" t="str">
        <f>_xlfn.XLOOKUP(BD_ATLETAS[[#This Row],[ATLETA]],ATLETAS[ATLETA],ATLETAS[SEXO])</f>
        <v>M</v>
      </c>
      <c r="H1954" s="5">
        <v>44130</v>
      </c>
      <c r="I1954" s="2" t="s">
        <v>381</v>
      </c>
      <c r="J1954" s="1" t="s">
        <v>649</v>
      </c>
      <c r="K1954" s="3">
        <v>1.0250000000000001E-3</v>
      </c>
    </row>
    <row r="1955" spans="1:11" x14ac:dyDescent="0.25">
      <c r="A1955" s="1">
        <v>2024</v>
      </c>
      <c r="B1955" s="4">
        <f>_xlfn.XLOOKUP(BD_ATLETAS[[#This Row],[ATLETA]],ATLETAS[ATLETA],ATLETAS[F. NACIMIENTO])</f>
        <v>38796</v>
      </c>
      <c r="C1955" s="1">
        <f>IF(BD_ATLETAS[[#This Row],[F. NACIMIENTO]]=0,"",BD_ATLETAS[[#This Row],[AÑO]]-YEAR(BD_ATLETAS[[#This Row],[F. NACIMIENTO]]))</f>
        <v>14</v>
      </c>
      <c r="D1955" s="2" t="s">
        <v>237</v>
      </c>
      <c r="E1955" s="4" t="s">
        <v>368</v>
      </c>
      <c r="F19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5" s="4" t="str">
        <f>_xlfn.XLOOKUP(BD_ATLETAS[[#This Row],[ATLETA]],ATLETAS[ATLETA],ATLETAS[SEXO])</f>
        <v>M</v>
      </c>
      <c r="H1955" s="5">
        <v>44130</v>
      </c>
      <c r="I1955" s="2" t="s">
        <v>381</v>
      </c>
      <c r="J1955" s="1" t="s">
        <v>11</v>
      </c>
      <c r="K1955" s="3">
        <v>1.4469907407407407E-3</v>
      </c>
    </row>
    <row r="1956" spans="1:11" x14ac:dyDescent="0.25">
      <c r="A1956" s="1">
        <v>2024</v>
      </c>
      <c r="B1956" s="4">
        <f>_xlfn.XLOOKUP(BD_ATLETAS[[#This Row],[ATLETA]],ATLETAS[ATLETA],ATLETAS[F. NACIMIENTO])</f>
        <v>38796</v>
      </c>
      <c r="C1956" s="1">
        <f>IF(BD_ATLETAS[[#This Row],[F. NACIMIENTO]]=0,"",BD_ATLETAS[[#This Row],[AÑO]]-YEAR(BD_ATLETAS[[#This Row],[F. NACIMIENTO]]))</f>
        <v>14</v>
      </c>
      <c r="D1956" s="2" t="s">
        <v>237</v>
      </c>
      <c r="E1956" s="4" t="s">
        <v>368</v>
      </c>
      <c r="F19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6" s="4" t="str">
        <f>_xlfn.XLOOKUP(BD_ATLETAS[[#This Row],[ATLETA]],ATLETAS[ATLETA],ATLETAS[SEXO])</f>
        <v>M</v>
      </c>
      <c r="H1956" s="5">
        <v>44130</v>
      </c>
      <c r="I1956" s="2" t="s">
        <v>381</v>
      </c>
      <c r="J1956" s="1" t="s">
        <v>13</v>
      </c>
      <c r="K1956" s="3">
        <v>1.223263888888889E-3</v>
      </c>
    </row>
    <row r="1957" spans="1:11" x14ac:dyDescent="0.25">
      <c r="A1957" s="1">
        <v>2024</v>
      </c>
      <c r="B1957" s="4">
        <f>_xlfn.XLOOKUP(BD_ATLETAS[[#This Row],[ATLETA]],ATLETAS[ATLETA],ATLETAS[F. NACIMIENTO])</f>
        <v>38796</v>
      </c>
      <c r="C1957" s="1">
        <f>IF(BD_ATLETAS[[#This Row],[F. NACIMIENTO]]=0,"",BD_ATLETAS[[#This Row],[AÑO]]-YEAR(BD_ATLETAS[[#This Row],[F. NACIMIENTO]]))</f>
        <v>14</v>
      </c>
      <c r="D1957" s="2" t="s">
        <v>237</v>
      </c>
      <c r="E1957" s="4" t="s">
        <v>368</v>
      </c>
      <c r="F19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7" s="4" t="str">
        <f>_xlfn.XLOOKUP(BD_ATLETAS[[#This Row],[ATLETA]],ATLETAS[ATLETA],ATLETAS[SEXO])</f>
        <v>M</v>
      </c>
      <c r="H1957" s="5">
        <v>44130</v>
      </c>
      <c r="I1957" s="2" t="s">
        <v>381</v>
      </c>
      <c r="J1957" s="1" t="s">
        <v>12</v>
      </c>
      <c r="K1957" s="3">
        <v>1.2583333333333333E-3</v>
      </c>
    </row>
    <row r="1958" spans="1:11" x14ac:dyDescent="0.25">
      <c r="A1958" s="1">
        <v>2024</v>
      </c>
      <c r="B1958" s="4">
        <f>_xlfn.XLOOKUP(BD_ATLETAS[[#This Row],[ATLETA]],ATLETAS[ATLETA],ATLETAS[F. NACIMIENTO])</f>
        <v>39082</v>
      </c>
      <c r="C1958" s="1">
        <f>IF(BD_ATLETAS[[#This Row],[F. NACIMIENTO]]=0,"",BD_ATLETAS[[#This Row],[AÑO]]-YEAR(BD_ATLETAS[[#This Row],[F. NACIMIENTO]]))</f>
        <v>13</v>
      </c>
      <c r="D1958" s="2" t="s">
        <v>231</v>
      </c>
      <c r="E1958" s="4" t="s">
        <v>368</v>
      </c>
      <c r="F19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8" s="4" t="str">
        <f>_xlfn.XLOOKUP(BD_ATLETAS[[#This Row],[ATLETA]],ATLETAS[ATLETA],ATLETAS[SEXO])</f>
        <v>M</v>
      </c>
      <c r="H1958" s="5">
        <v>44130</v>
      </c>
      <c r="I1958" s="2" t="s">
        <v>381</v>
      </c>
      <c r="J1958" s="1" t="s">
        <v>649</v>
      </c>
      <c r="K1958" s="3">
        <v>4.2141203703703698E-4</v>
      </c>
    </row>
    <row r="1959" spans="1:11" x14ac:dyDescent="0.25">
      <c r="A1959" s="1">
        <v>2024</v>
      </c>
      <c r="B1959" s="4">
        <f>_xlfn.XLOOKUP(BD_ATLETAS[[#This Row],[ATLETA]],ATLETAS[ATLETA],ATLETAS[F. NACIMIENTO])</f>
        <v>39082</v>
      </c>
      <c r="C1959" s="1">
        <f>IF(BD_ATLETAS[[#This Row],[F. NACIMIENTO]]=0,"",BD_ATLETAS[[#This Row],[AÑO]]-YEAR(BD_ATLETAS[[#This Row],[F. NACIMIENTO]]))</f>
        <v>13</v>
      </c>
      <c r="D1959" s="2" t="s">
        <v>231</v>
      </c>
      <c r="E1959" s="4" t="s">
        <v>368</v>
      </c>
      <c r="F19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59" s="4" t="str">
        <f>_xlfn.XLOOKUP(BD_ATLETAS[[#This Row],[ATLETA]],ATLETAS[ATLETA],ATLETAS[SEXO])</f>
        <v>M</v>
      </c>
      <c r="H1959" s="5">
        <v>44130</v>
      </c>
      <c r="I1959" s="2" t="s">
        <v>381</v>
      </c>
      <c r="J1959" s="1" t="s">
        <v>651</v>
      </c>
      <c r="K1959" s="3">
        <v>9.8414351851851853E-4</v>
      </c>
    </row>
    <row r="1960" spans="1:11" x14ac:dyDescent="0.25">
      <c r="A1960" s="1">
        <v>2024</v>
      </c>
      <c r="B1960" s="4">
        <f>_xlfn.XLOOKUP(BD_ATLETAS[[#This Row],[ATLETA]],ATLETAS[ATLETA],ATLETAS[F. NACIMIENTO])</f>
        <v>39082</v>
      </c>
      <c r="C1960" s="1">
        <f>IF(BD_ATLETAS[[#This Row],[F. NACIMIENTO]]=0,"",BD_ATLETAS[[#This Row],[AÑO]]-YEAR(BD_ATLETAS[[#This Row],[F. NACIMIENTO]]))</f>
        <v>13</v>
      </c>
      <c r="D1960" s="2" t="s">
        <v>231</v>
      </c>
      <c r="E1960" s="4" t="s">
        <v>368</v>
      </c>
      <c r="F196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0" s="4" t="str">
        <f>_xlfn.XLOOKUP(BD_ATLETAS[[#This Row],[ATLETA]],ATLETAS[ATLETA],ATLETAS[SEXO])</f>
        <v>M</v>
      </c>
      <c r="H1960" s="5">
        <v>44130</v>
      </c>
      <c r="I1960" s="2" t="s">
        <v>381</v>
      </c>
      <c r="J1960" s="1" t="s">
        <v>11</v>
      </c>
      <c r="K1960" s="3">
        <v>5.5810185185185184E-4</v>
      </c>
    </row>
    <row r="1961" spans="1:11" x14ac:dyDescent="0.25">
      <c r="A1961" s="1">
        <v>2024</v>
      </c>
      <c r="B1961" s="4">
        <f>_xlfn.XLOOKUP(BD_ATLETAS[[#This Row],[ATLETA]],ATLETAS[ATLETA],ATLETAS[F. NACIMIENTO])</f>
        <v>39082</v>
      </c>
      <c r="C1961" s="1">
        <f>IF(BD_ATLETAS[[#This Row],[F. NACIMIENTO]]=0,"",BD_ATLETAS[[#This Row],[AÑO]]-YEAR(BD_ATLETAS[[#This Row],[F. NACIMIENTO]]))</f>
        <v>13</v>
      </c>
      <c r="D1961" s="2" t="s">
        <v>231</v>
      </c>
      <c r="E1961" s="4" t="s">
        <v>368</v>
      </c>
      <c r="F196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1" s="4" t="str">
        <f>_xlfn.XLOOKUP(BD_ATLETAS[[#This Row],[ATLETA]],ATLETAS[ATLETA],ATLETAS[SEXO])</f>
        <v>M</v>
      </c>
      <c r="H1961" s="5">
        <v>44130</v>
      </c>
      <c r="I1961" s="2" t="s">
        <v>381</v>
      </c>
      <c r="J1961" s="1" t="s">
        <v>13</v>
      </c>
      <c r="K1961" s="3">
        <v>4.3993055555555555E-4</v>
      </c>
    </row>
    <row r="1962" spans="1:11" x14ac:dyDescent="0.25">
      <c r="A1962" s="1">
        <v>2024</v>
      </c>
      <c r="B1962" s="4">
        <f>_xlfn.XLOOKUP(BD_ATLETAS[[#This Row],[ATLETA]],ATLETAS[ATLETA],ATLETAS[F. NACIMIENTO])</f>
        <v>31089</v>
      </c>
      <c r="C1962" s="1">
        <f>IF(BD_ATLETAS[[#This Row],[F. NACIMIENTO]]=0,"",BD_ATLETAS[[#This Row],[AÑO]]-YEAR(BD_ATLETAS[[#This Row],[F. NACIMIENTO]]))</f>
        <v>35</v>
      </c>
      <c r="D1962" s="2" t="s">
        <v>198</v>
      </c>
      <c r="E1962" s="4" t="s">
        <v>367</v>
      </c>
      <c r="F19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2" s="4" t="str">
        <f>_xlfn.XLOOKUP(BD_ATLETAS[[#This Row],[ATLETA]],ATLETAS[ATLETA],ATLETAS[SEXO])</f>
        <v>M</v>
      </c>
      <c r="H1962" s="5">
        <v>44130</v>
      </c>
      <c r="I1962" s="2" t="s">
        <v>381</v>
      </c>
      <c r="J1962" s="1" t="s">
        <v>649</v>
      </c>
      <c r="K1962" s="3">
        <v>4.2754629629629626E-4</v>
      </c>
    </row>
    <row r="1963" spans="1:11" x14ac:dyDescent="0.25">
      <c r="A1963" s="1">
        <v>2024</v>
      </c>
      <c r="B1963" s="4">
        <f>_xlfn.XLOOKUP(BD_ATLETAS[[#This Row],[ATLETA]],ATLETAS[ATLETA],ATLETAS[F. NACIMIENTO])</f>
        <v>31089</v>
      </c>
      <c r="C1963" s="1">
        <f>IF(BD_ATLETAS[[#This Row],[F. NACIMIENTO]]=0,"",BD_ATLETAS[[#This Row],[AÑO]]-YEAR(BD_ATLETAS[[#This Row],[F. NACIMIENTO]]))</f>
        <v>35</v>
      </c>
      <c r="D1963" s="2" t="s">
        <v>198</v>
      </c>
      <c r="E1963" s="4" t="s">
        <v>367</v>
      </c>
      <c r="F196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3" s="4" t="str">
        <f>_xlfn.XLOOKUP(BD_ATLETAS[[#This Row],[ATLETA]],ATLETAS[ATLETA],ATLETAS[SEXO])</f>
        <v>M</v>
      </c>
      <c r="H1963" s="5">
        <v>44130</v>
      </c>
      <c r="I1963" s="2" t="s">
        <v>381</v>
      </c>
      <c r="J1963" s="1" t="s">
        <v>651</v>
      </c>
      <c r="K1963" s="3">
        <v>1.0072916666666668E-3</v>
      </c>
    </row>
    <row r="1964" spans="1:11" x14ac:dyDescent="0.25">
      <c r="A1964" s="1">
        <v>2024</v>
      </c>
      <c r="B1964" s="4">
        <f>_xlfn.XLOOKUP(BD_ATLETAS[[#This Row],[ATLETA]],ATLETAS[ATLETA],ATLETAS[F. NACIMIENTO])</f>
        <v>31089</v>
      </c>
      <c r="C1964" s="1">
        <f>IF(BD_ATLETAS[[#This Row],[F. NACIMIENTO]]=0,"",BD_ATLETAS[[#This Row],[AÑO]]-YEAR(BD_ATLETAS[[#This Row],[F. NACIMIENTO]]))</f>
        <v>35</v>
      </c>
      <c r="D1964" s="2" t="s">
        <v>198</v>
      </c>
      <c r="E1964" s="4" t="s">
        <v>367</v>
      </c>
      <c r="F196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4" s="4" t="str">
        <f>_xlfn.XLOOKUP(BD_ATLETAS[[#This Row],[ATLETA]],ATLETAS[ATLETA],ATLETAS[SEXO])</f>
        <v>M</v>
      </c>
      <c r="H1964" s="5">
        <v>44130</v>
      </c>
      <c r="I1964" s="2" t="s">
        <v>381</v>
      </c>
      <c r="J1964" s="1" t="s">
        <v>11</v>
      </c>
      <c r="K1964" s="3">
        <v>6.9201388888888893E-4</v>
      </c>
    </row>
    <row r="1965" spans="1:11" x14ac:dyDescent="0.25">
      <c r="A1965" s="1">
        <v>2024</v>
      </c>
      <c r="B1965" s="4">
        <f>_xlfn.XLOOKUP(BD_ATLETAS[[#This Row],[ATLETA]],ATLETAS[ATLETA],ATLETAS[F. NACIMIENTO])</f>
        <v>31089</v>
      </c>
      <c r="C1965" s="1">
        <f>IF(BD_ATLETAS[[#This Row],[F. NACIMIENTO]]=0,"",BD_ATLETAS[[#This Row],[AÑO]]-YEAR(BD_ATLETAS[[#This Row],[F. NACIMIENTO]]))</f>
        <v>35</v>
      </c>
      <c r="D1965" s="2" t="s">
        <v>198</v>
      </c>
      <c r="E1965" s="4" t="s">
        <v>367</v>
      </c>
      <c r="F196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65" s="4" t="str">
        <f>_xlfn.XLOOKUP(BD_ATLETAS[[#This Row],[ATLETA]],ATLETAS[ATLETA],ATLETAS[SEXO])</f>
        <v>M</v>
      </c>
      <c r="H1965" s="5">
        <v>44130</v>
      </c>
      <c r="I1965" s="2" t="s">
        <v>381</v>
      </c>
      <c r="J1965" s="1" t="s">
        <v>12</v>
      </c>
      <c r="K1965" s="3">
        <v>6.3877314814814808E-4</v>
      </c>
    </row>
    <row r="1966" spans="1:11" x14ac:dyDescent="0.25">
      <c r="A1966" s="1">
        <v>2024</v>
      </c>
      <c r="B1966" s="4">
        <f>_xlfn.XLOOKUP(BD_ATLETAS[[#This Row],[ATLETA]],ATLETAS[ATLETA],ATLETAS[F. NACIMIENTO])</f>
        <v>40090</v>
      </c>
      <c r="C1966" s="1">
        <f>IF(BD_ATLETAS[[#This Row],[F. NACIMIENTO]]=0,"",BD_ATLETAS[[#This Row],[AÑO]]-YEAR(BD_ATLETAS[[#This Row],[F. NACIMIENTO]]))</f>
        <v>11</v>
      </c>
      <c r="D1966" s="2" t="s">
        <v>115</v>
      </c>
      <c r="E1966" s="4" t="s">
        <v>78</v>
      </c>
      <c r="F19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6" s="4" t="str">
        <f>_xlfn.XLOOKUP(BD_ATLETAS[[#This Row],[ATLETA]],ATLETAS[ATLETA],ATLETAS[SEXO])</f>
        <v>M</v>
      </c>
      <c r="H1966" s="5">
        <v>44130</v>
      </c>
      <c r="I1966" s="2" t="s">
        <v>381</v>
      </c>
      <c r="J1966" s="1" t="s">
        <v>649</v>
      </c>
      <c r="K1966" s="3">
        <v>5.5266203703703705E-4</v>
      </c>
    </row>
    <row r="1967" spans="1:11" x14ac:dyDescent="0.25">
      <c r="A1967" s="1">
        <v>2024</v>
      </c>
      <c r="B1967" s="4">
        <f>_xlfn.XLOOKUP(BD_ATLETAS[[#This Row],[ATLETA]],ATLETAS[ATLETA],ATLETAS[F. NACIMIENTO])</f>
        <v>40090</v>
      </c>
      <c r="C1967" s="1">
        <f>IF(BD_ATLETAS[[#This Row],[F. NACIMIENTO]]=0,"",BD_ATLETAS[[#This Row],[AÑO]]-YEAR(BD_ATLETAS[[#This Row],[F. NACIMIENTO]]))</f>
        <v>11</v>
      </c>
      <c r="D1967" s="2" t="s">
        <v>115</v>
      </c>
      <c r="E1967" s="4" t="s">
        <v>78</v>
      </c>
      <c r="F19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67" s="4" t="str">
        <f>_xlfn.XLOOKUP(BD_ATLETAS[[#This Row],[ATLETA]],ATLETAS[ATLETA],ATLETAS[SEXO])</f>
        <v>M</v>
      </c>
      <c r="H1967" s="5">
        <v>44130</v>
      </c>
      <c r="I1967" s="2" t="s">
        <v>381</v>
      </c>
      <c r="J1967" s="1" t="s">
        <v>651</v>
      </c>
      <c r="K1967" s="3">
        <v>1.3625E-3</v>
      </c>
    </row>
    <row r="1968" spans="1:11" x14ac:dyDescent="0.25">
      <c r="A1968" s="1">
        <v>2024</v>
      </c>
      <c r="B1968" s="4">
        <f>_xlfn.XLOOKUP(BD_ATLETAS[[#This Row],[ATLETA]],ATLETAS[ATLETA],ATLETAS[F. NACIMIENTO])</f>
        <v>39245</v>
      </c>
      <c r="C1968" s="1">
        <f>IF(BD_ATLETAS[[#This Row],[F. NACIMIENTO]]=0,"",BD_ATLETAS[[#This Row],[AÑO]]-YEAR(BD_ATLETAS[[#This Row],[F. NACIMIENTO]]))</f>
        <v>13</v>
      </c>
      <c r="D1968" s="2" t="s">
        <v>361</v>
      </c>
      <c r="E1968" s="4" t="s">
        <v>374</v>
      </c>
      <c r="F19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8" s="4" t="str">
        <f>_xlfn.XLOOKUP(BD_ATLETAS[[#This Row],[ATLETA]],ATLETAS[ATLETA],ATLETAS[SEXO])</f>
        <v>F</v>
      </c>
      <c r="H1968" s="5">
        <v>44130</v>
      </c>
      <c r="I1968" s="2" t="s">
        <v>381</v>
      </c>
      <c r="J1968" s="1" t="s">
        <v>11</v>
      </c>
      <c r="K1968" s="3">
        <v>6.3900462962962967E-4</v>
      </c>
    </row>
    <row r="1969" spans="1:11" x14ac:dyDescent="0.25">
      <c r="A1969" s="1">
        <v>2024</v>
      </c>
      <c r="B1969" s="4">
        <f>_xlfn.XLOOKUP(BD_ATLETAS[[#This Row],[ATLETA]],ATLETAS[ATLETA],ATLETAS[F. NACIMIENTO])</f>
        <v>39245</v>
      </c>
      <c r="C1969" s="1">
        <f>IF(BD_ATLETAS[[#This Row],[F. NACIMIENTO]]=0,"",BD_ATLETAS[[#This Row],[AÑO]]-YEAR(BD_ATLETAS[[#This Row],[F. NACIMIENTO]]))</f>
        <v>13</v>
      </c>
      <c r="D1969" s="2" t="s">
        <v>361</v>
      </c>
      <c r="E1969" s="4" t="s">
        <v>374</v>
      </c>
      <c r="F196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69" s="4" t="str">
        <f>_xlfn.XLOOKUP(BD_ATLETAS[[#This Row],[ATLETA]],ATLETAS[ATLETA],ATLETAS[SEXO])</f>
        <v>F</v>
      </c>
      <c r="H1969" s="5">
        <v>44130</v>
      </c>
      <c r="I1969" s="2" t="s">
        <v>381</v>
      </c>
      <c r="J1969" s="1" t="s">
        <v>649</v>
      </c>
      <c r="K1969" s="3">
        <v>4.1273148148148142E-4</v>
      </c>
    </row>
    <row r="1970" spans="1:11" x14ac:dyDescent="0.25">
      <c r="A1970" s="1">
        <v>2024</v>
      </c>
      <c r="B1970" s="4">
        <f>_xlfn.XLOOKUP(BD_ATLETAS[[#This Row],[ATLETA]],ATLETAS[ATLETA],ATLETAS[F. NACIMIENTO])</f>
        <v>38774</v>
      </c>
      <c r="C1970" s="1">
        <f>IF(BD_ATLETAS[[#This Row],[F. NACIMIENTO]]=0,"",BD_ATLETAS[[#This Row],[AÑO]]-YEAR(BD_ATLETAS[[#This Row],[F. NACIMIENTO]]))</f>
        <v>14</v>
      </c>
      <c r="D1970" s="2" t="s">
        <v>238</v>
      </c>
      <c r="E1970" s="4" t="s">
        <v>368</v>
      </c>
      <c r="F19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0" s="4" t="str">
        <f>_xlfn.XLOOKUP(BD_ATLETAS[[#This Row],[ATLETA]],ATLETAS[ATLETA],ATLETAS[SEXO])</f>
        <v>M</v>
      </c>
      <c r="H1970" s="5">
        <v>44130</v>
      </c>
      <c r="I1970" s="2" t="s">
        <v>381</v>
      </c>
      <c r="J1970" s="1" t="s">
        <v>649</v>
      </c>
      <c r="K1970" s="3">
        <v>3.3819444444444446E-4</v>
      </c>
    </row>
    <row r="1971" spans="1:11" x14ac:dyDescent="0.25">
      <c r="A1971" s="1">
        <v>2024</v>
      </c>
      <c r="B1971" s="4">
        <f>_xlfn.XLOOKUP(BD_ATLETAS[[#This Row],[ATLETA]],ATLETAS[ATLETA],ATLETAS[F. NACIMIENTO])</f>
        <v>38774</v>
      </c>
      <c r="C1971" s="1">
        <f>IF(BD_ATLETAS[[#This Row],[F. NACIMIENTO]]=0,"",BD_ATLETAS[[#This Row],[AÑO]]-YEAR(BD_ATLETAS[[#This Row],[F. NACIMIENTO]]))</f>
        <v>14</v>
      </c>
      <c r="D1971" s="2" t="s">
        <v>238</v>
      </c>
      <c r="E1971" s="4" t="s">
        <v>368</v>
      </c>
      <c r="F19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1" s="4" t="str">
        <f>_xlfn.XLOOKUP(BD_ATLETAS[[#This Row],[ATLETA]],ATLETAS[ATLETA],ATLETAS[SEXO])</f>
        <v>M</v>
      </c>
      <c r="H1971" s="5">
        <v>44130</v>
      </c>
      <c r="I1971" s="2" t="s">
        <v>381</v>
      </c>
      <c r="J1971" s="1" t="s">
        <v>651</v>
      </c>
      <c r="K1971" s="3">
        <v>7.7106481481481492E-4</v>
      </c>
    </row>
    <row r="1972" spans="1:11" x14ac:dyDescent="0.25">
      <c r="A1972" s="1">
        <v>2024</v>
      </c>
      <c r="B1972" s="4">
        <f>_xlfn.XLOOKUP(BD_ATLETAS[[#This Row],[ATLETA]],ATLETAS[ATLETA],ATLETAS[F. NACIMIENTO])</f>
        <v>38774</v>
      </c>
      <c r="C1972" s="1">
        <f>IF(BD_ATLETAS[[#This Row],[F. NACIMIENTO]]=0,"",BD_ATLETAS[[#This Row],[AÑO]]-YEAR(BD_ATLETAS[[#This Row],[F. NACIMIENTO]]))</f>
        <v>14</v>
      </c>
      <c r="D1972" s="2" t="s">
        <v>238</v>
      </c>
      <c r="E1972" s="4" t="s">
        <v>368</v>
      </c>
      <c r="F19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2" s="4" t="str">
        <f>_xlfn.XLOOKUP(BD_ATLETAS[[#This Row],[ATLETA]],ATLETAS[ATLETA],ATLETAS[SEXO])</f>
        <v>M</v>
      </c>
      <c r="H1972" s="5">
        <v>44130</v>
      </c>
      <c r="I1972" s="2" t="s">
        <v>381</v>
      </c>
      <c r="J1972" s="1" t="s">
        <v>13</v>
      </c>
      <c r="K1972" s="3">
        <v>3.8067129629629632E-4</v>
      </c>
    </row>
    <row r="1973" spans="1:11" x14ac:dyDescent="0.25">
      <c r="A1973" s="1">
        <v>2024</v>
      </c>
      <c r="B1973" s="4">
        <f>_xlfn.XLOOKUP(BD_ATLETAS[[#This Row],[ATLETA]],ATLETAS[ATLETA],ATLETAS[F. NACIMIENTO])</f>
        <v>38774</v>
      </c>
      <c r="C1973" s="1">
        <f>IF(BD_ATLETAS[[#This Row],[F. NACIMIENTO]]=0,"",BD_ATLETAS[[#This Row],[AÑO]]-YEAR(BD_ATLETAS[[#This Row],[F. NACIMIENTO]]))</f>
        <v>14</v>
      </c>
      <c r="D1973" s="2" t="s">
        <v>238</v>
      </c>
      <c r="E1973" s="4" t="s">
        <v>368</v>
      </c>
      <c r="F19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3" s="4" t="str">
        <f>_xlfn.XLOOKUP(BD_ATLETAS[[#This Row],[ATLETA]],ATLETAS[ATLETA],ATLETAS[SEXO])</f>
        <v>M</v>
      </c>
      <c r="H1973" s="5">
        <v>44130</v>
      </c>
      <c r="I1973" s="2" t="s">
        <v>381</v>
      </c>
      <c r="J1973" s="1" t="s">
        <v>12</v>
      </c>
      <c r="K1973" s="3">
        <v>4.3587962962962959E-4</v>
      </c>
    </row>
    <row r="1974" spans="1:11" x14ac:dyDescent="0.25">
      <c r="A1974" s="1">
        <v>2024</v>
      </c>
      <c r="B1974" s="4">
        <f>_xlfn.XLOOKUP(BD_ATLETAS[[#This Row],[ATLETA]],ATLETAS[ATLETA],ATLETAS[F. NACIMIENTO])</f>
        <v>39725</v>
      </c>
      <c r="C1974" s="1">
        <f>IF(BD_ATLETAS[[#This Row],[F. NACIMIENTO]]=0,"",BD_ATLETAS[[#This Row],[AÑO]]-YEAR(BD_ATLETAS[[#This Row],[F. NACIMIENTO]]))</f>
        <v>12</v>
      </c>
      <c r="D1974" s="2" t="s">
        <v>423</v>
      </c>
      <c r="E1974" s="4" t="s">
        <v>25</v>
      </c>
      <c r="F19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4" s="4" t="str">
        <f>_xlfn.XLOOKUP(BD_ATLETAS[[#This Row],[ATLETA]],ATLETAS[ATLETA],ATLETAS[SEXO])</f>
        <v>M</v>
      </c>
      <c r="H1974" s="5">
        <v>44130</v>
      </c>
      <c r="I1974" s="2" t="s">
        <v>381</v>
      </c>
      <c r="J1974" s="1" t="s">
        <v>649</v>
      </c>
      <c r="K1974" s="3">
        <v>3.3333333333333332E-4</v>
      </c>
    </row>
    <row r="1975" spans="1:11" x14ac:dyDescent="0.25">
      <c r="A1975" s="1">
        <v>2024</v>
      </c>
      <c r="B1975" s="4">
        <f>_xlfn.XLOOKUP(BD_ATLETAS[[#This Row],[ATLETA]],ATLETAS[ATLETA],ATLETAS[F. NACIMIENTO])</f>
        <v>39725</v>
      </c>
      <c r="C1975" s="1">
        <f>IF(BD_ATLETAS[[#This Row],[F. NACIMIENTO]]=0,"",BD_ATLETAS[[#This Row],[AÑO]]-YEAR(BD_ATLETAS[[#This Row],[F. NACIMIENTO]]))</f>
        <v>12</v>
      </c>
      <c r="D1975" s="2" t="s">
        <v>423</v>
      </c>
      <c r="E1975" s="4" t="s">
        <v>25</v>
      </c>
      <c r="F19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5" s="4" t="str">
        <f>_xlfn.XLOOKUP(BD_ATLETAS[[#This Row],[ATLETA]],ATLETAS[ATLETA],ATLETAS[SEXO])</f>
        <v>M</v>
      </c>
      <c r="H1975" s="5">
        <v>44130</v>
      </c>
      <c r="I1975" s="2" t="s">
        <v>381</v>
      </c>
      <c r="J1975" s="1" t="s">
        <v>651</v>
      </c>
      <c r="K1975" s="3">
        <v>8.1377314814814821E-4</v>
      </c>
    </row>
    <row r="1976" spans="1:11" x14ac:dyDescent="0.25">
      <c r="A1976" s="1">
        <v>2024</v>
      </c>
      <c r="B1976" s="4">
        <f>_xlfn.XLOOKUP(BD_ATLETAS[[#This Row],[ATLETA]],ATLETAS[ATLETA],ATLETAS[F. NACIMIENTO])</f>
        <v>39725</v>
      </c>
      <c r="C1976" s="1">
        <f>IF(BD_ATLETAS[[#This Row],[F. NACIMIENTO]]=0,"",BD_ATLETAS[[#This Row],[AÑO]]-YEAR(BD_ATLETAS[[#This Row],[F. NACIMIENTO]]))</f>
        <v>12</v>
      </c>
      <c r="D1976" s="2" t="s">
        <v>423</v>
      </c>
      <c r="E1976" s="4" t="s">
        <v>25</v>
      </c>
      <c r="F19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1976" s="4" t="str">
        <f>_xlfn.XLOOKUP(BD_ATLETAS[[#This Row],[ATLETA]],ATLETAS[ATLETA],ATLETAS[SEXO])</f>
        <v>M</v>
      </c>
      <c r="H1976" s="5">
        <v>44130</v>
      </c>
      <c r="I1976" s="2" t="s">
        <v>381</v>
      </c>
      <c r="J1976" s="1" t="s">
        <v>13</v>
      </c>
      <c r="K1976" s="3">
        <v>4.2499999999999998E-4</v>
      </c>
    </row>
    <row r="1977" spans="1:11" x14ac:dyDescent="0.25">
      <c r="A1977" s="1">
        <v>2024</v>
      </c>
      <c r="B1977" s="4">
        <f>_xlfn.XLOOKUP(BD_ATLETAS[[#This Row],[ATLETA]],ATLETAS[ATLETA],ATLETAS[F. NACIMIENTO])</f>
        <v>39332</v>
      </c>
      <c r="C1977" s="1">
        <f>IF(BD_ATLETAS[[#This Row],[F. NACIMIENTO]]=0,"",BD_ATLETAS[[#This Row],[AÑO]]-YEAR(BD_ATLETAS[[#This Row],[F. NACIMIENTO]]))</f>
        <v>13</v>
      </c>
      <c r="D1977" s="2" t="s">
        <v>232</v>
      </c>
      <c r="E1977" s="4" t="s">
        <v>368</v>
      </c>
      <c r="F19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7" s="4" t="str">
        <f>_xlfn.XLOOKUP(BD_ATLETAS[[#This Row],[ATLETA]],ATLETAS[ATLETA],ATLETAS[SEXO])</f>
        <v>M</v>
      </c>
      <c r="H1977" s="5">
        <v>44130</v>
      </c>
      <c r="I1977" s="2" t="s">
        <v>381</v>
      </c>
      <c r="J1977" s="1" t="s">
        <v>649</v>
      </c>
      <c r="K1977" s="3">
        <v>4.5972222222222221E-4</v>
      </c>
    </row>
    <row r="1978" spans="1:11" x14ac:dyDescent="0.25">
      <c r="A1978" s="1">
        <v>2024</v>
      </c>
      <c r="B1978" s="4">
        <f>_xlfn.XLOOKUP(BD_ATLETAS[[#This Row],[ATLETA]],ATLETAS[ATLETA],ATLETAS[F. NACIMIENTO])</f>
        <v>39332</v>
      </c>
      <c r="C1978" s="1">
        <f>IF(BD_ATLETAS[[#This Row],[F. NACIMIENTO]]=0,"",BD_ATLETAS[[#This Row],[AÑO]]-YEAR(BD_ATLETAS[[#This Row],[F. NACIMIENTO]]))</f>
        <v>13</v>
      </c>
      <c r="D1978" s="2" t="s">
        <v>232</v>
      </c>
      <c r="E1978" s="4" t="s">
        <v>368</v>
      </c>
      <c r="F19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8" s="4" t="str">
        <f>_xlfn.XLOOKUP(BD_ATLETAS[[#This Row],[ATLETA]],ATLETAS[ATLETA],ATLETAS[SEXO])</f>
        <v>M</v>
      </c>
      <c r="H1978" s="5">
        <v>44130</v>
      </c>
      <c r="I1978" s="2" t="s">
        <v>381</v>
      </c>
      <c r="J1978" s="1" t="s">
        <v>11</v>
      </c>
      <c r="K1978" s="3">
        <v>6.0104166666666672E-4</v>
      </c>
    </row>
    <row r="1979" spans="1:11" x14ac:dyDescent="0.25">
      <c r="A1979" s="1">
        <v>2024</v>
      </c>
      <c r="B1979" s="4">
        <f>_xlfn.XLOOKUP(BD_ATLETAS[[#This Row],[ATLETA]],ATLETAS[ATLETA],ATLETAS[F. NACIMIENTO])</f>
        <v>39332</v>
      </c>
      <c r="C1979" s="1">
        <f>IF(BD_ATLETAS[[#This Row],[F. NACIMIENTO]]=0,"",BD_ATLETAS[[#This Row],[AÑO]]-YEAR(BD_ATLETAS[[#This Row],[F. NACIMIENTO]]))</f>
        <v>13</v>
      </c>
      <c r="D1979" s="2" t="s">
        <v>232</v>
      </c>
      <c r="E1979" s="4" t="s">
        <v>368</v>
      </c>
      <c r="F19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1979" s="4" t="str">
        <f>_xlfn.XLOOKUP(BD_ATLETAS[[#This Row],[ATLETA]],ATLETAS[ATLETA],ATLETAS[SEXO])</f>
        <v>M</v>
      </c>
      <c r="H1979" s="5">
        <v>44130</v>
      </c>
      <c r="I1979" s="2" t="s">
        <v>381</v>
      </c>
      <c r="J1979" s="1" t="s">
        <v>13</v>
      </c>
      <c r="K1979" s="3">
        <v>6.1817129629629624E-4</v>
      </c>
    </row>
    <row r="1980" spans="1:11" x14ac:dyDescent="0.25">
      <c r="A1980" s="1">
        <v>2024</v>
      </c>
      <c r="B1980" s="4">
        <f>_xlfn.XLOOKUP(BD_ATLETAS[[#This Row],[ATLETA]],ATLETAS[ATLETA],ATLETAS[F. NACIMIENTO])</f>
        <v>34612</v>
      </c>
      <c r="C1980" s="1">
        <f>IF(BD_ATLETAS[[#This Row],[F. NACIMIENTO]]=0,"",BD_ATLETAS[[#This Row],[AÑO]]-YEAR(BD_ATLETAS[[#This Row],[F. NACIMIENTO]]))</f>
        <v>26</v>
      </c>
      <c r="D1980" s="2" t="s">
        <v>143</v>
      </c>
      <c r="E1980" s="4" t="s">
        <v>364</v>
      </c>
      <c r="F198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0" s="4" t="str">
        <f>_xlfn.XLOOKUP(BD_ATLETAS[[#This Row],[ATLETA]],ATLETAS[ATLETA],ATLETAS[SEXO])</f>
        <v>M</v>
      </c>
      <c r="H1980" s="5">
        <v>44130</v>
      </c>
      <c r="I1980" s="2" t="s">
        <v>381</v>
      </c>
      <c r="J1980" s="1" t="s">
        <v>649</v>
      </c>
      <c r="K1980" s="3">
        <v>4.1562499999999998E-4</v>
      </c>
    </row>
    <row r="1981" spans="1:11" x14ac:dyDescent="0.25">
      <c r="A1981" s="1">
        <v>2024</v>
      </c>
      <c r="B1981" s="4">
        <f>_xlfn.XLOOKUP(BD_ATLETAS[[#This Row],[ATLETA]],ATLETAS[ATLETA],ATLETAS[F. NACIMIENTO])</f>
        <v>34612</v>
      </c>
      <c r="C1981" s="1">
        <f>IF(BD_ATLETAS[[#This Row],[F. NACIMIENTO]]=0,"",BD_ATLETAS[[#This Row],[AÑO]]-YEAR(BD_ATLETAS[[#This Row],[F. NACIMIENTO]]))</f>
        <v>26</v>
      </c>
      <c r="D1981" s="2" t="s">
        <v>143</v>
      </c>
      <c r="E1981" s="4" t="s">
        <v>364</v>
      </c>
      <c r="F198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1" s="4" t="str">
        <f>_xlfn.XLOOKUP(BD_ATLETAS[[#This Row],[ATLETA]],ATLETAS[ATLETA],ATLETAS[SEXO])</f>
        <v>M</v>
      </c>
      <c r="H1981" s="5">
        <v>44130</v>
      </c>
      <c r="I1981" s="2" t="s">
        <v>381</v>
      </c>
      <c r="J1981" s="1" t="s">
        <v>651</v>
      </c>
      <c r="K1981" s="3">
        <v>9.6574074074074075E-4</v>
      </c>
    </row>
    <row r="1982" spans="1:11" x14ac:dyDescent="0.25">
      <c r="A1982" s="1">
        <v>2024</v>
      </c>
      <c r="B1982" s="4">
        <f>_xlfn.XLOOKUP(BD_ATLETAS[[#This Row],[ATLETA]],ATLETAS[ATLETA],ATLETAS[F. NACIMIENTO])</f>
        <v>34612</v>
      </c>
      <c r="C1982" s="1">
        <f>IF(BD_ATLETAS[[#This Row],[F. NACIMIENTO]]=0,"",BD_ATLETAS[[#This Row],[AÑO]]-YEAR(BD_ATLETAS[[#This Row],[F. NACIMIENTO]]))</f>
        <v>26</v>
      </c>
      <c r="D1982" s="2" t="s">
        <v>143</v>
      </c>
      <c r="E1982" s="4" t="s">
        <v>364</v>
      </c>
      <c r="F198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1982" s="4" t="str">
        <f>_xlfn.XLOOKUP(BD_ATLETAS[[#This Row],[ATLETA]],ATLETAS[ATLETA],ATLETAS[SEXO])</f>
        <v>M</v>
      </c>
      <c r="H1982" s="5">
        <v>44130</v>
      </c>
      <c r="I1982" s="2" t="s">
        <v>381</v>
      </c>
      <c r="J1982" s="1" t="s">
        <v>12</v>
      </c>
      <c r="K1982" s="3">
        <v>5.5196759259259261E-4</v>
      </c>
    </row>
    <row r="1983" spans="1:11" x14ac:dyDescent="0.25">
      <c r="A1983" s="1">
        <v>2024</v>
      </c>
      <c r="B1983" s="4">
        <f>_xlfn.XLOOKUP(BD_ATLETAS[[#This Row],[ATLETA]],ATLETAS[ATLETA],ATLETAS[F. NACIMIENTO])</f>
        <v>41250</v>
      </c>
      <c r="C1983" s="1">
        <f>IF(BD_ATLETAS[[#This Row],[F. NACIMIENTO]]=0,"",BD_ATLETAS[[#This Row],[AÑO]]-YEAR(BD_ATLETAS[[#This Row],[F. NACIMIENTO]]))</f>
        <v>8</v>
      </c>
      <c r="D1983" s="2" t="s">
        <v>33</v>
      </c>
      <c r="E1983" s="4" t="s">
        <v>25</v>
      </c>
      <c r="F19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3" s="4" t="str">
        <f>_xlfn.XLOOKUP(BD_ATLETAS[[#This Row],[ATLETA]],ATLETAS[ATLETA],ATLETAS[SEXO])</f>
        <v>M</v>
      </c>
      <c r="H1983" s="5">
        <v>44130</v>
      </c>
      <c r="I1983" s="2" t="s">
        <v>381</v>
      </c>
      <c r="J1983" s="1" t="s">
        <v>650</v>
      </c>
      <c r="K1983" s="3">
        <v>2.3611111111111109E-4</v>
      </c>
    </row>
    <row r="1984" spans="1:11" x14ac:dyDescent="0.25">
      <c r="A1984" s="1">
        <v>2024</v>
      </c>
      <c r="B1984" s="4">
        <f>_xlfn.XLOOKUP(BD_ATLETAS[[#This Row],[ATLETA]],ATLETAS[ATLETA],ATLETAS[F. NACIMIENTO])</f>
        <v>41250</v>
      </c>
      <c r="C1984" s="1">
        <f>IF(BD_ATLETAS[[#This Row],[F. NACIMIENTO]]=0,"",BD_ATLETAS[[#This Row],[AÑO]]-YEAR(BD_ATLETAS[[#This Row],[F. NACIMIENTO]]))</f>
        <v>8</v>
      </c>
      <c r="D1984" s="2" t="s">
        <v>33</v>
      </c>
      <c r="E1984" s="4" t="s">
        <v>25</v>
      </c>
      <c r="F198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4" s="4" t="str">
        <f>_xlfn.XLOOKUP(BD_ATLETAS[[#This Row],[ATLETA]],ATLETAS[ATLETA],ATLETAS[SEXO])</f>
        <v>M</v>
      </c>
      <c r="H1984" s="5">
        <v>44130</v>
      </c>
      <c r="I1984" s="2" t="s">
        <v>381</v>
      </c>
      <c r="J1984" s="1" t="s">
        <v>649</v>
      </c>
      <c r="K1984" s="3">
        <v>5.865740740740741E-4</v>
      </c>
    </row>
    <row r="1985" spans="1:11" x14ac:dyDescent="0.25">
      <c r="A1985" s="1">
        <v>2024</v>
      </c>
      <c r="B1985" s="4">
        <f>_xlfn.XLOOKUP(BD_ATLETAS[[#This Row],[ATLETA]],ATLETAS[ATLETA],ATLETAS[F. NACIMIENTO])</f>
        <v>41090</v>
      </c>
      <c r="C1985" s="1">
        <f>IF(BD_ATLETAS[[#This Row],[F. NACIMIENTO]]=0,"",BD_ATLETAS[[#This Row],[AÑO]]-YEAR(BD_ATLETAS[[#This Row],[F. NACIMIENTO]]))</f>
        <v>8</v>
      </c>
      <c r="D1985" s="2" t="s">
        <v>222</v>
      </c>
      <c r="E1985" s="4" t="s">
        <v>368</v>
      </c>
      <c r="F198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5" s="4" t="str">
        <f>_xlfn.XLOOKUP(BD_ATLETAS[[#This Row],[ATLETA]],ATLETAS[ATLETA],ATLETAS[SEXO])</f>
        <v>M</v>
      </c>
      <c r="H1985" s="5">
        <v>44130</v>
      </c>
      <c r="I1985" s="2" t="s">
        <v>381</v>
      </c>
      <c r="J1985" s="1" t="s">
        <v>649</v>
      </c>
      <c r="K1985" s="3">
        <v>8.553240740740741E-4</v>
      </c>
    </row>
    <row r="1986" spans="1:11" x14ac:dyDescent="0.25">
      <c r="A1986" s="1">
        <v>2024</v>
      </c>
      <c r="B1986" s="4">
        <f>_xlfn.XLOOKUP(BD_ATLETAS[[#This Row],[ATLETA]],ATLETAS[ATLETA],ATLETAS[F. NACIMIENTO])</f>
        <v>41150</v>
      </c>
      <c r="C1986" s="1">
        <f>IF(BD_ATLETAS[[#This Row],[F. NACIMIENTO]]=0,"",BD_ATLETAS[[#This Row],[AÑO]]-YEAR(BD_ATLETAS[[#This Row],[F. NACIMIENTO]]))</f>
        <v>8</v>
      </c>
      <c r="D1986" s="2" t="s">
        <v>175</v>
      </c>
      <c r="E1986" s="4" t="s">
        <v>367</v>
      </c>
      <c r="F198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6" s="4" t="str">
        <f>_xlfn.XLOOKUP(BD_ATLETAS[[#This Row],[ATLETA]],ATLETAS[ATLETA],ATLETAS[SEXO])</f>
        <v>F</v>
      </c>
      <c r="H1986" s="5">
        <v>44130</v>
      </c>
      <c r="I1986" s="2" t="s">
        <v>381</v>
      </c>
      <c r="J1986" s="1" t="s">
        <v>650</v>
      </c>
      <c r="K1986" s="3">
        <v>2.8252314814814817E-4</v>
      </c>
    </row>
    <row r="1987" spans="1:11" x14ac:dyDescent="0.25">
      <c r="A1987" s="1">
        <v>2024</v>
      </c>
      <c r="B1987" s="4">
        <f>_xlfn.XLOOKUP(BD_ATLETAS[[#This Row],[ATLETA]],ATLETAS[ATLETA],ATLETAS[F. NACIMIENTO])</f>
        <v>41150</v>
      </c>
      <c r="C1987" s="1">
        <f>IF(BD_ATLETAS[[#This Row],[F. NACIMIENTO]]=0,"",BD_ATLETAS[[#This Row],[AÑO]]-YEAR(BD_ATLETAS[[#This Row],[F. NACIMIENTO]]))</f>
        <v>8</v>
      </c>
      <c r="D1987" s="2" t="s">
        <v>175</v>
      </c>
      <c r="E1987" s="4" t="s">
        <v>367</v>
      </c>
      <c r="F19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7" s="4" t="str">
        <f>_xlfn.XLOOKUP(BD_ATLETAS[[#This Row],[ATLETA]],ATLETAS[ATLETA],ATLETAS[SEXO])</f>
        <v>F</v>
      </c>
      <c r="H1987" s="5">
        <v>44130</v>
      </c>
      <c r="I1987" s="2" t="s">
        <v>381</v>
      </c>
      <c r="J1987" s="1" t="s">
        <v>649</v>
      </c>
      <c r="K1987" s="3">
        <v>6.9305555555555559E-4</v>
      </c>
    </row>
    <row r="1988" spans="1:11" x14ac:dyDescent="0.25">
      <c r="A1988" s="1">
        <v>2024</v>
      </c>
      <c r="B1988" s="4">
        <f>_xlfn.XLOOKUP(BD_ATLETAS[[#This Row],[ATLETA]],ATLETAS[ATLETA],ATLETAS[F. NACIMIENTO])</f>
        <v>41150</v>
      </c>
      <c r="C1988" s="1">
        <f>IF(BD_ATLETAS[[#This Row],[F. NACIMIENTO]]=0,"",BD_ATLETAS[[#This Row],[AÑO]]-YEAR(BD_ATLETAS[[#This Row],[F. NACIMIENTO]]))</f>
        <v>8</v>
      </c>
      <c r="D1988" s="2" t="s">
        <v>175</v>
      </c>
      <c r="E1988" s="4" t="s">
        <v>367</v>
      </c>
      <c r="F19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8" s="4" t="str">
        <f>_xlfn.XLOOKUP(BD_ATLETAS[[#This Row],[ATLETA]],ATLETAS[ATLETA],ATLETAS[SEXO])</f>
        <v>F</v>
      </c>
      <c r="H1988" s="5">
        <v>44130</v>
      </c>
      <c r="I1988" s="2" t="s">
        <v>381</v>
      </c>
      <c r="J1988" s="1" t="s">
        <v>10</v>
      </c>
      <c r="K1988" s="3">
        <v>4.8923611111111119E-4</v>
      </c>
    </row>
    <row r="1989" spans="1:11" x14ac:dyDescent="0.25">
      <c r="A1989" s="1">
        <v>2024</v>
      </c>
      <c r="B1989" s="4">
        <f>_xlfn.XLOOKUP(BD_ATLETAS[[#This Row],[ATLETA]],ATLETAS[ATLETA],ATLETAS[F. NACIMIENTO])</f>
        <v>41023</v>
      </c>
      <c r="C1989" s="1">
        <f>IF(BD_ATLETAS[[#This Row],[F. NACIMIENTO]]=0,"",BD_ATLETAS[[#This Row],[AÑO]]-YEAR(BD_ATLETAS[[#This Row],[F. NACIMIENTO]]))</f>
        <v>8</v>
      </c>
      <c r="D1989" s="2" t="s">
        <v>203</v>
      </c>
      <c r="E1989" s="4" t="s">
        <v>368</v>
      </c>
      <c r="F198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89" s="4" t="str">
        <f>_xlfn.XLOOKUP(BD_ATLETAS[[#This Row],[ATLETA]],ATLETAS[ATLETA],ATLETAS[SEXO])</f>
        <v>F</v>
      </c>
      <c r="H1989" s="5">
        <v>44130</v>
      </c>
      <c r="I1989" s="2" t="s">
        <v>381</v>
      </c>
      <c r="J1989" s="1" t="s">
        <v>9</v>
      </c>
      <c r="K1989" s="3">
        <v>4.8865740740740738E-4</v>
      </c>
    </row>
    <row r="1990" spans="1:11" x14ac:dyDescent="0.25">
      <c r="A1990" s="1">
        <v>2024</v>
      </c>
      <c r="B1990" s="4">
        <f>_xlfn.XLOOKUP(BD_ATLETAS[[#This Row],[ATLETA]],ATLETAS[ATLETA],ATLETAS[F. NACIMIENTO])</f>
        <v>41023</v>
      </c>
      <c r="C1990" s="1">
        <f>IF(BD_ATLETAS[[#This Row],[F. NACIMIENTO]]=0,"",BD_ATLETAS[[#This Row],[AÑO]]-YEAR(BD_ATLETAS[[#This Row],[F. NACIMIENTO]]))</f>
        <v>8</v>
      </c>
      <c r="D1990" s="2" t="s">
        <v>203</v>
      </c>
      <c r="E1990" s="4" t="s">
        <v>368</v>
      </c>
      <c r="F199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90" s="4" t="str">
        <f>_xlfn.XLOOKUP(BD_ATLETAS[[#This Row],[ATLETA]],ATLETAS[ATLETA],ATLETAS[SEXO])</f>
        <v>F</v>
      </c>
      <c r="H1990" s="5">
        <v>44130</v>
      </c>
      <c r="I1990" s="2" t="s">
        <v>381</v>
      </c>
      <c r="J1990" s="1" t="s">
        <v>10</v>
      </c>
      <c r="K1990" s="3">
        <v>4.7372685185185186E-4</v>
      </c>
    </row>
    <row r="1991" spans="1:11" x14ac:dyDescent="0.25">
      <c r="A1991" s="1">
        <v>2024</v>
      </c>
      <c r="B1991" s="4">
        <f>_xlfn.XLOOKUP(BD_ATLETAS[[#This Row],[ATLETA]],ATLETAS[ATLETA],ATLETAS[F. NACIMIENTO])</f>
        <v>41377</v>
      </c>
      <c r="C1991" s="1">
        <f>IF(BD_ATLETAS[[#This Row],[F. NACIMIENTO]]=0,"",BD_ATLETAS[[#This Row],[AÑO]]-YEAR(BD_ATLETAS[[#This Row],[F. NACIMIENTO]]))</f>
        <v>7</v>
      </c>
      <c r="D1991" s="2" t="s">
        <v>30</v>
      </c>
      <c r="E1991" s="4" t="s">
        <v>25</v>
      </c>
      <c r="F19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1991" s="4" t="str">
        <f>_xlfn.XLOOKUP(BD_ATLETAS[[#This Row],[ATLETA]],ATLETAS[ATLETA],ATLETAS[SEXO])</f>
        <v>M</v>
      </c>
      <c r="H1991" s="5">
        <v>44130</v>
      </c>
      <c r="I1991" s="2" t="s">
        <v>381</v>
      </c>
      <c r="J1991" s="1" t="s">
        <v>9</v>
      </c>
      <c r="K1991" s="3">
        <v>4.4641203703703705E-4</v>
      </c>
    </row>
    <row r="1992" spans="1:11" x14ac:dyDescent="0.25">
      <c r="A1992" s="1">
        <v>2024</v>
      </c>
      <c r="B1992" s="4">
        <f>_xlfn.XLOOKUP(BD_ATLETAS[[#This Row],[ATLETA]],ATLETAS[ATLETA],ATLETAS[F. NACIMIENTO])</f>
        <v>30604</v>
      </c>
      <c r="C1992" s="1">
        <f>IF(BD_ATLETAS[[#This Row],[F. NACIMIENTO]]=0,"",BD_ATLETAS[[#This Row],[AÑO]]-YEAR(BD_ATLETAS[[#This Row],[F. NACIMIENTO]]))</f>
        <v>37</v>
      </c>
      <c r="D1992" s="2" t="s">
        <v>181</v>
      </c>
      <c r="E1992" s="4" t="s">
        <v>367</v>
      </c>
      <c r="F199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2" s="4" t="str">
        <f>_xlfn.XLOOKUP(BD_ATLETAS[[#This Row],[ATLETA]],ATLETAS[ATLETA],ATLETAS[SEXO])</f>
        <v>F</v>
      </c>
      <c r="H1992" s="5">
        <v>44130</v>
      </c>
      <c r="I1992" s="2" t="s">
        <v>381</v>
      </c>
      <c r="J1992" s="1" t="s">
        <v>649</v>
      </c>
      <c r="K1992" s="3">
        <v>5.5821759259259258E-4</v>
      </c>
    </row>
    <row r="1993" spans="1:11" x14ac:dyDescent="0.25">
      <c r="A1993" s="1">
        <v>2024</v>
      </c>
      <c r="B1993" s="4">
        <f>_xlfn.XLOOKUP(BD_ATLETAS[[#This Row],[ATLETA]],ATLETAS[ATLETA],ATLETAS[F. NACIMIENTO])</f>
        <v>30604</v>
      </c>
      <c r="C1993" s="1">
        <f>IF(BD_ATLETAS[[#This Row],[F. NACIMIENTO]]=0,"",BD_ATLETAS[[#This Row],[AÑO]]-YEAR(BD_ATLETAS[[#This Row],[F. NACIMIENTO]]))</f>
        <v>37</v>
      </c>
      <c r="D1993" s="2" t="s">
        <v>181</v>
      </c>
      <c r="E1993" s="4" t="s">
        <v>367</v>
      </c>
      <c r="F199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3" s="4" t="str">
        <f>_xlfn.XLOOKUP(BD_ATLETAS[[#This Row],[ATLETA]],ATLETAS[ATLETA],ATLETAS[SEXO])</f>
        <v>F</v>
      </c>
      <c r="H1993" s="5">
        <v>44130</v>
      </c>
      <c r="I1993" s="2" t="s">
        <v>381</v>
      </c>
      <c r="J1993" s="1" t="s">
        <v>651</v>
      </c>
      <c r="K1993" s="3">
        <v>1.4109953703703704E-3</v>
      </c>
    </row>
    <row r="1994" spans="1:11" x14ac:dyDescent="0.25">
      <c r="A1994" s="1">
        <v>2024</v>
      </c>
      <c r="B1994" s="4">
        <f>_xlfn.XLOOKUP(BD_ATLETAS[[#This Row],[ATLETA]],ATLETAS[ATLETA],ATLETAS[F. NACIMIENTO])</f>
        <v>30604</v>
      </c>
      <c r="C1994" s="1">
        <f>IF(BD_ATLETAS[[#This Row],[F. NACIMIENTO]]=0,"",BD_ATLETAS[[#This Row],[AÑO]]-YEAR(BD_ATLETAS[[#This Row],[F. NACIMIENTO]]))</f>
        <v>37</v>
      </c>
      <c r="D1994" s="2" t="s">
        <v>181</v>
      </c>
      <c r="E1994" s="4" t="s">
        <v>367</v>
      </c>
      <c r="F199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1994" s="4" t="str">
        <f>_xlfn.XLOOKUP(BD_ATLETAS[[#This Row],[ATLETA]],ATLETAS[ATLETA],ATLETAS[SEXO])</f>
        <v>F</v>
      </c>
      <c r="H1994" s="5">
        <v>44130</v>
      </c>
      <c r="I1994" s="2" t="s">
        <v>381</v>
      </c>
      <c r="J1994" s="1" t="s">
        <v>11</v>
      </c>
      <c r="K1994" s="3">
        <v>6.5011574074074071E-4</v>
      </c>
    </row>
    <row r="1995" spans="1:11" x14ac:dyDescent="0.25">
      <c r="A1995" s="1">
        <v>2024</v>
      </c>
      <c r="B1995" s="4">
        <f>_xlfn.XLOOKUP(BD_ATLETAS[[#This Row],[ATLETA]],ATLETAS[ATLETA],ATLETAS[F. NACIMIENTO])</f>
        <v>40626</v>
      </c>
      <c r="C1995" s="1">
        <f>IF(BD_ATLETAS[[#This Row],[F. NACIMIENTO]]=0,"",BD_ATLETAS[[#This Row],[AÑO]]-YEAR(BD_ATLETAS[[#This Row],[F. NACIMIENTO]]))</f>
        <v>9</v>
      </c>
      <c r="D1995" s="2" t="s">
        <v>121</v>
      </c>
      <c r="E1995" s="4" t="s">
        <v>364</v>
      </c>
      <c r="F199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5" s="4" t="str">
        <f>_xlfn.XLOOKUP(BD_ATLETAS[[#This Row],[ATLETA]],ATLETAS[ATLETA],ATLETAS[SEXO])</f>
        <v>F</v>
      </c>
      <c r="H1995" s="5">
        <v>44130</v>
      </c>
      <c r="I1995" s="2" t="s">
        <v>381</v>
      </c>
      <c r="J1995" s="1" t="s">
        <v>649</v>
      </c>
      <c r="K1995" s="3">
        <v>6.7962962962962964E-4</v>
      </c>
    </row>
    <row r="1996" spans="1:11" x14ac:dyDescent="0.25">
      <c r="A1996" s="1">
        <v>2024</v>
      </c>
      <c r="B1996" s="4">
        <f>_xlfn.XLOOKUP(BD_ATLETAS[[#This Row],[ATLETA]],ATLETAS[ATLETA],ATLETAS[F. NACIMIENTO])</f>
        <v>40626</v>
      </c>
      <c r="C1996" s="1">
        <f>IF(BD_ATLETAS[[#This Row],[F. NACIMIENTO]]=0,"",BD_ATLETAS[[#This Row],[AÑO]]-YEAR(BD_ATLETAS[[#This Row],[F. NACIMIENTO]]))</f>
        <v>9</v>
      </c>
      <c r="D1996" s="2" t="s">
        <v>121</v>
      </c>
      <c r="E1996" s="4" t="s">
        <v>364</v>
      </c>
      <c r="F199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6" s="4" t="str">
        <f>_xlfn.XLOOKUP(BD_ATLETAS[[#This Row],[ATLETA]],ATLETAS[ATLETA],ATLETAS[SEXO])</f>
        <v>F</v>
      </c>
      <c r="H1996" s="5">
        <v>44130</v>
      </c>
      <c r="I1996" s="2" t="s">
        <v>381</v>
      </c>
      <c r="J1996" s="1" t="s">
        <v>651</v>
      </c>
      <c r="K1996" s="3">
        <v>1.4354166666666667E-3</v>
      </c>
    </row>
    <row r="1997" spans="1:11" x14ac:dyDescent="0.25">
      <c r="A1997" s="1">
        <v>2024</v>
      </c>
      <c r="B1997" s="4">
        <f>_xlfn.XLOOKUP(BD_ATLETAS[[#This Row],[ATLETA]],ATLETAS[ATLETA],ATLETAS[F. NACIMIENTO])</f>
        <v>40626</v>
      </c>
      <c r="C1997" s="1">
        <f>IF(BD_ATLETAS[[#This Row],[F. NACIMIENTO]]=0,"",BD_ATLETAS[[#This Row],[AÑO]]-YEAR(BD_ATLETAS[[#This Row],[F. NACIMIENTO]]))</f>
        <v>9</v>
      </c>
      <c r="D1997" s="2" t="s">
        <v>121</v>
      </c>
      <c r="E1997" s="4" t="s">
        <v>364</v>
      </c>
      <c r="F199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7" s="4" t="str">
        <f>_xlfn.XLOOKUP(BD_ATLETAS[[#This Row],[ATLETA]],ATLETAS[ATLETA],ATLETAS[SEXO])</f>
        <v>F</v>
      </c>
      <c r="H1997" s="5">
        <v>44130</v>
      </c>
      <c r="I1997" s="2" t="s">
        <v>381</v>
      </c>
      <c r="J1997" s="1" t="s">
        <v>13</v>
      </c>
      <c r="K1997" s="3">
        <v>9.3726851851851859E-4</v>
      </c>
    </row>
    <row r="1998" spans="1:11" x14ac:dyDescent="0.25">
      <c r="A1998" s="1">
        <v>2024</v>
      </c>
      <c r="B1998" s="4">
        <f>_xlfn.XLOOKUP(BD_ATLETAS[[#This Row],[ATLETA]],ATLETAS[ATLETA],ATLETAS[F. NACIMIENTO])</f>
        <v>40626</v>
      </c>
      <c r="C1998" s="1">
        <f>IF(BD_ATLETAS[[#This Row],[F. NACIMIENTO]]=0,"",BD_ATLETAS[[#This Row],[AÑO]]-YEAR(BD_ATLETAS[[#This Row],[F. NACIMIENTO]]))</f>
        <v>9</v>
      </c>
      <c r="D1998" s="2" t="s">
        <v>121</v>
      </c>
      <c r="E1998" s="4" t="s">
        <v>364</v>
      </c>
      <c r="F199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8" s="4" t="str">
        <f>_xlfn.XLOOKUP(BD_ATLETAS[[#This Row],[ATLETA]],ATLETAS[ATLETA],ATLETAS[SEXO])</f>
        <v>F</v>
      </c>
      <c r="H1998" s="5">
        <v>44130</v>
      </c>
      <c r="I1998" s="2" t="s">
        <v>381</v>
      </c>
      <c r="J1998" s="1" t="s">
        <v>12</v>
      </c>
      <c r="K1998" s="3">
        <v>8.6377314814814813E-4</v>
      </c>
    </row>
    <row r="1999" spans="1:11" x14ac:dyDescent="0.25">
      <c r="A1999" s="1">
        <v>2024</v>
      </c>
      <c r="B1999" s="4">
        <f>_xlfn.XLOOKUP(BD_ATLETAS[[#This Row],[ATLETA]],ATLETAS[ATLETA],ATLETAS[F. NACIMIENTO])</f>
        <v>40826</v>
      </c>
      <c r="C1999" s="1">
        <f>IF(BD_ATLETAS[[#This Row],[F. NACIMIENTO]]=0,"",BD_ATLETAS[[#This Row],[AÑO]]-YEAR(BD_ATLETAS[[#This Row],[F. NACIMIENTO]]))</f>
        <v>9</v>
      </c>
      <c r="D1999" s="2" t="s">
        <v>244</v>
      </c>
      <c r="E1999" s="4" t="s">
        <v>369</v>
      </c>
      <c r="F199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1999" s="4" t="str">
        <f>_xlfn.XLOOKUP(BD_ATLETAS[[#This Row],[ATLETA]],ATLETAS[ATLETA],ATLETAS[SEXO])</f>
        <v>F</v>
      </c>
      <c r="H1999" s="5">
        <v>44130</v>
      </c>
      <c r="I1999" s="2" t="s">
        <v>381</v>
      </c>
      <c r="J1999" s="1" t="s">
        <v>649</v>
      </c>
      <c r="K1999" s="3">
        <v>5.8807870370370372E-4</v>
      </c>
    </row>
    <row r="2000" spans="1:11" x14ac:dyDescent="0.25">
      <c r="A2000" s="1">
        <v>2024</v>
      </c>
      <c r="B2000" s="4">
        <f>_xlfn.XLOOKUP(BD_ATLETAS[[#This Row],[ATLETA]],ATLETAS[ATLETA],ATLETAS[F. NACIMIENTO])</f>
        <v>40826</v>
      </c>
      <c r="C2000" s="1">
        <f>IF(BD_ATLETAS[[#This Row],[F. NACIMIENTO]]=0,"",BD_ATLETAS[[#This Row],[AÑO]]-YEAR(BD_ATLETAS[[#This Row],[F. NACIMIENTO]]))</f>
        <v>9</v>
      </c>
      <c r="D2000" s="2" t="s">
        <v>244</v>
      </c>
      <c r="E2000" s="4" t="s">
        <v>369</v>
      </c>
      <c r="F200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00" s="4" t="str">
        <f>_xlfn.XLOOKUP(BD_ATLETAS[[#This Row],[ATLETA]],ATLETAS[ATLETA],ATLETAS[SEXO])</f>
        <v>F</v>
      </c>
      <c r="H2000" s="5">
        <v>44130</v>
      </c>
      <c r="I2000" s="2" t="s">
        <v>381</v>
      </c>
      <c r="J2000" s="1" t="s">
        <v>651</v>
      </c>
      <c r="K2000" s="3">
        <v>1.3979166666666667E-3</v>
      </c>
    </row>
    <row r="2001" spans="1:11" x14ac:dyDescent="0.25">
      <c r="A2001" s="1">
        <v>2024</v>
      </c>
      <c r="B2001" s="4">
        <f>_xlfn.XLOOKUP(BD_ATLETAS[[#This Row],[ATLETA]],ATLETAS[ATLETA],ATLETAS[F. NACIMIENTO])</f>
        <v>40826</v>
      </c>
      <c r="C2001" s="1">
        <f>IF(BD_ATLETAS[[#This Row],[F. NACIMIENTO]]=0,"",BD_ATLETAS[[#This Row],[AÑO]]-YEAR(BD_ATLETAS[[#This Row],[F. NACIMIENTO]]))</f>
        <v>9</v>
      </c>
      <c r="D2001" s="2" t="s">
        <v>244</v>
      </c>
      <c r="E2001" s="4" t="s">
        <v>369</v>
      </c>
      <c r="F200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01" s="4" t="str">
        <f>_xlfn.XLOOKUP(BD_ATLETAS[[#This Row],[ATLETA]],ATLETAS[ATLETA],ATLETAS[SEXO])</f>
        <v>F</v>
      </c>
      <c r="H2001" s="5">
        <v>44130</v>
      </c>
      <c r="I2001" s="2" t="s">
        <v>381</v>
      </c>
      <c r="J2001" s="1" t="s">
        <v>11</v>
      </c>
      <c r="K2001" s="3">
        <v>7.7685185185185192E-4</v>
      </c>
    </row>
    <row r="2002" spans="1:11" x14ac:dyDescent="0.25">
      <c r="A2002" s="1">
        <v>2024</v>
      </c>
      <c r="B2002" s="4">
        <f>_xlfn.XLOOKUP(BD_ATLETAS[[#This Row],[ATLETA]],ATLETAS[ATLETA],ATLETAS[F. NACIMIENTO])</f>
        <v>42126</v>
      </c>
      <c r="C2002" s="1">
        <f>IF(BD_ATLETAS[[#This Row],[F. NACIMIENTO]]=0,"",BD_ATLETAS[[#This Row],[AÑO]]-YEAR(BD_ATLETAS[[#This Row],[F. NACIMIENTO]]))</f>
        <v>5</v>
      </c>
      <c r="D2002" s="2" t="s">
        <v>24</v>
      </c>
      <c r="E2002" s="4" t="s">
        <v>25</v>
      </c>
      <c r="F200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02" s="4" t="str">
        <f>_xlfn.XLOOKUP(BD_ATLETAS[[#This Row],[ATLETA]],ATLETAS[ATLETA],ATLETAS[SEXO])</f>
        <v>F</v>
      </c>
      <c r="H2002" s="5">
        <v>44130</v>
      </c>
      <c r="I2002" s="2" t="s">
        <v>381</v>
      </c>
      <c r="J2002" s="1" t="s">
        <v>650</v>
      </c>
      <c r="K2002" s="3">
        <v>3.8587962962962968E-4</v>
      </c>
    </row>
    <row r="2003" spans="1:11" x14ac:dyDescent="0.25">
      <c r="A2003" s="1">
        <v>2024</v>
      </c>
      <c r="B2003" s="4">
        <f>_xlfn.XLOOKUP(BD_ATLETAS[[#This Row],[ATLETA]],ATLETAS[ATLETA],ATLETAS[F. NACIMIENTO])</f>
        <v>42126</v>
      </c>
      <c r="C2003" s="1">
        <f>IF(BD_ATLETAS[[#This Row],[F. NACIMIENTO]]=0,"",BD_ATLETAS[[#This Row],[AÑO]]-YEAR(BD_ATLETAS[[#This Row],[F. NACIMIENTO]]))</f>
        <v>5</v>
      </c>
      <c r="D2003" s="2" t="s">
        <v>24</v>
      </c>
      <c r="E2003" s="4" t="s">
        <v>25</v>
      </c>
      <c r="F200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03" s="4" t="str">
        <f>_xlfn.XLOOKUP(BD_ATLETAS[[#This Row],[ATLETA]],ATLETAS[ATLETA],ATLETAS[SEXO])</f>
        <v>F</v>
      </c>
      <c r="H2003" s="5">
        <v>44130</v>
      </c>
      <c r="I2003" s="2" t="s">
        <v>381</v>
      </c>
      <c r="J2003" s="1" t="s">
        <v>9</v>
      </c>
      <c r="K2003" s="3">
        <v>5.276620370370371E-4</v>
      </c>
    </row>
    <row r="2004" spans="1:11" x14ac:dyDescent="0.25">
      <c r="A2004" s="1">
        <v>2024</v>
      </c>
      <c r="B2004" s="4">
        <f>_xlfn.XLOOKUP(BD_ATLETAS[[#This Row],[ATLETA]],ATLETAS[ATLETA],ATLETAS[F. NACIMIENTO])</f>
        <v>38364</v>
      </c>
      <c r="C2004" s="1">
        <f>IF(BD_ATLETAS[[#This Row],[F. NACIMIENTO]]=0,"",BD_ATLETAS[[#This Row],[AÑO]]-YEAR(BD_ATLETAS[[#This Row],[F. NACIMIENTO]]))</f>
        <v>15</v>
      </c>
      <c r="D2004" s="2" t="s">
        <v>219</v>
      </c>
      <c r="E2004" s="4" t="s">
        <v>368</v>
      </c>
      <c r="F20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4" s="4" t="str">
        <f>_xlfn.XLOOKUP(BD_ATLETAS[[#This Row],[ATLETA]],ATLETAS[ATLETA],ATLETAS[SEXO])</f>
        <v>F</v>
      </c>
      <c r="H2004" s="5">
        <v>44130</v>
      </c>
      <c r="I2004" s="2" t="s">
        <v>381</v>
      </c>
      <c r="J2004" s="1" t="s">
        <v>649</v>
      </c>
      <c r="K2004" s="3">
        <v>4.2916666666666667E-4</v>
      </c>
    </row>
    <row r="2005" spans="1:11" x14ac:dyDescent="0.25">
      <c r="A2005" s="1">
        <v>2024</v>
      </c>
      <c r="B2005" s="4">
        <f>_xlfn.XLOOKUP(BD_ATLETAS[[#This Row],[ATLETA]],ATLETAS[ATLETA],ATLETAS[F. NACIMIENTO])</f>
        <v>38364</v>
      </c>
      <c r="C2005" s="1">
        <f>IF(BD_ATLETAS[[#This Row],[F. NACIMIENTO]]=0,"",BD_ATLETAS[[#This Row],[AÑO]]-YEAR(BD_ATLETAS[[#This Row],[F. NACIMIENTO]]))</f>
        <v>15</v>
      </c>
      <c r="D2005" s="2" t="s">
        <v>219</v>
      </c>
      <c r="E2005" s="4" t="s">
        <v>368</v>
      </c>
      <c r="F20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5" s="4" t="str">
        <f>_xlfn.XLOOKUP(BD_ATLETAS[[#This Row],[ATLETA]],ATLETAS[ATLETA],ATLETAS[SEXO])</f>
        <v>F</v>
      </c>
      <c r="H2005" s="5">
        <v>44130</v>
      </c>
      <c r="I2005" s="2" t="s">
        <v>381</v>
      </c>
      <c r="J2005" s="1" t="s">
        <v>651</v>
      </c>
      <c r="K2005" s="3">
        <v>9.9641203703703697E-4</v>
      </c>
    </row>
    <row r="2006" spans="1:11" x14ac:dyDescent="0.25">
      <c r="A2006" s="1">
        <v>2024</v>
      </c>
      <c r="B2006" s="4">
        <f>_xlfn.XLOOKUP(BD_ATLETAS[[#This Row],[ATLETA]],ATLETAS[ATLETA],ATLETAS[F. NACIMIENTO])</f>
        <v>38364</v>
      </c>
      <c r="C2006" s="1">
        <f>IF(BD_ATLETAS[[#This Row],[F. NACIMIENTO]]=0,"",BD_ATLETAS[[#This Row],[AÑO]]-YEAR(BD_ATLETAS[[#This Row],[F. NACIMIENTO]]))</f>
        <v>15</v>
      </c>
      <c r="D2006" s="2" t="s">
        <v>219</v>
      </c>
      <c r="E2006" s="4" t="s">
        <v>368</v>
      </c>
      <c r="F20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6" s="4" t="str">
        <f>_xlfn.XLOOKUP(BD_ATLETAS[[#This Row],[ATLETA]],ATLETAS[ATLETA],ATLETAS[SEXO])</f>
        <v>F</v>
      </c>
      <c r="H2006" s="5">
        <v>44130</v>
      </c>
      <c r="I2006" s="2" t="s">
        <v>381</v>
      </c>
      <c r="J2006" s="1" t="s">
        <v>13</v>
      </c>
      <c r="K2006" s="3">
        <v>4.71412037037037E-4</v>
      </c>
    </row>
    <row r="2007" spans="1:11" x14ac:dyDescent="0.25">
      <c r="A2007" s="1">
        <v>2024</v>
      </c>
      <c r="B2007" s="4">
        <f>_xlfn.XLOOKUP(BD_ATLETAS[[#This Row],[ATLETA]],ATLETAS[ATLETA],ATLETAS[F. NACIMIENTO])</f>
        <v>38364</v>
      </c>
      <c r="C2007" s="1">
        <f>IF(BD_ATLETAS[[#This Row],[F. NACIMIENTO]]=0,"",BD_ATLETAS[[#This Row],[AÑO]]-YEAR(BD_ATLETAS[[#This Row],[F. NACIMIENTO]]))</f>
        <v>15</v>
      </c>
      <c r="D2007" s="2" t="s">
        <v>219</v>
      </c>
      <c r="E2007" s="4" t="s">
        <v>368</v>
      </c>
      <c r="F20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007" s="4" t="str">
        <f>_xlfn.XLOOKUP(BD_ATLETAS[[#This Row],[ATLETA]],ATLETAS[ATLETA],ATLETAS[SEXO])</f>
        <v>F</v>
      </c>
      <c r="H2007" s="5">
        <v>44130</v>
      </c>
      <c r="I2007" s="2" t="s">
        <v>381</v>
      </c>
      <c r="J2007" s="1" t="s">
        <v>12</v>
      </c>
      <c r="K2007" s="3">
        <v>7.3182870370370372E-4</v>
      </c>
    </row>
    <row r="2008" spans="1:11" x14ac:dyDescent="0.25">
      <c r="A2008" s="1">
        <v>2024</v>
      </c>
      <c r="B2008" s="4">
        <f>_xlfn.XLOOKUP(BD_ATLETAS[[#This Row],[ATLETA]],ATLETAS[ATLETA],ATLETAS[F. NACIMIENTO])</f>
        <v>40182</v>
      </c>
      <c r="C2008" s="1">
        <f>IF(BD_ATLETAS[[#This Row],[F. NACIMIENTO]]=0,"",BD_ATLETAS[[#This Row],[AÑO]]-YEAR(BD_ATLETAS[[#This Row],[F. NACIMIENTO]]))</f>
        <v>10</v>
      </c>
      <c r="D2008" s="2" t="s">
        <v>208</v>
      </c>
      <c r="E2008" s="4" t="s">
        <v>368</v>
      </c>
      <c r="F20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08" s="4" t="str">
        <f>_xlfn.XLOOKUP(BD_ATLETAS[[#This Row],[ATLETA]],ATLETAS[ATLETA],ATLETAS[SEXO])</f>
        <v>F</v>
      </c>
      <c r="H2008" s="5">
        <v>44130</v>
      </c>
      <c r="I2008" s="2" t="s">
        <v>381</v>
      </c>
      <c r="J2008" s="1" t="s">
        <v>649</v>
      </c>
      <c r="K2008" s="3">
        <v>5.6180555555555552E-4</v>
      </c>
    </row>
    <row r="2009" spans="1:11" x14ac:dyDescent="0.25">
      <c r="A2009" s="1">
        <v>2024</v>
      </c>
      <c r="B2009" s="4">
        <f>_xlfn.XLOOKUP(BD_ATLETAS[[#This Row],[ATLETA]],ATLETAS[ATLETA],ATLETAS[F. NACIMIENTO])</f>
        <v>40182</v>
      </c>
      <c r="C2009" s="1">
        <f>IF(BD_ATLETAS[[#This Row],[F. NACIMIENTO]]=0,"",BD_ATLETAS[[#This Row],[AÑO]]-YEAR(BD_ATLETAS[[#This Row],[F. NACIMIENTO]]))</f>
        <v>10</v>
      </c>
      <c r="D2009" s="2" t="s">
        <v>208</v>
      </c>
      <c r="E2009" s="4" t="s">
        <v>368</v>
      </c>
      <c r="F20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09" s="4" t="str">
        <f>_xlfn.XLOOKUP(BD_ATLETAS[[#This Row],[ATLETA]],ATLETAS[ATLETA],ATLETAS[SEXO])</f>
        <v>F</v>
      </c>
      <c r="H2009" s="5">
        <v>44130</v>
      </c>
      <c r="I2009" s="2" t="s">
        <v>381</v>
      </c>
      <c r="J2009" s="1" t="s">
        <v>11</v>
      </c>
      <c r="K2009" s="3">
        <v>6.9398148148148151E-4</v>
      </c>
    </row>
    <row r="2010" spans="1:11" x14ac:dyDescent="0.25">
      <c r="A2010" s="1">
        <v>2024</v>
      </c>
      <c r="B2010" s="4">
        <f>_xlfn.XLOOKUP(BD_ATLETAS[[#This Row],[ATLETA]],ATLETAS[ATLETA],ATLETAS[F. NACIMIENTO])</f>
        <v>40182</v>
      </c>
      <c r="C2010" s="1">
        <f>IF(BD_ATLETAS[[#This Row],[F. NACIMIENTO]]=0,"",BD_ATLETAS[[#This Row],[AÑO]]-YEAR(BD_ATLETAS[[#This Row],[F. NACIMIENTO]]))</f>
        <v>10</v>
      </c>
      <c r="D2010" s="2" t="s">
        <v>208</v>
      </c>
      <c r="E2010" s="4" t="s">
        <v>368</v>
      </c>
      <c r="F20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10" s="4" t="str">
        <f>_xlfn.XLOOKUP(BD_ATLETAS[[#This Row],[ATLETA]],ATLETAS[ATLETA],ATLETAS[SEXO])</f>
        <v>F</v>
      </c>
      <c r="H2010" s="5">
        <v>44130</v>
      </c>
      <c r="I2010" s="2" t="s">
        <v>381</v>
      </c>
      <c r="J2010" s="1" t="s">
        <v>13</v>
      </c>
      <c r="K2010" s="3">
        <v>7.7256944444444443E-4</v>
      </c>
    </row>
    <row r="2011" spans="1:11" x14ac:dyDescent="0.25">
      <c r="A2011" s="1">
        <v>2024</v>
      </c>
      <c r="B2011" s="4">
        <f>_xlfn.XLOOKUP(BD_ATLETAS[[#This Row],[ATLETA]],ATLETAS[ATLETA],ATLETAS[F. NACIMIENTO])</f>
        <v>40182</v>
      </c>
      <c r="C2011" s="1">
        <f>IF(BD_ATLETAS[[#This Row],[F. NACIMIENTO]]=0,"",BD_ATLETAS[[#This Row],[AÑO]]-YEAR(BD_ATLETAS[[#This Row],[F. NACIMIENTO]]))</f>
        <v>10</v>
      </c>
      <c r="D2011" s="2" t="s">
        <v>208</v>
      </c>
      <c r="E2011" s="4" t="s">
        <v>368</v>
      </c>
      <c r="F20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11" s="4" t="str">
        <f>_xlfn.XLOOKUP(BD_ATLETAS[[#This Row],[ATLETA]],ATLETAS[ATLETA],ATLETAS[SEXO])</f>
        <v>F</v>
      </c>
      <c r="H2011" s="5">
        <v>44130</v>
      </c>
      <c r="I2011" s="2" t="s">
        <v>381</v>
      </c>
      <c r="J2011" s="1" t="s">
        <v>12</v>
      </c>
      <c r="K2011" s="3">
        <v>8.3576388888888893E-4</v>
      </c>
    </row>
    <row r="2012" spans="1:11" x14ac:dyDescent="0.25">
      <c r="A2012" s="1">
        <v>2024</v>
      </c>
      <c r="B2012" s="4">
        <f>_xlfn.XLOOKUP(BD_ATLETAS[[#This Row],[ATLETA]],ATLETAS[ATLETA],ATLETAS[F. NACIMIENTO])</f>
        <v>34474</v>
      </c>
      <c r="C2012" s="1">
        <f>IF(BD_ATLETAS[[#This Row],[F. NACIMIENTO]]=0,"",BD_ATLETAS[[#This Row],[AÑO]]-YEAR(BD_ATLETAS[[#This Row],[F. NACIMIENTO]]))</f>
        <v>26</v>
      </c>
      <c r="D2012" s="2" t="s">
        <v>130</v>
      </c>
      <c r="E2012" s="4" t="s">
        <v>364</v>
      </c>
      <c r="F20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2" s="4" t="str">
        <f>_xlfn.XLOOKUP(BD_ATLETAS[[#This Row],[ATLETA]],ATLETAS[ATLETA],ATLETAS[SEXO])</f>
        <v>F</v>
      </c>
      <c r="H2012" s="5">
        <v>44130</v>
      </c>
      <c r="I2012" s="2" t="s">
        <v>381</v>
      </c>
      <c r="J2012" s="1" t="s">
        <v>649</v>
      </c>
      <c r="K2012" s="3">
        <v>5.2951388888888894E-4</v>
      </c>
    </row>
    <row r="2013" spans="1:11" x14ac:dyDescent="0.25">
      <c r="A2013" s="1">
        <v>2024</v>
      </c>
      <c r="B2013" s="4">
        <f>_xlfn.XLOOKUP(BD_ATLETAS[[#This Row],[ATLETA]],ATLETAS[ATLETA],ATLETAS[F. NACIMIENTO])</f>
        <v>34474</v>
      </c>
      <c r="C2013" s="1">
        <f>IF(BD_ATLETAS[[#This Row],[F. NACIMIENTO]]=0,"",BD_ATLETAS[[#This Row],[AÑO]]-YEAR(BD_ATLETAS[[#This Row],[F. NACIMIENTO]]))</f>
        <v>26</v>
      </c>
      <c r="D2013" s="2" t="s">
        <v>130</v>
      </c>
      <c r="E2013" s="4" t="s">
        <v>364</v>
      </c>
      <c r="F201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3" s="4" t="str">
        <f>_xlfn.XLOOKUP(BD_ATLETAS[[#This Row],[ATLETA]],ATLETAS[ATLETA],ATLETAS[SEXO])</f>
        <v>F</v>
      </c>
      <c r="H2013" s="5">
        <v>44130</v>
      </c>
      <c r="I2013" s="2" t="s">
        <v>381</v>
      </c>
      <c r="J2013" s="1" t="s">
        <v>651</v>
      </c>
      <c r="K2013" s="3">
        <v>1.1809027777777779E-3</v>
      </c>
    </row>
    <row r="2014" spans="1:11" x14ac:dyDescent="0.25">
      <c r="A2014" s="1">
        <v>2024</v>
      </c>
      <c r="B2014" s="4">
        <f>_xlfn.XLOOKUP(BD_ATLETAS[[#This Row],[ATLETA]],ATLETAS[ATLETA],ATLETAS[F. NACIMIENTO])</f>
        <v>34474</v>
      </c>
      <c r="C2014" s="1">
        <f>IF(BD_ATLETAS[[#This Row],[F. NACIMIENTO]]=0,"",BD_ATLETAS[[#This Row],[AÑO]]-YEAR(BD_ATLETAS[[#This Row],[F. NACIMIENTO]]))</f>
        <v>26</v>
      </c>
      <c r="D2014" s="2" t="s">
        <v>130</v>
      </c>
      <c r="E2014" s="4" t="s">
        <v>364</v>
      </c>
      <c r="F201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14" s="4" t="str">
        <f>_xlfn.XLOOKUP(BD_ATLETAS[[#This Row],[ATLETA]],ATLETAS[ATLETA],ATLETAS[SEXO])</f>
        <v>F</v>
      </c>
      <c r="H2014" s="5">
        <v>44130</v>
      </c>
      <c r="I2014" s="2" t="s">
        <v>381</v>
      </c>
      <c r="J2014" s="1" t="s">
        <v>11</v>
      </c>
      <c r="K2014" s="3">
        <v>6.2962962962962961E-4</v>
      </c>
    </row>
    <row r="2015" spans="1:11" x14ac:dyDescent="0.25">
      <c r="A2015" s="1">
        <v>2024</v>
      </c>
      <c r="B2015" s="4">
        <f>_xlfn.XLOOKUP(BD_ATLETAS[[#This Row],[ATLETA]],ATLETAS[ATLETA],ATLETAS[F. NACIMIENTO])</f>
        <v>38256</v>
      </c>
      <c r="C2015" s="1">
        <f>IF(BD_ATLETAS[[#This Row],[F. NACIMIENTO]]=0,"",BD_ATLETAS[[#This Row],[AÑO]]-YEAR(BD_ATLETAS[[#This Row],[F. NACIMIENTO]]))</f>
        <v>16</v>
      </c>
      <c r="D2015" s="2" t="s">
        <v>220</v>
      </c>
      <c r="E2015" s="4" t="s">
        <v>368</v>
      </c>
      <c r="F201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5" s="4" t="str">
        <f>_xlfn.XLOOKUP(BD_ATLETAS[[#This Row],[ATLETA]],ATLETAS[ATLETA],ATLETAS[SEXO])</f>
        <v>F</v>
      </c>
      <c r="H2015" s="5">
        <v>44130</v>
      </c>
      <c r="I2015" s="2" t="s">
        <v>381</v>
      </c>
      <c r="J2015" s="1" t="s">
        <v>649</v>
      </c>
      <c r="K2015" s="3">
        <v>4.9409722222222216E-4</v>
      </c>
    </row>
    <row r="2016" spans="1:11" x14ac:dyDescent="0.25">
      <c r="A2016" s="1">
        <v>2024</v>
      </c>
      <c r="B2016" s="4">
        <f>_xlfn.XLOOKUP(BD_ATLETAS[[#This Row],[ATLETA]],ATLETAS[ATLETA],ATLETAS[F. NACIMIENTO])</f>
        <v>38256</v>
      </c>
      <c r="C2016" s="1">
        <f>IF(BD_ATLETAS[[#This Row],[F. NACIMIENTO]]=0,"",BD_ATLETAS[[#This Row],[AÑO]]-YEAR(BD_ATLETAS[[#This Row],[F. NACIMIENTO]]))</f>
        <v>16</v>
      </c>
      <c r="D2016" s="2" t="s">
        <v>220</v>
      </c>
      <c r="E2016" s="4" t="s">
        <v>368</v>
      </c>
      <c r="F201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6" s="4" t="str">
        <f>_xlfn.XLOOKUP(BD_ATLETAS[[#This Row],[ATLETA]],ATLETAS[ATLETA],ATLETAS[SEXO])</f>
        <v>F</v>
      </c>
      <c r="H2016" s="5">
        <v>44130</v>
      </c>
      <c r="I2016" s="2" t="s">
        <v>381</v>
      </c>
      <c r="J2016" s="1" t="s">
        <v>651</v>
      </c>
      <c r="K2016" s="3">
        <v>1.1093749999999999E-3</v>
      </c>
    </row>
    <row r="2017" spans="1:11" x14ac:dyDescent="0.25">
      <c r="A2017" s="1">
        <v>2024</v>
      </c>
      <c r="B2017" s="4">
        <f>_xlfn.XLOOKUP(BD_ATLETAS[[#This Row],[ATLETA]],ATLETAS[ATLETA],ATLETAS[F. NACIMIENTO])</f>
        <v>38256</v>
      </c>
      <c r="C2017" s="1">
        <f>IF(BD_ATLETAS[[#This Row],[F. NACIMIENTO]]=0,"",BD_ATLETAS[[#This Row],[AÑO]]-YEAR(BD_ATLETAS[[#This Row],[F. NACIMIENTO]]))</f>
        <v>16</v>
      </c>
      <c r="D2017" s="2" t="s">
        <v>220</v>
      </c>
      <c r="E2017" s="4" t="s">
        <v>368</v>
      </c>
      <c r="F201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7" s="4" t="str">
        <f>_xlfn.XLOOKUP(BD_ATLETAS[[#This Row],[ATLETA]],ATLETAS[ATLETA],ATLETAS[SEXO])</f>
        <v>F</v>
      </c>
      <c r="H2017" s="5">
        <v>44130</v>
      </c>
      <c r="I2017" s="2" t="s">
        <v>381</v>
      </c>
      <c r="J2017" s="1" t="s">
        <v>11</v>
      </c>
      <c r="K2017" s="3">
        <v>4.9409722222222216E-4</v>
      </c>
    </row>
    <row r="2018" spans="1:11" x14ac:dyDescent="0.25">
      <c r="A2018" s="1">
        <v>2024</v>
      </c>
      <c r="B2018" s="4">
        <f>_xlfn.XLOOKUP(BD_ATLETAS[[#This Row],[ATLETA]],ATLETAS[ATLETA],ATLETAS[F. NACIMIENTO])</f>
        <v>38256</v>
      </c>
      <c r="C2018" s="1">
        <f>IF(BD_ATLETAS[[#This Row],[F. NACIMIENTO]]=0,"",BD_ATLETAS[[#This Row],[AÑO]]-YEAR(BD_ATLETAS[[#This Row],[F. NACIMIENTO]]))</f>
        <v>16</v>
      </c>
      <c r="D2018" s="2" t="s">
        <v>220</v>
      </c>
      <c r="E2018" s="4" t="s">
        <v>368</v>
      </c>
      <c r="F201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018" s="4" t="str">
        <f>_xlfn.XLOOKUP(BD_ATLETAS[[#This Row],[ATLETA]],ATLETAS[ATLETA],ATLETAS[SEXO])</f>
        <v>F</v>
      </c>
      <c r="H2018" s="5">
        <v>44130</v>
      </c>
      <c r="I2018" s="2" t="s">
        <v>381</v>
      </c>
      <c r="J2018" s="1" t="s">
        <v>12</v>
      </c>
      <c r="K2018" s="3">
        <v>5.8634259259259251E-4</v>
      </c>
    </row>
    <row r="2019" spans="1:11" x14ac:dyDescent="0.25">
      <c r="A2019" s="1">
        <v>2024</v>
      </c>
      <c r="B2019" s="4">
        <f>_xlfn.XLOOKUP(BD_ATLETAS[[#This Row],[ATLETA]],ATLETAS[ATLETA],ATLETAS[F. NACIMIENTO])</f>
        <v>39377</v>
      </c>
      <c r="C2019" s="1">
        <f>IF(BD_ATLETAS[[#This Row],[F. NACIMIENTO]]=0,"",BD_ATLETAS[[#This Row],[AÑO]]-YEAR(BD_ATLETAS[[#This Row],[F. NACIMIENTO]]))</f>
        <v>13</v>
      </c>
      <c r="D2019" s="2" t="s">
        <v>215</v>
      </c>
      <c r="E2019" s="4" t="s">
        <v>368</v>
      </c>
      <c r="F20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19" s="4" t="str">
        <f>_xlfn.XLOOKUP(BD_ATLETAS[[#This Row],[ATLETA]],ATLETAS[ATLETA],ATLETAS[SEXO])</f>
        <v>F</v>
      </c>
      <c r="H2019" s="5">
        <v>44130</v>
      </c>
      <c r="I2019" s="2" t="s">
        <v>381</v>
      </c>
      <c r="J2019" s="1" t="s">
        <v>649</v>
      </c>
      <c r="K2019" s="3">
        <v>6.8657407407407404E-4</v>
      </c>
    </row>
    <row r="2020" spans="1:11" x14ac:dyDescent="0.25">
      <c r="A2020" s="1">
        <v>2024</v>
      </c>
      <c r="B2020" s="4">
        <f>_xlfn.XLOOKUP(BD_ATLETAS[[#This Row],[ATLETA]],ATLETAS[ATLETA],ATLETAS[F. NACIMIENTO])</f>
        <v>39377</v>
      </c>
      <c r="C2020" s="1">
        <f>IF(BD_ATLETAS[[#This Row],[F. NACIMIENTO]]=0,"",BD_ATLETAS[[#This Row],[AÑO]]-YEAR(BD_ATLETAS[[#This Row],[F. NACIMIENTO]]))</f>
        <v>13</v>
      </c>
      <c r="D2020" s="2" t="s">
        <v>215</v>
      </c>
      <c r="E2020" s="4" t="s">
        <v>368</v>
      </c>
      <c r="F20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0" s="4" t="str">
        <f>_xlfn.XLOOKUP(BD_ATLETAS[[#This Row],[ATLETA]],ATLETAS[ATLETA],ATLETAS[SEXO])</f>
        <v>F</v>
      </c>
      <c r="H2020" s="5">
        <v>44130</v>
      </c>
      <c r="I2020" s="2" t="s">
        <v>381</v>
      </c>
      <c r="J2020" s="1" t="s">
        <v>651</v>
      </c>
      <c r="K2020" s="3">
        <v>1.0770833333333333E-3</v>
      </c>
    </row>
    <row r="2021" spans="1:11" x14ac:dyDescent="0.25">
      <c r="A2021" s="1">
        <v>2024</v>
      </c>
      <c r="B2021" s="4">
        <f>_xlfn.XLOOKUP(BD_ATLETAS[[#This Row],[ATLETA]],ATLETAS[ATLETA],ATLETAS[F. NACIMIENTO])</f>
        <v>39377</v>
      </c>
      <c r="C2021" s="1">
        <f>IF(BD_ATLETAS[[#This Row],[F. NACIMIENTO]]=0,"",BD_ATLETAS[[#This Row],[AÑO]]-YEAR(BD_ATLETAS[[#This Row],[F. NACIMIENTO]]))</f>
        <v>13</v>
      </c>
      <c r="D2021" s="2" t="s">
        <v>215</v>
      </c>
      <c r="E2021" s="4" t="s">
        <v>368</v>
      </c>
      <c r="F20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1" s="4" t="str">
        <f>_xlfn.XLOOKUP(BD_ATLETAS[[#This Row],[ATLETA]],ATLETAS[ATLETA],ATLETAS[SEXO])</f>
        <v>F</v>
      </c>
      <c r="H2021" s="5">
        <v>44130</v>
      </c>
      <c r="I2021" s="2" t="s">
        <v>381</v>
      </c>
      <c r="J2021" s="1" t="s">
        <v>13</v>
      </c>
      <c r="K2021" s="3">
        <v>5.4293981481481478E-4</v>
      </c>
    </row>
    <row r="2022" spans="1:11" x14ac:dyDescent="0.25">
      <c r="A2022" s="1">
        <v>2024</v>
      </c>
      <c r="B2022" s="4">
        <f>_xlfn.XLOOKUP(BD_ATLETAS[[#This Row],[ATLETA]],ATLETAS[ATLETA],ATLETAS[F. NACIMIENTO])</f>
        <v>39377</v>
      </c>
      <c r="C2022" s="1">
        <f>IF(BD_ATLETAS[[#This Row],[F. NACIMIENTO]]=0,"",BD_ATLETAS[[#This Row],[AÑO]]-YEAR(BD_ATLETAS[[#This Row],[F. NACIMIENTO]]))</f>
        <v>13</v>
      </c>
      <c r="D2022" s="2" t="s">
        <v>215</v>
      </c>
      <c r="E2022" s="4" t="s">
        <v>368</v>
      </c>
      <c r="F20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2" s="4" t="str">
        <f>_xlfn.XLOOKUP(BD_ATLETAS[[#This Row],[ATLETA]],ATLETAS[ATLETA],ATLETAS[SEXO])</f>
        <v>F</v>
      </c>
      <c r="H2022" s="5">
        <v>44130</v>
      </c>
      <c r="I2022" s="2" t="s">
        <v>381</v>
      </c>
      <c r="J2022" s="1" t="s">
        <v>12</v>
      </c>
      <c r="K2022" s="3">
        <v>5.340277777777778E-4</v>
      </c>
    </row>
    <row r="2023" spans="1:11" x14ac:dyDescent="0.25">
      <c r="A2023" s="1">
        <v>2024</v>
      </c>
      <c r="B2023" s="4">
        <f>_xlfn.XLOOKUP(BD_ATLETAS[[#This Row],[ATLETA]],ATLETAS[ATLETA],ATLETAS[F. NACIMIENTO])</f>
        <v>41048</v>
      </c>
      <c r="C2023" s="1">
        <f>IF(BD_ATLETAS[[#This Row],[F. NACIMIENTO]]=0,"",BD_ATLETAS[[#This Row],[AÑO]]-YEAR(BD_ATLETAS[[#This Row],[F. NACIMIENTO]]))</f>
        <v>8</v>
      </c>
      <c r="D2023" s="2" t="s">
        <v>204</v>
      </c>
      <c r="E2023" s="4" t="s">
        <v>368</v>
      </c>
      <c r="F202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3" s="4" t="str">
        <f>_xlfn.XLOOKUP(BD_ATLETAS[[#This Row],[ATLETA]],ATLETAS[ATLETA],ATLETAS[SEXO])</f>
        <v>F</v>
      </c>
      <c r="H2023" s="5">
        <v>44130</v>
      </c>
      <c r="I2023" s="2" t="s">
        <v>381</v>
      </c>
      <c r="J2023" s="1" t="s">
        <v>650</v>
      </c>
      <c r="K2023" s="3">
        <v>3.5694444444444445E-4</v>
      </c>
    </row>
    <row r="2024" spans="1:11" x14ac:dyDescent="0.25">
      <c r="A2024" s="1">
        <v>2024</v>
      </c>
      <c r="B2024" s="4">
        <f>_xlfn.XLOOKUP(BD_ATLETAS[[#This Row],[ATLETA]],ATLETAS[ATLETA],ATLETAS[F. NACIMIENTO])</f>
        <v>41048</v>
      </c>
      <c r="C2024" s="1">
        <f>IF(BD_ATLETAS[[#This Row],[F. NACIMIENTO]]=0,"",BD_ATLETAS[[#This Row],[AÑO]]-YEAR(BD_ATLETAS[[#This Row],[F. NACIMIENTO]]))</f>
        <v>8</v>
      </c>
      <c r="D2024" s="2" t="s">
        <v>204</v>
      </c>
      <c r="E2024" s="4" t="s">
        <v>368</v>
      </c>
      <c r="F202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24" s="4" t="str">
        <f>_xlfn.XLOOKUP(BD_ATLETAS[[#This Row],[ATLETA]],ATLETAS[ATLETA],ATLETAS[SEXO])</f>
        <v>F</v>
      </c>
      <c r="H2024" s="5">
        <v>44130</v>
      </c>
      <c r="I2024" s="2" t="s">
        <v>381</v>
      </c>
      <c r="J2024" s="1" t="s">
        <v>649</v>
      </c>
      <c r="K2024" s="3">
        <v>8.53587962962963E-4</v>
      </c>
    </row>
    <row r="2025" spans="1:11" x14ac:dyDescent="0.25">
      <c r="A2025" s="1">
        <v>2024</v>
      </c>
      <c r="B2025" s="4">
        <f>_xlfn.XLOOKUP(BD_ATLETAS[[#This Row],[ATLETA]],ATLETAS[ATLETA],ATLETAS[F. NACIMIENTO])</f>
        <v>40039</v>
      </c>
      <c r="C2025" s="1">
        <f>IF(BD_ATLETAS[[#This Row],[F. NACIMIENTO]]=0,"",BD_ATLETAS[[#This Row],[AÑO]]-YEAR(BD_ATLETAS[[#This Row],[F. NACIMIENTO]]))</f>
        <v>11</v>
      </c>
      <c r="D2025" s="2" t="s">
        <v>211</v>
      </c>
      <c r="E2025" s="4" t="s">
        <v>368</v>
      </c>
      <c r="F20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5" s="4" t="str">
        <f>_xlfn.XLOOKUP(BD_ATLETAS[[#This Row],[ATLETA]],ATLETAS[ATLETA],ATLETAS[SEXO])</f>
        <v>F</v>
      </c>
      <c r="H2025" s="5">
        <v>44130</v>
      </c>
      <c r="I2025" s="2" t="s">
        <v>381</v>
      </c>
      <c r="J2025" s="1" t="s">
        <v>649</v>
      </c>
      <c r="K2025" s="3">
        <v>5.2372685185185183E-4</v>
      </c>
    </row>
    <row r="2026" spans="1:11" x14ac:dyDescent="0.25">
      <c r="A2026" s="1">
        <v>2024</v>
      </c>
      <c r="B2026" s="4">
        <f>_xlfn.XLOOKUP(BD_ATLETAS[[#This Row],[ATLETA]],ATLETAS[ATLETA],ATLETAS[F. NACIMIENTO])</f>
        <v>40039</v>
      </c>
      <c r="C2026" s="1">
        <f>IF(BD_ATLETAS[[#This Row],[F. NACIMIENTO]]=0,"",BD_ATLETAS[[#This Row],[AÑO]]-YEAR(BD_ATLETAS[[#This Row],[F. NACIMIENTO]]))</f>
        <v>11</v>
      </c>
      <c r="D2026" s="2" t="s">
        <v>211</v>
      </c>
      <c r="E2026" s="4" t="s">
        <v>368</v>
      </c>
      <c r="F20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6" s="4" t="str">
        <f>_xlfn.XLOOKUP(BD_ATLETAS[[#This Row],[ATLETA]],ATLETAS[ATLETA],ATLETAS[SEXO])</f>
        <v>F</v>
      </c>
      <c r="H2026" s="5">
        <v>44130</v>
      </c>
      <c r="I2026" s="2" t="s">
        <v>381</v>
      </c>
      <c r="J2026" s="1" t="s">
        <v>11</v>
      </c>
      <c r="K2026" s="3">
        <v>6.3587962962962958E-4</v>
      </c>
    </row>
    <row r="2027" spans="1:11" x14ac:dyDescent="0.25">
      <c r="A2027" s="1">
        <v>2024</v>
      </c>
      <c r="B2027" s="4">
        <f>_xlfn.XLOOKUP(BD_ATLETAS[[#This Row],[ATLETA]],ATLETAS[ATLETA],ATLETAS[F. NACIMIENTO])</f>
        <v>40039</v>
      </c>
      <c r="C2027" s="1">
        <f>IF(BD_ATLETAS[[#This Row],[F. NACIMIENTO]]=0,"",BD_ATLETAS[[#This Row],[AÑO]]-YEAR(BD_ATLETAS[[#This Row],[F. NACIMIENTO]]))</f>
        <v>11</v>
      </c>
      <c r="D2027" s="2" t="s">
        <v>211</v>
      </c>
      <c r="E2027" s="4" t="s">
        <v>368</v>
      </c>
      <c r="F20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7" s="4" t="str">
        <f>_xlfn.XLOOKUP(BD_ATLETAS[[#This Row],[ATLETA]],ATLETAS[ATLETA],ATLETAS[SEXO])</f>
        <v>F</v>
      </c>
      <c r="H2027" s="5">
        <v>44130</v>
      </c>
      <c r="I2027" s="2" t="s">
        <v>381</v>
      </c>
      <c r="J2027" s="1" t="s">
        <v>13</v>
      </c>
      <c r="K2027" s="3">
        <v>5.5995370370370379E-4</v>
      </c>
    </row>
    <row r="2028" spans="1:11" x14ac:dyDescent="0.25">
      <c r="A2028" s="1">
        <v>2024</v>
      </c>
      <c r="B2028" s="4">
        <f>_xlfn.XLOOKUP(BD_ATLETAS[[#This Row],[ATLETA]],ATLETAS[ATLETA],ATLETAS[F. NACIMIENTO])</f>
        <v>40039</v>
      </c>
      <c r="C2028" s="1">
        <f>IF(BD_ATLETAS[[#This Row],[F. NACIMIENTO]]=0,"",BD_ATLETAS[[#This Row],[AÑO]]-YEAR(BD_ATLETAS[[#This Row],[F. NACIMIENTO]]))</f>
        <v>11</v>
      </c>
      <c r="D2028" s="2" t="s">
        <v>211</v>
      </c>
      <c r="E2028" s="4" t="s">
        <v>368</v>
      </c>
      <c r="F202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28" s="4" t="str">
        <f>_xlfn.XLOOKUP(BD_ATLETAS[[#This Row],[ATLETA]],ATLETAS[ATLETA],ATLETAS[SEXO])</f>
        <v>F</v>
      </c>
      <c r="H2028" s="5">
        <v>44130</v>
      </c>
      <c r="I2028" s="2" t="s">
        <v>381</v>
      </c>
      <c r="J2028" s="1" t="s">
        <v>12</v>
      </c>
      <c r="K2028" s="3">
        <v>6.6412037037037036E-4</v>
      </c>
    </row>
    <row r="2029" spans="1:11" x14ac:dyDescent="0.25">
      <c r="A2029" s="1">
        <v>2024</v>
      </c>
      <c r="B2029" s="4">
        <f>_xlfn.XLOOKUP(BD_ATLETAS[[#This Row],[ATLETA]],ATLETAS[ATLETA],ATLETAS[F. NACIMIENTO])</f>
        <v>39416</v>
      </c>
      <c r="C2029" s="1">
        <f>IF(BD_ATLETAS[[#This Row],[F. NACIMIENTO]]=0,"",BD_ATLETAS[[#This Row],[AÑO]]-YEAR(BD_ATLETAS[[#This Row],[F. NACIMIENTO]]))</f>
        <v>13</v>
      </c>
      <c r="D2029" s="2" t="s">
        <v>138</v>
      </c>
      <c r="E2029" s="4" t="s">
        <v>364</v>
      </c>
      <c r="F20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29" s="4" t="str">
        <f>_xlfn.XLOOKUP(BD_ATLETAS[[#This Row],[ATLETA]],ATLETAS[ATLETA],ATLETAS[SEXO])</f>
        <v>M</v>
      </c>
      <c r="H2029" s="5">
        <v>44130</v>
      </c>
      <c r="I2029" s="2" t="s">
        <v>381</v>
      </c>
      <c r="J2029" s="1" t="s">
        <v>649</v>
      </c>
      <c r="K2029" s="3">
        <v>3.2118055555555556E-4</v>
      </c>
    </row>
    <row r="2030" spans="1:11" x14ac:dyDescent="0.25">
      <c r="A2030" s="1">
        <v>2024</v>
      </c>
      <c r="B2030" s="4">
        <f>_xlfn.XLOOKUP(BD_ATLETAS[[#This Row],[ATLETA]],ATLETAS[ATLETA],ATLETAS[F. NACIMIENTO])</f>
        <v>39416</v>
      </c>
      <c r="C2030" s="1">
        <f>IF(BD_ATLETAS[[#This Row],[F. NACIMIENTO]]=0,"",BD_ATLETAS[[#This Row],[AÑO]]-YEAR(BD_ATLETAS[[#This Row],[F. NACIMIENTO]]))</f>
        <v>13</v>
      </c>
      <c r="D2030" s="2" t="s">
        <v>138</v>
      </c>
      <c r="E2030" s="4" t="s">
        <v>364</v>
      </c>
      <c r="F20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0" s="4" t="str">
        <f>_xlfn.XLOOKUP(BD_ATLETAS[[#This Row],[ATLETA]],ATLETAS[ATLETA],ATLETAS[SEXO])</f>
        <v>M</v>
      </c>
      <c r="H2030" s="5">
        <v>44130</v>
      </c>
      <c r="I2030" s="2" t="s">
        <v>381</v>
      </c>
      <c r="J2030" s="1" t="s">
        <v>651</v>
      </c>
      <c r="K2030" s="3">
        <v>7.2268518518518515E-4</v>
      </c>
    </row>
    <row r="2031" spans="1:11" x14ac:dyDescent="0.25">
      <c r="A2031" s="1">
        <v>2024</v>
      </c>
      <c r="B2031" s="4">
        <f>_xlfn.XLOOKUP(BD_ATLETAS[[#This Row],[ATLETA]],ATLETAS[ATLETA],ATLETAS[F. NACIMIENTO])</f>
        <v>39416</v>
      </c>
      <c r="C2031" s="1">
        <f>IF(BD_ATLETAS[[#This Row],[F. NACIMIENTO]]=0,"",BD_ATLETAS[[#This Row],[AÑO]]-YEAR(BD_ATLETAS[[#This Row],[F. NACIMIENTO]]))</f>
        <v>13</v>
      </c>
      <c r="D2031" s="2" t="s">
        <v>138</v>
      </c>
      <c r="E2031" s="4" t="s">
        <v>364</v>
      </c>
      <c r="F20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1" s="4" t="str">
        <f>_xlfn.XLOOKUP(BD_ATLETAS[[#This Row],[ATLETA]],ATLETAS[ATLETA],ATLETAS[SEXO])</f>
        <v>M</v>
      </c>
      <c r="H2031" s="5">
        <v>44130</v>
      </c>
      <c r="I2031" s="2" t="s">
        <v>381</v>
      </c>
      <c r="J2031" s="1" t="s">
        <v>13</v>
      </c>
      <c r="K2031" s="3">
        <v>3.6238425925925923E-4</v>
      </c>
    </row>
    <row r="2032" spans="1:11" x14ac:dyDescent="0.25">
      <c r="A2032" s="1">
        <v>2024</v>
      </c>
      <c r="B2032" s="4">
        <f>_xlfn.XLOOKUP(BD_ATLETAS[[#This Row],[ATLETA]],ATLETAS[ATLETA],ATLETAS[F. NACIMIENTO])</f>
        <v>39416</v>
      </c>
      <c r="C2032" s="1">
        <f>IF(BD_ATLETAS[[#This Row],[F. NACIMIENTO]]=0,"",BD_ATLETAS[[#This Row],[AÑO]]-YEAR(BD_ATLETAS[[#This Row],[F. NACIMIENTO]]))</f>
        <v>13</v>
      </c>
      <c r="D2032" s="2" t="s">
        <v>138</v>
      </c>
      <c r="E2032" s="4" t="s">
        <v>364</v>
      </c>
      <c r="F20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2" s="4" t="str">
        <f>_xlfn.XLOOKUP(BD_ATLETAS[[#This Row],[ATLETA]],ATLETAS[ATLETA],ATLETAS[SEXO])</f>
        <v>M</v>
      </c>
      <c r="H2032" s="5">
        <v>44130</v>
      </c>
      <c r="I2032" s="2" t="s">
        <v>381</v>
      </c>
      <c r="J2032" s="1" t="s">
        <v>12</v>
      </c>
      <c r="K2032" s="3">
        <v>4.4837962962962963E-4</v>
      </c>
    </row>
    <row r="2033" spans="1:11" x14ac:dyDescent="0.25">
      <c r="A2033" s="1">
        <v>2024</v>
      </c>
      <c r="B2033" s="4">
        <f>_xlfn.XLOOKUP(BD_ATLETAS[[#This Row],[ATLETA]],ATLETAS[ATLETA],ATLETAS[F. NACIMIENTO])</f>
        <v>38862</v>
      </c>
      <c r="C2033" s="1">
        <f>IF(BD_ATLETAS[[#This Row],[F. NACIMIENTO]]=0,"",BD_ATLETAS[[#This Row],[AÑO]]-YEAR(BD_ATLETAS[[#This Row],[F. NACIMIENTO]]))</f>
        <v>14</v>
      </c>
      <c r="D2033" s="2" t="s">
        <v>313</v>
      </c>
      <c r="E2033" s="4" t="s">
        <v>374</v>
      </c>
      <c r="F20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3" s="4" t="str">
        <f>_xlfn.XLOOKUP(BD_ATLETAS[[#This Row],[ATLETA]],ATLETAS[ATLETA],ATLETAS[SEXO])</f>
        <v>M</v>
      </c>
      <c r="H2033" s="5">
        <v>44130</v>
      </c>
      <c r="I2033" s="2" t="s">
        <v>381</v>
      </c>
      <c r="J2033" s="1" t="s">
        <v>649</v>
      </c>
      <c r="K2033" s="3">
        <v>4.4039351851851851E-4</v>
      </c>
    </row>
    <row r="2034" spans="1:11" x14ac:dyDescent="0.25">
      <c r="A2034" s="1">
        <v>2024</v>
      </c>
      <c r="B2034" s="4">
        <f>_xlfn.XLOOKUP(BD_ATLETAS[[#This Row],[ATLETA]],ATLETAS[ATLETA],ATLETAS[F. NACIMIENTO])</f>
        <v>39478</v>
      </c>
      <c r="C2034" s="1">
        <f>IF(BD_ATLETAS[[#This Row],[F. NACIMIENTO]]=0,"",BD_ATLETAS[[#This Row],[AÑO]]-YEAR(BD_ATLETAS[[#This Row],[F. NACIMIENTO]]))</f>
        <v>12</v>
      </c>
      <c r="D2034" s="2" t="s">
        <v>39</v>
      </c>
      <c r="E2034" s="4" t="s">
        <v>25</v>
      </c>
      <c r="F20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4" s="4" t="str">
        <f>_xlfn.XLOOKUP(BD_ATLETAS[[#This Row],[ATLETA]],ATLETAS[ATLETA],ATLETAS[SEXO])</f>
        <v>M</v>
      </c>
      <c r="H2034" s="5">
        <v>44130</v>
      </c>
      <c r="I2034" s="2" t="s">
        <v>381</v>
      </c>
      <c r="J2034" s="1" t="s">
        <v>649</v>
      </c>
      <c r="K2034" s="3">
        <v>3.9976851851851848E-4</v>
      </c>
    </row>
    <row r="2035" spans="1:11" x14ac:dyDescent="0.25">
      <c r="A2035" s="1">
        <v>2024</v>
      </c>
      <c r="B2035" s="4">
        <f>_xlfn.XLOOKUP(BD_ATLETAS[[#This Row],[ATLETA]],ATLETAS[ATLETA],ATLETAS[F. NACIMIENTO])</f>
        <v>39478</v>
      </c>
      <c r="C2035" s="1">
        <f>IF(BD_ATLETAS[[#This Row],[F. NACIMIENTO]]=0,"",BD_ATLETAS[[#This Row],[AÑO]]-YEAR(BD_ATLETAS[[#This Row],[F. NACIMIENTO]]))</f>
        <v>12</v>
      </c>
      <c r="D2035" s="2" t="s">
        <v>39</v>
      </c>
      <c r="E2035" s="4" t="s">
        <v>25</v>
      </c>
      <c r="F20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5" s="4" t="str">
        <f>_xlfn.XLOOKUP(BD_ATLETAS[[#This Row],[ATLETA]],ATLETAS[ATLETA],ATLETAS[SEXO])</f>
        <v>M</v>
      </c>
      <c r="H2035" s="5">
        <v>44130</v>
      </c>
      <c r="I2035" s="2" t="s">
        <v>381</v>
      </c>
      <c r="J2035" s="1" t="s">
        <v>651</v>
      </c>
      <c r="K2035" s="3">
        <v>9.7037037037037046E-4</v>
      </c>
    </row>
    <row r="2036" spans="1:11" x14ac:dyDescent="0.25">
      <c r="A2036" s="1">
        <v>2024</v>
      </c>
      <c r="B2036" s="4">
        <f>_xlfn.XLOOKUP(BD_ATLETAS[[#This Row],[ATLETA]],ATLETAS[ATLETA],ATLETAS[F. NACIMIENTO])</f>
        <v>39478</v>
      </c>
      <c r="C2036" s="1">
        <f>IF(BD_ATLETAS[[#This Row],[F. NACIMIENTO]]=0,"",BD_ATLETAS[[#This Row],[AÑO]]-YEAR(BD_ATLETAS[[#This Row],[F. NACIMIENTO]]))</f>
        <v>12</v>
      </c>
      <c r="D2036" s="2" t="s">
        <v>39</v>
      </c>
      <c r="E2036" s="4" t="s">
        <v>25</v>
      </c>
      <c r="F20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36" s="4" t="str">
        <f>_xlfn.XLOOKUP(BD_ATLETAS[[#This Row],[ATLETA]],ATLETAS[ATLETA],ATLETAS[SEXO])</f>
        <v>M</v>
      </c>
      <c r="H2036" s="5">
        <v>44130</v>
      </c>
      <c r="I2036" s="2" t="s">
        <v>381</v>
      </c>
      <c r="J2036" s="1" t="s">
        <v>11</v>
      </c>
      <c r="K2036" s="3">
        <v>5.859953703703704E-4</v>
      </c>
    </row>
    <row r="2037" spans="1:11" x14ac:dyDescent="0.25">
      <c r="A2037" s="1">
        <v>2024</v>
      </c>
      <c r="B2037" s="4">
        <f>_xlfn.XLOOKUP(BD_ATLETAS[[#This Row],[ATLETA]],ATLETAS[ATLETA],ATLETAS[F. NACIMIENTO])</f>
        <v>39381</v>
      </c>
      <c r="C2037" s="1">
        <f>IF(BD_ATLETAS[[#This Row],[F. NACIMIENTO]]=0,"",BD_ATLETAS[[#This Row],[AÑO]]-YEAR(BD_ATLETAS[[#This Row],[F. NACIMIENTO]]))</f>
        <v>13</v>
      </c>
      <c r="D2037" s="2" t="s">
        <v>233</v>
      </c>
      <c r="E2037" s="4" t="s">
        <v>368</v>
      </c>
      <c r="F20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7" s="4" t="str">
        <f>_xlfn.XLOOKUP(BD_ATLETAS[[#This Row],[ATLETA]],ATLETAS[ATLETA],ATLETAS[SEXO])</f>
        <v>M</v>
      </c>
      <c r="H2037" s="5">
        <v>44130</v>
      </c>
      <c r="I2037" s="2" t="s">
        <v>381</v>
      </c>
      <c r="J2037" s="1" t="s">
        <v>649</v>
      </c>
      <c r="K2037" s="3">
        <v>4.9236111111111106E-4</v>
      </c>
    </row>
    <row r="2038" spans="1:11" x14ac:dyDescent="0.25">
      <c r="A2038" s="1">
        <v>2024</v>
      </c>
      <c r="B2038" s="4">
        <f>_xlfn.XLOOKUP(BD_ATLETAS[[#This Row],[ATLETA]],ATLETAS[ATLETA],ATLETAS[F. NACIMIENTO])</f>
        <v>39381</v>
      </c>
      <c r="C2038" s="1">
        <f>IF(BD_ATLETAS[[#This Row],[F. NACIMIENTO]]=0,"",BD_ATLETAS[[#This Row],[AÑO]]-YEAR(BD_ATLETAS[[#This Row],[F. NACIMIENTO]]))</f>
        <v>13</v>
      </c>
      <c r="D2038" s="2" t="s">
        <v>233</v>
      </c>
      <c r="E2038" s="4" t="s">
        <v>368</v>
      </c>
      <c r="F20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8" s="4" t="str">
        <f>_xlfn.XLOOKUP(BD_ATLETAS[[#This Row],[ATLETA]],ATLETAS[ATLETA],ATLETAS[SEXO])</f>
        <v>M</v>
      </c>
      <c r="H2038" s="5">
        <v>44130</v>
      </c>
      <c r="I2038" s="2" t="s">
        <v>381</v>
      </c>
      <c r="J2038" s="1" t="s">
        <v>651</v>
      </c>
      <c r="K2038" s="3">
        <v>1.1012731481481483E-3</v>
      </c>
    </row>
    <row r="2039" spans="1:11" x14ac:dyDescent="0.25">
      <c r="A2039" s="1">
        <v>2024</v>
      </c>
      <c r="B2039" s="4">
        <f>_xlfn.XLOOKUP(BD_ATLETAS[[#This Row],[ATLETA]],ATLETAS[ATLETA],ATLETAS[F. NACIMIENTO])</f>
        <v>39381</v>
      </c>
      <c r="C2039" s="1">
        <f>IF(BD_ATLETAS[[#This Row],[F. NACIMIENTO]]=0,"",BD_ATLETAS[[#This Row],[AÑO]]-YEAR(BD_ATLETAS[[#This Row],[F. NACIMIENTO]]))</f>
        <v>13</v>
      </c>
      <c r="D2039" s="2" t="s">
        <v>233</v>
      </c>
      <c r="E2039" s="4" t="s">
        <v>368</v>
      </c>
      <c r="F20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39" s="4" t="str">
        <f>_xlfn.XLOOKUP(BD_ATLETAS[[#This Row],[ATLETA]],ATLETAS[ATLETA],ATLETAS[SEXO])</f>
        <v>M</v>
      </c>
      <c r="H2039" s="5">
        <v>44130</v>
      </c>
      <c r="I2039" s="2" t="s">
        <v>381</v>
      </c>
      <c r="J2039" s="1" t="s">
        <v>11</v>
      </c>
      <c r="K2039" s="3">
        <v>7.4328703703703698E-4</v>
      </c>
    </row>
    <row r="2040" spans="1:11" x14ac:dyDescent="0.25">
      <c r="A2040" s="1">
        <v>2024</v>
      </c>
      <c r="B2040" s="4">
        <f>_xlfn.XLOOKUP(BD_ATLETAS[[#This Row],[ATLETA]],ATLETAS[ATLETA],ATLETAS[F. NACIMIENTO])</f>
        <v>40819</v>
      </c>
      <c r="C2040" s="1">
        <f>IF(BD_ATLETAS[[#This Row],[F. NACIMIENTO]]=0,"",BD_ATLETAS[[#This Row],[AÑO]]-YEAR(BD_ATLETAS[[#This Row],[F. NACIMIENTO]]))</f>
        <v>9</v>
      </c>
      <c r="D2040" s="2" t="s">
        <v>403</v>
      </c>
      <c r="E2040" s="4" t="s">
        <v>78</v>
      </c>
      <c r="F20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0" s="4" t="str">
        <f>_xlfn.XLOOKUP(BD_ATLETAS[[#This Row],[ATLETA]],ATLETAS[ATLETA],ATLETAS[SEXO])</f>
        <v>F</v>
      </c>
      <c r="H2040" s="5">
        <v>44130</v>
      </c>
      <c r="I2040" s="2" t="s">
        <v>381</v>
      </c>
      <c r="J2040" s="1" t="s">
        <v>649</v>
      </c>
      <c r="K2040" s="3">
        <v>6.9988425925925925E-4</v>
      </c>
    </row>
    <row r="2041" spans="1:11" x14ac:dyDescent="0.25">
      <c r="A2041" s="1">
        <v>2024</v>
      </c>
      <c r="B2041" s="4">
        <f>_xlfn.XLOOKUP(BD_ATLETAS[[#This Row],[ATLETA]],ATLETAS[ATLETA],ATLETAS[F. NACIMIENTO])</f>
        <v>40819</v>
      </c>
      <c r="C2041" s="1">
        <f>IF(BD_ATLETAS[[#This Row],[F. NACIMIENTO]]=0,"",BD_ATLETAS[[#This Row],[AÑO]]-YEAR(BD_ATLETAS[[#This Row],[F. NACIMIENTO]]))</f>
        <v>9</v>
      </c>
      <c r="D2041" s="2" t="s">
        <v>403</v>
      </c>
      <c r="E2041" s="4" t="s">
        <v>78</v>
      </c>
      <c r="F204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1" s="4" t="str">
        <f>_xlfn.XLOOKUP(BD_ATLETAS[[#This Row],[ATLETA]],ATLETAS[ATLETA],ATLETAS[SEXO])</f>
        <v>F</v>
      </c>
      <c r="H2041" s="5">
        <v>44130</v>
      </c>
      <c r="I2041" s="2" t="s">
        <v>381</v>
      </c>
      <c r="J2041" s="1" t="s">
        <v>13</v>
      </c>
      <c r="K2041" s="3">
        <v>8.1053240740740738E-4</v>
      </c>
    </row>
    <row r="2042" spans="1:11" x14ac:dyDescent="0.25">
      <c r="A2042" s="1">
        <v>2024</v>
      </c>
      <c r="B2042" s="4">
        <f>_xlfn.XLOOKUP(BD_ATLETAS[[#This Row],[ATLETA]],ATLETAS[ATLETA],ATLETAS[F. NACIMIENTO])</f>
        <v>40819</v>
      </c>
      <c r="C2042" s="1">
        <f>IF(BD_ATLETAS[[#This Row],[F. NACIMIENTO]]=0,"",BD_ATLETAS[[#This Row],[AÑO]]-YEAR(BD_ATLETAS[[#This Row],[F. NACIMIENTO]]))</f>
        <v>9</v>
      </c>
      <c r="D2042" s="2" t="s">
        <v>403</v>
      </c>
      <c r="E2042" s="4" t="s">
        <v>78</v>
      </c>
      <c r="F204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2" s="4" t="str">
        <f>_xlfn.XLOOKUP(BD_ATLETAS[[#This Row],[ATLETA]],ATLETAS[ATLETA],ATLETAS[SEXO])</f>
        <v>F</v>
      </c>
      <c r="H2042" s="5">
        <v>44130</v>
      </c>
      <c r="I2042" s="2" t="s">
        <v>381</v>
      </c>
      <c r="J2042" s="1" t="s">
        <v>12</v>
      </c>
      <c r="K2042" s="3">
        <v>8.0821759259259258E-4</v>
      </c>
    </row>
    <row r="2043" spans="1:11" x14ac:dyDescent="0.25">
      <c r="A2043" s="1">
        <v>2024</v>
      </c>
      <c r="B2043" s="4">
        <f>_xlfn.XLOOKUP(BD_ATLETAS[[#This Row],[ATLETA]],ATLETAS[ATLETA],ATLETAS[F. NACIMIENTO])</f>
        <v>39438</v>
      </c>
      <c r="C2043" s="1">
        <f>IF(BD_ATLETAS[[#This Row],[F. NACIMIENTO]]=0,"",BD_ATLETAS[[#This Row],[AÑO]]-YEAR(BD_ATLETAS[[#This Row],[F. NACIMIENTO]]))</f>
        <v>13</v>
      </c>
      <c r="D2043" s="2" t="s">
        <v>216</v>
      </c>
      <c r="E2043" s="4" t="s">
        <v>368</v>
      </c>
      <c r="F204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3" s="4" t="str">
        <f>_xlfn.XLOOKUP(BD_ATLETAS[[#This Row],[ATLETA]],ATLETAS[ATLETA],ATLETAS[SEXO])</f>
        <v>F</v>
      </c>
      <c r="H2043" s="5">
        <v>44130</v>
      </c>
      <c r="I2043" s="2" t="s">
        <v>381</v>
      </c>
      <c r="J2043" s="1" t="s">
        <v>649</v>
      </c>
      <c r="K2043" s="3">
        <v>4.5462962962962964E-4</v>
      </c>
    </row>
    <row r="2044" spans="1:11" x14ac:dyDescent="0.25">
      <c r="A2044" s="1">
        <v>2024</v>
      </c>
      <c r="B2044" s="4">
        <f>_xlfn.XLOOKUP(BD_ATLETAS[[#This Row],[ATLETA]],ATLETAS[ATLETA],ATLETAS[F. NACIMIENTO])</f>
        <v>39438</v>
      </c>
      <c r="C2044" s="1">
        <f>IF(BD_ATLETAS[[#This Row],[F. NACIMIENTO]]=0,"",BD_ATLETAS[[#This Row],[AÑO]]-YEAR(BD_ATLETAS[[#This Row],[F. NACIMIENTO]]))</f>
        <v>13</v>
      </c>
      <c r="D2044" s="2" t="s">
        <v>216</v>
      </c>
      <c r="E2044" s="4" t="s">
        <v>368</v>
      </c>
      <c r="F20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4" s="4" t="str">
        <f>_xlfn.XLOOKUP(BD_ATLETAS[[#This Row],[ATLETA]],ATLETAS[ATLETA],ATLETAS[SEXO])</f>
        <v>F</v>
      </c>
      <c r="H2044" s="5">
        <v>44130</v>
      </c>
      <c r="I2044" s="2" t="s">
        <v>381</v>
      </c>
      <c r="J2044" s="1" t="s">
        <v>651</v>
      </c>
      <c r="K2044" s="3">
        <v>1.0652777777777776E-3</v>
      </c>
    </row>
    <row r="2045" spans="1:11" x14ac:dyDescent="0.25">
      <c r="A2045" s="1">
        <v>2024</v>
      </c>
      <c r="B2045" s="4">
        <f>_xlfn.XLOOKUP(BD_ATLETAS[[#This Row],[ATLETA]],ATLETAS[ATLETA],ATLETAS[F. NACIMIENTO])</f>
        <v>39438</v>
      </c>
      <c r="C2045" s="1">
        <f>IF(BD_ATLETAS[[#This Row],[F. NACIMIENTO]]=0,"",BD_ATLETAS[[#This Row],[AÑO]]-YEAR(BD_ATLETAS[[#This Row],[F. NACIMIENTO]]))</f>
        <v>13</v>
      </c>
      <c r="D2045" s="2" t="s">
        <v>216</v>
      </c>
      <c r="E2045" s="4" t="s">
        <v>368</v>
      </c>
      <c r="F20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5" s="4" t="str">
        <f>_xlfn.XLOOKUP(BD_ATLETAS[[#This Row],[ATLETA]],ATLETAS[ATLETA],ATLETAS[SEXO])</f>
        <v>F</v>
      </c>
      <c r="H2045" s="5">
        <v>44130</v>
      </c>
      <c r="I2045" s="2" t="s">
        <v>381</v>
      </c>
      <c r="J2045" s="1" t="s">
        <v>11</v>
      </c>
      <c r="K2045" s="3">
        <v>6.1030092592592592E-4</v>
      </c>
    </row>
    <row r="2046" spans="1:11" x14ac:dyDescent="0.25">
      <c r="A2046" s="1">
        <v>2024</v>
      </c>
      <c r="B2046" s="4">
        <f>_xlfn.XLOOKUP(BD_ATLETAS[[#This Row],[ATLETA]],ATLETAS[ATLETA],ATLETAS[F. NACIMIENTO])</f>
        <v>39438</v>
      </c>
      <c r="C2046" s="1">
        <f>IF(BD_ATLETAS[[#This Row],[F. NACIMIENTO]]=0,"",BD_ATLETAS[[#This Row],[AÑO]]-YEAR(BD_ATLETAS[[#This Row],[F. NACIMIENTO]]))</f>
        <v>13</v>
      </c>
      <c r="D2046" s="2" t="s">
        <v>216</v>
      </c>
      <c r="E2046" s="4" t="s">
        <v>368</v>
      </c>
      <c r="F20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46" s="4" t="str">
        <f>_xlfn.XLOOKUP(BD_ATLETAS[[#This Row],[ATLETA]],ATLETAS[ATLETA],ATLETAS[SEXO])</f>
        <v>F</v>
      </c>
      <c r="H2046" s="5">
        <v>44130</v>
      </c>
      <c r="I2046" s="2" t="s">
        <v>381</v>
      </c>
      <c r="J2046" s="1" t="s">
        <v>13</v>
      </c>
      <c r="K2046" s="3">
        <v>6.0451388888888881E-4</v>
      </c>
    </row>
    <row r="2047" spans="1:11" x14ac:dyDescent="0.25">
      <c r="A2047" s="1">
        <v>2024</v>
      </c>
      <c r="B2047" s="4">
        <f>_xlfn.XLOOKUP(BD_ATLETAS[[#This Row],[ATLETA]],ATLETAS[ATLETA],ATLETAS[F. NACIMIENTO])</f>
        <v>40314</v>
      </c>
      <c r="C2047" s="1">
        <f>IF(BD_ATLETAS[[#This Row],[F. NACIMIENTO]]=0,"",BD_ATLETAS[[#This Row],[AÑO]]-YEAR(BD_ATLETAS[[#This Row],[F. NACIMIENTO]]))</f>
        <v>10</v>
      </c>
      <c r="D2047" s="2" t="s">
        <v>186</v>
      </c>
      <c r="E2047" s="4" t="s">
        <v>367</v>
      </c>
      <c r="F20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7" s="4" t="str">
        <f>_xlfn.XLOOKUP(BD_ATLETAS[[#This Row],[ATLETA]],ATLETAS[ATLETA],ATLETAS[SEXO])</f>
        <v>M</v>
      </c>
      <c r="H2047" s="5">
        <v>44130</v>
      </c>
      <c r="I2047" s="2" t="s">
        <v>381</v>
      </c>
      <c r="J2047" s="1" t="s">
        <v>649</v>
      </c>
      <c r="K2047" s="3">
        <v>5.4571759259259254E-4</v>
      </c>
    </row>
    <row r="2048" spans="1:11" x14ac:dyDescent="0.25">
      <c r="A2048" s="1">
        <v>2024</v>
      </c>
      <c r="B2048" s="4">
        <f>_xlfn.XLOOKUP(BD_ATLETAS[[#This Row],[ATLETA]],ATLETAS[ATLETA],ATLETAS[F. NACIMIENTO])</f>
        <v>40314</v>
      </c>
      <c r="C2048" s="1">
        <f>IF(BD_ATLETAS[[#This Row],[F. NACIMIENTO]]=0,"",BD_ATLETAS[[#This Row],[AÑO]]-YEAR(BD_ATLETAS[[#This Row],[F. NACIMIENTO]]))</f>
        <v>10</v>
      </c>
      <c r="D2048" s="2" t="s">
        <v>186</v>
      </c>
      <c r="E2048" s="4" t="s">
        <v>367</v>
      </c>
      <c r="F20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8" s="4" t="str">
        <f>_xlfn.XLOOKUP(BD_ATLETAS[[#This Row],[ATLETA]],ATLETAS[ATLETA],ATLETAS[SEXO])</f>
        <v>M</v>
      </c>
      <c r="H2048" s="5">
        <v>44130</v>
      </c>
      <c r="I2048" s="2" t="s">
        <v>381</v>
      </c>
      <c r="J2048" s="1" t="s">
        <v>651</v>
      </c>
      <c r="K2048" s="3">
        <v>1.2307870370370372E-3</v>
      </c>
    </row>
    <row r="2049" spans="1:11" x14ac:dyDescent="0.25">
      <c r="A2049" s="1">
        <v>2024</v>
      </c>
      <c r="B2049" s="4">
        <f>_xlfn.XLOOKUP(BD_ATLETAS[[#This Row],[ATLETA]],ATLETAS[ATLETA],ATLETAS[F. NACIMIENTO])</f>
        <v>40314</v>
      </c>
      <c r="C2049" s="1">
        <f>IF(BD_ATLETAS[[#This Row],[F. NACIMIENTO]]=0,"",BD_ATLETAS[[#This Row],[AÑO]]-YEAR(BD_ATLETAS[[#This Row],[F. NACIMIENTO]]))</f>
        <v>10</v>
      </c>
      <c r="D2049" s="2" t="s">
        <v>186</v>
      </c>
      <c r="E2049" s="4" t="s">
        <v>367</v>
      </c>
      <c r="F204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49" s="4" t="str">
        <f>_xlfn.XLOOKUP(BD_ATLETAS[[#This Row],[ATLETA]],ATLETAS[ATLETA],ATLETAS[SEXO])</f>
        <v>M</v>
      </c>
      <c r="H2049" s="5">
        <v>44130</v>
      </c>
      <c r="I2049" s="2" t="s">
        <v>381</v>
      </c>
      <c r="J2049" s="1" t="s">
        <v>13</v>
      </c>
      <c r="K2049" s="3">
        <v>7.2777777777777782E-4</v>
      </c>
    </row>
    <row r="2050" spans="1:11" x14ac:dyDescent="0.25">
      <c r="A2050" s="1">
        <v>2024</v>
      </c>
      <c r="B2050" s="4">
        <f>_xlfn.XLOOKUP(BD_ATLETAS[[#This Row],[ATLETA]],ATLETAS[ATLETA],ATLETAS[F. NACIMIENTO])</f>
        <v>40314</v>
      </c>
      <c r="C2050" s="1">
        <f>IF(BD_ATLETAS[[#This Row],[F. NACIMIENTO]]=0,"",BD_ATLETAS[[#This Row],[AÑO]]-YEAR(BD_ATLETAS[[#This Row],[F. NACIMIENTO]]))</f>
        <v>10</v>
      </c>
      <c r="D2050" s="2" t="s">
        <v>186</v>
      </c>
      <c r="E2050" s="4" t="s">
        <v>367</v>
      </c>
      <c r="F205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0" s="4" t="str">
        <f>_xlfn.XLOOKUP(BD_ATLETAS[[#This Row],[ATLETA]],ATLETAS[ATLETA],ATLETAS[SEXO])</f>
        <v>M</v>
      </c>
      <c r="H2050" s="5">
        <v>44130</v>
      </c>
      <c r="I2050" s="2" t="s">
        <v>381</v>
      </c>
      <c r="J2050" s="1" t="s">
        <v>12</v>
      </c>
      <c r="K2050" s="3">
        <v>8.2187500000000001E-4</v>
      </c>
    </row>
    <row r="2051" spans="1:11" x14ac:dyDescent="0.25">
      <c r="A2051" s="1">
        <v>2024</v>
      </c>
      <c r="B2051" s="4">
        <f>_xlfn.XLOOKUP(BD_ATLETAS[[#This Row],[ATLETA]],ATLETAS[ATLETA],ATLETAS[F. NACIMIENTO])</f>
        <v>38777</v>
      </c>
      <c r="C2051" s="1">
        <f>IF(BD_ATLETAS[[#This Row],[F. NACIMIENTO]]=0,"",BD_ATLETAS[[#This Row],[AÑO]]-YEAR(BD_ATLETAS[[#This Row],[F. NACIMIENTO]]))</f>
        <v>14</v>
      </c>
      <c r="D2051" s="2" t="s">
        <v>190</v>
      </c>
      <c r="E2051" s="4" t="s">
        <v>367</v>
      </c>
      <c r="F20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1" s="4" t="str">
        <f>_xlfn.XLOOKUP(BD_ATLETAS[[#This Row],[ATLETA]],ATLETAS[ATLETA],ATLETAS[SEXO])</f>
        <v>M</v>
      </c>
      <c r="H2051" s="5">
        <v>44130</v>
      </c>
      <c r="I2051" s="2" t="s">
        <v>381</v>
      </c>
      <c r="J2051" s="1" t="s">
        <v>649</v>
      </c>
      <c r="K2051" s="3">
        <v>4.2986111111111111E-4</v>
      </c>
    </row>
    <row r="2052" spans="1:11" x14ac:dyDescent="0.25">
      <c r="A2052" s="1">
        <v>2024</v>
      </c>
      <c r="B2052" s="4">
        <f>_xlfn.XLOOKUP(BD_ATLETAS[[#This Row],[ATLETA]],ATLETAS[ATLETA],ATLETAS[F. NACIMIENTO])</f>
        <v>38777</v>
      </c>
      <c r="C2052" s="1">
        <f>IF(BD_ATLETAS[[#This Row],[F. NACIMIENTO]]=0,"",BD_ATLETAS[[#This Row],[AÑO]]-YEAR(BD_ATLETAS[[#This Row],[F. NACIMIENTO]]))</f>
        <v>14</v>
      </c>
      <c r="D2052" s="2" t="s">
        <v>190</v>
      </c>
      <c r="E2052" s="4" t="s">
        <v>367</v>
      </c>
      <c r="F20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2" s="4" t="str">
        <f>_xlfn.XLOOKUP(BD_ATLETAS[[#This Row],[ATLETA]],ATLETAS[ATLETA],ATLETAS[SEXO])</f>
        <v>M</v>
      </c>
      <c r="H2052" s="5">
        <v>44130</v>
      </c>
      <c r="I2052" s="2" t="s">
        <v>381</v>
      </c>
      <c r="J2052" s="1" t="s">
        <v>651</v>
      </c>
      <c r="K2052" s="3">
        <v>9.6712962962962963E-4</v>
      </c>
    </row>
    <row r="2053" spans="1:11" x14ac:dyDescent="0.25">
      <c r="A2053" s="1">
        <v>2024</v>
      </c>
      <c r="B2053" s="4">
        <f>_xlfn.XLOOKUP(BD_ATLETAS[[#This Row],[ATLETA]],ATLETAS[ATLETA],ATLETAS[F. NACIMIENTO])</f>
        <v>38777</v>
      </c>
      <c r="C2053" s="1">
        <f>IF(BD_ATLETAS[[#This Row],[F. NACIMIENTO]]=0,"",BD_ATLETAS[[#This Row],[AÑO]]-YEAR(BD_ATLETAS[[#This Row],[F. NACIMIENTO]]))</f>
        <v>14</v>
      </c>
      <c r="D2053" s="2" t="s">
        <v>190</v>
      </c>
      <c r="E2053" s="4" t="s">
        <v>367</v>
      </c>
      <c r="F20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3" s="4" t="str">
        <f>_xlfn.XLOOKUP(BD_ATLETAS[[#This Row],[ATLETA]],ATLETAS[ATLETA],ATLETAS[SEXO])</f>
        <v>M</v>
      </c>
      <c r="H2053" s="5">
        <v>44130</v>
      </c>
      <c r="I2053" s="2" t="s">
        <v>381</v>
      </c>
      <c r="J2053" s="1" t="s">
        <v>11</v>
      </c>
      <c r="K2053" s="3">
        <v>5.5925925925925924E-4</v>
      </c>
    </row>
    <row r="2054" spans="1:11" x14ac:dyDescent="0.25">
      <c r="A2054" s="1">
        <v>2024</v>
      </c>
      <c r="B2054" s="4">
        <f>_xlfn.XLOOKUP(BD_ATLETAS[[#This Row],[ATLETA]],ATLETAS[ATLETA],ATLETAS[F. NACIMIENTO])</f>
        <v>38777</v>
      </c>
      <c r="C2054" s="1">
        <f>IF(BD_ATLETAS[[#This Row],[F. NACIMIENTO]]=0,"",BD_ATLETAS[[#This Row],[AÑO]]-YEAR(BD_ATLETAS[[#This Row],[F. NACIMIENTO]]))</f>
        <v>14</v>
      </c>
      <c r="D2054" s="2" t="s">
        <v>190</v>
      </c>
      <c r="E2054" s="4" t="s">
        <v>367</v>
      </c>
      <c r="F20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54" s="4" t="str">
        <f>_xlfn.XLOOKUP(BD_ATLETAS[[#This Row],[ATLETA]],ATLETAS[ATLETA],ATLETAS[SEXO])</f>
        <v>M</v>
      </c>
      <c r="H2054" s="5">
        <v>44130</v>
      </c>
      <c r="I2054" s="2" t="s">
        <v>381</v>
      </c>
      <c r="J2054" s="1" t="s">
        <v>12</v>
      </c>
      <c r="K2054" s="3">
        <v>5.4675925925925931E-4</v>
      </c>
    </row>
    <row r="2055" spans="1:11" x14ac:dyDescent="0.25">
      <c r="A2055" s="1">
        <v>2024</v>
      </c>
      <c r="B2055" s="4">
        <f>_xlfn.XLOOKUP(BD_ATLETAS[[#This Row],[ATLETA]],ATLETAS[ATLETA],ATLETAS[F. NACIMIENTO])</f>
        <v>40739</v>
      </c>
      <c r="C2055" s="1">
        <f>IF(BD_ATLETAS[[#This Row],[F. NACIMIENTO]]=0,"",BD_ATLETAS[[#This Row],[AÑO]]-YEAR(BD_ATLETAS[[#This Row],[F. NACIMIENTO]]))</f>
        <v>9</v>
      </c>
      <c r="D2055" s="2" t="s">
        <v>389</v>
      </c>
      <c r="E2055" s="4" t="s">
        <v>78</v>
      </c>
      <c r="F205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5" s="4" t="str">
        <f>_xlfn.XLOOKUP(BD_ATLETAS[[#This Row],[ATLETA]],ATLETAS[ATLETA],ATLETAS[SEXO])</f>
        <v>F</v>
      </c>
      <c r="H2055" s="5">
        <v>44130</v>
      </c>
      <c r="I2055" s="2" t="s">
        <v>381</v>
      </c>
      <c r="J2055" s="1" t="s">
        <v>649</v>
      </c>
      <c r="K2055" s="3">
        <v>5.9212962962962962E-4</v>
      </c>
    </row>
    <row r="2056" spans="1:11" x14ac:dyDescent="0.25">
      <c r="A2056" s="1">
        <v>2024</v>
      </c>
      <c r="B2056" s="4">
        <f>_xlfn.XLOOKUP(BD_ATLETAS[[#This Row],[ATLETA]],ATLETAS[ATLETA],ATLETAS[F. NACIMIENTO])</f>
        <v>40739</v>
      </c>
      <c r="C2056" s="1">
        <f>IF(BD_ATLETAS[[#This Row],[F. NACIMIENTO]]=0,"",BD_ATLETAS[[#This Row],[AÑO]]-YEAR(BD_ATLETAS[[#This Row],[F. NACIMIENTO]]))</f>
        <v>9</v>
      </c>
      <c r="D2056" s="2" t="s">
        <v>389</v>
      </c>
      <c r="E2056" s="4" t="s">
        <v>78</v>
      </c>
      <c r="F205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6" s="4" t="str">
        <f>_xlfn.XLOOKUP(BD_ATLETAS[[#This Row],[ATLETA]],ATLETAS[ATLETA],ATLETAS[SEXO])</f>
        <v>F</v>
      </c>
      <c r="H2056" s="5">
        <v>44130</v>
      </c>
      <c r="I2056" s="2" t="s">
        <v>381</v>
      </c>
      <c r="J2056" s="1" t="s">
        <v>651</v>
      </c>
      <c r="K2056" s="3">
        <v>1.2265046296296297E-3</v>
      </c>
    </row>
    <row r="2057" spans="1:11" x14ac:dyDescent="0.25">
      <c r="A2057" s="1">
        <v>2024</v>
      </c>
      <c r="B2057" s="4">
        <f>_xlfn.XLOOKUP(BD_ATLETAS[[#This Row],[ATLETA]],ATLETAS[ATLETA],ATLETAS[F. NACIMIENTO])</f>
        <v>40739</v>
      </c>
      <c r="C2057" s="1">
        <f>IF(BD_ATLETAS[[#This Row],[F. NACIMIENTO]]=0,"",BD_ATLETAS[[#This Row],[AÑO]]-YEAR(BD_ATLETAS[[#This Row],[F. NACIMIENTO]]))</f>
        <v>9</v>
      </c>
      <c r="D2057" s="2" t="s">
        <v>389</v>
      </c>
      <c r="E2057" s="4" t="s">
        <v>78</v>
      </c>
      <c r="F205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7" s="4" t="str">
        <f>_xlfn.XLOOKUP(BD_ATLETAS[[#This Row],[ATLETA]],ATLETAS[ATLETA],ATLETAS[SEXO])</f>
        <v>F</v>
      </c>
      <c r="H2057" s="5">
        <v>44130</v>
      </c>
      <c r="I2057" s="2" t="s">
        <v>381</v>
      </c>
      <c r="J2057" s="1" t="s">
        <v>13</v>
      </c>
      <c r="K2057" s="3">
        <v>7.2997685185185188E-4</v>
      </c>
    </row>
    <row r="2058" spans="1:11" x14ac:dyDescent="0.25">
      <c r="A2058" s="1">
        <v>2024</v>
      </c>
      <c r="B2058" s="4">
        <f>_xlfn.XLOOKUP(BD_ATLETAS[[#This Row],[ATLETA]],ATLETAS[ATLETA],ATLETAS[F. NACIMIENTO])</f>
        <v>40739</v>
      </c>
      <c r="C2058" s="1">
        <f>IF(BD_ATLETAS[[#This Row],[F. NACIMIENTO]]=0,"",BD_ATLETAS[[#This Row],[AÑO]]-YEAR(BD_ATLETAS[[#This Row],[F. NACIMIENTO]]))</f>
        <v>9</v>
      </c>
      <c r="D2058" s="2" t="s">
        <v>389</v>
      </c>
      <c r="E2058" s="4" t="s">
        <v>78</v>
      </c>
      <c r="F205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58" s="4" t="str">
        <f>_xlfn.XLOOKUP(BD_ATLETAS[[#This Row],[ATLETA]],ATLETAS[ATLETA],ATLETAS[SEXO])</f>
        <v>F</v>
      </c>
      <c r="H2058" s="5">
        <v>44130</v>
      </c>
      <c r="I2058" s="2" t="s">
        <v>381</v>
      </c>
      <c r="J2058" s="1" t="s">
        <v>12</v>
      </c>
      <c r="K2058" s="3">
        <v>6.9189814814814819E-4</v>
      </c>
    </row>
    <row r="2059" spans="1:11" x14ac:dyDescent="0.25">
      <c r="A2059" s="1">
        <v>2024</v>
      </c>
      <c r="B2059" s="4">
        <f>_xlfn.XLOOKUP(BD_ATLETAS[[#This Row],[ATLETA]],ATLETAS[ATLETA],ATLETAS[F. NACIMIENTO])</f>
        <v>40165</v>
      </c>
      <c r="C2059" s="1">
        <f>IF(BD_ATLETAS[[#This Row],[F. NACIMIENTO]]=0,"",BD_ATLETAS[[#This Row],[AÑO]]-YEAR(BD_ATLETAS[[#This Row],[F. NACIMIENTO]]))</f>
        <v>11</v>
      </c>
      <c r="D2059" t="s">
        <v>428</v>
      </c>
      <c r="E2059" s="4" t="s">
        <v>364</v>
      </c>
      <c r="F20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59" s="4" t="str">
        <f>_xlfn.XLOOKUP(BD_ATLETAS[[#This Row],[ATLETA]],ATLETAS[ATLETA],ATLETAS[SEXO])</f>
        <v>M</v>
      </c>
      <c r="H2059" s="5">
        <v>44130</v>
      </c>
      <c r="I2059" s="2" t="s">
        <v>381</v>
      </c>
      <c r="J2059" s="1" t="s">
        <v>649</v>
      </c>
      <c r="K2059" s="3">
        <v>5.4756944444444449E-4</v>
      </c>
    </row>
    <row r="2060" spans="1:11" x14ac:dyDescent="0.25">
      <c r="A2060" s="1">
        <v>2024</v>
      </c>
      <c r="B2060" s="4">
        <f>_xlfn.XLOOKUP(BD_ATLETAS[[#This Row],[ATLETA]],ATLETAS[ATLETA],ATLETAS[F. NACIMIENTO])</f>
        <v>40165</v>
      </c>
      <c r="C2060" s="1">
        <f>IF(BD_ATLETAS[[#This Row],[F. NACIMIENTO]]=0,"",BD_ATLETAS[[#This Row],[AÑO]]-YEAR(BD_ATLETAS[[#This Row],[F. NACIMIENTO]]))</f>
        <v>11</v>
      </c>
      <c r="D2060" t="s">
        <v>428</v>
      </c>
      <c r="E2060" s="4" t="s">
        <v>364</v>
      </c>
      <c r="F20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0" s="4" t="str">
        <f>_xlfn.XLOOKUP(BD_ATLETAS[[#This Row],[ATLETA]],ATLETAS[ATLETA],ATLETAS[SEXO])</f>
        <v>M</v>
      </c>
      <c r="H2060" s="5">
        <v>44130</v>
      </c>
      <c r="I2060" s="2" t="s">
        <v>381</v>
      </c>
      <c r="J2060" s="1" t="s">
        <v>651</v>
      </c>
      <c r="K2060" s="3">
        <v>1.1827546296296295E-3</v>
      </c>
    </row>
    <row r="2061" spans="1:11" x14ac:dyDescent="0.25">
      <c r="A2061" s="1">
        <v>2024</v>
      </c>
      <c r="B2061" s="4">
        <f>_xlfn.XLOOKUP(BD_ATLETAS[[#This Row],[ATLETA]],ATLETAS[ATLETA],ATLETAS[F. NACIMIENTO])</f>
        <v>40165</v>
      </c>
      <c r="C2061" s="1">
        <f>IF(BD_ATLETAS[[#This Row],[F. NACIMIENTO]]=0,"",BD_ATLETAS[[#This Row],[AÑO]]-YEAR(BD_ATLETAS[[#This Row],[F. NACIMIENTO]]))</f>
        <v>11</v>
      </c>
      <c r="D2061" t="s">
        <v>428</v>
      </c>
      <c r="E2061" s="4" t="s">
        <v>364</v>
      </c>
      <c r="F20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1" s="4" t="str">
        <f>_xlfn.XLOOKUP(BD_ATLETAS[[#This Row],[ATLETA]],ATLETAS[ATLETA],ATLETAS[SEXO])</f>
        <v>M</v>
      </c>
      <c r="H2061" s="5">
        <v>44130</v>
      </c>
      <c r="I2061" s="2" t="s">
        <v>381</v>
      </c>
      <c r="J2061" s="1" t="s">
        <v>11</v>
      </c>
      <c r="K2061" s="3">
        <v>6.5081018518518515E-4</v>
      </c>
    </row>
    <row r="2062" spans="1:11" x14ac:dyDescent="0.25">
      <c r="A2062" s="1">
        <v>2024</v>
      </c>
      <c r="B2062" s="4">
        <f>_xlfn.XLOOKUP(BD_ATLETAS[[#This Row],[ATLETA]],ATLETAS[ATLETA],ATLETAS[F. NACIMIENTO])</f>
        <v>40165</v>
      </c>
      <c r="C2062" s="1">
        <f>IF(BD_ATLETAS[[#This Row],[F. NACIMIENTO]]=0,"",BD_ATLETAS[[#This Row],[AÑO]]-YEAR(BD_ATLETAS[[#This Row],[F. NACIMIENTO]]))</f>
        <v>11</v>
      </c>
      <c r="D2062" t="s">
        <v>428</v>
      </c>
      <c r="E2062" s="4" t="s">
        <v>364</v>
      </c>
      <c r="F20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2" s="4" t="str">
        <f>_xlfn.XLOOKUP(BD_ATLETAS[[#This Row],[ATLETA]],ATLETAS[ATLETA],ATLETAS[SEXO])</f>
        <v>M</v>
      </c>
      <c r="H2062" s="5">
        <v>44130</v>
      </c>
      <c r="I2062" s="2" t="s">
        <v>381</v>
      </c>
      <c r="J2062" s="1" t="s">
        <v>12</v>
      </c>
      <c r="K2062" s="3">
        <v>7.2337962962962959E-4</v>
      </c>
    </row>
    <row r="2063" spans="1:11" x14ac:dyDescent="0.25">
      <c r="A2063" s="1">
        <v>2024</v>
      </c>
      <c r="B2063" s="4">
        <f>_xlfn.XLOOKUP(BD_ATLETAS[[#This Row],[ATLETA]],ATLETAS[ATLETA],ATLETAS[F. NACIMIENTO])</f>
        <v>40210</v>
      </c>
      <c r="C2063" s="1">
        <f>IF(BD_ATLETAS[[#This Row],[F. NACIMIENTO]]=0,"",BD_ATLETAS[[#This Row],[AÑO]]-YEAR(BD_ATLETAS[[#This Row],[F. NACIMIENTO]]))</f>
        <v>10</v>
      </c>
      <c r="D2063" s="2" t="s">
        <v>38</v>
      </c>
      <c r="E2063" s="4" t="s">
        <v>25</v>
      </c>
      <c r="F206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3" s="4" t="str">
        <f>_xlfn.XLOOKUP(BD_ATLETAS[[#This Row],[ATLETA]],ATLETAS[ATLETA],ATLETAS[SEXO])</f>
        <v>M</v>
      </c>
      <c r="H2063" s="5">
        <v>44130</v>
      </c>
      <c r="I2063" s="2" t="s">
        <v>381</v>
      </c>
      <c r="J2063" s="1" t="s">
        <v>649</v>
      </c>
      <c r="K2063" s="3">
        <v>3.8587962962962968E-4</v>
      </c>
    </row>
    <row r="2064" spans="1:11" x14ac:dyDescent="0.25">
      <c r="A2064" s="1">
        <v>2024</v>
      </c>
      <c r="B2064" s="4">
        <f>_xlfn.XLOOKUP(BD_ATLETAS[[#This Row],[ATLETA]],ATLETAS[ATLETA],ATLETAS[F. NACIMIENTO])</f>
        <v>40210</v>
      </c>
      <c r="C2064" s="1">
        <f>IF(BD_ATLETAS[[#This Row],[F. NACIMIENTO]]=0,"",BD_ATLETAS[[#This Row],[AÑO]]-YEAR(BD_ATLETAS[[#This Row],[F. NACIMIENTO]]))</f>
        <v>10</v>
      </c>
      <c r="D2064" s="2" t="s">
        <v>38</v>
      </c>
      <c r="E2064" s="4" t="s">
        <v>25</v>
      </c>
      <c r="F2064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4" s="4" t="str">
        <f>_xlfn.XLOOKUP(BD_ATLETAS[[#This Row],[ATLETA]],ATLETAS[ATLETA],ATLETAS[SEXO])</f>
        <v>M</v>
      </c>
      <c r="H2064" s="5">
        <v>44130</v>
      </c>
      <c r="I2064" s="2" t="s">
        <v>381</v>
      </c>
      <c r="J2064" s="1" t="s">
        <v>651</v>
      </c>
      <c r="K2064" s="3">
        <v>9.1782407407407405E-4</v>
      </c>
    </row>
    <row r="2065" spans="1:11" x14ac:dyDescent="0.25">
      <c r="A2065" s="1">
        <v>2024</v>
      </c>
      <c r="B2065" s="4">
        <f>_xlfn.XLOOKUP(BD_ATLETAS[[#This Row],[ATLETA]],ATLETAS[ATLETA],ATLETAS[F. NACIMIENTO])</f>
        <v>40210</v>
      </c>
      <c r="C2065" s="1">
        <f>IF(BD_ATLETAS[[#This Row],[F. NACIMIENTO]]=0,"",BD_ATLETAS[[#This Row],[AÑO]]-YEAR(BD_ATLETAS[[#This Row],[F. NACIMIENTO]]))</f>
        <v>10</v>
      </c>
      <c r="D2065" s="2" t="s">
        <v>38</v>
      </c>
      <c r="E2065" s="4" t="s">
        <v>25</v>
      </c>
      <c r="F206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065" s="4" t="str">
        <f>_xlfn.XLOOKUP(BD_ATLETAS[[#This Row],[ATLETA]],ATLETAS[ATLETA],ATLETAS[SEXO])</f>
        <v>M</v>
      </c>
      <c r="H2065" s="5">
        <v>44130</v>
      </c>
      <c r="I2065" s="2" t="s">
        <v>381</v>
      </c>
      <c r="J2065" s="1" t="s">
        <v>13</v>
      </c>
      <c r="K2065" s="3">
        <v>4.153935185185185E-4</v>
      </c>
    </row>
    <row r="2066" spans="1:11" x14ac:dyDescent="0.25">
      <c r="A2066" s="1">
        <v>2024</v>
      </c>
      <c r="B2066" s="4">
        <f>_xlfn.XLOOKUP(BD_ATLETAS[[#This Row],[ATLETA]],ATLETAS[ATLETA],ATLETAS[F. NACIMIENTO])</f>
        <v>41408</v>
      </c>
      <c r="C2066" s="1">
        <f>IF(BD_ATLETAS[[#This Row],[F. NACIMIENTO]]=0,"",BD_ATLETAS[[#This Row],[AÑO]]-YEAR(BD_ATLETAS[[#This Row],[F. NACIMIENTO]]))</f>
        <v>7</v>
      </c>
      <c r="D2066" s="2" t="s">
        <v>183</v>
      </c>
      <c r="E2066" s="4" t="s">
        <v>367</v>
      </c>
      <c r="F206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66" s="4" t="str">
        <f>_xlfn.XLOOKUP(BD_ATLETAS[[#This Row],[ATLETA]],ATLETAS[ATLETA],ATLETAS[SEXO])</f>
        <v>M</v>
      </c>
      <c r="H2066" s="5">
        <v>44130</v>
      </c>
      <c r="I2066" s="2" t="s">
        <v>381</v>
      </c>
      <c r="J2066" s="1" t="s">
        <v>650</v>
      </c>
      <c r="K2066" s="3">
        <v>3.4618055555555558E-4</v>
      </c>
    </row>
    <row r="2067" spans="1:11" x14ac:dyDescent="0.25">
      <c r="A2067" s="1">
        <v>2024</v>
      </c>
      <c r="B2067" s="4">
        <f>_xlfn.XLOOKUP(BD_ATLETAS[[#This Row],[ATLETA]],ATLETAS[ATLETA],ATLETAS[F. NACIMIENTO])</f>
        <v>41408</v>
      </c>
      <c r="C2067" s="1">
        <f>IF(BD_ATLETAS[[#This Row],[F. NACIMIENTO]]=0,"",BD_ATLETAS[[#This Row],[AÑO]]-YEAR(BD_ATLETAS[[#This Row],[F. NACIMIENTO]]))</f>
        <v>7</v>
      </c>
      <c r="D2067" s="2" t="s">
        <v>183</v>
      </c>
      <c r="E2067" s="4" t="s">
        <v>367</v>
      </c>
      <c r="F206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67" s="4" t="str">
        <f>_xlfn.XLOOKUP(BD_ATLETAS[[#This Row],[ATLETA]],ATLETAS[ATLETA],ATLETAS[SEXO])</f>
        <v>M</v>
      </c>
      <c r="H2067" s="5">
        <v>44130</v>
      </c>
      <c r="I2067" s="2" t="s">
        <v>381</v>
      </c>
      <c r="J2067" s="1" t="s">
        <v>649</v>
      </c>
      <c r="K2067" s="3">
        <v>9.61574074074074E-4</v>
      </c>
    </row>
    <row r="2068" spans="1:11" x14ac:dyDescent="0.25">
      <c r="A2068" s="1">
        <v>2024</v>
      </c>
      <c r="B2068" s="4">
        <f>_xlfn.XLOOKUP(BD_ATLETAS[[#This Row],[ATLETA]],ATLETAS[ATLETA],ATLETAS[F. NACIMIENTO])</f>
        <v>40195</v>
      </c>
      <c r="C2068" s="1">
        <f>IF(BD_ATLETAS[[#This Row],[F. NACIMIENTO]]=0,"",BD_ATLETAS[[#This Row],[AÑO]]-YEAR(BD_ATLETAS[[#This Row],[F. NACIMIENTO]]))</f>
        <v>10</v>
      </c>
      <c r="D2068" s="2" t="s">
        <v>209</v>
      </c>
      <c r="E2068" s="4" t="s">
        <v>368</v>
      </c>
      <c r="F20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8" s="4" t="str">
        <f>_xlfn.XLOOKUP(BD_ATLETAS[[#This Row],[ATLETA]],ATLETAS[ATLETA],ATLETAS[SEXO])</f>
        <v>F</v>
      </c>
      <c r="H2068" s="5">
        <v>44130</v>
      </c>
      <c r="I2068" s="2" t="s">
        <v>381</v>
      </c>
      <c r="J2068" s="1" t="s">
        <v>649</v>
      </c>
      <c r="K2068" s="3">
        <v>7.4687500000000003E-4</v>
      </c>
    </row>
    <row r="2069" spans="1:11" x14ac:dyDescent="0.25">
      <c r="A2069" s="1">
        <v>2024</v>
      </c>
      <c r="B2069" s="4">
        <f>_xlfn.XLOOKUP(BD_ATLETAS[[#This Row],[ATLETA]],ATLETAS[ATLETA],ATLETAS[F. NACIMIENTO])</f>
        <v>40195</v>
      </c>
      <c r="C2069" s="1">
        <f>IF(BD_ATLETAS[[#This Row],[F. NACIMIENTO]]=0,"",BD_ATLETAS[[#This Row],[AÑO]]-YEAR(BD_ATLETAS[[#This Row],[F. NACIMIENTO]]))</f>
        <v>10</v>
      </c>
      <c r="D2069" s="2" t="s">
        <v>209</v>
      </c>
      <c r="E2069" s="4" t="s">
        <v>368</v>
      </c>
      <c r="F20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69" s="4" t="str">
        <f>_xlfn.XLOOKUP(BD_ATLETAS[[#This Row],[ATLETA]],ATLETAS[ATLETA],ATLETAS[SEXO])</f>
        <v>F</v>
      </c>
      <c r="H2069" s="5">
        <v>44130</v>
      </c>
      <c r="I2069" s="2" t="s">
        <v>381</v>
      </c>
      <c r="J2069" s="1" t="s">
        <v>11</v>
      </c>
      <c r="K2069" s="3">
        <v>8.7557870370370372E-4</v>
      </c>
    </row>
    <row r="2070" spans="1:11" x14ac:dyDescent="0.25">
      <c r="A2070" s="1">
        <v>2024</v>
      </c>
      <c r="B2070" s="4">
        <f>_xlfn.XLOOKUP(BD_ATLETAS[[#This Row],[ATLETA]],ATLETAS[ATLETA],ATLETAS[F. NACIMIENTO])</f>
        <v>40195</v>
      </c>
      <c r="C2070" s="1">
        <f>IF(BD_ATLETAS[[#This Row],[F. NACIMIENTO]]=0,"",BD_ATLETAS[[#This Row],[AÑO]]-YEAR(BD_ATLETAS[[#This Row],[F. NACIMIENTO]]))</f>
        <v>10</v>
      </c>
      <c r="D2070" s="2" t="s">
        <v>209</v>
      </c>
      <c r="E2070" s="4" t="s">
        <v>368</v>
      </c>
      <c r="F20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70" s="4" t="str">
        <f>_xlfn.XLOOKUP(BD_ATLETAS[[#This Row],[ATLETA]],ATLETAS[ATLETA],ATLETAS[SEXO])</f>
        <v>F</v>
      </c>
      <c r="H2070" s="5">
        <v>44130</v>
      </c>
      <c r="I2070" s="2" t="s">
        <v>381</v>
      </c>
      <c r="J2070" s="1" t="s">
        <v>13</v>
      </c>
      <c r="K2070" s="3">
        <v>8.3692129629629633E-4</v>
      </c>
    </row>
    <row r="2071" spans="1:11" x14ac:dyDescent="0.25">
      <c r="A2071" s="1">
        <v>2024</v>
      </c>
      <c r="B2071" s="4">
        <f>_xlfn.XLOOKUP(BD_ATLETAS[[#This Row],[ATLETA]],ATLETAS[ATLETA],ATLETAS[F. NACIMIENTO])</f>
        <v>40195</v>
      </c>
      <c r="C2071" s="1">
        <f>IF(BD_ATLETAS[[#This Row],[F. NACIMIENTO]]=0,"",BD_ATLETAS[[#This Row],[AÑO]]-YEAR(BD_ATLETAS[[#This Row],[F. NACIMIENTO]]))</f>
        <v>10</v>
      </c>
      <c r="D2071" s="2" t="s">
        <v>209</v>
      </c>
      <c r="E2071" s="4" t="s">
        <v>368</v>
      </c>
      <c r="F20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71" s="4" t="str">
        <f>_xlfn.XLOOKUP(BD_ATLETAS[[#This Row],[ATLETA]],ATLETAS[ATLETA],ATLETAS[SEXO])</f>
        <v>F</v>
      </c>
      <c r="H2071" s="5">
        <v>44130</v>
      </c>
      <c r="I2071" s="2" t="s">
        <v>381</v>
      </c>
      <c r="J2071" s="1" t="s">
        <v>12</v>
      </c>
      <c r="K2071" s="3">
        <v>7.4687500000000003E-4</v>
      </c>
    </row>
    <row r="2072" spans="1:11" x14ac:dyDescent="0.25">
      <c r="A2072" s="1">
        <v>2024</v>
      </c>
      <c r="B2072" s="4">
        <f>_xlfn.XLOOKUP(BD_ATLETAS[[#This Row],[ATLETA]],ATLETAS[ATLETA],ATLETAS[F. NACIMIENTO])</f>
        <v>41415</v>
      </c>
      <c r="C2072" s="1">
        <f>IF(BD_ATLETAS[[#This Row],[F. NACIMIENTO]]=0,"",BD_ATLETAS[[#This Row],[AÑO]]-YEAR(BD_ATLETAS[[#This Row],[F. NACIMIENTO]]))</f>
        <v>7</v>
      </c>
      <c r="D2072" s="2" t="s">
        <v>26</v>
      </c>
      <c r="E2072" s="4" t="s">
        <v>25</v>
      </c>
      <c r="F207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2" s="4" t="str">
        <f>_xlfn.XLOOKUP(BD_ATLETAS[[#This Row],[ATLETA]],ATLETAS[ATLETA],ATLETAS[SEXO])</f>
        <v>F</v>
      </c>
      <c r="H2072" s="5">
        <v>44130</v>
      </c>
      <c r="I2072" s="2" t="s">
        <v>381</v>
      </c>
      <c r="J2072" s="1" t="s">
        <v>650</v>
      </c>
      <c r="K2072" s="3">
        <v>3.3564814814814812E-4</v>
      </c>
    </row>
    <row r="2073" spans="1:11" x14ac:dyDescent="0.25">
      <c r="A2073" s="1">
        <v>2024</v>
      </c>
      <c r="B2073" s="4">
        <f>_xlfn.XLOOKUP(BD_ATLETAS[[#This Row],[ATLETA]],ATLETAS[ATLETA],ATLETAS[F. NACIMIENTO])</f>
        <v>41415</v>
      </c>
      <c r="C2073" s="1">
        <f>IF(BD_ATLETAS[[#This Row],[F. NACIMIENTO]]=0,"",BD_ATLETAS[[#This Row],[AÑO]]-YEAR(BD_ATLETAS[[#This Row],[F. NACIMIENTO]]))</f>
        <v>7</v>
      </c>
      <c r="D2073" s="2" t="s">
        <v>26</v>
      </c>
      <c r="E2073" s="4" t="s">
        <v>25</v>
      </c>
      <c r="F207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3" s="4" t="str">
        <f>_xlfn.XLOOKUP(BD_ATLETAS[[#This Row],[ATLETA]],ATLETAS[ATLETA],ATLETAS[SEXO])</f>
        <v>F</v>
      </c>
      <c r="H2073" s="5">
        <v>44130</v>
      </c>
      <c r="I2073" s="2" t="s">
        <v>381</v>
      </c>
      <c r="J2073" s="1" t="s">
        <v>649</v>
      </c>
      <c r="K2073" s="3">
        <v>8.0821759259259258E-4</v>
      </c>
    </row>
    <row r="2074" spans="1:11" x14ac:dyDescent="0.25">
      <c r="A2074" s="1">
        <v>2024</v>
      </c>
      <c r="B2074" s="4">
        <f>_xlfn.XLOOKUP(BD_ATLETAS[[#This Row],[ATLETA]],ATLETAS[ATLETA],ATLETAS[F. NACIMIENTO])</f>
        <v>41415</v>
      </c>
      <c r="C2074" s="1">
        <f>IF(BD_ATLETAS[[#This Row],[F. NACIMIENTO]]=0,"",BD_ATLETAS[[#This Row],[AÑO]]-YEAR(BD_ATLETAS[[#This Row],[F. NACIMIENTO]]))</f>
        <v>7</v>
      </c>
      <c r="D2074" s="2" t="s">
        <v>26</v>
      </c>
      <c r="E2074" s="4" t="s">
        <v>25</v>
      </c>
      <c r="F2074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4" s="4" t="str">
        <f>_xlfn.XLOOKUP(BD_ATLETAS[[#This Row],[ATLETA]],ATLETAS[ATLETA],ATLETAS[SEXO])</f>
        <v>F</v>
      </c>
      <c r="H2074" s="5">
        <v>44130</v>
      </c>
      <c r="I2074" s="2" t="s">
        <v>381</v>
      </c>
      <c r="J2074" s="1" t="s">
        <v>9</v>
      </c>
      <c r="K2074" s="3">
        <v>5.1747685185185186E-4</v>
      </c>
    </row>
    <row r="2075" spans="1:11" x14ac:dyDescent="0.25">
      <c r="A2075" s="1">
        <v>2024</v>
      </c>
      <c r="B2075" s="4">
        <f>_xlfn.XLOOKUP(BD_ATLETAS[[#This Row],[ATLETA]],ATLETAS[ATLETA],ATLETAS[F. NACIMIENTO])</f>
        <v>40632</v>
      </c>
      <c r="C2075" s="1">
        <f>IF(BD_ATLETAS[[#This Row],[F. NACIMIENTO]]=0,"",BD_ATLETAS[[#This Row],[AÑO]]-YEAR(BD_ATLETAS[[#This Row],[F. NACIMIENTO]]))</f>
        <v>9</v>
      </c>
      <c r="D2075" s="2" t="s">
        <v>133</v>
      </c>
      <c r="E2075" s="4" t="s">
        <v>364</v>
      </c>
      <c r="F2075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5" s="4" t="str">
        <f>_xlfn.XLOOKUP(BD_ATLETAS[[#This Row],[ATLETA]],ATLETAS[ATLETA],ATLETAS[SEXO])</f>
        <v>M</v>
      </c>
      <c r="H2075" s="5">
        <v>44130</v>
      </c>
      <c r="I2075" s="2" t="s">
        <v>381</v>
      </c>
      <c r="J2075" s="1" t="s">
        <v>649</v>
      </c>
      <c r="K2075" s="3">
        <v>4.861111111111111E-4</v>
      </c>
    </row>
    <row r="2076" spans="1:11" x14ac:dyDescent="0.25">
      <c r="A2076" s="1">
        <v>2024</v>
      </c>
      <c r="B2076" s="4">
        <f>_xlfn.XLOOKUP(BD_ATLETAS[[#This Row],[ATLETA]],ATLETAS[ATLETA],ATLETAS[F. NACIMIENTO])</f>
        <v>40632</v>
      </c>
      <c r="C2076" s="1">
        <f>IF(BD_ATLETAS[[#This Row],[F. NACIMIENTO]]=0,"",BD_ATLETAS[[#This Row],[AÑO]]-YEAR(BD_ATLETAS[[#This Row],[F. NACIMIENTO]]))</f>
        <v>9</v>
      </c>
      <c r="D2076" s="2" t="s">
        <v>133</v>
      </c>
      <c r="E2076" s="4" t="s">
        <v>364</v>
      </c>
      <c r="F207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6" s="4" t="str">
        <f>_xlfn.XLOOKUP(BD_ATLETAS[[#This Row],[ATLETA]],ATLETAS[ATLETA],ATLETAS[SEXO])</f>
        <v>M</v>
      </c>
      <c r="H2076" s="5">
        <v>44130</v>
      </c>
      <c r="I2076" s="2" t="s">
        <v>381</v>
      </c>
      <c r="J2076" s="1" t="s">
        <v>651</v>
      </c>
      <c r="K2076" s="3">
        <v>1.0648148148148149E-3</v>
      </c>
    </row>
    <row r="2077" spans="1:11" x14ac:dyDescent="0.25">
      <c r="A2077" s="1">
        <v>2024</v>
      </c>
      <c r="B2077" s="4">
        <f>_xlfn.XLOOKUP(BD_ATLETAS[[#This Row],[ATLETA]],ATLETAS[ATLETA],ATLETAS[F. NACIMIENTO])</f>
        <v>40632</v>
      </c>
      <c r="C2077" s="1">
        <f>IF(BD_ATLETAS[[#This Row],[F. NACIMIENTO]]=0,"",BD_ATLETAS[[#This Row],[AÑO]]-YEAR(BD_ATLETAS[[#This Row],[F. NACIMIENTO]]))</f>
        <v>9</v>
      </c>
      <c r="D2077" s="2" t="s">
        <v>133</v>
      </c>
      <c r="E2077" s="4" t="s">
        <v>364</v>
      </c>
      <c r="F207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7" s="4" t="str">
        <f>_xlfn.XLOOKUP(BD_ATLETAS[[#This Row],[ATLETA]],ATLETAS[ATLETA],ATLETAS[SEXO])</f>
        <v>M</v>
      </c>
      <c r="H2077" s="5">
        <v>44130</v>
      </c>
      <c r="I2077" s="2" t="s">
        <v>381</v>
      </c>
      <c r="J2077" s="1" t="s">
        <v>13</v>
      </c>
      <c r="K2077" s="3">
        <v>5.7650462962962961E-4</v>
      </c>
    </row>
    <row r="2078" spans="1:11" x14ac:dyDescent="0.25">
      <c r="A2078" s="1">
        <v>2024</v>
      </c>
      <c r="B2078" s="4">
        <f>_xlfn.XLOOKUP(BD_ATLETAS[[#This Row],[ATLETA]],ATLETAS[ATLETA],ATLETAS[F. NACIMIENTO])</f>
        <v>40632</v>
      </c>
      <c r="C2078" s="1">
        <f>IF(BD_ATLETAS[[#This Row],[F. NACIMIENTO]]=0,"",BD_ATLETAS[[#This Row],[AÑO]]-YEAR(BD_ATLETAS[[#This Row],[F. NACIMIENTO]]))</f>
        <v>9</v>
      </c>
      <c r="D2078" s="2" t="s">
        <v>133</v>
      </c>
      <c r="E2078" s="4" t="s">
        <v>364</v>
      </c>
      <c r="F207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8" s="4" t="str">
        <f>_xlfn.XLOOKUP(BD_ATLETAS[[#This Row],[ATLETA]],ATLETAS[ATLETA],ATLETAS[SEXO])</f>
        <v>M</v>
      </c>
      <c r="H2078" s="5">
        <v>44130</v>
      </c>
      <c r="I2078" s="2" t="s">
        <v>381</v>
      </c>
      <c r="J2078" s="1" t="s">
        <v>12</v>
      </c>
      <c r="K2078" s="3">
        <v>7.0671296296296302E-4</v>
      </c>
    </row>
    <row r="2079" spans="1:11" x14ac:dyDescent="0.25">
      <c r="A2079" s="1">
        <v>2024</v>
      </c>
      <c r="B2079" s="4">
        <f>_xlfn.XLOOKUP(BD_ATLETAS[[#This Row],[ATLETA]],ATLETAS[ATLETA],ATLETAS[F. NACIMIENTO])</f>
        <v>41560</v>
      </c>
      <c r="C2079" s="1">
        <f>IF(BD_ATLETAS[[#This Row],[F. NACIMIENTO]]=0,"",BD_ATLETAS[[#This Row],[AÑO]]-YEAR(BD_ATLETAS[[#This Row],[F. NACIMIENTO]]))</f>
        <v>7</v>
      </c>
      <c r="D2079" s="2" t="s">
        <v>119</v>
      </c>
      <c r="E2079" s="4" t="s">
        <v>364</v>
      </c>
      <c r="F207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79" s="4" t="str">
        <f>_xlfn.XLOOKUP(BD_ATLETAS[[#This Row],[ATLETA]],ATLETAS[ATLETA],ATLETAS[SEXO])</f>
        <v>F</v>
      </c>
      <c r="H2079" s="5">
        <v>44130</v>
      </c>
      <c r="I2079" s="2" t="s">
        <v>381</v>
      </c>
      <c r="J2079" s="1" t="s">
        <v>650</v>
      </c>
      <c r="K2079" s="3">
        <v>4.1087962962962964E-4</v>
      </c>
    </row>
    <row r="2080" spans="1:11" x14ac:dyDescent="0.25">
      <c r="A2080" s="1">
        <v>2024</v>
      </c>
      <c r="B2080" s="4">
        <f>_xlfn.XLOOKUP(BD_ATLETAS[[#This Row],[ATLETA]],ATLETAS[ATLETA],ATLETAS[F. NACIMIENTO])</f>
        <v>41560</v>
      </c>
      <c r="C2080" s="1">
        <f>IF(BD_ATLETAS[[#This Row],[F. NACIMIENTO]]=0,"",BD_ATLETAS[[#This Row],[AÑO]]-YEAR(BD_ATLETAS[[#This Row],[F. NACIMIENTO]]))</f>
        <v>7</v>
      </c>
      <c r="D2080" s="2" t="s">
        <v>119</v>
      </c>
      <c r="E2080" s="4" t="s">
        <v>364</v>
      </c>
      <c r="F208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0" s="4" t="str">
        <f>_xlfn.XLOOKUP(BD_ATLETAS[[#This Row],[ATLETA]],ATLETAS[ATLETA],ATLETAS[SEXO])</f>
        <v>F</v>
      </c>
      <c r="H2080" s="5">
        <v>44130</v>
      </c>
      <c r="I2080" s="2" t="s">
        <v>381</v>
      </c>
      <c r="J2080" s="1" t="s">
        <v>649</v>
      </c>
      <c r="K2080" s="3">
        <v>9.4872685185185186E-4</v>
      </c>
    </row>
    <row r="2081" spans="1:11" x14ac:dyDescent="0.25">
      <c r="A2081" s="1">
        <v>2024</v>
      </c>
      <c r="B2081" s="4">
        <f>_xlfn.XLOOKUP(BD_ATLETAS[[#This Row],[ATLETA]],ATLETAS[ATLETA],ATLETAS[F. NACIMIENTO])</f>
        <v>41560</v>
      </c>
      <c r="C2081" s="1">
        <f>IF(BD_ATLETAS[[#This Row],[F. NACIMIENTO]]=0,"",BD_ATLETAS[[#This Row],[AÑO]]-YEAR(BD_ATLETAS[[#This Row],[F. NACIMIENTO]]))</f>
        <v>7</v>
      </c>
      <c r="D2081" s="2" t="s">
        <v>119</v>
      </c>
      <c r="E2081" s="4" t="s">
        <v>364</v>
      </c>
      <c r="F20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1" s="4" t="str">
        <f>_xlfn.XLOOKUP(BD_ATLETAS[[#This Row],[ATLETA]],ATLETAS[ATLETA],ATLETAS[SEXO])</f>
        <v>F</v>
      </c>
      <c r="H2081" s="5">
        <v>44130</v>
      </c>
      <c r="I2081" s="2" t="s">
        <v>381</v>
      </c>
      <c r="J2081" s="1" t="s">
        <v>14</v>
      </c>
      <c r="K2081" s="3">
        <v>3.9456018518518524E-4</v>
      </c>
    </row>
    <row r="2082" spans="1:11" x14ac:dyDescent="0.25">
      <c r="A2082" s="1">
        <v>2024</v>
      </c>
      <c r="B2082" s="4">
        <f>_xlfn.XLOOKUP(BD_ATLETAS[[#This Row],[ATLETA]],ATLETAS[ATLETA],ATLETAS[F. NACIMIENTO])</f>
        <v>39328</v>
      </c>
      <c r="C2082" s="1">
        <f>IF(BD_ATLETAS[[#This Row],[F. NACIMIENTO]]=0,"",BD_ATLETAS[[#This Row],[AÑO]]-YEAR(BD_ATLETAS[[#This Row],[F. NACIMIENTO]]))</f>
        <v>13</v>
      </c>
      <c r="D2082" s="2" t="s">
        <v>250</v>
      </c>
      <c r="E2082" s="4" t="s">
        <v>369</v>
      </c>
      <c r="F20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2" s="4" t="str">
        <f>_xlfn.XLOOKUP(BD_ATLETAS[[#This Row],[ATLETA]],ATLETAS[ATLETA],ATLETAS[SEXO])</f>
        <v>F</v>
      </c>
      <c r="H2082" s="5">
        <v>44130</v>
      </c>
      <c r="I2082" s="2" t="s">
        <v>381</v>
      </c>
      <c r="J2082" s="1" t="s">
        <v>649</v>
      </c>
      <c r="K2082" s="3">
        <v>5.8298611111111105E-4</v>
      </c>
    </row>
    <row r="2083" spans="1:11" x14ac:dyDescent="0.25">
      <c r="A2083" s="1">
        <v>2024</v>
      </c>
      <c r="B2083" s="4">
        <f>_xlfn.XLOOKUP(BD_ATLETAS[[#This Row],[ATLETA]],ATLETAS[ATLETA],ATLETAS[F. NACIMIENTO])</f>
        <v>39328</v>
      </c>
      <c r="C2083" s="1">
        <f>IF(BD_ATLETAS[[#This Row],[F. NACIMIENTO]]=0,"",BD_ATLETAS[[#This Row],[AÑO]]-YEAR(BD_ATLETAS[[#This Row],[F. NACIMIENTO]]))</f>
        <v>13</v>
      </c>
      <c r="D2083" s="2" t="s">
        <v>250</v>
      </c>
      <c r="E2083" s="4" t="s">
        <v>369</v>
      </c>
      <c r="F20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3" s="4" t="str">
        <f>_xlfn.XLOOKUP(BD_ATLETAS[[#This Row],[ATLETA]],ATLETAS[ATLETA],ATLETAS[SEXO])</f>
        <v>F</v>
      </c>
      <c r="H2083" s="5">
        <v>44130</v>
      </c>
      <c r="I2083" s="2" t="s">
        <v>381</v>
      </c>
      <c r="J2083" s="1" t="s">
        <v>651</v>
      </c>
      <c r="K2083" s="3">
        <v>1.2731481481481483E-3</v>
      </c>
    </row>
    <row r="2084" spans="1:11" x14ac:dyDescent="0.25">
      <c r="A2084" s="1">
        <v>2024</v>
      </c>
      <c r="B2084" s="4">
        <f>_xlfn.XLOOKUP(BD_ATLETAS[[#This Row],[ATLETA]],ATLETAS[ATLETA],ATLETAS[F. NACIMIENTO])</f>
        <v>39328</v>
      </c>
      <c r="C2084" s="1">
        <f>IF(BD_ATLETAS[[#This Row],[F. NACIMIENTO]]=0,"",BD_ATLETAS[[#This Row],[AÑO]]-YEAR(BD_ATLETAS[[#This Row],[F. NACIMIENTO]]))</f>
        <v>13</v>
      </c>
      <c r="D2084" s="2" t="s">
        <v>250</v>
      </c>
      <c r="E2084" s="4" t="s">
        <v>369</v>
      </c>
      <c r="F20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084" s="4" t="str">
        <f>_xlfn.XLOOKUP(BD_ATLETAS[[#This Row],[ATLETA]],ATLETAS[ATLETA],ATLETAS[SEXO])</f>
        <v>F</v>
      </c>
      <c r="H2084" s="5">
        <v>44130</v>
      </c>
      <c r="I2084" s="2" t="s">
        <v>381</v>
      </c>
      <c r="J2084" s="1" t="s">
        <v>12</v>
      </c>
      <c r="K2084" s="3">
        <v>7.7800925925925921E-4</v>
      </c>
    </row>
    <row r="2085" spans="1:11" x14ac:dyDescent="0.25">
      <c r="A2085" s="1">
        <v>2024</v>
      </c>
      <c r="B2085" s="4">
        <f>_xlfn.XLOOKUP(BD_ATLETAS[[#This Row],[ATLETA]],ATLETAS[ATLETA],ATLETAS[F. NACIMIENTO])</f>
        <v>39987</v>
      </c>
      <c r="C2085" s="1">
        <f>IF(BD_ATLETAS[[#This Row],[F. NACIMIENTO]]=0,"",BD_ATLETAS[[#This Row],[AÑO]]-YEAR(BD_ATLETAS[[#This Row],[F. NACIMIENTO]]))</f>
        <v>11</v>
      </c>
      <c r="D2085" s="2" t="s">
        <v>124</v>
      </c>
      <c r="E2085" s="4" t="s">
        <v>364</v>
      </c>
      <c r="F20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5" s="4" t="str">
        <f>_xlfn.XLOOKUP(BD_ATLETAS[[#This Row],[ATLETA]],ATLETAS[ATLETA],ATLETAS[SEXO])</f>
        <v>F</v>
      </c>
      <c r="H2085" s="5">
        <v>44130</v>
      </c>
      <c r="I2085" s="2" t="s">
        <v>381</v>
      </c>
      <c r="J2085" s="1" t="s">
        <v>649</v>
      </c>
      <c r="K2085" s="3">
        <v>5.0150462962962963E-4</v>
      </c>
    </row>
    <row r="2086" spans="1:11" x14ac:dyDescent="0.25">
      <c r="A2086" s="1">
        <v>2024</v>
      </c>
      <c r="B2086" s="4">
        <f>_xlfn.XLOOKUP(BD_ATLETAS[[#This Row],[ATLETA]],ATLETAS[ATLETA],ATLETAS[F. NACIMIENTO])</f>
        <v>39987</v>
      </c>
      <c r="C2086" s="1">
        <f>IF(BD_ATLETAS[[#This Row],[F. NACIMIENTO]]=0,"",BD_ATLETAS[[#This Row],[AÑO]]-YEAR(BD_ATLETAS[[#This Row],[F. NACIMIENTO]]))</f>
        <v>11</v>
      </c>
      <c r="D2086" s="2" t="s">
        <v>124</v>
      </c>
      <c r="E2086" s="4" t="s">
        <v>364</v>
      </c>
      <c r="F20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6" s="4" t="str">
        <f>_xlfn.XLOOKUP(BD_ATLETAS[[#This Row],[ATLETA]],ATLETAS[ATLETA],ATLETAS[SEXO])</f>
        <v>F</v>
      </c>
      <c r="H2086" s="5">
        <v>44130</v>
      </c>
      <c r="I2086" s="2" t="s">
        <v>381</v>
      </c>
      <c r="J2086" s="1" t="s">
        <v>651</v>
      </c>
      <c r="K2086" s="3">
        <v>1.1689814814814816E-3</v>
      </c>
    </row>
    <row r="2087" spans="1:11" x14ac:dyDescent="0.25">
      <c r="A2087" s="1">
        <v>2024</v>
      </c>
      <c r="B2087" s="4">
        <f>_xlfn.XLOOKUP(BD_ATLETAS[[#This Row],[ATLETA]],ATLETAS[ATLETA],ATLETAS[F. NACIMIENTO])</f>
        <v>39987</v>
      </c>
      <c r="C2087" s="1">
        <f>IF(BD_ATLETAS[[#This Row],[F. NACIMIENTO]]=0,"",BD_ATLETAS[[#This Row],[AÑO]]-YEAR(BD_ATLETAS[[#This Row],[F. NACIMIENTO]]))</f>
        <v>11</v>
      </c>
      <c r="D2087" s="2" t="s">
        <v>124</v>
      </c>
      <c r="E2087" s="4" t="s">
        <v>364</v>
      </c>
      <c r="F20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7" s="4" t="str">
        <f>_xlfn.XLOOKUP(BD_ATLETAS[[#This Row],[ATLETA]],ATLETAS[ATLETA],ATLETAS[SEXO])</f>
        <v>F</v>
      </c>
      <c r="H2087" s="5">
        <v>44130</v>
      </c>
      <c r="I2087" s="2" t="s">
        <v>381</v>
      </c>
      <c r="J2087" s="1" t="s">
        <v>13</v>
      </c>
      <c r="K2087" s="3">
        <v>5.4398148148148144E-4</v>
      </c>
    </row>
    <row r="2088" spans="1:11" x14ac:dyDescent="0.25">
      <c r="A2088" s="1">
        <v>2024</v>
      </c>
      <c r="B2088" s="4">
        <f>_xlfn.XLOOKUP(BD_ATLETAS[[#This Row],[ATLETA]],ATLETAS[ATLETA],ATLETAS[F. NACIMIENTO])</f>
        <v>39987</v>
      </c>
      <c r="C2088" s="1">
        <f>IF(BD_ATLETAS[[#This Row],[F. NACIMIENTO]]=0,"",BD_ATLETAS[[#This Row],[AÑO]]-YEAR(BD_ATLETAS[[#This Row],[F. NACIMIENTO]]))</f>
        <v>11</v>
      </c>
      <c r="D2088" s="2" t="s">
        <v>124</v>
      </c>
      <c r="E2088" s="4" t="s">
        <v>364</v>
      </c>
      <c r="F20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88" s="4" t="str">
        <f>_xlfn.XLOOKUP(BD_ATLETAS[[#This Row],[ATLETA]],ATLETAS[ATLETA],ATLETAS[SEXO])</f>
        <v>F</v>
      </c>
      <c r="H2088" s="5">
        <v>44130</v>
      </c>
      <c r="I2088" s="2" t="s">
        <v>381</v>
      </c>
      <c r="J2088" s="1" t="s">
        <v>12</v>
      </c>
      <c r="K2088" s="3">
        <v>5.6400462962962958E-4</v>
      </c>
    </row>
    <row r="2089" spans="1:11" x14ac:dyDescent="0.25">
      <c r="A2089" s="1">
        <v>2024</v>
      </c>
      <c r="B2089" s="4">
        <f>_xlfn.XLOOKUP(BD_ATLETAS[[#This Row],[ATLETA]],ATLETAS[ATLETA],ATLETAS[F. NACIMIENTO])</f>
        <v>41150</v>
      </c>
      <c r="C2089" s="1">
        <f>IF(BD_ATLETAS[[#This Row],[F. NACIMIENTO]]=0,"",BD_ATLETAS[[#This Row],[AÑO]]-YEAR(BD_ATLETAS[[#This Row],[F. NACIMIENTO]]))</f>
        <v>8</v>
      </c>
      <c r="D2089" s="2" t="s">
        <v>360</v>
      </c>
      <c r="E2089" s="4" t="s">
        <v>374</v>
      </c>
      <c r="F208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89" s="4" t="str">
        <f>_xlfn.XLOOKUP(BD_ATLETAS[[#This Row],[ATLETA]],ATLETAS[ATLETA],ATLETAS[SEXO])</f>
        <v>F</v>
      </c>
      <c r="H2089" s="5">
        <v>44130</v>
      </c>
      <c r="I2089" s="2" t="s">
        <v>381</v>
      </c>
      <c r="J2089" s="1" t="s">
        <v>650</v>
      </c>
      <c r="K2089" s="3">
        <v>3.5648148148148149E-4</v>
      </c>
    </row>
    <row r="2090" spans="1:11" x14ac:dyDescent="0.25">
      <c r="A2090" s="1">
        <v>2024</v>
      </c>
      <c r="B2090" s="4">
        <f>_xlfn.XLOOKUP(BD_ATLETAS[[#This Row],[ATLETA]],ATLETAS[ATLETA],ATLETAS[F. NACIMIENTO])</f>
        <v>41548</v>
      </c>
      <c r="C2090" s="1">
        <f>IF(BD_ATLETAS[[#This Row],[F. NACIMIENTO]]=0,"",BD_ATLETAS[[#This Row],[AÑO]]-YEAR(BD_ATLETAS[[#This Row],[F. NACIMIENTO]]))</f>
        <v>7</v>
      </c>
      <c r="D2090" s="2" t="s">
        <v>27</v>
      </c>
      <c r="E2090" s="4" t="s">
        <v>25</v>
      </c>
      <c r="F209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0" s="4" t="str">
        <f>_xlfn.XLOOKUP(BD_ATLETAS[[#This Row],[ATLETA]],ATLETAS[ATLETA],ATLETAS[SEXO])</f>
        <v>F</v>
      </c>
      <c r="H2090" s="5">
        <v>44130</v>
      </c>
      <c r="I2090" s="2" t="s">
        <v>381</v>
      </c>
      <c r="J2090" s="1" t="s">
        <v>650</v>
      </c>
      <c r="K2090" s="3">
        <v>3.9224537037037038E-4</v>
      </c>
    </row>
    <row r="2091" spans="1:11" x14ac:dyDescent="0.25">
      <c r="A2091" s="1">
        <v>2024</v>
      </c>
      <c r="B2091" s="4">
        <f>_xlfn.XLOOKUP(BD_ATLETAS[[#This Row],[ATLETA]],ATLETAS[ATLETA],ATLETAS[F. NACIMIENTO])</f>
        <v>40916</v>
      </c>
      <c r="C2091" s="1">
        <f>IF(BD_ATLETAS[[#This Row],[F. NACIMIENTO]]=0,"",BD_ATLETAS[[#This Row],[AÑO]]-YEAR(BD_ATLETAS[[#This Row],[F. NACIMIENTO]]))</f>
        <v>8</v>
      </c>
      <c r="D2091" s="2" t="s">
        <v>205</v>
      </c>
      <c r="E2091" s="4" t="s">
        <v>368</v>
      </c>
      <c r="F209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1" s="4" t="str">
        <f>_xlfn.XLOOKUP(BD_ATLETAS[[#This Row],[ATLETA]],ATLETAS[ATLETA],ATLETAS[SEXO])</f>
        <v>F</v>
      </c>
      <c r="H2091" s="5">
        <v>44130</v>
      </c>
      <c r="I2091" s="2" t="s">
        <v>381</v>
      </c>
      <c r="J2091" s="1" t="s">
        <v>650</v>
      </c>
      <c r="K2091" s="3">
        <v>7.9282407407407405E-4</v>
      </c>
    </row>
    <row r="2092" spans="1:11" x14ac:dyDescent="0.25">
      <c r="A2092" s="1">
        <v>2024</v>
      </c>
      <c r="B2092" s="4">
        <f>_xlfn.XLOOKUP(BD_ATLETAS[[#This Row],[ATLETA]],ATLETAS[ATLETA],ATLETAS[F. NACIMIENTO])</f>
        <v>40916</v>
      </c>
      <c r="C2092" s="1">
        <f>IF(BD_ATLETAS[[#This Row],[F. NACIMIENTO]]=0,"",BD_ATLETAS[[#This Row],[AÑO]]-YEAR(BD_ATLETAS[[#This Row],[F. NACIMIENTO]]))</f>
        <v>8</v>
      </c>
      <c r="D2092" s="2" t="s">
        <v>205</v>
      </c>
      <c r="E2092" s="4" t="s">
        <v>368</v>
      </c>
      <c r="F209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092" s="4" t="str">
        <f>_xlfn.XLOOKUP(BD_ATLETAS[[#This Row],[ATLETA]],ATLETAS[ATLETA],ATLETAS[SEXO])</f>
        <v>F</v>
      </c>
      <c r="H2092" s="5">
        <v>44130</v>
      </c>
      <c r="I2092" s="2" t="s">
        <v>381</v>
      </c>
      <c r="J2092" s="1" t="s">
        <v>649</v>
      </c>
      <c r="K2092" s="3">
        <v>7.5752314814814823E-4</v>
      </c>
    </row>
    <row r="2093" spans="1:11" x14ac:dyDescent="0.25">
      <c r="A2093" s="1">
        <v>2024</v>
      </c>
      <c r="B2093" s="4">
        <f>_xlfn.XLOOKUP(BD_ATLETAS[[#This Row],[ATLETA]],ATLETAS[ATLETA],ATLETAS[F. NACIMIENTO])</f>
        <v>33558</v>
      </c>
      <c r="C2093" s="1">
        <f>IF(BD_ATLETAS[[#This Row],[F. NACIMIENTO]]=0,"",BD_ATLETAS[[#This Row],[AÑO]]-YEAR(BD_ATLETAS[[#This Row],[F. NACIMIENTO]]))</f>
        <v>29</v>
      </c>
      <c r="D2093" s="2" t="s">
        <v>196</v>
      </c>
      <c r="E2093" s="4" t="s">
        <v>367</v>
      </c>
      <c r="F209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3" s="4" t="str">
        <f>_xlfn.XLOOKUP(BD_ATLETAS[[#This Row],[ATLETA]],ATLETAS[ATLETA],ATLETAS[SEXO])</f>
        <v>M</v>
      </c>
      <c r="H2093" s="5">
        <v>44130</v>
      </c>
      <c r="I2093" s="2" t="s">
        <v>381</v>
      </c>
      <c r="J2093" s="1" t="s">
        <v>649</v>
      </c>
      <c r="K2093" s="3">
        <v>4.1006944444444446E-4</v>
      </c>
    </row>
    <row r="2094" spans="1:11" x14ac:dyDescent="0.25">
      <c r="A2094" s="1">
        <v>2024</v>
      </c>
      <c r="B2094" s="4">
        <f>_xlfn.XLOOKUP(BD_ATLETAS[[#This Row],[ATLETA]],ATLETAS[ATLETA],ATLETAS[F. NACIMIENTO])</f>
        <v>33558</v>
      </c>
      <c r="C2094" s="1">
        <f>IF(BD_ATLETAS[[#This Row],[F. NACIMIENTO]]=0,"",BD_ATLETAS[[#This Row],[AÑO]]-YEAR(BD_ATLETAS[[#This Row],[F. NACIMIENTO]]))</f>
        <v>29</v>
      </c>
      <c r="D2094" s="2" t="s">
        <v>196</v>
      </c>
      <c r="E2094" s="4" t="s">
        <v>367</v>
      </c>
      <c r="F209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4" s="4" t="str">
        <f>_xlfn.XLOOKUP(BD_ATLETAS[[#This Row],[ATLETA]],ATLETAS[ATLETA],ATLETAS[SEXO])</f>
        <v>M</v>
      </c>
      <c r="H2094" s="5">
        <v>44130</v>
      </c>
      <c r="I2094" s="2" t="s">
        <v>381</v>
      </c>
      <c r="J2094" s="1" t="s">
        <v>651</v>
      </c>
      <c r="K2094" s="3">
        <v>1.0984953703703703E-3</v>
      </c>
    </row>
    <row r="2095" spans="1:11" x14ac:dyDescent="0.25">
      <c r="A2095" s="1">
        <v>2024</v>
      </c>
      <c r="B2095" s="4">
        <f>_xlfn.XLOOKUP(BD_ATLETAS[[#This Row],[ATLETA]],ATLETAS[ATLETA],ATLETAS[F. NACIMIENTO])</f>
        <v>33558</v>
      </c>
      <c r="C2095" s="1">
        <f>IF(BD_ATLETAS[[#This Row],[F. NACIMIENTO]]=0,"",BD_ATLETAS[[#This Row],[AÑO]]-YEAR(BD_ATLETAS[[#This Row],[F. NACIMIENTO]]))</f>
        <v>29</v>
      </c>
      <c r="D2095" s="2" t="s">
        <v>196</v>
      </c>
      <c r="E2095" s="4" t="s">
        <v>367</v>
      </c>
      <c r="F209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5" s="4" t="str">
        <f>_xlfn.XLOOKUP(BD_ATLETAS[[#This Row],[ATLETA]],ATLETAS[ATLETA],ATLETAS[SEXO])</f>
        <v>M</v>
      </c>
      <c r="H2095" s="5">
        <v>44130</v>
      </c>
      <c r="I2095" s="2" t="s">
        <v>381</v>
      </c>
      <c r="J2095" s="1" t="s">
        <v>11</v>
      </c>
      <c r="K2095" s="3">
        <v>6.3402777777777784E-4</v>
      </c>
    </row>
    <row r="2096" spans="1:11" x14ac:dyDescent="0.25">
      <c r="A2096" s="1">
        <v>2024</v>
      </c>
      <c r="B2096" s="4">
        <f>_xlfn.XLOOKUP(BD_ATLETAS[[#This Row],[ATLETA]],ATLETAS[ATLETA],ATLETAS[F. NACIMIENTO])</f>
        <v>33558</v>
      </c>
      <c r="C2096" s="1">
        <f>IF(BD_ATLETAS[[#This Row],[F. NACIMIENTO]]=0,"",BD_ATLETAS[[#This Row],[AÑO]]-YEAR(BD_ATLETAS[[#This Row],[F. NACIMIENTO]]))</f>
        <v>29</v>
      </c>
      <c r="D2096" s="2" t="s">
        <v>196</v>
      </c>
      <c r="E2096" s="4" t="s">
        <v>367</v>
      </c>
      <c r="F209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096" s="4" t="str">
        <f>_xlfn.XLOOKUP(BD_ATLETAS[[#This Row],[ATLETA]],ATLETAS[ATLETA],ATLETAS[SEXO])</f>
        <v>M</v>
      </c>
      <c r="H2096" s="5">
        <v>44130</v>
      </c>
      <c r="I2096" s="2" t="s">
        <v>381</v>
      </c>
      <c r="J2096" s="1" t="s">
        <v>12</v>
      </c>
      <c r="K2096" s="3">
        <v>6.4375000000000001E-4</v>
      </c>
    </row>
    <row r="2097" spans="1:11" x14ac:dyDescent="0.25">
      <c r="A2097" s="1">
        <v>2024</v>
      </c>
      <c r="B2097" s="4">
        <f>_xlfn.XLOOKUP(BD_ATLETAS[[#This Row],[ATLETA]],ATLETAS[ATLETA],ATLETAS[F. NACIMIENTO])</f>
        <v>40542</v>
      </c>
      <c r="C2097" s="1">
        <f>IF(BD_ATLETAS[[#This Row],[F. NACIMIENTO]]=0,"",BD_ATLETAS[[#This Row],[AÑO]]-YEAR(BD_ATLETAS[[#This Row],[F. NACIMIENTO]]))</f>
        <v>10</v>
      </c>
      <c r="D2097" s="2" t="s">
        <v>210</v>
      </c>
      <c r="E2097" s="4" t="s">
        <v>368</v>
      </c>
      <c r="F20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7" s="4" t="str">
        <f>_xlfn.XLOOKUP(BD_ATLETAS[[#This Row],[ATLETA]],ATLETAS[ATLETA],ATLETAS[SEXO])</f>
        <v>F</v>
      </c>
      <c r="H2097" s="5">
        <v>44130</v>
      </c>
      <c r="I2097" s="2" t="s">
        <v>381</v>
      </c>
      <c r="J2097" s="1" t="s">
        <v>649</v>
      </c>
      <c r="K2097" s="3">
        <v>7.2164351851851849E-4</v>
      </c>
    </row>
    <row r="2098" spans="1:11" x14ac:dyDescent="0.25">
      <c r="A2098" s="1">
        <v>2024</v>
      </c>
      <c r="B2098" s="4">
        <f>_xlfn.XLOOKUP(BD_ATLETAS[[#This Row],[ATLETA]],ATLETAS[ATLETA],ATLETAS[F. NACIMIENTO])</f>
        <v>40542</v>
      </c>
      <c r="C2098" s="1">
        <f>IF(BD_ATLETAS[[#This Row],[F. NACIMIENTO]]=0,"",BD_ATLETAS[[#This Row],[AÑO]]-YEAR(BD_ATLETAS[[#This Row],[F. NACIMIENTO]]))</f>
        <v>10</v>
      </c>
      <c r="D2098" s="2" t="s">
        <v>210</v>
      </c>
      <c r="E2098" s="4" t="s">
        <v>368</v>
      </c>
      <c r="F20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8" s="4" t="str">
        <f>_xlfn.XLOOKUP(BD_ATLETAS[[#This Row],[ATLETA]],ATLETAS[ATLETA],ATLETAS[SEXO])</f>
        <v>F</v>
      </c>
      <c r="H2098" s="5">
        <v>44130</v>
      </c>
      <c r="I2098" s="2" t="s">
        <v>381</v>
      </c>
      <c r="J2098" s="1" t="s">
        <v>11</v>
      </c>
      <c r="K2098" s="3">
        <v>6.8171296296296296E-4</v>
      </c>
    </row>
    <row r="2099" spans="1:11" x14ac:dyDescent="0.25">
      <c r="A2099" s="1">
        <v>2024</v>
      </c>
      <c r="B2099" s="4">
        <f>_xlfn.XLOOKUP(BD_ATLETAS[[#This Row],[ATLETA]],ATLETAS[ATLETA],ATLETAS[F. NACIMIENTO])</f>
        <v>40542</v>
      </c>
      <c r="C2099" s="1">
        <f>IF(BD_ATLETAS[[#This Row],[F. NACIMIENTO]]=0,"",BD_ATLETAS[[#This Row],[AÑO]]-YEAR(BD_ATLETAS[[#This Row],[F. NACIMIENTO]]))</f>
        <v>10</v>
      </c>
      <c r="D2099" s="2" t="s">
        <v>210</v>
      </c>
      <c r="E2099" s="4" t="s">
        <v>368</v>
      </c>
      <c r="F20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099" s="4" t="str">
        <f>_xlfn.XLOOKUP(BD_ATLETAS[[#This Row],[ATLETA]],ATLETAS[ATLETA],ATLETAS[SEXO])</f>
        <v>F</v>
      </c>
      <c r="H2099" s="5">
        <v>44130</v>
      </c>
      <c r="I2099" s="2" t="s">
        <v>381</v>
      </c>
      <c r="J2099" s="1" t="s">
        <v>13</v>
      </c>
      <c r="K2099" s="3">
        <v>7.6643518518518521E-4</v>
      </c>
    </row>
    <row r="2100" spans="1:11" x14ac:dyDescent="0.25">
      <c r="A2100" s="1">
        <v>2024</v>
      </c>
      <c r="B2100" s="4">
        <f>_xlfn.XLOOKUP(BD_ATLETAS[[#This Row],[ATLETA]],ATLETAS[ATLETA],ATLETAS[F. NACIMIENTO])</f>
        <v>40542</v>
      </c>
      <c r="C2100" s="1">
        <f>IF(BD_ATLETAS[[#This Row],[F. NACIMIENTO]]=0,"",BD_ATLETAS[[#This Row],[AÑO]]-YEAR(BD_ATLETAS[[#This Row],[F. NACIMIENTO]]))</f>
        <v>10</v>
      </c>
      <c r="D2100" s="2" t="s">
        <v>210</v>
      </c>
      <c r="E2100" s="4" t="s">
        <v>368</v>
      </c>
      <c r="F21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00" s="4" t="str">
        <f>_xlfn.XLOOKUP(BD_ATLETAS[[#This Row],[ATLETA]],ATLETAS[ATLETA],ATLETAS[SEXO])</f>
        <v>F</v>
      </c>
      <c r="H2100" s="5">
        <v>44130</v>
      </c>
      <c r="I2100" s="2" t="s">
        <v>381</v>
      </c>
      <c r="J2100" s="1" t="s">
        <v>12</v>
      </c>
      <c r="K2100" s="3">
        <v>7.1759259259259259E-4</v>
      </c>
    </row>
    <row r="2101" spans="1:11" x14ac:dyDescent="0.25">
      <c r="A2101" s="1">
        <v>2024</v>
      </c>
      <c r="B2101" s="4">
        <f>_xlfn.XLOOKUP(BD_ATLETAS[[#This Row],[ATLETA]],ATLETAS[ATLETA],ATLETAS[F. NACIMIENTO])</f>
        <v>32752</v>
      </c>
      <c r="C2101" s="1">
        <f>IF(BD_ATLETAS[[#This Row],[F. NACIMIENTO]]=0,"",BD_ATLETAS[[#This Row],[AÑO]]-YEAR(BD_ATLETAS[[#This Row],[F. NACIMIENTO]]))</f>
        <v>31</v>
      </c>
      <c r="D2101" s="2" t="s">
        <v>453</v>
      </c>
      <c r="E2101" s="4" t="str">
        <f>_xlfn.XLOOKUP(BD_ATLETAS[[#This Row],[ATLETA]],ATLETAS[ATLETA],ATLETAS[EQUIPO ACTUAL])</f>
        <v>MNM</v>
      </c>
      <c r="F210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1" s="4" t="str">
        <f>_xlfn.XLOOKUP(BD_ATLETAS[[#This Row],[ATLETA]],ATLETAS[ATLETA],ATLETAS[SEXO])</f>
        <v>M</v>
      </c>
      <c r="H2101" s="4">
        <v>44178</v>
      </c>
      <c r="I2101" s="2" t="s">
        <v>459</v>
      </c>
      <c r="J2101" s="1" t="s">
        <v>649</v>
      </c>
      <c r="K2101" s="3">
        <v>3.9270833333333334E-4</v>
      </c>
    </row>
    <row r="2102" spans="1:11" x14ac:dyDescent="0.25">
      <c r="A2102" s="1">
        <v>2024</v>
      </c>
      <c r="B2102" s="4">
        <f>_xlfn.XLOOKUP(BD_ATLETAS[[#This Row],[ATLETA]],ATLETAS[ATLETA],ATLETAS[F. NACIMIENTO])</f>
        <v>32752</v>
      </c>
      <c r="C2102" s="1">
        <f>IF(BD_ATLETAS[[#This Row],[F. NACIMIENTO]]=0,"",BD_ATLETAS[[#This Row],[AÑO]]-YEAR(BD_ATLETAS[[#This Row],[F. NACIMIENTO]]))</f>
        <v>31</v>
      </c>
      <c r="D2102" s="2" t="s">
        <v>453</v>
      </c>
      <c r="E2102" s="4" t="str">
        <f>_xlfn.XLOOKUP(BD_ATLETAS[[#This Row],[ATLETA]],ATLETAS[ATLETA],ATLETAS[EQUIPO ACTUAL])</f>
        <v>MNM</v>
      </c>
      <c r="F210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2" s="4" t="str">
        <f>_xlfn.XLOOKUP(BD_ATLETAS[[#This Row],[ATLETA]],ATLETAS[ATLETA],ATLETAS[SEXO])</f>
        <v>M</v>
      </c>
      <c r="H2102" s="4">
        <v>44178</v>
      </c>
      <c r="I2102" s="2" t="s">
        <v>459</v>
      </c>
      <c r="J2102" s="1" t="s">
        <v>652</v>
      </c>
      <c r="K2102" s="3">
        <v>2.2665509259259262E-3</v>
      </c>
    </row>
    <row r="2103" spans="1:11" x14ac:dyDescent="0.25">
      <c r="A2103" s="1">
        <v>2024</v>
      </c>
      <c r="B2103" s="4">
        <f>_xlfn.XLOOKUP(BD_ATLETAS[[#This Row],[ATLETA]],ATLETAS[ATLETA],ATLETAS[F. NACIMIENTO])</f>
        <v>32752</v>
      </c>
      <c r="C2103" s="1">
        <f>IF(BD_ATLETAS[[#This Row],[F. NACIMIENTO]]=0,"",BD_ATLETAS[[#This Row],[AÑO]]-YEAR(BD_ATLETAS[[#This Row],[F. NACIMIENTO]]))</f>
        <v>31</v>
      </c>
      <c r="D2103" s="2" t="s">
        <v>453</v>
      </c>
      <c r="E2103" s="4" t="str">
        <f>_xlfn.XLOOKUP(BD_ATLETAS[[#This Row],[ATLETA]],ATLETAS[ATLETA],ATLETAS[EQUIPO ACTUAL])</f>
        <v>MNM</v>
      </c>
      <c r="F210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03" s="4" t="str">
        <f>_xlfn.XLOOKUP(BD_ATLETAS[[#This Row],[ATLETA]],ATLETAS[ATLETA],ATLETAS[SEXO])</f>
        <v>M</v>
      </c>
      <c r="H2103" s="4">
        <v>44178</v>
      </c>
      <c r="I2103" s="2" t="s">
        <v>459</v>
      </c>
      <c r="J2103" s="1" t="s">
        <v>651</v>
      </c>
      <c r="K2103" s="3">
        <v>9.8854166666666665E-4</v>
      </c>
    </row>
    <row r="2104" spans="1:11" x14ac:dyDescent="0.25">
      <c r="A2104" s="1">
        <v>2024</v>
      </c>
      <c r="B2104" s="4">
        <f>_xlfn.XLOOKUP(BD_ATLETAS[[#This Row],[ATLETA]],ATLETAS[ATLETA],ATLETAS[F. NACIMIENTO])</f>
        <v>28001</v>
      </c>
      <c r="C2104" s="1">
        <f>IF(BD_ATLETAS[[#This Row],[F. NACIMIENTO]]=0,"",BD_ATLETAS[[#This Row],[AÑO]]-YEAR(BD_ATLETAS[[#This Row],[F. NACIMIENTO]]))</f>
        <v>44</v>
      </c>
      <c r="D2104" s="2" t="s">
        <v>449</v>
      </c>
      <c r="E2104" s="4" t="str">
        <f>_xlfn.XLOOKUP(BD_ATLETAS[[#This Row],[ATLETA]],ATLETAS[ATLETA],ATLETAS[EQUIPO ACTUAL])</f>
        <v>MASTER</v>
      </c>
      <c r="F210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4" s="4" t="str">
        <f>_xlfn.XLOOKUP(BD_ATLETAS[[#This Row],[ATLETA]],ATLETAS[ATLETA],ATLETAS[SEXO])</f>
        <v>F</v>
      </c>
      <c r="H2104" s="4">
        <v>44178</v>
      </c>
      <c r="I2104" s="2" t="s">
        <v>459</v>
      </c>
      <c r="J2104" s="1" t="s">
        <v>649</v>
      </c>
      <c r="K2104" s="3">
        <v>6.6909722222222229E-4</v>
      </c>
    </row>
    <row r="2105" spans="1:11" x14ac:dyDescent="0.25">
      <c r="A2105" s="1">
        <v>2024</v>
      </c>
      <c r="B2105" s="4">
        <f>_xlfn.XLOOKUP(BD_ATLETAS[[#This Row],[ATLETA]],ATLETAS[ATLETA],ATLETAS[F. NACIMIENTO])</f>
        <v>28001</v>
      </c>
      <c r="C2105" s="1">
        <f>IF(BD_ATLETAS[[#This Row],[F. NACIMIENTO]]=0,"",BD_ATLETAS[[#This Row],[AÑO]]-YEAR(BD_ATLETAS[[#This Row],[F. NACIMIENTO]]))</f>
        <v>44</v>
      </c>
      <c r="D2105" s="2" t="s">
        <v>449</v>
      </c>
      <c r="E2105" s="4" t="str">
        <f>_xlfn.XLOOKUP(BD_ATLETAS[[#This Row],[ATLETA]],ATLETAS[ATLETA],ATLETAS[EQUIPO ACTUAL])</f>
        <v>MASTER</v>
      </c>
      <c r="F210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5" s="4" t="str">
        <f>_xlfn.XLOOKUP(BD_ATLETAS[[#This Row],[ATLETA]],ATLETAS[ATLETA],ATLETAS[SEXO])</f>
        <v>F</v>
      </c>
      <c r="H2105" s="4">
        <v>44178</v>
      </c>
      <c r="I2105" s="2" t="s">
        <v>459</v>
      </c>
      <c r="J2105" s="1" t="s">
        <v>652</v>
      </c>
      <c r="K2105" s="3">
        <v>3.414351851851852E-3</v>
      </c>
    </row>
    <row r="2106" spans="1:11" x14ac:dyDescent="0.25">
      <c r="A2106" s="1">
        <v>2024</v>
      </c>
      <c r="B2106" s="4">
        <f>_xlfn.XLOOKUP(BD_ATLETAS[[#This Row],[ATLETA]],ATLETAS[ATLETA],ATLETAS[F. NACIMIENTO])</f>
        <v>28001</v>
      </c>
      <c r="C2106" s="1">
        <f>IF(BD_ATLETAS[[#This Row],[F. NACIMIENTO]]=0,"",BD_ATLETAS[[#This Row],[AÑO]]-YEAR(BD_ATLETAS[[#This Row],[F. NACIMIENTO]]))</f>
        <v>44</v>
      </c>
      <c r="D2106" s="2" t="s">
        <v>449</v>
      </c>
      <c r="E2106" s="4" t="str">
        <f>_xlfn.XLOOKUP(BD_ATLETAS[[#This Row],[ATLETA]],ATLETAS[ATLETA],ATLETAS[EQUIPO ACTUAL])</f>
        <v>MASTER</v>
      </c>
      <c r="F2106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06" s="4" t="str">
        <f>_xlfn.XLOOKUP(BD_ATLETAS[[#This Row],[ATLETA]],ATLETAS[ATLETA],ATLETAS[SEXO])</f>
        <v>F</v>
      </c>
      <c r="H2106" s="4">
        <v>44178</v>
      </c>
      <c r="I2106" s="2" t="s">
        <v>459</v>
      </c>
      <c r="J2106" s="1" t="s">
        <v>651</v>
      </c>
      <c r="K2106" s="3">
        <v>1.5664351851851852E-3</v>
      </c>
    </row>
    <row r="2107" spans="1:11" x14ac:dyDescent="0.25">
      <c r="A2107" s="1">
        <v>2024</v>
      </c>
      <c r="B2107" s="4">
        <f>_xlfn.XLOOKUP(BD_ATLETAS[[#This Row],[ATLETA]],ATLETAS[ATLETA],ATLETAS[F. NACIMIENTO])</f>
        <v>27394</v>
      </c>
      <c r="C2107" s="1">
        <f>IF(BD_ATLETAS[[#This Row],[F. NACIMIENTO]]=0,"",BD_ATLETAS[[#This Row],[AÑO]]-YEAR(BD_ATLETAS[[#This Row],[F. NACIMIENTO]]))</f>
        <v>45</v>
      </c>
      <c r="D2107" s="2" t="s">
        <v>281</v>
      </c>
      <c r="E2107" s="4" t="str">
        <f>_xlfn.XLOOKUP(BD_ATLETAS[[#This Row],[ATLETA]],ATLETAS[ATLETA],ATLETAS[EQUIPO ACTUAL])</f>
        <v>NNG</v>
      </c>
      <c r="F2107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7" s="4" t="str">
        <f>_xlfn.XLOOKUP(BD_ATLETAS[[#This Row],[ATLETA]],ATLETAS[ATLETA],ATLETAS[SEXO])</f>
        <v>M</v>
      </c>
      <c r="H2107" s="4">
        <v>44178</v>
      </c>
      <c r="I2107" s="2" t="s">
        <v>459</v>
      </c>
      <c r="J2107" s="1" t="s">
        <v>649</v>
      </c>
      <c r="K2107" s="3">
        <v>3.9814814814814812E-4</v>
      </c>
    </row>
    <row r="2108" spans="1:11" x14ac:dyDescent="0.25">
      <c r="A2108" s="1">
        <v>2024</v>
      </c>
      <c r="B2108" s="4">
        <f>_xlfn.XLOOKUP(BD_ATLETAS[[#This Row],[ATLETA]],ATLETAS[ATLETA],ATLETAS[F. NACIMIENTO])</f>
        <v>27394</v>
      </c>
      <c r="C2108" s="1">
        <f>IF(BD_ATLETAS[[#This Row],[F. NACIMIENTO]]=0,"",BD_ATLETAS[[#This Row],[AÑO]]-YEAR(BD_ATLETAS[[#This Row],[F. NACIMIENTO]]))</f>
        <v>45</v>
      </c>
      <c r="D2108" s="2" t="s">
        <v>281</v>
      </c>
      <c r="E2108" s="4" t="str">
        <f>_xlfn.XLOOKUP(BD_ATLETAS[[#This Row],[ATLETA]],ATLETAS[ATLETA],ATLETAS[EQUIPO ACTUAL])</f>
        <v>NNG</v>
      </c>
      <c r="F2108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8" s="4" t="str">
        <f>_xlfn.XLOOKUP(BD_ATLETAS[[#This Row],[ATLETA]],ATLETAS[ATLETA],ATLETAS[SEXO])</f>
        <v>M</v>
      </c>
      <c r="H2108" s="4">
        <v>44178</v>
      </c>
      <c r="I2108" s="2" t="s">
        <v>459</v>
      </c>
      <c r="J2108" s="1" t="s">
        <v>652</v>
      </c>
      <c r="K2108" s="3">
        <v>2.1893518518518516E-3</v>
      </c>
    </row>
    <row r="2109" spans="1:11" x14ac:dyDescent="0.25">
      <c r="A2109" s="1">
        <v>2024</v>
      </c>
      <c r="B2109" s="4">
        <f>_xlfn.XLOOKUP(BD_ATLETAS[[#This Row],[ATLETA]],ATLETAS[ATLETA],ATLETAS[F. NACIMIENTO])</f>
        <v>27394</v>
      </c>
      <c r="C2109" s="1">
        <f>IF(BD_ATLETAS[[#This Row],[F. NACIMIENTO]]=0,"",BD_ATLETAS[[#This Row],[AÑO]]-YEAR(BD_ATLETAS[[#This Row],[F. NACIMIENTO]]))</f>
        <v>45</v>
      </c>
      <c r="D2109" s="2" t="s">
        <v>281</v>
      </c>
      <c r="E2109" s="4" t="str">
        <f>_xlfn.XLOOKUP(BD_ATLETAS[[#This Row],[ATLETA]],ATLETAS[ATLETA],ATLETAS[EQUIPO ACTUAL])</f>
        <v>NNG</v>
      </c>
      <c r="F2109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09" s="4" t="str">
        <f>_xlfn.XLOOKUP(BD_ATLETAS[[#This Row],[ATLETA]],ATLETAS[ATLETA],ATLETAS[SEXO])</f>
        <v>M</v>
      </c>
      <c r="H2109" s="4">
        <v>44178</v>
      </c>
      <c r="I2109" s="2" t="s">
        <v>459</v>
      </c>
      <c r="J2109" s="1" t="s">
        <v>651</v>
      </c>
      <c r="K2109" s="3">
        <v>9.4039351851851847E-4</v>
      </c>
    </row>
    <row r="2110" spans="1:11" x14ac:dyDescent="0.25">
      <c r="A2110" s="1">
        <v>2024</v>
      </c>
      <c r="B2110" s="4">
        <f>_xlfn.XLOOKUP(BD_ATLETAS[[#This Row],[ATLETA]],ATLETAS[ATLETA],ATLETAS[F. NACIMIENTO])</f>
        <v>27427</v>
      </c>
      <c r="C2110" s="1">
        <f>IF(BD_ATLETAS[[#This Row],[F. NACIMIENTO]]=0,"",BD_ATLETAS[[#This Row],[AÑO]]-YEAR(BD_ATLETAS[[#This Row],[F. NACIMIENTO]]))</f>
        <v>45</v>
      </c>
      <c r="D2110" s="2" t="s">
        <v>450</v>
      </c>
      <c r="E2110" s="4" t="str">
        <f>_xlfn.XLOOKUP(BD_ATLETAS[[#This Row],[ATLETA]],ATLETAS[ATLETA],ATLETAS[EQUIPO ACTUAL])</f>
        <v>P. LIBRE</v>
      </c>
      <c r="F2110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0" s="4" t="str">
        <f>_xlfn.XLOOKUP(BD_ATLETAS[[#This Row],[ATLETA]],ATLETAS[ATLETA],ATLETAS[SEXO])</f>
        <v>F</v>
      </c>
      <c r="H2110" s="4">
        <v>44178</v>
      </c>
      <c r="I2110" s="2" t="s">
        <v>459</v>
      </c>
      <c r="J2110" s="1" t="s">
        <v>649</v>
      </c>
      <c r="K2110" s="3">
        <v>6.4560185185185185E-4</v>
      </c>
    </row>
    <row r="2111" spans="1:11" x14ac:dyDescent="0.25">
      <c r="A2111" s="1">
        <v>2024</v>
      </c>
      <c r="B2111" s="4">
        <f>_xlfn.XLOOKUP(BD_ATLETAS[[#This Row],[ATLETA]],ATLETAS[ATLETA],ATLETAS[F. NACIMIENTO])</f>
        <v>27427</v>
      </c>
      <c r="C2111" s="1">
        <f>IF(BD_ATLETAS[[#This Row],[F. NACIMIENTO]]=0,"",BD_ATLETAS[[#This Row],[AÑO]]-YEAR(BD_ATLETAS[[#This Row],[F. NACIMIENTO]]))</f>
        <v>45</v>
      </c>
      <c r="D2111" s="2" t="s">
        <v>450</v>
      </c>
      <c r="E2111" s="4" t="str">
        <f>_xlfn.XLOOKUP(BD_ATLETAS[[#This Row],[ATLETA]],ATLETAS[ATLETA],ATLETAS[EQUIPO ACTUAL])</f>
        <v>P. LIBRE</v>
      </c>
      <c r="F2111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1" s="4" t="str">
        <f>_xlfn.XLOOKUP(BD_ATLETAS[[#This Row],[ATLETA]],ATLETAS[ATLETA],ATLETAS[SEXO])</f>
        <v>F</v>
      </c>
      <c r="H2111" s="4">
        <v>44178</v>
      </c>
      <c r="I2111" s="2" t="s">
        <v>459</v>
      </c>
      <c r="J2111" s="1" t="s">
        <v>652</v>
      </c>
      <c r="K2111" s="3">
        <v>3.2219907407407405E-3</v>
      </c>
    </row>
    <row r="2112" spans="1:11" x14ac:dyDescent="0.25">
      <c r="A2112" s="1">
        <v>2024</v>
      </c>
      <c r="B2112" s="4">
        <f>_xlfn.XLOOKUP(BD_ATLETAS[[#This Row],[ATLETA]],ATLETAS[ATLETA],ATLETAS[F. NACIMIENTO])</f>
        <v>27427</v>
      </c>
      <c r="C2112" s="1">
        <f>IF(BD_ATLETAS[[#This Row],[F. NACIMIENTO]]=0,"",BD_ATLETAS[[#This Row],[AÑO]]-YEAR(BD_ATLETAS[[#This Row],[F. NACIMIENTO]]))</f>
        <v>45</v>
      </c>
      <c r="D2112" s="2" t="s">
        <v>450</v>
      </c>
      <c r="E2112" s="4" t="str">
        <f>_xlfn.XLOOKUP(BD_ATLETAS[[#This Row],[ATLETA]],ATLETAS[ATLETA],ATLETAS[EQUIPO ACTUAL])</f>
        <v>P. LIBRE</v>
      </c>
      <c r="F2112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112" s="4" t="str">
        <f>_xlfn.XLOOKUP(BD_ATLETAS[[#This Row],[ATLETA]],ATLETAS[ATLETA],ATLETAS[SEXO])</f>
        <v>F</v>
      </c>
      <c r="H2112" s="4">
        <v>44178</v>
      </c>
      <c r="I2112" s="2" t="s">
        <v>459</v>
      </c>
      <c r="J2112" s="1" t="s">
        <v>651</v>
      </c>
      <c r="K2112" s="3">
        <v>1.5172453703703704E-3</v>
      </c>
    </row>
    <row r="2113" spans="1:11" x14ac:dyDescent="0.25">
      <c r="A2113" s="1">
        <v>2024</v>
      </c>
      <c r="B2113" s="4">
        <f>_xlfn.XLOOKUP(BD_ATLETAS[[#This Row],[ATLETA]],ATLETAS[ATLETA],ATLETAS[F. NACIMIENTO])</f>
        <v>32666</v>
      </c>
      <c r="C2113" s="1">
        <f>IF(BD_ATLETAS[[#This Row],[F. NACIMIENTO]]=0,"",BD_ATLETAS[[#This Row],[AÑO]]-YEAR(BD_ATLETAS[[#This Row],[F. NACIMIENTO]]))</f>
        <v>31</v>
      </c>
      <c r="D2113" s="2" t="s">
        <v>454</v>
      </c>
      <c r="E2113" s="4" t="str">
        <f>_xlfn.XLOOKUP(BD_ATLETAS[[#This Row],[ATLETA]],ATLETAS[ATLETA],ATLETAS[EQUIPO ACTUAL])</f>
        <v>MNM</v>
      </c>
      <c r="F211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3" s="4" t="str">
        <f>_xlfn.XLOOKUP(BD_ATLETAS[[#This Row],[ATLETA]],ATLETAS[ATLETA],ATLETAS[SEXO])</f>
        <v>M</v>
      </c>
      <c r="H2113" s="4">
        <v>44178</v>
      </c>
      <c r="I2113" s="2" t="s">
        <v>459</v>
      </c>
      <c r="J2113" s="1" t="s">
        <v>649</v>
      </c>
      <c r="K2113" s="3">
        <v>3.9351851851851852E-4</v>
      </c>
    </row>
    <row r="2114" spans="1:11" x14ac:dyDescent="0.25">
      <c r="A2114" s="1">
        <v>2024</v>
      </c>
      <c r="B2114" s="4">
        <f>_xlfn.XLOOKUP(BD_ATLETAS[[#This Row],[ATLETA]],ATLETAS[ATLETA],ATLETAS[F. NACIMIENTO])</f>
        <v>32666</v>
      </c>
      <c r="C2114" s="1">
        <f>IF(BD_ATLETAS[[#This Row],[F. NACIMIENTO]]=0,"",BD_ATLETAS[[#This Row],[AÑO]]-YEAR(BD_ATLETAS[[#This Row],[F. NACIMIENTO]]))</f>
        <v>31</v>
      </c>
      <c r="D2114" s="2" t="s">
        <v>454</v>
      </c>
      <c r="E2114" s="4" t="str">
        <f>_xlfn.XLOOKUP(BD_ATLETAS[[#This Row],[ATLETA]],ATLETAS[ATLETA],ATLETAS[EQUIPO ACTUAL])</f>
        <v>MNM</v>
      </c>
      <c r="F211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4" s="4" t="str">
        <f>_xlfn.XLOOKUP(BD_ATLETAS[[#This Row],[ATLETA]],ATLETAS[ATLETA],ATLETAS[SEXO])</f>
        <v>M</v>
      </c>
      <c r="H2114" s="4">
        <v>44178</v>
      </c>
      <c r="I2114" s="2" t="s">
        <v>459</v>
      </c>
      <c r="J2114" s="1" t="s">
        <v>652</v>
      </c>
      <c r="K2114" s="3">
        <v>2.3494212962962965E-3</v>
      </c>
    </row>
    <row r="2115" spans="1:11" x14ac:dyDescent="0.25">
      <c r="A2115" s="1">
        <v>2024</v>
      </c>
      <c r="B2115" s="4">
        <f>_xlfn.XLOOKUP(BD_ATLETAS[[#This Row],[ATLETA]],ATLETAS[ATLETA],ATLETAS[F. NACIMIENTO])</f>
        <v>32666</v>
      </c>
      <c r="C2115" s="1">
        <f>IF(BD_ATLETAS[[#This Row],[F. NACIMIENTO]]=0,"",BD_ATLETAS[[#This Row],[AÑO]]-YEAR(BD_ATLETAS[[#This Row],[F. NACIMIENTO]]))</f>
        <v>31</v>
      </c>
      <c r="D2115" s="2" t="s">
        <v>454</v>
      </c>
      <c r="E2115" s="4" t="str">
        <f>_xlfn.XLOOKUP(BD_ATLETAS[[#This Row],[ATLETA]],ATLETAS[ATLETA],ATLETAS[EQUIPO ACTUAL])</f>
        <v>MNM</v>
      </c>
      <c r="F211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15" s="4" t="str">
        <f>_xlfn.XLOOKUP(BD_ATLETAS[[#This Row],[ATLETA]],ATLETAS[ATLETA],ATLETAS[SEXO])</f>
        <v>M</v>
      </c>
      <c r="H2115" s="4">
        <v>44178</v>
      </c>
      <c r="I2115" s="2" t="s">
        <v>459</v>
      </c>
      <c r="J2115" s="1" t="s">
        <v>651</v>
      </c>
      <c r="K2115" s="3">
        <v>8.6018518518518508E-4</v>
      </c>
    </row>
    <row r="2116" spans="1:11" x14ac:dyDescent="0.25">
      <c r="A2116" s="1">
        <v>2024</v>
      </c>
      <c r="B2116" s="4">
        <f>_xlfn.XLOOKUP(BD_ATLETAS[[#This Row],[ATLETA]],ATLETAS[ATLETA],ATLETAS[F. NACIMIENTO])</f>
        <v>22221</v>
      </c>
      <c r="C2116" s="1">
        <f>IF(BD_ATLETAS[[#This Row],[F. NACIMIENTO]]=0,"",BD_ATLETAS[[#This Row],[AÑO]]-YEAR(BD_ATLETAS[[#This Row],[F. NACIMIENTO]]))</f>
        <v>60</v>
      </c>
      <c r="D2116" t="s">
        <v>456</v>
      </c>
      <c r="E2116" s="4" t="str">
        <f>_xlfn.XLOOKUP(BD_ATLETAS[[#This Row],[ATLETA]],ATLETAS[ATLETA],ATLETAS[EQUIPO ACTUAL])</f>
        <v>NNG</v>
      </c>
      <c r="F2116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6" s="4" t="str">
        <f>_xlfn.XLOOKUP(BD_ATLETAS[[#This Row],[ATLETA]],ATLETAS[ATLETA],ATLETAS[SEXO])</f>
        <v>M</v>
      </c>
      <c r="H2116" s="4">
        <v>44178</v>
      </c>
      <c r="I2116" s="2" t="s">
        <v>459</v>
      </c>
      <c r="J2116" s="1" t="s">
        <v>649</v>
      </c>
      <c r="K2116" s="3">
        <v>7.0856481481481476E-4</v>
      </c>
    </row>
    <row r="2117" spans="1:11" x14ac:dyDescent="0.25">
      <c r="A2117" s="1">
        <v>2024</v>
      </c>
      <c r="B2117" s="4">
        <f>_xlfn.XLOOKUP(BD_ATLETAS[[#This Row],[ATLETA]],ATLETAS[ATLETA],ATLETAS[F. NACIMIENTO])</f>
        <v>22221</v>
      </c>
      <c r="C2117" s="1">
        <f>IF(BD_ATLETAS[[#This Row],[F. NACIMIENTO]]=0,"",BD_ATLETAS[[#This Row],[AÑO]]-YEAR(BD_ATLETAS[[#This Row],[F. NACIMIENTO]]))</f>
        <v>60</v>
      </c>
      <c r="D2117" s="2" t="s">
        <v>456</v>
      </c>
      <c r="E2117" s="4" t="str">
        <f>_xlfn.XLOOKUP(BD_ATLETAS[[#This Row],[ATLETA]],ATLETAS[ATLETA],ATLETAS[EQUIPO ACTUAL])</f>
        <v>NNG</v>
      </c>
      <c r="F2117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7" s="4" t="str">
        <f>_xlfn.XLOOKUP(BD_ATLETAS[[#This Row],[ATLETA]],ATLETAS[ATLETA],ATLETAS[SEXO])</f>
        <v>M</v>
      </c>
      <c r="H2117" s="4">
        <v>44178</v>
      </c>
      <c r="I2117" s="2" t="s">
        <v>459</v>
      </c>
      <c r="J2117" s="1" t="s">
        <v>652</v>
      </c>
      <c r="K2117" s="3">
        <v>4.2708333333333331E-3</v>
      </c>
    </row>
    <row r="2118" spans="1:11" x14ac:dyDescent="0.25">
      <c r="A2118" s="1">
        <v>2024</v>
      </c>
      <c r="B2118" s="4">
        <f>_xlfn.XLOOKUP(BD_ATLETAS[[#This Row],[ATLETA]],ATLETAS[ATLETA],ATLETAS[F. NACIMIENTO])</f>
        <v>22221</v>
      </c>
      <c r="C2118" s="1">
        <f>IF(BD_ATLETAS[[#This Row],[F. NACIMIENTO]]=0,"",BD_ATLETAS[[#This Row],[AÑO]]-YEAR(BD_ATLETAS[[#This Row],[F. NACIMIENTO]]))</f>
        <v>60</v>
      </c>
      <c r="D2118" s="2" t="s">
        <v>456</v>
      </c>
      <c r="E2118" s="4" t="str">
        <f>_xlfn.XLOOKUP(BD_ATLETAS[[#This Row],[ATLETA]],ATLETAS[ATLETA],ATLETAS[EQUIPO ACTUAL])</f>
        <v>NNG</v>
      </c>
      <c r="F2118" s="4" t="str">
        <f>IFERROR(IF(BD_ATLETAS[[#This Row],[SEXO]]="F",_xlfn.XLOOKUP(BD_ATLETAS[[#This Row],[EDAD]],MENU!$C$2:$C$123,MENU!$D$2:$D$123),_xlfn.XLOOKUP(BD_ATLETAS[[#This Row],[EDAD]],MENU!$E$2:$E$123,MENU!$F$2:$F$123)),"")</f>
        <v>MASTER G</v>
      </c>
      <c r="G2118" s="4" t="str">
        <f>_xlfn.XLOOKUP(BD_ATLETAS[[#This Row],[ATLETA]],ATLETAS[ATLETA],ATLETAS[SEXO])</f>
        <v>M</v>
      </c>
      <c r="H2118" s="4">
        <v>44178</v>
      </c>
      <c r="I2118" s="2" t="s">
        <v>459</v>
      </c>
      <c r="J2118" s="1" t="s">
        <v>651</v>
      </c>
      <c r="K2118" s="3">
        <v>1.8282407407407407E-3</v>
      </c>
    </row>
    <row r="2119" spans="1:11" x14ac:dyDescent="0.25">
      <c r="A2119" s="1">
        <v>2024</v>
      </c>
      <c r="B2119" s="4">
        <f>_xlfn.XLOOKUP(BD_ATLETAS[[#This Row],[ATLETA]],ATLETAS[ATLETA],ATLETAS[F. NACIMIENTO])</f>
        <v>34221</v>
      </c>
      <c r="C2119" s="1">
        <f>IF(BD_ATLETAS[[#This Row],[F. NACIMIENTO]]=0,"",BD_ATLETAS[[#This Row],[AÑO]]-YEAR(BD_ATLETAS[[#This Row],[F. NACIMIENTO]]))</f>
        <v>27</v>
      </c>
      <c r="D2119" s="2" t="s">
        <v>451</v>
      </c>
      <c r="E2119" s="4" t="str">
        <f>_xlfn.XLOOKUP(BD_ATLETAS[[#This Row],[ATLETA]],ATLETAS[ATLETA],ATLETAS[EQUIPO ACTUAL])</f>
        <v>DELFINES</v>
      </c>
      <c r="F21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19" s="4" t="str">
        <f>_xlfn.XLOOKUP(BD_ATLETAS[[#This Row],[ATLETA]],ATLETAS[ATLETA],ATLETAS[SEXO])</f>
        <v>M</v>
      </c>
      <c r="H2119" s="4">
        <v>44178</v>
      </c>
      <c r="I2119" s="2" t="s">
        <v>459</v>
      </c>
      <c r="J2119" s="1" t="s">
        <v>649</v>
      </c>
      <c r="K2119" s="3">
        <v>3.6585648148148149E-4</v>
      </c>
    </row>
    <row r="2120" spans="1:11" x14ac:dyDescent="0.25">
      <c r="A2120" s="1">
        <v>2024</v>
      </c>
      <c r="B2120" s="4">
        <f>_xlfn.XLOOKUP(BD_ATLETAS[[#This Row],[ATLETA]],ATLETAS[ATLETA],ATLETAS[F. NACIMIENTO])</f>
        <v>34221</v>
      </c>
      <c r="C2120" s="1">
        <f>IF(BD_ATLETAS[[#This Row],[F. NACIMIENTO]]=0,"",BD_ATLETAS[[#This Row],[AÑO]]-YEAR(BD_ATLETAS[[#This Row],[F. NACIMIENTO]]))</f>
        <v>27</v>
      </c>
      <c r="D2120" s="2" t="s">
        <v>451</v>
      </c>
      <c r="E2120" s="4" t="str">
        <f>_xlfn.XLOOKUP(BD_ATLETAS[[#This Row],[ATLETA]],ATLETAS[ATLETA],ATLETAS[EQUIPO ACTUAL])</f>
        <v>DELFINES</v>
      </c>
      <c r="F212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20" s="4" t="str">
        <f>_xlfn.XLOOKUP(BD_ATLETAS[[#This Row],[ATLETA]],ATLETAS[ATLETA],ATLETAS[SEXO])</f>
        <v>M</v>
      </c>
      <c r="H2120" s="4">
        <v>44178</v>
      </c>
      <c r="I2120" s="2" t="s">
        <v>459</v>
      </c>
      <c r="J2120" s="1" t="s">
        <v>652</v>
      </c>
      <c r="K2120" s="3">
        <v>2.0105324074074075E-3</v>
      </c>
    </row>
    <row r="2121" spans="1:11" x14ac:dyDescent="0.25">
      <c r="A2121" s="1">
        <v>2024</v>
      </c>
      <c r="B2121" s="4">
        <f>_xlfn.XLOOKUP(BD_ATLETAS[[#This Row],[ATLETA]],ATLETAS[ATLETA],ATLETAS[F. NACIMIENTO])</f>
        <v>34221</v>
      </c>
      <c r="C2121" s="1">
        <f>IF(BD_ATLETAS[[#This Row],[F. NACIMIENTO]]=0,"",BD_ATLETAS[[#This Row],[AÑO]]-YEAR(BD_ATLETAS[[#This Row],[F. NACIMIENTO]]))</f>
        <v>27</v>
      </c>
      <c r="D2121" s="2" t="s">
        <v>451</v>
      </c>
      <c r="E2121" s="4" t="str">
        <f>_xlfn.XLOOKUP(BD_ATLETAS[[#This Row],[ATLETA]],ATLETAS[ATLETA],ATLETAS[EQUIPO ACTUAL])</f>
        <v>DELFINES</v>
      </c>
      <c r="F21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21" s="4" t="str">
        <f>_xlfn.XLOOKUP(BD_ATLETAS[[#This Row],[ATLETA]],ATLETAS[ATLETA],ATLETAS[SEXO])</f>
        <v>M</v>
      </c>
      <c r="H2121" s="4">
        <v>44178</v>
      </c>
      <c r="I2121" s="2" t="s">
        <v>459</v>
      </c>
      <c r="J2121" s="1" t="s">
        <v>651</v>
      </c>
      <c r="K2121" s="3">
        <v>8.6481481481481479E-4</v>
      </c>
    </row>
    <row r="2122" spans="1:11" x14ac:dyDescent="0.25">
      <c r="A2122" s="1">
        <v>2024</v>
      </c>
      <c r="B2122" s="4">
        <f>_xlfn.XLOOKUP(BD_ATLETAS[[#This Row],[ATLETA]],ATLETAS[ATLETA],ATLETAS[F. NACIMIENTO])</f>
        <v>31089</v>
      </c>
      <c r="C2122" s="1">
        <f>IF(BD_ATLETAS[[#This Row],[F. NACIMIENTO]]=0,"",BD_ATLETAS[[#This Row],[AÑO]]-YEAR(BD_ATLETAS[[#This Row],[F. NACIMIENTO]]))</f>
        <v>35</v>
      </c>
      <c r="D2122" s="2" t="s">
        <v>198</v>
      </c>
      <c r="E2122" s="4" t="str">
        <f>_xlfn.XLOOKUP(BD_ATLETAS[[#This Row],[ATLETA]],ATLETAS[ATLETA],ATLETAS[EQUIPO ACTUAL])</f>
        <v>MASTER</v>
      </c>
      <c r="F212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2" s="4" t="str">
        <f>_xlfn.XLOOKUP(BD_ATLETAS[[#This Row],[ATLETA]],ATLETAS[ATLETA],ATLETAS[SEXO])</f>
        <v>M</v>
      </c>
      <c r="H2122" s="4">
        <v>44178</v>
      </c>
      <c r="I2122" s="2" t="s">
        <v>459</v>
      </c>
      <c r="J2122" s="1" t="s">
        <v>649</v>
      </c>
      <c r="K2122" s="3">
        <v>4.3194444444444443E-4</v>
      </c>
    </row>
    <row r="2123" spans="1:11" x14ac:dyDescent="0.25">
      <c r="A2123" s="1">
        <v>2024</v>
      </c>
      <c r="B2123" s="4">
        <f>_xlfn.XLOOKUP(BD_ATLETAS[[#This Row],[ATLETA]],ATLETAS[ATLETA],ATLETAS[F. NACIMIENTO])</f>
        <v>31089</v>
      </c>
      <c r="C2123" s="1">
        <f>IF(BD_ATLETAS[[#This Row],[F. NACIMIENTO]]=0,"",BD_ATLETAS[[#This Row],[AÑO]]-YEAR(BD_ATLETAS[[#This Row],[F. NACIMIENTO]]))</f>
        <v>35</v>
      </c>
      <c r="D2123" s="2" t="s">
        <v>198</v>
      </c>
      <c r="E2123" s="4" t="str">
        <f>_xlfn.XLOOKUP(BD_ATLETAS[[#This Row],[ATLETA]],ATLETAS[ATLETA],ATLETAS[EQUIPO ACTUAL])</f>
        <v>MASTER</v>
      </c>
      <c r="F212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3" s="4" t="str">
        <f>_xlfn.XLOOKUP(BD_ATLETAS[[#This Row],[ATLETA]],ATLETAS[ATLETA],ATLETAS[SEXO])</f>
        <v>M</v>
      </c>
      <c r="H2123" s="4">
        <v>44178</v>
      </c>
      <c r="I2123" s="2" t="s">
        <v>459</v>
      </c>
      <c r="J2123" s="1" t="s">
        <v>652</v>
      </c>
      <c r="K2123" s="3">
        <v>2.4428240740740743E-3</v>
      </c>
    </row>
    <row r="2124" spans="1:11" x14ac:dyDescent="0.25">
      <c r="A2124" s="1">
        <v>2024</v>
      </c>
      <c r="B2124" s="4">
        <f>_xlfn.XLOOKUP(BD_ATLETAS[[#This Row],[ATLETA]],ATLETAS[ATLETA],ATLETAS[F. NACIMIENTO])</f>
        <v>31089</v>
      </c>
      <c r="C2124" s="1">
        <f>IF(BD_ATLETAS[[#This Row],[F. NACIMIENTO]]=0,"",BD_ATLETAS[[#This Row],[AÑO]]-YEAR(BD_ATLETAS[[#This Row],[F. NACIMIENTO]]))</f>
        <v>35</v>
      </c>
      <c r="D2124" s="2" t="s">
        <v>198</v>
      </c>
      <c r="E2124" s="4" t="str">
        <f>_xlfn.XLOOKUP(BD_ATLETAS[[#This Row],[ATLETA]],ATLETAS[ATLETA],ATLETAS[EQUIPO ACTUAL])</f>
        <v>MASTER</v>
      </c>
      <c r="F212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24" s="4" t="str">
        <f>_xlfn.XLOOKUP(BD_ATLETAS[[#This Row],[ATLETA]],ATLETAS[ATLETA],ATLETAS[SEXO])</f>
        <v>M</v>
      </c>
      <c r="H2124" s="4">
        <v>44178</v>
      </c>
      <c r="I2124" s="2" t="s">
        <v>459</v>
      </c>
      <c r="J2124" s="1" t="s">
        <v>651</v>
      </c>
      <c r="K2124" s="3">
        <v>9.6030092592592586E-4</v>
      </c>
    </row>
    <row r="2125" spans="1:11" x14ac:dyDescent="0.25">
      <c r="A2125" s="1">
        <v>2024</v>
      </c>
      <c r="B2125" s="4">
        <f>_xlfn.XLOOKUP(BD_ATLETAS[[#This Row],[ATLETA]],ATLETAS[ATLETA],ATLETAS[F. NACIMIENTO])</f>
        <v>32581</v>
      </c>
      <c r="C2125" s="1">
        <f>IF(BD_ATLETAS[[#This Row],[F. NACIMIENTO]]=0,"",BD_ATLETAS[[#This Row],[AÑO]]-YEAR(BD_ATLETAS[[#This Row],[F. NACIMIENTO]]))</f>
        <v>31</v>
      </c>
      <c r="D2125" s="2" t="s">
        <v>452</v>
      </c>
      <c r="E2125" s="4" t="str">
        <f>_xlfn.XLOOKUP(BD_ATLETAS[[#This Row],[ATLETA]],ATLETAS[ATLETA],ATLETAS[EQUIPO ACTUAL])</f>
        <v>MASTER</v>
      </c>
      <c r="F2125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5" s="4" t="str">
        <f>_xlfn.XLOOKUP(BD_ATLETAS[[#This Row],[ATLETA]],ATLETAS[ATLETA],ATLETAS[SEXO])</f>
        <v>M</v>
      </c>
      <c r="H2125" s="4">
        <v>44178</v>
      </c>
      <c r="I2125" s="2" t="s">
        <v>459</v>
      </c>
      <c r="J2125" s="1" t="s">
        <v>649</v>
      </c>
      <c r="K2125" s="3">
        <v>5.3032407407407412E-4</v>
      </c>
    </row>
    <row r="2126" spans="1:11" x14ac:dyDescent="0.25">
      <c r="A2126" s="1">
        <v>2024</v>
      </c>
      <c r="B2126" s="4">
        <f>_xlfn.XLOOKUP(BD_ATLETAS[[#This Row],[ATLETA]],ATLETAS[ATLETA],ATLETAS[F. NACIMIENTO])</f>
        <v>32581</v>
      </c>
      <c r="C2126" s="1">
        <f>IF(BD_ATLETAS[[#This Row],[F. NACIMIENTO]]=0,"",BD_ATLETAS[[#This Row],[AÑO]]-YEAR(BD_ATLETAS[[#This Row],[F. NACIMIENTO]]))</f>
        <v>31</v>
      </c>
      <c r="D2126" s="2" t="s">
        <v>452</v>
      </c>
      <c r="E2126" s="4" t="str">
        <f>_xlfn.XLOOKUP(BD_ATLETAS[[#This Row],[ATLETA]],ATLETAS[ATLETA],ATLETAS[EQUIPO ACTUAL])</f>
        <v>MASTER</v>
      </c>
      <c r="F2126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6" s="4" t="str">
        <f>_xlfn.XLOOKUP(BD_ATLETAS[[#This Row],[ATLETA]],ATLETAS[ATLETA],ATLETAS[SEXO])</f>
        <v>M</v>
      </c>
      <c r="H2126" s="4">
        <v>44178</v>
      </c>
      <c r="I2126" s="2" t="s">
        <v>459</v>
      </c>
      <c r="J2126" s="1" t="s">
        <v>652</v>
      </c>
      <c r="K2126" s="3">
        <v>2.7872685185185184E-3</v>
      </c>
    </row>
    <row r="2127" spans="1:11" x14ac:dyDescent="0.25">
      <c r="A2127" s="1">
        <v>2024</v>
      </c>
      <c r="B2127" s="4">
        <f>_xlfn.XLOOKUP(BD_ATLETAS[[#This Row],[ATLETA]],ATLETAS[ATLETA],ATLETAS[F. NACIMIENTO])</f>
        <v>32581</v>
      </c>
      <c r="C2127" s="1">
        <f>IF(BD_ATLETAS[[#This Row],[F. NACIMIENTO]]=0,"",BD_ATLETAS[[#This Row],[AÑO]]-YEAR(BD_ATLETAS[[#This Row],[F. NACIMIENTO]]))</f>
        <v>31</v>
      </c>
      <c r="D2127" s="2" t="s">
        <v>452</v>
      </c>
      <c r="E2127" s="4" t="str">
        <f>_xlfn.XLOOKUP(BD_ATLETAS[[#This Row],[ATLETA]],ATLETAS[ATLETA],ATLETAS[EQUIPO ACTUAL])</f>
        <v>MASTER</v>
      </c>
      <c r="F2127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7" s="4" t="str">
        <f>_xlfn.XLOOKUP(BD_ATLETAS[[#This Row],[ATLETA]],ATLETAS[ATLETA],ATLETAS[SEXO])</f>
        <v>M</v>
      </c>
      <c r="H2127" s="4">
        <v>44178</v>
      </c>
      <c r="I2127" s="2" t="s">
        <v>459</v>
      </c>
      <c r="J2127" s="1" t="s">
        <v>651</v>
      </c>
      <c r="K2127" s="3">
        <v>1.2247685185185185E-3</v>
      </c>
    </row>
    <row r="2128" spans="1:11" x14ac:dyDescent="0.25">
      <c r="A2128" s="1">
        <v>2024</v>
      </c>
      <c r="B2128" s="4">
        <f>_xlfn.XLOOKUP(BD_ATLETAS[[#This Row],[ATLETA]],ATLETAS[ATLETA],ATLETAS[F. NACIMIENTO])</f>
        <v>31758</v>
      </c>
      <c r="C2128" s="1">
        <f>IF(BD_ATLETAS[[#This Row],[F. NACIMIENTO]]=0,"",BD_ATLETAS[[#This Row],[AÑO]]-YEAR(BD_ATLETAS[[#This Row],[F. NACIMIENTO]]))</f>
        <v>34</v>
      </c>
      <c r="D2128" s="2" t="s">
        <v>455</v>
      </c>
      <c r="E2128" s="4" t="str">
        <f>_xlfn.XLOOKUP(BD_ATLETAS[[#This Row],[ATLETA]],ATLETAS[ATLETA],ATLETAS[EQUIPO ACTUAL])</f>
        <v>DELFINES</v>
      </c>
      <c r="F2128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8" s="4" t="str">
        <f>_xlfn.XLOOKUP(BD_ATLETAS[[#This Row],[ATLETA]],ATLETAS[ATLETA],ATLETAS[SEXO])</f>
        <v>M</v>
      </c>
      <c r="H2128" s="4">
        <v>44178</v>
      </c>
      <c r="I2128" s="2" t="s">
        <v>459</v>
      </c>
      <c r="J2128" s="1" t="s">
        <v>649</v>
      </c>
      <c r="K2128" s="3">
        <v>3.5844907407407407E-4</v>
      </c>
    </row>
    <row r="2129" spans="1:11" x14ac:dyDescent="0.25">
      <c r="A2129" s="1">
        <v>2024</v>
      </c>
      <c r="B2129" s="4">
        <f>_xlfn.XLOOKUP(BD_ATLETAS[[#This Row],[ATLETA]],ATLETAS[ATLETA],ATLETAS[F. NACIMIENTO])</f>
        <v>31758</v>
      </c>
      <c r="C2129" s="1">
        <f>IF(BD_ATLETAS[[#This Row],[F. NACIMIENTO]]=0,"",BD_ATLETAS[[#This Row],[AÑO]]-YEAR(BD_ATLETAS[[#This Row],[F. NACIMIENTO]]))</f>
        <v>34</v>
      </c>
      <c r="D2129" s="2" t="s">
        <v>455</v>
      </c>
      <c r="E2129" s="4" t="str">
        <f>_xlfn.XLOOKUP(BD_ATLETAS[[#This Row],[ATLETA]],ATLETAS[ATLETA],ATLETAS[EQUIPO ACTUAL])</f>
        <v>DELFINES</v>
      </c>
      <c r="F2129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29" s="4" t="str">
        <f>_xlfn.XLOOKUP(BD_ATLETAS[[#This Row],[ATLETA]],ATLETAS[ATLETA],ATLETAS[SEXO])</f>
        <v>M</v>
      </c>
      <c r="H2129" s="4">
        <v>44178</v>
      </c>
      <c r="I2129" s="2" t="s">
        <v>459</v>
      </c>
      <c r="J2129" s="1" t="s">
        <v>652</v>
      </c>
      <c r="K2129" s="3">
        <v>1.9861111111111112E-3</v>
      </c>
    </row>
    <row r="2130" spans="1:11" x14ac:dyDescent="0.25">
      <c r="A2130" s="1">
        <v>2024</v>
      </c>
      <c r="B2130" s="4">
        <f>_xlfn.XLOOKUP(BD_ATLETAS[[#This Row],[ATLETA]],ATLETAS[ATLETA],ATLETAS[F. NACIMIENTO])</f>
        <v>31758</v>
      </c>
      <c r="C2130" s="1">
        <f>IF(BD_ATLETAS[[#This Row],[F. NACIMIENTO]]=0,"",BD_ATLETAS[[#This Row],[AÑO]]-YEAR(BD_ATLETAS[[#This Row],[F. NACIMIENTO]]))</f>
        <v>34</v>
      </c>
      <c r="D2130" s="2" t="s">
        <v>455</v>
      </c>
      <c r="E2130" s="4" t="str">
        <f>_xlfn.XLOOKUP(BD_ATLETAS[[#This Row],[ATLETA]],ATLETAS[ATLETA],ATLETAS[EQUIPO ACTUAL])</f>
        <v>DELFINES</v>
      </c>
      <c r="F2130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0" s="4" t="str">
        <f>_xlfn.XLOOKUP(BD_ATLETAS[[#This Row],[ATLETA]],ATLETAS[ATLETA],ATLETAS[SEXO])</f>
        <v>M</v>
      </c>
      <c r="H2130" s="4">
        <v>44178</v>
      </c>
      <c r="I2130" s="2" t="s">
        <v>459</v>
      </c>
      <c r="J2130" s="1" t="s">
        <v>651</v>
      </c>
      <c r="K2130" s="3">
        <v>8.290509259259259E-4</v>
      </c>
    </row>
    <row r="2131" spans="1:11" x14ac:dyDescent="0.25">
      <c r="A2131" s="1">
        <v>2024</v>
      </c>
      <c r="B2131" s="4">
        <f>_xlfn.XLOOKUP(BD_ATLETAS[[#This Row],[ATLETA]],ATLETAS[ATLETA],ATLETAS[F. NACIMIENTO])</f>
        <v>32459</v>
      </c>
      <c r="C2131" s="1">
        <f>IF(BD_ATLETAS[[#This Row],[F. NACIMIENTO]]=0,"",BD_ATLETAS[[#This Row],[AÑO]]-YEAR(BD_ATLETAS[[#This Row],[F. NACIMIENTO]]))</f>
        <v>32</v>
      </c>
      <c r="D2131" s="2" t="s">
        <v>444</v>
      </c>
      <c r="E2131" s="4" t="str">
        <f>_xlfn.XLOOKUP(BD_ATLETAS[[#This Row],[ATLETA]],ATLETAS[ATLETA],ATLETAS[EQUIPO ACTUAL])</f>
        <v>MNM</v>
      </c>
      <c r="F2131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1" s="4" t="str">
        <f>_xlfn.XLOOKUP(BD_ATLETAS[[#This Row],[ATLETA]],ATLETAS[ATLETA],ATLETAS[SEXO])</f>
        <v>F</v>
      </c>
      <c r="H2131" s="4">
        <v>44178</v>
      </c>
      <c r="I2131" s="2" t="s">
        <v>459</v>
      </c>
      <c r="J2131" s="1" t="s">
        <v>649</v>
      </c>
      <c r="K2131" s="3">
        <v>5.0775462962962959E-4</v>
      </c>
    </row>
    <row r="2132" spans="1:11" x14ac:dyDescent="0.25">
      <c r="A2132" s="1">
        <v>2024</v>
      </c>
      <c r="B2132" s="4">
        <f>_xlfn.XLOOKUP(BD_ATLETAS[[#This Row],[ATLETA]],ATLETAS[ATLETA],ATLETAS[F. NACIMIENTO])</f>
        <v>32459</v>
      </c>
      <c r="C2132" s="1">
        <f>IF(BD_ATLETAS[[#This Row],[F. NACIMIENTO]]=0,"",BD_ATLETAS[[#This Row],[AÑO]]-YEAR(BD_ATLETAS[[#This Row],[F. NACIMIENTO]]))</f>
        <v>32</v>
      </c>
      <c r="D2132" s="2" t="s">
        <v>444</v>
      </c>
      <c r="E2132" s="4" t="str">
        <f>_xlfn.XLOOKUP(BD_ATLETAS[[#This Row],[ATLETA]],ATLETAS[ATLETA],ATLETAS[EQUIPO ACTUAL])</f>
        <v>MNM</v>
      </c>
      <c r="F213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2" s="4" t="str">
        <f>_xlfn.XLOOKUP(BD_ATLETAS[[#This Row],[ATLETA]],ATLETAS[ATLETA],ATLETAS[SEXO])</f>
        <v>F</v>
      </c>
      <c r="H2132" s="4">
        <v>44178</v>
      </c>
      <c r="I2132" s="2" t="s">
        <v>459</v>
      </c>
      <c r="J2132" s="1" t="s">
        <v>652</v>
      </c>
      <c r="K2132" s="3">
        <v>2.7847222222222223E-3</v>
      </c>
    </row>
    <row r="2133" spans="1:11" x14ac:dyDescent="0.25">
      <c r="A2133" s="1">
        <v>2024</v>
      </c>
      <c r="B2133" s="4">
        <f>_xlfn.XLOOKUP(BD_ATLETAS[[#This Row],[ATLETA]],ATLETAS[ATLETA],ATLETAS[F. NACIMIENTO])</f>
        <v>32459</v>
      </c>
      <c r="C2133" s="1">
        <f>IF(BD_ATLETAS[[#This Row],[F. NACIMIENTO]]=0,"",BD_ATLETAS[[#This Row],[AÑO]]-YEAR(BD_ATLETAS[[#This Row],[F. NACIMIENTO]]))</f>
        <v>32</v>
      </c>
      <c r="D2133" s="2" t="s">
        <v>444</v>
      </c>
      <c r="E2133" s="4" t="str">
        <f>_xlfn.XLOOKUP(BD_ATLETAS[[#This Row],[ATLETA]],ATLETAS[ATLETA],ATLETAS[EQUIPO ACTUAL])</f>
        <v>MNM</v>
      </c>
      <c r="F213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33" s="4" t="str">
        <f>_xlfn.XLOOKUP(BD_ATLETAS[[#This Row],[ATLETA]],ATLETAS[ATLETA],ATLETAS[SEXO])</f>
        <v>F</v>
      </c>
      <c r="H2133" s="4">
        <v>44178</v>
      </c>
      <c r="I2133" s="2" t="s">
        <v>459</v>
      </c>
      <c r="J2133" s="1" t="s">
        <v>651</v>
      </c>
      <c r="K2133" s="3">
        <v>1.2103009259259259E-3</v>
      </c>
    </row>
    <row r="2134" spans="1:11" x14ac:dyDescent="0.25">
      <c r="A2134" s="1">
        <v>2024</v>
      </c>
      <c r="B2134" s="4" t="str">
        <f>_xlfn.XLOOKUP(BD_ATLETAS[[#This Row],[ATLETA]],ATLETAS[ATLETA],ATLETAS[F. NACIMIENTO])</f>
        <v>16/10/1987</v>
      </c>
      <c r="C2134" s="1">
        <f>IF(BD_ATLETAS[[#This Row],[F. NACIMIENTO]]=0,"",BD_ATLETAS[[#This Row],[AÑO]]-YEAR(BD_ATLETAS[[#This Row],[F. NACIMIENTO]]))</f>
        <v>37</v>
      </c>
      <c r="D2134" s="2" t="s">
        <v>446</v>
      </c>
      <c r="E2134" s="4" t="str">
        <f>_xlfn.XLOOKUP(BD_ATLETAS[[#This Row],[ATLETA]],ATLETAS[ATLETA],ATLETAS[EQUIPO ACTUAL])</f>
        <v>MNM</v>
      </c>
      <c r="F213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4" s="4" t="str">
        <f>_xlfn.XLOOKUP(BD_ATLETAS[[#This Row],[ATLETA]],ATLETAS[ATLETA],ATLETAS[SEXO])</f>
        <v>F</v>
      </c>
      <c r="H2134" s="4">
        <v>44178</v>
      </c>
      <c r="I2134" s="2" t="s">
        <v>459</v>
      </c>
      <c r="J2134" s="1" t="s">
        <v>649</v>
      </c>
      <c r="K2134" s="3">
        <v>6.0208333333333338E-4</v>
      </c>
    </row>
    <row r="2135" spans="1:11" x14ac:dyDescent="0.25">
      <c r="A2135" s="1">
        <v>2024</v>
      </c>
      <c r="B2135" s="4" t="str">
        <f>_xlfn.XLOOKUP(BD_ATLETAS[[#This Row],[ATLETA]],ATLETAS[ATLETA],ATLETAS[F. NACIMIENTO])</f>
        <v>16/10/1987</v>
      </c>
      <c r="C2135" s="1">
        <f>IF(BD_ATLETAS[[#This Row],[F. NACIMIENTO]]=0,"",BD_ATLETAS[[#This Row],[AÑO]]-YEAR(BD_ATLETAS[[#This Row],[F. NACIMIENTO]]))</f>
        <v>37</v>
      </c>
      <c r="D2135" s="2" t="s">
        <v>446</v>
      </c>
      <c r="E2135" s="4" t="str">
        <f>_xlfn.XLOOKUP(BD_ATLETAS[[#This Row],[ATLETA]],ATLETAS[ATLETA],ATLETAS[EQUIPO ACTUAL])</f>
        <v>MNM</v>
      </c>
      <c r="F213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5" s="4" t="str">
        <f>_xlfn.XLOOKUP(BD_ATLETAS[[#This Row],[ATLETA]],ATLETAS[ATLETA],ATLETAS[SEXO])</f>
        <v>F</v>
      </c>
      <c r="H2135" s="4">
        <v>44178</v>
      </c>
      <c r="I2135" s="2" t="s">
        <v>459</v>
      </c>
      <c r="J2135" s="1" t="s">
        <v>652</v>
      </c>
      <c r="K2135" s="3">
        <v>2.9385416666666666E-3</v>
      </c>
    </row>
    <row r="2136" spans="1:11" x14ac:dyDescent="0.25">
      <c r="A2136" s="1">
        <v>2024</v>
      </c>
      <c r="B2136" s="4" t="str">
        <f>_xlfn.XLOOKUP(BD_ATLETAS[[#This Row],[ATLETA]],ATLETAS[ATLETA],ATLETAS[F. NACIMIENTO])</f>
        <v>16/10/1987</v>
      </c>
      <c r="C2136" s="1">
        <f>IF(BD_ATLETAS[[#This Row],[F. NACIMIENTO]]=0,"",BD_ATLETAS[[#This Row],[AÑO]]-YEAR(BD_ATLETAS[[#This Row],[F. NACIMIENTO]]))</f>
        <v>37</v>
      </c>
      <c r="D2136" s="2" t="s">
        <v>446</v>
      </c>
      <c r="E2136" s="4" t="str">
        <f>_xlfn.XLOOKUP(BD_ATLETAS[[#This Row],[ATLETA]],ATLETAS[ATLETA],ATLETAS[EQUIPO ACTUAL])</f>
        <v>MNM</v>
      </c>
      <c r="F213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36" s="4" t="str">
        <f>_xlfn.XLOOKUP(BD_ATLETAS[[#This Row],[ATLETA]],ATLETAS[ATLETA],ATLETAS[SEXO])</f>
        <v>F</v>
      </c>
      <c r="H2136" s="4">
        <v>44178</v>
      </c>
      <c r="I2136" s="2" t="s">
        <v>459</v>
      </c>
      <c r="J2136" s="1" t="s">
        <v>651</v>
      </c>
      <c r="K2136" s="3">
        <v>1.3753472222222222E-3</v>
      </c>
    </row>
    <row r="2137" spans="1:11" x14ac:dyDescent="0.25">
      <c r="A2137" s="1">
        <v>2024</v>
      </c>
      <c r="B2137" s="4">
        <f>_xlfn.XLOOKUP(BD_ATLETAS[[#This Row],[ATLETA]],ATLETAS[ATLETA],ATLETAS[F. NACIMIENTO])</f>
        <v>25498</v>
      </c>
      <c r="C2137" s="1">
        <f>IF(BD_ATLETAS[[#This Row],[F. NACIMIENTO]]=0,"",BD_ATLETAS[[#This Row],[AÑO]]-YEAR(BD_ATLETAS[[#This Row],[F. NACIMIENTO]]))</f>
        <v>51</v>
      </c>
      <c r="D2137" t="s">
        <v>200</v>
      </c>
      <c r="E2137" s="4" t="str">
        <f>_xlfn.XLOOKUP(BD_ATLETAS[[#This Row],[ATLETA]],ATLETAS[ATLETA],ATLETAS[EQUIPO ACTUAL])</f>
        <v>MASTER</v>
      </c>
      <c r="F2137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7" s="4" t="str">
        <f>_xlfn.XLOOKUP(BD_ATLETAS[[#This Row],[ATLETA]],ATLETAS[ATLETA],ATLETAS[SEXO])</f>
        <v>M</v>
      </c>
      <c r="H2137" s="4">
        <v>44178</v>
      </c>
      <c r="I2137" s="2" t="s">
        <v>459</v>
      </c>
      <c r="J2137" s="1" t="s">
        <v>649</v>
      </c>
      <c r="K2137" s="3">
        <v>3.9641203703703702E-4</v>
      </c>
    </row>
    <row r="2138" spans="1:11" x14ac:dyDescent="0.25">
      <c r="A2138" s="1">
        <v>2024</v>
      </c>
      <c r="B2138" s="4">
        <f>_xlfn.XLOOKUP(BD_ATLETAS[[#This Row],[ATLETA]],ATLETAS[ATLETA],ATLETAS[F. NACIMIENTO])</f>
        <v>25498</v>
      </c>
      <c r="C2138" s="1">
        <f>IF(BD_ATLETAS[[#This Row],[F. NACIMIENTO]]=0,"",BD_ATLETAS[[#This Row],[AÑO]]-YEAR(BD_ATLETAS[[#This Row],[F. NACIMIENTO]]))</f>
        <v>51</v>
      </c>
      <c r="D2138" s="2" t="s">
        <v>200</v>
      </c>
      <c r="E2138" s="4" t="str">
        <f>_xlfn.XLOOKUP(BD_ATLETAS[[#This Row],[ATLETA]],ATLETAS[ATLETA],ATLETAS[EQUIPO ACTUAL])</f>
        <v>MASTER</v>
      </c>
      <c r="F2138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8" s="4" t="str">
        <f>_xlfn.XLOOKUP(BD_ATLETAS[[#This Row],[ATLETA]],ATLETAS[ATLETA],ATLETAS[SEXO])</f>
        <v>M</v>
      </c>
      <c r="H2138" s="4">
        <v>44178</v>
      </c>
      <c r="I2138" s="2" t="s">
        <v>459</v>
      </c>
      <c r="J2138" s="1" t="s">
        <v>652</v>
      </c>
      <c r="K2138" s="3">
        <v>1.9498842592592593E-3</v>
      </c>
    </row>
    <row r="2139" spans="1:11" x14ac:dyDescent="0.25">
      <c r="A2139" s="1">
        <v>2024</v>
      </c>
      <c r="B2139" s="4">
        <f>_xlfn.XLOOKUP(BD_ATLETAS[[#This Row],[ATLETA]],ATLETAS[ATLETA],ATLETAS[F. NACIMIENTO])</f>
        <v>25498</v>
      </c>
      <c r="C2139" s="1">
        <f>IF(BD_ATLETAS[[#This Row],[F. NACIMIENTO]]=0,"",BD_ATLETAS[[#This Row],[AÑO]]-YEAR(BD_ATLETAS[[#This Row],[F. NACIMIENTO]]))</f>
        <v>51</v>
      </c>
      <c r="D2139" s="2" t="s">
        <v>200</v>
      </c>
      <c r="E2139" s="4" t="str">
        <f>_xlfn.XLOOKUP(BD_ATLETAS[[#This Row],[ATLETA]],ATLETAS[ATLETA],ATLETAS[EQUIPO ACTUAL])</f>
        <v>MASTER</v>
      </c>
      <c r="F2139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139" s="4" t="str">
        <f>_xlfn.XLOOKUP(BD_ATLETAS[[#This Row],[ATLETA]],ATLETAS[ATLETA],ATLETAS[SEXO])</f>
        <v>M</v>
      </c>
      <c r="H2139" s="4">
        <v>44178</v>
      </c>
      <c r="I2139" s="2" t="s">
        <v>459</v>
      </c>
      <c r="J2139" s="1" t="s">
        <v>651</v>
      </c>
      <c r="K2139" s="3">
        <v>8.815972222222222E-4</v>
      </c>
    </row>
    <row r="2140" spans="1:11" x14ac:dyDescent="0.25">
      <c r="A2140" s="1">
        <v>2024</v>
      </c>
      <c r="B2140" s="4">
        <f>_xlfn.XLOOKUP(BD_ATLETAS[[#This Row],[ATLETA]],ATLETAS[ATLETA],ATLETAS[F. NACIMIENTO])</f>
        <v>28194</v>
      </c>
      <c r="C2140" s="1">
        <f>IF(BD_ATLETAS[[#This Row],[F. NACIMIENTO]]=0,"",BD_ATLETAS[[#This Row],[AÑO]]-YEAR(BD_ATLETAS[[#This Row],[F. NACIMIENTO]]))</f>
        <v>43</v>
      </c>
      <c r="D2140" s="2" t="s">
        <v>448</v>
      </c>
      <c r="E2140" s="4" t="str">
        <f>_xlfn.XLOOKUP(BD_ATLETAS[[#This Row],[ATLETA]],ATLETAS[ATLETA],ATLETAS[EQUIPO ACTUAL])</f>
        <v>MASTER</v>
      </c>
      <c r="F214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0" s="4" t="str">
        <f>_xlfn.XLOOKUP(BD_ATLETAS[[#This Row],[ATLETA]],ATLETAS[ATLETA],ATLETAS[SEXO])</f>
        <v>F</v>
      </c>
      <c r="H2140" s="4">
        <v>44178</v>
      </c>
      <c r="I2140" s="2" t="s">
        <v>459</v>
      </c>
      <c r="J2140" s="1" t="s">
        <v>649</v>
      </c>
      <c r="K2140" s="3">
        <v>5.7870370370370367E-4</v>
      </c>
    </row>
    <row r="2141" spans="1:11" x14ac:dyDescent="0.25">
      <c r="A2141" s="1">
        <v>2024</v>
      </c>
      <c r="B2141" s="4">
        <f>_xlfn.XLOOKUP(BD_ATLETAS[[#This Row],[ATLETA]],ATLETAS[ATLETA],ATLETAS[F. NACIMIENTO])</f>
        <v>28194</v>
      </c>
      <c r="C2141" s="1">
        <f>IF(BD_ATLETAS[[#This Row],[F. NACIMIENTO]]=0,"",BD_ATLETAS[[#This Row],[AÑO]]-YEAR(BD_ATLETAS[[#This Row],[F. NACIMIENTO]]))</f>
        <v>43</v>
      </c>
      <c r="D2141" s="2" t="s">
        <v>448</v>
      </c>
      <c r="E2141" s="4" t="str">
        <f>_xlfn.XLOOKUP(BD_ATLETAS[[#This Row],[ATLETA]],ATLETAS[ATLETA],ATLETAS[EQUIPO ACTUAL])</f>
        <v>MASTER</v>
      </c>
      <c r="F2141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1" s="4" t="str">
        <f>_xlfn.XLOOKUP(BD_ATLETAS[[#This Row],[ATLETA]],ATLETAS[ATLETA],ATLETAS[SEXO])</f>
        <v>F</v>
      </c>
      <c r="H2141" s="4">
        <v>44178</v>
      </c>
      <c r="I2141" s="2" t="s">
        <v>459</v>
      </c>
      <c r="J2141" s="1" t="s">
        <v>652</v>
      </c>
      <c r="K2141" s="3">
        <v>2.7386574074074075E-3</v>
      </c>
    </row>
    <row r="2142" spans="1:11" x14ac:dyDescent="0.25">
      <c r="A2142" s="1">
        <v>2024</v>
      </c>
      <c r="B2142" s="4">
        <f>_xlfn.XLOOKUP(BD_ATLETAS[[#This Row],[ATLETA]],ATLETAS[ATLETA],ATLETAS[F. NACIMIENTO])</f>
        <v>28194</v>
      </c>
      <c r="C2142" s="1">
        <f>IF(BD_ATLETAS[[#This Row],[F. NACIMIENTO]]=0,"",BD_ATLETAS[[#This Row],[AÑO]]-YEAR(BD_ATLETAS[[#This Row],[F. NACIMIENTO]]))</f>
        <v>43</v>
      </c>
      <c r="D2142" s="2" t="s">
        <v>448</v>
      </c>
      <c r="E2142" s="4" t="str">
        <f>_xlfn.XLOOKUP(BD_ATLETAS[[#This Row],[ATLETA]],ATLETAS[ATLETA],ATLETAS[EQUIPO ACTUAL])</f>
        <v>MASTER</v>
      </c>
      <c r="F214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142" s="4" t="str">
        <f>_xlfn.XLOOKUP(BD_ATLETAS[[#This Row],[ATLETA]],ATLETAS[ATLETA],ATLETAS[SEXO])</f>
        <v>F</v>
      </c>
      <c r="H2142" s="4">
        <v>44178</v>
      </c>
      <c r="I2142" s="2" t="s">
        <v>459</v>
      </c>
      <c r="J2142" s="1" t="s">
        <v>651</v>
      </c>
      <c r="K2142" s="3">
        <v>1.2539351851851852E-3</v>
      </c>
    </row>
    <row r="2143" spans="1:11" x14ac:dyDescent="0.25">
      <c r="A2143" s="1">
        <v>2024</v>
      </c>
      <c r="B2143" s="4">
        <f>_xlfn.XLOOKUP(BD_ATLETAS[[#This Row],[ATLETA]],ATLETAS[ATLETA],ATLETAS[F. NACIMIENTO])</f>
        <v>30402</v>
      </c>
      <c r="C2143" s="1">
        <f>IF(BD_ATLETAS[[#This Row],[F. NACIMIENTO]]=0,"",BD_ATLETAS[[#This Row],[AÑO]]-YEAR(BD_ATLETAS[[#This Row],[F. NACIMIENTO]]))</f>
        <v>37</v>
      </c>
      <c r="D2143" s="2" t="s">
        <v>418</v>
      </c>
      <c r="E2143" s="4" t="str">
        <f>_xlfn.XLOOKUP(BD_ATLETAS[[#This Row],[ATLETA]],ATLETAS[ATLETA],ATLETAS[EQUIPO ACTUAL])</f>
        <v>P. LIBRE</v>
      </c>
      <c r="F214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3" s="4" t="str">
        <f>_xlfn.XLOOKUP(BD_ATLETAS[[#This Row],[ATLETA]],ATLETAS[ATLETA],ATLETAS[SEXO])</f>
        <v>M</v>
      </c>
      <c r="H2143" s="4">
        <v>44178</v>
      </c>
      <c r="I2143" s="2" t="s">
        <v>459</v>
      </c>
      <c r="J2143" s="1" t="s">
        <v>649</v>
      </c>
      <c r="K2143" s="3">
        <v>4.0914351851851854E-4</v>
      </c>
    </row>
    <row r="2144" spans="1:11" x14ac:dyDescent="0.25">
      <c r="A2144" s="1">
        <v>2024</v>
      </c>
      <c r="B2144" s="4">
        <f>_xlfn.XLOOKUP(BD_ATLETAS[[#This Row],[ATLETA]],ATLETAS[ATLETA],ATLETAS[F. NACIMIENTO])</f>
        <v>30402</v>
      </c>
      <c r="C2144" s="1">
        <f>IF(BD_ATLETAS[[#This Row],[F. NACIMIENTO]]=0,"",BD_ATLETAS[[#This Row],[AÑO]]-YEAR(BD_ATLETAS[[#This Row],[F. NACIMIENTO]]))</f>
        <v>37</v>
      </c>
      <c r="D2144" s="2" t="s">
        <v>418</v>
      </c>
      <c r="E2144" s="4" t="str">
        <f>_xlfn.XLOOKUP(BD_ATLETAS[[#This Row],[ATLETA]],ATLETAS[ATLETA],ATLETAS[EQUIPO ACTUAL])</f>
        <v>P. LIBRE</v>
      </c>
      <c r="F214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4" s="4" t="str">
        <f>_xlfn.XLOOKUP(BD_ATLETAS[[#This Row],[ATLETA]],ATLETAS[ATLETA],ATLETAS[SEXO])</f>
        <v>M</v>
      </c>
      <c r="H2144" s="4">
        <v>44178</v>
      </c>
      <c r="I2144" s="2" t="s">
        <v>459</v>
      </c>
      <c r="J2144" s="1" t="s">
        <v>652</v>
      </c>
      <c r="K2144" s="3">
        <v>2.7199074074074074E-3</v>
      </c>
    </row>
    <row r="2145" spans="1:11" x14ac:dyDescent="0.25">
      <c r="A2145" s="1">
        <v>2024</v>
      </c>
      <c r="B2145" s="4">
        <f>_xlfn.XLOOKUP(BD_ATLETAS[[#This Row],[ATLETA]],ATLETAS[ATLETA],ATLETAS[F. NACIMIENTO])</f>
        <v>30402</v>
      </c>
      <c r="C2145" s="1">
        <f>IF(BD_ATLETAS[[#This Row],[F. NACIMIENTO]]=0,"",BD_ATLETAS[[#This Row],[AÑO]]-YEAR(BD_ATLETAS[[#This Row],[F. NACIMIENTO]]))</f>
        <v>37</v>
      </c>
      <c r="D2145" s="2" t="s">
        <v>418</v>
      </c>
      <c r="E2145" s="4" t="str">
        <f>_xlfn.XLOOKUP(BD_ATLETAS[[#This Row],[ATLETA]],ATLETAS[ATLETA],ATLETAS[EQUIPO ACTUAL])</f>
        <v>P. LIBRE</v>
      </c>
      <c r="F214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5" s="4" t="str">
        <f>_xlfn.XLOOKUP(BD_ATLETAS[[#This Row],[ATLETA]],ATLETAS[ATLETA],ATLETAS[SEXO])</f>
        <v>M</v>
      </c>
      <c r="H2145" s="4">
        <v>44178</v>
      </c>
      <c r="I2145" s="2" t="s">
        <v>459</v>
      </c>
      <c r="J2145" s="1" t="s">
        <v>651</v>
      </c>
      <c r="K2145" s="3">
        <v>1.0539351851851853E-3</v>
      </c>
    </row>
    <row r="2146" spans="1:11" x14ac:dyDescent="0.25">
      <c r="A2146" s="1">
        <v>2024</v>
      </c>
      <c r="B2146" s="4">
        <f>_xlfn.XLOOKUP(BD_ATLETAS[[#This Row],[ATLETA]],ATLETAS[ATLETA],ATLETAS[F. NACIMIENTO])</f>
        <v>30697</v>
      </c>
      <c r="C2146" s="1">
        <f>IF(BD_ATLETAS[[#This Row],[F. NACIMIENTO]]=0,"",BD_ATLETAS[[#This Row],[AÑO]]-YEAR(BD_ATLETAS[[#This Row],[F. NACIMIENTO]]))</f>
        <v>36</v>
      </c>
      <c r="D2146" s="2" t="s">
        <v>447</v>
      </c>
      <c r="E2146" s="4" t="str">
        <f>_xlfn.XLOOKUP(BD_ATLETAS[[#This Row],[ATLETA]],ATLETAS[ATLETA],ATLETAS[EQUIPO ACTUAL])</f>
        <v>NNG</v>
      </c>
      <c r="F214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6" s="4" t="str">
        <f>_xlfn.XLOOKUP(BD_ATLETAS[[#This Row],[ATLETA]],ATLETAS[ATLETA],ATLETAS[SEXO])</f>
        <v>F</v>
      </c>
      <c r="H2146" s="4">
        <v>44178</v>
      </c>
      <c r="I2146" s="2" t="s">
        <v>459</v>
      </c>
      <c r="J2146" s="1" t="s">
        <v>649</v>
      </c>
      <c r="K2146" s="3">
        <v>7.0937499999999994E-4</v>
      </c>
    </row>
    <row r="2147" spans="1:11" x14ac:dyDescent="0.25">
      <c r="A2147" s="1">
        <v>2024</v>
      </c>
      <c r="B2147" s="4">
        <f>_xlfn.XLOOKUP(BD_ATLETAS[[#This Row],[ATLETA]],ATLETAS[ATLETA],ATLETAS[F. NACIMIENTO])</f>
        <v>30697</v>
      </c>
      <c r="C2147" s="1">
        <f>IF(BD_ATLETAS[[#This Row],[F. NACIMIENTO]]=0,"",BD_ATLETAS[[#This Row],[AÑO]]-YEAR(BD_ATLETAS[[#This Row],[F. NACIMIENTO]]))</f>
        <v>36</v>
      </c>
      <c r="D2147" s="2" t="s">
        <v>447</v>
      </c>
      <c r="E2147" s="4" t="str">
        <f>_xlfn.XLOOKUP(BD_ATLETAS[[#This Row],[ATLETA]],ATLETAS[ATLETA],ATLETAS[EQUIPO ACTUAL])</f>
        <v>NNG</v>
      </c>
      <c r="F2147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7" s="4" t="str">
        <f>_xlfn.XLOOKUP(BD_ATLETAS[[#This Row],[ATLETA]],ATLETAS[ATLETA],ATLETAS[SEXO])</f>
        <v>F</v>
      </c>
      <c r="H2147" s="4">
        <v>44178</v>
      </c>
      <c r="I2147" s="2" t="s">
        <v>459</v>
      </c>
      <c r="J2147" s="1" t="s">
        <v>652</v>
      </c>
      <c r="K2147" s="3">
        <v>3.5914351851851854E-3</v>
      </c>
    </row>
    <row r="2148" spans="1:11" x14ac:dyDescent="0.25">
      <c r="A2148" s="1">
        <v>2024</v>
      </c>
      <c r="B2148" s="4">
        <f>_xlfn.XLOOKUP(BD_ATLETAS[[#This Row],[ATLETA]],ATLETAS[ATLETA],ATLETAS[F. NACIMIENTO])</f>
        <v>30697</v>
      </c>
      <c r="C2148" s="1">
        <f>IF(BD_ATLETAS[[#This Row],[F. NACIMIENTO]]=0,"",BD_ATLETAS[[#This Row],[AÑO]]-YEAR(BD_ATLETAS[[#This Row],[F. NACIMIENTO]]))</f>
        <v>36</v>
      </c>
      <c r="D2148" s="2" t="s">
        <v>447</v>
      </c>
      <c r="E2148" s="4" t="str">
        <f>_xlfn.XLOOKUP(BD_ATLETAS[[#This Row],[ATLETA]],ATLETAS[ATLETA],ATLETAS[EQUIPO ACTUAL])</f>
        <v>NNG</v>
      </c>
      <c r="F2148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48" s="4" t="str">
        <f>_xlfn.XLOOKUP(BD_ATLETAS[[#This Row],[ATLETA]],ATLETAS[ATLETA],ATLETAS[SEXO])</f>
        <v>F</v>
      </c>
      <c r="H2148" s="4">
        <v>44178</v>
      </c>
      <c r="I2148" s="2" t="s">
        <v>459</v>
      </c>
      <c r="J2148" s="1" t="s">
        <v>651</v>
      </c>
      <c r="K2148" s="3">
        <v>1.6569444444444444E-3</v>
      </c>
    </row>
    <row r="2149" spans="1:11" x14ac:dyDescent="0.25">
      <c r="A2149" s="1">
        <v>2024</v>
      </c>
      <c r="B2149" s="4">
        <f>_xlfn.XLOOKUP(BD_ATLETAS[[#This Row],[ATLETA]],ATLETAS[ATLETA],ATLETAS[F. NACIMIENTO])</f>
        <v>34474</v>
      </c>
      <c r="C2149" s="1">
        <f>IF(BD_ATLETAS[[#This Row],[F. NACIMIENTO]]=0,"",BD_ATLETAS[[#This Row],[AÑO]]-YEAR(BD_ATLETAS[[#This Row],[F. NACIMIENTO]]))</f>
        <v>26</v>
      </c>
      <c r="D2149" s="2" t="s">
        <v>130</v>
      </c>
      <c r="E2149" s="4" t="str">
        <f>_xlfn.XLOOKUP(BD_ATLETAS[[#This Row],[ATLETA]],ATLETAS[ATLETA],ATLETAS[EQUIPO ACTUAL])</f>
        <v>DELFINES</v>
      </c>
      <c r="F21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49" s="4" t="str">
        <f>_xlfn.XLOOKUP(BD_ATLETAS[[#This Row],[ATLETA]],ATLETAS[ATLETA],ATLETAS[SEXO])</f>
        <v>F</v>
      </c>
      <c r="H2149" s="4">
        <v>44178</v>
      </c>
      <c r="I2149" s="2" t="s">
        <v>459</v>
      </c>
      <c r="J2149" s="1" t="s">
        <v>649</v>
      </c>
      <c r="K2149" s="3">
        <v>5.4201388888888886E-4</v>
      </c>
    </row>
    <row r="2150" spans="1:11" x14ac:dyDescent="0.25">
      <c r="A2150" s="1">
        <v>2024</v>
      </c>
      <c r="B2150" s="4">
        <f>_xlfn.XLOOKUP(BD_ATLETAS[[#This Row],[ATLETA]],ATLETAS[ATLETA],ATLETAS[F. NACIMIENTO])</f>
        <v>34474</v>
      </c>
      <c r="C2150" s="1">
        <f>IF(BD_ATLETAS[[#This Row],[F. NACIMIENTO]]=0,"",BD_ATLETAS[[#This Row],[AÑO]]-YEAR(BD_ATLETAS[[#This Row],[F. NACIMIENTO]]))</f>
        <v>26</v>
      </c>
      <c r="D2150" s="2" t="s">
        <v>130</v>
      </c>
      <c r="E2150" s="4" t="str">
        <f>_xlfn.XLOOKUP(BD_ATLETAS[[#This Row],[ATLETA]],ATLETAS[ATLETA],ATLETAS[EQUIPO ACTUAL])</f>
        <v>DELFINES</v>
      </c>
      <c r="F21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50" s="4" t="str">
        <f>_xlfn.XLOOKUP(BD_ATLETAS[[#This Row],[ATLETA]],ATLETAS[ATLETA],ATLETAS[SEXO])</f>
        <v>F</v>
      </c>
      <c r="H2150" s="4">
        <v>44178</v>
      </c>
      <c r="I2150" s="2" t="s">
        <v>459</v>
      </c>
      <c r="J2150" s="1" t="s">
        <v>652</v>
      </c>
      <c r="K2150" s="3">
        <v>2.6584490740740739E-3</v>
      </c>
    </row>
    <row r="2151" spans="1:11" x14ac:dyDescent="0.25">
      <c r="A2151" s="1">
        <v>2024</v>
      </c>
      <c r="B2151" s="4">
        <f>_xlfn.XLOOKUP(BD_ATLETAS[[#This Row],[ATLETA]],ATLETAS[ATLETA],ATLETAS[F. NACIMIENTO])</f>
        <v>34474</v>
      </c>
      <c r="C2151" s="1">
        <f>IF(BD_ATLETAS[[#This Row],[F. NACIMIENTO]]=0,"",BD_ATLETAS[[#This Row],[AÑO]]-YEAR(BD_ATLETAS[[#This Row],[F. NACIMIENTO]]))</f>
        <v>26</v>
      </c>
      <c r="D2151" s="2" t="s">
        <v>130</v>
      </c>
      <c r="E2151" s="4" t="str">
        <f>_xlfn.XLOOKUP(BD_ATLETAS[[#This Row],[ATLETA]],ATLETAS[ATLETA],ATLETAS[EQUIPO ACTUAL])</f>
        <v>DELFINES</v>
      </c>
      <c r="F215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51" s="4" t="str">
        <f>_xlfn.XLOOKUP(BD_ATLETAS[[#This Row],[ATLETA]],ATLETAS[ATLETA],ATLETAS[SEXO])</f>
        <v>F</v>
      </c>
      <c r="H2151" s="4">
        <v>44178</v>
      </c>
      <c r="I2151" s="2" t="s">
        <v>459</v>
      </c>
      <c r="J2151" s="1" t="s">
        <v>651</v>
      </c>
      <c r="K2151" s="3">
        <v>1.179976851851852E-3</v>
      </c>
    </row>
    <row r="2152" spans="1:11" x14ac:dyDescent="0.25">
      <c r="A2152" s="1">
        <v>2024</v>
      </c>
      <c r="B2152" s="4">
        <f>_xlfn.XLOOKUP(BD_ATLETAS[[#This Row],[ATLETA]],ATLETAS[ATLETA],ATLETAS[F. NACIMIENTO])</f>
        <v>33148</v>
      </c>
      <c r="C2152" s="1">
        <f>IF(BD_ATLETAS[[#This Row],[F. NACIMIENTO]]=0,"",BD_ATLETAS[[#This Row],[AÑO]]-YEAR(BD_ATLETAS[[#This Row],[F. NACIMIENTO]]))</f>
        <v>30</v>
      </c>
      <c r="D2152" s="2" t="s">
        <v>443</v>
      </c>
      <c r="E2152" s="4" t="str">
        <f>_xlfn.XLOOKUP(BD_ATLETAS[[#This Row],[ATLETA]],ATLETAS[ATLETA],ATLETAS[EQUIPO ACTUAL])</f>
        <v>MNM</v>
      </c>
      <c r="F2152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52" s="4" t="str">
        <f>_xlfn.XLOOKUP(BD_ATLETAS[[#This Row],[ATLETA]],ATLETAS[ATLETA],ATLETAS[SEXO])</f>
        <v>F</v>
      </c>
      <c r="H2152" s="4">
        <v>44178</v>
      </c>
      <c r="I2152" s="2" t="s">
        <v>459</v>
      </c>
      <c r="J2152" s="1" t="s">
        <v>649</v>
      </c>
      <c r="K2152" s="3">
        <v>6.5162037037037033E-4</v>
      </c>
    </row>
    <row r="2153" spans="1:11" x14ac:dyDescent="0.25">
      <c r="A2153" s="1">
        <v>2024</v>
      </c>
      <c r="B2153" s="4">
        <f>_xlfn.XLOOKUP(BD_ATLETAS[[#This Row],[ATLETA]],ATLETAS[ATLETA],ATLETAS[F. NACIMIENTO])</f>
        <v>33148</v>
      </c>
      <c r="C2153" s="1">
        <f>IF(BD_ATLETAS[[#This Row],[F. NACIMIENTO]]=0,"",BD_ATLETAS[[#This Row],[AÑO]]-YEAR(BD_ATLETAS[[#This Row],[F. NACIMIENTO]]))</f>
        <v>30</v>
      </c>
      <c r="D2153" s="2" t="s">
        <v>443</v>
      </c>
      <c r="E2153" s="4" t="str">
        <f>_xlfn.XLOOKUP(BD_ATLETAS[[#This Row],[ATLETA]],ATLETAS[ATLETA],ATLETAS[EQUIPO ACTUAL])</f>
        <v>MNM</v>
      </c>
      <c r="F215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153" s="4" t="str">
        <f>_xlfn.XLOOKUP(BD_ATLETAS[[#This Row],[ATLETA]],ATLETAS[ATLETA],ATLETAS[SEXO])</f>
        <v>F</v>
      </c>
      <c r="H2153" s="4">
        <v>44178</v>
      </c>
      <c r="I2153" s="2" t="s">
        <v>459</v>
      </c>
      <c r="J2153" s="1" t="s">
        <v>651</v>
      </c>
      <c r="K2153" s="3">
        <v>1.5436342592592594E-3</v>
      </c>
    </row>
    <row r="2154" spans="1:11" x14ac:dyDescent="0.25">
      <c r="A2154" s="1">
        <v>2024</v>
      </c>
      <c r="B2154" s="4">
        <f>_xlfn.XLOOKUP(BD_ATLETAS[[#This Row],[ATLETA]],ATLETAS[ATLETA],ATLETAS[F. NACIMIENTO])</f>
        <v>30942</v>
      </c>
      <c r="C2154" s="1">
        <f>IF(BD_ATLETAS[[#This Row],[F. NACIMIENTO]]=0,"",BD_ATLETAS[[#This Row],[AÑO]]-YEAR(BD_ATLETAS[[#This Row],[F. NACIMIENTO]]))</f>
        <v>36</v>
      </c>
      <c r="D2154" s="2" t="s">
        <v>445</v>
      </c>
      <c r="E2154" s="4" t="str">
        <f>_xlfn.XLOOKUP(BD_ATLETAS[[#This Row],[ATLETA]],ATLETAS[ATLETA],ATLETAS[EQUIPO ACTUAL])</f>
        <v>P. LIBRE</v>
      </c>
      <c r="F215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4" s="4" t="str">
        <f>_xlfn.XLOOKUP(BD_ATLETAS[[#This Row],[ATLETA]],ATLETAS[ATLETA],ATLETAS[SEXO])</f>
        <v>F</v>
      </c>
      <c r="H2154" s="4">
        <v>44178</v>
      </c>
      <c r="I2154" s="2" t="s">
        <v>459</v>
      </c>
      <c r="J2154" s="1" t="s">
        <v>649</v>
      </c>
      <c r="K2154" s="3">
        <v>5.7256944444444445E-4</v>
      </c>
    </row>
    <row r="2155" spans="1:11" x14ac:dyDescent="0.25">
      <c r="A2155" s="1">
        <v>2024</v>
      </c>
      <c r="B2155" s="4">
        <f>_xlfn.XLOOKUP(BD_ATLETAS[[#This Row],[ATLETA]],ATLETAS[ATLETA],ATLETAS[F. NACIMIENTO])</f>
        <v>30942</v>
      </c>
      <c r="C2155" s="1">
        <f>IF(BD_ATLETAS[[#This Row],[F. NACIMIENTO]]=0,"",BD_ATLETAS[[#This Row],[AÑO]]-YEAR(BD_ATLETAS[[#This Row],[F. NACIMIENTO]]))</f>
        <v>36</v>
      </c>
      <c r="D2155" s="2" t="s">
        <v>445</v>
      </c>
      <c r="E2155" s="4" t="str">
        <f>_xlfn.XLOOKUP(BD_ATLETAS[[#This Row],[ATLETA]],ATLETAS[ATLETA],ATLETAS[EQUIPO ACTUAL])</f>
        <v>P. LIBRE</v>
      </c>
      <c r="F2155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5" s="4" t="str">
        <f>_xlfn.XLOOKUP(BD_ATLETAS[[#This Row],[ATLETA]],ATLETAS[ATLETA],ATLETAS[SEXO])</f>
        <v>F</v>
      </c>
      <c r="H2155" s="4">
        <v>44178</v>
      </c>
      <c r="I2155" s="2" t="s">
        <v>459</v>
      </c>
      <c r="J2155" s="1" t="s">
        <v>652</v>
      </c>
      <c r="K2155" s="3">
        <v>3.0057870370370368E-3</v>
      </c>
    </row>
    <row r="2156" spans="1:11" x14ac:dyDescent="0.25">
      <c r="A2156" s="1">
        <v>2024</v>
      </c>
      <c r="B2156" s="4">
        <f>_xlfn.XLOOKUP(BD_ATLETAS[[#This Row],[ATLETA]],ATLETAS[ATLETA],ATLETAS[F. NACIMIENTO])</f>
        <v>30942</v>
      </c>
      <c r="C2156" s="1">
        <f>IF(BD_ATLETAS[[#This Row],[F. NACIMIENTO]]=0,"",BD_ATLETAS[[#This Row],[AÑO]]-YEAR(BD_ATLETAS[[#This Row],[F. NACIMIENTO]]))</f>
        <v>36</v>
      </c>
      <c r="D2156" s="2" t="s">
        <v>445</v>
      </c>
      <c r="E2156" s="4" t="str">
        <f>_xlfn.XLOOKUP(BD_ATLETAS[[#This Row],[ATLETA]],ATLETAS[ATLETA],ATLETAS[EQUIPO ACTUAL])</f>
        <v>P. LIBRE</v>
      </c>
      <c r="F2156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56" s="4" t="str">
        <f>_xlfn.XLOOKUP(BD_ATLETAS[[#This Row],[ATLETA]],ATLETAS[ATLETA],ATLETAS[SEXO])</f>
        <v>F</v>
      </c>
      <c r="H2156" s="4">
        <v>44178</v>
      </c>
      <c r="I2156" s="2" t="s">
        <v>459</v>
      </c>
      <c r="J2156" s="1" t="s">
        <v>651</v>
      </c>
      <c r="K2156" s="3">
        <v>1.3258101851851851E-3</v>
      </c>
    </row>
    <row r="2157" spans="1:11" x14ac:dyDescent="0.25">
      <c r="A2157" s="1">
        <v>2024</v>
      </c>
      <c r="B2157" s="4">
        <f>_xlfn.XLOOKUP(BD_ATLETAS[[#This Row],[ATLETA]],ATLETAS[ATLETA],ATLETAS[F. NACIMIENTO])</f>
        <v>22302</v>
      </c>
      <c r="C2157" s="1">
        <f>IF(BD_ATLETAS[[#This Row],[F. NACIMIENTO]]=0,"",BD_ATLETAS[[#This Row],[AÑO]]-YEAR(BD_ATLETAS[[#This Row],[F. NACIMIENTO]]))</f>
        <v>59</v>
      </c>
      <c r="D2157" s="2" t="s">
        <v>256</v>
      </c>
      <c r="E2157" s="4" t="str">
        <f>_xlfn.XLOOKUP(BD_ATLETAS[[#This Row],[ATLETA]],ATLETAS[ATLETA],ATLETAS[EQUIPO ACTUAL])</f>
        <v>NNG</v>
      </c>
      <c r="F2157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7" s="4" t="str">
        <f>_xlfn.XLOOKUP(BD_ATLETAS[[#This Row],[ATLETA]],ATLETAS[ATLETA],ATLETAS[SEXO])</f>
        <v>F</v>
      </c>
      <c r="H2157" s="4">
        <v>44178</v>
      </c>
      <c r="I2157" s="2" t="s">
        <v>459</v>
      </c>
      <c r="J2157" s="1" t="s">
        <v>649</v>
      </c>
      <c r="K2157" s="3">
        <v>8.0949074074074072E-4</v>
      </c>
    </row>
    <row r="2158" spans="1:11" x14ac:dyDescent="0.25">
      <c r="A2158" s="1">
        <v>2024</v>
      </c>
      <c r="B2158" s="4">
        <f>_xlfn.XLOOKUP(BD_ATLETAS[[#This Row],[ATLETA]],ATLETAS[ATLETA],ATLETAS[F. NACIMIENTO])</f>
        <v>22302</v>
      </c>
      <c r="C2158" s="1">
        <f>IF(BD_ATLETAS[[#This Row],[F. NACIMIENTO]]=0,"",BD_ATLETAS[[#This Row],[AÑO]]-YEAR(BD_ATLETAS[[#This Row],[F. NACIMIENTO]]))</f>
        <v>59</v>
      </c>
      <c r="D2158" s="2" t="s">
        <v>256</v>
      </c>
      <c r="E2158" s="4" t="str">
        <f>_xlfn.XLOOKUP(BD_ATLETAS[[#This Row],[ATLETA]],ATLETAS[ATLETA],ATLETAS[EQUIPO ACTUAL])</f>
        <v>NNG</v>
      </c>
      <c r="F2158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8" s="4" t="str">
        <f>_xlfn.XLOOKUP(BD_ATLETAS[[#This Row],[ATLETA]],ATLETAS[ATLETA],ATLETAS[SEXO])</f>
        <v>F</v>
      </c>
      <c r="H2158" s="4">
        <v>44178</v>
      </c>
      <c r="I2158" s="2" t="s">
        <v>459</v>
      </c>
      <c r="J2158" s="1" t="s">
        <v>652</v>
      </c>
      <c r="K2158" s="3">
        <v>3.8863425925925923E-3</v>
      </c>
    </row>
    <row r="2159" spans="1:11" x14ac:dyDescent="0.25">
      <c r="A2159" s="1">
        <v>2024</v>
      </c>
      <c r="B2159" s="4">
        <f>_xlfn.XLOOKUP(BD_ATLETAS[[#This Row],[ATLETA]],ATLETAS[ATLETA],ATLETAS[F. NACIMIENTO])</f>
        <v>22302</v>
      </c>
      <c r="C2159" s="1">
        <f>IF(BD_ATLETAS[[#This Row],[F. NACIMIENTO]]=0,"",BD_ATLETAS[[#This Row],[AÑO]]-YEAR(BD_ATLETAS[[#This Row],[F. NACIMIENTO]]))</f>
        <v>59</v>
      </c>
      <c r="D2159" s="2" t="s">
        <v>256</v>
      </c>
      <c r="E2159" s="4" t="str">
        <f>_xlfn.XLOOKUP(BD_ATLETAS[[#This Row],[ATLETA]],ATLETAS[ATLETA],ATLETAS[EQUIPO ACTUAL])</f>
        <v>NNG</v>
      </c>
      <c r="F2159" s="4" t="str">
        <f>IFERROR(IF(BD_ATLETAS[[#This Row],[SEXO]]="F",_xlfn.XLOOKUP(BD_ATLETAS[[#This Row],[EDAD]],MENU!$C$2:$C$123,MENU!$D$2:$D$123),_xlfn.XLOOKUP(BD_ATLETAS[[#This Row],[EDAD]],MENU!$E$2:$E$123,MENU!$F$2:$F$123)),"")</f>
        <v>MASTER F</v>
      </c>
      <c r="G2159" s="4" t="str">
        <f>_xlfn.XLOOKUP(BD_ATLETAS[[#This Row],[ATLETA]],ATLETAS[ATLETA],ATLETAS[SEXO])</f>
        <v>F</v>
      </c>
      <c r="H2159" s="4">
        <v>44178</v>
      </c>
      <c r="I2159" s="2" t="s">
        <v>459</v>
      </c>
      <c r="J2159" s="1" t="s">
        <v>651</v>
      </c>
      <c r="K2159" s="3">
        <v>1.8434027777777778E-3</v>
      </c>
    </row>
    <row r="2160" spans="1:11" x14ac:dyDescent="0.25">
      <c r="A2160" s="1">
        <v>2024</v>
      </c>
      <c r="B2160" s="4">
        <f>_xlfn.XLOOKUP(BD_ATLETAS[[#This Row],[ATLETA]],ATLETAS[ATLETA],ATLETAS[F. NACIMIENTO])</f>
        <v>30681</v>
      </c>
      <c r="C2160" s="1">
        <f>IF(BD_ATLETAS[[#This Row],[F. NACIMIENTO]]=0,"",BD_ATLETAS[[#This Row],[AÑO]]-YEAR(BD_ATLETAS[[#This Row],[F. NACIMIENTO]]))</f>
        <v>36</v>
      </c>
      <c r="D2160" s="2" t="s">
        <v>255</v>
      </c>
      <c r="E2160" s="4" t="str">
        <f>_xlfn.XLOOKUP(BD_ATLETAS[[#This Row],[ATLETA]],ATLETAS[ATLETA],ATLETAS[EQUIPO ACTUAL])</f>
        <v>NNG</v>
      </c>
      <c r="F216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0" s="4" t="str">
        <f>_xlfn.XLOOKUP(BD_ATLETAS[[#This Row],[ATLETA]],ATLETAS[ATLETA],ATLETAS[SEXO])</f>
        <v>F</v>
      </c>
      <c r="H2160" s="4">
        <v>44178</v>
      </c>
      <c r="I2160" s="2" t="s">
        <v>459</v>
      </c>
      <c r="J2160" s="1" t="s">
        <v>649</v>
      </c>
      <c r="K2160" s="3">
        <v>5.9317129629629629E-4</v>
      </c>
    </row>
    <row r="2161" spans="1:11" x14ac:dyDescent="0.25">
      <c r="A2161" s="1">
        <v>2024</v>
      </c>
      <c r="B2161" s="4">
        <f>_xlfn.XLOOKUP(BD_ATLETAS[[#This Row],[ATLETA]],ATLETAS[ATLETA],ATLETAS[F. NACIMIENTO])</f>
        <v>30681</v>
      </c>
      <c r="C2161" s="1">
        <f>IF(BD_ATLETAS[[#This Row],[F. NACIMIENTO]]=0,"",BD_ATLETAS[[#This Row],[AÑO]]-YEAR(BD_ATLETAS[[#This Row],[F. NACIMIENTO]]))</f>
        <v>36</v>
      </c>
      <c r="D2161" s="2" t="s">
        <v>255</v>
      </c>
      <c r="E2161" s="4" t="str">
        <f>_xlfn.XLOOKUP(BD_ATLETAS[[#This Row],[ATLETA]],ATLETAS[ATLETA],ATLETAS[EQUIPO ACTUAL])</f>
        <v>NNG</v>
      </c>
      <c r="F2161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1" s="4" t="str">
        <f>_xlfn.XLOOKUP(BD_ATLETAS[[#This Row],[ATLETA]],ATLETAS[ATLETA],ATLETAS[SEXO])</f>
        <v>F</v>
      </c>
      <c r="H2161" s="4">
        <v>44178</v>
      </c>
      <c r="I2161" s="2" t="s">
        <v>459</v>
      </c>
      <c r="J2161" s="1" t="s">
        <v>652</v>
      </c>
      <c r="K2161" s="3">
        <v>2.8725694444444445E-3</v>
      </c>
    </row>
    <row r="2162" spans="1:11" x14ac:dyDescent="0.25">
      <c r="A2162" s="1">
        <v>2024</v>
      </c>
      <c r="B2162" s="4">
        <f>_xlfn.XLOOKUP(BD_ATLETAS[[#This Row],[ATLETA]],ATLETAS[ATLETA],ATLETAS[F. NACIMIENTO])</f>
        <v>30681</v>
      </c>
      <c r="C2162" s="1">
        <f>IF(BD_ATLETAS[[#This Row],[F. NACIMIENTO]]=0,"",BD_ATLETAS[[#This Row],[AÑO]]-YEAR(BD_ATLETAS[[#This Row],[F. NACIMIENTO]]))</f>
        <v>36</v>
      </c>
      <c r="D2162" s="2" t="s">
        <v>255</v>
      </c>
      <c r="E2162" s="4" t="str">
        <f>_xlfn.XLOOKUP(BD_ATLETAS[[#This Row],[ATLETA]],ATLETAS[ATLETA],ATLETAS[EQUIPO ACTUAL])</f>
        <v>NNG</v>
      </c>
      <c r="F216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162" s="4" t="str">
        <f>_xlfn.XLOOKUP(BD_ATLETAS[[#This Row],[ATLETA]],ATLETAS[ATLETA],ATLETAS[SEXO])</f>
        <v>F</v>
      </c>
      <c r="H2162" s="4">
        <v>44178</v>
      </c>
      <c r="I2162" s="2" t="s">
        <v>459</v>
      </c>
      <c r="J2162" s="1" t="s">
        <v>651</v>
      </c>
      <c r="K2162" s="3">
        <v>1.305324074074074E-3</v>
      </c>
    </row>
    <row r="2163" spans="1:11" x14ac:dyDescent="0.25">
      <c r="A2163" s="1">
        <v>2024</v>
      </c>
      <c r="B2163" s="4">
        <f>_xlfn.XLOOKUP(BD_ATLETAS[[#This Row],[ATLETA]],ATLETAS[ATLETA],ATLETAS[F. NACIMIENTO])</f>
        <v>38674</v>
      </c>
      <c r="C2163" s="1">
        <f>IF(BD_ATLETAS[[#This Row],[F. NACIMIENTO]]=0,"",BD_ATLETAS[[#This Row],[AÑO]]-YEAR(BD_ATLETAS[[#This Row],[F. NACIMIENTO]]))</f>
        <v>15</v>
      </c>
      <c r="D2163" s="2" t="s">
        <v>407</v>
      </c>
      <c r="E2163" s="4" t="s">
        <v>364</v>
      </c>
      <c r="F21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3" s="4" t="str">
        <f>_xlfn.XLOOKUP(BD_ATLETAS[[#This Row],[ATLETA]],ATLETAS[ATLETA],ATLETAS[SEXO])</f>
        <v>M</v>
      </c>
      <c r="H2163" s="4" t="s">
        <v>383</v>
      </c>
      <c r="I2163" t="s">
        <v>388</v>
      </c>
      <c r="J2163" s="1" t="s">
        <v>653</v>
      </c>
      <c r="K2163" s="3">
        <v>3.8686342592592592E-3</v>
      </c>
    </row>
    <row r="2164" spans="1:11" x14ac:dyDescent="0.25">
      <c r="A2164" s="1">
        <v>2024</v>
      </c>
      <c r="B2164" s="4">
        <f>_xlfn.XLOOKUP(BD_ATLETAS[[#This Row],[ATLETA]],ATLETAS[ATLETA],ATLETAS[F. NACIMIENTO])</f>
        <v>38674</v>
      </c>
      <c r="C2164" s="1">
        <f>IF(BD_ATLETAS[[#This Row],[F. NACIMIENTO]]=0,"",BD_ATLETAS[[#This Row],[AÑO]]-YEAR(BD_ATLETAS[[#This Row],[F. NACIMIENTO]]))</f>
        <v>15</v>
      </c>
      <c r="D2164" s="2" t="s">
        <v>407</v>
      </c>
      <c r="E2164" s="4" t="s">
        <v>364</v>
      </c>
      <c r="F21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4" s="4" t="str">
        <f>_xlfn.XLOOKUP(BD_ATLETAS[[#This Row],[ATLETA]],ATLETAS[ATLETA],ATLETAS[SEXO])</f>
        <v>M</v>
      </c>
      <c r="H2164" s="4" t="s">
        <v>383</v>
      </c>
      <c r="I2164" s="2" t="s">
        <v>388</v>
      </c>
      <c r="J2164" s="1" t="s">
        <v>12</v>
      </c>
      <c r="K2164" s="3">
        <v>4.7777777777777781E-4</v>
      </c>
    </row>
    <row r="2165" spans="1:11" x14ac:dyDescent="0.25">
      <c r="A2165" s="1">
        <v>2024</v>
      </c>
      <c r="B2165" s="4">
        <f>_xlfn.XLOOKUP(BD_ATLETAS[[#This Row],[ATLETA]],ATLETAS[ATLETA],ATLETAS[F. NACIMIENTO])</f>
        <v>39012</v>
      </c>
      <c r="C2165" s="1">
        <f>IF(BD_ATLETAS[[#This Row],[F. NACIMIENTO]]=0,"",BD_ATLETAS[[#This Row],[AÑO]]-YEAR(BD_ATLETAS[[#This Row],[F. NACIMIENTO]]))</f>
        <v>14</v>
      </c>
      <c r="D2165" s="2" t="s">
        <v>395</v>
      </c>
      <c r="E2165" s="4" t="s">
        <v>372</v>
      </c>
      <c r="F21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5" s="4" t="str">
        <f>_xlfn.XLOOKUP(BD_ATLETAS[[#This Row],[ATLETA]],ATLETAS[ATLETA],ATLETAS[SEXO])</f>
        <v>F</v>
      </c>
      <c r="H2165" s="4" t="s">
        <v>383</v>
      </c>
      <c r="I2165" s="2" t="s">
        <v>388</v>
      </c>
      <c r="J2165" s="1" t="s">
        <v>653</v>
      </c>
      <c r="K2165" s="3">
        <v>4.7315972222222221E-3</v>
      </c>
    </row>
    <row r="2166" spans="1:11" x14ac:dyDescent="0.25">
      <c r="A2166" s="1">
        <v>2024</v>
      </c>
      <c r="B2166" s="4">
        <f>_xlfn.XLOOKUP(BD_ATLETAS[[#This Row],[ATLETA]],ATLETAS[ATLETA],ATLETAS[F. NACIMIENTO])</f>
        <v>39012</v>
      </c>
      <c r="C2166" s="1">
        <f>IF(BD_ATLETAS[[#This Row],[F. NACIMIENTO]]=0,"",BD_ATLETAS[[#This Row],[AÑO]]-YEAR(BD_ATLETAS[[#This Row],[F. NACIMIENTO]]))</f>
        <v>14</v>
      </c>
      <c r="D2166" s="2" t="s">
        <v>395</v>
      </c>
      <c r="E2166" s="4" t="s">
        <v>372</v>
      </c>
      <c r="F21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6" s="4" t="str">
        <f>_xlfn.XLOOKUP(BD_ATLETAS[[#This Row],[ATLETA]],ATLETAS[ATLETA],ATLETAS[SEXO])</f>
        <v>F</v>
      </c>
      <c r="H2166" s="4" t="s">
        <v>383</v>
      </c>
      <c r="I2166" s="2" t="s">
        <v>388</v>
      </c>
      <c r="J2166" s="1" t="s">
        <v>652</v>
      </c>
      <c r="K2166" s="3">
        <v>2.1885416666666668E-3</v>
      </c>
    </row>
    <row r="2167" spans="1:11" x14ac:dyDescent="0.25">
      <c r="A2167" s="1">
        <v>2024</v>
      </c>
      <c r="B2167" s="4">
        <f>_xlfn.XLOOKUP(BD_ATLETAS[[#This Row],[ATLETA]],ATLETAS[ATLETA],ATLETAS[F. NACIMIENTO])</f>
        <v>39012</v>
      </c>
      <c r="C2167" s="1">
        <f>IF(BD_ATLETAS[[#This Row],[F. NACIMIENTO]]=0,"",BD_ATLETAS[[#This Row],[AÑO]]-YEAR(BD_ATLETAS[[#This Row],[F. NACIMIENTO]]))</f>
        <v>14</v>
      </c>
      <c r="D2167" s="2" t="s">
        <v>395</v>
      </c>
      <c r="E2167" s="4" t="s">
        <v>372</v>
      </c>
      <c r="F21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67" s="4" t="str">
        <f>_xlfn.XLOOKUP(BD_ATLETAS[[#This Row],[ATLETA]],ATLETAS[ATLETA],ATLETAS[SEXO])</f>
        <v>F</v>
      </c>
      <c r="H2167" s="4" t="s">
        <v>383</v>
      </c>
      <c r="I2167" s="2" t="s">
        <v>388</v>
      </c>
      <c r="J2167" s="1" t="s">
        <v>12</v>
      </c>
      <c r="K2167" s="3">
        <v>5.7048611111111113E-4</v>
      </c>
    </row>
    <row r="2168" spans="1:11" x14ac:dyDescent="0.25">
      <c r="A2168" s="1">
        <v>2024</v>
      </c>
      <c r="B2168" s="4">
        <f>_xlfn.XLOOKUP(BD_ATLETAS[[#This Row],[ATLETA]],ATLETAS[ATLETA],ATLETAS[F. NACIMIENTO])</f>
        <v>39558</v>
      </c>
      <c r="C2168" s="1">
        <f>IF(BD_ATLETAS[[#This Row],[F. NACIMIENTO]]=0,"",BD_ATLETAS[[#This Row],[AÑO]]-YEAR(BD_ATLETAS[[#This Row],[F. NACIMIENTO]]))</f>
        <v>12</v>
      </c>
      <c r="D2168" s="2" t="s">
        <v>412</v>
      </c>
      <c r="E2168" s="4" t="s">
        <v>367</v>
      </c>
      <c r="F21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68" s="4" t="str">
        <f>_xlfn.XLOOKUP(BD_ATLETAS[[#This Row],[ATLETA]],ATLETAS[ATLETA],ATLETAS[SEXO])</f>
        <v>M</v>
      </c>
      <c r="H2168" s="4" t="s">
        <v>383</v>
      </c>
      <c r="I2168" t="s">
        <v>388</v>
      </c>
      <c r="J2168" s="1" t="s">
        <v>653</v>
      </c>
      <c r="K2168" s="3">
        <v>4.5688657407407405E-3</v>
      </c>
    </row>
    <row r="2169" spans="1:11" x14ac:dyDescent="0.25">
      <c r="A2169" s="1">
        <v>2024</v>
      </c>
      <c r="B2169" s="4">
        <f>_xlfn.XLOOKUP(BD_ATLETAS[[#This Row],[ATLETA]],ATLETAS[ATLETA],ATLETAS[F. NACIMIENTO])</f>
        <v>39558</v>
      </c>
      <c r="C2169" s="1">
        <f>IF(BD_ATLETAS[[#This Row],[F. NACIMIENTO]]=0,"",BD_ATLETAS[[#This Row],[AÑO]]-YEAR(BD_ATLETAS[[#This Row],[F. NACIMIENTO]]))</f>
        <v>12</v>
      </c>
      <c r="D2169" s="2" t="s">
        <v>412</v>
      </c>
      <c r="E2169" s="4" t="s">
        <v>367</v>
      </c>
      <c r="F21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69" s="4" t="str">
        <f>_xlfn.XLOOKUP(BD_ATLETAS[[#This Row],[ATLETA]],ATLETAS[ATLETA],ATLETAS[SEXO])</f>
        <v>M</v>
      </c>
      <c r="H2169" s="4" t="s">
        <v>383</v>
      </c>
      <c r="I2169" s="2" t="s">
        <v>388</v>
      </c>
      <c r="J2169" s="1" t="s">
        <v>652</v>
      </c>
      <c r="K2169" s="3">
        <v>2.1452546296296298E-3</v>
      </c>
    </row>
    <row r="2170" spans="1:11" x14ac:dyDescent="0.25">
      <c r="A2170" s="1">
        <v>2024</v>
      </c>
      <c r="B2170" s="4">
        <f>_xlfn.XLOOKUP(BD_ATLETAS[[#This Row],[ATLETA]],ATLETAS[ATLETA],ATLETAS[F. NACIMIENTO])</f>
        <v>39962</v>
      </c>
      <c r="C2170" s="1">
        <f>IF(BD_ATLETAS[[#This Row],[F. NACIMIENTO]]=0,"",BD_ATLETAS[[#This Row],[AÑO]]-YEAR(BD_ATLETAS[[#This Row],[F. NACIMIENTO]]))</f>
        <v>11</v>
      </c>
      <c r="D2170" s="2" t="s">
        <v>245</v>
      </c>
      <c r="E2170" s="4" t="s">
        <v>369</v>
      </c>
      <c r="F21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0" s="4" t="str">
        <f>_xlfn.XLOOKUP(BD_ATLETAS[[#This Row],[ATLETA]],ATLETAS[ATLETA],ATLETAS[SEXO])</f>
        <v>F</v>
      </c>
      <c r="H2170" s="4" t="s">
        <v>383</v>
      </c>
      <c r="I2170" s="2" t="s">
        <v>388</v>
      </c>
      <c r="J2170" s="1" t="s">
        <v>653</v>
      </c>
      <c r="K2170" s="3">
        <v>4.8549768518518525E-3</v>
      </c>
    </row>
    <row r="2171" spans="1:11" x14ac:dyDescent="0.25">
      <c r="A2171" s="1">
        <v>2024</v>
      </c>
      <c r="B2171" s="4">
        <f>_xlfn.XLOOKUP(BD_ATLETAS[[#This Row],[ATLETA]],ATLETAS[ATLETA],ATLETAS[F. NACIMIENTO])</f>
        <v>39962</v>
      </c>
      <c r="C2171" s="1">
        <f>IF(BD_ATLETAS[[#This Row],[F. NACIMIENTO]]=0,"",BD_ATLETAS[[#This Row],[AÑO]]-YEAR(BD_ATLETAS[[#This Row],[F. NACIMIENTO]]))</f>
        <v>11</v>
      </c>
      <c r="D2171" s="2" t="s">
        <v>245</v>
      </c>
      <c r="E2171" s="4" t="s">
        <v>369</v>
      </c>
      <c r="F217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1" s="4" t="str">
        <f>_xlfn.XLOOKUP(BD_ATLETAS[[#This Row],[ATLETA]],ATLETAS[ATLETA],ATLETAS[SEXO])</f>
        <v>F</v>
      </c>
      <c r="H2171" s="4" t="s">
        <v>383</v>
      </c>
      <c r="I2171" s="2" t="s">
        <v>388</v>
      </c>
      <c r="J2171" s="1" t="s">
        <v>652</v>
      </c>
      <c r="K2171" s="3">
        <v>2.2207175925925927E-3</v>
      </c>
    </row>
    <row r="2172" spans="1:11" x14ac:dyDescent="0.25">
      <c r="A2172" s="1">
        <v>2024</v>
      </c>
      <c r="B2172" s="4">
        <f>_xlfn.XLOOKUP(BD_ATLETAS[[#This Row],[ATLETA]],ATLETAS[ATLETA],ATLETAS[F. NACIMIENTO])</f>
        <v>39962</v>
      </c>
      <c r="C2172" s="1">
        <f>IF(BD_ATLETAS[[#This Row],[F. NACIMIENTO]]=0,"",BD_ATLETAS[[#This Row],[AÑO]]-YEAR(BD_ATLETAS[[#This Row],[F. NACIMIENTO]]))</f>
        <v>11</v>
      </c>
      <c r="D2172" s="2" t="s">
        <v>245</v>
      </c>
      <c r="E2172" s="4" t="s">
        <v>369</v>
      </c>
      <c r="F21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2" s="4" t="str">
        <f>_xlfn.XLOOKUP(BD_ATLETAS[[#This Row],[ATLETA]],ATLETAS[ATLETA],ATLETAS[SEXO])</f>
        <v>F</v>
      </c>
      <c r="H2172" s="4" t="s">
        <v>383</v>
      </c>
      <c r="I2172" s="2" t="s">
        <v>388</v>
      </c>
      <c r="J2172" s="1" t="s">
        <v>12</v>
      </c>
      <c r="K2172" s="3">
        <v>6.2604166666666667E-4</v>
      </c>
    </row>
    <row r="2173" spans="1:11" x14ac:dyDescent="0.25">
      <c r="A2173" s="1">
        <v>2024</v>
      </c>
      <c r="B2173" s="4">
        <f>_xlfn.XLOOKUP(BD_ATLETAS[[#This Row],[ATLETA]],ATLETAS[ATLETA],ATLETAS[F. NACIMIENTO])</f>
        <v>39884</v>
      </c>
      <c r="C2173" s="1">
        <f>IF(BD_ATLETAS[[#This Row],[F. NACIMIENTO]]=0,"",BD_ATLETAS[[#This Row],[AÑO]]-YEAR(BD_ATLETAS[[#This Row],[F. NACIMIENTO]]))</f>
        <v>11</v>
      </c>
      <c r="D2173" s="2" t="s">
        <v>417</v>
      </c>
      <c r="E2173" s="4" t="s">
        <v>369</v>
      </c>
      <c r="F217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3" s="4" t="str">
        <f>_xlfn.XLOOKUP(BD_ATLETAS[[#This Row],[ATLETA]],ATLETAS[ATLETA],ATLETAS[SEXO])</f>
        <v>M</v>
      </c>
      <c r="H2173" s="4" t="s">
        <v>383</v>
      </c>
      <c r="I2173" t="s">
        <v>388</v>
      </c>
      <c r="J2173" s="1" t="s">
        <v>653</v>
      </c>
      <c r="K2173" s="3">
        <v>5.7537037037037036E-3</v>
      </c>
    </row>
    <row r="2174" spans="1:11" x14ac:dyDescent="0.25">
      <c r="A2174" s="1">
        <v>2024</v>
      </c>
      <c r="B2174" s="4">
        <f>_xlfn.XLOOKUP(BD_ATLETAS[[#This Row],[ATLETA]],ATLETAS[ATLETA],ATLETAS[F. NACIMIENTO])</f>
        <v>39884</v>
      </c>
      <c r="C2174" s="1">
        <f>IF(BD_ATLETAS[[#This Row],[F. NACIMIENTO]]=0,"",BD_ATLETAS[[#This Row],[AÑO]]-YEAR(BD_ATLETAS[[#This Row],[F. NACIMIENTO]]))</f>
        <v>11</v>
      </c>
      <c r="D2174" s="2" t="s">
        <v>417</v>
      </c>
      <c r="E2174" s="4" t="s">
        <v>369</v>
      </c>
      <c r="F21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4" s="4" t="str">
        <f>_xlfn.XLOOKUP(BD_ATLETAS[[#This Row],[ATLETA]],ATLETAS[ATLETA],ATLETAS[SEXO])</f>
        <v>M</v>
      </c>
      <c r="H2174" s="4" t="s">
        <v>383</v>
      </c>
      <c r="I2174" s="2" t="s">
        <v>388</v>
      </c>
      <c r="J2174" s="1" t="s">
        <v>652</v>
      </c>
      <c r="K2174" s="3">
        <v>2.9850694444444447E-3</v>
      </c>
    </row>
    <row r="2175" spans="1:11" x14ac:dyDescent="0.25">
      <c r="A2175" s="1">
        <v>2024</v>
      </c>
      <c r="B2175" s="4">
        <f>_xlfn.XLOOKUP(BD_ATLETAS[[#This Row],[ATLETA]],ATLETAS[ATLETA],ATLETAS[F. NACIMIENTO])</f>
        <v>39884</v>
      </c>
      <c r="C2175" s="1">
        <f>IF(BD_ATLETAS[[#This Row],[F. NACIMIENTO]]=0,"",BD_ATLETAS[[#This Row],[AÑO]]-YEAR(BD_ATLETAS[[#This Row],[F. NACIMIENTO]]))</f>
        <v>11</v>
      </c>
      <c r="D2175" s="2" t="s">
        <v>417</v>
      </c>
      <c r="E2175" s="4" t="s">
        <v>369</v>
      </c>
      <c r="F21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5" s="4" t="str">
        <f>_xlfn.XLOOKUP(BD_ATLETAS[[#This Row],[ATLETA]],ATLETAS[ATLETA],ATLETAS[SEXO])</f>
        <v>M</v>
      </c>
      <c r="H2175" s="4" t="s">
        <v>383</v>
      </c>
      <c r="I2175" s="2" t="s">
        <v>388</v>
      </c>
      <c r="J2175" s="1" t="s">
        <v>12</v>
      </c>
      <c r="K2175" s="3">
        <v>7.8020833333333327E-4</v>
      </c>
    </row>
    <row r="2176" spans="1:11" x14ac:dyDescent="0.25">
      <c r="A2176" s="1">
        <v>2024</v>
      </c>
      <c r="B2176" s="4">
        <f>_xlfn.XLOOKUP(BD_ATLETAS[[#This Row],[ATLETA]],ATLETAS[ATLETA],ATLETAS[F. NACIMIENTO])</f>
        <v>38487</v>
      </c>
      <c r="C2176" s="1">
        <f>IF(BD_ATLETAS[[#This Row],[F. NACIMIENTO]]=0,"",BD_ATLETAS[[#This Row],[AÑO]]-YEAR(BD_ATLETAS[[#This Row],[F. NACIMIENTO]]))</f>
        <v>15</v>
      </c>
      <c r="D2176" s="2" t="s">
        <v>334</v>
      </c>
      <c r="E2176" s="4" t="s">
        <v>376</v>
      </c>
      <c r="F21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6" s="4" t="str">
        <f>_xlfn.XLOOKUP(BD_ATLETAS[[#This Row],[ATLETA]],ATLETAS[ATLETA],ATLETAS[SEXO])</f>
        <v>F</v>
      </c>
      <c r="H2176" s="4" t="s">
        <v>383</v>
      </c>
      <c r="I2176" s="2" t="s">
        <v>388</v>
      </c>
      <c r="J2176" s="1" t="s">
        <v>653</v>
      </c>
      <c r="K2176" s="3">
        <v>4.4723379629629635E-3</v>
      </c>
    </row>
    <row r="2177" spans="1:11" x14ac:dyDescent="0.25">
      <c r="A2177" s="1">
        <v>2024</v>
      </c>
      <c r="B2177" s="4">
        <f>_xlfn.XLOOKUP(BD_ATLETAS[[#This Row],[ATLETA]],ATLETAS[ATLETA],ATLETAS[F. NACIMIENTO])</f>
        <v>38487</v>
      </c>
      <c r="C2177" s="1">
        <f>IF(BD_ATLETAS[[#This Row],[F. NACIMIENTO]]=0,"",BD_ATLETAS[[#This Row],[AÑO]]-YEAR(BD_ATLETAS[[#This Row],[F. NACIMIENTO]]))</f>
        <v>15</v>
      </c>
      <c r="D2177" s="2" t="s">
        <v>334</v>
      </c>
      <c r="E2177" s="4" t="s">
        <v>376</v>
      </c>
      <c r="F21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7" s="4" t="str">
        <f>_xlfn.XLOOKUP(BD_ATLETAS[[#This Row],[ATLETA]],ATLETAS[ATLETA],ATLETAS[SEXO])</f>
        <v>F</v>
      </c>
      <c r="H2177" s="4" t="s">
        <v>383</v>
      </c>
      <c r="I2177" s="2" t="s">
        <v>388</v>
      </c>
      <c r="J2177" s="1" t="s">
        <v>652</v>
      </c>
      <c r="K2177" s="3">
        <v>2.1413194444444444E-3</v>
      </c>
    </row>
    <row r="2178" spans="1:11" x14ac:dyDescent="0.25">
      <c r="A2178" s="1">
        <v>2024</v>
      </c>
      <c r="B2178" s="4">
        <f>_xlfn.XLOOKUP(BD_ATLETAS[[#This Row],[ATLETA]],ATLETAS[ATLETA],ATLETAS[F. NACIMIENTO])</f>
        <v>38487</v>
      </c>
      <c r="C2178" s="1">
        <f>IF(BD_ATLETAS[[#This Row],[F. NACIMIENTO]]=0,"",BD_ATLETAS[[#This Row],[AÑO]]-YEAR(BD_ATLETAS[[#This Row],[F. NACIMIENTO]]))</f>
        <v>15</v>
      </c>
      <c r="D2178" s="2" t="s">
        <v>334</v>
      </c>
      <c r="E2178" s="4" t="s">
        <v>376</v>
      </c>
      <c r="F21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78" s="4" t="str">
        <f>_xlfn.XLOOKUP(BD_ATLETAS[[#This Row],[ATLETA]],ATLETAS[ATLETA],ATLETAS[SEXO])</f>
        <v>F</v>
      </c>
      <c r="H2178" s="4" t="s">
        <v>383</v>
      </c>
      <c r="I2178" s="2" t="s">
        <v>388</v>
      </c>
      <c r="J2178" s="1" t="s">
        <v>12</v>
      </c>
      <c r="K2178" s="3">
        <v>5.6423611111111106E-4</v>
      </c>
    </row>
    <row r="2179" spans="1:11" x14ac:dyDescent="0.25">
      <c r="A2179" s="1">
        <v>2024</v>
      </c>
      <c r="B2179" s="4">
        <f>_xlfn.XLOOKUP(BD_ATLETAS[[#This Row],[ATLETA]],ATLETAS[ATLETA],ATLETAS[F. NACIMIENTO])</f>
        <v>39569</v>
      </c>
      <c r="C2179" s="1">
        <f>IF(BD_ATLETAS[[#This Row],[F. NACIMIENTO]]=0,"",BD_ATLETAS[[#This Row],[AÑO]]-YEAR(BD_ATLETAS[[#This Row],[F. NACIMIENTO]]))</f>
        <v>12</v>
      </c>
      <c r="D2179" s="2" t="s">
        <v>410</v>
      </c>
      <c r="E2179" s="4" t="s">
        <v>369</v>
      </c>
      <c r="F21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79" s="4" t="str">
        <f>_xlfn.XLOOKUP(BD_ATLETAS[[#This Row],[ATLETA]],ATLETAS[ATLETA],ATLETAS[SEXO])</f>
        <v>M</v>
      </c>
      <c r="H2179" s="4" t="s">
        <v>383</v>
      </c>
      <c r="I2179" t="s">
        <v>388</v>
      </c>
      <c r="J2179" s="1" t="s">
        <v>653</v>
      </c>
      <c r="K2179" s="3">
        <v>5.0248842592592593E-3</v>
      </c>
    </row>
    <row r="2180" spans="1:11" x14ac:dyDescent="0.25">
      <c r="A2180" s="1">
        <v>2024</v>
      </c>
      <c r="B2180" s="4">
        <f>_xlfn.XLOOKUP(BD_ATLETAS[[#This Row],[ATLETA]],ATLETAS[ATLETA],ATLETAS[F. NACIMIENTO])</f>
        <v>39569</v>
      </c>
      <c r="C2180" s="1">
        <f>IF(BD_ATLETAS[[#This Row],[F. NACIMIENTO]]=0,"",BD_ATLETAS[[#This Row],[AÑO]]-YEAR(BD_ATLETAS[[#This Row],[F. NACIMIENTO]]))</f>
        <v>12</v>
      </c>
      <c r="D2180" s="2" t="s">
        <v>410</v>
      </c>
      <c r="E2180" s="4" t="s">
        <v>369</v>
      </c>
      <c r="F21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0" s="4" t="str">
        <f>_xlfn.XLOOKUP(BD_ATLETAS[[#This Row],[ATLETA]],ATLETAS[ATLETA],ATLETAS[SEXO])</f>
        <v>M</v>
      </c>
      <c r="H2180" s="4" t="s">
        <v>383</v>
      </c>
      <c r="I2180" s="2" t="s">
        <v>388</v>
      </c>
      <c r="J2180" s="1" t="s">
        <v>652</v>
      </c>
      <c r="K2180" s="3">
        <v>2.421875E-3</v>
      </c>
    </row>
    <row r="2181" spans="1:11" x14ac:dyDescent="0.25">
      <c r="A2181" s="1">
        <v>2024</v>
      </c>
      <c r="B2181" s="4">
        <f>_xlfn.XLOOKUP(BD_ATLETAS[[#This Row],[ATLETA]],ATLETAS[ATLETA],ATLETAS[F. NACIMIENTO])</f>
        <v>39569</v>
      </c>
      <c r="C2181" s="1">
        <f>IF(BD_ATLETAS[[#This Row],[F. NACIMIENTO]]=0,"",BD_ATLETAS[[#This Row],[AÑO]]-YEAR(BD_ATLETAS[[#This Row],[F. NACIMIENTO]]))</f>
        <v>12</v>
      </c>
      <c r="D2181" s="2" t="s">
        <v>410</v>
      </c>
      <c r="E2181" s="4" t="s">
        <v>369</v>
      </c>
      <c r="F21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1" s="4" t="str">
        <f>_xlfn.XLOOKUP(BD_ATLETAS[[#This Row],[ATLETA]],ATLETAS[ATLETA],ATLETAS[SEXO])</f>
        <v>M</v>
      </c>
      <c r="H2181" s="4" t="s">
        <v>383</v>
      </c>
      <c r="I2181" s="2" t="s">
        <v>388</v>
      </c>
      <c r="J2181" s="1" t="s">
        <v>12</v>
      </c>
      <c r="K2181" s="3">
        <v>8.17824074074074E-4</v>
      </c>
    </row>
    <row r="2182" spans="1:11" x14ac:dyDescent="0.25">
      <c r="A2182" s="1">
        <v>2024</v>
      </c>
      <c r="B2182" s="4">
        <f>_xlfn.XLOOKUP(BD_ATLETAS[[#This Row],[ATLETA]],ATLETAS[ATLETA],ATLETAS[F. NACIMIENTO])</f>
        <v>39869</v>
      </c>
      <c r="C2182" s="1">
        <f>IF(BD_ATLETAS[[#This Row],[F. NACIMIENTO]]=0,"",BD_ATLETAS[[#This Row],[AÑO]]-YEAR(BD_ATLETAS[[#This Row],[F. NACIMIENTO]]))</f>
        <v>11</v>
      </c>
      <c r="D2182" s="2" t="s">
        <v>246</v>
      </c>
      <c r="E2182" s="4" t="s">
        <v>369</v>
      </c>
      <c r="F21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2" s="4" t="str">
        <f>_xlfn.XLOOKUP(BD_ATLETAS[[#This Row],[ATLETA]],ATLETAS[ATLETA],ATLETAS[SEXO])</f>
        <v>F</v>
      </c>
      <c r="H2182" s="4" t="s">
        <v>383</v>
      </c>
      <c r="I2182" s="2" t="s">
        <v>388</v>
      </c>
      <c r="J2182" s="1" t="s">
        <v>653</v>
      </c>
      <c r="K2182" s="3">
        <v>4.7056712962962963E-3</v>
      </c>
    </row>
    <row r="2183" spans="1:11" x14ac:dyDescent="0.25">
      <c r="A2183" s="1">
        <v>2024</v>
      </c>
      <c r="B2183" s="4">
        <f>_xlfn.XLOOKUP(BD_ATLETAS[[#This Row],[ATLETA]],ATLETAS[ATLETA],ATLETAS[F. NACIMIENTO])</f>
        <v>39869</v>
      </c>
      <c r="C2183" s="1">
        <f>IF(BD_ATLETAS[[#This Row],[F. NACIMIENTO]]=0,"",BD_ATLETAS[[#This Row],[AÑO]]-YEAR(BD_ATLETAS[[#This Row],[F. NACIMIENTO]]))</f>
        <v>11</v>
      </c>
      <c r="D2183" s="2" t="s">
        <v>246</v>
      </c>
      <c r="E2183" s="4" t="s">
        <v>369</v>
      </c>
      <c r="F218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3" s="4" t="str">
        <f>_xlfn.XLOOKUP(BD_ATLETAS[[#This Row],[ATLETA]],ATLETAS[ATLETA],ATLETAS[SEXO])</f>
        <v>F</v>
      </c>
      <c r="H2183" s="4" t="s">
        <v>383</v>
      </c>
      <c r="I2183" s="2" t="s">
        <v>388</v>
      </c>
      <c r="J2183" s="1" t="s">
        <v>652</v>
      </c>
      <c r="K2183" s="3">
        <v>2.1994212962962961E-3</v>
      </c>
    </row>
    <row r="2184" spans="1:11" x14ac:dyDescent="0.25">
      <c r="A2184" s="1">
        <v>2024</v>
      </c>
      <c r="B2184" s="4">
        <f>_xlfn.XLOOKUP(BD_ATLETAS[[#This Row],[ATLETA]],ATLETAS[ATLETA],ATLETAS[F. NACIMIENTO])</f>
        <v>39869</v>
      </c>
      <c r="C2184" s="1">
        <f>IF(BD_ATLETAS[[#This Row],[F. NACIMIENTO]]=0,"",BD_ATLETAS[[#This Row],[AÑO]]-YEAR(BD_ATLETAS[[#This Row],[F. NACIMIENTO]]))</f>
        <v>11</v>
      </c>
      <c r="D2184" s="2" t="s">
        <v>246</v>
      </c>
      <c r="E2184" s="4" t="s">
        <v>369</v>
      </c>
      <c r="F21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4" s="4" t="str">
        <f>_xlfn.XLOOKUP(BD_ATLETAS[[#This Row],[ATLETA]],ATLETAS[ATLETA],ATLETAS[SEXO])</f>
        <v>F</v>
      </c>
      <c r="H2184" s="4" t="s">
        <v>383</v>
      </c>
      <c r="I2184" s="2" t="s">
        <v>388</v>
      </c>
      <c r="J2184" s="1" t="s">
        <v>12</v>
      </c>
      <c r="K2184" s="3">
        <v>6.8171296296296296E-4</v>
      </c>
    </row>
    <row r="2185" spans="1:11" x14ac:dyDescent="0.25">
      <c r="A2185" s="1">
        <v>2024</v>
      </c>
      <c r="B2185" s="4">
        <f>_xlfn.XLOOKUP(BD_ATLETAS[[#This Row],[ATLETA]],ATLETAS[ATLETA],ATLETAS[F. NACIMIENTO])</f>
        <v>40321</v>
      </c>
      <c r="C2185" s="1">
        <f>IF(BD_ATLETAS[[#This Row],[F. NACIMIENTO]]=0,"",BD_ATLETAS[[#This Row],[AÑO]]-YEAR(BD_ATLETAS[[#This Row],[F. NACIMIENTO]]))</f>
        <v>10</v>
      </c>
      <c r="D2185" s="2" t="s">
        <v>398</v>
      </c>
      <c r="E2185" s="4" t="s">
        <v>362</v>
      </c>
      <c r="F21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5" s="4" t="str">
        <f>_xlfn.XLOOKUP(BD_ATLETAS[[#This Row],[ATLETA]],ATLETAS[ATLETA],ATLETAS[SEXO])</f>
        <v>F</v>
      </c>
      <c r="H2185" s="4" t="s">
        <v>383</v>
      </c>
      <c r="I2185" s="2" t="s">
        <v>388</v>
      </c>
      <c r="J2185" s="1" t="s">
        <v>653</v>
      </c>
      <c r="K2185" s="3">
        <v>6.611689814814815E-3</v>
      </c>
    </row>
    <row r="2186" spans="1:11" x14ac:dyDescent="0.25">
      <c r="A2186" s="1">
        <v>2024</v>
      </c>
      <c r="B2186" s="4">
        <f>_xlfn.XLOOKUP(BD_ATLETAS[[#This Row],[ATLETA]],ATLETAS[ATLETA],ATLETAS[F. NACIMIENTO])</f>
        <v>40321</v>
      </c>
      <c r="C2186" s="1">
        <f>IF(BD_ATLETAS[[#This Row],[F. NACIMIENTO]]=0,"",BD_ATLETAS[[#This Row],[AÑO]]-YEAR(BD_ATLETAS[[#This Row],[F. NACIMIENTO]]))</f>
        <v>10</v>
      </c>
      <c r="D2186" s="2" t="s">
        <v>398</v>
      </c>
      <c r="E2186" s="4" t="s">
        <v>362</v>
      </c>
      <c r="F21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86" s="4" t="str">
        <f>_xlfn.XLOOKUP(BD_ATLETAS[[#This Row],[ATLETA]],ATLETAS[ATLETA],ATLETAS[SEXO])</f>
        <v>F</v>
      </c>
      <c r="H2186" s="4" t="s">
        <v>383</v>
      </c>
      <c r="I2186" s="2" t="s">
        <v>388</v>
      </c>
      <c r="J2186" s="1" t="s">
        <v>12</v>
      </c>
      <c r="K2186" s="3">
        <v>9.0358796296296292E-4</v>
      </c>
    </row>
    <row r="2187" spans="1:11" x14ac:dyDescent="0.25">
      <c r="A2187" s="1">
        <v>2024</v>
      </c>
      <c r="B2187" s="4">
        <f>_xlfn.XLOOKUP(BD_ATLETAS[[#This Row],[ATLETA]],ATLETAS[ATLETA],ATLETAS[F. NACIMIENTO])</f>
        <v>40875</v>
      </c>
      <c r="C2187" s="1">
        <f>IF(BD_ATLETAS[[#This Row],[F. NACIMIENTO]]=0,"",BD_ATLETAS[[#This Row],[AÑO]]-YEAR(BD_ATLETAS[[#This Row],[F. NACIMIENTO]]))</f>
        <v>9</v>
      </c>
      <c r="D2187" s="2" t="s">
        <v>184</v>
      </c>
      <c r="E2187" s="4" t="s">
        <v>367</v>
      </c>
      <c r="F218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87" s="4" t="str">
        <f>_xlfn.XLOOKUP(BD_ATLETAS[[#This Row],[ATLETA]],ATLETAS[ATLETA],ATLETAS[SEXO])</f>
        <v>M</v>
      </c>
      <c r="H2187" s="4" t="s">
        <v>383</v>
      </c>
      <c r="I2187" t="s">
        <v>388</v>
      </c>
      <c r="J2187" s="1" t="s">
        <v>653</v>
      </c>
      <c r="K2187" s="3">
        <v>6.4311342592592588E-3</v>
      </c>
    </row>
    <row r="2188" spans="1:11" x14ac:dyDescent="0.25">
      <c r="A2188" s="1">
        <v>2024</v>
      </c>
      <c r="B2188" s="4">
        <f>_xlfn.XLOOKUP(BD_ATLETAS[[#This Row],[ATLETA]],ATLETAS[ATLETA],ATLETAS[F. NACIMIENTO])</f>
        <v>40875</v>
      </c>
      <c r="C2188" s="1">
        <f>IF(BD_ATLETAS[[#This Row],[F. NACIMIENTO]]=0,"",BD_ATLETAS[[#This Row],[AÑO]]-YEAR(BD_ATLETAS[[#This Row],[F. NACIMIENTO]]))</f>
        <v>9</v>
      </c>
      <c r="D2188" s="2" t="s">
        <v>184</v>
      </c>
      <c r="E2188" s="4" t="s">
        <v>367</v>
      </c>
      <c r="F218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188" s="4" t="str">
        <f>_xlfn.XLOOKUP(BD_ATLETAS[[#This Row],[ATLETA]],ATLETAS[ATLETA],ATLETAS[SEXO])</f>
        <v>M</v>
      </c>
      <c r="H2188" s="4" t="s">
        <v>383</v>
      </c>
      <c r="I2188" s="2" t="s">
        <v>388</v>
      </c>
      <c r="J2188" s="1" t="s">
        <v>12</v>
      </c>
      <c r="K2188" s="3">
        <v>8.4629629629629638E-4</v>
      </c>
    </row>
    <row r="2189" spans="1:11" x14ac:dyDescent="0.25">
      <c r="A2189" s="1">
        <v>2024</v>
      </c>
      <c r="B2189" s="4">
        <f>_xlfn.XLOOKUP(BD_ATLETAS[[#This Row],[ATLETA]],ATLETAS[ATLETA],ATLETAS[F. NACIMIENTO])</f>
        <v>38571</v>
      </c>
      <c r="C2189" s="1">
        <f>IF(BD_ATLETAS[[#This Row],[F. NACIMIENTO]]=0,"",BD_ATLETAS[[#This Row],[AÑO]]-YEAR(BD_ATLETAS[[#This Row],[F. NACIMIENTO]]))</f>
        <v>15</v>
      </c>
      <c r="D2189" s="2" t="s">
        <v>128</v>
      </c>
      <c r="E2189" s="4" t="s">
        <v>364</v>
      </c>
      <c r="F21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89" s="4" t="str">
        <f>_xlfn.XLOOKUP(BD_ATLETAS[[#This Row],[ATLETA]],ATLETAS[ATLETA],ATLETAS[SEXO])</f>
        <v>F</v>
      </c>
      <c r="H2189" s="4" t="s">
        <v>383</v>
      </c>
      <c r="I2189" s="2" t="s">
        <v>388</v>
      </c>
      <c r="J2189" s="1" t="s">
        <v>653</v>
      </c>
      <c r="K2189" s="3">
        <v>5.4355324074074072E-3</v>
      </c>
    </row>
    <row r="2190" spans="1:11" x14ac:dyDescent="0.25">
      <c r="A2190" s="1">
        <v>2024</v>
      </c>
      <c r="B2190" s="4">
        <f>_xlfn.XLOOKUP(BD_ATLETAS[[#This Row],[ATLETA]],ATLETAS[ATLETA],ATLETAS[F. NACIMIENTO])</f>
        <v>38571</v>
      </c>
      <c r="C2190" s="1">
        <f>IF(BD_ATLETAS[[#This Row],[F. NACIMIENTO]]=0,"",BD_ATLETAS[[#This Row],[AÑO]]-YEAR(BD_ATLETAS[[#This Row],[F. NACIMIENTO]]))</f>
        <v>15</v>
      </c>
      <c r="D2190" s="2" t="s">
        <v>128</v>
      </c>
      <c r="E2190" s="4" t="s">
        <v>364</v>
      </c>
      <c r="F21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0" s="4" t="str">
        <f>_xlfn.XLOOKUP(BD_ATLETAS[[#This Row],[ATLETA]],ATLETAS[ATLETA],ATLETAS[SEXO])</f>
        <v>F</v>
      </c>
      <c r="H2190" s="4" t="s">
        <v>383</v>
      </c>
      <c r="I2190" s="2" t="s">
        <v>388</v>
      </c>
      <c r="J2190" s="1" t="s">
        <v>12</v>
      </c>
      <c r="K2190" s="3">
        <v>6.321759259259259E-4</v>
      </c>
    </row>
    <row r="2191" spans="1:11" x14ac:dyDescent="0.25">
      <c r="A2191" s="1">
        <v>2024</v>
      </c>
      <c r="B2191" s="4">
        <f>_xlfn.XLOOKUP(BD_ATLETAS[[#This Row],[ATLETA]],ATLETAS[ATLETA],ATLETAS[F. NACIMIENTO])</f>
        <v>38426</v>
      </c>
      <c r="C2191" s="1">
        <f>IF(BD_ATLETAS[[#This Row],[F. NACIMIENTO]]=0,"",BD_ATLETAS[[#This Row],[AÑO]]-YEAR(BD_ATLETAS[[#This Row],[F. NACIMIENTO]]))</f>
        <v>15</v>
      </c>
      <c r="D2191" s="2" t="s">
        <v>73</v>
      </c>
      <c r="E2191" s="4" t="s">
        <v>78</v>
      </c>
      <c r="F21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1" s="4" t="str">
        <f>_xlfn.XLOOKUP(BD_ATLETAS[[#This Row],[ATLETA]],ATLETAS[ATLETA],ATLETAS[SEXO])</f>
        <v>F</v>
      </c>
      <c r="H2191" s="4" t="s">
        <v>383</v>
      </c>
      <c r="I2191" s="2" t="s">
        <v>388</v>
      </c>
      <c r="J2191" s="1" t="s">
        <v>653</v>
      </c>
      <c r="K2191" s="3">
        <v>4.9074074074074072E-3</v>
      </c>
    </row>
    <row r="2192" spans="1:11" x14ac:dyDescent="0.25">
      <c r="A2192" s="1">
        <v>2024</v>
      </c>
      <c r="B2192" s="4">
        <f>_xlfn.XLOOKUP(BD_ATLETAS[[#This Row],[ATLETA]],ATLETAS[ATLETA],ATLETAS[F. NACIMIENTO])</f>
        <v>38426</v>
      </c>
      <c r="C2192" s="1">
        <f>IF(BD_ATLETAS[[#This Row],[F. NACIMIENTO]]=0,"",BD_ATLETAS[[#This Row],[AÑO]]-YEAR(BD_ATLETAS[[#This Row],[F. NACIMIENTO]]))</f>
        <v>15</v>
      </c>
      <c r="D2192" s="2" t="s">
        <v>73</v>
      </c>
      <c r="E2192" s="4" t="s">
        <v>78</v>
      </c>
      <c r="F21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192" s="4" t="str">
        <f>_xlfn.XLOOKUP(BD_ATLETAS[[#This Row],[ATLETA]],ATLETAS[ATLETA],ATLETAS[SEXO])</f>
        <v>F</v>
      </c>
      <c r="H2192" s="4" t="s">
        <v>383</v>
      </c>
      <c r="I2192" s="2" t="s">
        <v>388</v>
      </c>
      <c r="J2192" s="1" t="s">
        <v>652</v>
      </c>
      <c r="K2192" s="3">
        <v>2.3144675925925928E-3</v>
      </c>
    </row>
    <row r="2193" spans="1:11" x14ac:dyDescent="0.25">
      <c r="A2193" s="1">
        <v>2024</v>
      </c>
      <c r="B2193" s="4">
        <f>_xlfn.XLOOKUP(BD_ATLETAS[[#This Row],[ATLETA]],ATLETAS[ATLETA],ATLETAS[F. NACIMIENTO])</f>
        <v>38990</v>
      </c>
      <c r="C2193" s="1">
        <f>IF(BD_ATLETAS[[#This Row],[F. NACIMIENTO]]=0,"",BD_ATLETAS[[#This Row],[AÑO]]-YEAR(BD_ATLETAS[[#This Row],[F. NACIMIENTO]]))</f>
        <v>14</v>
      </c>
      <c r="D2193" s="2" t="s">
        <v>405</v>
      </c>
      <c r="E2193" s="4" t="s">
        <v>362</v>
      </c>
      <c r="F21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193" s="4" t="str">
        <f>_xlfn.XLOOKUP(BD_ATLETAS[[#This Row],[ATLETA]],ATLETAS[ATLETA],ATLETAS[SEXO])</f>
        <v>M</v>
      </c>
      <c r="H2193" s="4" t="s">
        <v>383</v>
      </c>
      <c r="I2193" t="s">
        <v>388</v>
      </c>
      <c r="J2193" s="1" t="s">
        <v>653</v>
      </c>
      <c r="K2193" s="3">
        <v>3.6368055555555559E-3</v>
      </c>
    </row>
    <row r="2194" spans="1:11" x14ac:dyDescent="0.25">
      <c r="A2194" s="1">
        <v>2024</v>
      </c>
      <c r="B2194" s="4">
        <f>_xlfn.XLOOKUP(BD_ATLETAS[[#This Row],[ATLETA]],ATLETAS[ATLETA],ATLETAS[F. NACIMIENTO])</f>
        <v>40009</v>
      </c>
      <c r="C2194" s="1">
        <f>IF(BD_ATLETAS[[#This Row],[F. NACIMIENTO]]=0,"",BD_ATLETAS[[#This Row],[AÑO]]-YEAR(BD_ATLETAS[[#This Row],[F. NACIMIENTO]]))</f>
        <v>11</v>
      </c>
      <c r="D2194" s="2" t="s">
        <v>332</v>
      </c>
      <c r="E2194" s="4" t="s">
        <v>376</v>
      </c>
      <c r="F21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4" s="4" t="str">
        <f>_xlfn.XLOOKUP(BD_ATLETAS[[#This Row],[ATLETA]],ATLETAS[ATLETA],ATLETAS[SEXO])</f>
        <v>F</v>
      </c>
      <c r="H2194" s="4" t="s">
        <v>383</v>
      </c>
      <c r="I2194" s="2" t="s">
        <v>388</v>
      </c>
      <c r="J2194" s="1" t="s">
        <v>653</v>
      </c>
      <c r="K2194" s="3">
        <v>5.9074074074074072E-3</v>
      </c>
    </row>
    <row r="2195" spans="1:11" x14ac:dyDescent="0.25">
      <c r="A2195" s="1">
        <v>2024</v>
      </c>
      <c r="B2195" s="4">
        <f>_xlfn.XLOOKUP(BD_ATLETAS[[#This Row],[ATLETA]],ATLETAS[ATLETA],ATLETAS[F. NACIMIENTO])</f>
        <v>40009</v>
      </c>
      <c r="C2195" s="1">
        <f>IF(BD_ATLETAS[[#This Row],[F. NACIMIENTO]]=0,"",BD_ATLETAS[[#This Row],[AÑO]]-YEAR(BD_ATLETAS[[#This Row],[F. NACIMIENTO]]))</f>
        <v>11</v>
      </c>
      <c r="D2195" s="2" t="s">
        <v>332</v>
      </c>
      <c r="E2195" s="4" t="s">
        <v>376</v>
      </c>
      <c r="F21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5" s="4" t="str">
        <f>_xlfn.XLOOKUP(BD_ATLETAS[[#This Row],[ATLETA]],ATLETAS[ATLETA],ATLETAS[SEXO])</f>
        <v>F</v>
      </c>
      <c r="H2195" s="4" t="s">
        <v>383</v>
      </c>
      <c r="I2195" s="2" t="s">
        <v>388</v>
      </c>
      <c r="J2195" s="1" t="s">
        <v>652</v>
      </c>
      <c r="K2195" s="3">
        <v>2.7141203703703702E-3</v>
      </c>
    </row>
    <row r="2196" spans="1:11" x14ac:dyDescent="0.25">
      <c r="A2196" s="1">
        <v>2024</v>
      </c>
      <c r="B2196" s="4">
        <f>_xlfn.XLOOKUP(BD_ATLETAS[[#This Row],[ATLETA]],ATLETAS[ATLETA],ATLETAS[F. NACIMIENTO])</f>
        <v>40009</v>
      </c>
      <c r="C2196" s="1">
        <f>IF(BD_ATLETAS[[#This Row],[F. NACIMIENTO]]=0,"",BD_ATLETAS[[#This Row],[AÑO]]-YEAR(BD_ATLETAS[[#This Row],[F. NACIMIENTO]]))</f>
        <v>11</v>
      </c>
      <c r="D2196" s="2" t="s">
        <v>332</v>
      </c>
      <c r="E2196" s="4" t="s">
        <v>376</v>
      </c>
      <c r="F21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196" s="4" t="str">
        <f>_xlfn.XLOOKUP(BD_ATLETAS[[#This Row],[ATLETA]],ATLETAS[ATLETA],ATLETAS[SEXO])</f>
        <v>F</v>
      </c>
      <c r="H2196" s="4" t="s">
        <v>383</v>
      </c>
      <c r="I2196" s="2" t="s">
        <v>388</v>
      </c>
      <c r="J2196" s="1" t="s">
        <v>12</v>
      </c>
      <c r="K2196" s="3">
        <v>7.3923611111111108E-4</v>
      </c>
    </row>
    <row r="2197" spans="1:11" x14ac:dyDescent="0.25">
      <c r="A2197" s="1">
        <v>2024</v>
      </c>
      <c r="B2197" s="4">
        <f>_xlfn.XLOOKUP(BD_ATLETAS[[#This Row],[ATLETA]],ATLETAS[ATLETA],ATLETAS[F. NACIMIENTO])</f>
        <v>34221</v>
      </c>
      <c r="C2197" s="1">
        <f>IF(BD_ATLETAS[[#This Row],[F. NACIMIENTO]]=0,"",BD_ATLETAS[[#This Row],[AÑO]]-YEAR(BD_ATLETAS[[#This Row],[F. NACIMIENTO]]))</f>
        <v>27</v>
      </c>
      <c r="D2197" s="2" t="s">
        <v>144</v>
      </c>
      <c r="E2197" s="4" t="s">
        <v>364</v>
      </c>
      <c r="F219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7" s="4" t="str">
        <f>_xlfn.XLOOKUP(BD_ATLETAS[[#This Row],[ATLETA]],ATLETAS[ATLETA],ATLETAS[SEXO])</f>
        <v>M</v>
      </c>
      <c r="H2197" s="4" t="s">
        <v>383</v>
      </c>
      <c r="I2197" t="s">
        <v>388</v>
      </c>
      <c r="J2197" s="1" t="s">
        <v>653</v>
      </c>
      <c r="K2197" s="3">
        <v>4.3712962962962967E-3</v>
      </c>
    </row>
    <row r="2198" spans="1:11" x14ac:dyDescent="0.25">
      <c r="A2198" s="1">
        <v>2024</v>
      </c>
      <c r="B2198" s="4">
        <f>_xlfn.XLOOKUP(BD_ATLETAS[[#This Row],[ATLETA]],ATLETAS[ATLETA],ATLETAS[F. NACIMIENTO])</f>
        <v>34221</v>
      </c>
      <c r="C2198" s="1">
        <f>IF(BD_ATLETAS[[#This Row],[F. NACIMIENTO]]=0,"",BD_ATLETAS[[#This Row],[AÑO]]-YEAR(BD_ATLETAS[[#This Row],[F. NACIMIENTO]]))</f>
        <v>27</v>
      </c>
      <c r="D2198" s="2" t="s">
        <v>144</v>
      </c>
      <c r="E2198" s="4" t="s">
        <v>364</v>
      </c>
      <c r="F219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8" s="4" t="str">
        <f>_xlfn.XLOOKUP(BD_ATLETAS[[#This Row],[ATLETA]],ATLETAS[ATLETA],ATLETAS[SEXO])</f>
        <v>M</v>
      </c>
      <c r="H2198" s="4" t="s">
        <v>383</v>
      </c>
      <c r="I2198" s="2" t="s">
        <v>388</v>
      </c>
      <c r="J2198" s="1" t="s">
        <v>652</v>
      </c>
      <c r="K2198" s="3">
        <v>1.931712962962963E-3</v>
      </c>
    </row>
    <row r="2199" spans="1:11" x14ac:dyDescent="0.25">
      <c r="A2199" s="1">
        <v>2024</v>
      </c>
      <c r="B2199" s="4">
        <f>_xlfn.XLOOKUP(BD_ATLETAS[[#This Row],[ATLETA]],ATLETAS[ATLETA],ATLETAS[F. NACIMIENTO])</f>
        <v>34221</v>
      </c>
      <c r="C2199" s="1">
        <f>IF(BD_ATLETAS[[#This Row],[F. NACIMIENTO]]=0,"",BD_ATLETAS[[#This Row],[AÑO]]-YEAR(BD_ATLETAS[[#This Row],[F. NACIMIENTO]]))</f>
        <v>27</v>
      </c>
      <c r="D2199" s="2" t="s">
        <v>144</v>
      </c>
      <c r="E2199" s="4" t="s">
        <v>364</v>
      </c>
      <c r="F219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199" s="4" t="str">
        <f>_xlfn.XLOOKUP(BD_ATLETAS[[#This Row],[ATLETA]],ATLETAS[ATLETA],ATLETAS[SEXO])</f>
        <v>M</v>
      </c>
      <c r="H2199" s="4" t="s">
        <v>383</v>
      </c>
      <c r="I2199" s="2" t="s">
        <v>388</v>
      </c>
      <c r="J2199" s="1" t="s">
        <v>12</v>
      </c>
      <c r="K2199" s="3">
        <v>5.9270833333333332E-4</v>
      </c>
    </row>
    <row r="2200" spans="1:11" x14ac:dyDescent="0.25">
      <c r="A2200" s="1">
        <v>2024</v>
      </c>
      <c r="B2200" s="4">
        <f>_xlfn.XLOOKUP(BD_ATLETAS[[#This Row],[ATLETA]],ATLETAS[ATLETA],ATLETAS[F. NACIMIENTO])</f>
        <v>39082</v>
      </c>
      <c r="C2200" s="1">
        <f>IF(BD_ATLETAS[[#This Row],[F. NACIMIENTO]]=0,"",BD_ATLETAS[[#This Row],[AÑO]]-YEAR(BD_ATLETAS[[#This Row],[F. NACIMIENTO]]))</f>
        <v>13</v>
      </c>
      <c r="D2200" s="2" t="s">
        <v>411</v>
      </c>
      <c r="E2200" s="4" t="s">
        <v>369</v>
      </c>
      <c r="F22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0" s="4" t="str">
        <f>_xlfn.XLOOKUP(BD_ATLETAS[[#This Row],[ATLETA]],ATLETAS[ATLETA],ATLETAS[SEXO])</f>
        <v>M</v>
      </c>
      <c r="H2200" s="4" t="s">
        <v>383</v>
      </c>
      <c r="I2200" t="s">
        <v>388</v>
      </c>
      <c r="J2200" s="1" t="s">
        <v>653</v>
      </c>
      <c r="K2200" s="3">
        <v>4.43287037037037E-3</v>
      </c>
    </row>
    <row r="2201" spans="1:11" x14ac:dyDescent="0.25">
      <c r="A2201" s="1">
        <v>2024</v>
      </c>
      <c r="B2201" s="4">
        <f>_xlfn.XLOOKUP(BD_ATLETAS[[#This Row],[ATLETA]],ATLETAS[ATLETA],ATLETAS[F. NACIMIENTO])</f>
        <v>39082</v>
      </c>
      <c r="C2201" s="1">
        <f>IF(BD_ATLETAS[[#This Row],[F. NACIMIENTO]]=0,"",BD_ATLETAS[[#This Row],[AÑO]]-YEAR(BD_ATLETAS[[#This Row],[F. NACIMIENTO]]))</f>
        <v>13</v>
      </c>
      <c r="D2201" s="2" t="s">
        <v>411</v>
      </c>
      <c r="E2201" s="4" t="s">
        <v>369</v>
      </c>
      <c r="F22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1" s="4" t="str">
        <f>_xlfn.XLOOKUP(BD_ATLETAS[[#This Row],[ATLETA]],ATLETAS[ATLETA],ATLETAS[SEXO])</f>
        <v>M</v>
      </c>
      <c r="H2201" s="4" t="s">
        <v>383</v>
      </c>
      <c r="I2201" s="2" t="s">
        <v>388</v>
      </c>
      <c r="J2201" s="1" t="s">
        <v>652</v>
      </c>
      <c r="K2201" s="3">
        <v>2.6568287037037038E-3</v>
      </c>
    </row>
    <row r="2202" spans="1:11" x14ac:dyDescent="0.25">
      <c r="A2202" s="1">
        <v>2024</v>
      </c>
      <c r="B2202" s="4">
        <f>_xlfn.XLOOKUP(BD_ATLETAS[[#This Row],[ATLETA]],ATLETAS[ATLETA],ATLETAS[F. NACIMIENTO])</f>
        <v>39082</v>
      </c>
      <c r="C2202" s="1">
        <f>IF(BD_ATLETAS[[#This Row],[F. NACIMIENTO]]=0,"",BD_ATLETAS[[#This Row],[AÑO]]-YEAR(BD_ATLETAS[[#This Row],[F. NACIMIENTO]]))</f>
        <v>13</v>
      </c>
      <c r="D2202" s="2" t="s">
        <v>411</v>
      </c>
      <c r="E2202" s="4" t="s">
        <v>369</v>
      </c>
      <c r="F22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2" s="4" t="str">
        <f>_xlfn.XLOOKUP(BD_ATLETAS[[#This Row],[ATLETA]],ATLETAS[ATLETA],ATLETAS[SEXO])</f>
        <v>M</v>
      </c>
      <c r="H2202" s="4" t="s">
        <v>383</v>
      </c>
      <c r="I2202" s="2" t="s">
        <v>388</v>
      </c>
      <c r="J2202" s="1" t="s">
        <v>12</v>
      </c>
      <c r="K2202" s="3">
        <v>5.6168981481481478E-4</v>
      </c>
    </row>
    <row r="2203" spans="1:11" x14ac:dyDescent="0.25">
      <c r="A2203" s="1">
        <v>2024</v>
      </c>
      <c r="B2203" s="4">
        <f>_xlfn.XLOOKUP(BD_ATLETAS[[#This Row],[ATLETA]],ATLETAS[ATLETA],ATLETAS[F. NACIMIENTO])</f>
        <v>38942</v>
      </c>
      <c r="C2203" s="1">
        <f>IF(BD_ATLETAS[[#This Row],[F. NACIMIENTO]]=0,"",BD_ATLETAS[[#This Row],[AÑO]]-YEAR(BD_ATLETAS[[#This Row],[F. NACIMIENTO]]))</f>
        <v>14</v>
      </c>
      <c r="D2203" s="2" t="s">
        <v>394</v>
      </c>
      <c r="E2203" s="4" t="s">
        <v>78</v>
      </c>
      <c r="F22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03" s="4" t="str">
        <f>_xlfn.XLOOKUP(BD_ATLETAS[[#This Row],[ATLETA]],ATLETAS[ATLETA],ATLETAS[SEXO])</f>
        <v>F</v>
      </c>
      <c r="H2203" s="4" t="s">
        <v>383</v>
      </c>
      <c r="I2203" s="2" t="s">
        <v>388</v>
      </c>
      <c r="J2203" s="1" t="s">
        <v>653</v>
      </c>
      <c r="K2203" s="3">
        <v>5.059259259259259E-3</v>
      </c>
    </row>
    <row r="2204" spans="1:11" x14ac:dyDescent="0.25">
      <c r="A2204" s="1">
        <v>2024</v>
      </c>
      <c r="B2204" s="4">
        <f>_xlfn.XLOOKUP(BD_ATLETAS[[#This Row],[ATLETA]],ATLETAS[ATLETA],ATLETAS[F. NACIMIENTO])</f>
        <v>38942</v>
      </c>
      <c r="C2204" s="1">
        <f>IF(BD_ATLETAS[[#This Row],[F. NACIMIENTO]]=0,"",BD_ATLETAS[[#This Row],[AÑO]]-YEAR(BD_ATLETAS[[#This Row],[F. NACIMIENTO]]))</f>
        <v>14</v>
      </c>
      <c r="D2204" s="2" t="s">
        <v>394</v>
      </c>
      <c r="E2204" s="4" t="s">
        <v>78</v>
      </c>
      <c r="F220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04" s="4" t="str">
        <f>_xlfn.XLOOKUP(BD_ATLETAS[[#This Row],[ATLETA]],ATLETAS[ATLETA],ATLETAS[SEXO])</f>
        <v>F</v>
      </c>
      <c r="H2204" s="4" t="s">
        <v>383</v>
      </c>
      <c r="I2204" s="2" t="s">
        <v>388</v>
      </c>
      <c r="J2204" s="1" t="s">
        <v>652</v>
      </c>
      <c r="K2204" s="3">
        <v>2.3372685185185185E-3</v>
      </c>
    </row>
    <row r="2205" spans="1:11" x14ac:dyDescent="0.25">
      <c r="A2205" s="1">
        <v>2024</v>
      </c>
      <c r="B2205" s="4">
        <f>_xlfn.XLOOKUP(BD_ATLETAS[[#This Row],[ATLETA]],ATLETAS[ATLETA],ATLETAS[F. NACIMIENTO])</f>
        <v>39740</v>
      </c>
      <c r="C2205" s="1">
        <f>IF(BD_ATLETAS[[#This Row],[F. NACIMIENTO]]=0,"",BD_ATLETAS[[#This Row],[AÑO]]-YEAR(BD_ATLETAS[[#This Row],[F. NACIMIENTO]]))</f>
        <v>12</v>
      </c>
      <c r="D2205" s="2" t="s">
        <v>125</v>
      </c>
      <c r="E2205" s="4" t="s">
        <v>364</v>
      </c>
      <c r="F220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5" s="4" t="str">
        <f>_xlfn.XLOOKUP(BD_ATLETAS[[#This Row],[ATLETA]],ATLETAS[ATLETA],ATLETAS[SEXO])</f>
        <v>F</v>
      </c>
      <c r="H2205" s="4" t="s">
        <v>383</v>
      </c>
      <c r="I2205" s="2" t="s">
        <v>388</v>
      </c>
      <c r="J2205" s="1" t="s">
        <v>653</v>
      </c>
      <c r="K2205" s="3">
        <v>4.5792824074074069E-3</v>
      </c>
    </row>
    <row r="2206" spans="1:11" x14ac:dyDescent="0.25">
      <c r="A2206" s="1">
        <v>2024</v>
      </c>
      <c r="B2206" s="4">
        <f>_xlfn.XLOOKUP(BD_ATLETAS[[#This Row],[ATLETA]],ATLETAS[ATLETA],ATLETAS[F. NACIMIENTO])</f>
        <v>39740</v>
      </c>
      <c r="C2206" s="1">
        <f>IF(BD_ATLETAS[[#This Row],[F. NACIMIENTO]]=0,"",BD_ATLETAS[[#This Row],[AÑO]]-YEAR(BD_ATLETAS[[#This Row],[F. NACIMIENTO]]))</f>
        <v>12</v>
      </c>
      <c r="D2206" s="2" t="s">
        <v>125</v>
      </c>
      <c r="E2206" s="4" t="s">
        <v>364</v>
      </c>
      <c r="F220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6" s="4" t="str">
        <f>_xlfn.XLOOKUP(BD_ATLETAS[[#This Row],[ATLETA]],ATLETAS[ATLETA],ATLETAS[SEXO])</f>
        <v>F</v>
      </c>
      <c r="H2206" s="4" t="s">
        <v>383</v>
      </c>
      <c r="I2206" s="2" t="s">
        <v>388</v>
      </c>
      <c r="J2206" s="1" t="s">
        <v>652</v>
      </c>
      <c r="K2206" s="3">
        <v>2.2041666666666668E-3</v>
      </c>
    </row>
    <row r="2207" spans="1:11" x14ac:dyDescent="0.25">
      <c r="A2207" s="1">
        <v>2024</v>
      </c>
      <c r="B2207" s="4">
        <f>_xlfn.XLOOKUP(BD_ATLETAS[[#This Row],[ATLETA]],ATLETAS[ATLETA],ATLETAS[F. NACIMIENTO])</f>
        <v>39740</v>
      </c>
      <c r="C2207" s="1">
        <f>IF(BD_ATLETAS[[#This Row],[F. NACIMIENTO]]=0,"",BD_ATLETAS[[#This Row],[AÑO]]-YEAR(BD_ATLETAS[[#This Row],[F. NACIMIENTO]]))</f>
        <v>12</v>
      </c>
      <c r="D2207" s="2" t="s">
        <v>125</v>
      </c>
      <c r="E2207" s="4" t="s">
        <v>364</v>
      </c>
      <c r="F220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07" s="4" t="str">
        <f>_xlfn.XLOOKUP(BD_ATLETAS[[#This Row],[ATLETA]],ATLETAS[ATLETA],ATLETAS[SEXO])</f>
        <v>F</v>
      </c>
      <c r="H2207" s="4" t="s">
        <v>383</v>
      </c>
      <c r="I2207" s="2" t="s">
        <v>388</v>
      </c>
      <c r="J2207" s="1" t="s">
        <v>12</v>
      </c>
      <c r="K2207" s="3">
        <v>5.461805555555555E-4</v>
      </c>
    </row>
    <row r="2208" spans="1:11" x14ac:dyDescent="0.25">
      <c r="A2208" s="1">
        <v>2024</v>
      </c>
      <c r="B2208" s="4">
        <f>_xlfn.XLOOKUP(BD_ATLETAS[[#This Row],[ATLETA]],ATLETAS[ATLETA],ATLETAS[F. NACIMIENTO])</f>
        <v>39727</v>
      </c>
      <c r="C2208" s="1">
        <f>IF(BD_ATLETAS[[#This Row],[F. NACIMIENTO]]=0,"",BD_ATLETAS[[#This Row],[AÑO]]-YEAR(BD_ATLETAS[[#This Row],[F. NACIMIENTO]]))</f>
        <v>12</v>
      </c>
      <c r="D2208" s="2" t="s">
        <v>409</v>
      </c>
      <c r="E2208" s="4" t="s">
        <v>369</v>
      </c>
      <c r="F22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8" s="4" t="str">
        <f>_xlfn.XLOOKUP(BD_ATLETAS[[#This Row],[ATLETA]],ATLETAS[ATLETA],ATLETAS[SEXO])</f>
        <v>M</v>
      </c>
      <c r="H2208" s="4" t="s">
        <v>383</v>
      </c>
      <c r="I2208" t="s">
        <v>388</v>
      </c>
      <c r="J2208" s="1" t="s">
        <v>653</v>
      </c>
      <c r="K2208" s="3">
        <v>4.1009259259259263E-3</v>
      </c>
    </row>
    <row r="2209" spans="1:11" x14ac:dyDescent="0.25">
      <c r="A2209" s="1">
        <v>2024</v>
      </c>
      <c r="B2209" s="4">
        <f>_xlfn.XLOOKUP(BD_ATLETAS[[#This Row],[ATLETA]],ATLETAS[ATLETA],ATLETAS[F. NACIMIENTO])</f>
        <v>39727</v>
      </c>
      <c r="C2209" s="1">
        <f>IF(BD_ATLETAS[[#This Row],[F. NACIMIENTO]]=0,"",BD_ATLETAS[[#This Row],[AÑO]]-YEAR(BD_ATLETAS[[#This Row],[F. NACIMIENTO]]))</f>
        <v>12</v>
      </c>
      <c r="D2209" s="2" t="s">
        <v>409</v>
      </c>
      <c r="E2209" s="4" t="s">
        <v>369</v>
      </c>
      <c r="F22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09" s="4" t="str">
        <f>_xlfn.XLOOKUP(BD_ATLETAS[[#This Row],[ATLETA]],ATLETAS[ATLETA],ATLETAS[SEXO])</f>
        <v>M</v>
      </c>
      <c r="H2209" s="4" t="s">
        <v>383</v>
      </c>
      <c r="I2209" s="2" t="s">
        <v>388</v>
      </c>
      <c r="J2209" s="1" t="s">
        <v>652</v>
      </c>
      <c r="K2209" s="3">
        <v>1.9422453703703704E-3</v>
      </c>
    </row>
    <row r="2210" spans="1:11" x14ac:dyDescent="0.25">
      <c r="A2210" s="1">
        <v>2024</v>
      </c>
      <c r="B2210" s="4">
        <f>_xlfn.XLOOKUP(BD_ATLETAS[[#This Row],[ATLETA]],ATLETAS[ATLETA],ATLETAS[F. NACIMIENTO])</f>
        <v>39727</v>
      </c>
      <c r="C2210" s="1">
        <f>IF(BD_ATLETAS[[#This Row],[F. NACIMIENTO]]=0,"",BD_ATLETAS[[#This Row],[AÑO]]-YEAR(BD_ATLETAS[[#This Row],[F. NACIMIENTO]]))</f>
        <v>12</v>
      </c>
      <c r="D2210" s="2" t="s">
        <v>409</v>
      </c>
      <c r="E2210" s="4" t="s">
        <v>369</v>
      </c>
      <c r="F22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0" s="4" t="str">
        <f>_xlfn.XLOOKUP(BD_ATLETAS[[#This Row],[ATLETA]],ATLETAS[ATLETA],ATLETAS[SEXO])</f>
        <v>M</v>
      </c>
      <c r="H2210" s="4" t="s">
        <v>383</v>
      </c>
      <c r="I2210" s="2" t="s">
        <v>388</v>
      </c>
      <c r="J2210" s="1" t="s">
        <v>12</v>
      </c>
      <c r="K2210" s="3">
        <v>5.1793981481481483E-4</v>
      </c>
    </row>
    <row r="2211" spans="1:11" x14ac:dyDescent="0.25">
      <c r="A2211" s="1">
        <v>2024</v>
      </c>
      <c r="B2211" s="4">
        <f>_xlfn.XLOOKUP(BD_ATLETAS[[#This Row],[ATLETA]],ATLETAS[ATLETA],ATLETAS[F. NACIMIENTO])</f>
        <v>38865</v>
      </c>
      <c r="C2211" s="1">
        <f>IF(BD_ATLETAS[[#This Row],[F. NACIMIENTO]]=0,"",BD_ATLETAS[[#This Row],[AÑO]]-YEAR(BD_ATLETAS[[#This Row],[F. NACIMIENTO]]))</f>
        <v>14</v>
      </c>
      <c r="D2211" s="2" t="s">
        <v>127</v>
      </c>
      <c r="E2211" s="4" t="s">
        <v>364</v>
      </c>
      <c r="F22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1" s="4" t="str">
        <f>_xlfn.XLOOKUP(BD_ATLETAS[[#This Row],[ATLETA]],ATLETAS[ATLETA],ATLETAS[SEXO])</f>
        <v>F</v>
      </c>
      <c r="H2211" s="4" t="s">
        <v>383</v>
      </c>
      <c r="I2211" s="2" t="s">
        <v>388</v>
      </c>
      <c r="J2211" s="1" t="s">
        <v>653</v>
      </c>
      <c r="K2211" s="3">
        <v>4.5192129629629627E-3</v>
      </c>
    </row>
    <row r="2212" spans="1:11" x14ac:dyDescent="0.25">
      <c r="A2212" s="1">
        <v>2024</v>
      </c>
      <c r="B2212" s="4">
        <f>_xlfn.XLOOKUP(BD_ATLETAS[[#This Row],[ATLETA]],ATLETAS[ATLETA],ATLETAS[F. NACIMIENTO])</f>
        <v>38865</v>
      </c>
      <c r="C2212" s="1">
        <f>IF(BD_ATLETAS[[#This Row],[F. NACIMIENTO]]=0,"",BD_ATLETAS[[#This Row],[AÑO]]-YEAR(BD_ATLETAS[[#This Row],[F. NACIMIENTO]]))</f>
        <v>14</v>
      </c>
      <c r="D2212" s="2" t="s">
        <v>127</v>
      </c>
      <c r="E2212" s="4" t="s">
        <v>364</v>
      </c>
      <c r="F22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2" s="4" t="str">
        <f>_xlfn.XLOOKUP(BD_ATLETAS[[#This Row],[ATLETA]],ATLETAS[ATLETA],ATLETAS[SEXO])</f>
        <v>F</v>
      </c>
      <c r="H2212" s="4" t="s">
        <v>383</v>
      </c>
      <c r="I2212" s="2" t="s">
        <v>388</v>
      </c>
      <c r="J2212" s="1" t="s">
        <v>652</v>
      </c>
      <c r="K2212" s="3">
        <v>2.1608796296296293E-3</v>
      </c>
    </row>
    <row r="2213" spans="1:11" x14ac:dyDescent="0.25">
      <c r="A2213" s="1">
        <v>2024</v>
      </c>
      <c r="B2213" s="4">
        <f>_xlfn.XLOOKUP(BD_ATLETAS[[#This Row],[ATLETA]],ATLETAS[ATLETA],ATLETAS[F. NACIMIENTO])</f>
        <v>38865</v>
      </c>
      <c r="C2213" s="1">
        <f>IF(BD_ATLETAS[[#This Row],[F. NACIMIENTO]]=0,"",BD_ATLETAS[[#This Row],[AÑO]]-YEAR(BD_ATLETAS[[#This Row],[F. NACIMIENTO]]))</f>
        <v>14</v>
      </c>
      <c r="D2213" s="2" t="s">
        <v>127</v>
      </c>
      <c r="E2213" s="4" t="s">
        <v>364</v>
      </c>
      <c r="F22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3" s="4" t="str">
        <f>_xlfn.XLOOKUP(BD_ATLETAS[[#This Row],[ATLETA]],ATLETAS[ATLETA],ATLETAS[SEXO])</f>
        <v>F</v>
      </c>
      <c r="H2213" s="4" t="s">
        <v>383</v>
      </c>
      <c r="I2213" s="2" t="s">
        <v>388</v>
      </c>
      <c r="J2213" s="1" t="s">
        <v>12</v>
      </c>
      <c r="K2213" s="3">
        <v>6.2094907407407411E-4</v>
      </c>
    </row>
    <row r="2214" spans="1:11" x14ac:dyDescent="0.25">
      <c r="A2214" s="1">
        <v>2024</v>
      </c>
      <c r="B2214" s="4">
        <f>_xlfn.XLOOKUP(BD_ATLETAS[[#This Row],[ATLETA]],ATLETAS[ATLETA],ATLETAS[F. NACIMIENTO])</f>
        <v>38832</v>
      </c>
      <c r="C2214" s="1">
        <f>IF(BD_ATLETAS[[#This Row],[F. NACIMIENTO]]=0,"",BD_ATLETAS[[#This Row],[AÑO]]-YEAR(BD_ATLETAS[[#This Row],[F. NACIMIENTO]]))</f>
        <v>14</v>
      </c>
      <c r="D2214" s="2" t="s">
        <v>346</v>
      </c>
      <c r="E2214" s="4" t="s">
        <v>376</v>
      </c>
      <c r="F22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14" s="4" t="str">
        <f>_xlfn.XLOOKUP(BD_ATLETAS[[#This Row],[ATLETA]],ATLETAS[ATLETA],ATLETAS[SEXO])</f>
        <v>M</v>
      </c>
      <c r="H2214" s="4" t="s">
        <v>383</v>
      </c>
      <c r="I2214" t="s">
        <v>388</v>
      </c>
      <c r="J2214" s="1" t="s">
        <v>653</v>
      </c>
      <c r="K2214" s="3">
        <v>4.1884259259259262E-3</v>
      </c>
    </row>
    <row r="2215" spans="1:11" x14ac:dyDescent="0.25">
      <c r="A2215" s="1">
        <v>2024</v>
      </c>
      <c r="B2215" s="4">
        <f>_xlfn.XLOOKUP(BD_ATLETAS[[#This Row],[ATLETA]],ATLETAS[ATLETA],ATLETAS[F. NACIMIENTO])</f>
        <v>38832</v>
      </c>
      <c r="C2215" s="1">
        <f>IF(BD_ATLETAS[[#This Row],[F. NACIMIENTO]]=0,"",BD_ATLETAS[[#This Row],[AÑO]]-YEAR(BD_ATLETAS[[#This Row],[F. NACIMIENTO]]))</f>
        <v>14</v>
      </c>
      <c r="D2215" s="2" t="s">
        <v>346</v>
      </c>
      <c r="E2215" s="4" t="s">
        <v>376</v>
      </c>
      <c r="F221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15" s="4" t="str">
        <f>_xlfn.XLOOKUP(BD_ATLETAS[[#This Row],[ATLETA]],ATLETAS[ATLETA],ATLETAS[SEXO])</f>
        <v>M</v>
      </c>
      <c r="H2215" s="4" t="s">
        <v>383</v>
      </c>
      <c r="I2215" s="2" t="s">
        <v>388</v>
      </c>
      <c r="J2215" s="1" t="s">
        <v>652</v>
      </c>
      <c r="K2215" s="3">
        <v>1.9187500000000001E-3</v>
      </c>
    </row>
    <row r="2216" spans="1:11" x14ac:dyDescent="0.25">
      <c r="A2216" s="1">
        <v>2024</v>
      </c>
      <c r="B2216" s="4">
        <f>_xlfn.XLOOKUP(BD_ATLETAS[[#This Row],[ATLETA]],ATLETAS[ATLETA],ATLETAS[F. NACIMIENTO])</f>
        <v>39447</v>
      </c>
      <c r="C2216" s="1">
        <f>IF(BD_ATLETAS[[#This Row],[F. NACIMIENTO]]=0,"",BD_ATLETAS[[#This Row],[AÑO]]-YEAR(BD_ATLETAS[[#This Row],[F. NACIMIENTO]]))</f>
        <v>12</v>
      </c>
      <c r="D2216" s="2" t="s">
        <v>406</v>
      </c>
      <c r="E2216" s="4" t="s">
        <v>369</v>
      </c>
      <c r="F22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6" s="4" t="str">
        <f>_xlfn.XLOOKUP(BD_ATLETAS[[#This Row],[ATLETA]],ATLETAS[ATLETA],ATLETAS[SEXO])</f>
        <v>M</v>
      </c>
      <c r="H2216" s="4" t="s">
        <v>383</v>
      </c>
      <c r="I2216" t="s">
        <v>388</v>
      </c>
      <c r="J2216" s="1" t="s">
        <v>653</v>
      </c>
      <c r="K2216" s="3">
        <v>3.9530092592592594E-3</v>
      </c>
    </row>
    <row r="2217" spans="1:11" x14ac:dyDescent="0.25">
      <c r="A2217" s="1">
        <v>2024</v>
      </c>
      <c r="B2217" s="4">
        <f>_xlfn.XLOOKUP(BD_ATLETAS[[#This Row],[ATLETA]],ATLETAS[ATLETA],ATLETAS[F. NACIMIENTO])</f>
        <v>39447</v>
      </c>
      <c r="C2217" s="1">
        <f>IF(BD_ATLETAS[[#This Row],[F. NACIMIENTO]]=0,"",BD_ATLETAS[[#This Row],[AÑO]]-YEAR(BD_ATLETAS[[#This Row],[F. NACIMIENTO]]))</f>
        <v>12</v>
      </c>
      <c r="D2217" s="2" t="s">
        <v>406</v>
      </c>
      <c r="E2217" s="4" t="s">
        <v>369</v>
      </c>
      <c r="F221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7" s="4" t="str">
        <f>_xlfn.XLOOKUP(BD_ATLETAS[[#This Row],[ATLETA]],ATLETAS[ATLETA],ATLETAS[SEXO])</f>
        <v>M</v>
      </c>
      <c r="H2217" s="4" t="s">
        <v>383</v>
      </c>
      <c r="I2217" s="2" t="s">
        <v>388</v>
      </c>
      <c r="J2217" s="1" t="s">
        <v>652</v>
      </c>
      <c r="K2217" s="3">
        <v>1.8232638888888888E-3</v>
      </c>
    </row>
    <row r="2218" spans="1:11" x14ac:dyDescent="0.25">
      <c r="A2218" s="1">
        <v>2024</v>
      </c>
      <c r="B2218" s="4">
        <f>_xlfn.XLOOKUP(BD_ATLETAS[[#This Row],[ATLETA]],ATLETAS[ATLETA],ATLETAS[F. NACIMIENTO])</f>
        <v>39447</v>
      </c>
      <c r="C2218" s="1">
        <f>IF(BD_ATLETAS[[#This Row],[F. NACIMIENTO]]=0,"",BD_ATLETAS[[#This Row],[AÑO]]-YEAR(BD_ATLETAS[[#This Row],[F. NACIMIENTO]]))</f>
        <v>12</v>
      </c>
      <c r="D2218" s="2" t="s">
        <v>406</v>
      </c>
      <c r="E2218" s="4" t="s">
        <v>369</v>
      </c>
      <c r="F221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18" s="4" t="str">
        <f>_xlfn.XLOOKUP(BD_ATLETAS[[#This Row],[ATLETA]],ATLETAS[ATLETA],ATLETAS[SEXO])</f>
        <v>M</v>
      </c>
      <c r="H2218" s="4" t="s">
        <v>383</v>
      </c>
      <c r="I2218" s="2" t="s">
        <v>388</v>
      </c>
      <c r="J2218" s="1" t="s">
        <v>12</v>
      </c>
      <c r="K2218" s="3">
        <v>5.0162037037037037E-4</v>
      </c>
    </row>
    <row r="2219" spans="1:11" x14ac:dyDescent="0.25">
      <c r="A2219" s="1">
        <v>2024</v>
      </c>
      <c r="B2219" s="4">
        <f>_xlfn.XLOOKUP(BD_ATLETAS[[#This Row],[ATLETA]],ATLETAS[ATLETA],ATLETAS[F. NACIMIENTO])</f>
        <v>38663</v>
      </c>
      <c r="C2219" s="1">
        <f>IF(BD_ATLETAS[[#This Row],[F. NACIMIENTO]]=0,"",BD_ATLETAS[[#This Row],[AÑO]]-YEAR(BD_ATLETAS[[#This Row],[F. NACIMIENTO]]))</f>
        <v>15</v>
      </c>
      <c r="D2219" s="2" t="s">
        <v>98</v>
      </c>
      <c r="E2219" s="4" t="s">
        <v>362</v>
      </c>
      <c r="F22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19" s="4" t="str">
        <f>_xlfn.XLOOKUP(BD_ATLETAS[[#This Row],[ATLETA]],ATLETAS[ATLETA],ATLETAS[SEXO])</f>
        <v>M</v>
      </c>
      <c r="H2219" s="4" t="s">
        <v>383</v>
      </c>
      <c r="I2219" t="s">
        <v>388</v>
      </c>
      <c r="J2219" s="1" t="s">
        <v>653</v>
      </c>
      <c r="K2219" s="3">
        <v>4.4112268518518519E-3</v>
      </c>
    </row>
    <row r="2220" spans="1:11" x14ac:dyDescent="0.25">
      <c r="A2220" s="1">
        <v>2024</v>
      </c>
      <c r="B2220" s="4">
        <f>_xlfn.XLOOKUP(BD_ATLETAS[[#This Row],[ATLETA]],ATLETAS[ATLETA],ATLETAS[F. NACIMIENTO])</f>
        <v>38663</v>
      </c>
      <c r="C2220" s="1">
        <f>IF(BD_ATLETAS[[#This Row],[F. NACIMIENTO]]=0,"",BD_ATLETAS[[#This Row],[AÑO]]-YEAR(BD_ATLETAS[[#This Row],[F. NACIMIENTO]]))</f>
        <v>15</v>
      </c>
      <c r="D2220" s="2" t="s">
        <v>98</v>
      </c>
      <c r="E2220" s="4" t="s">
        <v>362</v>
      </c>
      <c r="F22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20" s="4" t="str">
        <f>_xlfn.XLOOKUP(BD_ATLETAS[[#This Row],[ATLETA]],ATLETAS[ATLETA],ATLETAS[SEXO])</f>
        <v>M</v>
      </c>
      <c r="H2220" s="4" t="s">
        <v>383</v>
      </c>
      <c r="I2220" s="2" t="s">
        <v>388</v>
      </c>
      <c r="J2220" s="1" t="s">
        <v>12</v>
      </c>
      <c r="K2220" s="3">
        <v>4.8067129629629632E-4</v>
      </c>
    </row>
    <row r="2221" spans="1:11" x14ac:dyDescent="0.25">
      <c r="A2221" s="1">
        <v>2024</v>
      </c>
      <c r="B2221" s="4">
        <f>_xlfn.XLOOKUP(BD_ATLETAS[[#This Row],[ATLETA]],ATLETAS[ATLETA],ATLETAS[F. NACIMIENTO])</f>
        <v>39884</v>
      </c>
      <c r="C2221" s="1">
        <f>IF(BD_ATLETAS[[#This Row],[F. NACIMIENTO]]=0,"",BD_ATLETAS[[#This Row],[AÑO]]-YEAR(BD_ATLETAS[[#This Row],[F. NACIMIENTO]]))</f>
        <v>11</v>
      </c>
      <c r="D2221" s="2" t="s">
        <v>422</v>
      </c>
      <c r="E2221" s="4" t="s">
        <v>362</v>
      </c>
      <c r="F22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1" s="4" t="str">
        <f>_xlfn.XLOOKUP(BD_ATLETAS[[#This Row],[ATLETA]],ATLETAS[ATLETA],ATLETAS[SEXO])</f>
        <v>M</v>
      </c>
      <c r="H2221" s="4" t="s">
        <v>383</v>
      </c>
      <c r="I2221" t="s">
        <v>388</v>
      </c>
      <c r="J2221" s="1" t="s">
        <v>653</v>
      </c>
      <c r="K2221" s="3">
        <v>5.6265046296296297E-3</v>
      </c>
    </row>
    <row r="2222" spans="1:11" x14ac:dyDescent="0.25">
      <c r="A2222" s="1">
        <v>2024</v>
      </c>
      <c r="B2222" s="4">
        <f>_xlfn.XLOOKUP(BD_ATLETAS[[#This Row],[ATLETA]],ATLETAS[ATLETA],ATLETAS[F. NACIMIENTO])</f>
        <v>39884</v>
      </c>
      <c r="C2222" s="1">
        <f>IF(BD_ATLETAS[[#This Row],[F. NACIMIENTO]]=0,"",BD_ATLETAS[[#This Row],[AÑO]]-YEAR(BD_ATLETAS[[#This Row],[F. NACIMIENTO]]))</f>
        <v>11</v>
      </c>
      <c r="D2222" s="2" t="s">
        <v>422</v>
      </c>
      <c r="E2222" s="4" t="s">
        <v>362</v>
      </c>
      <c r="F22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2" s="4" t="str">
        <f>_xlfn.XLOOKUP(BD_ATLETAS[[#This Row],[ATLETA]],ATLETAS[ATLETA],ATLETAS[SEXO])</f>
        <v>M</v>
      </c>
      <c r="H2222" s="4" t="s">
        <v>383</v>
      </c>
      <c r="I2222" s="2" t="s">
        <v>388</v>
      </c>
      <c r="J2222" s="1" t="s">
        <v>12</v>
      </c>
      <c r="K2222" s="3">
        <v>7.3749999999999998E-4</v>
      </c>
    </row>
    <row r="2223" spans="1:11" x14ac:dyDescent="0.25">
      <c r="A2223" s="1">
        <v>2024</v>
      </c>
      <c r="B2223" s="4">
        <f>_xlfn.XLOOKUP(BD_ATLETAS[[#This Row],[ATLETA]],ATLETAS[ATLETA],ATLETAS[F. NACIMIENTO])</f>
        <v>40129</v>
      </c>
      <c r="C2223" s="1">
        <f>IF(BD_ATLETAS[[#This Row],[F. NACIMIENTO]]=0,"",BD_ATLETAS[[#This Row],[AÑO]]-YEAR(BD_ATLETAS[[#This Row],[F. NACIMIENTO]]))</f>
        <v>11</v>
      </c>
      <c r="D2223" s="2" t="s">
        <v>95</v>
      </c>
      <c r="E2223" s="4" t="s">
        <v>362</v>
      </c>
      <c r="F22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3" s="4" t="str">
        <f>_xlfn.XLOOKUP(BD_ATLETAS[[#This Row],[ATLETA]],ATLETAS[ATLETA],ATLETAS[SEXO])</f>
        <v>M</v>
      </c>
      <c r="H2223" s="4" t="s">
        <v>383</v>
      </c>
      <c r="I2223" t="s">
        <v>388</v>
      </c>
      <c r="J2223" s="1" t="s">
        <v>653</v>
      </c>
      <c r="K2223" s="3">
        <v>5.1322916666666669E-3</v>
      </c>
    </row>
    <row r="2224" spans="1:11" x14ac:dyDescent="0.25">
      <c r="A2224" s="1">
        <v>2024</v>
      </c>
      <c r="B2224" s="4">
        <f>_xlfn.XLOOKUP(BD_ATLETAS[[#This Row],[ATLETA]],ATLETAS[ATLETA],ATLETAS[F. NACIMIENTO])</f>
        <v>40129</v>
      </c>
      <c r="C2224" s="1">
        <f>IF(BD_ATLETAS[[#This Row],[F. NACIMIENTO]]=0,"",BD_ATLETAS[[#This Row],[AÑO]]-YEAR(BD_ATLETAS[[#This Row],[F. NACIMIENTO]]))</f>
        <v>11</v>
      </c>
      <c r="D2224" s="2" t="s">
        <v>95</v>
      </c>
      <c r="E2224" s="4" t="s">
        <v>362</v>
      </c>
      <c r="F22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4" s="4" t="str">
        <f>_xlfn.XLOOKUP(BD_ATLETAS[[#This Row],[ATLETA]],ATLETAS[ATLETA],ATLETAS[SEXO])</f>
        <v>M</v>
      </c>
      <c r="H2224" s="4" t="s">
        <v>383</v>
      </c>
      <c r="I2224" s="2" t="s">
        <v>388</v>
      </c>
      <c r="J2224" s="1" t="s">
        <v>12</v>
      </c>
      <c r="K2224" s="3">
        <v>6.7708333333333336E-4</v>
      </c>
    </row>
    <row r="2225" spans="1:11" x14ac:dyDescent="0.25">
      <c r="A2225" s="1">
        <v>2024</v>
      </c>
      <c r="B2225" s="4">
        <f>_xlfn.XLOOKUP(BD_ATLETAS[[#This Row],[ATLETA]],ATLETAS[ATLETA],ATLETAS[F. NACIMIENTO])</f>
        <v>40051</v>
      </c>
      <c r="C2225" s="1">
        <f>IF(BD_ATLETAS[[#This Row],[F. NACIMIENTO]]=0,"",BD_ATLETAS[[#This Row],[AÑO]]-YEAR(BD_ATLETAS[[#This Row],[F. NACIMIENTO]]))</f>
        <v>11</v>
      </c>
      <c r="D2225" s="2" t="s">
        <v>414</v>
      </c>
      <c r="E2225" s="4" t="s">
        <v>362</v>
      </c>
      <c r="F22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5" s="4" t="str">
        <f>_xlfn.XLOOKUP(BD_ATLETAS[[#This Row],[ATLETA]],ATLETAS[ATLETA],ATLETAS[SEXO])</f>
        <v>M</v>
      </c>
      <c r="H2225" s="4" t="s">
        <v>383</v>
      </c>
      <c r="I2225" t="s">
        <v>388</v>
      </c>
      <c r="J2225" s="1" t="s">
        <v>653</v>
      </c>
      <c r="K2225" s="3">
        <v>5.1685185185185185E-3</v>
      </c>
    </row>
    <row r="2226" spans="1:11" x14ac:dyDescent="0.25">
      <c r="A2226" s="1">
        <v>2024</v>
      </c>
      <c r="B2226" s="4">
        <f>_xlfn.XLOOKUP(BD_ATLETAS[[#This Row],[ATLETA]],ATLETAS[ATLETA],ATLETAS[F. NACIMIENTO])</f>
        <v>40051</v>
      </c>
      <c r="C2226" s="1">
        <f>IF(BD_ATLETAS[[#This Row],[F. NACIMIENTO]]=0,"",BD_ATLETAS[[#This Row],[AÑO]]-YEAR(BD_ATLETAS[[#This Row],[F. NACIMIENTO]]))</f>
        <v>11</v>
      </c>
      <c r="D2226" s="2" t="s">
        <v>414</v>
      </c>
      <c r="E2226" s="4" t="s">
        <v>362</v>
      </c>
      <c r="F22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26" s="4" t="str">
        <f>_xlfn.XLOOKUP(BD_ATLETAS[[#This Row],[ATLETA]],ATLETAS[ATLETA],ATLETAS[SEXO])</f>
        <v>M</v>
      </c>
      <c r="H2226" s="4" t="s">
        <v>383</v>
      </c>
      <c r="I2226" s="2" t="s">
        <v>388</v>
      </c>
      <c r="J2226" s="1" t="s">
        <v>12</v>
      </c>
      <c r="K2226" s="3">
        <v>6.8078703703703704E-4</v>
      </c>
    </row>
    <row r="2227" spans="1:11" x14ac:dyDescent="0.25">
      <c r="A2227" s="1">
        <v>2024</v>
      </c>
      <c r="B2227" s="4">
        <f>_xlfn.XLOOKUP(BD_ATLETAS[[#This Row],[ATLETA]],ATLETAS[ATLETA],ATLETAS[F. NACIMIENTO])</f>
        <v>38284</v>
      </c>
      <c r="C2227" s="1">
        <f>IF(BD_ATLETAS[[#This Row],[F. NACIMIENTO]]=0,"",BD_ATLETAS[[#This Row],[AÑO]]-YEAR(BD_ATLETAS[[#This Row],[F. NACIMIENTO]]))</f>
        <v>16</v>
      </c>
      <c r="D2227" s="2" t="s">
        <v>101</v>
      </c>
      <c r="E2227" s="4" t="s">
        <v>362</v>
      </c>
      <c r="F22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27" s="4" t="str">
        <f>_xlfn.XLOOKUP(BD_ATLETAS[[#This Row],[ATLETA]],ATLETAS[ATLETA],ATLETAS[SEXO])</f>
        <v>M</v>
      </c>
      <c r="H2227" s="4" t="s">
        <v>383</v>
      </c>
      <c r="I2227" t="s">
        <v>388</v>
      </c>
      <c r="J2227" s="1" t="s">
        <v>653</v>
      </c>
      <c r="K2227" s="3">
        <v>4.0708333333333334E-3</v>
      </c>
    </row>
    <row r="2228" spans="1:11" x14ac:dyDescent="0.25">
      <c r="A2228" s="1">
        <v>2024</v>
      </c>
      <c r="B2228" s="4">
        <f>_xlfn.XLOOKUP(BD_ATLETAS[[#This Row],[ATLETA]],ATLETAS[ATLETA],ATLETAS[F. NACIMIENTO])</f>
        <v>37356</v>
      </c>
      <c r="C2228" s="1">
        <f>IF(BD_ATLETAS[[#This Row],[F. NACIMIENTO]]=0,"",BD_ATLETAS[[#This Row],[AÑO]]-YEAR(BD_ATLETAS[[#This Row],[F. NACIMIENTO]]))</f>
        <v>18</v>
      </c>
      <c r="D2228" s="2" t="s">
        <v>404</v>
      </c>
      <c r="E2228" s="4" t="s">
        <v>364</v>
      </c>
      <c r="F222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28" s="4" t="str">
        <f>_xlfn.XLOOKUP(BD_ATLETAS[[#This Row],[ATLETA]],ATLETAS[ATLETA],ATLETAS[SEXO])</f>
        <v>F</v>
      </c>
      <c r="H2228" s="4" t="s">
        <v>383</v>
      </c>
      <c r="I2228" s="2" t="s">
        <v>388</v>
      </c>
      <c r="J2228" s="1" t="s">
        <v>652</v>
      </c>
      <c r="K2228" s="3">
        <v>3.4187499999999999E-3</v>
      </c>
    </row>
    <row r="2229" spans="1:11" x14ac:dyDescent="0.25">
      <c r="A2229" s="1">
        <v>2024</v>
      </c>
      <c r="B2229" s="4">
        <f>_xlfn.XLOOKUP(BD_ATLETAS[[#This Row],[ATLETA]],ATLETAS[ATLETA],ATLETAS[F. NACIMIENTO])</f>
        <v>39295</v>
      </c>
      <c r="C2229" s="1">
        <f>IF(BD_ATLETAS[[#This Row],[F. NACIMIENTO]]=0,"",BD_ATLETAS[[#This Row],[AÑO]]-YEAR(BD_ATLETAS[[#This Row],[F. NACIMIENTO]]))</f>
        <v>13</v>
      </c>
      <c r="D2229" s="2" t="s">
        <v>393</v>
      </c>
      <c r="E2229" s="4" t="s">
        <v>78</v>
      </c>
      <c r="F22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29" s="4" t="str">
        <f>_xlfn.XLOOKUP(BD_ATLETAS[[#This Row],[ATLETA]],ATLETAS[ATLETA],ATLETAS[SEXO])</f>
        <v>F</v>
      </c>
      <c r="H2229" s="4" t="s">
        <v>383</v>
      </c>
      <c r="I2229" s="2" t="s">
        <v>388</v>
      </c>
      <c r="J2229" s="1" t="s">
        <v>653</v>
      </c>
      <c r="K2229" s="3">
        <v>5.6098379629629632E-3</v>
      </c>
    </row>
    <row r="2230" spans="1:11" x14ac:dyDescent="0.25">
      <c r="A2230" s="1">
        <v>2024</v>
      </c>
      <c r="B2230" s="4">
        <f>_xlfn.XLOOKUP(BD_ATLETAS[[#This Row],[ATLETA]],ATLETAS[ATLETA],ATLETAS[F. NACIMIENTO])</f>
        <v>39295</v>
      </c>
      <c r="C2230" s="1">
        <f>IF(BD_ATLETAS[[#This Row],[F. NACIMIENTO]]=0,"",BD_ATLETAS[[#This Row],[AÑO]]-YEAR(BD_ATLETAS[[#This Row],[F. NACIMIENTO]]))</f>
        <v>13</v>
      </c>
      <c r="D2230" s="2" t="s">
        <v>393</v>
      </c>
      <c r="E2230" s="4" t="s">
        <v>78</v>
      </c>
      <c r="F22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0" s="4" t="str">
        <f>_xlfn.XLOOKUP(BD_ATLETAS[[#This Row],[ATLETA]],ATLETAS[ATLETA],ATLETAS[SEXO])</f>
        <v>F</v>
      </c>
      <c r="H2230" s="4" t="s">
        <v>383</v>
      </c>
      <c r="I2230" s="2" t="s">
        <v>388</v>
      </c>
      <c r="J2230" s="1" t="s">
        <v>12</v>
      </c>
      <c r="K2230" s="3">
        <v>7.3622685185185184E-4</v>
      </c>
    </row>
    <row r="2231" spans="1:11" x14ac:dyDescent="0.25">
      <c r="A2231" s="1">
        <v>2024</v>
      </c>
      <c r="B2231" s="4">
        <f>_xlfn.XLOOKUP(BD_ATLETAS[[#This Row],[ATLETA]],ATLETAS[ATLETA],ATLETAS[F. NACIMIENTO])</f>
        <v>25498</v>
      </c>
      <c r="C2231" s="1">
        <f>IF(BD_ATLETAS[[#This Row],[F. NACIMIENTO]]=0,"",BD_ATLETAS[[#This Row],[AÑO]]-YEAR(BD_ATLETAS[[#This Row],[F. NACIMIENTO]]))</f>
        <v>51</v>
      </c>
      <c r="D2231" t="s">
        <v>200</v>
      </c>
      <c r="E2231" s="4" t="s">
        <v>367</v>
      </c>
      <c r="F223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1" s="4" t="str">
        <f>_xlfn.XLOOKUP(BD_ATLETAS[[#This Row],[ATLETA]],ATLETAS[ATLETA],ATLETAS[SEXO])</f>
        <v>M</v>
      </c>
      <c r="H2231" s="4" t="s">
        <v>383</v>
      </c>
      <c r="I2231" t="s">
        <v>388</v>
      </c>
      <c r="J2231" s="1" t="s">
        <v>653</v>
      </c>
      <c r="K2231" s="3">
        <v>4.1120370370370364E-3</v>
      </c>
    </row>
    <row r="2232" spans="1:11" x14ac:dyDescent="0.25">
      <c r="A2232" s="1">
        <v>2024</v>
      </c>
      <c r="B2232" s="4">
        <f>_xlfn.XLOOKUP(BD_ATLETAS[[#This Row],[ATLETA]],ATLETAS[ATLETA],ATLETAS[F. NACIMIENTO])</f>
        <v>25498</v>
      </c>
      <c r="C2232" s="1">
        <f>IF(BD_ATLETAS[[#This Row],[F. NACIMIENTO]]=0,"",BD_ATLETAS[[#This Row],[AÑO]]-YEAR(BD_ATLETAS[[#This Row],[F. NACIMIENTO]]))</f>
        <v>51</v>
      </c>
      <c r="D2232" s="2" t="s">
        <v>200</v>
      </c>
      <c r="E2232" s="4" t="s">
        <v>367</v>
      </c>
      <c r="F2232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2" s="4" t="str">
        <f>_xlfn.XLOOKUP(BD_ATLETAS[[#This Row],[ATLETA]],ATLETAS[ATLETA],ATLETAS[SEXO])</f>
        <v>M</v>
      </c>
      <c r="H2232" s="4" t="s">
        <v>383</v>
      </c>
      <c r="I2232" s="2" t="s">
        <v>388</v>
      </c>
      <c r="J2232" s="1" t="s">
        <v>652</v>
      </c>
      <c r="K2232" s="3">
        <v>1.9347222222222222E-3</v>
      </c>
    </row>
    <row r="2233" spans="1:11" x14ac:dyDescent="0.25">
      <c r="A2233" s="1">
        <v>2024</v>
      </c>
      <c r="B2233" s="4">
        <f>_xlfn.XLOOKUP(BD_ATLETAS[[#This Row],[ATLETA]],ATLETAS[ATLETA],ATLETAS[F. NACIMIENTO])</f>
        <v>25498</v>
      </c>
      <c r="C2233" s="1">
        <f>IF(BD_ATLETAS[[#This Row],[F. NACIMIENTO]]=0,"",BD_ATLETAS[[#This Row],[AÑO]]-YEAR(BD_ATLETAS[[#This Row],[F. NACIMIENTO]]))</f>
        <v>51</v>
      </c>
      <c r="D2233" s="2" t="s">
        <v>200</v>
      </c>
      <c r="E2233" s="4" t="s">
        <v>367</v>
      </c>
      <c r="F2233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233" s="4" t="str">
        <f>_xlfn.XLOOKUP(BD_ATLETAS[[#This Row],[ATLETA]],ATLETAS[ATLETA],ATLETAS[SEXO])</f>
        <v>M</v>
      </c>
      <c r="H2233" s="4" t="s">
        <v>383</v>
      </c>
      <c r="I2233" s="2" t="s">
        <v>388</v>
      </c>
      <c r="J2233" s="1" t="s">
        <v>12</v>
      </c>
      <c r="K2233" s="3">
        <v>4.9027777777777774E-4</v>
      </c>
    </row>
    <row r="2234" spans="1:11" x14ac:dyDescent="0.25">
      <c r="A2234" s="1">
        <v>2024</v>
      </c>
      <c r="B2234" s="4">
        <f>_xlfn.XLOOKUP(BD_ATLETAS[[#This Row],[ATLETA]],ATLETAS[ATLETA],ATLETAS[F. NACIMIENTO])</f>
        <v>39263</v>
      </c>
      <c r="C2234" s="1">
        <f>IF(BD_ATLETAS[[#This Row],[F. NACIMIENTO]]=0,"",BD_ATLETAS[[#This Row],[AÑO]]-YEAR(BD_ATLETAS[[#This Row],[F. NACIMIENTO]]))</f>
        <v>13</v>
      </c>
      <c r="D2234" s="2" t="s">
        <v>126</v>
      </c>
      <c r="E2234" s="4" t="s">
        <v>364</v>
      </c>
      <c r="F22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4" s="4" t="str">
        <f>_xlfn.XLOOKUP(BD_ATLETAS[[#This Row],[ATLETA]],ATLETAS[ATLETA],ATLETAS[SEXO])</f>
        <v>F</v>
      </c>
      <c r="H2234" s="4" t="s">
        <v>383</v>
      </c>
      <c r="I2234" s="2" t="s">
        <v>388</v>
      </c>
      <c r="J2234" s="1" t="s">
        <v>653</v>
      </c>
      <c r="K2234" s="3">
        <v>5.0423611111111112E-3</v>
      </c>
    </row>
    <row r="2235" spans="1:11" x14ac:dyDescent="0.25">
      <c r="A2235" s="1">
        <v>2024</v>
      </c>
      <c r="B2235" s="4">
        <f>_xlfn.XLOOKUP(BD_ATLETAS[[#This Row],[ATLETA]],ATLETAS[ATLETA],ATLETAS[F. NACIMIENTO])</f>
        <v>39263</v>
      </c>
      <c r="C2235" s="1">
        <f>IF(BD_ATLETAS[[#This Row],[F. NACIMIENTO]]=0,"",BD_ATLETAS[[#This Row],[AÑO]]-YEAR(BD_ATLETAS[[#This Row],[F. NACIMIENTO]]))</f>
        <v>13</v>
      </c>
      <c r="D2235" s="2" t="s">
        <v>126</v>
      </c>
      <c r="E2235" s="4" t="s">
        <v>364</v>
      </c>
      <c r="F223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35" s="4" t="str">
        <f>_xlfn.XLOOKUP(BD_ATLETAS[[#This Row],[ATLETA]],ATLETAS[ATLETA],ATLETAS[SEXO])</f>
        <v>F</v>
      </c>
      <c r="H2235" s="4" t="s">
        <v>383</v>
      </c>
      <c r="I2235" s="2" t="s">
        <v>388</v>
      </c>
      <c r="J2235" s="1" t="s">
        <v>12</v>
      </c>
      <c r="K2235" s="3">
        <v>6.491898148148149E-4</v>
      </c>
    </row>
    <row r="2236" spans="1:11" x14ac:dyDescent="0.25">
      <c r="A2236" s="1">
        <v>2024</v>
      </c>
      <c r="B2236" s="4">
        <f>_xlfn.XLOOKUP(BD_ATLETAS[[#This Row],[ATLETA]],ATLETAS[ATLETA],ATLETAS[F. NACIMIENTO])</f>
        <v>40359</v>
      </c>
      <c r="C2236" s="1">
        <f>IF(BD_ATLETAS[[#This Row],[F. NACIMIENTO]]=0,"",BD_ATLETAS[[#This Row],[AÑO]]-YEAR(BD_ATLETAS[[#This Row],[F. NACIMIENTO]]))</f>
        <v>10</v>
      </c>
      <c r="D2236" s="2" t="s">
        <v>82</v>
      </c>
      <c r="E2236" s="4" t="s">
        <v>362</v>
      </c>
      <c r="F22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36" s="4" t="str">
        <f>_xlfn.XLOOKUP(BD_ATLETAS[[#This Row],[ATLETA]],ATLETAS[ATLETA],ATLETAS[SEXO])</f>
        <v>F</v>
      </c>
      <c r="H2236" s="4" t="s">
        <v>383</v>
      </c>
      <c r="I2236" s="2" t="s">
        <v>388</v>
      </c>
      <c r="J2236" s="1" t="s">
        <v>653</v>
      </c>
      <c r="K2236" s="3">
        <v>6.0777777777777774E-3</v>
      </c>
    </row>
    <row r="2237" spans="1:11" x14ac:dyDescent="0.25">
      <c r="A2237" s="1">
        <v>2024</v>
      </c>
      <c r="B2237" s="4">
        <f>_xlfn.XLOOKUP(BD_ATLETAS[[#This Row],[ATLETA]],ATLETAS[ATLETA],ATLETAS[F. NACIMIENTO])</f>
        <v>40359</v>
      </c>
      <c r="C2237" s="1">
        <f>IF(BD_ATLETAS[[#This Row],[F. NACIMIENTO]]=0,"",BD_ATLETAS[[#This Row],[AÑO]]-YEAR(BD_ATLETAS[[#This Row],[F. NACIMIENTO]]))</f>
        <v>10</v>
      </c>
      <c r="D2237" s="2" t="s">
        <v>82</v>
      </c>
      <c r="E2237" s="4" t="s">
        <v>362</v>
      </c>
      <c r="F22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37" s="4" t="str">
        <f>_xlfn.XLOOKUP(BD_ATLETAS[[#This Row],[ATLETA]],ATLETAS[ATLETA],ATLETAS[SEXO])</f>
        <v>F</v>
      </c>
      <c r="H2237" s="4" t="s">
        <v>383</v>
      </c>
      <c r="I2237" s="2" t="s">
        <v>388</v>
      </c>
      <c r="J2237" s="1" t="s">
        <v>12</v>
      </c>
      <c r="K2237" s="3">
        <v>8.9953703703703702E-4</v>
      </c>
    </row>
    <row r="2238" spans="1:11" x14ac:dyDescent="0.25">
      <c r="A2238" s="1">
        <v>2024</v>
      </c>
      <c r="B2238" s="4">
        <f>_xlfn.XLOOKUP(BD_ATLETAS[[#This Row],[ATLETA]],ATLETAS[ATLETA],ATLETAS[F. NACIMIENTO])</f>
        <v>37182</v>
      </c>
      <c r="C2238" s="1">
        <f>IF(BD_ATLETAS[[#This Row],[F. NACIMIENTO]]=0,"",BD_ATLETAS[[#This Row],[AÑO]]-YEAR(BD_ATLETAS[[#This Row],[F. NACIMIENTO]]))</f>
        <v>19</v>
      </c>
      <c r="D2238" s="2" t="s">
        <v>276</v>
      </c>
      <c r="E2238" s="4" t="s">
        <v>369</v>
      </c>
      <c r="F223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8" s="4" t="str">
        <f>_xlfn.XLOOKUP(BD_ATLETAS[[#This Row],[ATLETA]],ATLETAS[ATLETA],ATLETAS[SEXO])</f>
        <v>M</v>
      </c>
      <c r="H2238" s="4" t="s">
        <v>383</v>
      </c>
      <c r="I2238" t="s">
        <v>388</v>
      </c>
      <c r="J2238" s="1" t="s">
        <v>653</v>
      </c>
      <c r="K2238" s="3">
        <v>3.1784722222222223E-3</v>
      </c>
    </row>
    <row r="2239" spans="1:11" x14ac:dyDescent="0.25">
      <c r="A2239" s="1">
        <v>2024</v>
      </c>
      <c r="B2239" s="4">
        <f>_xlfn.XLOOKUP(BD_ATLETAS[[#This Row],[ATLETA]],ATLETAS[ATLETA],ATLETAS[F. NACIMIENTO])</f>
        <v>37182</v>
      </c>
      <c r="C2239" s="1">
        <f>IF(BD_ATLETAS[[#This Row],[F. NACIMIENTO]]=0,"",BD_ATLETAS[[#This Row],[AÑO]]-YEAR(BD_ATLETAS[[#This Row],[F. NACIMIENTO]]))</f>
        <v>19</v>
      </c>
      <c r="D2239" s="2" t="s">
        <v>276</v>
      </c>
      <c r="E2239" s="4" t="s">
        <v>369</v>
      </c>
      <c r="F223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39" s="4" t="str">
        <f>_xlfn.XLOOKUP(BD_ATLETAS[[#This Row],[ATLETA]],ATLETAS[ATLETA],ATLETAS[SEXO])</f>
        <v>M</v>
      </c>
      <c r="H2239" s="4" t="s">
        <v>383</v>
      </c>
      <c r="I2239" s="2" t="s">
        <v>388</v>
      </c>
      <c r="J2239" s="1" t="s">
        <v>652</v>
      </c>
      <c r="K2239" s="3">
        <v>1.4442129629629629E-3</v>
      </c>
    </row>
    <row r="2240" spans="1:11" x14ac:dyDescent="0.25">
      <c r="A2240" s="1">
        <v>2024</v>
      </c>
      <c r="B2240" s="4">
        <f>_xlfn.XLOOKUP(BD_ATLETAS[[#This Row],[ATLETA]],ATLETAS[ATLETA],ATLETAS[F. NACIMIENTO])</f>
        <v>30402</v>
      </c>
      <c r="C2240" s="1">
        <f>IF(BD_ATLETAS[[#This Row],[F. NACIMIENTO]]=0,"",BD_ATLETAS[[#This Row],[AÑO]]-YEAR(BD_ATLETAS[[#This Row],[F. NACIMIENTO]]))</f>
        <v>37</v>
      </c>
      <c r="D2240" s="2" t="s">
        <v>199</v>
      </c>
      <c r="E2240" s="4" t="s">
        <v>367</v>
      </c>
      <c r="F224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240" s="4" t="str">
        <f>_xlfn.XLOOKUP(BD_ATLETAS[[#This Row],[ATLETA]],ATLETAS[ATLETA],ATLETAS[SEXO])</f>
        <v>M</v>
      </c>
      <c r="H2240" s="4" t="s">
        <v>383</v>
      </c>
      <c r="I2240" s="2" t="s">
        <v>388</v>
      </c>
      <c r="J2240" s="1" t="s">
        <v>12</v>
      </c>
      <c r="K2240" s="3">
        <v>6.6261574074074074E-4</v>
      </c>
    </row>
    <row r="2241" spans="1:11" x14ac:dyDescent="0.25">
      <c r="A2241" s="1">
        <v>2024</v>
      </c>
      <c r="B2241" s="4">
        <f>_xlfn.XLOOKUP(BD_ATLETAS[[#This Row],[ATLETA]],ATLETAS[ATLETA],ATLETAS[F. NACIMIENTO])</f>
        <v>38717</v>
      </c>
      <c r="C2241" s="1">
        <f>IF(BD_ATLETAS[[#This Row],[F. NACIMIENTO]]=0,"",BD_ATLETAS[[#This Row],[AÑO]]-YEAR(BD_ATLETAS[[#This Row],[F. NACIMIENTO]]))</f>
        <v>14</v>
      </c>
      <c r="D2241" s="2" t="s">
        <v>392</v>
      </c>
      <c r="E2241" s="4" t="s">
        <v>369</v>
      </c>
      <c r="F22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1" s="4" t="str">
        <f>_xlfn.XLOOKUP(BD_ATLETAS[[#This Row],[ATLETA]],ATLETAS[ATLETA],ATLETAS[SEXO])</f>
        <v>F</v>
      </c>
      <c r="H2241" s="4" t="s">
        <v>383</v>
      </c>
      <c r="I2241" s="2" t="s">
        <v>388</v>
      </c>
      <c r="J2241" s="1" t="s">
        <v>653</v>
      </c>
      <c r="K2241" s="3">
        <v>6.3160879629629635E-3</v>
      </c>
    </row>
    <row r="2242" spans="1:11" x14ac:dyDescent="0.25">
      <c r="A2242" s="1">
        <v>2024</v>
      </c>
      <c r="B2242" s="4">
        <f>_xlfn.XLOOKUP(BD_ATLETAS[[#This Row],[ATLETA]],ATLETAS[ATLETA],ATLETAS[F. NACIMIENTO])</f>
        <v>38717</v>
      </c>
      <c r="C2242" s="1">
        <f>IF(BD_ATLETAS[[#This Row],[F. NACIMIENTO]]=0,"",BD_ATLETAS[[#This Row],[AÑO]]-YEAR(BD_ATLETAS[[#This Row],[F. NACIMIENTO]]))</f>
        <v>14</v>
      </c>
      <c r="D2242" s="2" t="s">
        <v>392</v>
      </c>
      <c r="E2242" s="4" t="s">
        <v>369</v>
      </c>
      <c r="F22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2" s="4" t="str">
        <f>_xlfn.XLOOKUP(BD_ATLETAS[[#This Row],[ATLETA]],ATLETAS[ATLETA],ATLETAS[SEXO])</f>
        <v>F</v>
      </c>
      <c r="H2242" s="4" t="s">
        <v>383</v>
      </c>
      <c r="I2242" s="2" t="s">
        <v>388</v>
      </c>
      <c r="J2242" s="1" t="s">
        <v>652</v>
      </c>
      <c r="K2242" s="3">
        <v>3.0111111111111115E-3</v>
      </c>
    </row>
    <row r="2243" spans="1:11" x14ac:dyDescent="0.25">
      <c r="A2243" s="1">
        <v>2024</v>
      </c>
      <c r="B2243" s="4">
        <f>_xlfn.XLOOKUP(BD_ATLETAS[[#This Row],[ATLETA]],ATLETAS[ATLETA],ATLETAS[F. NACIMIENTO])</f>
        <v>38717</v>
      </c>
      <c r="C2243" s="1">
        <f>IF(BD_ATLETAS[[#This Row],[F. NACIMIENTO]]=0,"",BD_ATLETAS[[#This Row],[AÑO]]-YEAR(BD_ATLETAS[[#This Row],[F. NACIMIENTO]]))</f>
        <v>14</v>
      </c>
      <c r="D2243" s="2" t="s">
        <v>392</v>
      </c>
      <c r="E2243" s="4" t="s">
        <v>369</v>
      </c>
      <c r="F22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3" s="4" t="str">
        <f>_xlfn.XLOOKUP(BD_ATLETAS[[#This Row],[ATLETA]],ATLETAS[ATLETA],ATLETAS[SEXO])</f>
        <v>F</v>
      </c>
      <c r="H2243" s="4" t="s">
        <v>383</v>
      </c>
      <c r="I2243" s="2" t="s">
        <v>388</v>
      </c>
      <c r="J2243" s="1" t="s">
        <v>12</v>
      </c>
      <c r="K2243" s="3">
        <v>6.5393518518518513E-4</v>
      </c>
    </row>
    <row r="2244" spans="1:11" x14ac:dyDescent="0.25">
      <c r="A2244" s="1">
        <v>2024</v>
      </c>
      <c r="B2244" s="4">
        <f>_xlfn.XLOOKUP(BD_ATLETAS[[#This Row],[ATLETA]],ATLETAS[ATLETA],ATLETAS[F. NACIMIENTO])</f>
        <v>34474</v>
      </c>
      <c r="C2244" s="1">
        <f>IF(BD_ATLETAS[[#This Row],[F. NACIMIENTO]]=0,"",BD_ATLETAS[[#This Row],[AÑO]]-YEAR(BD_ATLETAS[[#This Row],[F. NACIMIENTO]]))</f>
        <v>26</v>
      </c>
      <c r="D2244" s="2" t="s">
        <v>130</v>
      </c>
      <c r="E2244" s="4" t="s">
        <v>364</v>
      </c>
      <c r="F224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4" s="4" t="str">
        <f>_xlfn.XLOOKUP(BD_ATLETAS[[#This Row],[ATLETA]],ATLETAS[ATLETA],ATLETAS[SEXO])</f>
        <v>F</v>
      </c>
      <c r="H2244" s="4" t="s">
        <v>383</v>
      </c>
      <c r="I2244" s="2" t="s">
        <v>388</v>
      </c>
      <c r="J2244" s="1" t="s">
        <v>653</v>
      </c>
      <c r="K2244" s="3">
        <v>6.67962962962963E-3</v>
      </c>
    </row>
    <row r="2245" spans="1:11" x14ac:dyDescent="0.25">
      <c r="A2245" s="1">
        <v>2024</v>
      </c>
      <c r="B2245" s="4">
        <f>_xlfn.XLOOKUP(BD_ATLETAS[[#This Row],[ATLETA]],ATLETAS[ATLETA],ATLETAS[F. NACIMIENTO])</f>
        <v>34474</v>
      </c>
      <c r="C2245" s="1">
        <f>IF(BD_ATLETAS[[#This Row],[F. NACIMIENTO]]=0,"",BD_ATLETAS[[#This Row],[AÑO]]-YEAR(BD_ATLETAS[[#This Row],[F. NACIMIENTO]]))</f>
        <v>26</v>
      </c>
      <c r="D2245" s="2" t="s">
        <v>130</v>
      </c>
      <c r="E2245" s="4" t="s">
        <v>364</v>
      </c>
      <c r="F22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5" s="4" t="str">
        <f>_xlfn.XLOOKUP(BD_ATLETAS[[#This Row],[ATLETA]],ATLETAS[ATLETA],ATLETAS[SEXO])</f>
        <v>F</v>
      </c>
      <c r="H2245" s="4" t="s">
        <v>383</v>
      </c>
      <c r="I2245" s="2" t="s">
        <v>388</v>
      </c>
      <c r="J2245" s="1" t="s">
        <v>652</v>
      </c>
      <c r="K2245" s="3">
        <v>3.0721064814814816E-3</v>
      </c>
    </row>
    <row r="2246" spans="1:11" x14ac:dyDescent="0.25">
      <c r="A2246" s="1">
        <v>2024</v>
      </c>
      <c r="B2246" s="4">
        <f>_xlfn.XLOOKUP(BD_ATLETAS[[#This Row],[ATLETA]],ATLETAS[ATLETA],ATLETAS[F. NACIMIENTO])</f>
        <v>34474</v>
      </c>
      <c r="C2246" s="1">
        <f>IF(BD_ATLETAS[[#This Row],[F. NACIMIENTO]]=0,"",BD_ATLETAS[[#This Row],[AÑO]]-YEAR(BD_ATLETAS[[#This Row],[F. NACIMIENTO]]))</f>
        <v>26</v>
      </c>
      <c r="D2246" s="2" t="s">
        <v>130</v>
      </c>
      <c r="E2246" s="4" t="s">
        <v>364</v>
      </c>
      <c r="F22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246" s="4" t="str">
        <f>_xlfn.XLOOKUP(BD_ATLETAS[[#This Row],[ATLETA]],ATLETAS[ATLETA],ATLETAS[SEXO])</f>
        <v>F</v>
      </c>
      <c r="H2246" s="4" t="s">
        <v>383</v>
      </c>
      <c r="I2246" s="2" t="s">
        <v>388</v>
      </c>
      <c r="J2246" s="1" t="s">
        <v>12</v>
      </c>
      <c r="K2246" s="3">
        <v>8.8437499999999996E-4</v>
      </c>
    </row>
    <row r="2247" spans="1:11" x14ac:dyDescent="0.25">
      <c r="A2247" s="1">
        <v>2024</v>
      </c>
      <c r="B2247" s="4">
        <f>_xlfn.XLOOKUP(BD_ATLETAS[[#This Row],[ATLETA]],ATLETAS[ATLETA],ATLETAS[F. NACIMIENTO])</f>
        <v>39225</v>
      </c>
      <c r="C2247" s="1">
        <f>IF(BD_ATLETAS[[#This Row],[F. NACIMIENTO]]=0,"",BD_ATLETAS[[#This Row],[AÑO]]-YEAR(BD_ATLETAS[[#This Row],[F. NACIMIENTO]]))</f>
        <v>13</v>
      </c>
      <c r="D2247" s="2" t="s">
        <v>333</v>
      </c>
      <c r="E2247" s="4" t="s">
        <v>376</v>
      </c>
      <c r="F224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47" s="4" t="str">
        <f>_xlfn.XLOOKUP(BD_ATLETAS[[#This Row],[ATLETA]],ATLETAS[ATLETA],ATLETAS[SEXO])</f>
        <v>F</v>
      </c>
      <c r="H2247" s="4" t="s">
        <v>383</v>
      </c>
      <c r="I2247" s="2" t="s">
        <v>388</v>
      </c>
      <c r="J2247" s="1" t="s">
        <v>653</v>
      </c>
      <c r="K2247" s="3">
        <v>4.3406249999999999E-3</v>
      </c>
    </row>
    <row r="2248" spans="1:11" x14ac:dyDescent="0.25">
      <c r="A2248" s="1">
        <v>2024</v>
      </c>
      <c r="B2248" s="4">
        <f>_xlfn.XLOOKUP(BD_ATLETAS[[#This Row],[ATLETA]],ATLETAS[ATLETA],ATLETAS[F. NACIMIENTO])</f>
        <v>39225</v>
      </c>
      <c r="C2248" s="1">
        <f>IF(BD_ATLETAS[[#This Row],[F. NACIMIENTO]]=0,"",BD_ATLETAS[[#This Row],[AÑO]]-YEAR(BD_ATLETAS[[#This Row],[F. NACIMIENTO]]))</f>
        <v>13</v>
      </c>
      <c r="D2248" s="2" t="s">
        <v>333</v>
      </c>
      <c r="E2248" s="4" t="s">
        <v>376</v>
      </c>
      <c r="F22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48" s="4" t="str">
        <f>_xlfn.XLOOKUP(BD_ATLETAS[[#This Row],[ATLETA]],ATLETAS[ATLETA],ATLETAS[SEXO])</f>
        <v>F</v>
      </c>
      <c r="H2248" s="4" t="s">
        <v>383</v>
      </c>
      <c r="I2248" s="2" t="s">
        <v>388</v>
      </c>
      <c r="J2248" s="1" t="s">
        <v>652</v>
      </c>
      <c r="K2248" s="3">
        <v>2.0331018518518519E-3</v>
      </c>
    </row>
    <row r="2249" spans="1:11" x14ac:dyDescent="0.25">
      <c r="A2249" s="1">
        <v>2024</v>
      </c>
      <c r="B2249" s="4">
        <f>_xlfn.XLOOKUP(BD_ATLETAS[[#This Row],[ATLETA]],ATLETAS[ATLETA],ATLETAS[F. NACIMIENTO])</f>
        <v>38715</v>
      </c>
      <c r="C2249" s="1">
        <f>IF(BD_ATLETAS[[#This Row],[F. NACIMIENTO]]=0,"",BD_ATLETAS[[#This Row],[AÑO]]-YEAR(BD_ATLETAS[[#This Row],[F. NACIMIENTO]]))</f>
        <v>15</v>
      </c>
      <c r="D2249" s="2" t="s">
        <v>335</v>
      </c>
      <c r="E2249" s="4" t="s">
        <v>376</v>
      </c>
      <c r="F22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49" s="4" t="str">
        <f>_xlfn.XLOOKUP(BD_ATLETAS[[#This Row],[ATLETA]],ATLETAS[ATLETA],ATLETAS[SEXO])</f>
        <v>F</v>
      </c>
      <c r="H2249" s="4" t="s">
        <v>383</v>
      </c>
      <c r="I2249" s="2" t="s">
        <v>388</v>
      </c>
      <c r="J2249" s="1" t="s">
        <v>653</v>
      </c>
      <c r="K2249" s="3">
        <v>4.2017361111111109E-3</v>
      </c>
    </row>
    <row r="2250" spans="1:11" x14ac:dyDescent="0.25">
      <c r="A2250" s="1">
        <v>2024</v>
      </c>
      <c r="B2250" s="4">
        <f>_xlfn.XLOOKUP(BD_ATLETAS[[#This Row],[ATLETA]],ATLETAS[ATLETA],ATLETAS[F. NACIMIENTO])</f>
        <v>38715</v>
      </c>
      <c r="C2250" s="1">
        <f>IF(BD_ATLETAS[[#This Row],[F. NACIMIENTO]]=0,"",BD_ATLETAS[[#This Row],[AÑO]]-YEAR(BD_ATLETAS[[#This Row],[F. NACIMIENTO]]))</f>
        <v>15</v>
      </c>
      <c r="D2250" s="2" t="s">
        <v>335</v>
      </c>
      <c r="E2250" s="4" t="s">
        <v>376</v>
      </c>
      <c r="F22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0" s="4" t="str">
        <f>_xlfn.XLOOKUP(BD_ATLETAS[[#This Row],[ATLETA]],ATLETAS[ATLETA],ATLETAS[SEXO])</f>
        <v>F</v>
      </c>
      <c r="H2250" s="4" t="s">
        <v>383</v>
      </c>
      <c r="I2250" s="2" t="s">
        <v>388</v>
      </c>
      <c r="J2250" s="1" t="s">
        <v>652</v>
      </c>
      <c r="K2250" s="3">
        <v>1.8800925925925925E-3</v>
      </c>
    </row>
    <row r="2251" spans="1:11" x14ac:dyDescent="0.25">
      <c r="A2251" s="1">
        <v>2024</v>
      </c>
      <c r="B2251" s="4">
        <f>_xlfn.XLOOKUP(BD_ATLETAS[[#This Row],[ATLETA]],ATLETAS[ATLETA],ATLETAS[F. NACIMIENTO])</f>
        <v>38153</v>
      </c>
      <c r="C2251" s="1">
        <f>IF(BD_ATLETAS[[#This Row],[F. NACIMIENTO]]=0,"",BD_ATLETAS[[#This Row],[AÑO]]-YEAR(BD_ATLETAS[[#This Row],[F. NACIMIENTO]]))</f>
        <v>16</v>
      </c>
      <c r="D2251" s="2" t="s">
        <v>273</v>
      </c>
      <c r="E2251" s="4" t="s">
        <v>369</v>
      </c>
      <c r="F22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1" s="4" t="str">
        <f>_xlfn.XLOOKUP(BD_ATLETAS[[#This Row],[ATLETA]],ATLETAS[ATLETA],ATLETAS[SEXO])</f>
        <v>M</v>
      </c>
      <c r="H2251" s="4" t="s">
        <v>383</v>
      </c>
      <c r="I2251" t="s">
        <v>388</v>
      </c>
      <c r="J2251" s="1" t="s">
        <v>653</v>
      </c>
      <c r="K2251" s="3">
        <v>3.6140046296296298E-3</v>
      </c>
    </row>
    <row r="2252" spans="1:11" x14ac:dyDescent="0.25">
      <c r="A2252" s="1">
        <v>2024</v>
      </c>
      <c r="B2252" s="4">
        <f>_xlfn.XLOOKUP(BD_ATLETAS[[#This Row],[ATLETA]],ATLETAS[ATLETA],ATLETAS[F. NACIMIENTO])</f>
        <v>38153</v>
      </c>
      <c r="C2252" s="1">
        <f>IF(BD_ATLETAS[[#This Row],[F. NACIMIENTO]]=0,"",BD_ATLETAS[[#This Row],[AÑO]]-YEAR(BD_ATLETAS[[#This Row],[F. NACIMIENTO]]))</f>
        <v>16</v>
      </c>
      <c r="D2252" s="2" t="s">
        <v>273</v>
      </c>
      <c r="E2252" s="4" t="s">
        <v>369</v>
      </c>
      <c r="F22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52" s="4" t="str">
        <f>_xlfn.XLOOKUP(BD_ATLETAS[[#This Row],[ATLETA]],ATLETAS[ATLETA],ATLETAS[SEXO])</f>
        <v>M</v>
      </c>
      <c r="H2252" s="4" t="s">
        <v>383</v>
      </c>
      <c r="I2252" s="2" t="s">
        <v>388</v>
      </c>
      <c r="J2252" s="1" t="s">
        <v>12</v>
      </c>
      <c r="K2252" s="3">
        <v>4.3807870370370371E-4</v>
      </c>
    </row>
    <row r="2253" spans="1:11" x14ac:dyDescent="0.25">
      <c r="A2253" s="1">
        <v>2024</v>
      </c>
      <c r="B2253" s="4">
        <f>_xlfn.XLOOKUP(BD_ATLETAS[[#This Row],[ATLETA]],ATLETAS[ATLETA],ATLETAS[F. NACIMIENTO])</f>
        <v>39416</v>
      </c>
      <c r="C2253" s="1">
        <f>IF(BD_ATLETAS[[#This Row],[F. NACIMIENTO]]=0,"",BD_ATLETAS[[#This Row],[AÑO]]-YEAR(BD_ATLETAS[[#This Row],[F. NACIMIENTO]]))</f>
        <v>13</v>
      </c>
      <c r="D2253" s="2" t="s">
        <v>138</v>
      </c>
      <c r="E2253" s="4" t="s">
        <v>364</v>
      </c>
      <c r="F22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3" s="4" t="str">
        <f>_xlfn.XLOOKUP(BD_ATLETAS[[#This Row],[ATLETA]],ATLETAS[ATLETA],ATLETAS[SEXO])</f>
        <v>M</v>
      </c>
      <c r="H2253" s="4" t="s">
        <v>383</v>
      </c>
      <c r="I2253" t="s">
        <v>388</v>
      </c>
      <c r="J2253" s="1" t="s">
        <v>653</v>
      </c>
      <c r="K2253" s="3">
        <v>3.6559027777777779E-3</v>
      </c>
    </row>
    <row r="2254" spans="1:11" x14ac:dyDescent="0.25">
      <c r="A2254" s="1">
        <v>2024</v>
      </c>
      <c r="B2254" s="4">
        <f>_xlfn.XLOOKUP(BD_ATLETAS[[#This Row],[ATLETA]],ATLETAS[ATLETA],ATLETAS[F. NACIMIENTO])</f>
        <v>39416</v>
      </c>
      <c r="C2254" s="1">
        <f>IF(BD_ATLETAS[[#This Row],[F. NACIMIENTO]]=0,"",BD_ATLETAS[[#This Row],[AÑO]]-YEAR(BD_ATLETAS[[#This Row],[F. NACIMIENTO]]))</f>
        <v>13</v>
      </c>
      <c r="D2254" s="2" t="s">
        <v>138</v>
      </c>
      <c r="E2254" s="4" t="s">
        <v>364</v>
      </c>
      <c r="F22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4" s="4" t="str">
        <f>_xlfn.XLOOKUP(BD_ATLETAS[[#This Row],[ATLETA]],ATLETAS[ATLETA],ATLETAS[SEXO])</f>
        <v>M</v>
      </c>
      <c r="H2254" s="4" t="s">
        <v>383</v>
      </c>
      <c r="I2254" s="2" t="s">
        <v>388</v>
      </c>
      <c r="J2254" s="1" t="s">
        <v>652</v>
      </c>
      <c r="K2254" s="3">
        <v>1.6843750000000001E-3</v>
      </c>
    </row>
    <row r="2255" spans="1:11" x14ac:dyDescent="0.25">
      <c r="A2255" s="1">
        <v>2024</v>
      </c>
      <c r="B2255" s="4">
        <f>_xlfn.XLOOKUP(BD_ATLETAS[[#This Row],[ATLETA]],ATLETAS[ATLETA],ATLETAS[F. NACIMIENTO])</f>
        <v>39416</v>
      </c>
      <c r="C2255" s="1">
        <f>IF(BD_ATLETAS[[#This Row],[F. NACIMIENTO]]=0,"",BD_ATLETAS[[#This Row],[AÑO]]-YEAR(BD_ATLETAS[[#This Row],[F. NACIMIENTO]]))</f>
        <v>13</v>
      </c>
      <c r="D2255" s="2" t="s">
        <v>138</v>
      </c>
      <c r="E2255" s="4" t="s">
        <v>364</v>
      </c>
      <c r="F22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55" s="4" t="str">
        <f>_xlfn.XLOOKUP(BD_ATLETAS[[#This Row],[ATLETA]],ATLETAS[ATLETA],ATLETAS[SEXO])</f>
        <v>M</v>
      </c>
      <c r="H2255" s="4" t="s">
        <v>383</v>
      </c>
      <c r="I2255" s="2" t="s">
        <v>388</v>
      </c>
      <c r="J2255" s="1" t="s">
        <v>12</v>
      </c>
      <c r="K2255" s="3">
        <v>4.5347222222222224E-4</v>
      </c>
    </row>
    <row r="2256" spans="1:11" x14ac:dyDescent="0.25">
      <c r="A2256" s="1">
        <v>2024</v>
      </c>
      <c r="B2256" s="4">
        <f>_xlfn.XLOOKUP(BD_ATLETAS[[#This Row],[ATLETA]],ATLETAS[ATLETA],ATLETAS[F. NACIMIENTO])</f>
        <v>40298</v>
      </c>
      <c r="C2256" s="1">
        <f>IF(BD_ATLETAS[[#This Row],[F. NACIMIENTO]]=0,"",BD_ATLETAS[[#This Row],[AÑO]]-YEAR(BD_ATLETAS[[#This Row],[F. NACIMIENTO]]))</f>
        <v>10</v>
      </c>
      <c r="D2256" s="2" t="s">
        <v>331</v>
      </c>
      <c r="E2256" s="4" t="s">
        <v>376</v>
      </c>
      <c r="F22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6" s="4" t="str">
        <f>_xlfn.XLOOKUP(BD_ATLETAS[[#This Row],[ATLETA]],ATLETAS[ATLETA],ATLETAS[SEXO])</f>
        <v>F</v>
      </c>
      <c r="H2256" s="4" t="s">
        <v>383</v>
      </c>
      <c r="I2256" s="2" t="s">
        <v>388</v>
      </c>
      <c r="J2256" s="1" t="s">
        <v>653</v>
      </c>
      <c r="K2256" s="3">
        <v>5.6966435185185184E-3</v>
      </c>
    </row>
    <row r="2257" spans="1:11" x14ac:dyDescent="0.25">
      <c r="A2257" s="1">
        <v>2024</v>
      </c>
      <c r="B2257" s="4">
        <f>_xlfn.XLOOKUP(BD_ATLETAS[[#This Row],[ATLETA]],ATLETAS[ATLETA],ATLETAS[F. NACIMIENTO])</f>
        <v>40298</v>
      </c>
      <c r="C2257" s="1">
        <f>IF(BD_ATLETAS[[#This Row],[F. NACIMIENTO]]=0,"",BD_ATLETAS[[#This Row],[AÑO]]-YEAR(BD_ATLETAS[[#This Row],[F. NACIMIENTO]]))</f>
        <v>10</v>
      </c>
      <c r="D2257" s="2" t="s">
        <v>331</v>
      </c>
      <c r="E2257" s="4" t="s">
        <v>376</v>
      </c>
      <c r="F22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7" s="4" t="str">
        <f>_xlfn.XLOOKUP(BD_ATLETAS[[#This Row],[ATLETA]],ATLETAS[ATLETA],ATLETAS[SEXO])</f>
        <v>F</v>
      </c>
      <c r="H2257" s="4" t="s">
        <v>383</v>
      </c>
      <c r="I2257" s="2" t="s">
        <v>388</v>
      </c>
      <c r="J2257" s="1" t="s">
        <v>652</v>
      </c>
      <c r="K2257" s="3">
        <v>2.6695601851851854E-3</v>
      </c>
    </row>
    <row r="2258" spans="1:11" x14ac:dyDescent="0.25">
      <c r="A2258" s="1">
        <v>2024</v>
      </c>
      <c r="B2258" s="4">
        <f>_xlfn.XLOOKUP(BD_ATLETAS[[#This Row],[ATLETA]],ATLETAS[ATLETA],ATLETAS[F. NACIMIENTO])</f>
        <v>40298</v>
      </c>
      <c r="C2258" s="1">
        <f>IF(BD_ATLETAS[[#This Row],[F. NACIMIENTO]]=0,"",BD_ATLETAS[[#This Row],[AÑO]]-YEAR(BD_ATLETAS[[#This Row],[F. NACIMIENTO]]))</f>
        <v>10</v>
      </c>
      <c r="D2258" s="2" t="s">
        <v>331</v>
      </c>
      <c r="E2258" s="4" t="s">
        <v>376</v>
      </c>
      <c r="F22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8" s="4" t="str">
        <f>_xlfn.XLOOKUP(BD_ATLETAS[[#This Row],[ATLETA]],ATLETAS[ATLETA],ATLETAS[SEXO])</f>
        <v>F</v>
      </c>
      <c r="H2258" s="4" t="s">
        <v>383</v>
      </c>
      <c r="I2258" s="2" t="s">
        <v>388</v>
      </c>
      <c r="J2258" s="1" t="s">
        <v>12</v>
      </c>
      <c r="K2258" s="3">
        <v>7.0960648148148152E-4</v>
      </c>
    </row>
    <row r="2259" spans="1:11" x14ac:dyDescent="0.25">
      <c r="A2259" s="1">
        <v>2024</v>
      </c>
      <c r="B2259" s="4">
        <f>_xlfn.XLOOKUP(BD_ATLETAS[[#This Row],[ATLETA]],ATLETAS[ATLETA],ATLETAS[F. NACIMIENTO])</f>
        <v>39482</v>
      </c>
      <c r="C2259" s="1">
        <f>IF(BD_ATLETAS[[#This Row],[F. NACIMIENTO]]=0,"",BD_ATLETAS[[#This Row],[AÑO]]-YEAR(BD_ATLETAS[[#This Row],[F. NACIMIENTO]]))</f>
        <v>12</v>
      </c>
      <c r="D2259" s="2" t="s">
        <v>413</v>
      </c>
      <c r="E2259" s="4" t="s">
        <v>362</v>
      </c>
      <c r="F22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59" s="4" t="str">
        <f>_xlfn.XLOOKUP(BD_ATLETAS[[#This Row],[ATLETA]],ATLETAS[ATLETA],ATLETAS[SEXO])</f>
        <v>M</v>
      </c>
      <c r="H2259" s="4" t="s">
        <v>383</v>
      </c>
      <c r="I2259" t="s">
        <v>388</v>
      </c>
      <c r="J2259" s="1" t="s">
        <v>653</v>
      </c>
      <c r="K2259" s="3">
        <v>4.9697916666666666E-3</v>
      </c>
    </row>
    <row r="2260" spans="1:11" x14ac:dyDescent="0.25">
      <c r="A2260" s="1">
        <v>2024</v>
      </c>
      <c r="B2260" s="4">
        <f>_xlfn.XLOOKUP(BD_ATLETAS[[#This Row],[ATLETA]],ATLETAS[ATLETA],ATLETAS[F. NACIMIENTO])</f>
        <v>39482</v>
      </c>
      <c r="C2260" s="1">
        <f>IF(BD_ATLETAS[[#This Row],[F. NACIMIENTO]]=0,"",BD_ATLETAS[[#This Row],[AÑO]]-YEAR(BD_ATLETAS[[#This Row],[F. NACIMIENTO]]))</f>
        <v>12</v>
      </c>
      <c r="D2260" s="2" t="s">
        <v>413</v>
      </c>
      <c r="E2260" s="4" t="s">
        <v>362</v>
      </c>
      <c r="F22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60" s="4" t="str">
        <f>_xlfn.XLOOKUP(BD_ATLETAS[[#This Row],[ATLETA]],ATLETAS[ATLETA],ATLETAS[SEXO])</f>
        <v>M</v>
      </c>
      <c r="H2260" s="4" t="s">
        <v>383</v>
      </c>
      <c r="I2260" s="2" t="s">
        <v>388</v>
      </c>
      <c r="J2260" s="1" t="s">
        <v>12</v>
      </c>
      <c r="K2260" s="3">
        <v>7.4837962962962955E-4</v>
      </c>
    </row>
    <row r="2261" spans="1:11" x14ac:dyDescent="0.25">
      <c r="A2261" s="1">
        <v>2024</v>
      </c>
      <c r="B2261" s="4">
        <f>_xlfn.XLOOKUP(BD_ATLETAS[[#This Row],[ATLETA]],ATLETAS[ATLETA],ATLETAS[F. NACIMIENTO])</f>
        <v>38666</v>
      </c>
      <c r="C2261" s="1">
        <f>IF(BD_ATLETAS[[#This Row],[F. NACIMIENTO]]=0,"",BD_ATLETAS[[#This Row],[AÑO]]-YEAR(BD_ATLETAS[[#This Row],[F. NACIMIENTO]]))</f>
        <v>15</v>
      </c>
      <c r="D2261" s="2" t="s">
        <v>99</v>
      </c>
      <c r="E2261" s="4" t="s">
        <v>362</v>
      </c>
      <c r="F22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1" s="4" t="str">
        <f>_xlfn.XLOOKUP(BD_ATLETAS[[#This Row],[ATLETA]],ATLETAS[ATLETA],ATLETAS[SEXO])</f>
        <v>M</v>
      </c>
      <c r="H2261" s="4" t="s">
        <v>383</v>
      </c>
      <c r="I2261" t="s">
        <v>388</v>
      </c>
      <c r="J2261" s="1" t="s">
        <v>653</v>
      </c>
      <c r="K2261" s="3">
        <v>4.9959490740740737E-3</v>
      </c>
    </row>
    <row r="2262" spans="1:11" x14ac:dyDescent="0.25">
      <c r="A2262" s="1">
        <v>2024</v>
      </c>
      <c r="B2262" s="4">
        <f>_xlfn.XLOOKUP(BD_ATLETAS[[#This Row],[ATLETA]],ATLETAS[ATLETA],ATLETAS[F. NACIMIENTO])</f>
        <v>38666</v>
      </c>
      <c r="C2262" s="1">
        <f>IF(BD_ATLETAS[[#This Row],[F. NACIMIENTO]]=0,"",BD_ATLETAS[[#This Row],[AÑO]]-YEAR(BD_ATLETAS[[#This Row],[F. NACIMIENTO]]))</f>
        <v>15</v>
      </c>
      <c r="D2262" s="2" t="s">
        <v>99</v>
      </c>
      <c r="E2262" s="4" t="s">
        <v>362</v>
      </c>
      <c r="F22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2" s="4" t="str">
        <f>_xlfn.XLOOKUP(BD_ATLETAS[[#This Row],[ATLETA]],ATLETAS[ATLETA],ATLETAS[SEXO])</f>
        <v>M</v>
      </c>
      <c r="H2262" s="4" t="s">
        <v>383</v>
      </c>
      <c r="I2262" s="2" t="s">
        <v>388</v>
      </c>
      <c r="J2262" s="1" t="s">
        <v>12</v>
      </c>
      <c r="K2262" s="3">
        <v>5.346064814814815E-4</v>
      </c>
    </row>
    <row r="2263" spans="1:11" x14ac:dyDescent="0.25">
      <c r="A2263" s="1">
        <v>2024</v>
      </c>
      <c r="B2263" s="4">
        <f>_xlfn.XLOOKUP(BD_ATLETAS[[#This Row],[ATLETA]],ATLETAS[ATLETA],ATLETAS[F. NACIMIENTO])</f>
        <v>38777</v>
      </c>
      <c r="C2263" s="1">
        <f>IF(BD_ATLETAS[[#This Row],[F. NACIMIENTO]]=0,"",BD_ATLETAS[[#This Row],[AÑO]]-YEAR(BD_ATLETAS[[#This Row],[F. NACIMIENTO]]))</f>
        <v>14</v>
      </c>
      <c r="D2263" s="2" t="s">
        <v>190</v>
      </c>
      <c r="E2263" s="4" t="s">
        <v>367</v>
      </c>
      <c r="F226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3" s="4" t="str">
        <f>_xlfn.XLOOKUP(BD_ATLETAS[[#This Row],[ATLETA]],ATLETAS[ATLETA],ATLETAS[SEXO])</f>
        <v>M</v>
      </c>
      <c r="H2263" s="4" t="s">
        <v>383</v>
      </c>
      <c r="I2263" t="s">
        <v>388</v>
      </c>
      <c r="J2263" s="1" t="s">
        <v>653</v>
      </c>
      <c r="K2263" s="3">
        <v>5.2846064814814821E-3</v>
      </c>
    </row>
    <row r="2264" spans="1:11" x14ac:dyDescent="0.25">
      <c r="A2264" s="1">
        <v>2024</v>
      </c>
      <c r="B2264" s="4">
        <f>_xlfn.XLOOKUP(BD_ATLETAS[[#This Row],[ATLETA]],ATLETAS[ATLETA],ATLETAS[F. NACIMIENTO])</f>
        <v>38777</v>
      </c>
      <c r="C2264" s="1">
        <f>IF(BD_ATLETAS[[#This Row],[F. NACIMIENTO]]=0,"",BD_ATLETAS[[#This Row],[AÑO]]-YEAR(BD_ATLETAS[[#This Row],[F. NACIMIENTO]]))</f>
        <v>14</v>
      </c>
      <c r="D2264" s="2" t="s">
        <v>190</v>
      </c>
      <c r="E2264" s="4" t="s">
        <v>367</v>
      </c>
      <c r="F226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4" s="4" t="str">
        <f>_xlfn.XLOOKUP(BD_ATLETAS[[#This Row],[ATLETA]],ATLETAS[ATLETA],ATLETAS[SEXO])</f>
        <v>M</v>
      </c>
      <c r="H2264" s="4" t="s">
        <v>383</v>
      </c>
      <c r="I2264" s="2" t="s">
        <v>388</v>
      </c>
      <c r="J2264" s="1" t="s">
        <v>12</v>
      </c>
      <c r="K2264" s="3">
        <v>6.3773148148148153E-4</v>
      </c>
    </row>
    <row r="2265" spans="1:11" x14ac:dyDescent="0.25">
      <c r="A2265" s="1">
        <v>2024</v>
      </c>
      <c r="B2265" s="4">
        <f>_xlfn.XLOOKUP(BD_ATLETAS[[#This Row],[ATLETA]],ATLETAS[ATLETA],ATLETAS[F. NACIMIENTO])</f>
        <v>39124</v>
      </c>
      <c r="C2265" s="1">
        <f>IF(BD_ATLETAS[[#This Row],[F. NACIMIENTO]]=0,"",BD_ATLETAS[[#This Row],[AÑO]]-YEAR(BD_ATLETAS[[#This Row],[F. NACIMIENTO]]))</f>
        <v>13</v>
      </c>
      <c r="D2265" s="2" t="s">
        <v>248</v>
      </c>
      <c r="E2265" s="4" t="s">
        <v>369</v>
      </c>
      <c r="F226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5" s="4" t="str">
        <f>_xlfn.XLOOKUP(BD_ATLETAS[[#This Row],[ATLETA]],ATLETAS[ATLETA],ATLETAS[SEXO])</f>
        <v>F</v>
      </c>
      <c r="H2265" s="4" t="s">
        <v>383</v>
      </c>
      <c r="I2265" s="2" t="s">
        <v>388</v>
      </c>
      <c r="J2265" s="1" t="s">
        <v>653</v>
      </c>
      <c r="K2265" s="3">
        <v>4.7215277777777776E-3</v>
      </c>
    </row>
    <row r="2266" spans="1:11" x14ac:dyDescent="0.25">
      <c r="A2266" s="1">
        <v>2024</v>
      </c>
      <c r="B2266" s="4">
        <f>_xlfn.XLOOKUP(BD_ATLETAS[[#This Row],[ATLETA]],ATLETAS[ATLETA],ATLETAS[F. NACIMIENTO])</f>
        <v>39124</v>
      </c>
      <c r="C2266" s="1">
        <f>IF(BD_ATLETAS[[#This Row],[F. NACIMIENTO]]=0,"",BD_ATLETAS[[#This Row],[AÑO]]-YEAR(BD_ATLETAS[[#This Row],[F. NACIMIENTO]]))</f>
        <v>13</v>
      </c>
      <c r="D2266" s="2" t="s">
        <v>248</v>
      </c>
      <c r="E2266" s="4" t="s">
        <v>369</v>
      </c>
      <c r="F22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6" s="4" t="str">
        <f>_xlfn.XLOOKUP(BD_ATLETAS[[#This Row],[ATLETA]],ATLETAS[ATLETA],ATLETAS[SEXO])</f>
        <v>F</v>
      </c>
      <c r="H2266" s="4" t="s">
        <v>383</v>
      </c>
      <c r="I2266" s="2" t="s">
        <v>388</v>
      </c>
      <c r="J2266" s="1" t="s">
        <v>652</v>
      </c>
      <c r="K2266" s="3">
        <v>2.2309027777777778E-3</v>
      </c>
    </row>
    <row r="2267" spans="1:11" x14ac:dyDescent="0.25">
      <c r="A2267" s="1">
        <v>2024</v>
      </c>
      <c r="B2267" s="4">
        <f>_xlfn.XLOOKUP(BD_ATLETAS[[#This Row],[ATLETA]],ATLETAS[ATLETA],ATLETAS[F. NACIMIENTO])</f>
        <v>39124</v>
      </c>
      <c r="C2267" s="1">
        <f>IF(BD_ATLETAS[[#This Row],[F. NACIMIENTO]]=0,"",BD_ATLETAS[[#This Row],[AÑO]]-YEAR(BD_ATLETAS[[#This Row],[F. NACIMIENTO]]))</f>
        <v>13</v>
      </c>
      <c r="D2267" s="2" t="s">
        <v>248</v>
      </c>
      <c r="E2267" s="4" t="s">
        <v>369</v>
      </c>
      <c r="F22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7" s="4" t="str">
        <f>_xlfn.XLOOKUP(BD_ATLETAS[[#This Row],[ATLETA]],ATLETAS[ATLETA],ATLETAS[SEXO])</f>
        <v>F</v>
      </c>
      <c r="H2267" s="4" t="s">
        <v>383</v>
      </c>
      <c r="I2267" s="2" t="s">
        <v>388</v>
      </c>
      <c r="J2267" s="1" t="s">
        <v>12</v>
      </c>
      <c r="K2267" s="3">
        <v>5.8634259259259251E-4</v>
      </c>
    </row>
    <row r="2268" spans="1:11" x14ac:dyDescent="0.25">
      <c r="A2268" s="1">
        <v>2024</v>
      </c>
      <c r="B2268" s="4">
        <f>_xlfn.XLOOKUP(BD_ATLETAS[[#This Row],[ATLETA]],ATLETAS[ATLETA],ATLETAS[F. NACIMIENTO])</f>
        <v>39218</v>
      </c>
      <c r="C2268" s="1">
        <f>IF(BD_ATLETAS[[#This Row],[F. NACIMIENTO]]=0,"",BD_ATLETAS[[#This Row],[AÑO]]-YEAR(BD_ATLETAS[[#This Row],[F. NACIMIENTO]]))</f>
        <v>13</v>
      </c>
      <c r="D2268" s="2" t="s">
        <v>433</v>
      </c>
      <c r="E2268" s="4" t="s">
        <v>364</v>
      </c>
      <c r="F22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68" s="4" t="str">
        <f>_xlfn.XLOOKUP(BD_ATLETAS[[#This Row],[ATLETA]],ATLETAS[ATLETA],ATLETAS[SEXO])</f>
        <v>M</v>
      </c>
      <c r="H2268" s="4" t="s">
        <v>383</v>
      </c>
      <c r="I2268" s="2" t="s">
        <v>388</v>
      </c>
      <c r="J2268" s="1" t="s">
        <v>652</v>
      </c>
      <c r="K2268" s="3">
        <v>2.7936342592592592E-3</v>
      </c>
    </row>
    <row r="2269" spans="1:11" x14ac:dyDescent="0.25">
      <c r="A2269" s="1">
        <v>2024</v>
      </c>
      <c r="B2269" s="4">
        <f>_xlfn.XLOOKUP(BD_ATLETAS[[#This Row],[ATLETA]],ATLETAS[ATLETA],ATLETAS[F. NACIMIENTO])</f>
        <v>38428</v>
      </c>
      <c r="C2269" s="1">
        <f>IF(BD_ATLETAS[[#This Row],[F. NACIMIENTO]]=0,"",BD_ATLETAS[[#This Row],[AÑO]]-YEAR(BD_ATLETAS[[#This Row],[F. NACIMIENTO]]))</f>
        <v>15</v>
      </c>
      <c r="D2269" s="2" t="s">
        <v>100</v>
      </c>
      <c r="E2269" s="4" t="s">
        <v>362</v>
      </c>
      <c r="F22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69" s="4" t="str">
        <f>_xlfn.XLOOKUP(BD_ATLETAS[[#This Row],[ATLETA]],ATLETAS[ATLETA],ATLETAS[SEXO])</f>
        <v>M</v>
      </c>
      <c r="H2269" s="4" t="s">
        <v>383</v>
      </c>
      <c r="I2269" t="s">
        <v>388</v>
      </c>
      <c r="J2269" s="1" t="s">
        <v>653</v>
      </c>
      <c r="K2269" s="3">
        <v>4.7623842592592596E-3</v>
      </c>
    </row>
    <row r="2270" spans="1:11" x14ac:dyDescent="0.25">
      <c r="A2270" s="1">
        <v>2024</v>
      </c>
      <c r="B2270" s="4">
        <f>_xlfn.XLOOKUP(BD_ATLETAS[[#This Row],[ATLETA]],ATLETAS[ATLETA],ATLETAS[F. NACIMIENTO])</f>
        <v>38428</v>
      </c>
      <c r="C2270" s="1">
        <f>IF(BD_ATLETAS[[#This Row],[F. NACIMIENTO]]=0,"",BD_ATLETAS[[#This Row],[AÑO]]-YEAR(BD_ATLETAS[[#This Row],[F. NACIMIENTO]]))</f>
        <v>15</v>
      </c>
      <c r="D2270" s="2" t="s">
        <v>100</v>
      </c>
      <c r="E2270" s="4" t="s">
        <v>362</v>
      </c>
      <c r="F22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0" s="4" t="str">
        <f>_xlfn.XLOOKUP(BD_ATLETAS[[#This Row],[ATLETA]],ATLETAS[ATLETA],ATLETAS[SEXO])</f>
        <v>M</v>
      </c>
      <c r="H2270" s="4" t="s">
        <v>383</v>
      </c>
      <c r="I2270" s="2" t="s">
        <v>388</v>
      </c>
      <c r="J2270" s="1" t="s">
        <v>12</v>
      </c>
      <c r="K2270" s="3">
        <v>5.5081018518518521E-4</v>
      </c>
    </row>
    <row r="2271" spans="1:11" x14ac:dyDescent="0.25">
      <c r="A2271" s="1">
        <v>2024</v>
      </c>
      <c r="B2271" s="4">
        <f>_xlfn.XLOOKUP(BD_ATLETAS[[#This Row],[ATLETA]],ATLETAS[ATLETA],ATLETAS[F. NACIMIENTO])</f>
        <v>38484</v>
      </c>
      <c r="C2271" s="1">
        <f>IF(BD_ATLETAS[[#This Row],[F. NACIMIENTO]]=0,"",BD_ATLETAS[[#This Row],[AÑO]]-YEAR(BD_ATLETAS[[#This Row],[F. NACIMIENTO]]))</f>
        <v>15</v>
      </c>
      <c r="D2271" s="2" t="s">
        <v>347</v>
      </c>
      <c r="E2271" s="4" t="s">
        <v>376</v>
      </c>
      <c r="F22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71" s="4" t="str">
        <f>_xlfn.XLOOKUP(BD_ATLETAS[[#This Row],[ATLETA]],ATLETAS[ATLETA],ATLETAS[SEXO])</f>
        <v>M</v>
      </c>
      <c r="H2271" s="4" t="s">
        <v>383</v>
      </c>
      <c r="I2271" t="s">
        <v>388</v>
      </c>
      <c r="J2271" s="1" t="s">
        <v>653</v>
      </c>
      <c r="K2271" s="3">
        <v>3.7527777777777781E-3</v>
      </c>
    </row>
    <row r="2272" spans="1:11" x14ac:dyDescent="0.25">
      <c r="A2272" s="1">
        <v>2024</v>
      </c>
      <c r="B2272" s="4">
        <f>_xlfn.XLOOKUP(BD_ATLETAS[[#This Row],[ATLETA]],ATLETAS[ATLETA],ATLETAS[F. NACIMIENTO])</f>
        <v>39558</v>
      </c>
      <c r="C2272" s="1">
        <f>IF(BD_ATLETAS[[#This Row],[F. NACIMIENTO]]=0,"",BD_ATLETAS[[#This Row],[AÑO]]-YEAR(BD_ATLETAS[[#This Row],[F. NACIMIENTO]]))</f>
        <v>12</v>
      </c>
      <c r="D2272" s="2" t="s">
        <v>265</v>
      </c>
      <c r="E2272" s="4" t="s">
        <v>369</v>
      </c>
      <c r="F227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2" s="4" t="str">
        <f>_xlfn.XLOOKUP(BD_ATLETAS[[#This Row],[ATLETA]],ATLETAS[ATLETA],ATLETAS[SEXO])</f>
        <v>M</v>
      </c>
      <c r="H2272" s="4" t="s">
        <v>383</v>
      </c>
      <c r="I2272" t="s">
        <v>388</v>
      </c>
      <c r="J2272" s="1" t="s">
        <v>653</v>
      </c>
      <c r="K2272" s="3">
        <v>4.0795138888888895E-3</v>
      </c>
    </row>
    <row r="2273" spans="1:11" x14ac:dyDescent="0.25">
      <c r="A2273" s="1">
        <v>2024</v>
      </c>
      <c r="B2273" s="4">
        <f>_xlfn.XLOOKUP(BD_ATLETAS[[#This Row],[ATLETA]],ATLETAS[ATLETA],ATLETAS[F. NACIMIENTO])</f>
        <v>39558</v>
      </c>
      <c r="C2273" s="1">
        <f>IF(BD_ATLETAS[[#This Row],[F. NACIMIENTO]]=0,"",BD_ATLETAS[[#This Row],[AÑO]]-YEAR(BD_ATLETAS[[#This Row],[F. NACIMIENTO]]))</f>
        <v>12</v>
      </c>
      <c r="D2273" s="2" t="s">
        <v>265</v>
      </c>
      <c r="E2273" s="4" t="s">
        <v>369</v>
      </c>
      <c r="F227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3" s="4" t="str">
        <f>_xlfn.XLOOKUP(BD_ATLETAS[[#This Row],[ATLETA]],ATLETAS[ATLETA],ATLETAS[SEXO])</f>
        <v>M</v>
      </c>
      <c r="H2273" s="4" t="s">
        <v>383</v>
      </c>
      <c r="I2273" s="2" t="s">
        <v>388</v>
      </c>
      <c r="J2273" s="1" t="s">
        <v>652</v>
      </c>
      <c r="K2273" s="3">
        <v>1.9593749999999997E-3</v>
      </c>
    </row>
    <row r="2274" spans="1:11" x14ac:dyDescent="0.25">
      <c r="A2274" s="1">
        <v>2024</v>
      </c>
      <c r="B2274" s="4">
        <f>_xlfn.XLOOKUP(BD_ATLETAS[[#This Row],[ATLETA]],ATLETAS[ATLETA],ATLETAS[F. NACIMIENTO])</f>
        <v>39558</v>
      </c>
      <c r="C2274" s="1">
        <f>IF(BD_ATLETAS[[#This Row],[F. NACIMIENTO]]=0,"",BD_ATLETAS[[#This Row],[AÑO]]-YEAR(BD_ATLETAS[[#This Row],[F. NACIMIENTO]]))</f>
        <v>12</v>
      </c>
      <c r="D2274" s="2" t="s">
        <v>265</v>
      </c>
      <c r="E2274" s="4" t="s">
        <v>369</v>
      </c>
      <c r="F227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74" s="4" t="str">
        <f>_xlfn.XLOOKUP(BD_ATLETAS[[#This Row],[ATLETA]],ATLETAS[ATLETA],ATLETAS[SEXO])</f>
        <v>M</v>
      </c>
      <c r="H2274" s="4" t="s">
        <v>383</v>
      </c>
      <c r="I2274" s="2" t="s">
        <v>388</v>
      </c>
      <c r="J2274" s="1" t="s">
        <v>12</v>
      </c>
      <c r="K2274" s="3">
        <v>4.7349537037037032E-4</v>
      </c>
    </row>
    <row r="2275" spans="1:11" x14ac:dyDescent="0.25">
      <c r="A2275" s="1">
        <v>2024</v>
      </c>
      <c r="B2275" s="4">
        <f>_xlfn.XLOOKUP(BD_ATLETAS[[#This Row],[ATLETA]],ATLETAS[ATLETA],ATLETAS[F. NACIMIENTO])</f>
        <v>39349</v>
      </c>
      <c r="C2275" s="1">
        <f>IF(BD_ATLETAS[[#This Row],[F. NACIMIENTO]]=0,"",BD_ATLETAS[[#This Row],[AÑO]]-YEAR(BD_ATLETAS[[#This Row],[F. NACIMIENTO]]))</f>
        <v>13</v>
      </c>
      <c r="D2275" s="2" t="s">
        <v>72</v>
      </c>
      <c r="E2275" s="4" t="s">
        <v>78</v>
      </c>
      <c r="F22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5" s="4" t="str">
        <f>_xlfn.XLOOKUP(BD_ATLETAS[[#This Row],[ATLETA]],ATLETAS[ATLETA],ATLETAS[SEXO])</f>
        <v>F</v>
      </c>
      <c r="H2275" s="4" t="s">
        <v>383</v>
      </c>
      <c r="I2275" s="2" t="s">
        <v>388</v>
      </c>
      <c r="J2275" s="1" t="s">
        <v>653</v>
      </c>
      <c r="K2275" s="3">
        <v>4.3637731481481479E-3</v>
      </c>
    </row>
    <row r="2276" spans="1:11" x14ac:dyDescent="0.25">
      <c r="A2276" s="1">
        <v>2024</v>
      </c>
      <c r="B2276" s="4">
        <f>_xlfn.XLOOKUP(BD_ATLETAS[[#This Row],[ATLETA]],ATLETAS[ATLETA],ATLETAS[F. NACIMIENTO])</f>
        <v>39349</v>
      </c>
      <c r="C2276" s="1">
        <f>IF(BD_ATLETAS[[#This Row],[F. NACIMIENTO]]=0,"",BD_ATLETAS[[#This Row],[AÑO]]-YEAR(BD_ATLETAS[[#This Row],[F. NACIMIENTO]]))</f>
        <v>13</v>
      </c>
      <c r="D2276" s="2" t="s">
        <v>72</v>
      </c>
      <c r="E2276" s="4" t="s">
        <v>78</v>
      </c>
      <c r="F22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6" s="4" t="str">
        <f>_xlfn.XLOOKUP(BD_ATLETAS[[#This Row],[ATLETA]],ATLETAS[ATLETA],ATLETAS[SEXO])</f>
        <v>F</v>
      </c>
      <c r="H2276" s="4" t="s">
        <v>383</v>
      </c>
      <c r="I2276" s="2" t="s">
        <v>388</v>
      </c>
      <c r="J2276" s="1" t="s">
        <v>652</v>
      </c>
      <c r="K2276" s="3">
        <v>2.0572916666666665E-3</v>
      </c>
    </row>
    <row r="2277" spans="1:11" x14ac:dyDescent="0.25">
      <c r="A2277" s="1">
        <v>2024</v>
      </c>
      <c r="B2277" s="4">
        <f>_xlfn.XLOOKUP(BD_ATLETAS[[#This Row],[ATLETA]],ATLETAS[ATLETA],ATLETAS[F. NACIMIENTO])</f>
        <v>39124</v>
      </c>
      <c r="C2277" s="1">
        <f>IF(BD_ATLETAS[[#This Row],[F. NACIMIENTO]]=0,"",BD_ATLETAS[[#This Row],[AÑO]]-YEAR(BD_ATLETAS[[#This Row],[F. NACIMIENTO]]))</f>
        <v>13</v>
      </c>
      <c r="D2277" s="2" t="s">
        <v>249</v>
      </c>
      <c r="E2277" s="4" t="s">
        <v>369</v>
      </c>
      <c r="F227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7" s="4" t="str">
        <f>_xlfn.XLOOKUP(BD_ATLETAS[[#This Row],[ATLETA]],ATLETAS[ATLETA],ATLETAS[SEXO])</f>
        <v>F</v>
      </c>
      <c r="H2277" s="4" t="s">
        <v>383</v>
      </c>
      <c r="I2277" s="2" t="s">
        <v>388</v>
      </c>
      <c r="J2277" s="1" t="s">
        <v>653</v>
      </c>
      <c r="K2277" s="3">
        <v>4.631828703703704E-3</v>
      </c>
    </row>
    <row r="2278" spans="1:11" x14ac:dyDescent="0.25">
      <c r="A2278" s="1">
        <v>2024</v>
      </c>
      <c r="B2278" s="4">
        <f>_xlfn.XLOOKUP(BD_ATLETAS[[#This Row],[ATLETA]],ATLETAS[ATLETA],ATLETAS[F. NACIMIENTO])</f>
        <v>39124</v>
      </c>
      <c r="C2278" s="1">
        <f>IF(BD_ATLETAS[[#This Row],[F. NACIMIENTO]]=0,"",BD_ATLETAS[[#This Row],[AÑO]]-YEAR(BD_ATLETAS[[#This Row],[F. NACIMIENTO]]))</f>
        <v>13</v>
      </c>
      <c r="D2278" s="2" t="s">
        <v>249</v>
      </c>
      <c r="E2278" s="4" t="s">
        <v>369</v>
      </c>
      <c r="F227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8" s="4" t="str">
        <f>_xlfn.XLOOKUP(BD_ATLETAS[[#This Row],[ATLETA]],ATLETAS[ATLETA],ATLETAS[SEXO])</f>
        <v>F</v>
      </c>
      <c r="H2278" s="4" t="s">
        <v>383</v>
      </c>
      <c r="I2278" s="2" t="s">
        <v>388</v>
      </c>
      <c r="J2278" s="1" t="s">
        <v>652</v>
      </c>
      <c r="K2278" s="3">
        <v>2.1903935185185186E-3</v>
      </c>
    </row>
    <row r="2279" spans="1:11" x14ac:dyDescent="0.25">
      <c r="A2279" s="1">
        <v>2024</v>
      </c>
      <c r="B2279" s="4">
        <f>_xlfn.XLOOKUP(BD_ATLETAS[[#This Row],[ATLETA]],ATLETAS[ATLETA],ATLETAS[F. NACIMIENTO])</f>
        <v>39124</v>
      </c>
      <c r="C2279" s="1">
        <f>IF(BD_ATLETAS[[#This Row],[F. NACIMIENTO]]=0,"",BD_ATLETAS[[#This Row],[AÑO]]-YEAR(BD_ATLETAS[[#This Row],[F. NACIMIENTO]]))</f>
        <v>13</v>
      </c>
      <c r="D2279" s="2" t="s">
        <v>249</v>
      </c>
      <c r="E2279" s="4" t="s">
        <v>369</v>
      </c>
      <c r="F22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79" s="4" t="str">
        <f>_xlfn.XLOOKUP(BD_ATLETAS[[#This Row],[ATLETA]],ATLETAS[ATLETA],ATLETAS[SEXO])</f>
        <v>F</v>
      </c>
      <c r="H2279" s="4" t="s">
        <v>383</v>
      </c>
      <c r="I2279" s="2" t="s">
        <v>388</v>
      </c>
      <c r="J2279" s="1" t="s">
        <v>12</v>
      </c>
      <c r="K2279" s="3">
        <v>5.6134259259259256E-4</v>
      </c>
    </row>
    <row r="2280" spans="1:11" x14ac:dyDescent="0.25">
      <c r="A2280" s="1">
        <v>2024</v>
      </c>
      <c r="B2280" s="4">
        <f>_xlfn.XLOOKUP(BD_ATLETAS[[#This Row],[ATLETA]],ATLETAS[ATLETA],ATLETAS[F. NACIMIENTO])</f>
        <v>39198</v>
      </c>
      <c r="C2280" s="1">
        <f>IF(BD_ATLETAS[[#This Row],[F. NACIMIENTO]]=0,"",BD_ATLETAS[[#This Row],[AÑO]]-YEAR(BD_ATLETAS[[#This Row],[F. NACIMIENTO]]))</f>
        <v>13</v>
      </c>
      <c r="D2280" s="2" t="s">
        <v>408</v>
      </c>
      <c r="E2280" s="4" t="s">
        <v>369</v>
      </c>
      <c r="F22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0" s="4" t="str">
        <f>_xlfn.XLOOKUP(BD_ATLETAS[[#This Row],[ATLETA]],ATLETAS[ATLETA],ATLETAS[SEXO])</f>
        <v>M</v>
      </c>
      <c r="H2280" s="4" t="s">
        <v>383</v>
      </c>
      <c r="I2280" t="s">
        <v>388</v>
      </c>
      <c r="J2280" s="1" t="s">
        <v>653</v>
      </c>
      <c r="K2280" s="3">
        <v>3.893634259259259E-3</v>
      </c>
    </row>
    <row r="2281" spans="1:11" x14ac:dyDescent="0.25">
      <c r="A2281" s="1">
        <v>2024</v>
      </c>
      <c r="B2281" s="4">
        <f>_xlfn.XLOOKUP(BD_ATLETAS[[#This Row],[ATLETA]],ATLETAS[ATLETA],ATLETAS[F. NACIMIENTO])</f>
        <v>39198</v>
      </c>
      <c r="C2281" s="1">
        <f>IF(BD_ATLETAS[[#This Row],[F. NACIMIENTO]]=0,"",BD_ATLETAS[[#This Row],[AÑO]]-YEAR(BD_ATLETAS[[#This Row],[F. NACIMIENTO]]))</f>
        <v>13</v>
      </c>
      <c r="D2281" s="2" t="s">
        <v>408</v>
      </c>
      <c r="E2281" s="4" t="s">
        <v>369</v>
      </c>
      <c r="F22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1" s="4" t="str">
        <f>_xlfn.XLOOKUP(BD_ATLETAS[[#This Row],[ATLETA]],ATLETAS[ATLETA],ATLETAS[SEXO])</f>
        <v>M</v>
      </c>
      <c r="H2281" s="4" t="s">
        <v>383</v>
      </c>
      <c r="I2281" s="2" t="s">
        <v>388</v>
      </c>
      <c r="J2281" s="1" t="s">
        <v>652</v>
      </c>
      <c r="K2281" s="3">
        <v>1.734375E-3</v>
      </c>
    </row>
    <row r="2282" spans="1:11" x14ac:dyDescent="0.25">
      <c r="A2282" s="1">
        <v>2024</v>
      </c>
      <c r="B2282" s="4">
        <f>_xlfn.XLOOKUP(BD_ATLETAS[[#This Row],[ATLETA]],ATLETAS[ATLETA],ATLETAS[F. NACIMIENTO])</f>
        <v>39198</v>
      </c>
      <c r="C2282" s="1">
        <f>IF(BD_ATLETAS[[#This Row],[F. NACIMIENTO]]=0,"",BD_ATLETAS[[#This Row],[AÑO]]-YEAR(BD_ATLETAS[[#This Row],[F. NACIMIENTO]]))</f>
        <v>13</v>
      </c>
      <c r="D2282" s="2" t="s">
        <v>408</v>
      </c>
      <c r="E2282" s="4" t="s">
        <v>369</v>
      </c>
      <c r="F228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282" s="4" t="str">
        <f>_xlfn.XLOOKUP(BD_ATLETAS[[#This Row],[ATLETA]],ATLETAS[ATLETA],ATLETAS[SEXO])</f>
        <v>M</v>
      </c>
      <c r="H2282" s="4" t="s">
        <v>383</v>
      </c>
      <c r="I2282" s="2" t="s">
        <v>388</v>
      </c>
      <c r="J2282" s="1" t="s">
        <v>12</v>
      </c>
      <c r="K2282" s="3">
        <v>4.9849537037037039E-4</v>
      </c>
    </row>
    <row r="2283" spans="1:11" x14ac:dyDescent="0.25">
      <c r="A2283" s="1">
        <v>2024</v>
      </c>
      <c r="B2283" s="4">
        <f>_xlfn.XLOOKUP(BD_ATLETAS[[#This Row],[ATLETA]],ATLETAS[ATLETA],ATLETAS[F. NACIMIENTO])</f>
        <v>38352</v>
      </c>
      <c r="C2283" s="1">
        <f>IF(BD_ATLETAS[[#This Row],[F. NACIMIENTO]]=0,"",BD_ATLETAS[[#This Row],[AÑO]]-YEAR(BD_ATLETAS[[#This Row],[F. NACIMIENTO]]))</f>
        <v>15</v>
      </c>
      <c r="D2283" s="2" t="s">
        <v>271</v>
      </c>
      <c r="E2283" s="4" t="s">
        <v>369</v>
      </c>
      <c r="F22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3" s="4" t="str">
        <f>_xlfn.XLOOKUP(BD_ATLETAS[[#This Row],[ATLETA]],ATLETAS[ATLETA],ATLETAS[SEXO])</f>
        <v>M</v>
      </c>
      <c r="H2283" s="4" t="s">
        <v>383</v>
      </c>
      <c r="I2283" t="s">
        <v>388</v>
      </c>
      <c r="J2283" s="1" t="s">
        <v>653</v>
      </c>
      <c r="K2283" s="3">
        <v>3.6582175925925927E-3</v>
      </c>
    </row>
    <row r="2284" spans="1:11" x14ac:dyDescent="0.25">
      <c r="A2284" s="1">
        <v>2024</v>
      </c>
      <c r="B2284" s="4">
        <f>_xlfn.XLOOKUP(BD_ATLETAS[[#This Row],[ATLETA]],ATLETAS[ATLETA],ATLETAS[F. NACIMIENTO])</f>
        <v>38352</v>
      </c>
      <c r="C2284" s="1">
        <f>IF(BD_ATLETAS[[#This Row],[F. NACIMIENTO]]=0,"",BD_ATLETAS[[#This Row],[AÑO]]-YEAR(BD_ATLETAS[[#This Row],[F. NACIMIENTO]]))</f>
        <v>15</v>
      </c>
      <c r="D2284" s="2" t="s">
        <v>271</v>
      </c>
      <c r="E2284" s="4" t="s">
        <v>369</v>
      </c>
      <c r="F22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84" s="4" t="str">
        <f>_xlfn.XLOOKUP(BD_ATLETAS[[#This Row],[ATLETA]],ATLETAS[ATLETA],ATLETAS[SEXO])</f>
        <v>M</v>
      </c>
      <c r="H2284" s="4" t="s">
        <v>383</v>
      </c>
      <c r="I2284" s="2" t="s">
        <v>388</v>
      </c>
      <c r="J2284" s="1" t="s">
        <v>652</v>
      </c>
      <c r="K2284" s="3">
        <v>1.7150462962962963E-3</v>
      </c>
    </row>
    <row r="2285" spans="1:11" x14ac:dyDescent="0.25">
      <c r="A2285" s="1">
        <v>2024</v>
      </c>
      <c r="B2285" s="4">
        <f>_xlfn.XLOOKUP(BD_ATLETAS[[#This Row],[ATLETA]],ATLETAS[ATLETA],ATLETAS[F. NACIMIENTO])</f>
        <v>27394</v>
      </c>
      <c r="C2285" s="1">
        <f>IF(BD_ATLETAS[[#This Row],[F. NACIMIENTO]]=0,"",BD_ATLETAS[[#This Row],[AÑO]]-YEAR(BD_ATLETAS[[#This Row],[F. NACIMIENTO]]))</f>
        <v>45</v>
      </c>
      <c r="D2285" s="2" t="s">
        <v>283</v>
      </c>
      <c r="E2285" s="4" t="s">
        <v>369</v>
      </c>
      <c r="F2285" s="4" t="str">
        <f>IFERROR(IF(BD_ATLETAS[[#This Row],[SEXO]]="F",_xlfn.XLOOKUP(BD_ATLETAS[[#This Row],[EDAD]],MENU!$C$2:$C$123,MENU!$D$2:$D$123),_xlfn.XLOOKUP(BD_ATLETAS[[#This Row],[EDAD]],MENU!$E$2:$E$123,MENU!$F$2:$F$123)),"")</f>
        <v>MASTER D</v>
      </c>
      <c r="G2285" s="4" t="str">
        <f>_xlfn.XLOOKUP(BD_ATLETAS[[#This Row],[ATLETA]],ATLETAS[ATLETA],ATLETAS[SEXO])</f>
        <v>M</v>
      </c>
      <c r="H2285" s="4" t="s">
        <v>383</v>
      </c>
      <c r="I2285" t="s">
        <v>388</v>
      </c>
      <c r="J2285" s="1" t="s">
        <v>653</v>
      </c>
      <c r="K2285" s="3">
        <v>6.0197916666666672E-3</v>
      </c>
    </row>
    <row r="2286" spans="1:11" x14ac:dyDescent="0.25">
      <c r="A2286" s="1">
        <v>2024</v>
      </c>
      <c r="B2286" s="4">
        <f>_xlfn.XLOOKUP(BD_ATLETAS[[#This Row],[ATLETA]],ATLETAS[ATLETA],ATLETAS[F. NACIMIENTO])</f>
        <v>40017</v>
      </c>
      <c r="C2286" s="1">
        <f>IF(BD_ATLETAS[[#This Row],[F. NACIMIENTO]]=0,"",BD_ATLETAS[[#This Row],[AÑO]]-YEAR(BD_ATLETAS[[#This Row],[F. NACIMIENTO]]))</f>
        <v>11</v>
      </c>
      <c r="D2286" s="2" t="s">
        <v>71</v>
      </c>
      <c r="E2286" s="4" t="s">
        <v>78</v>
      </c>
      <c r="F22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86" s="4" t="str">
        <f>_xlfn.XLOOKUP(BD_ATLETAS[[#This Row],[ATLETA]],ATLETAS[ATLETA],ATLETAS[SEXO])</f>
        <v>F</v>
      </c>
      <c r="H2286" s="4" t="s">
        <v>383</v>
      </c>
      <c r="I2286" s="2" t="s">
        <v>388</v>
      </c>
      <c r="J2286" s="1" t="s">
        <v>653</v>
      </c>
      <c r="K2286" s="3">
        <v>6.2127314814814814E-3</v>
      </c>
    </row>
    <row r="2287" spans="1:11" x14ac:dyDescent="0.25">
      <c r="A2287" s="1">
        <v>2024</v>
      </c>
      <c r="B2287" s="4">
        <f>_xlfn.XLOOKUP(BD_ATLETAS[[#This Row],[ATLETA]],ATLETAS[ATLETA],ATLETAS[F. NACIMIENTO])</f>
        <v>40017</v>
      </c>
      <c r="C2287" s="1">
        <f>IF(BD_ATLETAS[[#This Row],[F. NACIMIENTO]]=0,"",BD_ATLETAS[[#This Row],[AÑO]]-YEAR(BD_ATLETAS[[#This Row],[F. NACIMIENTO]]))</f>
        <v>11</v>
      </c>
      <c r="D2287" s="2" t="s">
        <v>71</v>
      </c>
      <c r="E2287" s="4" t="s">
        <v>78</v>
      </c>
      <c r="F22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87" s="4" t="str">
        <f>_xlfn.XLOOKUP(BD_ATLETAS[[#This Row],[ATLETA]],ATLETAS[ATLETA],ATLETAS[SEXO])</f>
        <v>F</v>
      </c>
      <c r="H2287" s="4" t="s">
        <v>383</v>
      </c>
      <c r="I2287" s="2" t="s">
        <v>388</v>
      </c>
      <c r="J2287" s="1" t="s">
        <v>12</v>
      </c>
      <c r="K2287" s="3">
        <v>7.508101851851852E-4</v>
      </c>
    </row>
    <row r="2288" spans="1:11" x14ac:dyDescent="0.25">
      <c r="A2288" s="1">
        <v>2024</v>
      </c>
      <c r="B2288" s="4">
        <f>_xlfn.XLOOKUP(BD_ATLETAS[[#This Row],[ATLETA]],ATLETAS[ATLETA],ATLETAS[F. NACIMIENTO])</f>
        <v>37621</v>
      </c>
      <c r="C2288" s="1">
        <f>IF(BD_ATLETAS[[#This Row],[F. NACIMIENTO]]=0,"",BD_ATLETAS[[#This Row],[AÑO]]-YEAR(BD_ATLETAS[[#This Row],[F. NACIMIENTO]]))</f>
        <v>17</v>
      </c>
      <c r="D2288" s="2" t="s">
        <v>274</v>
      </c>
      <c r="E2288" s="4" t="s">
        <v>369</v>
      </c>
      <c r="F228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288" s="4" t="str">
        <f>_xlfn.XLOOKUP(BD_ATLETAS[[#This Row],[ATLETA]],ATLETAS[ATLETA],ATLETAS[SEXO])</f>
        <v>M</v>
      </c>
      <c r="H2288" s="4" t="s">
        <v>383</v>
      </c>
      <c r="I2288" t="s">
        <v>388</v>
      </c>
      <c r="J2288" s="1" t="s">
        <v>653</v>
      </c>
      <c r="K2288" s="3">
        <v>3.2186342592592596E-3</v>
      </c>
    </row>
    <row r="2289" spans="1:11" x14ac:dyDescent="0.25">
      <c r="A2289" s="1">
        <v>2024</v>
      </c>
      <c r="B2289" s="4">
        <f>_xlfn.XLOOKUP(BD_ATLETAS[[#This Row],[ATLETA]],ATLETAS[ATLETA],ATLETAS[F. NACIMIENTO])</f>
        <v>37621</v>
      </c>
      <c r="C2289" s="1">
        <f>IF(BD_ATLETAS[[#This Row],[F. NACIMIENTO]]=0,"",BD_ATLETAS[[#This Row],[AÑO]]-YEAR(BD_ATLETAS[[#This Row],[F. NACIMIENTO]]))</f>
        <v>17</v>
      </c>
      <c r="D2289" s="2" t="s">
        <v>274</v>
      </c>
      <c r="E2289" s="4" t="s">
        <v>369</v>
      </c>
      <c r="F228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289" s="4" t="str">
        <f>_xlfn.XLOOKUP(BD_ATLETAS[[#This Row],[ATLETA]],ATLETAS[ATLETA],ATLETAS[SEXO])</f>
        <v>M</v>
      </c>
      <c r="H2289" s="4" t="s">
        <v>383</v>
      </c>
      <c r="I2289" s="2" t="s">
        <v>388</v>
      </c>
      <c r="J2289" s="1" t="s">
        <v>652</v>
      </c>
      <c r="K2289" s="3">
        <v>1.4782407407407407E-3</v>
      </c>
    </row>
    <row r="2290" spans="1:11" x14ac:dyDescent="0.25">
      <c r="A2290" s="1">
        <v>2024</v>
      </c>
      <c r="B2290" s="4">
        <f>_xlfn.XLOOKUP(BD_ATLETAS[[#This Row],[ATLETA]],ATLETAS[ATLETA],ATLETAS[F. NACIMIENTO])</f>
        <v>40025</v>
      </c>
      <c r="C2290" s="1">
        <f>IF(BD_ATLETAS[[#This Row],[F. NACIMIENTO]]=0,"",BD_ATLETAS[[#This Row],[AÑO]]-YEAR(BD_ATLETAS[[#This Row],[F. NACIMIENTO]]))</f>
        <v>11</v>
      </c>
      <c r="D2290" s="2" t="s">
        <v>431</v>
      </c>
      <c r="E2290" s="4" t="s">
        <v>364</v>
      </c>
      <c r="F22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0" s="4" t="str">
        <f>_xlfn.XLOOKUP(BD_ATLETAS[[#This Row],[ATLETA]],ATLETAS[ATLETA],ATLETAS[SEXO])</f>
        <v>M</v>
      </c>
      <c r="H2290" s="4" t="s">
        <v>382</v>
      </c>
      <c r="I2290" s="2" t="s">
        <v>388</v>
      </c>
      <c r="J2290" s="1" t="s">
        <v>649</v>
      </c>
      <c r="K2290" s="3">
        <v>7.3391203703703704E-4</v>
      </c>
    </row>
    <row r="2291" spans="1:11" x14ac:dyDescent="0.25">
      <c r="A2291" s="1">
        <v>2024</v>
      </c>
      <c r="B2291" s="4">
        <f>_xlfn.XLOOKUP(BD_ATLETAS[[#This Row],[ATLETA]],ATLETAS[ATLETA],ATLETAS[F. NACIMIENTO])</f>
        <v>40025</v>
      </c>
      <c r="C2291" s="1">
        <f>IF(BD_ATLETAS[[#This Row],[F. NACIMIENTO]]=0,"",BD_ATLETAS[[#This Row],[AÑO]]-YEAR(BD_ATLETAS[[#This Row],[F. NACIMIENTO]]))</f>
        <v>11</v>
      </c>
      <c r="D2291" s="2" t="s">
        <v>431</v>
      </c>
      <c r="E2291" s="4" t="s">
        <v>364</v>
      </c>
      <c r="F22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1" s="4" t="str">
        <f>_xlfn.XLOOKUP(BD_ATLETAS[[#This Row],[ATLETA]],ATLETAS[ATLETA],ATLETAS[SEXO])</f>
        <v>M</v>
      </c>
      <c r="H2291" s="4" t="s">
        <v>382</v>
      </c>
      <c r="I2291" s="2" t="s">
        <v>388</v>
      </c>
      <c r="J2291" s="1" t="s">
        <v>651</v>
      </c>
      <c r="K2291" s="3">
        <v>1.5157407407407405E-3</v>
      </c>
    </row>
    <row r="2292" spans="1:11" x14ac:dyDescent="0.25">
      <c r="A2292" s="1">
        <v>2024</v>
      </c>
      <c r="B2292" s="4">
        <f>_xlfn.XLOOKUP(BD_ATLETAS[[#This Row],[ATLETA]],ATLETAS[ATLETA],ATLETAS[F. NACIMIENTO])</f>
        <v>40158</v>
      </c>
      <c r="C2292" s="1">
        <f>IF(BD_ATLETAS[[#This Row],[F. NACIMIENTO]]=0,"",BD_ATLETAS[[#This Row],[AÑO]]-YEAR(BD_ATLETAS[[#This Row],[F. NACIMIENTO]]))</f>
        <v>11</v>
      </c>
      <c r="D2292" s="2" t="s">
        <v>430</v>
      </c>
      <c r="E2292" s="4" t="s">
        <v>364</v>
      </c>
      <c r="F22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2" s="4" t="str">
        <f>_xlfn.XLOOKUP(BD_ATLETAS[[#This Row],[ATLETA]],ATLETAS[ATLETA],ATLETAS[SEXO])</f>
        <v>M</v>
      </c>
      <c r="H2292" s="4" t="s">
        <v>382</v>
      </c>
      <c r="I2292" s="2" t="s">
        <v>388</v>
      </c>
      <c r="J2292" s="1" t="s">
        <v>649</v>
      </c>
      <c r="K2292" s="3">
        <v>6.6001157407407393E-4</v>
      </c>
    </row>
    <row r="2293" spans="1:11" x14ac:dyDescent="0.25">
      <c r="A2293" s="1">
        <v>2024</v>
      </c>
      <c r="B2293" s="4">
        <f>_xlfn.XLOOKUP(BD_ATLETAS[[#This Row],[ATLETA]],ATLETAS[ATLETA],ATLETAS[F. NACIMIENTO])</f>
        <v>40158</v>
      </c>
      <c r="C2293" s="1">
        <f>IF(BD_ATLETAS[[#This Row],[F. NACIMIENTO]]=0,"",BD_ATLETAS[[#This Row],[AÑO]]-YEAR(BD_ATLETAS[[#This Row],[F. NACIMIENTO]]))</f>
        <v>11</v>
      </c>
      <c r="D2293" s="2" t="s">
        <v>430</v>
      </c>
      <c r="E2293" s="4" t="s">
        <v>364</v>
      </c>
      <c r="F22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3" s="4" t="str">
        <f>_xlfn.XLOOKUP(BD_ATLETAS[[#This Row],[ATLETA]],ATLETAS[ATLETA],ATLETAS[SEXO])</f>
        <v>M</v>
      </c>
      <c r="H2293" s="4" t="s">
        <v>382</v>
      </c>
      <c r="I2293" s="2" t="s">
        <v>388</v>
      </c>
      <c r="J2293" s="1" t="s">
        <v>651</v>
      </c>
      <c r="K2293" s="3">
        <v>1.4167824074074074E-3</v>
      </c>
    </row>
    <row r="2294" spans="1:11" x14ac:dyDescent="0.25">
      <c r="A2294" s="1">
        <v>2024</v>
      </c>
      <c r="B2294" s="4">
        <f>_xlfn.XLOOKUP(BD_ATLETAS[[#This Row],[ATLETA]],ATLETAS[ATLETA],ATLETAS[F. NACIMIENTO])</f>
        <v>38674</v>
      </c>
      <c r="C2294" s="1">
        <f>IF(BD_ATLETAS[[#This Row],[F. NACIMIENTO]]=0,"",BD_ATLETAS[[#This Row],[AÑO]]-YEAR(BD_ATLETAS[[#This Row],[F. NACIMIENTO]]))</f>
        <v>15</v>
      </c>
      <c r="D2294" s="2" t="s">
        <v>407</v>
      </c>
      <c r="E2294" s="4" t="s">
        <v>364</v>
      </c>
      <c r="F22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4" s="4" t="str">
        <f>_xlfn.XLOOKUP(BD_ATLETAS[[#This Row],[ATLETA]],ATLETAS[ATLETA],ATLETAS[SEXO])</f>
        <v>M</v>
      </c>
      <c r="H2294" s="4" t="s">
        <v>382</v>
      </c>
      <c r="I2294" s="2" t="s">
        <v>388</v>
      </c>
      <c r="J2294" s="1" t="s">
        <v>653</v>
      </c>
      <c r="K2294" s="3">
        <v>3.9709490740740738E-3</v>
      </c>
    </row>
    <row r="2295" spans="1:11" x14ac:dyDescent="0.25">
      <c r="A2295" s="1">
        <v>2024</v>
      </c>
      <c r="B2295" s="4">
        <f>_xlfn.XLOOKUP(BD_ATLETAS[[#This Row],[ATLETA]],ATLETAS[ATLETA],ATLETAS[F. NACIMIENTO])</f>
        <v>38674</v>
      </c>
      <c r="C2295" s="1">
        <f>IF(BD_ATLETAS[[#This Row],[F. NACIMIENTO]]=0,"",BD_ATLETAS[[#This Row],[AÑO]]-YEAR(BD_ATLETAS[[#This Row],[F. NACIMIENTO]]))</f>
        <v>15</v>
      </c>
      <c r="D2295" s="2" t="s">
        <v>407</v>
      </c>
      <c r="E2295" s="4" t="s">
        <v>364</v>
      </c>
      <c r="F22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5" s="4" t="str">
        <f>_xlfn.XLOOKUP(BD_ATLETAS[[#This Row],[ATLETA]],ATLETAS[ATLETA],ATLETAS[SEXO])</f>
        <v>M</v>
      </c>
      <c r="H2295" s="4" t="s">
        <v>382</v>
      </c>
      <c r="I2295" s="2" t="s">
        <v>388</v>
      </c>
      <c r="J2295" s="1" t="s">
        <v>649</v>
      </c>
      <c r="K2295" s="3">
        <v>3.3958333333333328E-4</v>
      </c>
    </row>
    <row r="2296" spans="1:11" x14ac:dyDescent="0.25">
      <c r="A2296" s="1">
        <v>2024</v>
      </c>
      <c r="B2296" s="4">
        <f>_xlfn.XLOOKUP(BD_ATLETAS[[#This Row],[ATLETA]],ATLETAS[ATLETA],ATLETAS[F. NACIMIENTO])</f>
        <v>38674</v>
      </c>
      <c r="C2296" s="1">
        <f>IF(BD_ATLETAS[[#This Row],[F. NACIMIENTO]]=0,"",BD_ATLETAS[[#This Row],[AÑO]]-YEAR(BD_ATLETAS[[#This Row],[F. NACIMIENTO]]))</f>
        <v>15</v>
      </c>
      <c r="D2296" s="2" t="s">
        <v>407</v>
      </c>
      <c r="E2296" s="4" t="s">
        <v>364</v>
      </c>
      <c r="F22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296" s="4" t="str">
        <f>_xlfn.XLOOKUP(BD_ATLETAS[[#This Row],[ATLETA]],ATLETAS[ATLETA],ATLETAS[SEXO])</f>
        <v>M</v>
      </c>
      <c r="H2296" s="4" t="s">
        <v>382</v>
      </c>
      <c r="I2296" s="2" t="s">
        <v>388</v>
      </c>
      <c r="J2296" s="1" t="s">
        <v>651</v>
      </c>
      <c r="K2296" s="3">
        <v>7.9606481481481466E-4</v>
      </c>
    </row>
    <row r="2297" spans="1:11" x14ac:dyDescent="0.25">
      <c r="A2297" s="1">
        <v>2024</v>
      </c>
      <c r="B2297" s="4">
        <f>_xlfn.XLOOKUP(BD_ATLETAS[[#This Row],[ATLETA]],ATLETAS[ATLETA],ATLETAS[F. NACIMIENTO])</f>
        <v>39663</v>
      </c>
      <c r="C2297" s="1">
        <f>IF(BD_ATLETAS[[#This Row],[F. NACIMIENTO]]=0,"",BD_ATLETAS[[#This Row],[AÑO]]-YEAR(BD_ATLETAS[[#This Row],[F. NACIMIENTO]]))</f>
        <v>12</v>
      </c>
      <c r="D2297" s="2" t="s">
        <v>415</v>
      </c>
      <c r="E2297" s="4" t="s">
        <v>364</v>
      </c>
      <c r="F22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7" s="4" t="str">
        <f>_xlfn.XLOOKUP(BD_ATLETAS[[#This Row],[ATLETA]],ATLETAS[ATLETA],ATLETAS[SEXO])</f>
        <v>M</v>
      </c>
      <c r="H2297" s="4" t="s">
        <v>382</v>
      </c>
      <c r="I2297" s="2" t="s">
        <v>388</v>
      </c>
      <c r="J2297" s="1" t="s">
        <v>653</v>
      </c>
      <c r="K2297" s="3">
        <v>5.550983796296296E-3</v>
      </c>
    </row>
    <row r="2298" spans="1:11" x14ac:dyDescent="0.25">
      <c r="A2298" s="1">
        <v>2024</v>
      </c>
      <c r="B2298" s="4">
        <f>_xlfn.XLOOKUP(BD_ATLETAS[[#This Row],[ATLETA]],ATLETAS[ATLETA],ATLETAS[F. NACIMIENTO])</f>
        <v>39663</v>
      </c>
      <c r="C2298" s="1">
        <f>IF(BD_ATLETAS[[#This Row],[F. NACIMIENTO]]=0,"",BD_ATLETAS[[#This Row],[AÑO]]-YEAR(BD_ATLETAS[[#This Row],[F. NACIMIENTO]]))</f>
        <v>12</v>
      </c>
      <c r="D2298" s="2" t="s">
        <v>415</v>
      </c>
      <c r="E2298" s="4" t="s">
        <v>364</v>
      </c>
      <c r="F22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8" s="4" t="str">
        <f>_xlfn.XLOOKUP(BD_ATLETAS[[#This Row],[ATLETA]],ATLETAS[ATLETA],ATLETAS[SEXO])</f>
        <v>M</v>
      </c>
      <c r="H2298" s="4" t="s">
        <v>382</v>
      </c>
      <c r="I2298" s="2" t="s">
        <v>388</v>
      </c>
      <c r="J2298" s="1" t="s">
        <v>649</v>
      </c>
      <c r="K2298" s="3">
        <v>4.9965277777777779E-4</v>
      </c>
    </row>
    <row r="2299" spans="1:11" x14ac:dyDescent="0.25">
      <c r="A2299" s="1">
        <v>2024</v>
      </c>
      <c r="B2299" s="4">
        <f>_xlfn.XLOOKUP(BD_ATLETAS[[#This Row],[ATLETA]],ATLETAS[ATLETA],ATLETAS[F. NACIMIENTO])</f>
        <v>39663</v>
      </c>
      <c r="C2299" s="1">
        <f>IF(BD_ATLETAS[[#This Row],[F. NACIMIENTO]]=0,"",BD_ATLETAS[[#This Row],[AÑO]]-YEAR(BD_ATLETAS[[#This Row],[F. NACIMIENTO]]))</f>
        <v>12</v>
      </c>
      <c r="D2299" s="2" t="s">
        <v>415</v>
      </c>
      <c r="E2299" s="4" t="s">
        <v>364</v>
      </c>
      <c r="F22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299" s="4" t="str">
        <f>_xlfn.XLOOKUP(BD_ATLETAS[[#This Row],[ATLETA]],ATLETAS[ATLETA],ATLETAS[SEXO])</f>
        <v>M</v>
      </c>
      <c r="H2299" s="4" t="s">
        <v>382</v>
      </c>
      <c r="I2299" s="2" t="s">
        <v>388</v>
      </c>
      <c r="J2299" s="1" t="s">
        <v>651</v>
      </c>
      <c r="K2299" s="3">
        <v>1.1942129629629629E-3</v>
      </c>
    </row>
    <row r="2300" spans="1:11" x14ac:dyDescent="0.25">
      <c r="A2300" s="1">
        <v>2024</v>
      </c>
      <c r="B2300" s="4">
        <f>_xlfn.XLOOKUP(BD_ATLETAS[[#This Row],[ATLETA]],ATLETAS[ATLETA],ATLETAS[F. NACIMIENTO])</f>
        <v>39012</v>
      </c>
      <c r="C2300" s="1">
        <f>IF(BD_ATLETAS[[#This Row],[F. NACIMIENTO]]=0,"",BD_ATLETAS[[#This Row],[AÑO]]-YEAR(BD_ATLETAS[[#This Row],[F. NACIMIENTO]]))</f>
        <v>14</v>
      </c>
      <c r="D2300" s="2" t="s">
        <v>395</v>
      </c>
      <c r="E2300" s="4" t="s">
        <v>372</v>
      </c>
      <c r="F23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0" s="4" t="str">
        <f>_xlfn.XLOOKUP(BD_ATLETAS[[#This Row],[ATLETA]],ATLETAS[ATLETA],ATLETAS[SEXO])</f>
        <v>F</v>
      </c>
      <c r="H2300" s="4" t="s">
        <v>382</v>
      </c>
      <c r="I2300" s="2" t="s">
        <v>388</v>
      </c>
      <c r="J2300" s="1" t="s">
        <v>653</v>
      </c>
      <c r="K2300" s="3">
        <v>4.6100694444444453E-3</v>
      </c>
    </row>
    <row r="2301" spans="1:11" x14ac:dyDescent="0.25">
      <c r="A2301" s="1">
        <v>2024</v>
      </c>
      <c r="B2301" s="4">
        <f>_xlfn.XLOOKUP(BD_ATLETAS[[#This Row],[ATLETA]],ATLETAS[ATLETA],ATLETAS[F. NACIMIENTO])</f>
        <v>39012</v>
      </c>
      <c r="C2301" s="1">
        <f>IF(BD_ATLETAS[[#This Row],[F. NACIMIENTO]]=0,"",BD_ATLETAS[[#This Row],[AÑO]]-YEAR(BD_ATLETAS[[#This Row],[F. NACIMIENTO]]))</f>
        <v>14</v>
      </c>
      <c r="D2301" s="2" t="s">
        <v>395</v>
      </c>
      <c r="E2301" s="4" t="s">
        <v>372</v>
      </c>
      <c r="F23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1" s="4" t="str">
        <f>_xlfn.XLOOKUP(BD_ATLETAS[[#This Row],[ATLETA]],ATLETAS[ATLETA],ATLETAS[SEXO])</f>
        <v>F</v>
      </c>
      <c r="H2301" s="4" t="s">
        <v>382</v>
      </c>
      <c r="I2301" s="2" t="s">
        <v>388</v>
      </c>
      <c r="J2301" s="1" t="s">
        <v>649</v>
      </c>
      <c r="K2301" s="3">
        <v>4.2459490740740739E-4</v>
      </c>
    </row>
    <row r="2302" spans="1:11" x14ac:dyDescent="0.25">
      <c r="A2302" s="1">
        <v>2024</v>
      </c>
      <c r="B2302" s="4">
        <f>_xlfn.XLOOKUP(BD_ATLETAS[[#This Row],[ATLETA]],ATLETAS[ATLETA],ATLETAS[F. NACIMIENTO])</f>
        <v>39012</v>
      </c>
      <c r="C2302" s="1">
        <f>IF(BD_ATLETAS[[#This Row],[F. NACIMIENTO]]=0,"",BD_ATLETAS[[#This Row],[AÑO]]-YEAR(BD_ATLETAS[[#This Row],[F. NACIMIENTO]]))</f>
        <v>14</v>
      </c>
      <c r="D2302" s="2" t="s">
        <v>395</v>
      </c>
      <c r="E2302" s="4" t="s">
        <v>372</v>
      </c>
      <c r="F23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02" s="4" t="str">
        <f>_xlfn.XLOOKUP(BD_ATLETAS[[#This Row],[ATLETA]],ATLETAS[ATLETA],ATLETAS[SEXO])</f>
        <v>F</v>
      </c>
      <c r="H2302" s="4" t="s">
        <v>382</v>
      </c>
      <c r="I2302" s="2" t="s">
        <v>388</v>
      </c>
      <c r="J2302" s="1" t="s">
        <v>651</v>
      </c>
      <c r="K2302" s="3">
        <v>9.6435185185185198E-4</v>
      </c>
    </row>
    <row r="2303" spans="1:11" x14ac:dyDescent="0.25">
      <c r="A2303" s="1">
        <v>2024</v>
      </c>
      <c r="B2303" s="4">
        <f>_xlfn.XLOOKUP(BD_ATLETAS[[#This Row],[ATLETA]],ATLETAS[ATLETA],ATLETAS[F. NACIMIENTO])</f>
        <v>39558</v>
      </c>
      <c r="C2303" s="1">
        <f>IF(BD_ATLETAS[[#This Row],[F. NACIMIENTO]]=0,"",BD_ATLETAS[[#This Row],[AÑO]]-YEAR(BD_ATLETAS[[#This Row],[F. NACIMIENTO]]))</f>
        <v>12</v>
      </c>
      <c r="D2303" s="2" t="s">
        <v>412</v>
      </c>
      <c r="E2303" s="4" t="s">
        <v>367</v>
      </c>
      <c r="F23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3" s="4" t="str">
        <f>_xlfn.XLOOKUP(BD_ATLETAS[[#This Row],[ATLETA]],ATLETAS[ATLETA],ATLETAS[SEXO])</f>
        <v>M</v>
      </c>
      <c r="H2303" s="4" t="s">
        <v>382</v>
      </c>
      <c r="I2303" s="2" t="s">
        <v>388</v>
      </c>
      <c r="J2303" s="1" t="s">
        <v>653</v>
      </c>
      <c r="K2303" s="3">
        <v>4.5539351851851852E-3</v>
      </c>
    </row>
    <row r="2304" spans="1:11" x14ac:dyDescent="0.25">
      <c r="A2304" s="1">
        <v>2024</v>
      </c>
      <c r="B2304" s="4">
        <f>_xlfn.XLOOKUP(BD_ATLETAS[[#This Row],[ATLETA]],ATLETAS[ATLETA],ATLETAS[F. NACIMIENTO])</f>
        <v>39558</v>
      </c>
      <c r="C2304" s="1">
        <f>IF(BD_ATLETAS[[#This Row],[F. NACIMIENTO]]=0,"",BD_ATLETAS[[#This Row],[AÑO]]-YEAR(BD_ATLETAS[[#This Row],[F. NACIMIENTO]]))</f>
        <v>12</v>
      </c>
      <c r="D2304" s="2" t="s">
        <v>188</v>
      </c>
      <c r="E2304" s="4" t="s">
        <v>367</v>
      </c>
      <c r="F23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4" s="4" t="str">
        <f>_xlfn.XLOOKUP(BD_ATLETAS[[#This Row],[ATLETA]],ATLETAS[ATLETA],ATLETAS[SEXO])</f>
        <v>M</v>
      </c>
      <c r="H2304" s="4" t="s">
        <v>382</v>
      </c>
      <c r="I2304" s="2" t="s">
        <v>388</v>
      </c>
      <c r="J2304" s="1" t="s">
        <v>649</v>
      </c>
      <c r="K2304" s="3">
        <v>4.2135416666666667E-4</v>
      </c>
    </row>
    <row r="2305" spans="1:11" x14ac:dyDescent="0.25">
      <c r="A2305" s="1">
        <v>2024</v>
      </c>
      <c r="B2305" s="4">
        <f>_xlfn.XLOOKUP(BD_ATLETAS[[#This Row],[ATLETA]],ATLETAS[ATLETA],ATLETAS[F. NACIMIENTO])</f>
        <v>39962</v>
      </c>
      <c r="C2305" s="1">
        <f>IF(BD_ATLETAS[[#This Row],[F. NACIMIENTO]]=0,"",BD_ATLETAS[[#This Row],[AÑO]]-YEAR(BD_ATLETAS[[#This Row],[F. NACIMIENTO]]))</f>
        <v>11</v>
      </c>
      <c r="D2305" s="2" t="s">
        <v>245</v>
      </c>
      <c r="E2305" s="4" t="s">
        <v>369</v>
      </c>
      <c r="F23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5" s="4" t="str">
        <f>_xlfn.XLOOKUP(BD_ATLETAS[[#This Row],[ATLETA]],ATLETAS[ATLETA],ATLETAS[SEXO])</f>
        <v>F</v>
      </c>
      <c r="H2305" s="4" t="s">
        <v>382</v>
      </c>
      <c r="I2305" s="2" t="s">
        <v>388</v>
      </c>
      <c r="J2305" s="1" t="s">
        <v>653</v>
      </c>
      <c r="K2305" s="3">
        <v>4.6212962962962961E-3</v>
      </c>
    </row>
    <row r="2306" spans="1:11" x14ac:dyDescent="0.25">
      <c r="A2306" s="1">
        <v>2024</v>
      </c>
      <c r="B2306" s="4">
        <f>_xlfn.XLOOKUP(BD_ATLETAS[[#This Row],[ATLETA]],ATLETAS[ATLETA],ATLETAS[F. NACIMIENTO])</f>
        <v>39962</v>
      </c>
      <c r="C2306" s="1">
        <f>IF(BD_ATLETAS[[#This Row],[F. NACIMIENTO]]=0,"",BD_ATLETAS[[#This Row],[AÑO]]-YEAR(BD_ATLETAS[[#This Row],[F. NACIMIENTO]]))</f>
        <v>11</v>
      </c>
      <c r="D2306" s="2" t="s">
        <v>245</v>
      </c>
      <c r="E2306" s="4" t="s">
        <v>369</v>
      </c>
      <c r="F23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6" s="4" t="str">
        <f>_xlfn.XLOOKUP(BD_ATLETAS[[#This Row],[ATLETA]],ATLETAS[ATLETA],ATLETAS[SEXO])</f>
        <v>F</v>
      </c>
      <c r="H2306" s="4" t="s">
        <v>382</v>
      </c>
      <c r="I2306" s="2" t="s">
        <v>388</v>
      </c>
      <c r="J2306" s="1" t="s">
        <v>649</v>
      </c>
      <c r="K2306" s="3">
        <v>4.1446759259259258E-4</v>
      </c>
    </row>
    <row r="2307" spans="1:11" x14ac:dyDescent="0.25">
      <c r="A2307" s="1">
        <v>2024</v>
      </c>
      <c r="B2307" s="4">
        <f>_xlfn.XLOOKUP(BD_ATLETAS[[#This Row],[ATLETA]],ATLETAS[ATLETA],ATLETAS[F. NACIMIENTO])</f>
        <v>39962</v>
      </c>
      <c r="C2307" s="1">
        <f>IF(BD_ATLETAS[[#This Row],[F. NACIMIENTO]]=0,"",BD_ATLETAS[[#This Row],[AÑO]]-YEAR(BD_ATLETAS[[#This Row],[F. NACIMIENTO]]))</f>
        <v>11</v>
      </c>
      <c r="D2307" s="2" t="s">
        <v>245</v>
      </c>
      <c r="E2307" s="4" t="s">
        <v>369</v>
      </c>
      <c r="F23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7" s="4" t="str">
        <f>_xlfn.XLOOKUP(BD_ATLETAS[[#This Row],[ATLETA]],ATLETAS[ATLETA],ATLETAS[SEXO])</f>
        <v>F</v>
      </c>
      <c r="H2307" s="4" t="s">
        <v>382</v>
      </c>
      <c r="I2307" s="2" t="s">
        <v>388</v>
      </c>
      <c r="J2307" s="1" t="s">
        <v>651</v>
      </c>
      <c r="K2307" s="3">
        <v>9.8616898148148153E-4</v>
      </c>
    </row>
    <row r="2308" spans="1:11" x14ac:dyDescent="0.25">
      <c r="A2308" s="1">
        <v>2024</v>
      </c>
      <c r="B2308" s="4">
        <f>_xlfn.XLOOKUP(BD_ATLETAS[[#This Row],[ATLETA]],ATLETAS[ATLETA],ATLETAS[F. NACIMIENTO])</f>
        <v>39884</v>
      </c>
      <c r="C2308" s="1">
        <f>IF(BD_ATLETAS[[#This Row],[F. NACIMIENTO]]=0,"",BD_ATLETAS[[#This Row],[AÑO]]-YEAR(BD_ATLETAS[[#This Row],[F. NACIMIENTO]]))</f>
        <v>11</v>
      </c>
      <c r="D2308" s="2" t="s">
        <v>417</v>
      </c>
      <c r="E2308" s="4" t="s">
        <v>369</v>
      </c>
      <c r="F23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8" s="4" t="str">
        <f>_xlfn.XLOOKUP(BD_ATLETAS[[#This Row],[ATLETA]],ATLETAS[ATLETA],ATLETAS[SEXO])</f>
        <v>M</v>
      </c>
      <c r="H2308" s="4" t="s">
        <v>382</v>
      </c>
      <c r="I2308" s="2" t="s">
        <v>388</v>
      </c>
      <c r="J2308" s="1" t="s">
        <v>653</v>
      </c>
      <c r="K2308" s="3">
        <v>5.9052083333333344E-3</v>
      </c>
    </row>
    <row r="2309" spans="1:11" x14ac:dyDescent="0.25">
      <c r="A2309" s="1">
        <v>2024</v>
      </c>
      <c r="B2309" s="4">
        <f>_xlfn.XLOOKUP(BD_ATLETAS[[#This Row],[ATLETA]],ATLETAS[ATLETA],ATLETAS[F. NACIMIENTO])</f>
        <v>39884</v>
      </c>
      <c r="C2309" s="1">
        <f>IF(BD_ATLETAS[[#This Row],[F. NACIMIENTO]]=0,"",BD_ATLETAS[[#This Row],[AÑO]]-YEAR(BD_ATLETAS[[#This Row],[F. NACIMIENTO]]))</f>
        <v>11</v>
      </c>
      <c r="D2309" s="2" t="s">
        <v>417</v>
      </c>
      <c r="E2309" s="4" t="s">
        <v>369</v>
      </c>
      <c r="F23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09" s="4" t="str">
        <f>_xlfn.XLOOKUP(BD_ATLETAS[[#This Row],[ATLETA]],ATLETAS[ATLETA],ATLETAS[SEXO])</f>
        <v>M</v>
      </c>
      <c r="H2309" s="4" t="s">
        <v>382</v>
      </c>
      <c r="I2309" s="2" t="s">
        <v>388</v>
      </c>
      <c r="J2309" s="1" t="s">
        <v>651</v>
      </c>
      <c r="K2309" s="3">
        <v>1.3222800925925926E-3</v>
      </c>
    </row>
    <row r="2310" spans="1:11" x14ac:dyDescent="0.25">
      <c r="A2310" s="1">
        <v>2024</v>
      </c>
      <c r="B2310" s="4">
        <f>_xlfn.XLOOKUP(BD_ATLETAS[[#This Row],[ATLETA]],ATLETAS[ATLETA],ATLETAS[F. NACIMIENTO])</f>
        <v>37977</v>
      </c>
      <c r="C2310" s="1">
        <f>IF(BD_ATLETAS[[#This Row],[F. NACIMIENTO]]=0,"",BD_ATLETAS[[#This Row],[AÑO]]-YEAR(BD_ATLETAS[[#This Row],[F. NACIMIENTO]]))</f>
        <v>17</v>
      </c>
      <c r="D2310" s="2" t="s">
        <v>396</v>
      </c>
      <c r="E2310" s="4" t="s">
        <v>78</v>
      </c>
      <c r="F231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0" s="4" t="str">
        <f>_xlfn.XLOOKUP(BD_ATLETAS[[#This Row],[ATLETA]],ATLETAS[ATLETA],ATLETAS[SEXO])</f>
        <v>F</v>
      </c>
      <c r="H2310" s="4" t="s">
        <v>382</v>
      </c>
      <c r="I2310" s="2" t="s">
        <v>388</v>
      </c>
      <c r="J2310" s="1" t="s">
        <v>653</v>
      </c>
      <c r="K2310" s="3">
        <v>6.5204861111111114E-3</v>
      </c>
    </row>
    <row r="2311" spans="1:11" x14ac:dyDescent="0.25">
      <c r="A2311" s="1">
        <v>2024</v>
      </c>
      <c r="B2311" s="4">
        <f>_xlfn.XLOOKUP(BD_ATLETAS[[#This Row],[ATLETA]],ATLETAS[ATLETA],ATLETAS[F. NACIMIENTO])</f>
        <v>37977</v>
      </c>
      <c r="C2311" s="1">
        <f>IF(BD_ATLETAS[[#This Row],[F. NACIMIENTO]]=0,"",BD_ATLETAS[[#This Row],[AÑO]]-YEAR(BD_ATLETAS[[#This Row],[F. NACIMIENTO]]))</f>
        <v>17</v>
      </c>
      <c r="D2311" s="2" t="s">
        <v>396</v>
      </c>
      <c r="E2311" s="4" t="s">
        <v>78</v>
      </c>
      <c r="F231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1" s="4" t="str">
        <f>_xlfn.XLOOKUP(BD_ATLETAS[[#This Row],[ATLETA]],ATLETAS[ATLETA],ATLETAS[SEXO])</f>
        <v>F</v>
      </c>
      <c r="H2311" s="4" t="s">
        <v>382</v>
      </c>
      <c r="I2311" s="2" t="s">
        <v>388</v>
      </c>
      <c r="J2311" s="1" t="s">
        <v>649</v>
      </c>
      <c r="K2311" s="3">
        <v>5.1307870370370374E-4</v>
      </c>
    </row>
    <row r="2312" spans="1:11" x14ac:dyDescent="0.25">
      <c r="A2312" s="1">
        <v>2024</v>
      </c>
      <c r="B2312" s="4">
        <f>_xlfn.XLOOKUP(BD_ATLETAS[[#This Row],[ATLETA]],ATLETAS[ATLETA],ATLETAS[F. NACIMIENTO])</f>
        <v>37977</v>
      </c>
      <c r="C2312" s="1">
        <f>IF(BD_ATLETAS[[#This Row],[F. NACIMIENTO]]=0,"",BD_ATLETAS[[#This Row],[AÑO]]-YEAR(BD_ATLETAS[[#This Row],[F. NACIMIENTO]]))</f>
        <v>17</v>
      </c>
      <c r="D2312" s="2" t="s">
        <v>396</v>
      </c>
      <c r="E2312" s="4" t="s">
        <v>78</v>
      </c>
      <c r="F231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312" s="4" t="str">
        <f>_xlfn.XLOOKUP(BD_ATLETAS[[#This Row],[ATLETA]],ATLETAS[ATLETA],ATLETAS[SEXO])</f>
        <v>F</v>
      </c>
      <c r="H2312" s="4" t="s">
        <v>382</v>
      </c>
      <c r="I2312" s="2" t="s">
        <v>388</v>
      </c>
      <c r="J2312" s="1" t="s">
        <v>651</v>
      </c>
      <c r="K2312" s="3">
        <v>1.303587962962963E-3</v>
      </c>
    </row>
    <row r="2313" spans="1:11" x14ac:dyDescent="0.25">
      <c r="A2313" s="1">
        <v>2024</v>
      </c>
      <c r="B2313" s="4">
        <f>_xlfn.XLOOKUP(BD_ATLETAS[[#This Row],[ATLETA]],ATLETAS[ATLETA],ATLETAS[F. NACIMIENTO])</f>
        <v>38487</v>
      </c>
      <c r="C2313" s="1">
        <f>IF(BD_ATLETAS[[#This Row],[F. NACIMIENTO]]=0,"",BD_ATLETAS[[#This Row],[AÑO]]-YEAR(BD_ATLETAS[[#This Row],[F. NACIMIENTO]]))</f>
        <v>15</v>
      </c>
      <c r="D2313" s="2" t="s">
        <v>334</v>
      </c>
      <c r="E2313" s="4" t="s">
        <v>376</v>
      </c>
      <c r="F23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3" s="4" t="str">
        <f>_xlfn.XLOOKUP(BD_ATLETAS[[#This Row],[ATLETA]],ATLETAS[ATLETA],ATLETAS[SEXO])</f>
        <v>F</v>
      </c>
      <c r="H2313" s="4" t="s">
        <v>382</v>
      </c>
      <c r="I2313" s="2" t="s">
        <v>388</v>
      </c>
      <c r="J2313" s="1" t="s">
        <v>653</v>
      </c>
      <c r="K2313" s="3">
        <v>4.4744212962962967E-3</v>
      </c>
    </row>
    <row r="2314" spans="1:11" x14ac:dyDescent="0.25">
      <c r="A2314" s="1">
        <v>2024</v>
      </c>
      <c r="B2314" s="4">
        <f>_xlfn.XLOOKUP(BD_ATLETAS[[#This Row],[ATLETA]],ATLETAS[ATLETA],ATLETAS[F. NACIMIENTO])</f>
        <v>38487</v>
      </c>
      <c r="C2314" s="1">
        <f>IF(BD_ATLETAS[[#This Row],[F. NACIMIENTO]]=0,"",BD_ATLETAS[[#This Row],[AÑO]]-YEAR(BD_ATLETAS[[#This Row],[F. NACIMIENTO]]))</f>
        <v>15</v>
      </c>
      <c r="D2314" s="2" t="s">
        <v>334</v>
      </c>
      <c r="E2314" s="4" t="s">
        <v>376</v>
      </c>
      <c r="F231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4" s="4" t="str">
        <f>_xlfn.XLOOKUP(BD_ATLETAS[[#This Row],[ATLETA]],ATLETAS[ATLETA],ATLETAS[SEXO])</f>
        <v>F</v>
      </c>
      <c r="H2314" s="4" t="s">
        <v>382</v>
      </c>
      <c r="I2314" s="2" t="s">
        <v>388</v>
      </c>
      <c r="J2314" s="1" t="s">
        <v>649</v>
      </c>
      <c r="K2314" s="3">
        <v>4.1620370370370373E-4</v>
      </c>
    </row>
    <row r="2315" spans="1:11" x14ac:dyDescent="0.25">
      <c r="A2315" s="1">
        <v>2024</v>
      </c>
      <c r="B2315" s="4">
        <f>_xlfn.XLOOKUP(BD_ATLETAS[[#This Row],[ATLETA]],ATLETAS[ATLETA],ATLETAS[F. NACIMIENTO])</f>
        <v>38487</v>
      </c>
      <c r="C2315" s="1">
        <f>IF(BD_ATLETAS[[#This Row],[F. NACIMIENTO]]=0,"",BD_ATLETAS[[#This Row],[AÑO]]-YEAR(BD_ATLETAS[[#This Row],[F. NACIMIENTO]]))</f>
        <v>15</v>
      </c>
      <c r="D2315" s="2" t="s">
        <v>334</v>
      </c>
      <c r="E2315" s="4" t="s">
        <v>376</v>
      </c>
      <c r="F23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15" s="4" t="str">
        <f>_xlfn.XLOOKUP(BD_ATLETAS[[#This Row],[ATLETA]],ATLETAS[ATLETA],ATLETAS[SEXO])</f>
        <v>F</v>
      </c>
      <c r="H2315" s="4" t="s">
        <v>382</v>
      </c>
      <c r="I2315" s="2" t="s">
        <v>388</v>
      </c>
      <c r="J2315" s="1" t="s">
        <v>651</v>
      </c>
      <c r="K2315" s="3">
        <v>9.3969907407407413E-4</v>
      </c>
    </row>
    <row r="2316" spans="1:11" x14ac:dyDescent="0.25">
      <c r="A2316" s="1">
        <v>2024</v>
      </c>
      <c r="B2316" s="4">
        <f>_xlfn.XLOOKUP(BD_ATLETAS[[#This Row],[ATLETA]],ATLETAS[ATLETA],ATLETAS[F. NACIMIENTO])</f>
        <v>35011</v>
      </c>
      <c r="C2316" s="1">
        <f>IF(BD_ATLETAS[[#This Row],[F. NACIMIENTO]]=0,"",BD_ATLETAS[[#This Row],[AÑO]]-YEAR(BD_ATLETAS[[#This Row],[F. NACIMIENTO]]))</f>
        <v>25</v>
      </c>
      <c r="D2316" s="2" t="s">
        <v>279</v>
      </c>
      <c r="E2316" s="4" t="s">
        <v>369</v>
      </c>
      <c r="F23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16" s="4" t="str">
        <f>_xlfn.XLOOKUP(BD_ATLETAS[[#This Row],[ATLETA]],ATLETAS[ATLETA],ATLETAS[SEXO])</f>
        <v>M</v>
      </c>
      <c r="H2316" s="4" t="s">
        <v>382</v>
      </c>
      <c r="I2316" s="2" t="s">
        <v>388</v>
      </c>
      <c r="J2316" s="1" t="s">
        <v>653</v>
      </c>
      <c r="K2316" s="3">
        <v>3.4335648148148146E-3</v>
      </c>
    </row>
    <row r="2317" spans="1:11" x14ac:dyDescent="0.25">
      <c r="A2317" s="1">
        <v>2024</v>
      </c>
      <c r="B2317" s="4">
        <f>_xlfn.XLOOKUP(BD_ATLETAS[[#This Row],[ATLETA]],ATLETAS[ATLETA],ATLETAS[F. NACIMIENTO])</f>
        <v>35011</v>
      </c>
      <c r="C2317" s="1">
        <f>IF(BD_ATLETAS[[#This Row],[F. NACIMIENTO]]=0,"",BD_ATLETAS[[#This Row],[AÑO]]-YEAR(BD_ATLETAS[[#This Row],[F. NACIMIENTO]]))</f>
        <v>25</v>
      </c>
      <c r="D2317" s="2" t="s">
        <v>279</v>
      </c>
      <c r="E2317" s="4" t="s">
        <v>369</v>
      </c>
      <c r="F23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17" s="4" t="str">
        <f>_xlfn.XLOOKUP(BD_ATLETAS[[#This Row],[ATLETA]],ATLETAS[ATLETA],ATLETAS[SEXO])</f>
        <v>M</v>
      </c>
      <c r="H2317" s="4" t="s">
        <v>382</v>
      </c>
      <c r="I2317" s="2" t="s">
        <v>388</v>
      </c>
      <c r="J2317" s="1" t="s">
        <v>651</v>
      </c>
      <c r="K2317" s="3">
        <v>6.7060185185185191E-4</v>
      </c>
    </row>
    <row r="2318" spans="1:11" x14ac:dyDescent="0.25">
      <c r="A2318" s="1">
        <v>2024</v>
      </c>
      <c r="B2318" s="4">
        <f>_xlfn.XLOOKUP(BD_ATLETAS[[#This Row],[ATLETA]],ATLETAS[ATLETA],ATLETAS[F. NACIMIENTO])</f>
        <v>28001</v>
      </c>
      <c r="C2318" s="1">
        <f>IF(BD_ATLETAS[[#This Row],[F. NACIMIENTO]]=0,"",BD_ATLETAS[[#This Row],[AÑO]]-YEAR(BD_ATLETAS[[#This Row],[F. NACIMIENTO]]))</f>
        <v>44</v>
      </c>
      <c r="D2318" s="2" t="s">
        <v>449</v>
      </c>
      <c r="E2318" s="4" t="s">
        <v>367</v>
      </c>
      <c r="F2318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18" s="4" t="str">
        <f>_xlfn.XLOOKUP(BD_ATLETAS[[#This Row],[ATLETA]],ATLETAS[ATLETA],ATLETAS[SEXO])</f>
        <v>F</v>
      </c>
      <c r="H2318" s="4" t="s">
        <v>382</v>
      </c>
      <c r="I2318" s="2" t="s">
        <v>388</v>
      </c>
      <c r="J2318" s="1" t="s">
        <v>653</v>
      </c>
      <c r="K2318" s="3">
        <v>6.871412037037037E-3</v>
      </c>
    </row>
    <row r="2319" spans="1:11" x14ac:dyDescent="0.25">
      <c r="A2319" s="1">
        <v>2024</v>
      </c>
      <c r="B2319" s="4">
        <f>_xlfn.XLOOKUP(BD_ATLETAS[[#This Row],[ATLETA]],ATLETAS[ATLETA],ATLETAS[F. NACIMIENTO])</f>
        <v>28001</v>
      </c>
      <c r="C2319" s="1">
        <f>IF(BD_ATLETAS[[#This Row],[F. NACIMIENTO]]=0,"",BD_ATLETAS[[#This Row],[AÑO]]-YEAR(BD_ATLETAS[[#This Row],[F. NACIMIENTO]]))</f>
        <v>44</v>
      </c>
      <c r="D2319" s="2" t="s">
        <v>449</v>
      </c>
      <c r="E2319" s="4" t="s">
        <v>367</v>
      </c>
      <c r="F2319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19" s="4" t="str">
        <f>_xlfn.XLOOKUP(BD_ATLETAS[[#This Row],[ATLETA]],ATLETAS[ATLETA],ATLETAS[SEXO])</f>
        <v>F</v>
      </c>
      <c r="H2319" s="4" t="s">
        <v>382</v>
      </c>
      <c r="I2319" s="2" t="s">
        <v>388</v>
      </c>
      <c r="J2319" s="1" t="s">
        <v>649</v>
      </c>
      <c r="K2319" s="3">
        <v>6.2042824074074073E-4</v>
      </c>
    </row>
    <row r="2320" spans="1:11" x14ac:dyDescent="0.25">
      <c r="A2320" s="1">
        <v>2024</v>
      </c>
      <c r="B2320" s="4">
        <f>_xlfn.XLOOKUP(BD_ATLETAS[[#This Row],[ATLETA]],ATLETAS[ATLETA],ATLETAS[F. NACIMIENTO])</f>
        <v>28001</v>
      </c>
      <c r="C2320" s="1">
        <f>IF(BD_ATLETAS[[#This Row],[F. NACIMIENTO]]=0,"",BD_ATLETAS[[#This Row],[AÑO]]-YEAR(BD_ATLETAS[[#This Row],[F. NACIMIENTO]]))</f>
        <v>44</v>
      </c>
      <c r="D2320" s="2" t="s">
        <v>449</v>
      </c>
      <c r="E2320" s="4" t="s">
        <v>367</v>
      </c>
      <c r="F2320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320" s="4" t="str">
        <f>_xlfn.XLOOKUP(BD_ATLETAS[[#This Row],[ATLETA]],ATLETAS[ATLETA],ATLETAS[SEXO])</f>
        <v>F</v>
      </c>
      <c r="H2320" s="4" t="s">
        <v>382</v>
      </c>
      <c r="I2320" s="2" t="s">
        <v>388</v>
      </c>
      <c r="J2320" s="1" t="s">
        <v>651</v>
      </c>
      <c r="K2320" s="3">
        <v>1.4876157407407407E-3</v>
      </c>
    </row>
    <row r="2321" spans="1:11" x14ac:dyDescent="0.25">
      <c r="A2321" s="1">
        <v>2024</v>
      </c>
      <c r="B2321" s="4">
        <f>_xlfn.XLOOKUP(BD_ATLETAS[[#This Row],[ATLETA]],ATLETAS[ATLETA],ATLETAS[F. NACIMIENTO])</f>
        <v>39890</v>
      </c>
      <c r="C2321" s="1">
        <f>IF(BD_ATLETAS[[#This Row],[F. NACIMIENTO]]=0,"",BD_ATLETAS[[#This Row],[AÑO]]-YEAR(BD_ATLETAS[[#This Row],[F. NACIMIENTO]]))</f>
        <v>11</v>
      </c>
      <c r="D2321" s="2" t="s">
        <v>397</v>
      </c>
      <c r="E2321" s="4" t="s">
        <v>78</v>
      </c>
      <c r="F232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1" s="4" t="str">
        <f>_xlfn.XLOOKUP(BD_ATLETAS[[#This Row],[ATLETA]],ATLETAS[ATLETA],ATLETAS[SEXO])</f>
        <v>F</v>
      </c>
      <c r="H2321" s="4" t="s">
        <v>382</v>
      </c>
      <c r="I2321" s="2" t="s">
        <v>388</v>
      </c>
      <c r="J2321" s="1" t="s">
        <v>653</v>
      </c>
      <c r="K2321" s="3">
        <v>7.5562500000000005E-3</v>
      </c>
    </row>
    <row r="2322" spans="1:11" x14ac:dyDescent="0.25">
      <c r="A2322" s="1">
        <v>2024</v>
      </c>
      <c r="B2322" s="4">
        <f>_xlfn.XLOOKUP(BD_ATLETAS[[#This Row],[ATLETA]],ATLETAS[ATLETA],ATLETAS[F. NACIMIENTO])</f>
        <v>39890</v>
      </c>
      <c r="C2322" s="1">
        <f>IF(BD_ATLETAS[[#This Row],[F. NACIMIENTO]]=0,"",BD_ATLETAS[[#This Row],[AÑO]]-YEAR(BD_ATLETAS[[#This Row],[F. NACIMIENTO]]))</f>
        <v>11</v>
      </c>
      <c r="D2322" s="2" t="s">
        <v>397</v>
      </c>
      <c r="E2322" s="4" t="s">
        <v>78</v>
      </c>
      <c r="F232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2" s="4" t="str">
        <f>_xlfn.XLOOKUP(BD_ATLETAS[[#This Row],[ATLETA]],ATLETAS[ATLETA],ATLETAS[SEXO])</f>
        <v>F</v>
      </c>
      <c r="H2322" s="4" t="s">
        <v>382</v>
      </c>
      <c r="I2322" s="2" t="s">
        <v>388</v>
      </c>
      <c r="J2322" s="1" t="s">
        <v>649</v>
      </c>
      <c r="K2322" s="3">
        <v>7.548611111111111E-4</v>
      </c>
    </row>
    <row r="2323" spans="1:11" x14ac:dyDescent="0.25">
      <c r="A2323" s="1">
        <v>2024</v>
      </c>
      <c r="B2323" s="4">
        <f>_xlfn.XLOOKUP(BD_ATLETAS[[#This Row],[ATLETA]],ATLETAS[ATLETA],ATLETAS[F. NACIMIENTO])</f>
        <v>39890</v>
      </c>
      <c r="C2323" s="1">
        <f>IF(BD_ATLETAS[[#This Row],[F. NACIMIENTO]]=0,"",BD_ATLETAS[[#This Row],[AÑO]]-YEAR(BD_ATLETAS[[#This Row],[F. NACIMIENTO]]))</f>
        <v>11</v>
      </c>
      <c r="D2323" s="2" t="s">
        <v>397</v>
      </c>
      <c r="E2323" s="4" t="s">
        <v>78</v>
      </c>
      <c r="F232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3" s="4" t="str">
        <f>_xlfn.XLOOKUP(BD_ATLETAS[[#This Row],[ATLETA]],ATLETAS[ATLETA],ATLETAS[SEXO])</f>
        <v>F</v>
      </c>
      <c r="H2323" s="4" t="s">
        <v>382</v>
      </c>
      <c r="I2323" s="2" t="s">
        <v>388</v>
      </c>
      <c r="J2323" s="1" t="s">
        <v>651</v>
      </c>
      <c r="K2323" s="3">
        <v>1.7412037037037038E-3</v>
      </c>
    </row>
    <row r="2324" spans="1:11" x14ac:dyDescent="0.25">
      <c r="A2324" s="1">
        <v>2024</v>
      </c>
      <c r="B2324" s="4">
        <f>_xlfn.XLOOKUP(BD_ATLETAS[[#This Row],[ATLETA]],ATLETAS[ATLETA],ATLETAS[F. NACIMIENTO])</f>
        <v>39569</v>
      </c>
      <c r="C2324" s="1">
        <f>IF(BD_ATLETAS[[#This Row],[F. NACIMIENTO]]=0,"",BD_ATLETAS[[#This Row],[AÑO]]-YEAR(BD_ATLETAS[[#This Row],[F. NACIMIENTO]]))</f>
        <v>12</v>
      </c>
      <c r="D2324" s="2" t="s">
        <v>410</v>
      </c>
      <c r="E2324" s="4" t="s">
        <v>369</v>
      </c>
      <c r="F232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4" s="4" t="str">
        <f>_xlfn.XLOOKUP(BD_ATLETAS[[#This Row],[ATLETA]],ATLETAS[ATLETA],ATLETAS[SEXO])</f>
        <v>M</v>
      </c>
      <c r="H2324" s="4" t="s">
        <v>382</v>
      </c>
      <c r="I2324" s="2" t="s">
        <v>388</v>
      </c>
      <c r="J2324" s="1" t="s">
        <v>653</v>
      </c>
      <c r="K2324" s="3">
        <v>5.0105324074074071E-3</v>
      </c>
    </row>
    <row r="2325" spans="1:11" x14ac:dyDescent="0.25">
      <c r="A2325" s="1">
        <v>2024</v>
      </c>
      <c r="B2325" s="4">
        <f>_xlfn.XLOOKUP(BD_ATLETAS[[#This Row],[ATLETA]],ATLETAS[ATLETA],ATLETAS[F. NACIMIENTO])</f>
        <v>39569</v>
      </c>
      <c r="C2325" s="1">
        <f>IF(BD_ATLETAS[[#This Row],[F. NACIMIENTO]]=0,"",BD_ATLETAS[[#This Row],[AÑO]]-YEAR(BD_ATLETAS[[#This Row],[F. NACIMIENTO]]))</f>
        <v>12</v>
      </c>
      <c r="D2325" s="2" t="s">
        <v>410</v>
      </c>
      <c r="E2325" s="4" t="s">
        <v>369</v>
      </c>
      <c r="F23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5" s="4" t="str">
        <f>_xlfn.XLOOKUP(BD_ATLETAS[[#This Row],[ATLETA]],ATLETAS[ATLETA],ATLETAS[SEXO])</f>
        <v>M</v>
      </c>
      <c r="H2325" s="4" t="s">
        <v>382</v>
      </c>
      <c r="I2325" s="2" t="s">
        <v>388</v>
      </c>
      <c r="J2325" s="1" t="s">
        <v>651</v>
      </c>
      <c r="K2325" s="3">
        <v>1.0890625000000002E-3</v>
      </c>
    </row>
    <row r="2326" spans="1:11" x14ac:dyDescent="0.25">
      <c r="A2326" s="1">
        <v>2024</v>
      </c>
      <c r="B2326" s="4">
        <f>_xlfn.XLOOKUP(BD_ATLETAS[[#This Row],[ATLETA]],ATLETAS[ATLETA],ATLETAS[F. NACIMIENTO])</f>
        <v>39869</v>
      </c>
      <c r="C2326" s="1">
        <f>IF(BD_ATLETAS[[#This Row],[F. NACIMIENTO]]=0,"",BD_ATLETAS[[#This Row],[AÑO]]-YEAR(BD_ATLETAS[[#This Row],[F. NACIMIENTO]]))</f>
        <v>11</v>
      </c>
      <c r="D2326" s="2" t="s">
        <v>246</v>
      </c>
      <c r="E2326" s="4" t="s">
        <v>369</v>
      </c>
      <c r="F23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6" s="4" t="str">
        <f>_xlfn.XLOOKUP(BD_ATLETAS[[#This Row],[ATLETA]],ATLETAS[ATLETA],ATLETAS[SEXO])</f>
        <v>F</v>
      </c>
      <c r="H2326" s="4" t="s">
        <v>382</v>
      </c>
      <c r="I2326" s="2" t="s">
        <v>388</v>
      </c>
      <c r="J2326" s="1" t="s">
        <v>653</v>
      </c>
      <c r="K2326" s="3">
        <v>4.6626157407407406E-3</v>
      </c>
    </row>
    <row r="2327" spans="1:11" x14ac:dyDescent="0.25">
      <c r="A2327" s="1">
        <v>2024</v>
      </c>
      <c r="B2327" s="4">
        <f>_xlfn.XLOOKUP(BD_ATLETAS[[#This Row],[ATLETA]],ATLETAS[ATLETA],ATLETAS[F. NACIMIENTO])</f>
        <v>39869</v>
      </c>
      <c r="C2327" s="1">
        <f>IF(BD_ATLETAS[[#This Row],[F. NACIMIENTO]]=0,"",BD_ATLETAS[[#This Row],[AÑO]]-YEAR(BD_ATLETAS[[#This Row],[F. NACIMIENTO]]))</f>
        <v>11</v>
      </c>
      <c r="D2327" s="2" t="s">
        <v>246</v>
      </c>
      <c r="E2327" s="4" t="s">
        <v>369</v>
      </c>
      <c r="F23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27" s="4" t="str">
        <f>_xlfn.XLOOKUP(BD_ATLETAS[[#This Row],[ATLETA]],ATLETAS[ATLETA],ATLETAS[SEXO])</f>
        <v>F</v>
      </c>
      <c r="H2327" s="4" t="s">
        <v>382</v>
      </c>
      <c r="I2327" s="2" t="s">
        <v>388</v>
      </c>
      <c r="J2327" s="1" t="s">
        <v>651</v>
      </c>
      <c r="K2327" s="3">
        <v>1.0423611111111111E-3</v>
      </c>
    </row>
    <row r="2328" spans="1:11" x14ac:dyDescent="0.25">
      <c r="A2328" s="1">
        <v>2024</v>
      </c>
      <c r="B2328" s="4">
        <f>_xlfn.XLOOKUP(BD_ATLETAS[[#This Row],[ATLETA]],ATLETAS[ATLETA],ATLETAS[F. NACIMIENTO])</f>
        <v>40365</v>
      </c>
      <c r="C2328" s="1">
        <f>IF(BD_ATLETAS[[#This Row],[F. NACIMIENTO]]=0,"",BD_ATLETAS[[#This Row],[AÑO]]-YEAR(BD_ATLETAS[[#This Row],[F. NACIMIENTO]]))</f>
        <v>10</v>
      </c>
      <c r="D2328" s="2" t="s">
        <v>419</v>
      </c>
      <c r="E2328" s="4" t="s">
        <v>25</v>
      </c>
      <c r="F232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28" s="4" t="str">
        <f>_xlfn.XLOOKUP(BD_ATLETAS[[#This Row],[ATLETA]],ATLETAS[ATLETA],ATLETAS[SEXO])</f>
        <v>M</v>
      </c>
      <c r="H2328" s="4" t="s">
        <v>382</v>
      </c>
      <c r="I2328" s="2" t="s">
        <v>388</v>
      </c>
      <c r="J2328" s="1" t="s">
        <v>653</v>
      </c>
      <c r="K2328" s="3">
        <v>6.0898148148148153E-3</v>
      </c>
    </row>
    <row r="2329" spans="1:11" x14ac:dyDescent="0.25">
      <c r="A2329" s="1">
        <v>2024</v>
      </c>
      <c r="B2329" s="4">
        <f>_xlfn.XLOOKUP(BD_ATLETAS[[#This Row],[ATLETA]],ATLETAS[ATLETA],ATLETAS[F. NACIMIENTO])</f>
        <v>40365</v>
      </c>
      <c r="C2329" s="1">
        <f>IF(BD_ATLETAS[[#This Row],[F. NACIMIENTO]]=0,"",BD_ATLETAS[[#This Row],[AÑO]]-YEAR(BD_ATLETAS[[#This Row],[F. NACIMIENTO]]))</f>
        <v>10</v>
      </c>
      <c r="D2329" s="2" t="s">
        <v>419</v>
      </c>
      <c r="E2329" s="4" t="s">
        <v>25</v>
      </c>
      <c r="F232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29" s="4" t="str">
        <f>_xlfn.XLOOKUP(BD_ATLETAS[[#This Row],[ATLETA]],ATLETAS[ATLETA],ATLETAS[SEXO])</f>
        <v>M</v>
      </c>
      <c r="H2329" s="4" t="s">
        <v>382</v>
      </c>
      <c r="I2329" s="2" t="s">
        <v>388</v>
      </c>
      <c r="J2329" s="1" t="s">
        <v>649</v>
      </c>
      <c r="K2329" s="3">
        <v>5.6168981481481489E-4</v>
      </c>
    </row>
    <row r="2330" spans="1:11" x14ac:dyDescent="0.25">
      <c r="A2330" s="1">
        <v>2024</v>
      </c>
      <c r="B2330" s="4">
        <f>_xlfn.XLOOKUP(BD_ATLETAS[[#This Row],[ATLETA]],ATLETAS[ATLETA],ATLETAS[F. NACIMIENTO])</f>
        <v>40365</v>
      </c>
      <c r="C2330" s="1">
        <f>IF(BD_ATLETAS[[#This Row],[F. NACIMIENTO]]=0,"",BD_ATLETAS[[#This Row],[AÑO]]-YEAR(BD_ATLETAS[[#This Row],[F. NACIMIENTO]]))</f>
        <v>10</v>
      </c>
      <c r="D2330" s="2" t="s">
        <v>419</v>
      </c>
      <c r="E2330" s="4" t="s">
        <v>25</v>
      </c>
      <c r="F233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330" s="4" t="str">
        <f>_xlfn.XLOOKUP(BD_ATLETAS[[#This Row],[ATLETA]],ATLETAS[ATLETA],ATLETAS[SEXO])</f>
        <v>M</v>
      </c>
      <c r="H2330" s="4" t="s">
        <v>382</v>
      </c>
      <c r="I2330" s="2" t="s">
        <v>388</v>
      </c>
      <c r="J2330" s="1" t="s">
        <v>651</v>
      </c>
      <c r="K2330" s="3">
        <v>1.2976851851851851E-3</v>
      </c>
    </row>
    <row r="2331" spans="1:11" x14ac:dyDescent="0.25">
      <c r="A2331" s="1">
        <v>2024</v>
      </c>
      <c r="B2331" s="4">
        <f>_xlfn.XLOOKUP(BD_ATLETAS[[#This Row],[ATLETA]],ATLETAS[ATLETA],ATLETAS[F. NACIMIENTO])</f>
        <v>40875</v>
      </c>
      <c r="C2331" s="1">
        <f>IF(BD_ATLETAS[[#This Row],[F. NACIMIENTO]]=0,"",BD_ATLETAS[[#This Row],[AÑO]]-YEAR(BD_ATLETAS[[#This Row],[F. NACIMIENTO]]))</f>
        <v>9</v>
      </c>
      <c r="D2331" s="2" t="s">
        <v>184</v>
      </c>
      <c r="E2331" s="4" t="s">
        <v>367</v>
      </c>
      <c r="F233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31" s="4" t="str">
        <f>_xlfn.XLOOKUP(BD_ATLETAS[[#This Row],[ATLETA]],ATLETAS[ATLETA],ATLETAS[SEXO])</f>
        <v>M</v>
      </c>
      <c r="H2331" s="4" t="s">
        <v>382</v>
      </c>
      <c r="I2331" s="2" t="s">
        <v>388</v>
      </c>
      <c r="J2331" s="1" t="s">
        <v>649</v>
      </c>
      <c r="K2331" s="3">
        <v>5.9947916666666656E-4</v>
      </c>
    </row>
    <row r="2332" spans="1:11" x14ac:dyDescent="0.25">
      <c r="A2332" s="1">
        <v>2024</v>
      </c>
      <c r="B2332" s="4">
        <f>_xlfn.XLOOKUP(BD_ATLETAS[[#This Row],[ATLETA]],ATLETAS[ATLETA],ATLETAS[F. NACIMIENTO])</f>
        <v>40875</v>
      </c>
      <c r="C2332" s="1">
        <f>IF(BD_ATLETAS[[#This Row],[F. NACIMIENTO]]=0,"",BD_ATLETAS[[#This Row],[AÑO]]-YEAR(BD_ATLETAS[[#This Row],[F. NACIMIENTO]]))</f>
        <v>9</v>
      </c>
      <c r="D2332" s="2" t="s">
        <v>184</v>
      </c>
      <c r="E2332" s="4" t="s">
        <v>367</v>
      </c>
      <c r="F233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332" s="4" t="str">
        <f>_xlfn.XLOOKUP(BD_ATLETAS[[#This Row],[ATLETA]],ATLETAS[ATLETA],ATLETAS[SEXO])</f>
        <v>M</v>
      </c>
      <c r="H2332" s="4" t="s">
        <v>382</v>
      </c>
      <c r="I2332" s="2" t="s">
        <v>388</v>
      </c>
      <c r="J2332" s="1" t="s">
        <v>651</v>
      </c>
      <c r="K2332" s="3">
        <v>1.3667824074074075E-3</v>
      </c>
    </row>
    <row r="2333" spans="1:11" x14ac:dyDescent="0.25">
      <c r="A2333" s="1">
        <v>2024</v>
      </c>
      <c r="B2333" s="4">
        <f>_xlfn.XLOOKUP(BD_ATLETAS[[#This Row],[ATLETA]],ATLETAS[ATLETA],ATLETAS[F. NACIMIENTO])</f>
        <v>38571</v>
      </c>
      <c r="C2333" s="1">
        <f>IF(BD_ATLETAS[[#This Row],[F. NACIMIENTO]]=0,"",BD_ATLETAS[[#This Row],[AÑO]]-YEAR(BD_ATLETAS[[#This Row],[F. NACIMIENTO]]))</f>
        <v>15</v>
      </c>
      <c r="D2333" s="2" t="s">
        <v>128</v>
      </c>
      <c r="E2333" s="4" t="s">
        <v>364</v>
      </c>
      <c r="F233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3" s="4" t="str">
        <f>_xlfn.XLOOKUP(BD_ATLETAS[[#This Row],[ATLETA]],ATLETAS[ATLETA],ATLETAS[SEXO])</f>
        <v>F</v>
      </c>
      <c r="H2333" s="4" t="s">
        <v>382</v>
      </c>
      <c r="I2333" s="2" t="s">
        <v>388</v>
      </c>
      <c r="J2333" s="1" t="s">
        <v>653</v>
      </c>
      <c r="K2333" s="3">
        <v>5.8138310185185185E-3</v>
      </c>
    </row>
    <row r="2334" spans="1:11" x14ac:dyDescent="0.25">
      <c r="A2334" s="1">
        <v>2024</v>
      </c>
      <c r="B2334" s="4">
        <f>_xlfn.XLOOKUP(BD_ATLETAS[[#This Row],[ATLETA]],ATLETAS[ATLETA],ATLETAS[F. NACIMIENTO])</f>
        <v>38571</v>
      </c>
      <c r="C2334" s="1">
        <f>IF(BD_ATLETAS[[#This Row],[F. NACIMIENTO]]=0,"",BD_ATLETAS[[#This Row],[AÑO]]-YEAR(BD_ATLETAS[[#This Row],[F. NACIMIENTO]]))</f>
        <v>15</v>
      </c>
      <c r="D2334" s="2" t="s">
        <v>128</v>
      </c>
      <c r="E2334" s="4" t="s">
        <v>364</v>
      </c>
      <c r="F233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4" s="4" t="str">
        <f>_xlfn.XLOOKUP(BD_ATLETAS[[#This Row],[ATLETA]],ATLETAS[ATLETA],ATLETAS[SEXO])</f>
        <v>F</v>
      </c>
      <c r="H2334" s="4" t="s">
        <v>382</v>
      </c>
      <c r="I2334" s="2" t="s">
        <v>388</v>
      </c>
      <c r="J2334" s="1" t="s">
        <v>649</v>
      </c>
      <c r="K2334" s="3">
        <v>4.5879629629629634E-4</v>
      </c>
    </row>
    <row r="2335" spans="1:11" x14ac:dyDescent="0.25">
      <c r="A2335" s="1">
        <v>2024</v>
      </c>
      <c r="B2335" s="4">
        <f>_xlfn.XLOOKUP(BD_ATLETAS[[#This Row],[ATLETA]],ATLETAS[ATLETA],ATLETAS[F. NACIMIENTO])</f>
        <v>38571</v>
      </c>
      <c r="C2335" s="1">
        <f>IF(BD_ATLETAS[[#This Row],[F. NACIMIENTO]]=0,"",BD_ATLETAS[[#This Row],[AÑO]]-YEAR(BD_ATLETAS[[#This Row],[F. NACIMIENTO]]))</f>
        <v>15</v>
      </c>
      <c r="D2335" s="2" t="s">
        <v>128</v>
      </c>
      <c r="E2335" s="4" t="s">
        <v>364</v>
      </c>
      <c r="F233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5" s="4" t="str">
        <f>_xlfn.XLOOKUP(BD_ATLETAS[[#This Row],[ATLETA]],ATLETAS[ATLETA],ATLETAS[SEXO])</f>
        <v>F</v>
      </c>
      <c r="H2335" s="4" t="s">
        <v>382</v>
      </c>
      <c r="I2335" s="2" t="s">
        <v>388</v>
      </c>
      <c r="J2335" s="1" t="s">
        <v>651</v>
      </c>
      <c r="K2335" s="3">
        <v>1.1434027777777777E-3</v>
      </c>
    </row>
    <row r="2336" spans="1:11" x14ac:dyDescent="0.25">
      <c r="A2336" s="1">
        <v>2024</v>
      </c>
      <c r="B2336" s="4">
        <f>_xlfn.XLOOKUP(BD_ATLETAS[[#This Row],[ATLETA]],ATLETAS[ATLETA],ATLETAS[F. NACIMIENTO])</f>
        <v>38426</v>
      </c>
      <c r="C2336" s="1">
        <f>IF(BD_ATLETAS[[#This Row],[F. NACIMIENTO]]=0,"",BD_ATLETAS[[#This Row],[AÑO]]-YEAR(BD_ATLETAS[[#This Row],[F. NACIMIENTO]]))</f>
        <v>15</v>
      </c>
      <c r="D2336" s="2" t="s">
        <v>73</v>
      </c>
      <c r="E2336" s="4" t="s">
        <v>78</v>
      </c>
      <c r="F233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6" s="4" t="str">
        <f>_xlfn.XLOOKUP(BD_ATLETAS[[#This Row],[ATLETA]],ATLETAS[ATLETA],ATLETAS[SEXO])</f>
        <v>F</v>
      </c>
      <c r="H2336" s="4" t="s">
        <v>382</v>
      </c>
      <c r="I2336" s="2" t="s">
        <v>388</v>
      </c>
      <c r="J2336" s="1" t="s">
        <v>653</v>
      </c>
      <c r="K2336" s="3">
        <v>5.1307291666666671E-3</v>
      </c>
    </row>
    <row r="2337" spans="1:11" x14ac:dyDescent="0.25">
      <c r="A2337" s="1">
        <v>2024</v>
      </c>
      <c r="B2337" s="4">
        <f>_xlfn.XLOOKUP(BD_ATLETAS[[#This Row],[ATLETA]],ATLETAS[ATLETA],ATLETAS[F. NACIMIENTO])</f>
        <v>38426</v>
      </c>
      <c r="C2337" s="1">
        <f>IF(BD_ATLETAS[[#This Row],[F. NACIMIENTO]]=0,"",BD_ATLETAS[[#This Row],[AÑO]]-YEAR(BD_ATLETAS[[#This Row],[F. NACIMIENTO]]))</f>
        <v>15</v>
      </c>
      <c r="D2337" s="2" t="s">
        <v>73</v>
      </c>
      <c r="E2337" s="4" t="s">
        <v>78</v>
      </c>
      <c r="F233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7" s="4" t="str">
        <f>_xlfn.XLOOKUP(BD_ATLETAS[[#This Row],[ATLETA]],ATLETAS[ATLETA],ATLETAS[SEXO])</f>
        <v>F</v>
      </c>
      <c r="H2337" s="4" t="s">
        <v>382</v>
      </c>
      <c r="I2337" s="2" t="s">
        <v>388</v>
      </c>
      <c r="J2337" s="1" t="s">
        <v>649</v>
      </c>
      <c r="K2337" s="3">
        <v>4.7638888888888893E-4</v>
      </c>
    </row>
    <row r="2338" spans="1:11" x14ac:dyDescent="0.25">
      <c r="A2338" s="1">
        <v>2024</v>
      </c>
      <c r="B2338" s="4">
        <f>_xlfn.XLOOKUP(BD_ATLETAS[[#This Row],[ATLETA]],ATLETAS[ATLETA],ATLETAS[F. NACIMIENTO])</f>
        <v>38426</v>
      </c>
      <c r="C2338" s="1">
        <f>IF(BD_ATLETAS[[#This Row],[F. NACIMIENTO]]=0,"",BD_ATLETAS[[#This Row],[AÑO]]-YEAR(BD_ATLETAS[[#This Row],[F. NACIMIENTO]]))</f>
        <v>15</v>
      </c>
      <c r="D2338" s="2" t="s">
        <v>73</v>
      </c>
      <c r="E2338" s="4" t="s">
        <v>78</v>
      </c>
      <c r="F233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38" s="4" t="str">
        <f>_xlfn.XLOOKUP(BD_ATLETAS[[#This Row],[ATLETA]],ATLETAS[ATLETA],ATLETAS[SEXO])</f>
        <v>F</v>
      </c>
      <c r="H2338" s="4" t="s">
        <v>382</v>
      </c>
      <c r="I2338" s="2" t="s">
        <v>388</v>
      </c>
      <c r="J2338" s="1" t="s">
        <v>651</v>
      </c>
      <c r="K2338" s="3">
        <v>1.1033564814814816E-3</v>
      </c>
    </row>
    <row r="2339" spans="1:11" x14ac:dyDescent="0.25">
      <c r="A2339" s="1">
        <v>2024</v>
      </c>
      <c r="B2339" s="4">
        <f>_xlfn.XLOOKUP(BD_ATLETAS[[#This Row],[ATLETA]],ATLETAS[ATLETA],ATLETAS[F. NACIMIENTO])</f>
        <v>38990</v>
      </c>
      <c r="C2339" s="1">
        <f>IF(BD_ATLETAS[[#This Row],[F. NACIMIENTO]]=0,"",BD_ATLETAS[[#This Row],[AÑO]]-YEAR(BD_ATLETAS[[#This Row],[F. NACIMIENTO]]))</f>
        <v>14</v>
      </c>
      <c r="D2339" s="2" t="s">
        <v>405</v>
      </c>
      <c r="E2339" s="4" t="s">
        <v>362</v>
      </c>
      <c r="F23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39" s="4" t="str">
        <f>_xlfn.XLOOKUP(BD_ATLETAS[[#This Row],[ATLETA]],ATLETAS[ATLETA],ATLETAS[SEXO])</f>
        <v>M</v>
      </c>
      <c r="H2339" s="4" t="s">
        <v>382</v>
      </c>
      <c r="I2339" s="2" t="s">
        <v>388</v>
      </c>
      <c r="J2339" s="1" t="s">
        <v>653</v>
      </c>
      <c r="K2339" s="3">
        <v>3.7091435185185192E-3</v>
      </c>
    </row>
    <row r="2340" spans="1:11" x14ac:dyDescent="0.25">
      <c r="A2340" s="1">
        <v>2024</v>
      </c>
      <c r="B2340" s="4">
        <f>_xlfn.XLOOKUP(BD_ATLETAS[[#This Row],[ATLETA]],ATLETAS[ATLETA],ATLETAS[F. NACIMIENTO])</f>
        <v>38990</v>
      </c>
      <c r="C2340" s="1">
        <f>IF(BD_ATLETAS[[#This Row],[F. NACIMIENTO]]=0,"",BD_ATLETAS[[#This Row],[AÑO]]-YEAR(BD_ATLETAS[[#This Row],[F. NACIMIENTO]]))</f>
        <v>14</v>
      </c>
      <c r="D2340" s="2" t="s">
        <v>405</v>
      </c>
      <c r="E2340" s="4" t="s">
        <v>362</v>
      </c>
      <c r="F23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0" s="4" t="str">
        <f>_xlfn.XLOOKUP(BD_ATLETAS[[#This Row],[ATLETA]],ATLETAS[ATLETA],ATLETAS[SEXO])</f>
        <v>M</v>
      </c>
      <c r="H2340" s="4" t="s">
        <v>382</v>
      </c>
      <c r="I2340" s="2" t="s">
        <v>388</v>
      </c>
      <c r="J2340" s="1" t="s">
        <v>649</v>
      </c>
      <c r="K2340" s="3">
        <v>3.5028935185185185E-4</v>
      </c>
    </row>
    <row r="2341" spans="1:11" x14ac:dyDescent="0.25">
      <c r="A2341" s="1">
        <v>2024</v>
      </c>
      <c r="B2341" s="4">
        <f>_xlfn.XLOOKUP(BD_ATLETAS[[#This Row],[ATLETA]],ATLETAS[ATLETA],ATLETAS[F. NACIMIENTO])</f>
        <v>38990</v>
      </c>
      <c r="C2341" s="1">
        <f>IF(BD_ATLETAS[[#This Row],[F. NACIMIENTO]]=0,"",BD_ATLETAS[[#This Row],[AÑO]]-YEAR(BD_ATLETAS[[#This Row],[F. NACIMIENTO]]))</f>
        <v>14</v>
      </c>
      <c r="D2341" s="2" t="s">
        <v>405</v>
      </c>
      <c r="E2341" s="4" t="s">
        <v>362</v>
      </c>
      <c r="F234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1" s="4" t="str">
        <f>_xlfn.XLOOKUP(BD_ATLETAS[[#This Row],[ATLETA]],ATLETAS[ATLETA],ATLETAS[SEXO])</f>
        <v>M</v>
      </c>
      <c r="H2341" s="4" t="s">
        <v>382</v>
      </c>
      <c r="I2341" s="2" t="s">
        <v>388</v>
      </c>
      <c r="J2341" s="1" t="s">
        <v>651</v>
      </c>
      <c r="K2341" s="3">
        <v>7.8032407407407401E-4</v>
      </c>
    </row>
    <row r="2342" spans="1:11" x14ac:dyDescent="0.25">
      <c r="A2342" s="1">
        <v>2024</v>
      </c>
      <c r="B2342" s="4">
        <f>_xlfn.XLOOKUP(BD_ATLETAS[[#This Row],[ATLETA]],ATLETAS[ATLETA],ATLETAS[F. NACIMIENTO])</f>
        <v>40009</v>
      </c>
      <c r="C2342" s="1">
        <f>IF(BD_ATLETAS[[#This Row],[F. NACIMIENTO]]=0,"",BD_ATLETAS[[#This Row],[AÑO]]-YEAR(BD_ATLETAS[[#This Row],[F. NACIMIENTO]]))</f>
        <v>11</v>
      </c>
      <c r="D2342" s="2" t="s">
        <v>332</v>
      </c>
      <c r="E2342" s="4" t="s">
        <v>376</v>
      </c>
      <c r="F23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2" s="4" t="str">
        <f>_xlfn.XLOOKUP(BD_ATLETAS[[#This Row],[ATLETA]],ATLETAS[ATLETA],ATLETAS[SEXO])</f>
        <v>F</v>
      </c>
      <c r="H2342" s="4" t="s">
        <v>382</v>
      </c>
      <c r="I2342" s="2" t="s">
        <v>388</v>
      </c>
      <c r="J2342" s="1" t="s">
        <v>653</v>
      </c>
      <c r="K2342" s="3">
        <v>5.8542824074074079E-3</v>
      </c>
    </row>
    <row r="2343" spans="1:11" x14ac:dyDescent="0.25">
      <c r="A2343" s="1">
        <v>2024</v>
      </c>
      <c r="B2343" s="4">
        <f>_xlfn.XLOOKUP(BD_ATLETAS[[#This Row],[ATLETA]],ATLETAS[ATLETA],ATLETAS[F. NACIMIENTO])</f>
        <v>40009</v>
      </c>
      <c r="C2343" s="1">
        <f>IF(BD_ATLETAS[[#This Row],[F. NACIMIENTO]]=0,"",BD_ATLETAS[[#This Row],[AÑO]]-YEAR(BD_ATLETAS[[#This Row],[F. NACIMIENTO]]))</f>
        <v>11</v>
      </c>
      <c r="D2343" s="2" t="s">
        <v>332</v>
      </c>
      <c r="E2343" s="4" t="s">
        <v>376</v>
      </c>
      <c r="F23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3" s="4" t="str">
        <f>_xlfn.XLOOKUP(BD_ATLETAS[[#This Row],[ATLETA]],ATLETAS[ATLETA],ATLETAS[SEXO])</f>
        <v>F</v>
      </c>
      <c r="H2343" s="4" t="s">
        <v>382</v>
      </c>
      <c r="I2343" s="2" t="s">
        <v>388</v>
      </c>
      <c r="J2343" s="1" t="s">
        <v>649</v>
      </c>
      <c r="K2343" s="3">
        <v>4.4641203703703705E-4</v>
      </c>
    </row>
    <row r="2344" spans="1:11" x14ac:dyDescent="0.25">
      <c r="A2344" s="1">
        <v>2024</v>
      </c>
      <c r="B2344" s="4">
        <f>_xlfn.XLOOKUP(BD_ATLETAS[[#This Row],[ATLETA]],ATLETAS[ATLETA],ATLETAS[F. NACIMIENTO])</f>
        <v>40009</v>
      </c>
      <c r="C2344" s="1">
        <f>IF(BD_ATLETAS[[#This Row],[F. NACIMIENTO]]=0,"",BD_ATLETAS[[#This Row],[AÑO]]-YEAR(BD_ATLETAS[[#This Row],[F. NACIMIENTO]]))</f>
        <v>11</v>
      </c>
      <c r="D2344" s="2" t="s">
        <v>332</v>
      </c>
      <c r="E2344" s="4" t="s">
        <v>376</v>
      </c>
      <c r="F23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44" s="4" t="str">
        <f>_xlfn.XLOOKUP(BD_ATLETAS[[#This Row],[ATLETA]],ATLETAS[ATLETA],ATLETAS[SEXO])</f>
        <v>F</v>
      </c>
      <c r="H2344" s="4" t="s">
        <v>382</v>
      </c>
      <c r="I2344" s="2" t="s">
        <v>388</v>
      </c>
      <c r="J2344" s="1" t="s">
        <v>651</v>
      </c>
      <c r="K2344" s="3">
        <v>1.0854745370370371E-3</v>
      </c>
    </row>
    <row r="2345" spans="1:11" x14ac:dyDescent="0.25">
      <c r="A2345" s="1">
        <v>2024</v>
      </c>
      <c r="B2345" s="4">
        <f>_xlfn.XLOOKUP(BD_ATLETAS[[#This Row],[ATLETA]],ATLETAS[ATLETA],ATLETAS[F. NACIMIENTO])</f>
        <v>34221</v>
      </c>
      <c r="C2345" s="1">
        <f>IF(BD_ATLETAS[[#This Row],[F. NACIMIENTO]]=0,"",BD_ATLETAS[[#This Row],[AÑO]]-YEAR(BD_ATLETAS[[#This Row],[F. NACIMIENTO]]))</f>
        <v>27</v>
      </c>
      <c r="D2345" s="2" t="s">
        <v>144</v>
      </c>
      <c r="E2345" s="4" t="s">
        <v>364</v>
      </c>
      <c r="F234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5" s="4" t="str">
        <f>_xlfn.XLOOKUP(BD_ATLETAS[[#This Row],[ATLETA]],ATLETAS[ATLETA],ATLETAS[SEXO])</f>
        <v>M</v>
      </c>
      <c r="H2345" s="4" t="s">
        <v>382</v>
      </c>
      <c r="I2345" s="2" t="s">
        <v>388</v>
      </c>
      <c r="J2345" s="1" t="s">
        <v>653</v>
      </c>
      <c r="K2345" s="3">
        <v>4.4193865740740738E-3</v>
      </c>
    </row>
    <row r="2346" spans="1:11" x14ac:dyDescent="0.25">
      <c r="A2346" s="1">
        <v>2024</v>
      </c>
      <c r="B2346" s="4">
        <f>_xlfn.XLOOKUP(BD_ATLETAS[[#This Row],[ATLETA]],ATLETAS[ATLETA],ATLETAS[F. NACIMIENTO])</f>
        <v>34221</v>
      </c>
      <c r="C2346" s="1">
        <f>IF(BD_ATLETAS[[#This Row],[F. NACIMIENTO]]=0,"",BD_ATLETAS[[#This Row],[AÑO]]-YEAR(BD_ATLETAS[[#This Row],[F. NACIMIENTO]]))</f>
        <v>27</v>
      </c>
      <c r="D2346" s="2" t="s">
        <v>144</v>
      </c>
      <c r="E2346" s="4" t="s">
        <v>364</v>
      </c>
      <c r="F234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6" s="4" t="str">
        <f>_xlfn.XLOOKUP(BD_ATLETAS[[#This Row],[ATLETA]],ATLETAS[ATLETA],ATLETAS[SEXO])</f>
        <v>M</v>
      </c>
      <c r="H2346" s="4" t="s">
        <v>382</v>
      </c>
      <c r="I2346" s="2" t="s">
        <v>388</v>
      </c>
      <c r="J2346" s="1" t="s">
        <v>649</v>
      </c>
      <c r="K2346" s="3">
        <v>3.739583333333334E-4</v>
      </c>
    </row>
    <row r="2347" spans="1:11" x14ac:dyDescent="0.25">
      <c r="A2347" s="1">
        <v>2024</v>
      </c>
      <c r="B2347" s="4">
        <f>_xlfn.XLOOKUP(BD_ATLETAS[[#This Row],[ATLETA]],ATLETAS[ATLETA],ATLETAS[F. NACIMIENTO])</f>
        <v>34221</v>
      </c>
      <c r="C2347" s="1">
        <f>IF(BD_ATLETAS[[#This Row],[F. NACIMIENTO]]=0,"",BD_ATLETAS[[#This Row],[AÑO]]-YEAR(BD_ATLETAS[[#This Row],[F. NACIMIENTO]]))</f>
        <v>27</v>
      </c>
      <c r="D2347" s="2" t="s">
        <v>144</v>
      </c>
      <c r="E2347" s="4" t="s">
        <v>364</v>
      </c>
      <c r="F234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47" s="4" t="str">
        <f>_xlfn.XLOOKUP(BD_ATLETAS[[#This Row],[ATLETA]],ATLETAS[ATLETA],ATLETAS[SEXO])</f>
        <v>M</v>
      </c>
      <c r="H2347" s="4" t="s">
        <v>382</v>
      </c>
      <c r="I2347" s="2" t="s">
        <v>388</v>
      </c>
      <c r="J2347" s="1" t="s">
        <v>651</v>
      </c>
      <c r="K2347" s="3">
        <v>1.039699074074074E-3</v>
      </c>
    </row>
    <row r="2348" spans="1:11" x14ac:dyDescent="0.25">
      <c r="A2348" s="1">
        <v>2024</v>
      </c>
      <c r="B2348" s="4">
        <f>_xlfn.XLOOKUP(BD_ATLETAS[[#This Row],[ATLETA]],ATLETAS[ATLETA],ATLETAS[F. NACIMIENTO])</f>
        <v>39082</v>
      </c>
      <c r="C2348" s="1">
        <f>IF(BD_ATLETAS[[#This Row],[F. NACIMIENTO]]=0,"",BD_ATLETAS[[#This Row],[AÑO]]-YEAR(BD_ATLETAS[[#This Row],[F. NACIMIENTO]]))</f>
        <v>13</v>
      </c>
      <c r="D2348" s="2" t="s">
        <v>411</v>
      </c>
      <c r="E2348" s="4" t="s">
        <v>369</v>
      </c>
      <c r="F234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8" s="4" t="str">
        <f>_xlfn.XLOOKUP(BD_ATLETAS[[#This Row],[ATLETA]],ATLETAS[ATLETA],ATLETAS[SEXO])</f>
        <v>M</v>
      </c>
      <c r="H2348" s="4" t="s">
        <v>382</v>
      </c>
      <c r="I2348" s="2" t="s">
        <v>388</v>
      </c>
      <c r="J2348" s="1" t="s">
        <v>653</v>
      </c>
      <c r="K2348" s="3">
        <v>5.5501157407407409E-3</v>
      </c>
    </row>
    <row r="2349" spans="1:11" x14ac:dyDescent="0.25">
      <c r="A2349" s="1">
        <v>2024</v>
      </c>
      <c r="B2349" s="4">
        <f>_xlfn.XLOOKUP(BD_ATLETAS[[#This Row],[ATLETA]],ATLETAS[ATLETA],ATLETAS[F. NACIMIENTO])</f>
        <v>39082</v>
      </c>
      <c r="C2349" s="1">
        <f>IF(BD_ATLETAS[[#This Row],[F. NACIMIENTO]]=0,"",BD_ATLETAS[[#This Row],[AÑO]]-YEAR(BD_ATLETAS[[#This Row],[F. NACIMIENTO]]))</f>
        <v>13</v>
      </c>
      <c r="D2349" s="2" t="s">
        <v>411</v>
      </c>
      <c r="E2349" s="4" t="s">
        <v>369</v>
      </c>
      <c r="F23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49" s="4" t="str">
        <f>_xlfn.XLOOKUP(BD_ATLETAS[[#This Row],[ATLETA]],ATLETAS[ATLETA],ATLETAS[SEXO])</f>
        <v>M</v>
      </c>
      <c r="H2349" s="4" t="s">
        <v>382</v>
      </c>
      <c r="I2349" s="2" t="s">
        <v>388</v>
      </c>
      <c r="J2349" s="1" t="s">
        <v>651</v>
      </c>
      <c r="K2349" s="3">
        <v>1.1649305555555556E-3</v>
      </c>
    </row>
    <row r="2350" spans="1:11" x14ac:dyDescent="0.25">
      <c r="A2350" s="1">
        <v>2024</v>
      </c>
      <c r="B2350" s="4">
        <f>_xlfn.XLOOKUP(BD_ATLETAS[[#This Row],[ATLETA]],ATLETAS[ATLETA],ATLETAS[F. NACIMIENTO])</f>
        <v>38942</v>
      </c>
      <c r="C2350" s="1">
        <f>IF(BD_ATLETAS[[#This Row],[F. NACIMIENTO]]=0,"",BD_ATLETAS[[#This Row],[AÑO]]-YEAR(BD_ATLETAS[[#This Row],[F. NACIMIENTO]]))</f>
        <v>14</v>
      </c>
      <c r="D2350" s="2" t="s">
        <v>394</v>
      </c>
      <c r="E2350" s="4" t="s">
        <v>78</v>
      </c>
      <c r="F235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0" s="4" t="str">
        <f>_xlfn.XLOOKUP(BD_ATLETAS[[#This Row],[ATLETA]],ATLETAS[ATLETA],ATLETAS[SEXO])</f>
        <v>F</v>
      </c>
      <c r="H2350" s="4" t="s">
        <v>382</v>
      </c>
      <c r="I2350" s="2" t="s">
        <v>388</v>
      </c>
      <c r="J2350" s="1" t="s">
        <v>653</v>
      </c>
      <c r="K2350" s="3">
        <v>5.197800925925926E-3</v>
      </c>
    </row>
    <row r="2351" spans="1:11" x14ac:dyDescent="0.25">
      <c r="A2351" s="1">
        <v>2024</v>
      </c>
      <c r="B2351" s="4">
        <f>_xlfn.XLOOKUP(BD_ATLETAS[[#This Row],[ATLETA]],ATLETAS[ATLETA],ATLETAS[F. NACIMIENTO])</f>
        <v>38942</v>
      </c>
      <c r="C2351" s="1">
        <f>IF(BD_ATLETAS[[#This Row],[F. NACIMIENTO]]=0,"",BD_ATLETAS[[#This Row],[AÑO]]-YEAR(BD_ATLETAS[[#This Row],[F. NACIMIENTO]]))</f>
        <v>14</v>
      </c>
      <c r="D2351" s="2" t="s">
        <v>394</v>
      </c>
      <c r="E2351" s="4" t="s">
        <v>78</v>
      </c>
      <c r="F235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1" s="4" t="str">
        <f>_xlfn.XLOOKUP(BD_ATLETAS[[#This Row],[ATLETA]],ATLETAS[ATLETA],ATLETAS[SEXO])</f>
        <v>F</v>
      </c>
      <c r="H2351" s="4" t="s">
        <v>382</v>
      </c>
      <c r="I2351" s="2" t="s">
        <v>388</v>
      </c>
      <c r="J2351" s="1" t="s">
        <v>649</v>
      </c>
      <c r="K2351" s="3">
        <v>4.7129629629629626E-4</v>
      </c>
    </row>
    <row r="2352" spans="1:11" x14ac:dyDescent="0.25">
      <c r="A2352" s="1">
        <v>2024</v>
      </c>
      <c r="B2352" s="4">
        <f>_xlfn.XLOOKUP(BD_ATLETAS[[#This Row],[ATLETA]],ATLETAS[ATLETA],ATLETAS[F. NACIMIENTO])</f>
        <v>38942</v>
      </c>
      <c r="C2352" s="1">
        <f>IF(BD_ATLETAS[[#This Row],[F. NACIMIENTO]]=0,"",BD_ATLETAS[[#This Row],[AÑO]]-YEAR(BD_ATLETAS[[#This Row],[F. NACIMIENTO]]))</f>
        <v>14</v>
      </c>
      <c r="D2352" s="2" t="s">
        <v>394</v>
      </c>
      <c r="E2352" s="4" t="s">
        <v>78</v>
      </c>
      <c r="F235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52" s="4" t="str">
        <f>_xlfn.XLOOKUP(BD_ATLETAS[[#This Row],[ATLETA]],ATLETAS[ATLETA],ATLETAS[SEXO])</f>
        <v>F</v>
      </c>
      <c r="H2352" s="4" t="s">
        <v>382</v>
      </c>
      <c r="I2352" s="2" t="s">
        <v>388</v>
      </c>
      <c r="J2352" s="1" t="s">
        <v>651</v>
      </c>
      <c r="K2352" s="3">
        <v>1.080787037037037E-3</v>
      </c>
    </row>
    <row r="2353" spans="1:11" x14ac:dyDescent="0.25">
      <c r="A2353" s="1">
        <v>2024</v>
      </c>
      <c r="B2353" s="4">
        <f>_xlfn.XLOOKUP(BD_ATLETAS[[#This Row],[ATLETA]],ATLETAS[ATLETA],ATLETAS[F. NACIMIENTO])</f>
        <v>37016</v>
      </c>
      <c r="C2353" s="1">
        <f>IF(BD_ATLETAS[[#This Row],[F. NACIMIENTO]]=0,"",BD_ATLETAS[[#This Row],[AÑO]]-YEAR(BD_ATLETAS[[#This Row],[F. NACIMIENTO]]))</f>
        <v>19</v>
      </c>
      <c r="D2353" s="2" t="s">
        <v>253</v>
      </c>
      <c r="E2353" s="4" t="s">
        <v>369</v>
      </c>
      <c r="F235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53" s="4" t="str">
        <f>_xlfn.XLOOKUP(BD_ATLETAS[[#This Row],[ATLETA]],ATLETAS[ATLETA],ATLETAS[SEXO])</f>
        <v>F</v>
      </c>
      <c r="H2353" s="4" t="s">
        <v>382</v>
      </c>
      <c r="I2353" s="2" t="s">
        <v>388</v>
      </c>
      <c r="J2353" s="1" t="s">
        <v>653</v>
      </c>
      <c r="K2353" s="3">
        <v>4.7373842592592589E-3</v>
      </c>
    </row>
    <row r="2354" spans="1:11" x14ac:dyDescent="0.25">
      <c r="A2354" s="1">
        <v>2024</v>
      </c>
      <c r="B2354" s="4">
        <f>_xlfn.XLOOKUP(BD_ATLETAS[[#This Row],[ATLETA]],ATLETAS[ATLETA],ATLETAS[F. NACIMIENTO])</f>
        <v>37016</v>
      </c>
      <c r="C2354" s="1">
        <f>IF(BD_ATLETAS[[#This Row],[F. NACIMIENTO]]=0,"",BD_ATLETAS[[#This Row],[AÑO]]-YEAR(BD_ATLETAS[[#This Row],[F. NACIMIENTO]]))</f>
        <v>19</v>
      </c>
      <c r="D2354" s="2" t="s">
        <v>253</v>
      </c>
      <c r="E2354" s="4" t="s">
        <v>369</v>
      </c>
      <c r="F235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54" s="4" t="str">
        <f>_xlfn.XLOOKUP(BD_ATLETAS[[#This Row],[ATLETA]],ATLETAS[ATLETA],ATLETAS[SEXO])</f>
        <v>F</v>
      </c>
      <c r="H2354" s="4" t="s">
        <v>382</v>
      </c>
      <c r="I2354" s="2" t="s">
        <v>388</v>
      </c>
      <c r="J2354" s="1" t="s">
        <v>651</v>
      </c>
      <c r="K2354" s="3">
        <v>1.0032407407407405E-3</v>
      </c>
    </row>
    <row r="2355" spans="1:11" x14ac:dyDescent="0.25">
      <c r="A2355" s="1">
        <v>2024</v>
      </c>
      <c r="B2355" s="4">
        <f>_xlfn.XLOOKUP(BD_ATLETAS[[#This Row],[ATLETA]],ATLETAS[ATLETA],ATLETAS[F. NACIMIENTO])</f>
        <v>39740</v>
      </c>
      <c r="C2355" s="1">
        <f>IF(BD_ATLETAS[[#This Row],[F. NACIMIENTO]]=0,"",BD_ATLETAS[[#This Row],[AÑO]]-YEAR(BD_ATLETAS[[#This Row],[F. NACIMIENTO]]))</f>
        <v>12</v>
      </c>
      <c r="D2355" s="2" t="s">
        <v>125</v>
      </c>
      <c r="E2355" s="4" t="s">
        <v>364</v>
      </c>
      <c r="F23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5" s="4" t="str">
        <f>_xlfn.XLOOKUP(BD_ATLETAS[[#This Row],[ATLETA]],ATLETAS[ATLETA],ATLETAS[SEXO])</f>
        <v>F</v>
      </c>
      <c r="H2355" s="4" t="s">
        <v>382</v>
      </c>
      <c r="I2355" s="2" t="s">
        <v>388</v>
      </c>
      <c r="J2355" s="1" t="s">
        <v>653</v>
      </c>
      <c r="K2355" s="3">
        <v>4.6354745370370369E-3</v>
      </c>
    </row>
    <row r="2356" spans="1:11" x14ac:dyDescent="0.25">
      <c r="A2356" s="1">
        <v>2024</v>
      </c>
      <c r="B2356" s="4">
        <f>_xlfn.XLOOKUP(BD_ATLETAS[[#This Row],[ATLETA]],ATLETAS[ATLETA],ATLETAS[F. NACIMIENTO])</f>
        <v>39740</v>
      </c>
      <c r="C2356" s="1">
        <f>IF(BD_ATLETAS[[#This Row],[F. NACIMIENTO]]=0,"",BD_ATLETAS[[#This Row],[AÑO]]-YEAR(BD_ATLETAS[[#This Row],[F. NACIMIENTO]]))</f>
        <v>12</v>
      </c>
      <c r="D2356" s="2" t="s">
        <v>125</v>
      </c>
      <c r="E2356" s="4" t="s">
        <v>364</v>
      </c>
      <c r="F23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6" s="4" t="str">
        <f>_xlfn.XLOOKUP(BD_ATLETAS[[#This Row],[ATLETA]],ATLETAS[ATLETA],ATLETAS[SEXO])</f>
        <v>F</v>
      </c>
      <c r="H2356" s="4" t="s">
        <v>382</v>
      </c>
      <c r="I2356" s="2" t="s">
        <v>388</v>
      </c>
      <c r="J2356" s="1" t="s">
        <v>649</v>
      </c>
      <c r="K2356" s="3">
        <v>4.3859953703703704E-4</v>
      </c>
    </row>
    <row r="2357" spans="1:11" x14ac:dyDescent="0.25">
      <c r="A2357" s="1">
        <v>2024</v>
      </c>
      <c r="B2357" s="4">
        <f>_xlfn.XLOOKUP(BD_ATLETAS[[#This Row],[ATLETA]],ATLETAS[ATLETA],ATLETAS[F. NACIMIENTO])</f>
        <v>39740</v>
      </c>
      <c r="C2357" s="1">
        <f>IF(BD_ATLETAS[[#This Row],[F. NACIMIENTO]]=0,"",BD_ATLETAS[[#This Row],[AÑO]]-YEAR(BD_ATLETAS[[#This Row],[F. NACIMIENTO]]))</f>
        <v>12</v>
      </c>
      <c r="D2357" s="2" t="s">
        <v>125</v>
      </c>
      <c r="E2357" s="4" t="s">
        <v>364</v>
      </c>
      <c r="F23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57" s="4" t="str">
        <f>_xlfn.XLOOKUP(BD_ATLETAS[[#This Row],[ATLETA]],ATLETAS[ATLETA],ATLETAS[SEXO])</f>
        <v>F</v>
      </c>
      <c r="H2357" s="4" t="s">
        <v>382</v>
      </c>
      <c r="I2357" s="2" t="s">
        <v>388</v>
      </c>
      <c r="J2357" s="1" t="s">
        <v>651</v>
      </c>
      <c r="K2357" s="3">
        <v>9.7951388888888871E-4</v>
      </c>
    </row>
    <row r="2358" spans="1:11" x14ac:dyDescent="0.25">
      <c r="A2358" s="1">
        <v>2024</v>
      </c>
      <c r="B2358" s="4">
        <f>_xlfn.XLOOKUP(BD_ATLETAS[[#This Row],[ATLETA]],ATLETAS[ATLETA],ATLETAS[F. NACIMIENTO])</f>
        <v>39727</v>
      </c>
      <c r="C2358" s="1">
        <f>IF(BD_ATLETAS[[#This Row],[F. NACIMIENTO]]=0,"",BD_ATLETAS[[#This Row],[AÑO]]-YEAR(BD_ATLETAS[[#This Row],[F. NACIMIENTO]]))</f>
        <v>12</v>
      </c>
      <c r="D2358" s="2" t="s">
        <v>409</v>
      </c>
      <c r="E2358" s="4" t="s">
        <v>369</v>
      </c>
      <c r="F23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58" s="4" t="str">
        <f>_xlfn.XLOOKUP(BD_ATLETAS[[#This Row],[ATLETA]],ATLETAS[ATLETA],ATLETAS[SEXO])</f>
        <v>M</v>
      </c>
      <c r="H2358" s="4" t="s">
        <v>382</v>
      </c>
      <c r="I2358" s="2" t="s">
        <v>388</v>
      </c>
      <c r="J2358" s="1" t="s">
        <v>653</v>
      </c>
      <c r="K2358" s="3">
        <v>4.3758101851851857E-3</v>
      </c>
    </row>
    <row r="2359" spans="1:11" x14ac:dyDescent="0.25">
      <c r="A2359" s="1">
        <v>2024</v>
      </c>
      <c r="B2359" s="4">
        <f>_xlfn.XLOOKUP(BD_ATLETAS[[#This Row],[ATLETA]],ATLETAS[ATLETA],ATLETAS[F. NACIMIENTO])</f>
        <v>39727</v>
      </c>
      <c r="C2359" s="1">
        <f>IF(BD_ATLETAS[[#This Row],[F. NACIMIENTO]]=0,"",BD_ATLETAS[[#This Row],[AÑO]]-YEAR(BD_ATLETAS[[#This Row],[F. NACIMIENTO]]))</f>
        <v>12</v>
      </c>
      <c r="D2359" s="2" t="s">
        <v>409</v>
      </c>
      <c r="E2359" s="4" t="s">
        <v>369</v>
      </c>
      <c r="F23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59" s="4" t="str">
        <f>_xlfn.XLOOKUP(BD_ATLETAS[[#This Row],[ATLETA]],ATLETAS[ATLETA],ATLETAS[SEXO])</f>
        <v>M</v>
      </c>
      <c r="H2359" s="4" t="s">
        <v>382</v>
      </c>
      <c r="I2359" s="2" t="s">
        <v>388</v>
      </c>
      <c r="J2359" s="1" t="s">
        <v>649</v>
      </c>
      <c r="K2359" s="3">
        <v>3.797453703703704E-4</v>
      </c>
    </row>
    <row r="2360" spans="1:11" x14ac:dyDescent="0.25">
      <c r="A2360" s="1">
        <v>2024</v>
      </c>
      <c r="B2360" s="4">
        <f>_xlfn.XLOOKUP(BD_ATLETAS[[#This Row],[ATLETA]],ATLETAS[ATLETA],ATLETAS[F. NACIMIENTO])</f>
        <v>39727</v>
      </c>
      <c r="C2360" s="1">
        <f>IF(BD_ATLETAS[[#This Row],[F. NACIMIENTO]]=0,"",BD_ATLETAS[[#This Row],[AÑO]]-YEAR(BD_ATLETAS[[#This Row],[F. NACIMIENTO]]))</f>
        <v>12</v>
      </c>
      <c r="D2360" s="2" t="s">
        <v>409</v>
      </c>
      <c r="E2360" s="4" t="s">
        <v>369</v>
      </c>
      <c r="F23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0" s="4" t="str">
        <f>_xlfn.XLOOKUP(BD_ATLETAS[[#This Row],[ATLETA]],ATLETAS[ATLETA],ATLETAS[SEXO])</f>
        <v>M</v>
      </c>
      <c r="H2360" s="4" t="s">
        <v>382</v>
      </c>
      <c r="I2360" s="2" t="s">
        <v>388</v>
      </c>
      <c r="J2360" s="1" t="s">
        <v>651</v>
      </c>
      <c r="K2360" s="3">
        <v>8.9560185185185185E-4</v>
      </c>
    </row>
    <row r="2361" spans="1:11" x14ac:dyDescent="0.25">
      <c r="A2361" s="1">
        <v>2024</v>
      </c>
      <c r="B2361" s="4">
        <f>_xlfn.XLOOKUP(BD_ATLETAS[[#This Row],[ATLETA]],ATLETAS[ATLETA],ATLETAS[F. NACIMIENTO])</f>
        <v>33804</v>
      </c>
      <c r="C2361" s="1">
        <f>IF(BD_ATLETAS[[#This Row],[F. NACIMIENTO]]=0,"",BD_ATLETAS[[#This Row],[AÑO]]-YEAR(BD_ATLETAS[[#This Row],[F. NACIMIENTO]]))</f>
        <v>28</v>
      </c>
      <c r="D2361" s="2" t="s">
        <v>416</v>
      </c>
      <c r="E2361" s="4" t="s">
        <v>364</v>
      </c>
      <c r="F236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1" s="4" t="str">
        <f>_xlfn.XLOOKUP(BD_ATLETAS[[#This Row],[ATLETA]],ATLETAS[ATLETA],ATLETAS[SEXO])</f>
        <v>M</v>
      </c>
      <c r="H2361" s="4" t="s">
        <v>382</v>
      </c>
      <c r="I2361" s="2" t="s">
        <v>388</v>
      </c>
      <c r="J2361" s="1" t="s">
        <v>653</v>
      </c>
      <c r="K2361" s="3">
        <v>5.5913773148148146E-3</v>
      </c>
    </row>
    <row r="2362" spans="1:11" x14ac:dyDescent="0.25">
      <c r="A2362" s="1">
        <v>2024</v>
      </c>
      <c r="B2362" s="4">
        <f>_xlfn.XLOOKUP(BD_ATLETAS[[#This Row],[ATLETA]],ATLETAS[ATLETA],ATLETAS[F. NACIMIENTO])</f>
        <v>33804</v>
      </c>
      <c r="C2362" s="1">
        <f>IF(BD_ATLETAS[[#This Row],[F. NACIMIENTO]]=0,"",BD_ATLETAS[[#This Row],[AÑO]]-YEAR(BD_ATLETAS[[#This Row],[F. NACIMIENTO]]))</f>
        <v>28</v>
      </c>
      <c r="D2362" s="2" t="s">
        <v>416</v>
      </c>
      <c r="E2362" s="4" t="s">
        <v>364</v>
      </c>
      <c r="F236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2" s="4" t="str">
        <f>_xlfn.XLOOKUP(BD_ATLETAS[[#This Row],[ATLETA]],ATLETAS[ATLETA],ATLETAS[SEXO])</f>
        <v>M</v>
      </c>
      <c r="H2362" s="4" t="s">
        <v>382</v>
      </c>
      <c r="I2362" s="2" t="s">
        <v>388</v>
      </c>
      <c r="J2362" s="1" t="s">
        <v>649</v>
      </c>
      <c r="K2362" s="3">
        <v>3.9467592592592592E-4</v>
      </c>
    </row>
    <row r="2363" spans="1:11" x14ac:dyDescent="0.25">
      <c r="A2363" s="1">
        <v>2024</v>
      </c>
      <c r="B2363" s="4">
        <f>_xlfn.XLOOKUP(BD_ATLETAS[[#This Row],[ATLETA]],ATLETAS[ATLETA],ATLETAS[F. NACIMIENTO])</f>
        <v>33804</v>
      </c>
      <c r="C2363" s="1">
        <f>IF(BD_ATLETAS[[#This Row],[F. NACIMIENTO]]=0,"",BD_ATLETAS[[#This Row],[AÑO]]-YEAR(BD_ATLETAS[[#This Row],[F. NACIMIENTO]]))</f>
        <v>28</v>
      </c>
      <c r="D2363" s="2" t="s">
        <v>416</v>
      </c>
      <c r="E2363" s="4" t="s">
        <v>364</v>
      </c>
      <c r="F2363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363" s="4" t="str">
        <f>_xlfn.XLOOKUP(BD_ATLETAS[[#This Row],[ATLETA]],ATLETAS[ATLETA],ATLETAS[SEXO])</f>
        <v>M</v>
      </c>
      <c r="H2363" s="4" t="s">
        <v>382</v>
      </c>
      <c r="I2363" s="2" t="s">
        <v>388</v>
      </c>
      <c r="J2363" s="1" t="s">
        <v>651</v>
      </c>
      <c r="K2363" s="3">
        <v>8.9768518518518507E-4</v>
      </c>
    </row>
    <row r="2364" spans="1:11" x14ac:dyDescent="0.25">
      <c r="A2364" s="1">
        <v>2024</v>
      </c>
      <c r="B2364" s="4">
        <f>_xlfn.XLOOKUP(BD_ATLETAS[[#This Row],[ATLETA]],ATLETAS[ATLETA],ATLETAS[F. NACIMIENTO])</f>
        <v>38865</v>
      </c>
      <c r="C2364" s="1">
        <f>IF(BD_ATLETAS[[#This Row],[F. NACIMIENTO]]=0,"",BD_ATLETAS[[#This Row],[AÑO]]-YEAR(BD_ATLETAS[[#This Row],[F. NACIMIENTO]]))</f>
        <v>14</v>
      </c>
      <c r="D2364" s="2" t="s">
        <v>127</v>
      </c>
      <c r="E2364" s="4" t="s">
        <v>364</v>
      </c>
      <c r="F23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4" s="4" t="str">
        <f>_xlfn.XLOOKUP(BD_ATLETAS[[#This Row],[ATLETA]],ATLETAS[ATLETA],ATLETAS[SEXO])</f>
        <v>F</v>
      </c>
      <c r="H2364" s="4" t="s">
        <v>382</v>
      </c>
      <c r="I2364" s="2" t="s">
        <v>388</v>
      </c>
      <c r="J2364" s="1" t="s">
        <v>653</v>
      </c>
      <c r="K2364" s="3">
        <v>4.7348379629629633E-3</v>
      </c>
    </row>
    <row r="2365" spans="1:11" x14ac:dyDescent="0.25">
      <c r="A2365" s="1">
        <v>2024</v>
      </c>
      <c r="B2365" s="4">
        <f>_xlfn.XLOOKUP(BD_ATLETAS[[#This Row],[ATLETA]],ATLETAS[ATLETA],ATLETAS[F. NACIMIENTO])</f>
        <v>38865</v>
      </c>
      <c r="C2365" s="1">
        <f>IF(BD_ATLETAS[[#This Row],[F. NACIMIENTO]]=0,"",BD_ATLETAS[[#This Row],[AÑO]]-YEAR(BD_ATLETAS[[#This Row],[F. NACIMIENTO]]))</f>
        <v>14</v>
      </c>
      <c r="D2365" s="2" t="s">
        <v>127</v>
      </c>
      <c r="E2365" s="4" t="s">
        <v>364</v>
      </c>
      <c r="F23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5" s="4" t="str">
        <f>_xlfn.XLOOKUP(BD_ATLETAS[[#This Row],[ATLETA]],ATLETAS[ATLETA],ATLETAS[SEXO])</f>
        <v>F</v>
      </c>
      <c r="H2365" s="4" t="s">
        <v>382</v>
      </c>
      <c r="I2365" s="2" t="s">
        <v>388</v>
      </c>
      <c r="J2365" s="1" t="s">
        <v>649</v>
      </c>
      <c r="K2365" s="3">
        <v>4.3425925925925923E-4</v>
      </c>
    </row>
    <row r="2366" spans="1:11" x14ac:dyDescent="0.25">
      <c r="A2366" s="1">
        <v>2024</v>
      </c>
      <c r="B2366" s="4">
        <f>_xlfn.XLOOKUP(BD_ATLETAS[[#This Row],[ATLETA]],ATLETAS[ATLETA],ATLETAS[F. NACIMIENTO])</f>
        <v>38865</v>
      </c>
      <c r="C2366" s="1">
        <f>IF(BD_ATLETAS[[#This Row],[F. NACIMIENTO]]=0,"",BD_ATLETAS[[#This Row],[AÑO]]-YEAR(BD_ATLETAS[[#This Row],[F. NACIMIENTO]]))</f>
        <v>14</v>
      </c>
      <c r="D2366" s="2" t="s">
        <v>127</v>
      </c>
      <c r="E2366" s="4" t="s">
        <v>364</v>
      </c>
      <c r="F23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6" s="4" t="str">
        <f>_xlfn.XLOOKUP(BD_ATLETAS[[#This Row],[ATLETA]],ATLETAS[ATLETA],ATLETAS[SEXO])</f>
        <v>F</v>
      </c>
      <c r="H2366" s="4" t="s">
        <v>382</v>
      </c>
      <c r="I2366" s="2" t="s">
        <v>388</v>
      </c>
      <c r="J2366" s="1" t="s">
        <v>651</v>
      </c>
      <c r="K2366" s="3">
        <v>9.8848379629629633E-4</v>
      </c>
    </row>
    <row r="2367" spans="1:11" x14ac:dyDescent="0.25">
      <c r="A2367" s="1">
        <v>2024</v>
      </c>
      <c r="B2367" s="4">
        <f>_xlfn.XLOOKUP(BD_ATLETAS[[#This Row],[ATLETA]],ATLETAS[ATLETA],ATLETAS[F. NACIMIENTO])</f>
        <v>40019</v>
      </c>
      <c r="C2367" s="1">
        <f>IF(BD_ATLETAS[[#This Row],[F. NACIMIENTO]]=0,"",BD_ATLETAS[[#This Row],[AÑO]]-YEAR(BD_ATLETAS[[#This Row],[F. NACIMIENTO]]))</f>
        <v>11</v>
      </c>
      <c r="D2367" s="2" t="s">
        <v>432</v>
      </c>
      <c r="E2367" s="4" t="s">
        <v>364</v>
      </c>
      <c r="F23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7" s="4" t="str">
        <f>_xlfn.XLOOKUP(BD_ATLETAS[[#This Row],[ATLETA]],ATLETAS[ATLETA],ATLETAS[SEXO])</f>
        <v>M</v>
      </c>
      <c r="H2367" s="4" t="s">
        <v>382</v>
      </c>
      <c r="I2367" s="2" t="s">
        <v>388</v>
      </c>
      <c r="J2367" s="1" t="s">
        <v>649</v>
      </c>
      <c r="K2367" s="3">
        <v>1.2156250000000001E-3</v>
      </c>
    </row>
    <row r="2368" spans="1:11" x14ac:dyDescent="0.25">
      <c r="A2368" s="1">
        <v>2024</v>
      </c>
      <c r="B2368" s="4">
        <f>_xlfn.XLOOKUP(BD_ATLETAS[[#This Row],[ATLETA]],ATLETAS[ATLETA],ATLETAS[F. NACIMIENTO])</f>
        <v>40019</v>
      </c>
      <c r="C2368" s="1">
        <f>IF(BD_ATLETAS[[#This Row],[F. NACIMIENTO]]=0,"",BD_ATLETAS[[#This Row],[AÑO]]-YEAR(BD_ATLETAS[[#This Row],[F. NACIMIENTO]]))</f>
        <v>11</v>
      </c>
      <c r="D2368" s="2" t="s">
        <v>432</v>
      </c>
      <c r="E2368" s="4" t="s">
        <v>364</v>
      </c>
      <c r="F23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68" s="4" t="str">
        <f>_xlfn.XLOOKUP(BD_ATLETAS[[#This Row],[ATLETA]],ATLETAS[ATLETA],ATLETAS[SEXO])</f>
        <v>M</v>
      </c>
      <c r="H2368" s="4" t="s">
        <v>382</v>
      </c>
      <c r="I2368" s="2" t="s">
        <v>388</v>
      </c>
      <c r="J2368" s="1" t="s">
        <v>651</v>
      </c>
      <c r="K2368" s="3">
        <v>2.3502314814814818E-3</v>
      </c>
    </row>
    <row r="2369" spans="1:11" x14ac:dyDescent="0.25">
      <c r="A2369" s="1">
        <v>2024</v>
      </c>
      <c r="B2369" s="4">
        <f>_xlfn.XLOOKUP(BD_ATLETAS[[#This Row],[ATLETA]],ATLETAS[ATLETA],ATLETAS[F. NACIMIENTO])</f>
        <v>38492</v>
      </c>
      <c r="C2369" s="1">
        <f>IF(BD_ATLETAS[[#This Row],[F. NACIMIENTO]]=0,"",BD_ATLETAS[[#This Row],[AÑO]]-YEAR(BD_ATLETAS[[#This Row],[F. NACIMIENTO]]))</f>
        <v>15</v>
      </c>
      <c r="D2369" s="2" t="s">
        <v>425</v>
      </c>
      <c r="E2369" s="4" t="s">
        <v>376</v>
      </c>
      <c r="F236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69" s="4" t="str">
        <f>_xlfn.XLOOKUP(BD_ATLETAS[[#This Row],[ATLETA]],ATLETAS[ATLETA],ATLETAS[SEXO])</f>
        <v>M</v>
      </c>
      <c r="H2369" s="4" t="s">
        <v>382</v>
      </c>
      <c r="I2369" s="2" t="s">
        <v>388</v>
      </c>
      <c r="J2369" s="1" t="s">
        <v>653</v>
      </c>
      <c r="K2369" s="3">
        <v>3.725462962962963E-3</v>
      </c>
    </row>
    <row r="2370" spans="1:11" x14ac:dyDescent="0.25">
      <c r="A2370" s="1">
        <v>2024</v>
      </c>
      <c r="B2370" s="4">
        <f>_xlfn.XLOOKUP(BD_ATLETAS[[#This Row],[ATLETA]],ATLETAS[ATLETA],ATLETAS[F. NACIMIENTO])</f>
        <v>38492</v>
      </c>
      <c r="C2370" s="1">
        <f>IF(BD_ATLETAS[[#This Row],[F. NACIMIENTO]]=0,"",BD_ATLETAS[[#This Row],[AÑO]]-YEAR(BD_ATLETAS[[#This Row],[F. NACIMIENTO]]))</f>
        <v>15</v>
      </c>
      <c r="D2370" s="2" t="s">
        <v>425</v>
      </c>
      <c r="E2370" s="4" t="s">
        <v>376</v>
      </c>
      <c r="F237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0" s="4" t="str">
        <f>_xlfn.XLOOKUP(BD_ATLETAS[[#This Row],[ATLETA]],ATLETAS[ATLETA],ATLETAS[SEXO])</f>
        <v>M</v>
      </c>
      <c r="H2370" s="4" t="s">
        <v>382</v>
      </c>
      <c r="I2370" s="2" t="s">
        <v>388</v>
      </c>
      <c r="J2370" s="1" t="s">
        <v>649</v>
      </c>
      <c r="K2370" s="3">
        <v>3.3090277777777778E-4</v>
      </c>
    </row>
    <row r="2371" spans="1:11" x14ac:dyDescent="0.25">
      <c r="A2371" s="1">
        <v>2024</v>
      </c>
      <c r="B2371" s="4">
        <f>_xlfn.XLOOKUP(BD_ATLETAS[[#This Row],[ATLETA]],ATLETAS[ATLETA],ATLETAS[F. NACIMIENTO])</f>
        <v>38492</v>
      </c>
      <c r="C2371" s="1">
        <f>IF(BD_ATLETAS[[#This Row],[F. NACIMIENTO]]=0,"",BD_ATLETAS[[#This Row],[AÑO]]-YEAR(BD_ATLETAS[[#This Row],[F. NACIMIENTO]]))</f>
        <v>15</v>
      </c>
      <c r="D2371" s="2" t="s">
        <v>425</v>
      </c>
      <c r="E2371" s="4" t="s">
        <v>376</v>
      </c>
      <c r="F23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1" s="4" t="str">
        <f>_xlfn.XLOOKUP(BD_ATLETAS[[#This Row],[ATLETA]],ATLETAS[ATLETA],ATLETAS[SEXO])</f>
        <v>M</v>
      </c>
      <c r="H2371" s="4" t="s">
        <v>382</v>
      </c>
      <c r="I2371" s="2" t="s">
        <v>388</v>
      </c>
      <c r="J2371" s="1" t="s">
        <v>651</v>
      </c>
      <c r="K2371" s="3">
        <v>7.6562500000000003E-4</v>
      </c>
    </row>
    <row r="2372" spans="1:11" x14ac:dyDescent="0.25">
      <c r="A2372" s="1">
        <v>2024</v>
      </c>
      <c r="B2372" s="4">
        <f>_xlfn.XLOOKUP(BD_ATLETAS[[#This Row],[ATLETA]],ATLETAS[ATLETA],ATLETAS[F. NACIMIENTO])</f>
        <v>39294</v>
      </c>
      <c r="C2372" s="1">
        <f>IF(BD_ATLETAS[[#This Row],[F. NACIMIENTO]]=0,"",BD_ATLETAS[[#This Row],[AÑO]]-YEAR(BD_ATLETAS[[#This Row],[F. NACIMIENTO]]))</f>
        <v>13</v>
      </c>
      <c r="D2372" s="2" t="s">
        <v>340</v>
      </c>
      <c r="E2372" s="4" t="s">
        <v>376</v>
      </c>
      <c r="F23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2" s="4" t="str">
        <f>_xlfn.XLOOKUP(BD_ATLETAS[[#This Row],[ATLETA]],ATLETAS[ATLETA],ATLETAS[SEXO])</f>
        <v>M</v>
      </c>
      <c r="H2372" s="4" t="s">
        <v>382</v>
      </c>
      <c r="I2372" s="2" t="s">
        <v>388</v>
      </c>
      <c r="J2372" s="1" t="s">
        <v>653</v>
      </c>
      <c r="K2372" s="3">
        <v>4.5999999999999999E-3</v>
      </c>
    </row>
    <row r="2373" spans="1:11" x14ac:dyDescent="0.25">
      <c r="A2373" s="1">
        <v>2024</v>
      </c>
      <c r="B2373" s="4">
        <f>_xlfn.XLOOKUP(BD_ATLETAS[[#This Row],[ATLETA]],ATLETAS[ATLETA],ATLETAS[F. NACIMIENTO])</f>
        <v>39294</v>
      </c>
      <c r="C2373" s="1">
        <f>IF(BD_ATLETAS[[#This Row],[F. NACIMIENTO]]=0,"",BD_ATLETAS[[#This Row],[AÑO]]-YEAR(BD_ATLETAS[[#This Row],[F. NACIMIENTO]]))</f>
        <v>13</v>
      </c>
      <c r="D2373" s="2" t="s">
        <v>340</v>
      </c>
      <c r="E2373" s="4" t="s">
        <v>376</v>
      </c>
      <c r="F23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3" s="4" t="str">
        <f>_xlfn.XLOOKUP(BD_ATLETAS[[#This Row],[ATLETA]],ATLETAS[ATLETA],ATLETAS[SEXO])</f>
        <v>M</v>
      </c>
      <c r="H2373" s="4" t="s">
        <v>382</v>
      </c>
      <c r="I2373" s="2" t="s">
        <v>388</v>
      </c>
      <c r="J2373" s="1" t="s">
        <v>649</v>
      </c>
      <c r="K2373" s="3">
        <v>4.253472222222223E-4</v>
      </c>
    </row>
    <row r="2374" spans="1:11" x14ac:dyDescent="0.25">
      <c r="A2374" s="1">
        <v>2024</v>
      </c>
      <c r="B2374" s="4">
        <f>_xlfn.XLOOKUP(BD_ATLETAS[[#This Row],[ATLETA]],ATLETAS[ATLETA],ATLETAS[F. NACIMIENTO])</f>
        <v>39294</v>
      </c>
      <c r="C2374" s="1">
        <f>IF(BD_ATLETAS[[#This Row],[F. NACIMIENTO]]=0,"",BD_ATLETAS[[#This Row],[AÑO]]-YEAR(BD_ATLETAS[[#This Row],[F. NACIMIENTO]]))</f>
        <v>13</v>
      </c>
      <c r="D2374" s="2" t="s">
        <v>340</v>
      </c>
      <c r="E2374" s="4" t="s">
        <v>376</v>
      </c>
      <c r="F23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374" s="4" t="str">
        <f>_xlfn.XLOOKUP(BD_ATLETAS[[#This Row],[ATLETA]],ATLETAS[ATLETA],ATLETAS[SEXO])</f>
        <v>M</v>
      </c>
      <c r="H2374" s="4" t="s">
        <v>382</v>
      </c>
      <c r="I2374" s="2" t="s">
        <v>388</v>
      </c>
      <c r="J2374" s="1" t="s">
        <v>651</v>
      </c>
      <c r="K2374" s="3">
        <v>9.7731481481481476E-4</v>
      </c>
    </row>
    <row r="2375" spans="1:11" x14ac:dyDescent="0.25">
      <c r="A2375" s="1">
        <v>2024</v>
      </c>
      <c r="B2375" s="4">
        <f>_xlfn.XLOOKUP(BD_ATLETAS[[#This Row],[ATLETA]],ATLETAS[ATLETA],ATLETAS[F. NACIMIENTO])</f>
        <v>39447</v>
      </c>
      <c r="C2375" s="1">
        <f>IF(BD_ATLETAS[[#This Row],[F. NACIMIENTO]]=0,"",BD_ATLETAS[[#This Row],[AÑO]]-YEAR(BD_ATLETAS[[#This Row],[F. NACIMIENTO]]))</f>
        <v>12</v>
      </c>
      <c r="D2375" s="2" t="s">
        <v>406</v>
      </c>
      <c r="E2375" s="4" t="s">
        <v>369</v>
      </c>
      <c r="F237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75" s="4" t="str">
        <f>_xlfn.XLOOKUP(BD_ATLETAS[[#This Row],[ATLETA]],ATLETAS[ATLETA],ATLETAS[SEXO])</f>
        <v>M</v>
      </c>
      <c r="H2375" s="4" t="s">
        <v>382</v>
      </c>
      <c r="I2375" s="2" t="s">
        <v>388</v>
      </c>
      <c r="J2375" s="1" t="s">
        <v>653</v>
      </c>
      <c r="K2375" s="3">
        <v>3.9589120370370368E-3</v>
      </c>
    </row>
    <row r="2376" spans="1:11" x14ac:dyDescent="0.25">
      <c r="A2376" s="1">
        <v>2024</v>
      </c>
      <c r="B2376" s="4">
        <f>_xlfn.XLOOKUP(BD_ATLETAS[[#This Row],[ATLETA]],ATLETAS[ATLETA],ATLETAS[F. NACIMIENTO])</f>
        <v>39447</v>
      </c>
      <c r="C2376" s="1">
        <f>IF(BD_ATLETAS[[#This Row],[F. NACIMIENTO]]=0,"",BD_ATLETAS[[#This Row],[AÑO]]-YEAR(BD_ATLETAS[[#This Row],[F. NACIMIENTO]]))</f>
        <v>12</v>
      </c>
      <c r="D2376" s="2" t="s">
        <v>406</v>
      </c>
      <c r="E2376" s="4" t="s">
        <v>369</v>
      </c>
      <c r="F237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76" s="4" t="str">
        <f>_xlfn.XLOOKUP(BD_ATLETAS[[#This Row],[ATLETA]],ATLETAS[ATLETA],ATLETAS[SEXO])</f>
        <v>M</v>
      </c>
      <c r="H2376" s="4" t="s">
        <v>382</v>
      </c>
      <c r="I2376" s="2" t="s">
        <v>388</v>
      </c>
      <c r="J2376" s="1" t="s">
        <v>651</v>
      </c>
      <c r="K2376" s="3">
        <v>8.3680555555555559E-4</v>
      </c>
    </row>
    <row r="2377" spans="1:11" x14ac:dyDescent="0.25">
      <c r="A2377" s="1">
        <v>2024</v>
      </c>
      <c r="B2377" s="4">
        <f>_xlfn.XLOOKUP(BD_ATLETAS[[#This Row],[ATLETA]],ATLETAS[ATLETA],ATLETAS[F. NACIMIENTO])</f>
        <v>38663</v>
      </c>
      <c r="C2377" s="1">
        <f>IF(BD_ATLETAS[[#This Row],[F. NACIMIENTO]]=0,"",BD_ATLETAS[[#This Row],[AÑO]]-YEAR(BD_ATLETAS[[#This Row],[F. NACIMIENTO]]))</f>
        <v>15</v>
      </c>
      <c r="D2377" t="s">
        <v>98</v>
      </c>
      <c r="E2377" s="4" t="s">
        <v>362</v>
      </c>
      <c r="F23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7" s="4" t="str">
        <f>_xlfn.XLOOKUP(BD_ATLETAS[[#This Row],[ATLETA]],ATLETAS[ATLETA],ATLETAS[SEXO])</f>
        <v>M</v>
      </c>
      <c r="H2377" s="4" t="s">
        <v>382</v>
      </c>
      <c r="I2377" s="2" t="s">
        <v>388</v>
      </c>
      <c r="J2377" s="1" t="s">
        <v>653</v>
      </c>
      <c r="K2377" s="3">
        <v>4.4488425925925928E-3</v>
      </c>
    </row>
    <row r="2378" spans="1:11" x14ac:dyDescent="0.25">
      <c r="A2378" s="1">
        <v>2024</v>
      </c>
      <c r="B2378" s="4">
        <f>_xlfn.XLOOKUP(BD_ATLETAS[[#This Row],[ATLETA]],ATLETAS[ATLETA],ATLETAS[F. NACIMIENTO])</f>
        <v>38663</v>
      </c>
      <c r="C2378" s="1">
        <f>IF(BD_ATLETAS[[#This Row],[F. NACIMIENTO]]=0,"",BD_ATLETAS[[#This Row],[AÑO]]-YEAR(BD_ATLETAS[[#This Row],[F. NACIMIENTO]]))</f>
        <v>15</v>
      </c>
      <c r="D2378" s="2" t="s">
        <v>98</v>
      </c>
      <c r="E2378" s="4" t="s">
        <v>362</v>
      </c>
      <c r="F23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8" s="4" t="str">
        <f>_xlfn.XLOOKUP(BD_ATLETAS[[#This Row],[ATLETA]],ATLETAS[ATLETA],ATLETAS[SEXO])</f>
        <v>M</v>
      </c>
      <c r="H2378" s="4" t="s">
        <v>382</v>
      </c>
      <c r="I2378" s="2" t="s">
        <v>388</v>
      </c>
      <c r="J2378" s="1" t="s">
        <v>649</v>
      </c>
      <c r="K2378" s="3">
        <v>3.695023148148148E-4</v>
      </c>
    </row>
    <row r="2379" spans="1:11" x14ac:dyDescent="0.25">
      <c r="A2379" s="1">
        <v>2024</v>
      </c>
      <c r="B2379" s="4">
        <f>_xlfn.XLOOKUP(BD_ATLETAS[[#This Row],[ATLETA]],ATLETAS[ATLETA],ATLETAS[F. NACIMIENTO])</f>
        <v>38663</v>
      </c>
      <c r="C2379" s="1">
        <f>IF(BD_ATLETAS[[#This Row],[F. NACIMIENTO]]=0,"",BD_ATLETAS[[#This Row],[AÑO]]-YEAR(BD_ATLETAS[[#This Row],[F. NACIMIENTO]]))</f>
        <v>15</v>
      </c>
      <c r="D2379" s="2" t="s">
        <v>98</v>
      </c>
      <c r="E2379" s="4" t="s">
        <v>362</v>
      </c>
      <c r="F23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79" s="4" t="str">
        <f>_xlfn.XLOOKUP(BD_ATLETAS[[#This Row],[ATLETA]],ATLETAS[ATLETA],ATLETAS[SEXO])</f>
        <v>M</v>
      </c>
      <c r="H2379" s="4" t="s">
        <v>382</v>
      </c>
      <c r="I2379" s="2" t="s">
        <v>388</v>
      </c>
      <c r="J2379" s="1" t="s">
        <v>651</v>
      </c>
      <c r="K2379" s="3">
        <v>8.3298611111111117E-4</v>
      </c>
    </row>
    <row r="2380" spans="1:11" x14ac:dyDescent="0.25">
      <c r="A2380" s="1">
        <v>2024</v>
      </c>
      <c r="B2380" s="4">
        <f>_xlfn.XLOOKUP(BD_ATLETAS[[#This Row],[ATLETA]],ATLETAS[ATLETA],ATLETAS[F. NACIMIENTO])</f>
        <v>39884</v>
      </c>
      <c r="C2380" s="1">
        <f>IF(BD_ATLETAS[[#This Row],[F. NACIMIENTO]]=0,"",BD_ATLETAS[[#This Row],[AÑO]]-YEAR(BD_ATLETAS[[#This Row],[F. NACIMIENTO]]))</f>
        <v>11</v>
      </c>
      <c r="D2380" s="2" t="s">
        <v>422</v>
      </c>
      <c r="E2380" s="4" t="s">
        <v>362</v>
      </c>
      <c r="F23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0" s="4" t="str">
        <f>_xlfn.XLOOKUP(BD_ATLETAS[[#This Row],[ATLETA]],ATLETAS[ATLETA],ATLETAS[SEXO])</f>
        <v>M</v>
      </c>
      <c r="H2380" s="4" t="s">
        <v>382</v>
      </c>
      <c r="I2380" s="2" t="s">
        <v>388</v>
      </c>
      <c r="J2380" s="1" t="s">
        <v>653</v>
      </c>
      <c r="K2380" s="3">
        <v>6.266319444444445E-3</v>
      </c>
    </row>
    <row r="2381" spans="1:11" x14ac:dyDescent="0.25">
      <c r="A2381" s="1">
        <v>2024</v>
      </c>
      <c r="B2381" s="4">
        <f>_xlfn.XLOOKUP(BD_ATLETAS[[#This Row],[ATLETA]],ATLETAS[ATLETA],ATLETAS[F. NACIMIENTO])</f>
        <v>39884</v>
      </c>
      <c r="C2381" s="1">
        <f>IF(BD_ATLETAS[[#This Row],[F. NACIMIENTO]]=0,"",BD_ATLETAS[[#This Row],[AÑO]]-YEAR(BD_ATLETAS[[#This Row],[F. NACIMIENTO]]))</f>
        <v>11</v>
      </c>
      <c r="D2381" s="2" t="s">
        <v>422</v>
      </c>
      <c r="E2381" s="4" t="s">
        <v>362</v>
      </c>
      <c r="F23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1" s="4" t="str">
        <f>_xlfn.XLOOKUP(BD_ATLETAS[[#This Row],[ATLETA]],ATLETAS[ATLETA],ATLETAS[SEXO])</f>
        <v>M</v>
      </c>
      <c r="H2381" s="4" t="s">
        <v>382</v>
      </c>
      <c r="I2381" s="2" t="s">
        <v>388</v>
      </c>
      <c r="J2381" s="1" t="s">
        <v>649</v>
      </c>
      <c r="K2381" s="3">
        <v>5.851273148148148E-4</v>
      </c>
    </row>
    <row r="2382" spans="1:11" x14ac:dyDescent="0.25">
      <c r="A2382" s="1">
        <v>2024</v>
      </c>
      <c r="B2382" s="4">
        <f>_xlfn.XLOOKUP(BD_ATLETAS[[#This Row],[ATLETA]],ATLETAS[ATLETA],ATLETAS[F. NACIMIENTO])</f>
        <v>39884</v>
      </c>
      <c r="C2382" s="1">
        <f>IF(BD_ATLETAS[[#This Row],[F. NACIMIENTO]]=0,"",BD_ATLETAS[[#This Row],[AÑO]]-YEAR(BD_ATLETAS[[#This Row],[F. NACIMIENTO]]))</f>
        <v>11</v>
      </c>
      <c r="D2382" s="2" t="s">
        <v>422</v>
      </c>
      <c r="E2382" s="4" t="s">
        <v>362</v>
      </c>
      <c r="F238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2" s="4" t="str">
        <f>_xlfn.XLOOKUP(BD_ATLETAS[[#This Row],[ATLETA]],ATLETAS[ATLETA],ATLETAS[SEXO])</f>
        <v>M</v>
      </c>
      <c r="H2382" s="4" t="s">
        <v>382</v>
      </c>
      <c r="I2382" s="2" t="s">
        <v>388</v>
      </c>
      <c r="J2382" s="1" t="s">
        <v>651</v>
      </c>
      <c r="K2382" s="3">
        <v>1.3295138888888888E-3</v>
      </c>
    </row>
    <row r="2383" spans="1:11" x14ac:dyDescent="0.25">
      <c r="A2383" s="1">
        <v>2024</v>
      </c>
      <c r="B2383" s="4">
        <f>_xlfn.XLOOKUP(BD_ATLETAS[[#This Row],[ATLETA]],ATLETAS[ATLETA],ATLETAS[F. NACIMIENTO])</f>
        <v>32581</v>
      </c>
      <c r="C2383" s="1">
        <f>IF(BD_ATLETAS[[#This Row],[F. NACIMIENTO]]=0,"",BD_ATLETAS[[#This Row],[AÑO]]-YEAR(BD_ATLETAS[[#This Row],[F. NACIMIENTO]]))</f>
        <v>31</v>
      </c>
      <c r="D2383" s="2" t="s">
        <v>452</v>
      </c>
      <c r="E2383" s="4" t="s">
        <v>367</v>
      </c>
      <c r="F2383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383" s="4" t="str">
        <f>_xlfn.XLOOKUP(BD_ATLETAS[[#This Row],[ATLETA]],ATLETAS[ATLETA],ATLETAS[SEXO])</f>
        <v>M</v>
      </c>
      <c r="H2383" s="4" t="s">
        <v>382</v>
      </c>
      <c r="I2383" s="2" t="s">
        <v>388</v>
      </c>
      <c r="J2383" s="1" t="s">
        <v>653</v>
      </c>
      <c r="K2383" s="3">
        <v>6.258217592592593E-3</v>
      </c>
    </row>
    <row r="2384" spans="1:11" x14ac:dyDescent="0.25">
      <c r="A2384" s="1">
        <v>2024</v>
      </c>
      <c r="B2384" s="4">
        <f>_xlfn.XLOOKUP(BD_ATLETAS[[#This Row],[ATLETA]],ATLETAS[ATLETA],ATLETAS[F. NACIMIENTO])</f>
        <v>32581</v>
      </c>
      <c r="C2384" s="1">
        <f>IF(BD_ATLETAS[[#This Row],[F. NACIMIENTO]]=0,"",BD_ATLETAS[[#This Row],[AÑO]]-YEAR(BD_ATLETAS[[#This Row],[F. NACIMIENTO]]))</f>
        <v>31</v>
      </c>
      <c r="D2384" s="2" t="s">
        <v>452</v>
      </c>
      <c r="E2384" s="4" t="s">
        <v>367</v>
      </c>
      <c r="F2384" s="4" t="str">
        <f>IFERROR(IF(BD_ATLETAS[[#This Row],[SEXO]]="F",_xlfn.XLOOKUP(BD_ATLETAS[[#This Row],[EDAD]],MENU!$C$2:$C$123,MENU!$D$2:$D$123),_xlfn.XLOOKUP(BD_ATLETAS[[#This Row],[EDAD]],MENU!$E$2:$E$123,MENU!$F$2:$F$123)),"")</f>
        <v>MASTER A</v>
      </c>
      <c r="G2384" s="4" t="str">
        <f>_xlfn.XLOOKUP(BD_ATLETAS[[#This Row],[ATLETA]],ATLETAS[ATLETA],ATLETAS[SEXO])</f>
        <v>M</v>
      </c>
      <c r="H2384" s="4" t="s">
        <v>382</v>
      </c>
      <c r="I2384" s="2" t="s">
        <v>388</v>
      </c>
      <c r="J2384" s="1" t="s">
        <v>649</v>
      </c>
      <c r="K2384" s="3">
        <v>4.9947916666666663E-4</v>
      </c>
    </row>
    <row r="2385" spans="1:11" x14ac:dyDescent="0.25">
      <c r="A2385" s="1">
        <v>2024</v>
      </c>
      <c r="B2385" s="4">
        <f>_xlfn.XLOOKUP(BD_ATLETAS[[#This Row],[ATLETA]],ATLETAS[ATLETA],ATLETAS[F. NACIMIENTO])</f>
        <v>39725</v>
      </c>
      <c r="C2385" s="1">
        <f>IF(BD_ATLETAS[[#This Row],[F. NACIMIENTO]]=0,"",BD_ATLETAS[[#This Row],[AÑO]]-YEAR(BD_ATLETAS[[#This Row],[F. NACIMIENTO]]))</f>
        <v>12</v>
      </c>
      <c r="D2385" s="2" t="s">
        <v>423</v>
      </c>
      <c r="E2385" s="4" t="s">
        <v>25</v>
      </c>
      <c r="F23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5" s="4" t="str">
        <f>_xlfn.XLOOKUP(BD_ATLETAS[[#This Row],[ATLETA]],ATLETAS[ATLETA],ATLETAS[SEXO])</f>
        <v>M</v>
      </c>
      <c r="H2385" s="4" t="s">
        <v>382</v>
      </c>
      <c r="I2385" s="2" t="s">
        <v>388</v>
      </c>
      <c r="J2385" s="1" t="s">
        <v>653</v>
      </c>
      <c r="K2385" s="3">
        <v>4.706365740740741E-3</v>
      </c>
    </row>
    <row r="2386" spans="1:11" x14ac:dyDescent="0.25">
      <c r="A2386" s="1">
        <v>2024</v>
      </c>
      <c r="B2386" s="4">
        <f>_xlfn.XLOOKUP(BD_ATLETAS[[#This Row],[ATLETA]],ATLETAS[ATLETA],ATLETAS[F. NACIMIENTO])</f>
        <v>39725</v>
      </c>
      <c r="C2386" s="1">
        <f>IF(BD_ATLETAS[[#This Row],[F. NACIMIENTO]]=0,"",BD_ATLETAS[[#This Row],[AÑO]]-YEAR(BD_ATLETAS[[#This Row],[F. NACIMIENTO]]))</f>
        <v>12</v>
      </c>
      <c r="D2386" s="2" t="s">
        <v>423</v>
      </c>
      <c r="E2386" s="4" t="s">
        <v>25</v>
      </c>
      <c r="F23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6" s="4" t="str">
        <f>_xlfn.XLOOKUP(BD_ATLETAS[[#This Row],[ATLETA]],ATLETAS[ATLETA],ATLETAS[SEXO])</f>
        <v>M</v>
      </c>
      <c r="H2386" s="4" t="s">
        <v>382</v>
      </c>
      <c r="I2386" s="2" t="s">
        <v>388</v>
      </c>
      <c r="J2386" s="1" t="s">
        <v>649</v>
      </c>
      <c r="K2386" s="3">
        <v>3.8310185185185186E-4</v>
      </c>
    </row>
    <row r="2387" spans="1:11" x14ac:dyDescent="0.25">
      <c r="A2387" s="1">
        <v>2024</v>
      </c>
      <c r="B2387" s="4">
        <f>_xlfn.XLOOKUP(BD_ATLETAS[[#This Row],[ATLETA]],ATLETAS[ATLETA],ATLETAS[F. NACIMIENTO])</f>
        <v>39725</v>
      </c>
      <c r="C2387" s="1">
        <f>IF(BD_ATLETAS[[#This Row],[F. NACIMIENTO]]=0,"",BD_ATLETAS[[#This Row],[AÑO]]-YEAR(BD_ATLETAS[[#This Row],[F. NACIMIENTO]]))</f>
        <v>12</v>
      </c>
      <c r="D2387" s="2" t="s">
        <v>423</v>
      </c>
      <c r="E2387" s="4" t="s">
        <v>25</v>
      </c>
      <c r="F23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7" s="4" t="str">
        <f>_xlfn.XLOOKUP(BD_ATLETAS[[#This Row],[ATLETA]],ATLETAS[ATLETA],ATLETAS[SEXO])</f>
        <v>M</v>
      </c>
      <c r="H2387" s="4" t="s">
        <v>382</v>
      </c>
      <c r="I2387" s="2" t="s">
        <v>388</v>
      </c>
      <c r="J2387" s="1" t="s">
        <v>651</v>
      </c>
      <c r="K2387" s="3">
        <v>9.549189814814815E-4</v>
      </c>
    </row>
    <row r="2388" spans="1:11" x14ac:dyDescent="0.25">
      <c r="A2388" s="1">
        <v>2024</v>
      </c>
      <c r="B2388" s="4">
        <f>_xlfn.XLOOKUP(BD_ATLETAS[[#This Row],[ATLETA]],ATLETAS[ATLETA],ATLETAS[F. NACIMIENTO])</f>
        <v>40129</v>
      </c>
      <c r="C2388" s="1">
        <f>IF(BD_ATLETAS[[#This Row],[F. NACIMIENTO]]=0,"",BD_ATLETAS[[#This Row],[AÑO]]-YEAR(BD_ATLETAS[[#This Row],[F. NACIMIENTO]]))</f>
        <v>11</v>
      </c>
      <c r="D2388" s="2" t="s">
        <v>95</v>
      </c>
      <c r="E2388" s="4" t="s">
        <v>362</v>
      </c>
      <c r="F238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8" s="4" t="str">
        <f>_xlfn.XLOOKUP(BD_ATLETAS[[#This Row],[ATLETA]],ATLETAS[ATLETA],ATLETAS[SEXO])</f>
        <v>M</v>
      </c>
      <c r="H2388" s="4" t="s">
        <v>382</v>
      </c>
      <c r="I2388" s="2" t="s">
        <v>388</v>
      </c>
      <c r="J2388" s="1" t="s">
        <v>653</v>
      </c>
      <c r="K2388" s="3">
        <v>5.3003472222222228E-3</v>
      </c>
    </row>
    <row r="2389" spans="1:11" x14ac:dyDescent="0.25">
      <c r="A2389" s="1">
        <v>2024</v>
      </c>
      <c r="B2389" s="4">
        <f>_xlfn.XLOOKUP(BD_ATLETAS[[#This Row],[ATLETA]],ATLETAS[ATLETA],ATLETAS[F. NACIMIENTO])</f>
        <v>40129</v>
      </c>
      <c r="C2389" s="1">
        <f>IF(BD_ATLETAS[[#This Row],[F. NACIMIENTO]]=0,"",BD_ATLETAS[[#This Row],[AÑO]]-YEAR(BD_ATLETAS[[#This Row],[F. NACIMIENTO]]))</f>
        <v>11</v>
      </c>
      <c r="D2389" s="2" t="s">
        <v>95</v>
      </c>
      <c r="E2389" s="4" t="s">
        <v>362</v>
      </c>
      <c r="F23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89" s="4" t="str">
        <f>_xlfn.XLOOKUP(BD_ATLETAS[[#This Row],[ATLETA]],ATLETAS[ATLETA],ATLETAS[SEXO])</f>
        <v>M</v>
      </c>
      <c r="H2389" s="4" t="s">
        <v>382</v>
      </c>
      <c r="I2389" s="2" t="s">
        <v>388</v>
      </c>
      <c r="J2389" s="1" t="s">
        <v>649</v>
      </c>
      <c r="K2389" s="3">
        <v>4.8952546296296287E-4</v>
      </c>
    </row>
    <row r="2390" spans="1:11" x14ac:dyDescent="0.25">
      <c r="A2390" s="1">
        <v>2024</v>
      </c>
      <c r="B2390" s="4">
        <f>_xlfn.XLOOKUP(BD_ATLETAS[[#This Row],[ATLETA]],ATLETAS[ATLETA],ATLETAS[F. NACIMIENTO])</f>
        <v>40129</v>
      </c>
      <c r="C2390" s="1">
        <f>IF(BD_ATLETAS[[#This Row],[F. NACIMIENTO]]=0,"",BD_ATLETAS[[#This Row],[AÑO]]-YEAR(BD_ATLETAS[[#This Row],[F. NACIMIENTO]]))</f>
        <v>11</v>
      </c>
      <c r="D2390" s="2" t="s">
        <v>95</v>
      </c>
      <c r="E2390" s="4" t="s">
        <v>362</v>
      </c>
      <c r="F23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0" s="4" t="str">
        <f>_xlfn.XLOOKUP(BD_ATLETAS[[#This Row],[ATLETA]],ATLETAS[ATLETA],ATLETAS[SEXO])</f>
        <v>M</v>
      </c>
      <c r="H2390" s="4" t="s">
        <v>382</v>
      </c>
      <c r="I2390" s="2" t="s">
        <v>388</v>
      </c>
      <c r="J2390" s="1" t="s">
        <v>651</v>
      </c>
      <c r="K2390" s="3">
        <v>1.1554398148148149E-3</v>
      </c>
    </row>
    <row r="2391" spans="1:11" x14ac:dyDescent="0.25">
      <c r="A2391" s="1">
        <v>2024</v>
      </c>
      <c r="B2391" s="4">
        <f>_xlfn.XLOOKUP(BD_ATLETAS[[#This Row],[ATLETA]],ATLETAS[ATLETA],ATLETAS[F. NACIMIENTO])</f>
        <v>40051</v>
      </c>
      <c r="C2391" s="1">
        <f>IF(BD_ATLETAS[[#This Row],[F. NACIMIENTO]]=0,"",BD_ATLETAS[[#This Row],[AÑO]]-YEAR(BD_ATLETAS[[#This Row],[F. NACIMIENTO]]))</f>
        <v>11</v>
      </c>
      <c r="D2391" s="2" t="s">
        <v>414</v>
      </c>
      <c r="E2391" s="4" t="s">
        <v>362</v>
      </c>
      <c r="F23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1" s="4" t="str">
        <f>_xlfn.XLOOKUP(BD_ATLETAS[[#This Row],[ATLETA]],ATLETAS[ATLETA],ATLETAS[SEXO])</f>
        <v>M</v>
      </c>
      <c r="H2391" s="4" t="s">
        <v>382</v>
      </c>
      <c r="I2391" s="2" t="s">
        <v>388</v>
      </c>
      <c r="J2391" s="1" t="s">
        <v>653</v>
      </c>
      <c r="K2391" s="3">
        <v>5.3310763888888887E-3</v>
      </c>
    </row>
    <row r="2392" spans="1:11" x14ac:dyDescent="0.25">
      <c r="A2392" s="1">
        <v>2024</v>
      </c>
      <c r="B2392" s="4">
        <f>_xlfn.XLOOKUP(BD_ATLETAS[[#This Row],[ATLETA]],ATLETAS[ATLETA],ATLETAS[F. NACIMIENTO])</f>
        <v>40051</v>
      </c>
      <c r="C2392" s="1">
        <f>IF(BD_ATLETAS[[#This Row],[F. NACIMIENTO]]=0,"",BD_ATLETAS[[#This Row],[AÑO]]-YEAR(BD_ATLETAS[[#This Row],[F. NACIMIENTO]]))</f>
        <v>11</v>
      </c>
      <c r="D2392" s="2" t="s">
        <v>414</v>
      </c>
      <c r="E2392" s="4" t="s">
        <v>362</v>
      </c>
      <c r="F23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2" s="4" t="str">
        <f>_xlfn.XLOOKUP(BD_ATLETAS[[#This Row],[ATLETA]],ATLETAS[ATLETA],ATLETAS[SEXO])</f>
        <v>M</v>
      </c>
      <c r="H2392" s="4" t="s">
        <v>382</v>
      </c>
      <c r="I2392" s="2" t="s">
        <v>388</v>
      </c>
      <c r="J2392" s="1" t="s">
        <v>649</v>
      </c>
      <c r="K2392" s="3">
        <v>5.0624999999999997E-4</v>
      </c>
    </row>
    <row r="2393" spans="1:11" x14ac:dyDescent="0.25">
      <c r="A2393" s="1">
        <v>2024</v>
      </c>
      <c r="B2393" s="4">
        <f>_xlfn.XLOOKUP(BD_ATLETAS[[#This Row],[ATLETA]],ATLETAS[ATLETA],ATLETAS[F. NACIMIENTO])</f>
        <v>40051</v>
      </c>
      <c r="C2393" s="1">
        <f>IF(BD_ATLETAS[[#This Row],[F. NACIMIENTO]]=0,"",BD_ATLETAS[[#This Row],[AÑO]]-YEAR(BD_ATLETAS[[#This Row],[F. NACIMIENTO]]))</f>
        <v>11</v>
      </c>
      <c r="D2393" s="2" t="s">
        <v>414</v>
      </c>
      <c r="E2393" s="4" t="s">
        <v>362</v>
      </c>
      <c r="F23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3" s="4" t="str">
        <f>_xlfn.XLOOKUP(BD_ATLETAS[[#This Row],[ATLETA]],ATLETAS[ATLETA],ATLETAS[SEXO])</f>
        <v>M</v>
      </c>
      <c r="H2393" s="4" t="s">
        <v>382</v>
      </c>
      <c r="I2393" s="2" t="s">
        <v>388</v>
      </c>
      <c r="J2393" s="1" t="s">
        <v>651</v>
      </c>
      <c r="K2393" s="3">
        <v>1.1873842592592593E-3</v>
      </c>
    </row>
    <row r="2394" spans="1:11" x14ac:dyDescent="0.25">
      <c r="A2394" s="1">
        <v>2024</v>
      </c>
      <c r="B2394" s="4">
        <f>_xlfn.XLOOKUP(BD_ATLETAS[[#This Row],[ATLETA]],ATLETAS[ATLETA],ATLETAS[F. NACIMIENTO])</f>
        <v>38284</v>
      </c>
      <c r="C2394" s="1">
        <f>IF(BD_ATLETAS[[#This Row],[F. NACIMIENTO]]=0,"",BD_ATLETAS[[#This Row],[AÑO]]-YEAR(BD_ATLETAS[[#This Row],[F. NACIMIENTO]]))</f>
        <v>16</v>
      </c>
      <c r="D2394" s="2" t="s">
        <v>101</v>
      </c>
      <c r="E2394" s="4" t="s">
        <v>362</v>
      </c>
      <c r="F239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4" s="4" t="str">
        <f>_xlfn.XLOOKUP(BD_ATLETAS[[#This Row],[ATLETA]],ATLETAS[ATLETA],ATLETAS[SEXO])</f>
        <v>M</v>
      </c>
      <c r="H2394" s="4" t="s">
        <v>382</v>
      </c>
      <c r="I2394" s="2" t="s">
        <v>388</v>
      </c>
      <c r="J2394" s="1" t="s">
        <v>653</v>
      </c>
      <c r="K2394" s="3">
        <v>4.3399305555555552E-3</v>
      </c>
    </row>
    <row r="2395" spans="1:11" x14ac:dyDescent="0.25">
      <c r="A2395" s="1">
        <v>2024</v>
      </c>
      <c r="B2395" s="4">
        <f>_xlfn.XLOOKUP(BD_ATLETAS[[#This Row],[ATLETA]],ATLETAS[ATLETA],ATLETAS[F. NACIMIENTO])</f>
        <v>38284</v>
      </c>
      <c r="C2395" s="1">
        <f>IF(BD_ATLETAS[[#This Row],[F. NACIMIENTO]]=0,"",BD_ATLETAS[[#This Row],[AÑO]]-YEAR(BD_ATLETAS[[#This Row],[F. NACIMIENTO]]))</f>
        <v>16</v>
      </c>
      <c r="D2395" s="2" t="s">
        <v>101</v>
      </c>
      <c r="E2395" s="4" t="s">
        <v>362</v>
      </c>
      <c r="F23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5" s="4" t="str">
        <f>_xlfn.XLOOKUP(BD_ATLETAS[[#This Row],[ATLETA]],ATLETAS[ATLETA],ATLETAS[SEXO])</f>
        <v>M</v>
      </c>
      <c r="H2395" s="4" t="s">
        <v>382</v>
      </c>
      <c r="I2395" s="2" t="s">
        <v>388</v>
      </c>
      <c r="J2395" s="1" t="s">
        <v>649</v>
      </c>
      <c r="K2395" s="3">
        <v>3.6973379629629628E-4</v>
      </c>
    </row>
    <row r="2396" spans="1:11" x14ac:dyDescent="0.25">
      <c r="A2396" s="1">
        <v>2024</v>
      </c>
      <c r="B2396" s="4">
        <f>_xlfn.XLOOKUP(BD_ATLETAS[[#This Row],[ATLETA]],ATLETAS[ATLETA],ATLETAS[F. NACIMIENTO])</f>
        <v>38284</v>
      </c>
      <c r="C2396" s="1">
        <f>IF(BD_ATLETAS[[#This Row],[F. NACIMIENTO]]=0,"",BD_ATLETAS[[#This Row],[AÑO]]-YEAR(BD_ATLETAS[[#This Row],[F. NACIMIENTO]]))</f>
        <v>16</v>
      </c>
      <c r="D2396" s="2" t="s">
        <v>101</v>
      </c>
      <c r="E2396" s="4" t="s">
        <v>362</v>
      </c>
      <c r="F23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396" s="4" t="str">
        <f>_xlfn.XLOOKUP(BD_ATLETAS[[#This Row],[ATLETA]],ATLETAS[ATLETA],ATLETAS[SEXO])</f>
        <v>M</v>
      </c>
      <c r="H2396" s="4" t="s">
        <v>382</v>
      </c>
      <c r="I2396" s="2" t="s">
        <v>388</v>
      </c>
      <c r="J2396" s="1" t="s">
        <v>651</v>
      </c>
      <c r="K2396" s="3">
        <v>8.7135416666666676E-4</v>
      </c>
    </row>
    <row r="2397" spans="1:11" x14ac:dyDescent="0.25">
      <c r="A2397" s="1">
        <v>2024</v>
      </c>
      <c r="B2397" s="4">
        <f>_xlfn.XLOOKUP(BD_ATLETAS[[#This Row],[ATLETA]],ATLETAS[ATLETA],ATLETAS[F. NACIMIENTO])</f>
        <v>39881</v>
      </c>
      <c r="C2397" s="1">
        <f>IF(BD_ATLETAS[[#This Row],[F. NACIMIENTO]]=0,"",BD_ATLETAS[[#This Row],[AÑO]]-YEAR(BD_ATLETAS[[#This Row],[F. NACIMIENTO]]))</f>
        <v>11</v>
      </c>
      <c r="D2397" s="2" t="s">
        <v>391</v>
      </c>
      <c r="E2397" s="4" t="s">
        <v>78</v>
      </c>
      <c r="F23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7" s="4" t="str">
        <f>_xlfn.XLOOKUP(BD_ATLETAS[[#This Row],[ATLETA]],ATLETAS[ATLETA],ATLETAS[SEXO])</f>
        <v>F</v>
      </c>
      <c r="H2397" s="4" t="s">
        <v>382</v>
      </c>
      <c r="I2397" s="2" t="s">
        <v>388</v>
      </c>
      <c r="J2397" s="1" t="s">
        <v>653</v>
      </c>
      <c r="K2397" s="3">
        <v>6.2487268518518517E-3</v>
      </c>
    </row>
    <row r="2398" spans="1:11" x14ac:dyDescent="0.25">
      <c r="A2398" s="1">
        <v>2024</v>
      </c>
      <c r="B2398" s="4">
        <f>_xlfn.XLOOKUP(BD_ATLETAS[[#This Row],[ATLETA]],ATLETAS[ATLETA],ATLETAS[F. NACIMIENTO])</f>
        <v>39881</v>
      </c>
      <c r="C2398" s="1">
        <f>IF(BD_ATLETAS[[#This Row],[F. NACIMIENTO]]=0,"",BD_ATLETAS[[#This Row],[AÑO]]-YEAR(BD_ATLETAS[[#This Row],[F. NACIMIENTO]]))</f>
        <v>11</v>
      </c>
      <c r="D2398" s="2" t="s">
        <v>391</v>
      </c>
      <c r="E2398" s="4" t="s">
        <v>78</v>
      </c>
      <c r="F23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8" s="4" t="str">
        <f>_xlfn.XLOOKUP(BD_ATLETAS[[#This Row],[ATLETA]],ATLETAS[ATLETA],ATLETAS[SEXO])</f>
        <v>F</v>
      </c>
      <c r="H2398" s="4" t="s">
        <v>382</v>
      </c>
      <c r="I2398" s="2" t="s">
        <v>388</v>
      </c>
      <c r="J2398" s="1" t="s">
        <v>649</v>
      </c>
      <c r="K2398" s="3">
        <v>6.0949074074074063E-4</v>
      </c>
    </row>
    <row r="2399" spans="1:11" x14ac:dyDescent="0.25">
      <c r="A2399" s="1">
        <v>2024</v>
      </c>
      <c r="B2399" s="4">
        <f>_xlfn.XLOOKUP(BD_ATLETAS[[#This Row],[ATLETA]],ATLETAS[ATLETA],ATLETAS[F. NACIMIENTO])</f>
        <v>39881</v>
      </c>
      <c r="C2399" s="1">
        <f>IF(BD_ATLETAS[[#This Row],[F. NACIMIENTO]]=0,"",BD_ATLETAS[[#This Row],[AÑO]]-YEAR(BD_ATLETAS[[#This Row],[F. NACIMIENTO]]))</f>
        <v>11</v>
      </c>
      <c r="D2399" s="2" t="s">
        <v>391</v>
      </c>
      <c r="E2399" s="4" t="s">
        <v>78</v>
      </c>
      <c r="F239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399" s="4" t="str">
        <f>_xlfn.XLOOKUP(BD_ATLETAS[[#This Row],[ATLETA]],ATLETAS[ATLETA],ATLETAS[SEXO])</f>
        <v>F</v>
      </c>
      <c r="H2399" s="4" t="s">
        <v>382</v>
      </c>
      <c r="I2399" s="2" t="s">
        <v>388</v>
      </c>
      <c r="J2399" s="1" t="s">
        <v>651</v>
      </c>
      <c r="K2399" s="3">
        <v>1.3817129629629631E-3</v>
      </c>
    </row>
    <row r="2400" spans="1:11" x14ac:dyDescent="0.25">
      <c r="A2400" s="1">
        <v>2024</v>
      </c>
      <c r="B2400" s="4">
        <f>_xlfn.XLOOKUP(BD_ATLETAS[[#This Row],[ATLETA]],ATLETAS[ATLETA],ATLETAS[F. NACIMIENTO])</f>
        <v>39295</v>
      </c>
      <c r="C2400" s="1">
        <f>IF(BD_ATLETAS[[#This Row],[F. NACIMIENTO]]=0,"",BD_ATLETAS[[#This Row],[AÑO]]-YEAR(BD_ATLETAS[[#This Row],[F. NACIMIENTO]]))</f>
        <v>13</v>
      </c>
      <c r="D2400" s="2" t="s">
        <v>393</v>
      </c>
      <c r="E2400" s="4" t="s">
        <v>78</v>
      </c>
      <c r="F24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0" s="4" t="str">
        <f>_xlfn.XLOOKUP(BD_ATLETAS[[#This Row],[ATLETA]],ATLETAS[ATLETA],ATLETAS[SEXO])</f>
        <v>F</v>
      </c>
      <c r="H2400" s="4" t="s">
        <v>382</v>
      </c>
      <c r="I2400" s="2" t="s">
        <v>388</v>
      </c>
      <c r="J2400" s="1" t="s">
        <v>653</v>
      </c>
      <c r="K2400" s="3">
        <v>5.857523148148149E-3</v>
      </c>
    </row>
    <row r="2401" spans="1:11" x14ac:dyDescent="0.25">
      <c r="A2401" s="1">
        <v>2024</v>
      </c>
      <c r="B2401" s="4">
        <f>_xlfn.XLOOKUP(BD_ATLETAS[[#This Row],[ATLETA]],ATLETAS[ATLETA],ATLETAS[F. NACIMIENTO])</f>
        <v>39295</v>
      </c>
      <c r="C2401" s="1">
        <f>IF(BD_ATLETAS[[#This Row],[F. NACIMIENTO]]=0,"",BD_ATLETAS[[#This Row],[AÑO]]-YEAR(BD_ATLETAS[[#This Row],[F. NACIMIENTO]]))</f>
        <v>13</v>
      </c>
      <c r="D2401" s="2" t="s">
        <v>393</v>
      </c>
      <c r="E2401" s="4" t="s">
        <v>78</v>
      </c>
      <c r="F240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1" s="4" t="str">
        <f>_xlfn.XLOOKUP(BD_ATLETAS[[#This Row],[ATLETA]],ATLETAS[ATLETA],ATLETAS[SEXO])</f>
        <v>F</v>
      </c>
      <c r="H2401" s="4" t="s">
        <v>382</v>
      </c>
      <c r="I2401" s="2" t="s">
        <v>388</v>
      </c>
      <c r="J2401" s="1" t="s">
        <v>649</v>
      </c>
      <c r="K2401" s="3">
        <v>5.0162037037037037E-4</v>
      </c>
    </row>
    <row r="2402" spans="1:11" x14ac:dyDescent="0.25">
      <c r="A2402" s="1">
        <v>2024</v>
      </c>
      <c r="B2402" s="4">
        <f>_xlfn.XLOOKUP(BD_ATLETAS[[#This Row],[ATLETA]],ATLETAS[ATLETA],ATLETAS[F. NACIMIENTO])</f>
        <v>39295</v>
      </c>
      <c r="C2402" s="1">
        <f>IF(BD_ATLETAS[[#This Row],[F. NACIMIENTO]]=0,"",BD_ATLETAS[[#This Row],[AÑO]]-YEAR(BD_ATLETAS[[#This Row],[F. NACIMIENTO]]))</f>
        <v>13</v>
      </c>
      <c r="D2402" s="2" t="s">
        <v>393</v>
      </c>
      <c r="E2402" s="4" t="s">
        <v>78</v>
      </c>
      <c r="F24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02" s="4" t="str">
        <f>_xlfn.XLOOKUP(BD_ATLETAS[[#This Row],[ATLETA]],ATLETAS[ATLETA],ATLETAS[SEXO])</f>
        <v>F</v>
      </c>
      <c r="H2402" s="4" t="s">
        <v>382</v>
      </c>
      <c r="I2402" s="2" t="s">
        <v>388</v>
      </c>
      <c r="J2402" s="1" t="s">
        <v>651</v>
      </c>
      <c r="K2402" s="3">
        <v>1.2381365740740742E-3</v>
      </c>
    </row>
    <row r="2403" spans="1:11" x14ac:dyDescent="0.25">
      <c r="A2403" s="1">
        <v>2024</v>
      </c>
      <c r="B2403" s="4">
        <f>_xlfn.XLOOKUP(BD_ATLETAS[[#This Row],[ATLETA]],ATLETAS[ATLETA],ATLETAS[F. NACIMIENTO])</f>
        <v>28194</v>
      </c>
      <c r="C2403" s="1">
        <f>IF(BD_ATLETAS[[#This Row],[F. NACIMIENTO]]=0,"",BD_ATLETAS[[#This Row],[AÑO]]-YEAR(BD_ATLETAS[[#This Row],[F. NACIMIENTO]]))</f>
        <v>43</v>
      </c>
      <c r="D2403" s="2" t="s">
        <v>448</v>
      </c>
      <c r="E2403" s="4" t="s">
        <v>367</v>
      </c>
      <c r="F240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3" s="4" t="str">
        <f>_xlfn.XLOOKUP(BD_ATLETAS[[#This Row],[ATLETA]],ATLETAS[ATLETA],ATLETAS[SEXO])</f>
        <v>F</v>
      </c>
      <c r="H2403" s="4" t="s">
        <v>382</v>
      </c>
      <c r="I2403" s="2" t="s">
        <v>388</v>
      </c>
      <c r="J2403" s="1" t="s">
        <v>653</v>
      </c>
      <c r="K2403" s="3">
        <v>5.7061342592592589E-3</v>
      </c>
    </row>
    <row r="2404" spans="1:11" x14ac:dyDescent="0.25">
      <c r="A2404" s="1">
        <v>2024</v>
      </c>
      <c r="B2404" s="4">
        <f>_xlfn.XLOOKUP(BD_ATLETAS[[#This Row],[ATLETA]],ATLETAS[ATLETA],ATLETAS[F. NACIMIENTO])</f>
        <v>28194</v>
      </c>
      <c r="C2404" s="1">
        <f>IF(BD_ATLETAS[[#This Row],[F. NACIMIENTO]]=0,"",BD_ATLETAS[[#This Row],[AÑO]]-YEAR(BD_ATLETAS[[#This Row],[F. NACIMIENTO]]))</f>
        <v>43</v>
      </c>
      <c r="D2404" s="2" t="s">
        <v>448</v>
      </c>
      <c r="E2404" s="4" t="s">
        <v>367</v>
      </c>
      <c r="F240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4" s="4" t="str">
        <f>_xlfn.XLOOKUP(BD_ATLETAS[[#This Row],[ATLETA]],ATLETAS[ATLETA],ATLETAS[SEXO])</f>
        <v>F</v>
      </c>
      <c r="H2404" s="4" t="s">
        <v>382</v>
      </c>
      <c r="I2404" s="2" t="s">
        <v>388</v>
      </c>
      <c r="J2404" s="1" t="s">
        <v>649</v>
      </c>
      <c r="K2404" s="3">
        <v>5.1082175925925926E-4</v>
      </c>
    </row>
    <row r="2405" spans="1:11" x14ac:dyDescent="0.25">
      <c r="A2405" s="1">
        <v>2024</v>
      </c>
      <c r="B2405" s="4">
        <f>_xlfn.XLOOKUP(BD_ATLETAS[[#This Row],[ATLETA]],ATLETAS[ATLETA],ATLETAS[F. NACIMIENTO])</f>
        <v>28194</v>
      </c>
      <c r="C2405" s="1">
        <f>IF(BD_ATLETAS[[#This Row],[F. NACIMIENTO]]=0,"",BD_ATLETAS[[#This Row],[AÑO]]-YEAR(BD_ATLETAS[[#This Row],[F. NACIMIENTO]]))</f>
        <v>43</v>
      </c>
      <c r="D2405" s="2" t="s">
        <v>448</v>
      </c>
      <c r="E2405" s="4" t="s">
        <v>367</v>
      </c>
      <c r="F2405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405" s="4" t="str">
        <f>_xlfn.XLOOKUP(BD_ATLETAS[[#This Row],[ATLETA]],ATLETAS[ATLETA],ATLETAS[SEXO])</f>
        <v>F</v>
      </c>
      <c r="H2405" s="4" t="s">
        <v>382</v>
      </c>
      <c r="I2405" s="2" t="s">
        <v>388</v>
      </c>
      <c r="J2405" s="1" t="s">
        <v>651</v>
      </c>
      <c r="K2405" s="3">
        <v>1.2674189814814813E-3</v>
      </c>
    </row>
    <row r="2406" spans="1:11" x14ac:dyDescent="0.25">
      <c r="A2406" s="1">
        <v>2024</v>
      </c>
      <c r="B2406" s="4">
        <f>_xlfn.XLOOKUP(BD_ATLETAS[[#This Row],[ATLETA]],ATLETAS[ATLETA],ATLETAS[F. NACIMIENTO])</f>
        <v>38404</v>
      </c>
      <c r="C2406" s="1">
        <f>IF(BD_ATLETAS[[#This Row],[F. NACIMIENTO]]=0,"",BD_ATLETAS[[#This Row],[AÑO]]-YEAR(BD_ATLETAS[[#This Row],[F. NACIMIENTO]]))</f>
        <v>15</v>
      </c>
      <c r="D2406" s="2" t="s">
        <v>84</v>
      </c>
      <c r="E2406" s="4" t="s">
        <v>362</v>
      </c>
      <c r="F24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6" s="4" t="str">
        <f>_xlfn.XLOOKUP(BD_ATLETAS[[#This Row],[ATLETA]],ATLETAS[ATLETA],ATLETAS[SEXO])</f>
        <v>F</v>
      </c>
      <c r="H2406" s="4" t="s">
        <v>382</v>
      </c>
      <c r="I2406" s="2" t="s">
        <v>388</v>
      </c>
      <c r="J2406" s="1" t="s">
        <v>653</v>
      </c>
      <c r="K2406" s="3">
        <v>5.2203703703703709E-3</v>
      </c>
    </row>
    <row r="2407" spans="1:11" x14ac:dyDescent="0.25">
      <c r="A2407" s="1">
        <v>2024</v>
      </c>
      <c r="B2407" s="4">
        <f>_xlfn.XLOOKUP(BD_ATLETAS[[#This Row],[ATLETA]],ATLETAS[ATLETA],ATLETAS[F. NACIMIENTO])</f>
        <v>38404</v>
      </c>
      <c r="C2407" s="1">
        <f>IF(BD_ATLETAS[[#This Row],[F. NACIMIENTO]]=0,"",BD_ATLETAS[[#This Row],[AÑO]]-YEAR(BD_ATLETAS[[#This Row],[F. NACIMIENTO]]))</f>
        <v>15</v>
      </c>
      <c r="D2407" s="2" t="s">
        <v>84</v>
      </c>
      <c r="E2407" s="4" t="s">
        <v>362</v>
      </c>
      <c r="F24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7" s="4" t="str">
        <f>_xlfn.XLOOKUP(BD_ATLETAS[[#This Row],[ATLETA]],ATLETAS[ATLETA],ATLETAS[SEXO])</f>
        <v>F</v>
      </c>
      <c r="H2407" s="4" t="s">
        <v>382</v>
      </c>
      <c r="I2407" s="2" t="s">
        <v>388</v>
      </c>
      <c r="J2407" s="1" t="s">
        <v>649</v>
      </c>
      <c r="K2407" s="3">
        <v>4.7094907407407404E-4</v>
      </c>
    </row>
    <row r="2408" spans="1:11" x14ac:dyDescent="0.25">
      <c r="A2408" s="1">
        <v>2024</v>
      </c>
      <c r="B2408" s="4">
        <f>_xlfn.XLOOKUP(BD_ATLETAS[[#This Row],[ATLETA]],ATLETAS[ATLETA],ATLETAS[F. NACIMIENTO])</f>
        <v>38404</v>
      </c>
      <c r="C2408" s="1">
        <f>IF(BD_ATLETAS[[#This Row],[F. NACIMIENTO]]=0,"",BD_ATLETAS[[#This Row],[AÑO]]-YEAR(BD_ATLETAS[[#This Row],[F. NACIMIENTO]]))</f>
        <v>15</v>
      </c>
      <c r="D2408" s="2" t="s">
        <v>84</v>
      </c>
      <c r="E2408" s="4" t="s">
        <v>362</v>
      </c>
      <c r="F24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08" s="4" t="str">
        <f>_xlfn.XLOOKUP(BD_ATLETAS[[#This Row],[ATLETA]],ATLETAS[ATLETA],ATLETAS[SEXO])</f>
        <v>F</v>
      </c>
      <c r="H2408" s="4" t="s">
        <v>382</v>
      </c>
      <c r="I2408" s="2" t="s">
        <v>388</v>
      </c>
      <c r="J2408" s="1" t="s">
        <v>651</v>
      </c>
      <c r="K2408" s="3">
        <v>1.0907407407407406E-3</v>
      </c>
    </row>
    <row r="2409" spans="1:11" x14ac:dyDescent="0.25">
      <c r="A2409" s="1">
        <v>2024</v>
      </c>
      <c r="B2409" s="4">
        <f>_xlfn.XLOOKUP(BD_ATLETAS[[#This Row],[ATLETA]],ATLETAS[ATLETA],ATLETAS[F. NACIMIENTO])</f>
        <v>40359</v>
      </c>
      <c r="C2409" s="1">
        <f>IF(BD_ATLETAS[[#This Row],[F. NACIMIENTO]]=0,"",BD_ATLETAS[[#This Row],[AÑO]]-YEAR(BD_ATLETAS[[#This Row],[F. NACIMIENTO]]))</f>
        <v>10</v>
      </c>
      <c r="D2409" s="2" t="s">
        <v>82</v>
      </c>
      <c r="E2409" s="4" t="s">
        <v>362</v>
      </c>
      <c r="F24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09" s="4" t="str">
        <f>_xlfn.XLOOKUP(BD_ATLETAS[[#This Row],[ATLETA]],ATLETAS[ATLETA],ATLETAS[SEXO])</f>
        <v>F</v>
      </c>
      <c r="H2409" s="4" t="s">
        <v>382</v>
      </c>
      <c r="I2409" s="2" t="s">
        <v>388</v>
      </c>
      <c r="J2409" s="1" t="s">
        <v>649</v>
      </c>
      <c r="K2409" s="3">
        <v>5.5515046296296302E-4</v>
      </c>
    </row>
    <row r="2410" spans="1:11" x14ac:dyDescent="0.25">
      <c r="A2410" s="1">
        <v>2024</v>
      </c>
      <c r="B2410" s="4">
        <f>_xlfn.XLOOKUP(BD_ATLETAS[[#This Row],[ATLETA]],ATLETAS[ATLETA],ATLETAS[F. NACIMIENTO])</f>
        <v>40359</v>
      </c>
      <c r="C2410" s="1">
        <f>IF(BD_ATLETAS[[#This Row],[F. NACIMIENTO]]=0,"",BD_ATLETAS[[#This Row],[AÑO]]-YEAR(BD_ATLETAS[[#This Row],[F. NACIMIENTO]]))</f>
        <v>10</v>
      </c>
      <c r="D2410" s="2" t="s">
        <v>82</v>
      </c>
      <c r="E2410" s="4" t="s">
        <v>362</v>
      </c>
      <c r="F24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10" s="4" t="str">
        <f>_xlfn.XLOOKUP(BD_ATLETAS[[#This Row],[ATLETA]],ATLETAS[ATLETA],ATLETAS[SEXO])</f>
        <v>F</v>
      </c>
      <c r="H2410" s="4" t="s">
        <v>382</v>
      </c>
      <c r="I2410" s="2" t="s">
        <v>388</v>
      </c>
      <c r="J2410" s="1" t="s">
        <v>651</v>
      </c>
      <c r="K2410" s="3">
        <v>1.2106481481481482E-3</v>
      </c>
    </row>
    <row r="2411" spans="1:11" x14ac:dyDescent="0.25">
      <c r="A2411" s="1">
        <v>2024</v>
      </c>
      <c r="B2411" s="4">
        <f>_xlfn.XLOOKUP(BD_ATLETAS[[#This Row],[ATLETA]],ATLETAS[ATLETA],ATLETAS[F. NACIMIENTO])</f>
        <v>37182</v>
      </c>
      <c r="C2411" s="1">
        <f>IF(BD_ATLETAS[[#This Row],[F. NACIMIENTO]]=0,"",BD_ATLETAS[[#This Row],[AÑO]]-YEAR(BD_ATLETAS[[#This Row],[F. NACIMIENTO]]))</f>
        <v>19</v>
      </c>
      <c r="D2411" s="2" t="s">
        <v>276</v>
      </c>
      <c r="E2411" s="4" t="s">
        <v>369</v>
      </c>
      <c r="F24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11" s="4" t="str">
        <f>_xlfn.XLOOKUP(BD_ATLETAS[[#This Row],[ATLETA]],ATLETAS[ATLETA],ATLETAS[SEXO])</f>
        <v>M</v>
      </c>
      <c r="H2411" s="4" t="s">
        <v>382</v>
      </c>
      <c r="I2411" s="2" t="s">
        <v>388</v>
      </c>
      <c r="J2411" s="1" t="s">
        <v>653</v>
      </c>
      <c r="K2411" s="3">
        <v>3.2386574074074075E-3</v>
      </c>
    </row>
    <row r="2412" spans="1:11" x14ac:dyDescent="0.25">
      <c r="A2412" s="1">
        <v>2024</v>
      </c>
      <c r="B2412" s="4">
        <f>_xlfn.XLOOKUP(BD_ATLETAS[[#This Row],[ATLETA]],ATLETAS[ATLETA],ATLETAS[F. NACIMIENTO])</f>
        <v>37182</v>
      </c>
      <c r="C2412" s="1">
        <f>IF(BD_ATLETAS[[#This Row],[F. NACIMIENTO]]=0,"",BD_ATLETAS[[#This Row],[AÑO]]-YEAR(BD_ATLETAS[[#This Row],[F. NACIMIENTO]]))</f>
        <v>19</v>
      </c>
      <c r="D2412" s="2" t="s">
        <v>276</v>
      </c>
      <c r="E2412" s="4" t="s">
        <v>369</v>
      </c>
      <c r="F2412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12" s="4" t="str">
        <f>_xlfn.XLOOKUP(BD_ATLETAS[[#This Row],[ATLETA]],ATLETAS[ATLETA],ATLETAS[SEXO])</f>
        <v>M</v>
      </c>
      <c r="H2412" s="4" t="s">
        <v>382</v>
      </c>
      <c r="I2412" s="2" t="s">
        <v>388</v>
      </c>
      <c r="J2412" s="1" t="s">
        <v>651</v>
      </c>
      <c r="K2412" s="3">
        <v>6.3831018518518523E-4</v>
      </c>
    </row>
    <row r="2413" spans="1:11" x14ac:dyDescent="0.25">
      <c r="A2413" s="1">
        <v>2024</v>
      </c>
      <c r="B2413" s="4">
        <f>_xlfn.XLOOKUP(BD_ATLETAS[[#This Row],[ATLETA]],ATLETAS[ATLETA],ATLETAS[F. NACIMIENTO])</f>
        <v>30402</v>
      </c>
      <c r="C2413" s="1">
        <f>IF(BD_ATLETAS[[#This Row],[F. NACIMIENTO]]=0,"",BD_ATLETAS[[#This Row],[AÑO]]-YEAR(BD_ATLETAS[[#This Row],[F. NACIMIENTO]]))</f>
        <v>37</v>
      </c>
      <c r="D2413" s="2" t="s">
        <v>418</v>
      </c>
      <c r="E2413" s="4" t="s">
        <v>367</v>
      </c>
      <c r="F241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13" s="4" t="str">
        <f>_xlfn.XLOOKUP(BD_ATLETAS[[#This Row],[ATLETA]],ATLETAS[ATLETA],ATLETAS[SEXO])</f>
        <v>M</v>
      </c>
      <c r="H2413" s="4" t="s">
        <v>382</v>
      </c>
      <c r="I2413" s="2" t="s">
        <v>388</v>
      </c>
      <c r="J2413" s="1" t="s">
        <v>653</v>
      </c>
      <c r="K2413" s="3">
        <v>6.5730324074074068E-3</v>
      </c>
    </row>
    <row r="2414" spans="1:11" x14ac:dyDescent="0.25">
      <c r="A2414" s="1">
        <v>2024</v>
      </c>
      <c r="B2414" s="4">
        <f>_xlfn.XLOOKUP(BD_ATLETAS[[#This Row],[ATLETA]],ATLETAS[ATLETA],ATLETAS[F. NACIMIENTO])</f>
        <v>30402</v>
      </c>
      <c r="C2414" s="1">
        <f>IF(BD_ATLETAS[[#This Row],[F. NACIMIENTO]]=0,"",BD_ATLETAS[[#This Row],[AÑO]]-YEAR(BD_ATLETAS[[#This Row],[F. NACIMIENTO]]))</f>
        <v>37</v>
      </c>
      <c r="D2414" s="2" t="s">
        <v>199</v>
      </c>
      <c r="E2414" s="4" t="s">
        <v>367</v>
      </c>
      <c r="F2414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14" s="4" t="str">
        <f>_xlfn.XLOOKUP(BD_ATLETAS[[#This Row],[ATLETA]],ATLETAS[ATLETA],ATLETAS[SEXO])</f>
        <v>M</v>
      </c>
      <c r="H2414" s="4" t="s">
        <v>382</v>
      </c>
      <c r="I2414" s="2" t="s">
        <v>388</v>
      </c>
      <c r="J2414" s="1" t="s">
        <v>649</v>
      </c>
      <c r="K2414" s="3">
        <v>4.5659722222222228E-4</v>
      </c>
    </row>
    <row r="2415" spans="1:11" x14ac:dyDescent="0.25">
      <c r="A2415" s="1">
        <v>2024</v>
      </c>
      <c r="B2415" s="4">
        <f>_xlfn.XLOOKUP(BD_ATLETAS[[#This Row],[ATLETA]],ATLETAS[ATLETA],ATLETAS[F. NACIMIENTO])</f>
        <v>38717</v>
      </c>
      <c r="C2415" s="1">
        <f>IF(BD_ATLETAS[[#This Row],[F. NACIMIENTO]]=0,"",BD_ATLETAS[[#This Row],[AÑO]]-YEAR(BD_ATLETAS[[#This Row],[F. NACIMIENTO]]))</f>
        <v>14</v>
      </c>
      <c r="D2415" s="2" t="s">
        <v>392</v>
      </c>
      <c r="E2415" s="4" t="s">
        <v>369</v>
      </c>
      <c r="F24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15" s="4" t="str">
        <f>_xlfn.XLOOKUP(BD_ATLETAS[[#This Row],[ATLETA]],ATLETAS[ATLETA],ATLETAS[SEXO])</f>
        <v>F</v>
      </c>
      <c r="H2415" s="4" t="s">
        <v>382</v>
      </c>
      <c r="I2415" s="2" t="s">
        <v>388</v>
      </c>
      <c r="J2415" s="1" t="s">
        <v>653</v>
      </c>
      <c r="K2415" s="3">
        <v>6.4067129629629639E-3</v>
      </c>
    </row>
    <row r="2416" spans="1:11" x14ac:dyDescent="0.25">
      <c r="A2416" s="1">
        <v>2024</v>
      </c>
      <c r="B2416" s="4">
        <f>_xlfn.XLOOKUP(BD_ATLETAS[[#This Row],[ATLETA]],ATLETAS[ATLETA],ATLETAS[F. NACIMIENTO])</f>
        <v>38717</v>
      </c>
      <c r="C2416" s="1">
        <f>IF(BD_ATLETAS[[#This Row],[F. NACIMIENTO]]=0,"",BD_ATLETAS[[#This Row],[AÑO]]-YEAR(BD_ATLETAS[[#This Row],[F. NACIMIENTO]]))</f>
        <v>14</v>
      </c>
      <c r="D2416" s="2" t="s">
        <v>392</v>
      </c>
      <c r="E2416" s="4" t="s">
        <v>369</v>
      </c>
      <c r="F24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16" s="4" t="str">
        <f>_xlfn.XLOOKUP(BD_ATLETAS[[#This Row],[ATLETA]],ATLETAS[ATLETA],ATLETAS[SEXO])</f>
        <v>F</v>
      </c>
      <c r="H2416" s="4" t="s">
        <v>382</v>
      </c>
      <c r="I2416" s="2" t="s">
        <v>388</v>
      </c>
      <c r="J2416" s="1" t="s">
        <v>651</v>
      </c>
      <c r="K2416" s="3">
        <v>1.3199074074074074E-3</v>
      </c>
    </row>
    <row r="2417" spans="1:11" x14ac:dyDescent="0.25">
      <c r="A2417" s="1">
        <v>2024</v>
      </c>
      <c r="B2417" s="4">
        <f>_xlfn.XLOOKUP(BD_ATLETAS[[#This Row],[ATLETA]],ATLETAS[ATLETA],ATLETAS[F. NACIMIENTO])</f>
        <v>39225</v>
      </c>
      <c r="C2417" s="1">
        <f>IF(BD_ATLETAS[[#This Row],[F. NACIMIENTO]]=0,"",BD_ATLETAS[[#This Row],[AÑO]]-YEAR(BD_ATLETAS[[#This Row],[F. NACIMIENTO]]))</f>
        <v>13</v>
      </c>
      <c r="D2417" s="2" t="s">
        <v>333</v>
      </c>
      <c r="E2417" s="4" t="s">
        <v>376</v>
      </c>
      <c r="F24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7" s="4" t="str">
        <f>_xlfn.XLOOKUP(BD_ATLETAS[[#This Row],[ATLETA]],ATLETAS[ATLETA],ATLETAS[SEXO])</f>
        <v>F</v>
      </c>
      <c r="H2417" s="4" t="s">
        <v>382</v>
      </c>
      <c r="I2417" s="2" t="s">
        <v>388</v>
      </c>
      <c r="J2417" s="1" t="s">
        <v>653</v>
      </c>
      <c r="K2417" s="3">
        <v>4.4585648148148154E-3</v>
      </c>
    </row>
    <row r="2418" spans="1:11" x14ac:dyDescent="0.25">
      <c r="A2418" s="1">
        <v>2024</v>
      </c>
      <c r="B2418" s="4">
        <f>_xlfn.XLOOKUP(BD_ATLETAS[[#This Row],[ATLETA]],ATLETAS[ATLETA],ATLETAS[F. NACIMIENTO])</f>
        <v>39225</v>
      </c>
      <c r="C2418" s="1">
        <f>IF(BD_ATLETAS[[#This Row],[F. NACIMIENTO]]=0,"",BD_ATLETAS[[#This Row],[AÑO]]-YEAR(BD_ATLETAS[[#This Row],[F. NACIMIENTO]]))</f>
        <v>13</v>
      </c>
      <c r="D2418" s="2" t="s">
        <v>333</v>
      </c>
      <c r="E2418" s="4" t="s">
        <v>376</v>
      </c>
      <c r="F24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8" s="4" t="str">
        <f>_xlfn.XLOOKUP(BD_ATLETAS[[#This Row],[ATLETA]],ATLETAS[ATLETA],ATLETAS[SEXO])</f>
        <v>F</v>
      </c>
      <c r="H2418" s="4" t="s">
        <v>382</v>
      </c>
      <c r="I2418" s="2" t="s">
        <v>388</v>
      </c>
      <c r="J2418" s="1" t="s">
        <v>649</v>
      </c>
      <c r="K2418" s="3">
        <v>3.8993055555555553E-4</v>
      </c>
    </row>
    <row r="2419" spans="1:11" x14ac:dyDescent="0.25">
      <c r="A2419" s="1">
        <v>2024</v>
      </c>
      <c r="B2419" s="4">
        <f>_xlfn.XLOOKUP(BD_ATLETAS[[#This Row],[ATLETA]],ATLETAS[ATLETA],ATLETAS[F. NACIMIENTO])</f>
        <v>39225</v>
      </c>
      <c r="C2419" s="1">
        <f>IF(BD_ATLETAS[[#This Row],[F. NACIMIENTO]]=0,"",BD_ATLETAS[[#This Row],[AÑO]]-YEAR(BD_ATLETAS[[#This Row],[F. NACIMIENTO]]))</f>
        <v>13</v>
      </c>
      <c r="D2419" s="2" t="s">
        <v>333</v>
      </c>
      <c r="E2419" s="4" t="s">
        <v>376</v>
      </c>
      <c r="F24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19" s="4" t="str">
        <f>_xlfn.XLOOKUP(BD_ATLETAS[[#This Row],[ATLETA]],ATLETAS[ATLETA],ATLETAS[SEXO])</f>
        <v>F</v>
      </c>
      <c r="H2419" s="4" t="s">
        <v>382</v>
      </c>
      <c r="I2419" s="2" t="s">
        <v>388</v>
      </c>
      <c r="J2419" s="1" t="s">
        <v>651</v>
      </c>
      <c r="K2419" s="3">
        <v>8.8252314814814801E-4</v>
      </c>
    </row>
    <row r="2420" spans="1:11" x14ac:dyDescent="0.25">
      <c r="A2420" s="1">
        <v>2024</v>
      </c>
      <c r="B2420" s="4">
        <f>_xlfn.XLOOKUP(BD_ATLETAS[[#This Row],[ATLETA]],ATLETAS[ATLETA],ATLETAS[F. NACIMIENTO])</f>
        <v>30942</v>
      </c>
      <c r="C2420" s="1">
        <f>IF(BD_ATLETAS[[#This Row],[F. NACIMIENTO]]=0,"",BD_ATLETAS[[#This Row],[AÑO]]-YEAR(BD_ATLETAS[[#This Row],[F. NACIMIENTO]]))</f>
        <v>36</v>
      </c>
      <c r="D2420" s="2" t="s">
        <v>445</v>
      </c>
      <c r="E2420" s="4" t="s">
        <v>367</v>
      </c>
      <c r="F2420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420" s="4" t="str">
        <f>_xlfn.XLOOKUP(BD_ATLETAS[[#This Row],[ATLETA]],ATLETAS[ATLETA],ATLETAS[SEXO])</f>
        <v>F</v>
      </c>
      <c r="H2420" s="4" t="s">
        <v>382</v>
      </c>
      <c r="I2420" s="2" t="s">
        <v>388</v>
      </c>
      <c r="J2420" s="1" t="s">
        <v>649</v>
      </c>
      <c r="K2420" s="3">
        <v>5.4780092592592597E-4</v>
      </c>
    </row>
    <row r="2421" spans="1:11" x14ac:dyDescent="0.25">
      <c r="A2421" s="1">
        <v>2024</v>
      </c>
      <c r="B2421" s="4">
        <f>_xlfn.XLOOKUP(BD_ATLETAS[[#This Row],[ATLETA]],ATLETAS[ATLETA],ATLETAS[F. NACIMIENTO])</f>
        <v>38715</v>
      </c>
      <c r="C2421" s="1">
        <f>IF(BD_ATLETAS[[#This Row],[F. NACIMIENTO]]=0,"",BD_ATLETAS[[#This Row],[AÑO]]-YEAR(BD_ATLETAS[[#This Row],[F. NACIMIENTO]]))</f>
        <v>15</v>
      </c>
      <c r="D2421" s="2" t="s">
        <v>335</v>
      </c>
      <c r="E2421" s="4" t="s">
        <v>376</v>
      </c>
      <c r="F24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1" s="4" t="str">
        <f>_xlfn.XLOOKUP(BD_ATLETAS[[#This Row],[ATLETA]],ATLETAS[ATLETA],ATLETAS[SEXO])</f>
        <v>F</v>
      </c>
      <c r="H2421" s="4" t="s">
        <v>382</v>
      </c>
      <c r="I2421" s="2" t="s">
        <v>388</v>
      </c>
      <c r="J2421" s="1" t="s">
        <v>653</v>
      </c>
      <c r="K2421" s="3">
        <v>4.1377314814814809E-3</v>
      </c>
    </row>
    <row r="2422" spans="1:11" x14ac:dyDescent="0.25">
      <c r="A2422" s="1">
        <v>2024</v>
      </c>
      <c r="B2422" s="4">
        <f>_xlfn.XLOOKUP(BD_ATLETAS[[#This Row],[ATLETA]],ATLETAS[ATLETA],ATLETAS[F. NACIMIENTO])</f>
        <v>38715</v>
      </c>
      <c r="C2422" s="1">
        <f>IF(BD_ATLETAS[[#This Row],[F. NACIMIENTO]]=0,"",BD_ATLETAS[[#This Row],[AÑO]]-YEAR(BD_ATLETAS[[#This Row],[F. NACIMIENTO]]))</f>
        <v>15</v>
      </c>
      <c r="D2422" s="2" t="s">
        <v>335</v>
      </c>
      <c r="E2422" s="4" t="s">
        <v>376</v>
      </c>
      <c r="F24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2" s="4" t="str">
        <f>_xlfn.XLOOKUP(BD_ATLETAS[[#This Row],[ATLETA]],ATLETAS[ATLETA],ATLETAS[SEXO])</f>
        <v>F</v>
      </c>
      <c r="H2422" s="4" t="s">
        <v>382</v>
      </c>
      <c r="I2422" s="2" t="s">
        <v>388</v>
      </c>
      <c r="J2422" s="1" t="s">
        <v>649</v>
      </c>
      <c r="K2422" s="3">
        <v>3.689236111111111E-4</v>
      </c>
    </row>
    <row r="2423" spans="1:11" x14ac:dyDescent="0.25">
      <c r="A2423" s="1">
        <v>2024</v>
      </c>
      <c r="B2423" s="4">
        <f>_xlfn.XLOOKUP(BD_ATLETAS[[#This Row],[ATLETA]],ATLETAS[ATLETA],ATLETAS[F. NACIMIENTO])</f>
        <v>38715</v>
      </c>
      <c r="C2423" s="1">
        <f>IF(BD_ATLETAS[[#This Row],[F. NACIMIENTO]]=0,"",BD_ATLETAS[[#This Row],[AÑO]]-YEAR(BD_ATLETAS[[#This Row],[F. NACIMIENTO]]))</f>
        <v>15</v>
      </c>
      <c r="D2423" s="2" t="s">
        <v>335</v>
      </c>
      <c r="E2423" s="4" t="s">
        <v>376</v>
      </c>
      <c r="F24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3" s="4" t="str">
        <f>_xlfn.XLOOKUP(BD_ATLETAS[[#This Row],[ATLETA]],ATLETAS[ATLETA],ATLETAS[SEXO])</f>
        <v>F</v>
      </c>
      <c r="H2423" s="4" t="s">
        <v>382</v>
      </c>
      <c r="I2423" s="2" t="s">
        <v>388</v>
      </c>
      <c r="J2423" s="1" t="s">
        <v>651</v>
      </c>
      <c r="K2423" s="3">
        <v>8.2650462962962962E-4</v>
      </c>
    </row>
    <row r="2424" spans="1:11" x14ac:dyDescent="0.25">
      <c r="A2424" s="1">
        <v>2024</v>
      </c>
      <c r="B2424" s="4">
        <f>_xlfn.XLOOKUP(BD_ATLETAS[[#This Row],[ATLETA]],ATLETAS[ATLETA],ATLETAS[F. NACIMIENTO])</f>
        <v>36885</v>
      </c>
      <c r="C2424" s="1">
        <f>IF(BD_ATLETAS[[#This Row],[F. NACIMIENTO]]=0,"",BD_ATLETAS[[#This Row],[AÑO]]-YEAR(BD_ATLETAS[[#This Row],[F. NACIMIENTO]]))</f>
        <v>20</v>
      </c>
      <c r="D2424" s="2" t="s">
        <v>74</v>
      </c>
      <c r="E2424" s="4" t="s">
        <v>78</v>
      </c>
      <c r="F2424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4" s="4" t="str">
        <f>_xlfn.XLOOKUP(BD_ATLETAS[[#This Row],[ATLETA]],ATLETAS[ATLETA],ATLETAS[SEXO])</f>
        <v>F</v>
      </c>
      <c r="H2424" s="4" t="s">
        <v>382</v>
      </c>
      <c r="I2424" s="2" t="s">
        <v>388</v>
      </c>
      <c r="J2424" s="1" t="s">
        <v>653</v>
      </c>
      <c r="K2424" s="3">
        <v>5.0416666666666665E-3</v>
      </c>
    </row>
    <row r="2425" spans="1:11" x14ac:dyDescent="0.25">
      <c r="A2425" s="1">
        <v>2024</v>
      </c>
      <c r="B2425" s="4">
        <f>_xlfn.XLOOKUP(BD_ATLETAS[[#This Row],[ATLETA]],ATLETAS[ATLETA],ATLETAS[F. NACIMIENTO])</f>
        <v>36885</v>
      </c>
      <c r="C2425" s="1">
        <f>IF(BD_ATLETAS[[#This Row],[F. NACIMIENTO]]=0,"",BD_ATLETAS[[#This Row],[AÑO]]-YEAR(BD_ATLETAS[[#This Row],[F. NACIMIENTO]]))</f>
        <v>20</v>
      </c>
      <c r="D2425" s="2" t="s">
        <v>74</v>
      </c>
      <c r="E2425" s="4" t="s">
        <v>78</v>
      </c>
      <c r="F242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5" s="4" t="str">
        <f>_xlfn.XLOOKUP(BD_ATLETAS[[#This Row],[ATLETA]],ATLETAS[ATLETA],ATLETAS[SEXO])</f>
        <v>F</v>
      </c>
      <c r="H2425" s="4" t="s">
        <v>382</v>
      </c>
      <c r="I2425" s="2" t="s">
        <v>388</v>
      </c>
      <c r="J2425" s="1" t="s">
        <v>649</v>
      </c>
      <c r="K2425" s="3">
        <v>4.4537037037037039E-4</v>
      </c>
    </row>
    <row r="2426" spans="1:11" x14ac:dyDescent="0.25">
      <c r="A2426" s="1">
        <v>2024</v>
      </c>
      <c r="B2426" s="4">
        <f>_xlfn.XLOOKUP(BD_ATLETAS[[#This Row],[ATLETA]],ATLETAS[ATLETA],ATLETAS[F. NACIMIENTO])</f>
        <v>36885</v>
      </c>
      <c r="C2426" s="1">
        <f>IF(BD_ATLETAS[[#This Row],[F. NACIMIENTO]]=0,"",BD_ATLETAS[[#This Row],[AÑO]]-YEAR(BD_ATLETAS[[#This Row],[F. NACIMIENTO]]))</f>
        <v>20</v>
      </c>
      <c r="D2426" s="2" t="s">
        <v>74</v>
      </c>
      <c r="E2426" s="4" t="s">
        <v>78</v>
      </c>
      <c r="F242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26" s="4" t="str">
        <f>_xlfn.XLOOKUP(BD_ATLETAS[[#This Row],[ATLETA]],ATLETAS[ATLETA],ATLETAS[SEXO])</f>
        <v>F</v>
      </c>
      <c r="H2426" s="4" t="s">
        <v>382</v>
      </c>
      <c r="I2426" s="2" t="s">
        <v>388</v>
      </c>
      <c r="J2426" s="1" t="s">
        <v>651</v>
      </c>
      <c r="K2426" s="3">
        <v>1.0258101851851854E-3</v>
      </c>
    </row>
    <row r="2427" spans="1:11" x14ac:dyDescent="0.25">
      <c r="A2427" s="1">
        <v>2024</v>
      </c>
      <c r="B2427" s="4">
        <f>_xlfn.XLOOKUP(BD_ATLETAS[[#This Row],[ATLETA]],ATLETAS[ATLETA],ATLETAS[F. NACIMIENTO])</f>
        <v>38153</v>
      </c>
      <c r="C2427" s="1">
        <f>IF(BD_ATLETAS[[#This Row],[F. NACIMIENTO]]=0,"",BD_ATLETAS[[#This Row],[AÑO]]-YEAR(BD_ATLETAS[[#This Row],[F. NACIMIENTO]]))</f>
        <v>16</v>
      </c>
      <c r="D2427" s="2" t="s">
        <v>273</v>
      </c>
      <c r="E2427" s="4" t="s">
        <v>369</v>
      </c>
      <c r="F24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7" s="4" t="str">
        <f>_xlfn.XLOOKUP(BD_ATLETAS[[#This Row],[ATLETA]],ATLETAS[ATLETA],ATLETAS[SEXO])</f>
        <v>M</v>
      </c>
      <c r="H2427" s="4" t="s">
        <v>382</v>
      </c>
      <c r="I2427" s="2" t="s">
        <v>388</v>
      </c>
      <c r="J2427" s="1" t="s">
        <v>653</v>
      </c>
      <c r="K2427" s="3">
        <v>3.9425925925925922E-3</v>
      </c>
    </row>
    <row r="2428" spans="1:11" x14ac:dyDescent="0.25">
      <c r="A2428" s="1">
        <v>2024</v>
      </c>
      <c r="B2428" s="4">
        <f>_xlfn.XLOOKUP(BD_ATLETAS[[#This Row],[ATLETA]],ATLETAS[ATLETA],ATLETAS[F. NACIMIENTO])</f>
        <v>38153</v>
      </c>
      <c r="C2428" s="1">
        <f>IF(BD_ATLETAS[[#This Row],[F. NACIMIENTO]]=0,"",BD_ATLETAS[[#This Row],[AÑO]]-YEAR(BD_ATLETAS[[#This Row],[F. NACIMIENTO]]))</f>
        <v>16</v>
      </c>
      <c r="D2428" s="2" t="s">
        <v>273</v>
      </c>
      <c r="E2428" s="4" t="s">
        <v>369</v>
      </c>
      <c r="F24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8" s="4" t="str">
        <f>_xlfn.XLOOKUP(BD_ATLETAS[[#This Row],[ATLETA]],ATLETAS[ATLETA],ATLETAS[SEXO])</f>
        <v>M</v>
      </c>
      <c r="H2428" s="4" t="s">
        <v>382</v>
      </c>
      <c r="I2428" s="2" t="s">
        <v>388</v>
      </c>
      <c r="J2428" s="1" t="s">
        <v>649</v>
      </c>
      <c r="K2428" s="3">
        <v>3.3200231481481481E-4</v>
      </c>
    </row>
    <row r="2429" spans="1:11" x14ac:dyDescent="0.25">
      <c r="A2429" s="1">
        <v>2024</v>
      </c>
      <c r="B2429" s="4">
        <f>_xlfn.XLOOKUP(BD_ATLETAS[[#This Row],[ATLETA]],ATLETAS[ATLETA],ATLETAS[F. NACIMIENTO])</f>
        <v>38153</v>
      </c>
      <c r="C2429" s="1">
        <f>IF(BD_ATLETAS[[#This Row],[F. NACIMIENTO]]=0,"",BD_ATLETAS[[#This Row],[AÑO]]-YEAR(BD_ATLETAS[[#This Row],[F. NACIMIENTO]]))</f>
        <v>16</v>
      </c>
      <c r="D2429" s="2" t="s">
        <v>273</v>
      </c>
      <c r="E2429" s="4" t="s">
        <v>369</v>
      </c>
      <c r="F24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29" s="4" t="str">
        <f>_xlfn.XLOOKUP(BD_ATLETAS[[#This Row],[ATLETA]],ATLETAS[ATLETA],ATLETAS[SEXO])</f>
        <v>M</v>
      </c>
      <c r="H2429" s="4" t="s">
        <v>382</v>
      </c>
      <c r="I2429" s="2" t="s">
        <v>388</v>
      </c>
      <c r="J2429" s="1" t="s">
        <v>651</v>
      </c>
      <c r="K2429" s="3">
        <v>7.4218750000000001E-4</v>
      </c>
    </row>
    <row r="2430" spans="1:11" x14ac:dyDescent="0.25">
      <c r="A2430" s="1">
        <v>2024</v>
      </c>
      <c r="B2430" s="4">
        <f>_xlfn.XLOOKUP(BD_ATLETAS[[#This Row],[ATLETA]],ATLETAS[ATLETA],ATLETAS[F. NACIMIENTO])</f>
        <v>39416</v>
      </c>
      <c r="C2430" s="1">
        <f>IF(BD_ATLETAS[[#This Row],[F. NACIMIENTO]]=0,"",BD_ATLETAS[[#This Row],[AÑO]]-YEAR(BD_ATLETAS[[#This Row],[F. NACIMIENTO]]))</f>
        <v>13</v>
      </c>
      <c r="D2430" s="2" t="s">
        <v>138</v>
      </c>
      <c r="E2430" s="4" t="s">
        <v>364</v>
      </c>
      <c r="F24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0" s="4" t="str">
        <f>_xlfn.XLOOKUP(BD_ATLETAS[[#This Row],[ATLETA]],ATLETAS[ATLETA],ATLETAS[SEXO])</f>
        <v>M</v>
      </c>
      <c r="H2430" s="4" t="s">
        <v>382</v>
      </c>
      <c r="I2430" s="2" t="s">
        <v>388</v>
      </c>
      <c r="J2430" s="1" t="s">
        <v>653</v>
      </c>
      <c r="K2430" s="3">
        <v>3.7095486111111114E-3</v>
      </c>
    </row>
    <row r="2431" spans="1:11" x14ac:dyDescent="0.25">
      <c r="A2431" s="1">
        <v>2024</v>
      </c>
      <c r="B2431" s="4">
        <f>_xlfn.XLOOKUP(BD_ATLETAS[[#This Row],[ATLETA]],ATLETAS[ATLETA],ATLETAS[F. NACIMIENTO])</f>
        <v>39416</v>
      </c>
      <c r="C2431" s="1">
        <f>IF(BD_ATLETAS[[#This Row],[F. NACIMIENTO]]=0,"",BD_ATLETAS[[#This Row],[AÑO]]-YEAR(BD_ATLETAS[[#This Row],[F. NACIMIENTO]]))</f>
        <v>13</v>
      </c>
      <c r="D2431" s="2" t="s">
        <v>138</v>
      </c>
      <c r="E2431" s="4" t="s">
        <v>364</v>
      </c>
      <c r="F24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1" s="4" t="str">
        <f>_xlfn.XLOOKUP(BD_ATLETAS[[#This Row],[ATLETA]],ATLETAS[ATLETA],ATLETAS[SEXO])</f>
        <v>M</v>
      </c>
      <c r="H2431" s="4" t="s">
        <v>382</v>
      </c>
      <c r="I2431" s="2" t="s">
        <v>388</v>
      </c>
      <c r="J2431" s="1" t="s">
        <v>649</v>
      </c>
      <c r="K2431" s="3">
        <v>3.4913194444444445E-4</v>
      </c>
    </row>
    <row r="2432" spans="1:11" x14ac:dyDescent="0.25">
      <c r="A2432" s="1">
        <v>2024</v>
      </c>
      <c r="B2432" s="4">
        <f>_xlfn.XLOOKUP(BD_ATLETAS[[#This Row],[ATLETA]],ATLETAS[ATLETA],ATLETAS[F. NACIMIENTO])</f>
        <v>39416</v>
      </c>
      <c r="C2432" s="1">
        <f>IF(BD_ATLETAS[[#This Row],[F. NACIMIENTO]]=0,"",BD_ATLETAS[[#This Row],[AÑO]]-YEAR(BD_ATLETAS[[#This Row],[F. NACIMIENTO]]))</f>
        <v>13</v>
      </c>
      <c r="D2432" s="2" t="s">
        <v>138</v>
      </c>
      <c r="E2432" s="4" t="s">
        <v>364</v>
      </c>
      <c r="F24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32" s="4" t="str">
        <f>_xlfn.XLOOKUP(BD_ATLETAS[[#This Row],[ATLETA]],ATLETAS[ATLETA],ATLETAS[SEXO])</f>
        <v>M</v>
      </c>
      <c r="H2432" s="4" t="s">
        <v>382</v>
      </c>
      <c r="I2432" s="2" t="s">
        <v>388</v>
      </c>
      <c r="J2432" s="1" t="s">
        <v>651</v>
      </c>
      <c r="K2432" s="3">
        <v>7.8096064814814825E-4</v>
      </c>
    </row>
    <row r="2433" spans="1:11" x14ac:dyDescent="0.25">
      <c r="A2433" s="1">
        <v>2024</v>
      </c>
      <c r="B2433" s="4">
        <f>_xlfn.XLOOKUP(BD_ATLETAS[[#This Row],[ATLETA]],ATLETAS[ATLETA],ATLETAS[F. NACIMIENTO])</f>
        <v>40298</v>
      </c>
      <c r="C2433" s="1">
        <f>IF(BD_ATLETAS[[#This Row],[F. NACIMIENTO]]=0,"",BD_ATLETAS[[#This Row],[AÑO]]-YEAR(BD_ATLETAS[[#This Row],[F. NACIMIENTO]]))</f>
        <v>10</v>
      </c>
      <c r="D2433" s="2" t="s">
        <v>331</v>
      </c>
      <c r="E2433" s="4" t="s">
        <v>376</v>
      </c>
      <c r="F24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3" s="4" t="str">
        <f>_xlfn.XLOOKUP(BD_ATLETAS[[#This Row],[ATLETA]],ATLETAS[ATLETA],ATLETAS[SEXO])</f>
        <v>F</v>
      </c>
      <c r="H2433" s="4" t="s">
        <v>382</v>
      </c>
      <c r="I2433" s="2" t="s">
        <v>388</v>
      </c>
      <c r="J2433" s="1" t="s">
        <v>653</v>
      </c>
      <c r="K2433" s="3">
        <v>5.4462962962962963E-3</v>
      </c>
    </row>
    <row r="2434" spans="1:11" x14ac:dyDescent="0.25">
      <c r="A2434" s="1">
        <v>2024</v>
      </c>
      <c r="B2434" s="4">
        <f>_xlfn.XLOOKUP(BD_ATLETAS[[#This Row],[ATLETA]],ATLETAS[ATLETA],ATLETAS[F. NACIMIENTO])</f>
        <v>40298</v>
      </c>
      <c r="C2434" s="1">
        <f>IF(BD_ATLETAS[[#This Row],[F. NACIMIENTO]]=0,"",BD_ATLETAS[[#This Row],[AÑO]]-YEAR(BD_ATLETAS[[#This Row],[F. NACIMIENTO]]))</f>
        <v>10</v>
      </c>
      <c r="D2434" s="2" t="s">
        <v>331</v>
      </c>
      <c r="E2434" s="4" t="s">
        <v>376</v>
      </c>
      <c r="F24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4" s="4" t="str">
        <f>_xlfn.XLOOKUP(BD_ATLETAS[[#This Row],[ATLETA]],ATLETAS[ATLETA],ATLETAS[SEXO])</f>
        <v>F</v>
      </c>
      <c r="H2434" s="4" t="s">
        <v>382</v>
      </c>
      <c r="I2434" s="2" t="s">
        <v>388</v>
      </c>
      <c r="J2434" s="1" t="s">
        <v>649</v>
      </c>
      <c r="K2434" s="3">
        <v>5.2812499999999995E-4</v>
      </c>
    </row>
    <row r="2435" spans="1:11" x14ac:dyDescent="0.25">
      <c r="A2435" s="1">
        <v>2024</v>
      </c>
      <c r="B2435" s="4">
        <f>_xlfn.XLOOKUP(BD_ATLETAS[[#This Row],[ATLETA]],ATLETAS[ATLETA],ATLETAS[F. NACIMIENTO])</f>
        <v>40298</v>
      </c>
      <c r="C2435" s="1">
        <f>IF(BD_ATLETAS[[#This Row],[F. NACIMIENTO]]=0,"",BD_ATLETAS[[#This Row],[AÑO]]-YEAR(BD_ATLETAS[[#This Row],[F. NACIMIENTO]]))</f>
        <v>10</v>
      </c>
      <c r="D2435" s="2" t="s">
        <v>331</v>
      </c>
      <c r="E2435" s="4" t="s">
        <v>376</v>
      </c>
      <c r="F24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5" s="4" t="str">
        <f>_xlfn.XLOOKUP(BD_ATLETAS[[#This Row],[ATLETA]],ATLETAS[ATLETA],ATLETAS[SEXO])</f>
        <v>F</v>
      </c>
      <c r="H2435" s="4" t="s">
        <v>382</v>
      </c>
      <c r="I2435" s="2" t="s">
        <v>388</v>
      </c>
      <c r="J2435" s="1" t="s">
        <v>651</v>
      </c>
      <c r="K2435" s="3">
        <v>1.2149884259259258E-3</v>
      </c>
    </row>
    <row r="2436" spans="1:11" x14ac:dyDescent="0.25">
      <c r="A2436" s="1">
        <v>2024</v>
      </c>
      <c r="B2436" s="4">
        <f>_xlfn.XLOOKUP(BD_ATLETAS[[#This Row],[ATLETA]],ATLETAS[ATLETA],ATLETAS[F. NACIMIENTO])</f>
        <v>39482</v>
      </c>
      <c r="C2436" s="1">
        <f>IF(BD_ATLETAS[[#This Row],[F. NACIMIENTO]]=0,"",BD_ATLETAS[[#This Row],[AÑO]]-YEAR(BD_ATLETAS[[#This Row],[F. NACIMIENTO]]))</f>
        <v>12</v>
      </c>
      <c r="D2436" s="2" t="s">
        <v>413</v>
      </c>
      <c r="E2436" s="4" t="s">
        <v>362</v>
      </c>
      <c r="F24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6" s="4" t="str">
        <f>_xlfn.XLOOKUP(BD_ATLETAS[[#This Row],[ATLETA]],ATLETAS[ATLETA],ATLETAS[SEXO])</f>
        <v>M</v>
      </c>
      <c r="H2436" s="4" t="s">
        <v>382</v>
      </c>
      <c r="I2436" s="2" t="s">
        <v>388</v>
      </c>
      <c r="J2436" s="1" t="s">
        <v>653</v>
      </c>
      <c r="K2436" s="3">
        <v>5.2120370370370376E-3</v>
      </c>
    </row>
    <row r="2437" spans="1:11" x14ac:dyDescent="0.25">
      <c r="A2437" s="1">
        <v>2024</v>
      </c>
      <c r="B2437" s="4">
        <f>_xlfn.XLOOKUP(BD_ATLETAS[[#This Row],[ATLETA]],ATLETAS[ATLETA],ATLETAS[F. NACIMIENTO])</f>
        <v>39482</v>
      </c>
      <c r="C2437" s="1">
        <f>IF(BD_ATLETAS[[#This Row],[F. NACIMIENTO]]=0,"",BD_ATLETAS[[#This Row],[AÑO]]-YEAR(BD_ATLETAS[[#This Row],[F. NACIMIENTO]]))</f>
        <v>12</v>
      </c>
      <c r="D2437" s="2" t="s">
        <v>413</v>
      </c>
      <c r="E2437" s="4" t="s">
        <v>362</v>
      </c>
      <c r="F24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7" s="4" t="str">
        <f>_xlfn.XLOOKUP(BD_ATLETAS[[#This Row],[ATLETA]],ATLETAS[ATLETA],ATLETAS[SEXO])</f>
        <v>M</v>
      </c>
      <c r="H2437" s="4" t="s">
        <v>382</v>
      </c>
      <c r="I2437" s="2" t="s">
        <v>388</v>
      </c>
      <c r="J2437" s="1" t="s">
        <v>649</v>
      </c>
      <c r="K2437" s="3">
        <v>4.8715277777777781E-4</v>
      </c>
    </row>
    <row r="2438" spans="1:11" x14ac:dyDescent="0.25">
      <c r="A2438" s="1">
        <v>2024</v>
      </c>
      <c r="B2438" s="4">
        <f>_xlfn.XLOOKUP(BD_ATLETAS[[#This Row],[ATLETA]],ATLETAS[ATLETA],ATLETAS[F. NACIMIENTO])</f>
        <v>39482</v>
      </c>
      <c r="C2438" s="1">
        <f>IF(BD_ATLETAS[[#This Row],[F. NACIMIENTO]]=0,"",BD_ATLETAS[[#This Row],[AÑO]]-YEAR(BD_ATLETAS[[#This Row],[F. NACIMIENTO]]))</f>
        <v>12</v>
      </c>
      <c r="D2438" s="2" t="s">
        <v>413</v>
      </c>
      <c r="E2438" s="4" t="s">
        <v>362</v>
      </c>
      <c r="F24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38" s="4" t="str">
        <f>_xlfn.XLOOKUP(BD_ATLETAS[[#This Row],[ATLETA]],ATLETAS[ATLETA],ATLETAS[SEXO])</f>
        <v>M</v>
      </c>
      <c r="H2438" s="4" t="s">
        <v>382</v>
      </c>
      <c r="I2438" s="2" t="s">
        <v>388</v>
      </c>
      <c r="J2438" s="1" t="s">
        <v>651</v>
      </c>
      <c r="K2438" s="3">
        <v>1.1405671296296296E-3</v>
      </c>
    </row>
    <row r="2439" spans="1:11" x14ac:dyDescent="0.25">
      <c r="A2439" s="1">
        <v>2024</v>
      </c>
      <c r="B2439" s="4">
        <f>_xlfn.XLOOKUP(BD_ATLETAS[[#This Row],[ATLETA]],ATLETAS[ATLETA],ATLETAS[F. NACIMIENTO])</f>
        <v>40819</v>
      </c>
      <c r="C2439" s="1">
        <f>IF(BD_ATLETAS[[#This Row],[F. NACIMIENTO]]=0,"",BD_ATLETAS[[#This Row],[AÑO]]-YEAR(BD_ATLETAS[[#This Row],[F. NACIMIENTO]]))</f>
        <v>9</v>
      </c>
      <c r="D2439" s="2" t="s">
        <v>403</v>
      </c>
      <c r="E2439" s="4" t="s">
        <v>78</v>
      </c>
      <c r="F24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39" s="4" t="str">
        <f>_xlfn.XLOOKUP(BD_ATLETAS[[#This Row],[ATLETA]],ATLETAS[ATLETA],ATLETAS[SEXO])</f>
        <v>F</v>
      </c>
      <c r="H2439" s="4" t="s">
        <v>382</v>
      </c>
      <c r="I2439" s="2" t="s">
        <v>388</v>
      </c>
      <c r="J2439" s="1" t="s">
        <v>649</v>
      </c>
      <c r="K2439" s="3">
        <v>1.1002314814814815E-3</v>
      </c>
    </row>
    <row r="2440" spans="1:11" x14ac:dyDescent="0.25">
      <c r="A2440" s="1">
        <v>2024</v>
      </c>
      <c r="B2440" s="4">
        <f>_xlfn.XLOOKUP(BD_ATLETAS[[#This Row],[ATLETA]],ATLETAS[ATLETA],ATLETAS[F. NACIMIENTO])</f>
        <v>40819</v>
      </c>
      <c r="C2440" s="1">
        <f>IF(BD_ATLETAS[[#This Row],[F. NACIMIENTO]]=0,"",BD_ATLETAS[[#This Row],[AÑO]]-YEAR(BD_ATLETAS[[#This Row],[F. NACIMIENTO]]))</f>
        <v>9</v>
      </c>
      <c r="D2440" s="2" t="s">
        <v>403</v>
      </c>
      <c r="E2440" s="4" t="s">
        <v>78</v>
      </c>
      <c r="F2440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0" s="4" t="str">
        <f>_xlfn.XLOOKUP(BD_ATLETAS[[#This Row],[ATLETA]],ATLETAS[ATLETA],ATLETAS[SEXO])</f>
        <v>F</v>
      </c>
      <c r="H2440" s="4" t="s">
        <v>382</v>
      </c>
      <c r="I2440" s="2" t="s">
        <v>388</v>
      </c>
      <c r="J2440" s="1" t="s">
        <v>651</v>
      </c>
      <c r="K2440" s="3">
        <v>2.4016782407407407E-3</v>
      </c>
    </row>
    <row r="2441" spans="1:11" x14ac:dyDescent="0.25">
      <c r="A2441" s="1">
        <v>2024</v>
      </c>
      <c r="B2441" s="4">
        <f>_xlfn.XLOOKUP(BD_ATLETAS[[#This Row],[ATLETA]],ATLETAS[ATLETA],ATLETAS[F. NACIMIENTO])</f>
        <v>38666</v>
      </c>
      <c r="C2441" s="1">
        <f>IF(BD_ATLETAS[[#This Row],[F. NACIMIENTO]]=0,"",BD_ATLETAS[[#This Row],[AÑO]]-YEAR(BD_ATLETAS[[#This Row],[F. NACIMIENTO]]))</f>
        <v>15</v>
      </c>
      <c r="D2441" s="2" t="s">
        <v>99</v>
      </c>
      <c r="E2441" s="4" t="s">
        <v>362</v>
      </c>
      <c r="F24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1" s="4" t="str">
        <f>_xlfn.XLOOKUP(BD_ATLETAS[[#This Row],[ATLETA]],ATLETAS[ATLETA],ATLETAS[SEXO])</f>
        <v>M</v>
      </c>
      <c r="H2441" s="4" t="s">
        <v>382</v>
      </c>
      <c r="I2441" s="2" t="s">
        <v>388</v>
      </c>
      <c r="J2441" s="1" t="s">
        <v>653</v>
      </c>
      <c r="K2441" s="3">
        <v>5.1297453703703704E-3</v>
      </c>
    </row>
    <row r="2442" spans="1:11" x14ac:dyDescent="0.25">
      <c r="A2442" s="1">
        <v>2024</v>
      </c>
      <c r="B2442" s="4">
        <f>_xlfn.XLOOKUP(BD_ATLETAS[[#This Row],[ATLETA]],ATLETAS[ATLETA],ATLETAS[F. NACIMIENTO])</f>
        <v>38666</v>
      </c>
      <c r="C2442" s="1">
        <f>IF(BD_ATLETAS[[#This Row],[F. NACIMIENTO]]=0,"",BD_ATLETAS[[#This Row],[AÑO]]-YEAR(BD_ATLETAS[[#This Row],[F. NACIMIENTO]]))</f>
        <v>15</v>
      </c>
      <c r="D2442" s="2" t="s">
        <v>99</v>
      </c>
      <c r="E2442" s="4" t="s">
        <v>362</v>
      </c>
      <c r="F24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2" s="4" t="str">
        <f>_xlfn.XLOOKUP(BD_ATLETAS[[#This Row],[ATLETA]],ATLETAS[ATLETA],ATLETAS[SEXO])</f>
        <v>M</v>
      </c>
      <c r="H2442" s="4" t="s">
        <v>382</v>
      </c>
      <c r="I2442" s="2" t="s">
        <v>388</v>
      </c>
      <c r="J2442" s="1" t="s">
        <v>649</v>
      </c>
      <c r="K2442" s="3">
        <v>4.2013888888888895E-4</v>
      </c>
    </row>
    <row r="2443" spans="1:11" x14ac:dyDescent="0.25">
      <c r="A2443" s="1">
        <v>2024</v>
      </c>
      <c r="B2443" s="4">
        <f>_xlfn.XLOOKUP(BD_ATLETAS[[#This Row],[ATLETA]],ATLETAS[ATLETA],ATLETAS[F. NACIMIENTO])</f>
        <v>38666</v>
      </c>
      <c r="C2443" s="1">
        <f>IF(BD_ATLETAS[[#This Row],[F. NACIMIENTO]]=0,"",BD_ATLETAS[[#This Row],[AÑO]]-YEAR(BD_ATLETAS[[#This Row],[F. NACIMIENTO]]))</f>
        <v>15</v>
      </c>
      <c r="D2443" s="2" t="s">
        <v>99</v>
      </c>
      <c r="E2443" s="4" t="s">
        <v>362</v>
      </c>
      <c r="F24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43" s="4" t="str">
        <f>_xlfn.XLOOKUP(BD_ATLETAS[[#This Row],[ATLETA]],ATLETAS[ATLETA],ATLETAS[SEXO])</f>
        <v>M</v>
      </c>
      <c r="H2443" s="4" t="s">
        <v>382</v>
      </c>
      <c r="I2443" s="2" t="s">
        <v>388</v>
      </c>
      <c r="J2443" s="1" t="s">
        <v>651</v>
      </c>
      <c r="K2443" s="3">
        <v>9.9062499999999997E-4</v>
      </c>
    </row>
    <row r="2444" spans="1:11" x14ac:dyDescent="0.25">
      <c r="A2444" s="1">
        <v>2024</v>
      </c>
      <c r="B2444" s="4">
        <f>_xlfn.XLOOKUP(BD_ATLETAS[[#This Row],[ATLETA]],ATLETAS[ATLETA],ATLETAS[F. NACIMIENTO])</f>
        <v>38777</v>
      </c>
      <c r="C2444" s="1">
        <f>IF(BD_ATLETAS[[#This Row],[F. NACIMIENTO]]=0,"",BD_ATLETAS[[#This Row],[AÑO]]-YEAR(BD_ATLETAS[[#This Row],[F. NACIMIENTO]]))</f>
        <v>14</v>
      </c>
      <c r="D2444" s="2" t="s">
        <v>190</v>
      </c>
      <c r="E2444" s="4" t="s">
        <v>367</v>
      </c>
      <c r="F24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4" s="4" t="str">
        <f>_xlfn.XLOOKUP(BD_ATLETAS[[#This Row],[ATLETA]],ATLETAS[ATLETA],ATLETAS[SEXO])</f>
        <v>M</v>
      </c>
      <c r="H2444" s="4" t="s">
        <v>382</v>
      </c>
      <c r="I2444" s="2" t="s">
        <v>388</v>
      </c>
      <c r="J2444" s="1" t="s">
        <v>649</v>
      </c>
      <c r="K2444" s="3">
        <v>4.246527777777777E-4</v>
      </c>
    </row>
    <row r="2445" spans="1:11" x14ac:dyDescent="0.25">
      <c r="A2445" s="1">
        <v>2024</v>
      </c>
      <c r="B2445" s="4">
        <f>_xlfn.XLOOKUP(BD_ATLETAS[[#This Row],[ATLETA]],ATLETAS[ATLETA],ATLETAS[F. NACIMIENTO])</f>
        <v>38777</v>
      </c>
      <c r="C2445" s="1">
        <f>IF(BD_ATLETAS[[#This Row],[F. NACIMIENTO]]=0,"",BD_ATLETAS[[#This Row],[AÑO]]-YEAR(BD_ATLETAS[[#This Row],[F. NACIMIENTO]]))</f>
        <v>14</v>
      </c>
      <c r="D2445" s="2" t="s">
        <v>190</v>
      </c>
      <c r="E2445" s="4" t="s">
        <v>367</v>
      </c>
      <c r="F24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5" s="4" t="str">
        <f>_xlfn.XLOOKUP(BD_ATLETAS[[#This Row],[ATLETA]],ATLETAS[ATLETA],ATLETAS[SEXO])</f>
        <v>M</v>
      </c>
      <c r="H2445" s="4" t="s">
        <v>382</v>
      </c>
      <c r="I2445" s="2" t="s">
        <v>388</v>
      </c>
      <c r="J2445" s="1" t="s">
        <v>651</v>
      </c>
      <c r="K2445" s="3">
        <v>1.0243055555555556E-3</v>
      </c>
    </row>
    <row r="2446" spans="1:11" x14ac:dyDescent="0.25">
      <c r="A2446" s="1">
        <v>2024</v>
      </c>
      <c r="B2446" s="4">
        <f>_xlfn.XLOOKUP(BD_ATLETAS[[#This Row],[ATLETA]],ATLETAS[ATLETA],ATLETAS[F. NACIMIENTO])</f>
        <v>40739</v>
      </c>
      <c r="C2446" s="1">
        <f>IF(BD_ATLETAS[[#This Row],[F. NACIMIENTO]]=0,"",BD_ATLETAS[[#This Row],[AÑO]]-YEAR(BD_ATLETAS[[#This Row],[F. NACIMIENTO]]))</f>
        <v>9</v>
      </c>
      <c r="D2446" s="2" t="s">
        <v>389</v>
      </c>
      <c r="E2446" s="4" t="s">
        <v>78</v>
      </c>
      <c r="F244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6" s="4" t="str">
        <f>_xlfn.XLOOKUP(BD_ATLETAS[[#This Row],[ATLETA]],ATLETAS[ATLETA],ATLETAS[SEXO])</f>
        <v>F</v>
      </c>
      <c r="H2446" s="4" t="s">
        <v>382</v>
      </c>
      <c r="I2446" s="2" t="s">
        <v>388</v>
      </c>
      <c r="J2446" s="1" t="s">
        <v>653</v>
      </c>
      <c r="K2446" s="3">
        <v>7.2152777777777779E-3</v>
      </c>
    </row>
    <row r="2447" spans="1:11" x14ac:dyDescent="0.25">
      <c r="A2447" s="1">
        <v>2024</v>
      </c>
      <c r="B2447" s="4">
        <f>_xlfn.XLOOKUP(BD_ATLETAS[[#This Row],[ATLETA]],ATLETAS[ATLETA],ATLETAS[F. NACIMIENTO])</f>
        <v>40739</v>
      </c>
      <c r="C2447" s="1">
        <f>IF(BD_ATLETAS[[#This Row],[F. NACIMIENTO]]=0,"",BD_ATLETAS[[#This Row],[AÑO]]-YEAR(BD_ATLETAS[[#This Row],[F. NACIMIENTO]]))</f>
        <v>9</v>
      </c>
      <c r="D2447" s="2" t="s">
        <v>389</v>
      </c>
      <c r="E2447" s="4" t="s">
        <v>78</v>
      </c>
      <c r="F244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7" s="4" t="str">
        <f>_xlfn.XLOOKUP(BD_ATLETAS[[#This Row],[ATLETA]],ATLETAS[ATLETA],ATLETAS[SEXO])</f>
        <v>F</v>
      </c>
      <c r="H2447" s="4" t="s">
        <v>382</v>
      </c>
      <c r="I2447" s="2" t="s">
        <v>388</v>
      </c>
      <c r="J2447" s="1" t="s">
        <v>649</v>
      </c>
      <c r="K2447" s="3">
        <v>7.1261574074074077E-4</v>
      </c>
    </row>
    <row r="2448" spans="1:11" x14ac:dyDescent="0.25">
      <c r="A2448" s="1">
        <v>2024</v>
      </c>
      <c r="B2448" s="4">
        <f>_xlfn.XLOOKUP(BD_ATLETAS[[#This Row],[ATLETA]],ATLETAS[ATLETA],ATLETAS[F. NACIMIENTO])</f>
        <v>40739</v>
      </c>
      <c r="C2448" s="1">
        <f>IF(BD_ATLETAS[[#This Row],[F. NACIMIENTO]]=0,"",BD_ATLETAS[[#This Row],[AÑO]]-YEAR(BD_ATLETAS[[#This Row],[F. NACIMIENTO]]))</f>
        <v>9</v>
      </c>
      <c r="D2448" s="2" t="s">
        <v>389</v>
      </c>
      <c r="E2448" s="4" t="s">
        <v>78</v>
      </c>
      <c r="F244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48" s="4" t="str">
        <f>_xlfn.XLOOKUP(BD_ATLETAS[[#This Row],[ATLETA]],ATLETAS[ATLETA],ATLETAS[SEXO])</f>
        <v>F</v>
      </c>
      <c r="H2448" s="4" t="s">
        <v>382</v>
      </c>
      <c r="I2448" s="2" t="s">
        <v>388</v>
      </c>
      <c r="J2448" s="1" t="s">
        <v>651</v>
      </c>
      <c r="K2448" s="3">
        <v>1.5444444444444446E-3</v>
      </c>
    </row>
    <row r="2449" spans="1:11" x14ac:dyDescent="0.25">
      <c r="A2449" s="1">
        <v>2024</v>
      </c>
      <c r="B2449" s="4">
        <f>_xlfn.XLOOKUP(BD_ATLETAS[[#This Row],[ATLETA]],ATLETAS[ATLETA],ATLETAS[F. NACIMIENTO])</f>
        <v>39124</v>
      </c>
      <c r="C2449" s="1">
        <f>IF(BD_ATLETAS[[#This Row],[F. NACIMIENTO]]=0,"",BD_ATLETAS[[#This Row],[AÑO]]-YEAR(BD_ATLETAS[[#This Row],[F. NACIMIENTO]]))</f>
        <v>13</v>
      </c>
      <c r="D2449" s="2" t="s">
        <v>248</v>
      </c>
      <c r="E2449" s="4" t="s">
        <v>369</v>
      </c>
      <c r="F244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49" s="4" t="str">
        <f>_xlfn.XLOOKUP(BD_ATLETAS[[#This Row],[ATLETA]],ATLETAS[ATLETA],ATLETAS[SEXO])</f>
        <v>F</v>
      </c>
      <c r="H2449" s="4" t="s">
        <v>382</v>
      </c>
      <c r="I2449" s="2" t="s">
        <v>388</v>
      </c>
      <c r="J2449" s="1" t="s">
        <v>653</v>
      </c>
      <c r="K2449" s="3">
        <v>4.8690972222222217E-3</v>
      </c>
    </row>
    <row r="2450" spans="1:11" x14ac:dyDescent="0.25">
      <c r="A2450" s="1">
        <v>2024</v>
      </c>
      <c r="B2450" s="4">
        <f>_xlfn.XLOOKUP(BD_ATLETAS[[#This Row],[ATLETA]],ATLETAS[ATLETA],ATLETAS[F. NACIMIENTO])</f>
        <v>39124</v>
      </c>
      <c r="C2450" s="1">
        <f>IF(BD_ATLETAS[[#This Row],[F. NACIMIENTO]]=0,"",BD_ATLETAS[[#This Row],[AÑO]]-YEAR(BD_ATLETAS[[#This Row],[F. NACIMIENTO]]))</f>
        <v>13</v>
      </c>
      <c r="D2450" s="2" t="s">
        <v>248</v>
      </c>
      <c r="E2450" s="4" t="s">
        <v>369</v>
      </c>
      <c r="F24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0" s="4" t="str">
        <f>_xlfn.XLOOKUP(BD_ATLETAS[[#This Row],[ATLETA]],ATLETAS[ATLETA],ATLETAS[SEXO])</f>
        <v>F</v>
      </c>
      <c r="H2450" s="4" t="s">
        <v>382</v>
      </c>
      <c r="I2450" s="2" t="s">
        <v>388</v>
      </c>
      <c r="J2450" s="1" t="s">
        <v>651</v>
      </c>
      <c r="K2450" s="3">
        <v>9.8229166666666669E-4</v>
      </c>
    </row>
    <row r="2451" spans="1:11" x14ac:dyDescent="0.25">
      <c r="A2451" s="1">
        <v>2024</v>
      </c>
      <c r="B2451" s="4">
        <f>_xlfn.XLOOKUP(BD_ATLETAS[[#This Row],[ATLETA]],ATLETAS[ATLETA],ATLETAS[F. NACIMIENTO])</f>
        <v>40271</v>
      </c>
      <c r="C2451" s="1">
        <f>IF(BD_ATLETAS[[#This Row],[F. NACIMIENTO]]=0,"",BD_ATLETAS[[#This Row],[AÑO]]-YEAR(BD_ATLETAS[[#This Row],[F. NACIMIENTO]]))</f>
        <v>10</v>
      </c>
      <c r="D2451" t="s">
        <v>390</v>
      </c>
      <c r="E2451" s="4" t="s">
        <v>78</v>
      </c>
      <c r="F24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1" s="4" t="str">
        <f>_xlfn.XLOOKUP(BD_ATLETAS[[#This Row],[ATLETA]],ATLETAS[ATLETA],ATLETAS[SEXO])</f>
        <v>F</v>
      </c>
      <c r="H2451" s="4" t="s">
        <v>382</v>
      </c>
      <c r="I2451" s="2" t="s">
        <v>388</v>
      </c>
      <c r="J2451" s="1" t="s">
        <v>653</v>
      </c>
      <c r="K2451" s="3">
        <v>6.7570601851851854E-3</v>
      </c>
    </row>
    <row r="2452" spans="1:11" x14ac:dyDescent="0.25">
      <c r="A2452" s="1">
        <v>2024</v>
      </c>
      <c r="B2452" s="4">
        <f>_xlfn.XLOOKUP(BD_ATLETAS[[#This Row],[ATLETA]],ATLETAS[ATLETA],ATLETAS[F. NACIMIENTO])</f>
        <v>40271</v>
      </c>
      <c r="C2452" s="1">
        <f>IF(BD_ATLETAS[[#This Row],[F. NACIMIENTO]]=0,"",BD_ATLETAS[[#This Row],[AÑO]]-YEAR(BD_ATLETAS[[#This Row],[F. NACIMIENTO]]))</f>
        <v>10</v>
      </c>
      <c r="D2452" s="2" t="s">
        <v>390</v>
      </c>
      <c r="E2452" s="4" t="s">
        <v>78</v>
      </c>
      <c r="F24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2" s="4" t="str">
        <f>_xlfn.XLOOKUP(BD_ATLETAS[[#This Row],[ATLETA]],ATLETAS[ATLETA],ATLETAS[SEXO])</f>
        <v>F</v>
      </c>
      <c r="H2452" s="4" t="s">
        <v>382</v>
      </c>
      <c r="I2452" s="2" t="s">
        <v>388</v>
      </c>
      <c r="J2452" s="1" t="s">
        <v>649</v>
      </c>
      <c r="K2452" s="3">
        <v>6.0891203703703704E-4</v>
      </c>
    </row>
    <row r="2453" spans="1:11" x14ac:dyDescent="0.25">
      <c r="A2453" s="1">
        <v>2024</v>
      </c>
      <c r="B2453" s="4">
        <f>_xlfn.XLOOKUP(BD_ATLETAS[[#This Row],[ATLETA]],ATLETAS[ATLETA],ATLETAS[F. NACIMIENTO])</f>
        <v>40271</v>
      </c>
      <c r="C2453" s="1">
        <f>IF(BD_ATLETAS[[#This Row],[F. NACIMIENTO]]=0,"",BD_ATLETAS[[#This Row],[AÑO]]-YEAR(BD_ATLETAS[[#This Row],[F. NACIMIENTO]]))</f>
        <v>10</v>
      </c>
      <c r="D2453" s="2" t="s">
        <v>390</v>
      </c>
      <c r="E2453" s="4" t="s">
        <v>78</v>
      </c>
      <c r="F24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53" s="4" t="str">
        <f>_xlfn.XLOOKUP(BD_ATLETAS[[#This Row],[ATLETA]],ATLETAS[ATLETA],ATLETAS[SEXO])</f>
        <v>F</v>
      </c>
      <c r="H2453" s="4" t="s">
        <v>382</v>
      </c>
      <c r="I2453" s="2" t="s">
        <v>388</v>
      </c>
      <c r="J2453" s="1" t="s">
        <v>651</v>
      </c>
      <c r="K2453" s="3">
        <v>1.4278935185185187E-3</v>
      </c>
    </row>
    <row r="2454" spans="1:11" x14ac:dyDescent="0.25">
      <c r="A2454" s="1">
        <v>2024</v>
      </c>
      <c r="B2454" s="4">
        <f>_xlfn.XLOOKUP(BD_ATLETAS[[#This Row],[ATLETA]],ATLETAS[ATLETA],ATLETAS[F. NACIMIENTO])</f>
        <v>39218</v>
      </c>
      <c r="C2454" s="1">
        <f>IF(BD_ATLETAS[[#This Row],[F. NACIMIENTO]]=0,"",BD_ATLETAS[[#This Row],[AÑO]]-YEAR(BD_ATLETAS[[#This Row],[F. NACIMIENTO]]))</f>
        <v>13</v>
      </c>
      <c r="D2454" s="2" t="s">
        <v>433</v>
      </c>
      <c r="E2454" s="4" t="s">
        <v>364</v>
      </c>
      <c r="F24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4" s="4" t="str">
        <f>_xlfn.XLOOKUP(BD_ATLETAS[[#This Row],[ATLETA]],ATLETAS[ATLETA],ATLETAS[SEXO])</f>
        <v>M</v>
      </c>
      <c r="H2454" s="4" t="s">
        <v>382</v>
      </c>
      <c r="I2454" s="2" t="s">
        <v>388</v>
      </c>
      <c r="J2454" s="1" t="s">
        <v>649</v>
      </c>
      <c r="K2454" s="3">
        <v>5.5017361111111109E-4</v>
      </c>
    </row>
    <row r="2455" spans="1:11" x14ac:dyDescent="0.25">
      <c r="A2455" s="1">
        <v>2024</v>
      </c>
      <c r="B2455" s="4">
        <f>_xlfn.XLOOKUP(BD_ATLETAS[[#This Row],[ATLETA]],ATLETAS[ATLETA],ATLETAS[F. NACIMIENTO])</f>
        <v>39218</v>
      </c>
      <c r="C2455" s="1">
        <f>IF(BD_ATLETAS[[#This Row],[F. NACIMIENTO]]=0,"",BD_ATLETAS[[#This Row],[AÑO]]-YEAR(BD_ATLETAS[[#This Row],[F. NACIMIENTO]]))</f>
        <v>13</v>
      </c>
      <c r="D2455" s="2" t="s">
        <v>433</v>
      </c>
      <c r="E2455" s="4" t="s">
        <v>364</v>
      </c>
      <c r="F24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55" s="4" t="str">
        <f>_xlfn.XLOOKUP(BD_ATLETAS[[#This Row],[ATLETA]],ATLETAS[ATLETA],ATLETAS[SEXO])</f>
        <v>M</v>
      </c>
      <c r="H2455" s="4" t="s">
        <v>382</v>
      </c>
      <c r="I2455" s="2" t="s">
        <v>388</v>
      </c>
      <c r="J2455" s="1" t="s">
        <v>651</v>
      </c>
      <c r="K2455" s="3">
        <v>1.2934027777777779E-3</v>
      </c>
    </row>
    <row r="2456" spans="1:11" x14ac:dyDescent="0.25">
      <c r="A2456" s="1">
        <v>2024</v>
      </c>
      <c r="B2456" s="4">
        <f>_xlfn.XLOOKUP(BD_ATLETAS[[#This Row],[ATLETA]],ATLETAS[ATLETA],ATLETAS[F. NACIMIENTO])</f>
        <v>40210</v>
      </c>
      <c r="C2456" s="1">
        <f>IF(BD_ATLETAS[[#This Row],[F. NACIMIENTO]]=0,"",BD_ATLETAS[[#This Row],[AÑO]]-YEAR(BD_ATLETAS[[#This Row],[F. NACIMIENTO]]))</f>
        <v>10</v>
      </c>
      <c r="D2456" s="2" t="s">
        <v>38</v>
      </c>
      <c r="E2456" s="4" t="s">
        <v>25</v>
      </c>
      <c r="F245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6" s="4" t="str">
        <f>_xlfn.XLOOKUP(BD_ATLETAS[[#This Row],[ATLETA]],ATLETAS[ATLETA],ATLETAS[SEXO])</f>
        <v>M</v>
      </c>
      <c r="H2456" s="4" t="s">
        <v>382</v>
      </c>
      <c r="I2456" s="2" t="s">
        <v>388</v>
      </c>
      <c r="J2456" s="1" t="s">
        <v>653</v>
      </c>
      <c r="K2456" s="3">
        <v>4.9657986111111118E-3</v>
      </c>
    </row>
    <row r="2457" spans="1:11" x14ac:dyDescent="0.25">
      <c r="A2457" s="1">
        <v>2024</v>
      </c>
      <c r="B2457" s="4">
        <f>_xlfn.XLOOKUP(BD_ATLETAS[[#This Row],[ATLETA]],ATLETAS[ATLETA],ATLETAS[F. NACIMIENTO])</f>
        <v>40210</v>
      </c>
      <c r="C2457" s="1">
        <f>IF(BD_ATLETAS[[#This Row],[F. NACIMIENTO]]=0,"",BD_ATLETAS[[#This Row],[AÑO]]-YEAR(BD_ATLETAS[[#This Row],[F. NACIMIENTO]]))</f>
        <v>10</v>
      </c>
      <c r="D2457" s="2" t="s">
        <v>38</v>
      </c>
      <c r="E2457" s="4" t="s">
        <v>25</v>
      </c>
      <c r="F245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7" s="4" t="str">
        <f>_xlfn.XLOOKUP(BD_ATLETAS[[#This Row],[ATLETA]],ATLETAS[ATLETA],ATLETAS[SEXO])</f>
        <v>M</v>
      </c>
      <c r="H2457" s="4" t="s">
        <v>382</v>
      </c>
      <c r="I2457" s="2" t="s">
        <v>388</v>
      </c>
      <c r="J2457" s="1" t="s">
        <v>649</v>
      </c>
      <c r="K2457" s="3">
        <v>4.2060185185185185E-4</v>
      </c>
    </row>
    <row r="2458" spans="1:11" x14ac:dyDescent="0.25">
      <c r="A2458" s="1">
        <v>2024</v>
      </c>
      <c r="B2458" s="4">
        <f>_xlfn.XLOOKUP(BD_ATLETAS[[#This Row],[ATLETA]],ATLETAS[ATLETA],ATLETAS[F. NACIMIENTO])</f>
        <v>40210</v>
      </c>
      <c r="C2458" s="1">
        <f>IF(BD_ATLETAS[[#This Row],[F. NACIMIENTO]]=0,"",BD_ATLETAS[[#This Row],[AÑO]]-YEAR(BD_ATLETAS[[#This Row],[F. NACIMIENTO]]))</f>
        <v>10</v>
      </c>
      <c r="D2458" s="2" t="s">
        <v>38</v>
      </c>
      <c r="E2458" s="4" t="s">
        <v>25</v>
      </c>
      <c r="F245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58" s="4" t="str">
        <f>_xlfn.XLOOKUP(BD_ATLETAS[[#This Row],[ATLETA]],ATLETAS[ATLETA],ATLETAS[SEXO])</f>
        <v>M</v>
      </c>
      <c r="H2458" s="4" t="s">
        <v>382</v>
      </c>
      <c r="I2458" s="2" t="s">
        <v>388</v>
      </c>
      <c r="J2458" s="1" t="s">
        <v>651</v>
      </c>
      <c r="K2458" s="3">
        <v>1.0137152777777779E-3</v>
      </c>
    </row>
    <row r="2459" spans="1:11" x14ac:dyDescent="0.25">
      <c r="A2459" s="1">
        <v>2024</v>
      </c>
      <c r="B2459" s="4">
        <f>_xlfn.XLOOKUP(BD_ATLETAS[[#This Row],[ATLETA]],ATLETAS[ATLETA],ATLETAS[F. NACIMIENTO])</f>
        <v>38428</v>
      </c>
      <c r="C2459" s="1">
        <f>IF(BD_ATLETAS[[#This Row],[F. NACIMIENTO]]=0,"",BD_ATLETAS[[#This Row],[AÑO]]-YEAR(BD_ATLETAS[[#This Row],[F. NACIMIENTO]]))</f>
        <v>15</v>
      </c>
      <c r="D2459" s="2" t="s">
        <v>100</v>
      </c>
      <c r="E2459" s="4" t="s">
        <v>362</v>
      </c>
      <c r="F24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59" s="4" t="str">
        <f>_xlfn.XLOOKUP(BD_ATLETAS[[#This Row],[ATLETA]],ATLETAS[ATLETA],ATLETAS[SEXO])</f>
        <v>M</v>
      </c>
      <c r="H2459" s="4" t="s">
        <v>382</v>
      </c>
      <c r="I2459" s="2" t="s">
        <v>388</v>
      </c>
      <c r="J2459" s="1" t="s">
        <v>653</v>
      </c>
      <c r="K2459" s="3">
        <v>4.9351851851851848E-3</v>
      </c>
    </row>
    <row r="2460" spans="1:11" x14ac:dyDescent="0.25">
      <c r="A2460" s="1">
        <v>2024</v>
      </c>
      <c r="B2460" s="4">
        <f>_xlfn.XLOOKUP(BD_ATLETAS[[#This Row],[ATLETA]],ATLETAS[ATLETA],ATLETAS[F. NACIMIENTO])</f>
        <v>38428</v>
      </c>
      <c r="C2460" s="1">
        <f>IF(BD_ATLETAS[[#This Row],[F. NACIMIENTO]]=0,"",BD_ATLETAS[[#This Row],[AÑO]]-YEAR(BD_ATLETAS[[#This Row],[F. NACIMIENTO]]))</f>
        <v>15</v>
      </c>
      <c r="D2460" s="2" t="s">
        <v>100</v>
      </c>
      <c r="E2460" s="4" t="s">
        <v>362</v>
      </c>
      <c r="F24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0" s="4" t="str">
        <f>_xlfn.XLOOKUP(BD_ATLETAS[[#This Row],[ATLETA]],ATLETAS[ATLETA],ATLETAS[SEXO])</f>
        <v>M</v>
      </c>
      <c r="H2460" s="4" t="s">
        <v>382</v>
      </c>
      <c r="I2460" s="2" t="s">
        <v>388</v>
      </c>
      <c r="J2460" s="1" t="s">
        <v>649</v>
      </c>
      <c r="K2460" s="3">
        <v>4.3645833333333329E-4</v>
      </c>
    </row>
    <row r="2461" spans="1:11" x14ac:dyDescent="0.25">
      <c r="A2461" s="1">
        <v>2024</v>
      </c>
      <c r="B2461" s="4">
        <f>_xlfn.XLOOKUP(BD_ATLETAS[[#This Row],[ATLETA]],ATLETAS[ATLETA],ATLETAS[F. NACIMIENTO])</f>
        <v>38428</v>
      </c>
      <c r="C2461" s="1">
        <f>IF(BD_ATLETAS[[#This Row],[F. NACIMIENTO]]=0,"",BD_ATLETAS[[#This Row],[AÑO]]-YEAR(BD_ATLETAS[[#This Row],[F. NACIMIENTO]]))</f>
        <v>15</v>
      </c>
      <c r="D2461" s="2" t="s">
        <v>100</v>
      </c>
      <c r="E2461" s="4" t="s">
        <v>362</v>
      </c>
      <c r="F24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1" s="4" t="str">
        <f>_xlfn.XLOOKUP(BD_ATLETAS[[#This Row],[ATLETA]],ATLETAS[ATLETA],ATLETAS[SEXO])</f>
        <v>M</v>
      </c>
      <c r="H2461" s="4" t="s">
        <v>382</v>
      </c>
      <c r="I2461" s="2" t="s">
        <v>388</v>
      </c>
      <c r="J2461" s="1" t="s">
        <v>651</v>
      </c>
      <c r="K2461" s="3">
        <v>1.0219907407407406E-3</v>
      </c>
    </row>
    <row r="2462" spans="1:11" x14ac:dyDescent="0.25">
      <c r="A2462" s="1">
        <v>2024</v>
      </c>
      <c r="B2462" s="4">
        <f>_xlfn.XLOOKUP(BD_ATLETAS[[#This Row],[ATLETA]],ATLETAS[ATLETA],ATLETAS[F. NACIMIENTO])</f>
        <v>38484</v>
      </c>
      <c r="C2462" s="1">
        <f>IF(BD_ATLETAS[[#This Row],[F. NACIMIENTO]]=0,"",BD_ATLETAS[[#This Row],[AÑO]]-YEAR(BD_ATLETAS[[#This Row],[F. NACIMIENTO]]))</f>
        <v>15</v>
      </c>
      <c r="D2462" s="2" t="s">
        <v>347</v>
      </c>
      <c r="E2462" s="4" t="s">
        <v>376</v>
      </c>
      <c r="F24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2" s="4" t="str">
        <f>_xlfn.XLOOKUP(BD_ATLETAS[[#This Row],[ATLETA]],ATLETAS[ATLETA],ATLETAS[SEXO])</f>
        <v>M</v>
      </c>
      <c r="H2462" s="4" t="s">
        <v>382</v>
      </c>
      <c r="I2462" s="2" t="s">
        <v>388</v>
      </c>
      <c r="J2462" s="1" t="s">
        <v>653</v>
      </c>
      <c r="K2462" s="3">
        <v>3.7292824074074069E-3</v>
      </c>
    </row>
    <row r="2463" spans="1:11" x14ac:dyDescent="0.25">
      <c r="A2463" s="1">
        <v>2024</v>
      </c>
      <c r="B2463" s="4">
        <f>_xlfn.XLOOKUP(BD_ATLETAS[[#This Row],[ATLETA]],ATLETAS[ATLETA],ATLETAS[F. NACIMIENTO])</f>
        <v>38484</v>
      </c>
      <c r="C2463" s="1">
        <f>IF(BD_ATLETAS[[#This Row],[F. NACIMIENTO]]=0,"",BD_ATLETAS[[#This Row],[AÑO]]-YEAR(BD_ATLETAS[[#This Row],[F. NACIMIENTO]]))</f>
        <v>15</v>
      </c>
      <c r="D2463" s="2" t="s">
        <v>347</v>
      </c>
      <c r="E2463" s="4" t="s">
        <v>376</v>
      </c>
      <c r="F24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3" s="4" t="str">
        <f>_xlfn.XLOOKUP(BD_ATLETAS[[#This Row],[ATLETA]],ATLETAS[ATLETA],ATLETAS[SEXO])</f>
        <v>M</v>
      </c>
      <c r="H2463" s="4" t="s">
        <v>382</v>
      </c>
      <c r="I2463" s="2" t="s">
        <v>388</v>
      </c>
      <c r="J2463" s="1" t="s">
        <v>649</v>
      </c>
      <c r="K2463" s="3">
        <v>3.1539351851851851E-4</v>
      </c>
    </row>
    <row r="2464" spans="1:11" x14ac:dyDescent="0.25">
      <c r="A2464" s="1">
        <v>2024</v>
      </c>
      <c r="B2464" s="4">
        <f>_xlfn.XLOOKUP(BD_ATLETAS[[#This Row],[ATLETA]],ATLETAS[ATLETA],ATLETAS[F. NACIMIENTO])</f>
        <v>38484</v>
      </c>
      <c r="C2464" s="1">
        <f>IF(BD_ATLETAS[[#This Row],[F. NACIMIENTO]]=0,"",BD_ATLETAS[[#This Row],[AÑO]]-YEAR(BD_ATLETAS[[#This Row],[F. NACIMIENTO]]))</f>
        <v>15</v>
      </c>
      <c r="D2464" s="2" t="s">
        <v>347</v>
      </c>
      <c r="E2464" s="4" t="s">
        <v>376</v>
      </c>
      <c r="F24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64" s="4" t="str">
        <f>_xlfn.XLOOKUP(BD_ATLETAS[[#This Row],[ATLETA]],ATLETAS[ATLETA],ATLETAS[SEXO])</f>
        <v>M</v>
      </c>
      <c r="H2464" s="4" t="s">
        <v>382</v>
      </c>
      <c r="I2464" s="2" t="s">
        <v>388</v>
      </c>
      <c r="J2464" s="1" t="s">
        <v>651</v>
      </c>
      <c r="K2464" s="3">
        <v>7.3292824074074081E-4</v>
      </c>
    </row>
    <row r="2465" spans="1:11" x14ac:dyDescent="0.25">
      <c r="A2465" s="1">
        <v>2024</v>
      </c>
      <c r="B2465" s="4">
        <f>_xlfn.XLOOKUP(BD_ATLETAS[[#This Row],[ATLETA]],ATLETAS[ATLETA],ATLETAS[F. NACIMIENTO])</f>
        <v>39558</v>
      </c>
      <c r="C2465" s="1">
        <f>IF(BD_ATLETAS[[#This Row],[F. NACIMIENTO]]=0,"",BD_ATLETAS[[#This Row],[AÑO]]-YEAR(BD_ATLETAS[[#This Row],[F. NACIMIENTO]]))</f>
        <v>12</v>
      </c>
      <c r="D2465" s="2" t="s">
        <v>265</v>
      </c>
      <c r="E2465" s="4" t="s">
        <v>369</v>
      </c>
      <c r="F24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5" s="4" t="str">
        <f>_xlfn.XLOOKUP(BD_ATLETAS[[#This Row],[ATLETA]],ATLETAS[ATLETA],ATLETAS[SEXO])</f>
        <v>M</v>
      </c>
      <c r="H2465" s="4" t="s">
        <v>382</v>
      </c>
      <c r="I2465" s="2" t="s">
        <v>388</v>
      </c>
      <c r="J2465" s="1" t="s">
        <v>653</v>
      </c>
      <c r="K2465" s="3">
        <v>4.294328703703703E-3</v>
      </c>
    </row>
    <row r="2466" spans="1:11" x14ac:dyDescent="0.25">
      <c r="A2466" s="1">
        <v>2024</v>
      </c>
      <c r="B2466" s="4">
        <f>_xlfn.XLOOKUP(BD_ATLETAS[[#This Row],[ATLETA]],ATLETAS[ATLETA],ATLETAS[F. NACIMIENTO])</f>
        <v>39558</v>
      </c>
      <c r="C2466" s="1">
        <f>IF(BD_ATLETAS[[#This Row],[F. NACIMIENTO]]=0,"",BD_ATLETAS[[#This Row],[AÑO]]-YEAR(BD_ATLETAS[[#This Row],[F. NACIMIENTO]]))</f>
        <v>12</v>
      </c>
      <c r="D2466" s="2" t="s">
        <v>265</v>
      </c>
      <c r="E2466" s="4" t="s">
        <v>369</v>
      </c>
      <c r="F24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6" s="4" t="str">
        <f>_xlfn.XLOOKUP(BD_ATLETAS[[#This Row],[ATLETA]],ATLETAS[ATLETA],ATLETAS[SEXO])</f>
        <v>M</v>
      </c>
      <c r="H2466" s="4" t="s">
        <v>382</v>
      </c>
      <c r="I2466" s="2" t="s">
        <v>388</v>
      </c>
      <c r="J2466" s="1" t="s">
        <v>651</v>
      </c>
      <c r="K2466" s="3">
        <v>8.59375E-4</v>
      </c>
    </row>
    <row r="2467" spans="1:11" x14ac:dyDescent="0.25">
      <c r="A2467" s="1">
        <v>2024</v>
      </c>
      <c r="B2467" s="4">
        <f>_xlfn.XLOOKUP(BD_ATLETAS[[#This Row],[ATLETA]],ATLETAS[ATLETA],ATLETAS[F. NACIMIENTO])</f>
        <v>39468</v>
      </c>
      <c r="C2467" s="1">
        <f>IF(BD_ATLETAS[[#This Row],[F. NACIMIENTO]]=0,"",BD_ATLETAS[[#This Row],[AÑO]]-YEAR(BD_ATLETAS[[#This Row],[F. NACIMIENTO]]))</f>
        <v>12</v>
      </c>
      <c r="D2467" s="2" t="s">
        <v>424</v>
      </c>
      <c r="E2467" s="4" t="s">
        <v>25</v>
      </c>
      <c r="F246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7" s="4" t="str">
        <f>_xlfn.XLOOKUP(BD_ATLETAS[[#This Row],[ATLETA]],ATLETAS[ATLETA],ATLETAS[SEXO])</f>
        <v>M</v>
      </c>
      <c r="H2467" s="4" t="s">
        <v>382</v>
      </c>
      <c r="I2467" s="2" t="s">
        <v>388</v>
      </c>
      <c r="J2467" s="1" t="s">
        <v>653</v>
      </c>
      <c r="K2467" s="3">
        <v>5.014120370370371E-3</v>
      </c>
    </row>
    <row r="2468" spans="1:11" x14ac:dyDescent="0.25">
      <c r="A2468" s="1">
        <v>2024</v>
      </c>
      <c r="B2468" s="4">
        <f>_xlfn.XLOOKUP(BD_ATLETAS[[#This Row],[ATLETA]],ATLETAS[ATLETA],ATLETAS[F. NACIMIENTO])</f>
        <v>39468</v>
      </c>
      <c r="C2468" s="1">
        <f>IF(BD_ATLETAS[[#This Row],[F. NACIMIENTO]]=0,"",BD_ATLETAS[[#This Row],[AÑO]]-YEAR(BD_ATLETAS[[#This Row],[F. NACIMIENTO]]))</f>
        <v>12</v>
      </c>
      <c r="D2468" s="2" t="s">
        <v>424</v>
      </c>
      <c r="E2468" s="4" t="s">
        <v>25</v>
      </c>
      <c r="F24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8" s="4" t="str">
        <f>_xlfn.XLOOKUP(BD_ATLETAS[[#This Row],[ATLETA]],ATLETAS[ATLETA],ATLETAS[SEXO])</f>
        <v>M</v>
      </c>
      <c r="H2468" s="4" t="s">
        <v>382</v>
      </c>
      <c r="I2468" s="2" t="s">
        <v>388</v>
      </c>
      <c r="J2468" s="1" t="s">
        <v>649</v>
      </c>
      <c r="K2468" s="3">
        <v>4.8015046296296293E-4</v>
      </c>
    </row>
    <row r="2469" spans="1:11" x14ac:dyDescent="0.25">
      <c r="A2469" s="1">
        <v>2024</v>
      </c>
      <c r="B2469" s="4">
        <f>_xlfn.XLOOKUP(BD_ATLETAS[[#This Row],[ATLETA]],ATLETAS[ATLETA],ATLETAS[F. NACIMIENTO])</f>
        <v>39468</v>
      </c>
      <c r="C2469" s="1">
        <f>IF(BD_ATLETAS[[#This Row],[F. NACIMIENTO]]=0,"",BD_ATLETAS[[#This Row],[AÑO]]-YEAR(BD_ATLETAS[[#This Row],[F. NACIMIENTO]]))</f>
        <v>12</v>
      </c>
      <c r="D2469" s="2" t="s">
        <v>424</v>
      </c>
      <c r="E2469" s="4" t="s">
        <v>25</v>
      </c>
      <c r="F24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69" s="4" t="str">
        <f>_xlfn.XLOOKUP(BD_ATLETAS[[#This Row],[ATLETA]],ATLETAS[ATLETA],ATLETAS[SEXO])</f>
        <v>M</v>
      </c>
      <c r="H2469" s="4" t="s">
        <v>382</v>
      </c>
      <c r="I2469" s="2" t="s">
        <v>388</v>
      </c>
      <c r="J2469" s="1" t="s">
        <v>651</v>
      </c>
      <c r="K2469" s="3">
        <v>1.0989583333333333E-3</v>
      </c>
    </row>
    <row r="2470" spans="1:11" x14ac:dyDescent="0.25">
      <c r="A2470" s="1">
        <v>2024</v>
      </c>
      <c r="B2470" s="4">
        <f>_xlfn.XLOOKUP(BD_ATLETAS[[#This Row],[ATLETA]],ATLETAS[ATLETA],ATLETAS[F. NACIMIENTO])</f>
        <v>39349</v>
      </c>
      <c r="C2470" s="1">
        <f>IF(BD_ATLETAS[[#This Row],[F. NACIMIENTO]]=0,"",BD_ATLETAS[[#This Row],[AÑO]]-YEAR(BD_ATLETAS[[#This Row],[F. NACIMIENTO]]))</f>
        <v>13</v>
      </c>
      <c r="D2470" s="2" t="s">
        <v>72</v>
      </c>
      <c r="E2470" s="4" t="s">
        <v>78</v>
      </c>
      <c r="F247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0" s="4" t="str">
        <f>_xlfn.XLOOKUP(BD_ATLETAS[[#This Row],[ATLETA]],ATLETAS[ATLETA],ATLETAS[SEXO])</f>
        <v>F</v>
      </c>
      <c r="H2470" s="4" t="s">
        <v>382</v>
      </c>
      <c r="I2470" s="2" t="s">
        <v>388</v>
      </c>
      <c r="J2470" s="1" t="s">
        <v>653</v>
      </c>
      <c r="K2470" s="3">
        <v>4.5752314814814813E-3</v>
      </c>
    </row>
    <row r="2471" spans="1:11" x14ac:dyDescent="0.25">
      <c r="A2471" s="1">
        <v>2024</v>
      </c>
      <c r="B2471" s="4">
        <f>_xlfn.XLOOKUP(BD_ATLETAS[[#This Row],[ATLETA]],ATLETAS[ATLETA],ATLETAS[F. NACIMIENTO])</f>
        <v>39349</v>
      </c>
      <c r="C2471" s="1">
        <f>IF(BD_ATLETAS[[#This Row],[F. NACIMIENTO]]=0,"",BD_ATLETAS[[#This Row],[AÑO]]-YEAR(BD_ATLETAS[[#This Row],[F. NACIMIENTO]]))</f>
        <v>13</v>
      </c>
      <c r="D2471" s="2" t="s">
        <v>72</v>
      </c>
      <c r="E2471" s="4" t="s">
        <v>78</v>
      </c>
      <c r="F24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1" s="4" t="str">
        <f>_xlfn.XLOOKUP(BD_ATLETAS[[#This Row],[ATLETA]],ATLETAS[ATLETA],ATLETAS[SEXO])</f>
        <v>F</v>
      </c>
      <c r="H2471" s="4" t="s">
        <v>382</v>
      </c>
      <c r="I2471" s="2" t="s">
        <v>388</v>
      </c>
      <c r="J2471" s="1" t="s">
        <v>649</v>
      </c>
      <c r="K2471" s="3">
        <v>4.2048611111111106E-4</v>
      </c>
    </row>
    <row r="2472" spans="1:11" x14ac:dyDescent="0.25">
      <c r="A2472" s="1">
        <v>2024</v>
      </c>
      <c r="B2472" s="4">
        <f>_xlfn.XLOOKUP(BD_ATLETAS[[#This Row],[ATLETA]],ATLETAS[ATLETA],ATLETAS[F. NACIMIENTO])</f>
        <v>39349</v>
      </c>
      <c r="C2472" s="1">
        <f>IF(BD_ATLETAS[[#This Row],[F. NACIMIENTO]]=0,"",BD_ATLETAS[[#This Row],[AÑO]]-YEAR(BD_ATLETAS[[#This Row],[F. NACIMIENTO]]))</f>
        <v>13</v>
      </c>
      <c r="D2472" s="2" t="s">
        <v>72</v>
      </c>
      <c r="E2472" s="4" t="s">
        <v>78</v>
      </c>
      <c r="F24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2" s="4" t="str">
        <f>_xlfn.XLOOKUP(BD_ATLETAS[[#This Row],[ATLETA]],ATLETAS[ATLETA],ATLETAS[SEXO])</f>
        <v>F</v>
      </c>
      <c r="H2472" s="4" t="s">
        <v>382</v>
      </c>
      <c r="I2472" s="2" t="s">
        <v>388</v>
      </c>
      <c r="J2472" s="1" t="s">
        <v>651</v>
      </c>
      <c r="K2472" s="3">
        <v>9.6932870370370358E-4</v>
      </c>
    </row>
    <row r="2473" spans="1:11" x14ac:dyDescent="0.25">
      <c r="A2473" s="1">
        <v>2024</v>
      </c>
      <c r="B2473" s="4">
        <f>_xlfn.XLOOKUP(BD_ATLETAS[[#This Row],[ATLETA]],ATLETAS[ATLETA],ATLETAS[F. NACIMIENTO])</f>
        <v>39124</v>
      </c>
      <c r="C2473" s="1">
        <f>IF(BD_ATLETAS[[#This Row],[F. NACIMIENTO]]=0,"",BD_ATLETAS[[#This Row],[AÑO]]-YEAR(BD_ATLETAS[[#This Row],[F. NACIMIENTO]]))</f>
        <v>13</v>
      </c>
      <c r="D2473" s="2" t="s">
        <v>249</v>
      </c>
      <c r="E2473" s="4" t="s">
        <v>369</v>
      </c>
      <c r="F24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3" s="4" t="str">
        <f>_xlfn.XLOOKUP(BD_ATLETAS[[#This Row],[ATLETA]],ATLETAS[ATLETA],ATLETAS[SEXO])</f>
        <v>F</v>
      </c>
      <c r="H2473" s="4" t="s">
        <v>382</v>
      </c>
      <c r="I2473" s="2" t="s">
        <v>388</v>
      </c>
      <c r="J2473" s="1" t="s">
        <v>653</v>
      </c>
      <c r="K2473" s="3">
        <v>4.6747685185185182E-3</v>
      </c>
    </row>
    <row r="2474" spans="1:11" x14ac:dyDescent="0.25">
      <c r="A2474" s="1">
        <v>2024</v>
      </c>
      <c r="B2474" s="4">
        <f>_xlfn.XLOOKUP(BD_ATLETAS[[#This Row],[ATLETA]],ATLETAS[ATLETA],ATLETAS[F. NACIMIENTO])</f>
        <v>39124</v>
      </c>
      <c r="C2474" s="1">
        <f>IF(BD_ATLETAS[[#This Row],[F. NACIMIENTO]]=0,"",BD_ATLETAS[[#This Row],[AÑO]]-YEAR(BD_ATLETAS[[#This Row],[F. NACIMIENTO]]))</f>
        <v>13</v>
      </c>
      <c r="D2474" s="2" t="s">
        <v>249</v>
      </c>
      <c r="E2474" s="4" t="s">
        <v>369</v>
      </c>
      <c r="F24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4" s="4" t="str">
        <f>_xlfn.XLOOKUP(BD_ATLETAS[[#This Row],[ATLETA]],ATLETAS[ATLETA],ATLETAS[SEXO])</f>
        <v>F</v>
      </c>
      <c r="H2474" s="4" t="s">
        <v>382</v>
      </c>
      <c r="I2474" s="2" t="s">
        <v>388</v>
      </c>
      <c r="J2474" s="1" t="s">
        <v>651</v>
      </c>
      <c r="K2474" s="3">
        <v>1.0254629629629628E-3</v>
      </c>
    </row>
    <row r="2475" spans="1:11" x14ac:dyDescent="0.25">
      <c r="A2475" s="1">
        <v>2024</v>
      </c>
      <c r="B2475" s="4">
        <f>_xlfn.XLOOKUP(BD_ATLETAS[[#This Row],[ATLETA]],ATLETAS[ATLETA],ATLETAS[F. NACIMIENTO])</f>
        <v>39198</v>
      </c>
      <c r="C2475" s="1">
        <f>IF(BD_ATLETAS[[#This Row],[F. NACIMIENTO]]=0,"",BD_ATLETAS[[#This Row],[AÑO]]-YEAR(BD_ATLETAS[[#This Row],[F. NACIMIENTO]]))</f>
        <v>13</v>
      </c>
      <c r="D2475" s="2" t="s">
        <v>408</v>
      </c>
      <c r="E2475" s="4" t="s">
        <v>369</v>
      </c>
      <c r="F24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5" s="4" t="str">
        <f>_xlfn.XLOOKUP(BD_ATLETAS[[#This Row],[ATLETA]],ATLETAS[ATLETA],ATLETAS[SEXO])</f>
        <v>M</v>
      </c>
      <c r="H2475" s="4" t="s">
        <v>382</v>
      </c>
      <c r="I2475" s="2" t="s">
        <v>388</v>
      </c>
      <c r="J2475" s="1" t="s">
        <v>653</v>
      </c>
      <c r="K2475" s="3">
        <v>3.8379629629629632E-3</v>
      </c>
    </row>
    <row r="2476" spans="1:11" x14ac:dyDescent="0.25">
      <c r="A2476" s="1">
        <v>2024</v>
      </c>
      <c r="B2476" s="4">
        <f>_xlfn.XLOOKUP(BD_ATLETAS[[#This Row],[ATLETA]],ATLETAS[ATLETA],ATLETAS[F. NACIMIENTO])</f>
        <v>39198</v>
      </c>
      <c r="C2476" s="1">
        <f>IF(BD_ATLETAS[[#This Row],[F. NACIMIENTO]]=0,"",BD_ATLETAS[[#This Row],[AÑO]]-YEAR(BD_ATLETAS[[#This Row],[F. NACIMIENTO]]))</f>
        <v>13</v>
      </c>
      <c r="D2476" s="2" t="s">
        <v>408</v>
      </c>
      <c r="E2476" s="4" t="s">
        <v>369</v>
      </c>
      <c r="F24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476" s="4" t="str">
        <f>_xlfn.XLOOKUP(BD_ATLETAS[[#This Row],[ATLETA]],ATLETAS[ATLETA],ATLETAS[SEXO])</f>
        <v>M</v>
      </c>
      <c r="H2476" s="4" t="s">
        <v>382</v>
      </c>
      <c r="I2476" s="2" t="s">
        <v>388</v>
      </c>
      <c r="J2476" s="1" t="s">
        <v>651</v>
      </c>
      <c r="K2476" s="3">
        <v>7.7939814814814799E-4</v>
      </c>
    </row>
    <row r="2477" spans="1:11" x14ac:dyDescent="0.25">
      <c r="A2477" s="1">
        <v>2024</v>
      </c>
      <c r="B2477" s="4">
        <f>_xlfn.XLOOKUP(BD_ATLETAS[[#This Row],[ATLETA]],ATLETAS[ATLETA],ATLETAS[F. NACIMIENTO])</f>
        <v>40484</v>
      </c>
      <c r="C2477" s="1">
        <f>IF(BD_ATLETAS[[#This Row],[F. NACIMIENTO]]=0,"",BD_ATLETAS[[#This Row],[AÑO]]-YEAR(BD_ATLETAS[[#This Row],[F. NACIMIENTO]]))</f>
        <v>10</v>
      </c>
      <c r="D2477" s="2" t="s">
        <v>93</v>
      </c>
      <c r="E2477" s="4" t="s">
        <v>362</v>
      </c>
      <c r="F247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7" s="4" t="str">
        <f>_xlfn.XLOOKUP(BD_ATLETAS[[#This Row],[ATLETA]],ATLETAS[ATLETA],ATLETAS[SEXO])</f>
        <v>M</v>
      </c>
      <c r="H2477" s="4" t="s">
        <v>382</v>
      </c>
      <c r="I2477" s="2" t="s">
        <v>388</v>
      </c>
      <c r="J2477" s="1" t="s">
        <v>649</v>
      </c>
      <c r="K2477" s="3">
        <v>5.2771990740740741E-4</v>
      </c>
    </row>
    <row r="2478" spans="1:11" x14ac:dyDescent="0.25">
      <c r="A2478" s="1">
        <v>2024</v>
      </c>
      <c r="B2478" s="4">
        <f>_xlfn.XLOOKUP(BD_ATLETAS[[#This Row],[ATLETA]],ATLETAS[ATLETA],ATLETAS[F. NACIMIENTO])</f>
        <v>40484</v>
      </c>
      <c r="C2478" s="1">
        <f>IF(BD_ATLETAS[[#This Row],[F. NACIMIENTO]]=0,"",BD_ATLETAS[[#This Row],[AÑO]]-YEAR(BD_ATLETAS[[#This Row],[F. NACIMIENTO]]))</f>
        <v>10</v>
      </c>
      <c r="D2478" s="2" t="s">
        <v>93</v>
      </c>
      <c r="E2478" s="4" t="s">
        <v>362</v>
      </c>
      <c r="F247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478" s="4" t="str">
        <f>_xlfn.XLOOKUP(BD_ATLETAS[[#This Row],[ATLETA]],ATLETAS[ATLETA],ATLETAS[SEXO])</f>
        <v>M</v>
      </c>
      <c r="H2478" s="4" t="s">
        <v>382</v>
      </c>
      <c r="I2478" s="2" t="s">
        <v>388</v>
      </c>
      <c r="J2478" s="1" t="s">
        <v>651</v>
      </c>
      <c r="K2478" s="3">
        <v>1.1789930555555555E-3</v>
      </c>
    </row>
    <row r="2479" spans="1:11" x14ac:dyDescent="0.25">
      <c r="A2479" s="1">
        <v>2024</v>
      </c>
      <c r="B2479" s="4">
        <f>_xlfn.XLOOKUP(BD_ATLETAS[[#This Row],[ATLETA]],ATLETAS[ATLETA],ATLETAS[F. NACIMIENTO])</f>
        <v>38352</v>
      </c>
      <c r="C2479" s="1">
        <f>IF(BD_ATLETAS[[#This Row],[F. NACIMIENTO]]=0,"",BD_ATLETAS[[#This Row],[AÑO]]-YEAR(BD_ATLETAS[[#This Row],[F. NACIMIENTO]]))</f>
        <v>15</v>
      </c>
      <c r="D2479" s="2" t="s">
        <v>271</v>
      </c>
      <c r="E2479" s="4" t="s">
        <v>369</v>
      </c>
      <c r="F247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79" s="4" t="str">
        <f>_xlfn.XLOOKUP(BD_ATLETAS[[#This Row],[ATLETA]],ATLETAS[ATLETA],ATLETAS[SEXO])</f>
        <v>M</v>
      </c>
      <c r="H2479" s="4" t="s">
        <v>382</v>
      </c>
      <c r="I2479" s="2" t="s">
        <v>388</v>
      </c>
      <c r="J2479" s="1" t="s">
        <v>653</v>
      </c>
      <c r="K2479" s="3">
        <v>3.7700231481481482E-3</v>
      </c>
    </row>
    <row r="2480" spans="1:11" x14ac:dyDescent="0.25">
      <c r="A2480" s="1">
        <v>2024</v>
      </c>
      <c r="B2480" s="4">
        <f>_xlfn.XLOOKUP(BD_ATLETAS[[#This Row],[ATLETA]],ATLETAS[ATLETA],ATLETAS[F. NACIMIENTO])</f>
        <v>38352</v>
      </c>
      <c r="C2480" s="1">
        <f>IF(BD_ATLETAS[[#This Row],[F. NACIMIENTO]]=0,"",BD_ATLETAS[[#This Row],[AÑO]]-YEAR(BD_ATLETAS[[#This Row],[F. NACIMIENTO]]))</f>
        <v>15</v>
      </c>
      <c r="D2480" s="2" t="s">
        <v>271</v>
      </c>
      <c r="E2480" s="4" t="s">
        <v>369</v>
      </c>
      <c r="F24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80" s="4" t="str">
        <f>_xlfn.XLOOKUP(BD_ATLETAS[[#This Row],[ATLETA]],ATLETAS[ATLETA],ATLETAS[SEXO])</f>
        <v>M</v>
      </c>
      <c r="H2480" s="4" t="s">
        <v>382</v>
      </c>
      <c r="I2480" s="2" t="s">
        <v>388</v>
      </c>
      <c r="J2480" s="1" t="s">
        <v>651</v>
      </c>
      <c r="K2480" s="3">
        <v>7.5665509259259262E-4</v>
      </c>
    </row>
    <row r="2481" spans="1:11" x14ac:dyDescent="0.25">
      <c r="A2481" s="1">
        <v>2024</v>
      </c>
      <c r="B2481" s="4">
        <f>_xlfn.XLOOKUP(BD_ATLETAS[[#This Row],[ATLETA]],ATLETAS[ATLETA],ATLETAS[F. NACIMIENTO])</f>
        <v>41030</v>
      </c>
      <c r="C2481" s="1">
        <f>IF(BD_ATLETAS[[#This Row],[F. NACIMIENTO]]=0,"",BD_ATLETAS[[#This Row],[AÑO]]-YEAR(BD_ATLETAS[[#This Row],[F. NACIMIENTO]]))</f>
        <v>8</v>
      </c>
      <c r="D2481" s="2" t="s">
        <v>420</v>
      </c>
      <c r="E2481" s="4" t="s">
        <v>25</v>
      </c>
      <c r="F248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1" s="4" t="str">
        <f>_xlfn.XLOOKUP(BD_ATLETAS[[#This Row],[ATLETA]],ATLETAS[ATLETA],ATLETAS[SEXO])</f>
        <v>M</v>
      </c>
      <c r="H2481" s="4" t="s">
        <v>382</v>
      </c>
      <c r="I2481" s="2" t="s">
        <v>388</v>
      </c>
      <c r="J2481" s="1" t="s">
        <v>653</v>
      </c>
      <c r="K2481" s="3">
        <v>7.1417824074074083E-3</v>
      </c>
    </row>
    <row r="2482" spans="1:11" x14ac:dyDescent="0.25">
      <c r="A2482" s="1">
        <v>2024</v>
      </c>
      <c r="B2482" s="4">
        <f>_xlfn.XLOOKUP(BD_ATLETAS[[#This Row],[ATLETA]],ATLETAS[ATLETA],ATLETAS[F. NACIMIENTO])</f>
        <v>41030</v>
      </c>
      <c r="C2482" s="1">
        <f>IF(BD_ATLETAS[[#This Row],[F. NACIMIENTO]]=0,"",BD_ATLETAS[[#This Row],[AÑO]]-YEAR(BD_ATLETAS[[#This Row],[F. NACIMIENTO]]))</f>
        <v>8</v>
      </c>
      <c r="D2482" s="2" t="s">
        <v>420</v>
      </c>
      <c r="E2482" s="4" t="s">
        <v>25</v>
      </c>
      <c r="F248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2" s="4" t="str">
        <f>_xlfn.XLOOKUP(BD_ATLETAS[[#This Row],[ATLETA]],ATLETAS[ATLETA],ATLETAS[SEXO])</f>
        <v>M</v>
      </c>
      <c r="H2482" s="4" t="s">
        <v>382</v>
      </c>
      <c r="I2482" s="2" t="s">
        <v>388</v>
      </c>
      <c r="J2482" s="1" t="s">
        <v>649</v>
      </c>
      <c r="K2482" s="3">
        <v>8.8362268518518521E-4</v>
      </c>
    </row>
    <row r="2483" spans="1:11" x14ac:dyDescent="0.25">
      <c r="A2483" s="1">
        <v>2024</v>
      </c>
      <c r="B2483" s="4">
        <f>_xlfn.XLOOKUP(BD_ATLETAS[[#This Row],[ATLETA]],ATLETAS[ATLETA],ATLETAS[F. NACIMIENTO])</f>
        <v>41030</v>
      </c>
      <c r="C2483" s="1">
        <f>IF(BD_ATLETAS[[#This Row],[F. NACIMIENTO]]=0,"",BD_ATLETAS[[#This Row],[AÑO]]-YEAR(BD_ATLETAS[[#This Row],[F. NACIMIENTO]]))</f>
        <v>8</v>
      </c>
      <c r="D2483" s="2" t="s">
        <v>420</v>
      </c>
      <c r="E2483" s="4" t="s">
        <v>25</v>
      </c>
      <c r="F248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483" s="4" t="str">
        <f>_xlfn.XLOOKUP(BD_ATLETAS[[#This Row],[ATLETA]],ATLETAS[ATLETA],ATLETAS[SEXO])</f>
        <v>M</v>
      </c>
      <c r="H2483" s="4" t="s">
        <v>382</v>
      </c>
      <c r="I2483" s="2" t="s">
        <v>388</v>
      </c>
      <c r="J2483" s="1" t="s">
        <v>651</v>
      </c>
      <c r="K2483" s="3">
        <v>1.4449074074074076E-3</v>
      </c>
    </row>
    <row r="2484" spans="1:11" x14ac:dyDescent="0.25">
      <c r="A2484" s="1">
        <v>2024</v>
      </c>
      <c r="B2484" s="4">
        <f>_xlfn.XLOOKUP(BD_ATLETAS[[#This Row],[ATLETA]],ATLETAS[ATLETA],ATLETAS[F. NACIMIENTO])</f>
        <v>40017</v>
      </c>
      <c r="C2484" s="1">
        <f>IF(BD_ATLETAS[[#This Row],[F. NACIMIENTO]]=0,"",BD_ATLETAS[[#This Row],[AÑO]]-YEAR(BD_ATLETAS[[#This Row],[F. NACIMIENTO]]))</f>
        <v>11</v>
      </c>
      <c r="D2484" s="2" t="s">
        <v>71</v>
      </c>
      <c r="E2484" s="4" t="s">
        <v>78</v>
      </c>
      <c r="F248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4" s="4" t="str">
        <f>_xlfn.XLOOKUP(BD_ATLETAS[[#This Row],[ATLETA]],ATLETAS[ATLETA],ATLETAS[SEXO])</f>
        <v>F</v>
      </c>
      <c r="H2484" s="4" t="s">
        <v>382</v>
      </c>
      <c r="I2484" s="2" t="s">
        <v>388</v>
      </c>
      <c r="J2484" s="1" t="s">
        <v>653</v>
      </c>
      <c r="K2484" s="3">
        <v>7.1965277777777774E-3</v>
      </c>
    </row>
    <row r="2485" spans="1:11" x14ac:dyDescent="0.25">
      <c r="A2485" s="1">
        <v>2024</v>
      </c>
      <c r="B2485" s="4">
        <f>_xlfn.XLOOKUP(BD_ATLETAS[[#This Row],[ATLETA]],ATLETAS[ATLETA],ATLETAS[F. NACIMIENTO])</f>
        <v>40017</v>
      </c>
      <c r="C2485" s="1">
        <f>IF(BD_ATLETAS[[#This Row],[F. NACIMIENTO]]=0,"",BD_ATLETAS[[#This Row],[AÑO]]-YEAR(BD_ATLETAS[[#This Row],[F. NACIMIENTO]]))</f>
        <v>11</v>
      </c>
      <c r="D2485" s="2" t="s">
        <v>71</v>
      </c>
      <c r="E2485" s="4" t="s">
        <v>78</v>
      </c>
      <c r="F24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5" s="4" t="str">
        <f>_xlfn.XLOOKUP(BD_ATLETAS[[#This Row],[ATLETA]],ATLETAS[ATLETA],ATLETAS[SEXO])</f>
        <v>F</v>
      </c>
      <c r="H2485" s="4" t="s">
        <v>382</v>
      </c>
      <c r="I2485" s="2" t="s">
        <v>388</v>
      </c>
      <c r="J2485" s="1" t="s">
        <v>649</v>
      </c>
      <c r="K2485" s="3">
        <v>6.2650462962962963E-4</v>
      </c>
    </row>
    <row r="2486" spans="1:11" x14ac:dyDescent="0.25">
      <c r="A2486" s="1">
        <v>2024</v>
      </c>
      <c r="B2486" s="4">
        <f>_xlfn.XLOOKUP(BD_ATLETAS[[#This Row],[ATLETA]],ATLETAS[ATLETA],ATLETAS[F. NACIMIENTO])</f>
        <v>40017</v>
      </c>
      <c r="C2486" s="1">
        <f>IF(BD_ATLETAS[[#This Row],[F. NACIMIENTO]]=0,"",BD_ATLETAS[[#This Row],[AÑO]]-YEAR(BD_ATLETAS[[#This Row],[F. NACIMIENTO]]))</f>
        <v>11</v>
      </c>
      <c r="D2486" s="2" t="s">
        <v>71</v>
      </c>
      <c r="E2486" s="4" t="s">
        <v>78</v>
      </c>
      <c r="F24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86" s="4" t="str">
        <f>_xlfn.XLOOKUP(BD_ATLETAS[[#This Row],[ATLETA]],ATLETAS[ATLETA],ATLETAS[SEXO])</f>
        <v>F</v>
      </c>
      <c r="H2486" s="4" t="s">
        <v>382</v>
      </c>
      <c r="I2486" s="2" t="s">
        <v>388</v>
      </c>
      <c r="J2486" s="1" t="s">
        <v>651</v>
      </c>
      <c r="K2486" s="3">
        <v>1.5837962962962965E-3</v>
      </c>
    </row>
    <row r="2487" spans="1:11" x14ac:dyDescent="0.25">
      <c r="A2487" s="1">
        <v>2024</v>
      </c>
      <c r="B2487" s="4">
        <f>_xlfn.XLOOKUP(BD_ATLETAS[[#This Row],[ATLETA]],ATLETAS[ATLETA],ATLETAS[F. NACIMIENTO])</f>
        <v>35296</v>
      </c>
      <c r="C2487" s="1">
        <f>IF(BD_ATLETAS[[#This Row],[F. NACIMIENTO]]=0,"",BD_ATLETAS[[#This Row],[AÑO]]-YEAR(BD_ATLETAS[[#This Row],[F. NACIMIENTO]]))</f>
        <v>24</v>
      </c>
      <c r="D2487" s="2" t="s">
        <v>87</v>
      </c>
      <c r="E2487" s="4" t="s">
        <v>362</v>
      </c>
      <c r="F248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7" s="4" t="str">
        <f>_xlfn.XLOOKUP(BD_ATLETAS[[#This Row],[ATLETA]],ATLETAS[ATLETA],ATLETAS[SEXO])</f>
        <v>F</v>
      </c>
      <c r="H2487" s="4" t="s">
        <v>382</v>
      </c>
      <c r="I2487" s="2" t="s">
        <v>388</v>
      </c>
      <c r="J2487" s="1" t="s">
        <v>653</v>
      </c>
      <c r="K2487" s="3">
        <v>4.7685185185185183E-3</v>
      </c>
    </row>
    <row r="2488" spans="1:11" x14ac:dyDescent="0.25">
      <c r="A2488" s="1">
        <v>2024</v>
      </c>
      <c r="B2488" s="4">
        <f>_xlfn.XLOOKUP(BD_ATLETAS[[#This Row],[ATLETA]],ATLETAS[ATLETA],ATLETAS[F. NACIMIENTO])</f>
        <v>35296</v>
      </c>
      <c r="C2488" s="1">
        <f>IF(BD_ATLETAS[[#This Row],[F. NACIMIENTO]]=0,"",BD_ATLETAS[[#This Row],[AÑO]]-YEAR(BD_ATLETAS[[#This Row],[F. NACIMIENTO]]))</f>
        <v>24</v>
      </c>
      <c r="D2488" s="2" t="s">
        <v>87</v>
      </c>
      <c r="E2488" s="4" t="s">
        <v>362</v>
      </c>
      <c r="F248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8" s="4" t="str">
        <f>_xlfn.XLOOKUP(BD_ATLETAS[[#This Row],[ATLETA]],ATLETAS[ATLETA],ATLETAS[SEXO])</f>
        <v>F</v>
      </c>
      <c r="H2488" s="4" t="s">
        <v>382</v>
      </c>
      <c r="I2488" s="2" t="s">
        <v>388</v>
      </c>
      <c r="J2488" s="1" t="s">
        <v>651</v>
      </c>
      <c r="K2488" s="3">
        <v>9.7118055555555553E-4</v>
      </c>
    </row>
    <row r="2489" spans="1:11" x14ac:dyDescent="0.25">
      <c r="A2489" s="1">
        <v>2024</v>
      </c>
      <c r="B2489" s="4">
        <f>_xlfn.XLOOKUP(BD_ATLETAS[[#This Row],[ATLETA]],ATLETAS[ATLETA],ATLETAS[F. NACIMIENTO])</f>
        <v>34861</v>
      </c>
      <c r="C2489" s="1">
        <f>IF(BD_ATLETAS[[#This Row],[F. NACIMIENTO]]=0,"",BD_ATLETAS[[#This Row],[AÑO]]-YEAR(BD_ATLETAS[[#This Row],[F. NACIMIENTO]]))</f>
        <v>25</v>
      </c>
      <c r="D2489" s="2" t="s">
        <v>105</v>
      </c>
      <c r="E2489" s="4" t="s">
        <v>362</v>
      </c>
      <c r="F248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89" s="4" t="str">
        <f>_xlfn.XLOOKUP(BD_ATLETAS[[#This Row],[ATLETA]],ATLETAS[ATLETA],ATLETAS[SEXO])</f>
        <v>M</v>
      </c>
      <c r="H2489" s="4" t="s">
        <v>382</v>
      </c>
      <c r="I2489" s="2" t="s">
        <v>388</v>
      </c>
      <c r="J2489" s="1" t="s">
        <v>653</v>
      </c>
      <c r="K2489" s="3">
        <v>4.1300925925925923E-3</v>
      </c>
    </row>
    <row r="2490" spans="1:11" x14ac:dyDescent="0.25">
      <c r="A2490" s="1">
        <v>2024</v>
      </c>
      <c r="B2490" s="4">
        <f>_xlfn.XLOOKUP(BD_ATLETAS[[#This Row],[ATLETA]],ATLETAS[ATLETA],ATLETAS[F. NACIMIENTO])</f>
        <v>34861</v>
      </c>
      <c r="C2490" s="1">
        <f>IF(BD_ATLETAS[[#This Row],[F. NACIMIENTO]]=0,"",BD_ATLETAS[[#This Row],[AÑO]]-YEAR(BD_ATLETAS[[#This Row],[F. NACIMIENTO]]))</f>
        <v>25</v>
      </c>
      <c r="D2490" s="2" t="s">
        <v>105</v>
      </c>
      <c r="E2490" s="4" t="s">
        <v>362</v>
      </c>
      <c r="F249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90" s="4" t="str">
        <f>_xlfn.XLOOKUP(BD_ATLETAS[[#This Row],[ATLETA]],ATLETAS[ATLETA],ATLETAS[SEXO])</f>
        <v>M</v>
      </c>
      <c r="H2490" s="4" t="s">
        <v>382</v>
      </c>
      <c r="I2490" s="2" t="s">
        <v>388</v>
      </c>
      <c r="J2490" s="1" t="s">
        <v>649</v>
      </c>
      <c r="K2490" s="3">
        <v>3.4021990740740746E-4</v>
      </c>
    </row>
    <row r="2491" spans="1:11" x14ac:dyDescent="0.25">
      <c r="A2491" s="1">
        <v>2024</v>
      </c>
      <c r="B2491" s="4">
        <f>_xlfn.XLOOKUP(BD_ATLETAS[[#This Row],[ATLETA]],ATLETAS[ATLETA],ATLETAS[F. NACIMIENTO])</f>
        <v>34861</v>
      </c>
      <c r="C2491" s="1">
        <f>IF(BD_ATLETAS[[#This Row],[F. NACIMIENTO]]=0,"",BD_ATLETAS[[#This Row],[AÑO]]-YEAR(BD_ATLETAS[[#This Row],[F. NACIMIENTO]]))</f>
        <v>25</v>
      </c>
      <c r="D2491" s="2" t="s">
        <v>105</v>
      </c>
      <c r="E2491" s="4" t="s">
        <v>362</v>
      </c>
      <c r="F249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491" s="4" t="str">
        <f>_xlfn.XLOOKUP(BD_ATLETAS[[#This Row],[ATLETA]],ATLETAS[ATLETA],ATLETAS[SEXO])</f>
        <v>M</v>
      </c>
      <c r="H2491" s="4" t="s">
        <v>382</v>
      </c>
      <c r="I2491" s="2" t="s">
        <v>388</v>
      </c>
      <c r="J2491" s="1" t="s">
        <v>651</v>
      </c>
      <c r="K2491" s="3">
        <v>7.8848379629629635E-4</v>
      </c>
    </row>
    <row r="2492" spans="1:11" x14ac:dyDescent="0.25">
      <c r="A2492" s="1">
        <v>2024</v>
      </c>
      <c r="B2492" s="4">
        <f>_xlfn.XLOOKUP(BD_ATLETAS[[#This Row],[ATLETA]],ATLETAS[ATLETA],ATLETAS[F. NACIMIENTO])</f>
        <v>39898</v>
      </c>
      <c r="C2492" s="1">
        <f>IF(BD_ATLETAS[[#This Row],[F. NACIMIENTO]]=0,"",BD_ATLETAS[[#This Row],[AÑO]]-YEAR(BD_ATLETAS[[#This Row],[F. NACIMIENTO]]))</f>
        <v>11</v>
      </c>
      <c r="D2492" s="2" t="s">
        <v>187</v>
      </c>
      <c r="E2492" s="4" t="s">
        <v>367</v>
      </c>
      <c r="F24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2" s="4" t="str">
        <f>_xlfn.XLOOKUP(BD_ATLETAS[[#This Row],[ATLETA]],ATLETAS[ATLETA],ATLETAS[SEXO])</f>
        <v>M</v>
      </c>
      <c r="H2492" s="4" t="s">
        <v>382</v>
      </c>
      <c r="I2492" s="2" t="s">
        <v>388</v>
      </c>
      <c r="J2492" s="1" t="s">
        <v>649</v>
      </c>
      <c r="K2492" s="3">
        <v>7.2968750000000008E-4</v>
      </c>
    </row>
    <row r="2493" spans="1:11" x14ac:dyDescent="0.25">
      <c r="A2493" s="1">
        <v>2024</v>
      </c>
      <c r="B2493" s="4">
        <f>_xlfn.XLOOKUP(BD_ATLETAS[[#This Row],[ATLETA]],ATLETAS[ATLETA],ATLETAS[F. NACIMIENTO])</f>
        <v>39898</v>
      </c>
      <c r="C2493" s="1">
        <f>IF(BD_ATLETAS[[#This Row],[F. NACIMIENTO]]=0,"",BD_ATLETAS[[#This Row],[AÑO]]-YEAR(BD_ATLETAS[[#This Row],[F. NACIMIENTO]]))</f>
        <v>11</v>
      </c>
      <c r="D2493" s="2" t="s">
        <v>187</v>
      </c>
      <c r="E2493" s="4" t="s">
        <v>367</v>
      </c>
      <c r="F24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3" s="4" t="str">
        <f>_xlfn.XLOOKUP(BD_ATLETAS[[#This Row],[ATLETA]],ATLETAS[ATLETA],ATLETAS[SEXO])</f>
        <v>M</v>
      </c>
      <c r="H2493" s="4" t="s">
        <v>382</v>
      </c>
      <c r="I2493" s="2" t="s">
        <v>388</v>
      </c>
      <c r="J2493" s="1" t="s">
        <v>651</v>
      </c>
      <c r="K2493" s="3">
        <v>1.5899884259259261E-3</v>
      </c>
    </row>
    <row r="2494" spans="1:11" x14ac:dyDescent="0.25">
      <c r="A2494" s="1">
        <v>2024</v>
      </c>
      <c r="B2494" s="4">
        <f>_xlfn.XLOOKUP(BD_ATLETAS[[#This Row],[ATLETA]],ATLETAS[ATLETA],ATLETAS[F. NACIMIENTO])</f>
        <v>37621</v>
      </c>
      <c r="C2494" s="1">
        <f>IF(BD_ATLETAS[[#This Row],[F. NACIMIENTO]]=0,"",BD_ATLETAS[[#This Row],[AÑO]]-YEAR(BD_ATLETAS[[#This Row],[F. NACIMIENTO]]))</f>
        <v>17</v>
      </c>
      <c r="D2494" s="2" t="s">
        <v>274</v>
      </c>
      <c r="E2494" s="4" t="s">
        <v>369</v>
      </c>
      <c r="F249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494" s="4" t="str">
        <f>_xlfn.XLOOKUP(BD_ATLETAS[[#This Row],[ATLETA]],ATLETAS[ATLETA],ATLETAS[SEXO])</f>
        <v>M</v>
      </c>
      <c r="H2494" s="4" t="s">
        <v>382</v>
      </c>
      <c r="I2494" s="2" t="s">
        <v>388</v>
      </c>
      <c r="J2494" s="1" t="s">
        <v>653</v>
      </c>
      <c r="K2494" s="3">
        <v>3.3253472222222222E-3</v>
      </c>
    </row>
    <row r="2495" spans="1:11" x14ac:dyDescent="0.25">
      <c r="A2495" s="1">
        <v>2024</v>
      </c>
      <c r="B2495" s="4">
        <f>_xlfn.XLOOKUP(BD_ATLETAS[[#This Row],[ATLETA]],ATLETAS[ATLETA],ATLETAS[F. NACIMIENTO])</f>
        <v>37621</v>
      </c>
      <c r="C2495" s="1">
        <f>IF(BD_ATLETAS[[#This Row],[F. NACIMIENTO]]=0,"",BD_ATLETAS[[#This Row],[AÑO]]-YEAR(BD_ATLETAS[[#This Row],[F. NACIMIENTO]]))</f>
        <v>17</v>
      </c>
      <c r="D2495" s="2" t="s">
        <v>274</v>
      </c>
      <c r="E2495" s="4" t="s">
        <v>369</v>
      </c>
      <c r="F249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495" s="4" t="str">
        <f>_xlfn.XLOOKUP(BD_ATLETAS[[#This Row],[ATLETA]],ATLETAS[ATLETA],ATLETAS[SEXO])</f>
        <v>M</v>
      </c>
      <c r="H2495" s="4" t="s">
        <v>382</v>
      </c>
      <c r="I2495" s="2" t="s">
        <v>388</v>
      </c>
      <c r="J2495" s="1" t="s">
        <v>651</v>
      </c>
      <c r="K2495" s="3">
        <v>6.56712962962963E-4</v>
      </c>
    </row>
    <row r="2496" spans="1:11" x14ac:dyDescent="0.25">
      <c r="A2496" s="1">
        <v>2024</v>
      </c>
      <c r="B2496" s="4">
        <f>_xlfn.XLOOKUP(BD_ATLETAS[[#This Row],[ATLETA]],ATLETAS[ATLETA],ATLETAS[F. NACIMIENTO])</f>
        <v>40228</v>
      </c>
      <c r="C2496" s="1">
        <f>IF(BD_ATLETAS[[#This Row],[F. NACIMIENTO]]=0,"",BD_ATLETAS[[#This Row],[AÑO]]-YEAR(BD_ATLETAS[[#This Row],[F. NACIMIENTO]]))</f>
        <v>10</v>
      </c>
      <c r="D2496" s="2" t="s">
        <v>400</v>
      </c>
      <c r="E2496" s="4" t="s">
        <v>376</v>
      </c>
      <c r="F24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6" s="4" t="str">
        <f>_xlfn.XLOOKUP(BD_ATLETAS[[#This Row],[ATLETA]],ATLETAS[ATLETA],ATLETAS[SEXO])</f>
        <v>F</v>
      </c>
      <c r="H2496" s="4" t="s">
        <v>386</v>
      </c>
      <c r="I2496" s="2" t="s">
        <v>388</v>
      </c>
      <c r="J2496" s="1" t="s">
        <v>653</v>
      </c>
      <c r="K2496" s="3">
        <v>5.5479166666666671E-3</v>
      </c>
    </row>
    <row r="2497" spans="1:11" x14ac:dyDescent="0.25">
      <c r="A2497" s="1">
        <v>2024</v>
      </c>
      <c r="B2497" s="4">
        <f>_xlfn.XLOOKUP(BD_ATLETAS[[#This Row],[ATLETA]],ATLETAS[ATLETA],ATLETAS[F. NACIMIENTO])</f>
        <v>40228</v>
      </c>
      <c r="C2497" s="1">
        <f>IF(BD_ATLETAS[[#This Row],[F. NACIMIENTO]]=0,"",BD_ATLETAS[[#This Row],[AÑO]]-YEAR(BD_ATLETAS[[#This Row],[F. NACIMIENTO]]))</f>
        <v>10</v>
      </c>
      <c r="D2497" s="2" t="s">
        <v>400</v>
      </c>
      <c r="E2497" s="4" t="s">
        <v>376</v>
      </c>
      <c r="F24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7" s="4" t="str">
        <f>_xlfn.XLOOKUP(BD_ATLETAS[[#This Row],[ATLETA]],ATLETAS[ATLETA],ATLETAS[SEXO])</f>
        <v>F</v>
      </c>
      <c r="H2497" s="4" t="s">
        <v>386</v>
      </c>
      <c r="I2497" s="2" t="s">
        <v>388</v>
      </c>
      <c r="J2497" s="1" t="s">
        <v>652</v>
      </c>
      <c r="K2497" s="3">
        <v>2.4833333333333335E-3</v>
      </c>
    </row>
    <row r="2498" spans="1:11" x14ac:dyDescent="0.25">
      <c r="A2498" s="1">
        <v>2024</v>
      </c>
      <c r="B2498" s="4">
        <f>_xlfn.XLOOKUP(BD_ATLETAS[[#This Row],[ATLETA]],ATLETAS[ATLETA],ATLETAS[F. NACIMIENTO])</f>
        <v>40228</v>
      </c>
      <c r="C2498" s="1">
        <f>IF(BD_ATLETAS[[#This Row],[F. NACIMIENTO]]=0,"",BD_ATLETAS[[#This Row],[AÑO]]-YEAR(BD_ATLETAS[[#This Row],[F. NACIMIENTO]]))</f>
        <v>10</v>
      </c>
      <c r="D2498" s="2" t="s">
        <v>400</v>
      </c>
      <c r="E2498" s="4" t="s">
        <v>376</v>
      </c>
      <c r="F24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498" s="4" t="str">
        <f>_xlfn.XLOOKUP(BD_ATLETAS[[#This Row],[ATLETA]],ATLETAS[ATLETA],ATLETAS[SEXO])</f>
        <v>F</v>
      </c>
      <c r="H2498" s="4" t="s">
        <v>386</v>
      </c>
      <c r="I2498" s="2" t="s">
        <v>388</v>
      </c>
      <c r="J2498" s="1" t="s">
        <v>11</v>
      </c>
      <c r="K2498" s="3">
        <v>7.361111111111111E-4</v>
      </c>
    </row>
    <row r="2499" spans="1:11" x14ac:dyDescent="0.25">
      <c r="A2499" s="1">
        <v>2024</v>
      </c>
      <c r="B2499" s="4">
        <f>_xlfn.XLOOKUP(BD_ATLETAS[[#This Row],[ATLETA]],ATLETAS[ATLETA],ATLETAS[F. NACIMIENTO])</f>
        <v>38674</v>
      </c>
      <c r="C2499" s="1">
        <f>IF(BD_ATLETAS[[#This Row],[F. NACIMIENTO]]=0,"",BD_ATLETAS[[#This Row],[AÑO]]-YEAR(BD_ATLETAS[[#This Row],[F. NACIMIENTO]]))</f>
        <v>15</v>
      </c>
      <c r="D2499" s="2" t="s">
        <v>407</v>
      </c>
      <c r="E2499" s="4" t="s">
        <v>364</v>
      </c>
      <c r="F24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499" s="4" t="str">
        <f>_xlfn.XLOOKUP(BD_ATLETAS[[#This Row],[ATLETA]],ATLETAS[ATLETA],ATLETAS[SEXO])</f>
        <v>M</v>
      </c>
      <c r="H2499" s="4" t="s">
        <v>386</v>
      </c>
      <c r="I2499" s="2" t="s">
        <v>388</v>
      </c>
      <c r="J2499" s="1" t="s">
        <v>653</v>
      </c>
      <c r="K2499" s="3">
        <v>3.884143518518519E-3</v>
      </c>
    </row>
    <row r="2500" spans="1:11" x14ac:dyDescent="0.25">
      <c r="A2500" s="1">
        <v>2024</v>
      </c>
      <c r="B2500" s="4">
        <f>_xlfn.XLOOKUP(BD_ATLETAS[[#This Row],[ATLETA]],ATLETAS[ATLETA],ATLETAS[F. NACIMIENTO])</f>
        <v>38674</v>
      </c>
      <c r="C2500" s="1">
        <f>IF(BD_ATLETAS[[#This Row],[F. NACIMIENTO]]=0,"",BD_ATLETAS[[#This Row],[AÑO]]-YEAR(BD_ATLETAS[[#This Row],[F. NACIMIENTO]]))</f>
        <v>15</v>
      </c>
      <c r="D2500" s="2" t="s">
        <v>407</v>
      </c>
      <c r="E2500" s="4" t="s">
        <v>364</v>
      </c>
      <c r="F25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0" s="4" t="str">
        <f>_xlfn.XLOOKUP(BD_ATLETAS[[#This Row],[ATLETA]],ATLETAS[ATLETA],ATLETAS[SEXO])</f>
        <v>M</v>
      </c>
      <c r="H2500" s="4" t="s">
        <v>386</v>
      </c>
      <c r="I2500" s="2" t="s">
        <v>388</v>
      </c>
      <c r="J2500" s="1" t="s">
        <v>652</v>
      </c>
      <c r="K2500" s="3">
        <v>2.2222222222222222E-3</v>
      </c>
    </row>
    <row r="2501" spans="1:11" x14ac:dyDescent="0.25">
      <c r="A2501" s="1">
        <v>2024</v>
      </c>
      <c r="B2501" s="4">
        <f>_xlfn.XLOOKUP(BD_ATLETAS[[#This Row],[ATLETA]],ATLETAS[ATLETA],ATLETAS[F. NACIMIENTO])</f>
        <v>38674</v>
      </c>
      <c r="C2501" s="1">
        <f>IF(BD_ATLETAS[[#This Row],[F. NACIMIENTO]]=0,"",BD_ATLETAS[[#This Row],[AÑO]]-YEAR(BD_ATLETAS[[#This Row],[F. NACIMIENTO]]))</f>
        <v>15</v>
      </c>
      <c r="D2501" s="2" t="s">
        <v>407</v>
      </c>
      <c r="E2501" s="4" t="s">
        <v>364</v>
      </c>
      <c r="F25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1" s="4" t="str">
        <f>_xlfn.XLOOKUP(BD_ATLETAS[[#This Row],[ATLETA]],ATLETAS[ATLETA],ATLETAS[SEXO])</f>
        <v>M</v>
      </c>
      <c r="H2501" s="4" t="s">
        <v>386</v>
      </c>
      <c r="I2501" s="2" t="s">
        <v>388</v>
      </c>
      <c r="J2501" s="1" t="s">
        <v>11</v>
      </c>
      <c r="K2501" s="3">
        <v>4.4270833333333331E-4</v>
      </c>
    </row>
    <row r="2502" spans="1:11" x14ac:dyDescent="0.25">
      <c r="A2502" s="1">
        <v>2024</v>
      </c>
      <c r="B2502" s="4">
        <f>_xlfn.XLOOKUP(BD_ATLETAS[[#This Row],[ATLETA]],ATLETAS[ATLETA],ATLETAS[F. NACIMIENTO])</f>
        <v>39962</v>
      </c>
      <c r="C2502" s="1">
        <f>IF(BD_ATLETAS[[#This Row],[F. NACIMIENTO]]=0,"",BD_ATLETAS[[#This Row],[AÑO]]-YEAR(BD_ATLETAS[[#This Row],[F. NACIMIENTO]]))</f>
        <v>11</v>
      </c>
      <c r="D2502" s="2" t="s">
        <v>245</v>
      </c>
      <c r="E2502" s="4" t="s">
        <v>369</v>
      </c>
      <c r="F25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2" s="4" t="str">
        <f>_xlfn.XLOOKUP(BD_ATLETAS[[#This Row],[ATLETA]],ATLETAS[ATLETA],ATLETAS[SEXO])</f>
        <v>F</v>
      </c>
      <c r="H2502" s="4" t="s">
        <v>386</v>
      </c>
      <c r="I2502" s="2" t="s">
        <v>388</v>
      </c>
      <c r="J2502" s="1" t="s">
        <v>653</v>
      </c>
      <c r="K2502" s="3">
        <v>4.7238425925925928E-3</v>
      </c>
    </row>
    <row r="2503" spans="1:11" x14ac:dyDescent="0.25">
      <c r="A2503" s="1">
        <v>2024</v>
      </c>
      <c r="B2503" s="4">
        <f>_xlfn.XLOOKUP(BD_ATLETAS[[#This Row],[ATLETA]],ATLETAS[ATLETA],ATLETAS[F. NACIMIENTO])</f>
        <v>39962</v>
      </c>
      <c r="C2503" s="1">
        <f>IF(BD_ATLETAS[[#This Row],[F. NACIMIENTO]]=0,"",BD_ATLETAS[[#This Row],[AÑO]]-YEAR(BD_ATLETAS[[#This Row],[F. NACIMIENTO]]))</f>
        <v>11</v>
      </c>
      <c r="D2503" s="2" t="s">
        <v>245</v>
      </c>
      <c r="E2503" s="4" t="s">
        <v>369</v>
      </c>
      <c r="F250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3" s="4" t="str">
        <f>_xlfn.XLOOKUP(BD_ATLETAS[[#This Row],[ATLETA]],ATLETAS[ATLETA],ATLETAS[SEXO])</f>
        <v>F</v>
      </c>
      <c r="H2503" s="4" t="s">
        <v>386</v>
      </c>
      <c r="I2503" s="2" t="s">
        <v>388</v>
      </c>
      <c r="J2503" s="1" t="s">
        <v>652</v>
      </c>
      <c r="K2503" s="3">
        <v>2.2120370370370371E-3</v>
      </c>
    </row>
    <row r="2504" spans="1:11" x14ac:dyDescent="0.25">
      <c r="A2504" s="1">
        <v>2024</v>
      </c>
      <c r="B2504" s="4">
        <f>_xlfn.XLOOKUP(BD_ATLETAS[[#This Row],[ATLETA]],ATLETAS[ATLETA],ATLETAS[F. NACIMIENTO])</f>
        <v>39962</v>
      </c>
      <c r="C2504" s="1">
        <f>IF(BD_ATLETAS[[#This Row],[F. NACIMIENTO]]=0,"",BD_ATLETAS[[#This Row],[AÑO]]-YEAR(BD_ATLETAS[[#This Row],[F. NACIMIENTO]]))</f>
        <v>11</v>
      </c>
      <c r="D2504" s="2" t="s">
        <v>245</v>
      </c>
      <c r="E2504" s="4" t="s">
        <v>369</v>
      </c>
      <c r="F25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04" s="4" t="str">
        <f>_xlfn.XLOOKUP(BD_ATLETAS[[#This Row],[ATLETA]],ATLETAS[ATLETA],ATLETAS[SEXO])</f>
        <v>F</v>
      </c>
      <c r="H2504" s="4" t="s">
        <v>386</v>
      </c>
      <c r="I2504" s="2" t="s">
        <v>388</v>
      </c>
      <c r="J2504" s="1" t="s">
        <v>11</v>
      </c>
      <c r="K2504" s="3">
        <v>5.386574074074074E-4</v>
      </c>
    </row>
    <row r="2505" spans="1:11" x14ac:dyDescent="0.25">
      <c r="A2505" s="1">
        <v>2024</v>
      </c>
      <c r="B2505" s="4">
        <f>_xlfn.XLOOKUP(BD_ATLETAS[[#This Row],[ATLETA]],ATLETAS[ATLETA],ATLETAS[F. NACIMIENTO])</f>
        <v>38487</v>
      </c>
      <c r="C2505" s="1">
        <f>IF(BD_ATLETAS[[#This Row],[F. NACIMIENTO]]=0,"",BD_ATLETAS[[#This Row],[AÑO]]-YEAR(BD_ATLETAS[[#This Row],[F. NACIMIENTO]]))</f>
        <v>15</v>
      </c>
      <c r="D2505" s="2" t="s">
        <v>334</v>
      </c>
      <c r="E2505" s="4" t="s">
        <v>376</v>
      </c>
      <c r="F250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5" s="4" t="str">
        <f>_xlfn.XLOOKUP(BD_ATLETAS[[#This Row],[ATLETA]],ATLETAS[ATLETA],ATLETAS[SEXO])</f>
        <v>F</v>
      </c>
      <c r="H2505" s="4" t="s">
        <v>386</v>
      </c>
      <c r="I2505" s="2" t="s">
        <v>388</v>
      </c>
      <c r="J2505" s="1" t="s">
        <v>653</v>
      </c>
      <c r="K2505" s="3">
        <v>4.3648148148148153E-3</v>
      </c>
    </row>
    <row r="2506" spans="1:11" x14ac:dyDescent="0.25">
      <c r="A2506" s="1">
        <v>2024</v>
      </c>
      <c r="B2506" s="4">
        <f>_xlfn.XLOOKUP(BD_ATLETAS[[#This Row],[ATLETA]],ATLETAS[ATLETA],ATLETAS[F. NACIMIENTO])</f>
        <v>38487</v>
      </c>
      <c r="C2506" s="1">
        <f>IF(BD_ATLETAS[[#This Row],[F. NACIMIENTO]]=0,"",BD_ATLETAS[[#This Row],[AÑO]]-YEAR(BD_ATLETAS[[#This Row],[F. NACIMIENTO]]))</f>
        <v>15</v>
      </c>
      <c r="D2506" s="2" t="s">
        <v>334</v>
      </c>
      <c r="E2506" s="4" t="s">
        <v>376</v>
      </c>
      <c r="F25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6" s="4" t="str">
        <f>_xlfn.XLOOKUP(BD_ATLETAS[[#This Row],[ATLETA]],ATLETAS[ATLETA],ATLETAS[SEXO])</f>
        <v>F</v>
      </c>
      <c r="H2506" s="4" t="s">
        <v>386</v>
      </c>
      <c r="I2506" s="2" t="s">
        <v>388</v>
      </c>
      <c r="J2506" s="1" t="s">
        <v>652</v>
      </c>
      <c r="K2506" s="3">
        <v>2.1126157407407409E-3</v>
      </c>
    </row>
    <row r="2507" spans="1:11" x14ac:dyDescent="0.25">
      <c r="A2507" s="1">
        <v>2024</v>
      </c>
      <c r="B2507" s="4">
        <f>_xlfn.XLOOKUP(BD_ATLETAS[[#This Row],[ATLETA]],ATLETAS[ATLETA],ATLETAS[F. NACIMIENTO])</f>
        <v>38487</v>
      </c>
      <c r="C2507" s="1">
        <f>IF(BD_ATLETAS[[#This Row],[F. NACIMIENTO]]=0,"",BD_ATLETAS[[#This Row],[AÑO]]-YEAR(BD_ATLETAS[[#This Row],[F. NACIMIENTO]]))</f>
        <v>15</v>
      </c>
      <c r="D2507" s="2" t="s">
        <v>334</v>
      </c>
      <c r="E2507" s="4" t="s">
        <v>376</v>
      </c>
      <c r="F25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07" s="4" t="str">
        <f>_xlfn.XLOOKUP(BD_ATLETAS[[#This Row],[ATLETA]],ATLETAS[ATLETA],ATLETAS[SEXO])</f>
        <v>F</v>
      </c>
      <c r="H2507" s="4" t="s">
        <v>386</v>
      </c>
      <c r="I2507" s="2" t="s">
        <v>388</v>
      </c>
      <c r="J2507" s="1" t="s">
        <v>11</v>
      </c>
      <c r="K2507" s="3">
        <v>5.7442129629629629E-4</v>
      </c>
    </row>
    <row r="2508" spans="1:11" x14ac:dyDescent="0.25">
      <c r="A2508" s="1">
        <v>2024</v>
      </c>
      <c r="B2508" s="4">
        <f>_xlfn.XLOOKUP(BD_ATLETAS[[#This Row],[ATLETA]],ATLETAS[ATLETA],ATLETAS[F. NACIMIENTO])</f>
        <v>35011</v>
      </c>
      <c r="C2508" s="1">
        <f>IF(BD_ATLETAS[[#This Row],[F. NACIMIENTO]]=0,"",BD_ATLETAS[[#This Row],[AÑO]]-YEAR(BD_ATLETAS[[#This Row],[F. NACIMIENTO]]))</f>
        <v>25</v>
      </c>
      <c r="D2508" s="2" t="s">
        <v>279</v>
      </c>
      <c r="E2508" s="4" t="s">
        <v>369</v>
      </c>
      <c r="F25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08" s="4" t="str">
        <f>_xlfn.XLOOKUP(BD_ATLETAS[[#This Row],[ATLETA]],ATLETAS[ATLETA],ATLETAS[SEXO])</f>
        <v>M</v>
      </c>
      <c r="H2508" s="4" t="s">
        <v>386</v>
      </c>
      <c r="I2508" s="2" t="s">
        <v>388</v>
      </c>
      <c r="J2508" s="1" t="s">
        <v>653</v>
      </c>
      <c r="K2508" s="3">
        <v>3.3973379629629627E-3</v>
      </c>
    </row>
    <row r="2509" spans="1:11" x14ac:dyDescent="0.25">
      <c r="A2509" s="1">
        <v>2024</v>
      </c>
      <c r="B2509" s="4">
        <f>_xlfn.XLOOKUP(BD_ATLETAS[[#This Row],[ATLETA]],ATLETAS[ATLETA],ATLETAS[F. NACIMIENTO])</f>
        <v>35011</v>
      </c>
      <c r="C2509" s="1">
        <f>IF(BD_ATLETAS[[#This Row],[F. NACIMIENTO]]=0,"",BD_ATLETAS[[#This Row],[AÑO]]-YEAR(BD_ATLETAS[[#This Row],[F. NACIMIENTO]]))</f>
        <v>25</v>
      </c>
      <c r="D2509" s="2" t="s">
        <v>279</v>
      </c>
      <c r="E2509" s="4" t="s">
        <v>369</v>
      </c>
      <c r="F25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09" s="4" t="str">
        <f>_xlfn.XLOOKUP(BD_ATLETAS[[#This Row],[ATLETA]],ATLETAS[ATLETA],ATLETAS[SEXO])</f>
        <v>M</v>
      </c>
      <c r="H2509" s="4" t="s">
        <v>386</v>
      </c>
      <c r="I2509" s="2" t="s">
        <v>388</v>
      </c>
      <c r="J2509" s="1" t="s">
        <v>652</v>
      </c>
      <c r="K2509" s="3">
        <v>1.5456018518518518E-3</v>
      </c>
    </row>
    <row r="2510" spans="1:11" x14ac:dyDescent="0.25">
      <c r="A2510" s="1">
        <v>2024</v>
      </c>
      <c r="B2510" s="4">
        <f>_xlfn.XLOOKUP(BD_ATLETAS[[#This Row],[ATLETA]],ATLETAS[ATLETA],ATLETAS[F. NACIMIENTO])</f>
        <v>35011</v>
      </c>
      <c r="C2510" s="1">
        <f>IF(BD_ATLETAS[[#This Row],[F. NACIMIENTO]]=0,"",BD_ATLETAS[[#This Row],[AÑO]]-YEAR(BD_ATLETAS[[#This Row],[F. NACIMIENTO]]))</f>
        <v>25</v>
      </c>
      <c r="D2510" s="2" t="s">
        <v>279</v>
      </c>
      <c r="E2510" s="4" t="s">
        <v>369</v>
      </c>
      <c r="F25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0" s="4" t="str">
        <f>_xlfn.XLOOKUP(BD_ATLETAS[[#This Row],[ATLETA]],ATLETAS[ATLETA],ATLETAS[SEXO])</f>
        <v>M</v>
      </c>
      <c r="H2510" s="4" t="s">
        <v>386</v>
      </c>
      <c r="I2510" s="2" t="s">
        <v>388</v>
      </c>
      <c r="J2510" s="1" t="s">
        <v>11</v>
      </c>
      <c r="K2510" s="3">
        <v>3.8356481481481483E-4</v>
      </c>
    </row>
    <row r="2511" spans="1:11" x14ac:dyDescent="0.25">
      <c r="A2511" s="1">
        <v>2024</v>
      </c>
      <c r="B2511" s="4">
        <f>_xlfn.XLOOKUP(BD_ATLETAS[[#This Row],[ATLETA]],ATLETAS[ATLETA],ATLETAS[F. NACIMIENTO])</f>
        <v>39569</v>
      </c>
      <c r="C2511" s="1">
        <f>IF(BD_ATLETAS[[#This Row],[F. NACIMIENTO]]=0,"",BD_ATLETAS[[#This Row],[AÑO]]-YEAR(BD_ATLETAS[[#This Row],[F. NACIMIENTO]]))</f>
        <v>12</v>
      </c>
      <c r="D2511" s="2" t="s">
        <v>410</v>
      </c>
      <c r="E2511" s="4" t="s">
        <v>369</v>
      </c>
      <c r="F25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1" s="4" t="str">
        <f>_xlfn.XLOOKUP(BD_ATLETAS[[#This Row],[ATLETA]],ATLETAS[ATLETA],ATLETAS[SEXO])</f>
        <v>M</v>
      </c>
      <c r="H2511" s="4" t="s">
        <v>386</v>
      </c>
      <c r="I2511" s="2" t="s">
        <v>388</v>
      </c>
      <c r="J2511" s="1" t="s">
        <v>653</v>
      </c>
      <c r="K2511" s="3">
        <v>4.5732638888888889E-3</v>
      </c>
    </row>
    <row r="2512" spans="1:11" x14ac:dyDescent="0.25">
      <c r="A2512" s="1">
        <v>2024</v>
      </c>
      <c r="B2512" s="4">
        <f>_xlfn.XLOOKUP(BD_ATLETAS[[#This Row],[ATLETA]],ATLETAS[ATLETA],ATLETAS[F. NACIMIENTO])</f>
        <v>39569</v>
      </c>
      <c r="C2512" s="1">
        <f>IF(BD_ATLETAS[[#This Row],[F. NACIMIENTO]]=0,"",BD_ATLETAS[[#This Row],[AÑO]]-YEAR(BD_ATLETAS[[#This Row],[F. NACIMIENTO]]))</f>
        <v>12</v>
      </c>
      <c r="D2512" s="2" t="s">
        <v>410</v>
      </c>
      <c r="E2512" s="4" t="s">
        <v>369</v>
      </c>
      <c r="F25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2" s="4" t="str">
        <f>_xlfn.XLOOKUP(BD_ATLETAS[[#This Row],[ATLETA]],ATLETAS[ATLETA],ATLETAS[SEXO])</f>
        <v>M</v>
      </c>
      <c r="H2512" s="4" t="s">
        <v>386</v>
      </c>
      <c r="I2512" s="2" t="s">
        <v>388</v>
      </c>
      <c r="J2512" s="1" t="s">
        <v>652</v>
      </c>
      <c r="K2512" s="3">
        <v>2.2341435185185186E-3</v>
      </c>
    </row>
    <row r="2513" spans="1:11" x14ac:dyDescent="0.25">
      <c r="A2513" s="1">
        <v>2024</v>
      </c>
      <c r="B2513" s="4">
        <f>_xlfn.XLOOKUP(BD_ATLETAS[[#This Row],[ATLETA]],ATLETAS[ATLETA],ATLETAS[F. NACIMIENTO])</f>
        <v>39569</v>
      </c>
      <c r="C2513" s="1">
        <f>IF(BD_ATLETAS[[#This Row],[F. NACIMIENTO]]=0,"",BD_ATLETAS[[#This Row],[AÑO]]-YEAR(BD_ATLETAS[[#This Row],[F. NACIMIENTO]]))</f>
        <v>12</v>
      </c>
      <c r="D2513" s="2" t="s">
        <v>410</v>
      </c>
      <c r="E2513" s="4" t="s">
        <v>369</v>
      </c>
      <c r="F25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3" s="4" t="str">
        <f>_xlfn.XLOOKUP(BD_ATLETAS[[#This Row],[ATLETA]],ATLETAS[ATLETA],ATLETAS[SEXO])</f>
        <v>M</v>
      </c>
      <c r="H2513" s="4" t="s">
        <v>386</v>
      </c>
      <c r="I2513" s="2" t="s">
        <v>388</v>
      </c>
      <c r="J2513" s="1" t="s">
        <v>11</v>
      </c>
      <c r="K2513" s="3">
        <v>5.6967592592592595E-4</v>
      </c>
    </row>
    <row r="2514" spans="1:11" x14ac:dyDescent="0.25">
      <c r="A2514" s="1">
        <v>2024</v>
      </c>
      <c r="B2514" s="4">
        <f>_xlfn.XLOOKUP(BD_ATLETAS[[#This Row],[ATLETA]],ATLETAS[ATLETA],ATLETAS[F. NACIMIENTO])</f>
        <v>39869</v>
      </c>
      <c r="C2514" s="1">
        <f>IF(BD_ATLETAS[[#This Row],[F. NACIMIENTO]]=0,"",BD_ATLETAS[[#This Row],[AÑO]]-YEAR(BD_ATLETAS[[#This Row],[F. NACIMIENTO]]))</f>
        <v>11</v>
      </c>
      <c r="D2514" s="2" t="s">
        <v>246</v>
      </c>
      <c r="E2514" s="4" t="s">
        <v>369</v>
      </c>
      <c r="F25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4" s="4" t="str">
        <f>_xlfn.XLOOKUP(BD_ATLETAS[[#This Row],[ATLETA]],ATLETAS[ATLETA],ATLETAS[SEXO])</f>
        <v>F</v>
      </c>
      <c r="H2514" s="4" t="s">
        <v>386</v>
      </c>
      <c r="I2514" s="2" t="s">
        <v>388</v>
      </c>
      <c r="J2514" s="1" t="s">
        <v>653</v>
      </c>
      <c r="K2514" s="3">
        <v>4.8390046296296297E-3</v>
      </c>
    </row>
    <row r="2515" spans="1:11" x14ac:dyDescent="0.25">
      <c r="A2515" s="1">
        <v>2024</v>
      </c>
      <c r="B2515" s="4">
        <f>_xlfn.XLOOKUP(BD_ATLETAS[[#This Row],[ATLETA]],ATLETAS[ATLETA],ATLETAS[F. NACIMIENTO])</f>
        <v>39869</v>
      </c>
      <c r="C2515" s="1">
        <f>IF(BD_ATLETAS[[#This Row],[F. NACIMIENTO]]=0,"",BD_ATLETAS[[#This Row],[AÑO]]-YEAR(BD_ATLETAS[[#This Row],[F. NACIMIENTO]]))</f>
        <v>11</v>
      </c>
      <c r="D2515" s="2" t="s">
        <v>246</v>
      </c>
      <c r="E2515" s="4" t="s">
        <v>369</v>
      </c>
      <c r="F25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5" s="4" t="str">
        <f>_xlfn.XLOOKUP(BD_ATLETAS[[#This Row],[ATLETA]],ATLETAS[ATLETA],ATLETAS[SEXO])</f>
        <v>F</v>
      </c>
      <c r="H2515" s="4" t="s">
        <v>386</v>
      </c>
      <c r="I2515" s="2" t="s">
        <v>388</v>
      </c>
      <c r="J2515" s="1" t="s">
        <v>652</v>
      </c>
      <c r="K2515" s="3">
        <v>2.2815972222222222E-3</v>
      </c>
    </row>
    <row r="2516" spans="1:11" x14ac:dyDescent="0.25">
      <c r="A2516" s="1">
        <v>2024</v>
      </c>
      <c r="B2516" s="4">
        <f>_xlfn.XLOOKUP(BD_ATLETAS[[#This Row],[ATLETA]],ATLETAS[ATLETA],ATLETAS[F. NACIMIENTO])</f>
        <v>39869</v>
      </c>
      <c r="C2516" s="1">
        <f>IF(BD_ATLETAS[[#This Row],[F. NACIMIENTO]]=0,"",BD_ATLETAS[[#This Row],[AÑO]]-YEAR(BD_ATLETAS[[#This Row],[F. NACIMIENTO]]))</f>
        <v>11</v>
      </c>
      <c r="D2516" s="2" t="s">
        <v>246</v>
      </c>
      <c r="E2516" s="4" t="s">
        <v>369</v>
      </c>
      <c r="F25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16" s="4" t="str">
        <f>_xlfn.XLOOKUP(BD_ATLETAS[[#This Row],[ATLETA]],ATLETAS[ATLETA],ATLETAS[SEXO])</f>
        <v>F</v>
      </c>
      <c r="H2516" s="4" t="s">
        <v>386</v>
      </c>
      <c r="I2516" s="2" t="s">
        <v>388</v>
      </c>
      <c r="J2516" s="1" t="s">
        <v>11</v>
      </c>
      <c r="K2516" s="3">
        <v>5.3564814814814816E-4</v>
      </c>
    </row>
    <row r="2517" spans="1:11" x14ac:dyDescent="0.25">
      <c r="A2517" s="1">
        <v>2024</v>
      </c>
      <c r="B2517" s="4">
        <f>_xlfn.XLOOKUP(BD_ATLETAS[[#This Row],[ATLETA]],ATLETAS[ATLETA],ATLETAS[F. NACIMIENTO])</f>
        <v>36592</v>
      </c>
      <c r="C2517" s="1">
        <f>IF(BD_ATLETAS[[#This Row],[F. NACIMIENTO]]=0,"",BD_ATLETAS[[#This Row],[AÑO]]-YEAR(BD_ATLETAS[[#This Row],[F. NACIMIENTO]]))</f>
        <v>20</v>
      </c>
      <c r="D2517" s="2" t="s">
        <v>103</v>
      </c>
      <c r="E2517" s="4" t="s">
        <v>362</v>
      </c>
      <c r="F25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7" s="4" t="str">
        <f>_xlfn.XLOOKUP(BD_ATLETAS[[#This Row],[ATLETA]],ATLETAS[ATLETA],ATLETAS[SEXO])</f>
        <v>M</v>
      </c>
      <c r="H2517" s="4" t="s">
        <v>386</v>
      </c>
      <c r="I2517" s="2" t="s">
        <v>388</v>
      </c>
      <c r="J2517" s="1" t="s">
        <v>653</v>
      </c>
      <c r="K2517" s="3">
        <v>5.4506944444444446E-3</v>
      </c>
    </row>
    <row r="2518" spans="1:11" x14ac:dyDescent="0.25">
      <c r="A2518" s="1">
        <v>2024</v>
      </c>
      <c r="B2518" s="4">
        <f>_xlfn.XLOOKUP(BD_ATLETAS[[#This Row],[ATLETA]],ATLETAS[ATLETA],ATLETAS[F. NACIMIENTO])</f>
        <v>36592</v>
      </c>
      <c r="C2518" s="1">
        <f>IF(BD_ATLETAS[[#This Row],[F. NACIMIENTO]]=0,"",BD_ATLETAS[[#This Row],[AÑO]]-YEAR(BD_ATLETAS[[#This Row],[F. NACIMIENTO]]))</f>
        <v>20</v>
      </c>
      <c r="D2518" s="2" t="s">
        <v>103</v>
      </c>
      <c r="E2518" s="4" t="s">
        <v>362</v>
      </c>
      <c r="F251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8" s="4" t="str">
        <f>_xlfn.XLOOKUP(BD_ATLETAS[[#This Row],[ATLETA]],ATLETAS[ATLETA],ATLETAS[SEXO])</f>
        <v>M</v>
      </c>
      <c r="H2518" s="4" t="s">
        <v>386</v>
      </c>
      <c r="I2518" s="2" t="s">
        <v>388</v>
      </c>
      <c r="J2518" s="1" t="s">
        <v>652</v>
      </c>
      <c r="K2518" s="3">
        <v>2.4457175925925926E-3</v>
      </c>
    </row>
    <row r="2519" spans="1:11" x14ac:dyDescent="0.25">
      <c r="A2519" s="1">
        <v>2024</v>
      </c>
      <c r="B2519" s="4">
        <f>_xlfn.XLOOKUP(BD_ATLETAS[[#This Row],[ATLETA]],ATLETAS[ATLETA],ATLETAS[F. NACIMIENTO])</f>
        <v>36592</v>
      </c>
      <c r="C2519" s="1">
        <f>IF(BD_ATLETAS[[#This Row],[F. NACIMIENTO]]=0,"",BD_ATLETAS[[#This Row],[AÑO]]-YEAR(BD_ATLETAS[[#This Row],[F. NACIMIENTO]]))</f>
        <v>20</v>
      </c>
      <c r="D2519" s="2" t="s">
        <v>103</v>
      </c>
      <c r="E2519" s="4" t="s">
        <v>362</v>
      </c>
      <c r="F251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19" s="4" t="str">
        <f>_xlfn.XLOOKUP(BD_ATLETAS[[#This Row],[ATLETA]],ATLETAS[ATLETA],ATLETAS[SEXO])</f>
        <v>M</v>
      </c>
      <c r="H2519" s="4" t="s">
        <v>386</v>
      </c>
      <c r="I2519" s="2" t="s">
        <v>388</v>
      </c>
      <c r="J2519" s="1" t="s">
        <v>11</v>
      </c>
      <c r="K2519" s="3">
        <v>6.5138888888888885E-4</v>
      </c>
    </row>
    <row r="2520" spans="1:11" x14ac:dyDescent="0.25">
      <c r="A2520" s="1">
        <v>2024</v>
      </c>
      <c r="B2520" s="4">
        <f>_xlfn.XLOOKUP(BD_ATLETAS[[#This Row],[ATLETA]],ATLETAS[ATLETA],ATLETAS[F. NACIMIENTO])</f>
        <v>39440</v>
      </c>
      <c r="C2520" s="1">
        <f>IF(BD_ATLETAS[[#This Row],[F. NACIMIENTO]]=0,"",BD_ATLETAS[[#This Row],[AÑO]]-YEAR(BD_ATLETAS[[#This Row],[F. NACIMIENTO]]))</f>
        <v>13</v>
      </c>
      <c r="D2520" s="2" t="s">
        <v>426</v>
      </c>
      <c r="E2520" s="4" t="s">
        <v>376</v>
      </c>
      <c r="F25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0" s="4" t="str">
        <f>_xlfn.XLOOKUP(BD_ATLETAS[[#This Row],[ATLETA]],ATLETAS[ATLETA],ATLETAS[SEXO])</f>
        <v>M</v>
      </c>
      <c r="H2520" s="4" t="s">
        <v>386</v>
      </c>
      <c r="I2520" s="2" t="s">
        <v>388</v>
      </c>
      <c r="J2520" s="1" t="s">
        <v>653</v>
      </c>
      <c r="K2520" s="3">
        <v>4.1295138888888892E-3</v>
      </c>
    </row>
    <row r="2521" spans="1:11" x14ac:dyDescent="0.25">
      <c r="A2521" s="1">
        <v>2024</v>
      </c>
      <c r="B2521" s="4">
        <f>_xlfn.XLOOKUP(BD_ATLETAS[[#This Row],[ATLETA]],ATLETAS[ATLETA],ATLETAS[F. NACIMIENTO])</f>
        <v>39440</v>
      </c>
      <c r="C2521" s="1">
        <f>IF(BD_ATLETAS[[#This Row],[F. NACIMIENTO]]=0,"",BD_ATLETAS[[#This Row],[AÑO]]-YEAR(BD_ATLETAS[[#This Row],[F. NACIMIENTO]]))</f>
        <v>13</v>
      </c>
      <c r="D2521" s="2" t="s">
        <v>426</v>
      </c>
      <c r="E2521" s="4" t="s">
        <v>376</v>
      </c>
      <c r="F25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1" s="4" t="str">
        <f>_xlfn.XLOOKUP(BD_ATLETAS[[#This Row],[ATLETA]],ATLETAS[ATLETA],ATLETAS[SEXO])</f>
        <v>M</v>
      </c>
      <c r="H2521" s="4" t="s">
        <v>386</v>
      </c>
      <c r="I2521" s="2" t="s">
        <v>388</v>
      </c>
      <c r="J2521" s="1" t="s">
        <v>652</v>
      </c>
      <c r="K2521" s="3">
        <v>1.9516203703703705E-3</v>
      </c>
    </row>
    <row r="2522" spans="1:11" x14ac:dyDescent="0.25">
      <c r="A2522" s="1">
        <v>2024</v>
      </c>
      <c r="B2522" s="4">
        <f>_xlfn.XLOOKUP(BD_ATLETAS[[#This Row],[ATLETA]],ATLETAS[ATLETA],ATLETAS[F. NACIMIENTO])</f>
        <v>39440</v>
      </c>
      <c r="C2522" s="1">
        <f>IF(BD_ATLETAS[[#This Row],[F. NACIMIENTO]]=0,"",BD_ATLETAS[[#This Row],[AÑO]]-YEAR(BD_ATLETAS[[#This Row],[F. NACIMIENTO]]))</f>
        <v>13</v>
      </c>
      <c r="D2522" s="2" t="s">
        <v>426</v>
      </c>
      <c r="E2522" s="4" t="s">
        <v>376</v>
      </c>
      <c r="F25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22" s="4" t="str">
        <f>_xlfn.XLOOKUP(BD_ATLETAS[[#This Row],[ATLETA]],ATLETAS[ATLETA],ATLETAS[SEXO])</f>
        <v>M</v>
      </c>
      <c r="H2522" s="4" t="s">
        <v>386</v>
      </c>
      <c r="I2522" s="2" t="s">
        <v>388</v>
      </c>
      <c r="J2522" s="1" t="s">
        <v>11</v>
      </c>
      <c r="K2522" s="3">
        <v>4.8310185185185186E-4</v>
      </c>
    </row>
    <row r="2523" spans="1:11" x14ac:dyDescent="0.25">
      <c r="A2523" s="1">
        <v>2024</v>
      </c>
      <c r="B2523" s="4">
        <f>_xlfn.XLOOKUP(BD_ATLETAS[[#This Row],[ATLETA]],ATLETAS[ATLETA],ATLETAS[F. NACIMIENTO])</f>
        <v>37986</v>
      </c>
      <c r="C2523" s="1">
        <f>IF(BD_ATLETAS[[#This Row],[F. NACIMIENTO]]=0,"",BD_ATLETAS[[#This Row],[AÑO]]-YEAR(BD_ATLETAS[[#This Row],[F. NACIMIENTO]]))</f>
        <v>16</v>
      </c>
      <c r="D2523" s="2" t="s">
        <v>272</v>
      </c>
      <c r="E2523" s="4" t="s">
        <v>369</v>
      </c>
      <c r="F25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3" s="4" t="str">
        <f>_xlfn.XLOOKUP(BD_ATLETAS[[#This Row],[ATLETA]],ATLETAS[ATLETA],ATLETAS[SEXO])</f>
        <v>M</v>
      </c>
      <c r="H2523" s="4" t="s">
        <v>386</v>
      </c>
      <c r="I2523" s="2" t="s">
        <v>388</v>
      </c>
      <c r="J2523" s="1" t="s">
        <v>653</v>
      </c>
      <c r="K2523" s="3">
        <v>4.3435185185185183E-3</v>
      </c>
    </row>
    <row r="2524" spans="1:11" x14ac:dyDescent="0.25">
      <c r="A2524" s="1">
        <v>2024</v>
      </c>
      <c r="B2524" s="4">
        <f>_xlfn.XLOOKUP(BD_ATLETAS[[#This Row],[ATLETA]],ATLETAS[ATLETA],ATLETAS[F. NACIMIENTO])</f>
        <v>37986</v>
      </c>
      <c r="C2524" s="1">
        <f>IF(BD_ATLETAS[[#This Row],[F. NACIMIENTO]]=0,"",BD_ATLETAS[[#This Row],[AÑO]]-YEAR(BD_ATLETAS[[#This Row],[F. NACIMIENTO]]))</f>
        <v>16</v>
      </c>
      <c r="D2524" s="2" t="s">
        <v>272</v>
      </c>
      <c r="E2524" s="4" t="s">
        <v>369</v>
      </c>
      <c r="F25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4" s="4" t="str">
        <f>_xlfn.XLOOKUP(BD_ATLETAS[[#This Row],[ATLETA]],ATLETAS[ATLETA],ATLETAS[SEXO])</f>
        <v>M</v>
      </c>
      <c r="H2524" s="4" t="s">
        <v>386</v>
      </c>
      <c r="I2524" s="2" t="s">
        <v>388</v>
      </c>
      <c r="J2524" s="1" t="s">
        <v>652</v>
      </c>
      <c r="K2524" s="3">
        <v>1.9432870370370372E-3</v>
      </c>
    </row>
    <row r="2525" spans="1:11" x14ac:dyDescent="0.25">
      <c r="A2525" s="1">
        <v>2024</v>
      </c>
      <c r="B2525" s="4">
        <f>_xlfn.XLOOKUP(BD_ATLETAS[[#This Row],[ATLETA]],ATLETAS[ATLETA],ATLETAS[F. NACIMIENTO])</f>
        <v>37986</v>
      </c>
      <c r="C2525" s="1">
        <f>IF(BD_ATLETAS[[#This Row],[F. NACIMIENTO]]=0,"",BD_ATLETAS[[#This Row],[AÑO]]-YEAR(BD_ATLETAS[[#This Row],[F. NACIMIENTO]]))</f>
        <v>16</v>
      </c>
      <c r="D2525" s="2" t="s">
        <v>272</v>
      </c>
      <c r="E2525" s="4" t="s">
        <v>369</v>
      </c>
      <c r="F25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5" s="4" t="str">
        <f>_xlfn.XLOOKUP(BD_ATLETAS[[#This Row],[ATLETA]],ATLETAS[ATLETA],ATLETAS[SEXO])</f>
        <v>M</v>
      </c>
      <c r="H2525" s="4" t="s">
        <v>386</v>
      </c>
      <c r="I2525" s="2" t="s">
        <v>388</v>
      </c>
      <c r="J2525" s="1" t="s">
        <v>11</v>
      </c>
      <c r="K2525" s="3">
        <v>4.288194444444444E-4</v>
      </c>
    </row>
    <row r="2526" spans="1:11" x14ac:dyDescent="0.25">
      <c r="A2526" s="1">
        <v>2024</v>
      </c>
      <c r="B2526" s="4">
        <f>_xlfn.XLOOKUP(BD_ATLETAS[[#This Row],[ATLETA]],ATLETAS[ATLETA],ATLETAS[F. NACIMIENTO])</f>
        <v>38571</v>
      </c>
      <c r="C2526" s="1">
        <f>IF(BD_ATLETAS[[#This Row],[F. NACIMIENTO]]=0,"",BD_ATLETAS[[#This Row],[AÑO]]-YEAR(BD_ATLETAS[[#This Row],[F. NACIMIENTO]]))</f>
        <v>15</v>
      </c>
      <c r="D2526" s="2" t="s">
        <v>128</v>
      </c>
      <c r="E2526" s="4" t="s">
        <v>364</v>
      </c>
      <c r="F25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6" s="4" t="str">
        <f>_xlfn.XLOOKUP(BD_ATLETAS[[#This Row],[ATLETA]],ATLETAS[ATLETA],ATLETAS[SEXO])</f>
        <v>F</v>
      </c>
      <c r="H2526" s="4" t="s">
        <v>386</v>
      </c>
      <c r="I2526" s="2" t="s">
        <v>388</v>
      </c>
      <c r="J2526" s="1" t="s">
        <v>653</v>
      </c>
      <c r="K2526" s="3">
        <v>4.9140046296296293E-3</v>
      </c>
    </row>
    <row r="2527" spans="1:11" x14ac:dyDescent="0.25">
      <c r="A2527" s="1">
        <v>2024</v>
      </c>
      <c r="B2527" s="4">
        <f>_xlfn.XLOOKUP(BD_ATLETAS[[#This Row],[ATLETA]],ATLETAS[ATLETA],ATLETAS[F. NACIMIENTO])</f>
        <v>38571</v>
      </c>
      <c r="C2527" s="1">
        <f>IF(BD_ATLETAS[[#This Row],[F. NACIMIENTO]]=0,"",BD_ATLETAS[[#This Row],[AÑO]]-YEAR(BD_ATLETAS[[#This Row],[F. NACIMIENTO]]))</f>
        <v>15</v>
      </c>
      <c r="D2527" s="2" t="s">
        <v>128</v>
      </c>
      <c r="E2527" s="4" t="s">
        <v>364</v>
      </c>
      <c r="F25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7" s="4" t="str">
        <f>_xlfn.XLOOKUP(BD_ATLETAS[[#This Row],[ATLETA]],ATLETAS[ATLETA],ATLETAS[SEXO])</f>
        <v>F</v>
      </c>
      <c r="H2527" s="4" t="s">
        <v>386</v>
      </c>
      <c r="I2527" s="2" t="s">
        <v>388</v>
      </c>
      <c r="J2527" s="1" t="s">
        <v>652</v>
      </c>
      <c r="K2527" s="3">
        <v>2.3221064814814814E-3</v>
      </c>
    </row>
    <row r="2528" spans="1:11" x14ac:dyDescent="0.25">
      <c r="A2528" s="1">
        <v>2024</v>
      </c>
      <c r="B2528" s="4">
        <f>_xlfn.XLOOKUP(BD_ATLETAS[[#This Row],[ATLETA]],ATLETAS[ATLETA],ATLETAS[F. NACIMIENTO])</f>
        <v>38571</v>
      </c>
      <c r="C2528" s="1">
        <f>IF(BD_ATLETAS[[#This Row],[F. NACIMIENTO]]=0,"",BD_ATLETAS[[#This Row],[AÑO]]-YEAR(BD_ATLETAS[[#This Row],[F. NACIMIENTO]]))</f>
        <v>15</v>
      </c>
      <c r="D2528" s="2" t="s">
        <v>128</v>
      </c>
      <c r="E2528" s="4" t="s">
        <v>364</v>
      </c>
      <c r="F25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8" s="4" t="str">
        <f>_xlfn.XLOOKUP(BD_ATLETAS[[#This Row],[ATLETA]],ATLETAS[ATLETA],ATLETAS[SEXO])</f>
        <v>F</v>
      </c>
      <c r="H2528" s="4" t="s">
        <v>386</v>
      </c>
      <c r="I2528" s="2" t="s">
        <v>388</v>
      </c>
      <c r="J2528" s="1" t="s">
        <v>11</v>
      </c>
      <c r="K2528" s="3">
        <v>4.8865740740740738E-4</v>
      </c>
    </row>
    <row r="2529" spans="1:11" x14ac:dyDescent="0.25">
      <c r="A2529" s="1">
        <v>2024</v>
      </c>
      <c r="B2529" s="4">
        <f>_xlfn.XLOOKUP(BD_ATLETAS[[#This Row],[ATLETA]],ATLETAS[ATLETA],ATLETAS[F. NACIMIENTO])</f>
        <v>38426</v>
      </c>
      <c r="C2529" s="1">
        <f>IF(BD_ATLETAS[[#This Row],[F. NACIMIENTO]]=0,"",BD_ATLETAS[[#This Row],[AÑO]]-YEAR(BD_ATLETAS[[#This Row],[F. NACIMIENTO]]))</f>
        <v>15</v>
      </c>
      <c r="D2529" s="2" t="s">
        <v>73</v>
      </c>
      <c r="E2529" s="4" t="s">
        <v>78</v>
      </c>
      <c r="F25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29" s="4" t="str">
        <f>_xlfn.XLOOKUP(BD_ATLETAS[[#This Row],[ATLETA]],ATLETAS[ATLETA],ATLETAS[SEXO])</f>
        <v>F</v>
      </c>
      <c r="H2529" s="4" t="s">
        <v>386</v>
      </c>
      <c r="I2529" s="2" t="s">
        <v>388</v>
      </c>
      <c r="J2529" s="1" t="s">
        <v>653</v>
      </c>
      <c r="K2529" s="3">
        <v>4.7474537037037034E-3</v>
      </c>
    </row>
    <row r="2530" spans="1:11" x14ac:dyDescent="0.25">
      <c r="A2530" s="1">
        <v>2024</v>
      </c>
      <c r="B2530" s="4">
        <f>_xlfn.XLOOKUP(BD_ATLETAS[[#This Row],[ATLETA]],ATLETAS[ATLETA],ATLETAS[F. NACIMIENTO])</f>
        <v>38426</v>
      </c>
      <c r="C2530" s="1">
        <f>IF(BD_ATLETAS[[#This Row],[F. NACIMIENTO]]=0,"",BD_ATLETAS[[#This Row],[AÑO]]-YEAR(BD_ATLETAS[[#This Row],[F. NACIMIENTO]]))</f>
        <v>15</v>
      </c>
      <c r="D2530" s="2" t="s">
        <v>73</v>
      </c>
      <c r="E2530" s="4" t="s">
        <v>78</v>
      </c>
      <c r="F25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30" s="4" t="str">
        <f>_xlfn.XLOOKUP(BD_ATLETAS[[#This Row],[ATLETA]],ATLETAS[ATLETA],ATLETAS[SEXO])</f>
        <v>F</v>
      </c>
      <c r="H2530" s="4" t="s">
        <v>386</v>
      </c>
      <c r="I2530" s="2" t="s">
        <v>388</v>
      </c>
      <c r="J2530" s="1" t="s">
        <v>652</v>
      </c>
      <c r="K2530" s="3">
        <v>2.2921296296296296E-3</v>
      </c>
    </row>
    <row r="2531" spans="1:11" x14ac:dyDescent="0.25">
      <c r="A2531" s="1">
        <v>2024</v>
      </c>
      <c r="B2531" s="4">
        <f>_xlfn.XLOOKUP(BD_ATLETAS[[#This Row],[ATLETA]],ATLETAS[ATLETA],ATLETAS[F. NACIMIENTO])</f>
        <v>38426</v>
      </c>
      <c r="C2531" s="1">
        <f>IF(BD_ATLETAS[[#This Row],[F. NACIMIENTO]]=0,"",BD_ATLETAS[[#This Row],[AÑO]]-YEAR(BD_ATLETAS[[#This Row],[F. NACIMIENTO]]))</f>
        <v>15</v>
      </c>
      <c r="D2531" s="2" t="s">
        <v>73</v>
      </c>
      <c r="E2531" s="4" t="s">
        <v>78</v>
      </c>
      <c r="F253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31" s="4" t="str">
        <f>_xlfn.XLOOKUP(BD_ATLETAS[[#This Row],[ATLETA]],ATLETAS[ATLETA],ATLETAS[SEXO])</f>
        <v>F</v>
      </c>
      <c r="H2531" s="4" t="s">
        <v>386</v>
      </c>
      <c r="I2531" s="2" t="s">
        <v>388</v>
      </c>
      <c r="J2531" s="1" t="s">
        <v>11</v>
      </c>
      <c r="K2531" s="3">
        <v>5.4004629629629628E-4</v>
      </c>
    </row>
    <row r="2532" spans="1:11" x14ac:dyDescent="0.25">
      <c r="A2532" s="1">
        <v>2024</v>
      </c>
      <c r="B2532" s="4">
        <f>_xlfn.XLOOKUP(BD_ATLETAS[[#This Row],[ATLETA]],ATLETAS[ATLETA],ATLETAS[F. NACIMIENTO])</f>
        <v>38990</v>
      </c>
      <c r="C2532" s="1">
        <f>IF(BD_ATLETAS[[#This Row],[F. NACIMIENTO]]=0,"",BD_ATLETAS[[#This Row],[AÑO]]-YEAR(BD_ATLETAS[[#This Row],[F. NACIMIENTO]]))</f>
        <v>14</v>
      </c>
      <c r="D2532" s="2" t="s">
        <v>405</v>
      </c>
      <c r="E2532" s="4" t="s">
        <v>362</v>
      </c>
      <c r="F253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2" s="4" t="str">
        <f>_xlfn.XLOOKUP(BD_ATLETAS[[#This Row],[ATLETA]],ATLETAS[ATLETA],ATLETAS[SEXO])</f>
        <v>M</v>
      </c>
      <c r="H2532" s="4" t="s">
        <v>386</v>
      </c>
      <c r="I2532" s="2" t="s">
        <v>388</v>
      </c>
      <c r="J2532" s="1" t="s">
        <v>653</v>
      </c>
      <c r="K2532" s="3">
        <v>3.4866898148148149E-3</v>
      </c>
    </row>
    <row r="2533" spans="1:11" x14ac:dyDescent="0.25">
      <c r="A2533" s="1">
        <v>2024</v>
      </c>
      <c r="B2533" s="4">
        <f>_xlfn.XLOOKUP(BD_ATLETAS[[#This Row],[ATLETA]],ATLETAS[ATLETA],ATLETAS[F. NACIMIENTO])</f>
        <v>38990</v>
      </c>
      <c r="C2533" s="1">
        <f>IF(BD_ATLETAS[[#This Row],[F. NACIMIENTO]]=0,"",BD_ATLETAS[[#This Row],[AÑO]]-YEAR(BD_ATLETAS[[#This Row],[F. NACIMIENTO]]))</f>
        <v>14</v>
      </c>
      <c r="D2533" s="2" t="s">
        <v>405</v>
      </c>
      <c r="E2533" s="4" t="s">
        <v>362</v>
      </c>
      <c r="F253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3" s="4" t="str">
        <f>_xlfn.XLOOKUP(BD_ATLETAS[[#This Row],[ATLETA]],ATLETAS[ATLETA],ATLETAS[SEXO])</f>
        <v>M</v>
      </c>
      <c r="H2533" s="4" t="s">
        <v>386</v>
      </c>
      <c r="I2533" s="2" t="s">
        <v>388</v>
      </c>
      <c r="J2533" s="1" t="s">
        <v>652</v>
      </c>
      <c r="K2533" s="3">
        <v>1.6410879629629629E-3</v>
      </c>
    </row>
    <row r="2534" spans="1:11" x14ac:dyDescent="0.25">
      <c r="A2534" s="1">
        <v>2024</v>
      </c>
      <c r="B2534" s="4">
        <f>_xlfn.XLOOKUP(BD_ATLETAS[[#This Row],[ATLETA]],ATLETAS[ATLETA],ATLETAS[F. NACIMIENTO])</f>
        <v>38990</v>
      </c>
      <c r="C2534" s="1">
        <f>IF(BD_ATLETAS[[#This Row],[F. NACIMIENTO]]=0,"",BD_ATLETAS[[#This Row],[AÑO]]-YEAR(BD_ATLETAS[[#This Row],[F. NACIMIENTO]]))</f>
        <v>14</v>
      </c>
      <c r="D2534" s="2" t="s">
        <v>405</v>
      </c>
      <c r="E2534" s="4" t="s">
        <v>362</v>
      </c>
      <c r="F253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4" s="4" t="str">
        <f>_xlfn.XLOOKUP(BD_ATLETAS[[#This Row],[ATLETA]],ATLETAS[ATLETA],ATLETAS[SEXO])</f>
        <v>M</v>
      </c>
      <c r="H2534" s="4" t="s">
        <v>386</v>
      </c>
      <c r="I2534" s="2" t="s">
        <v>388</v>
      </c>
      <c r="J2534" s="1" t="s">
        <v>11</v>
      </c>
      <c r="K2534" s="3">
        <v>4.0000000000000002E-4</v>
      </c>
    </row>
    <row r="2535" spans="1:11" x14ac:dyDescent="0.25">
      <c r="A2535" s="1">
        <v>2024</v>
      </c>
      <c r="B2535" s="4">
        <f>_xlfn.XLOOKUP(BD_ATLETAS[[#This Row],[ATLETA]],ATLETAS[ATLETA],ATLETAS[F. NACIMIENTO])</f>
        <v>34221</v>
      </c>
      <c r="C2535" s="1">
        <f>IF(BD_ATLETAS[[#This Row],[F. NACIMIENTO]]=0,"",BD_ATLETAS[[#This Row],[AÑO]]-YEAR(BD_ATLETAS[[#This Row],[F. NACIMIENTO]]))</f>
        <v>27</v>
      </c>
      <c r="D2535" s="2" t="s">
        <v>144</v>
      </c>
      <c r="E2535" s="4" t="s">
        <v>364</v>
      </c>
      <c r="F253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5" s="4" t="str">
        <f>_xlfn.XLOOKUP(BD_ATLETAS[[#This Row],[ATLETA]],ATLETAS[ATLETA],ATLETAS[SEXO])</f>
        <v>M</v>
      </c>
      <c r="H2535" s="4" t="s">
        <v>386</v>
      </c>
      <c r="I2535" s="2" t="s">
        <v>388</v>
      </c>
      <c r="J2535" s="1" t="s">
        <v>653</v>
      </c>
      <c r="K2535" s="3">
        <v>4.2839120370370366E-3</v>
      </c>
    </row>
    <row r="2536" spans="1:11" x14ac:dyDescent="0.25">
      <c r="A2536" s="1">
        <v>2024</v>
      </c>
      <c r="B2536" s="4">
        <f>_xlfn.XLOOKUP(BD_ATLETAS[[#This Row],[ATLETA]],ATLETAS[ATLETA],ATLETAS[F. NACIMIENTO])</f>
        <v>34221</v>
      </c>
      <c r="C2536" s="1">
        <f>IF(BD_ATLETAS[[#This Row],[F. NACIMIENTO]]=0,"",BD_ATLETAS[[#This Row],[AÑO]]-YEAR(BD_ATLETAS[[#This Row],[F. NACIMIENTO]]))</f>
        <v>27</v>
      </c>
      <c r="D2536" s="2" t="s">
        <v>144</v>
      </c>
      <c r="E2536" s="4" t="s">
        <v>364</v>
      </c>
      <c r="F253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6" s="4" t="str">
        <f>_xlfn.XLOOKUP(BD_ATLETAS[[#This Row],[ATLETA]],ATLETAS[ATLETA],ATLETAS[SEXO])</f>
        <v>M</v>
      </c>
      <c r="H2536" s="4" t="s">
        <v>386</v>
      </c>
      <c r="I2536" s="2" t="s">
        <v>388</v>
      </c>
      <c r="J2536" s="1" t="s">
        <v>652</v>
      </c>
      <c r="K2536" s="3">
        <v>1.9747685185185185E-3</v>
      </c>
    </row>
    <row r="2537" spans="1:11" x14ac:dyDescent="0.25">
      <c r="A2537" s="1">
        <v>2024</v>
      </c>
      <c r="B2537" s="4">
        <f>_xlfn.XLOOKUP(BD_ATLETAS[[#This Row],[ATLETA]],ATLETAS[ATLETA],ATLETAS[F. NACIMIENTO])</f>
        <v>34221</v>
      </c>
      <c r="C2537" s="1">
        <f>IF(BD_ATLETAS[[#This Row],[F. NACIMIENTO]]=0,"",BD_ATLETAS[[#This Row],[AÑO]]-YEAR(BD_ATLETAS[[#This Row],[F. NACIMIENTO]]))</f>
        <v>27</v>
      </c>
      <c r="D2537" s="2" t="s">
        <v>144</v>
      </c>
      <c r="E2537" s="4" t="s">
        <v>364</v>
      </c>
      <c r="F253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37" s="4" t="str">
        <f>_xlfn.XLOOKUP(BD_ATLETAS[[#This Row],[ATLETA]],ATLETAS[ATLETA],ATLETAS[SEXO])</f>
        <v>M</v>
      </c>
      <c r="H2537" s="4" t="s">
        <v>386</v>
      </c>
      <c r="I2537" s="2" t="s">
        <v>388</v>
      </c>
      <c r="J2537" s="1" t="s">
        <v>11</v>
      </c>
      <c r="K2537" s="3">
        <v>5.7974537037037044E-4</v>
      </c>
    </row>
    <row r="2538" spans="1:11" x14ac:dyDescent="0.25">
      <c r="A2538" s="1">
        <v>2024</v>
      </c>
      <c r="B2538" s="4">
        <f>_xlfn.XLOOKUP(BD_ATLETAS[[#This Row],[ATLETA]],ATLETAS[ATLETA],ATLETAS[F. NACIMIENTO])</f>
        <v>39082</v>
      </c>
      <c r="C2538" s="1">
        <f>IF(BD_ATLETAS[[#This Row],[F. NACIMIENTO]]=0,"",BD_ATLETAS[[#This Row],[AÑO]]-YEAR(BD_ATLETAS[[#This Row],[F. NACIMIENTO]]))</f>
        <v>13</v>
      </c>
      <c r="D2538" s="2" t="s">
        <v>411</v>
      </c>
      <c r="E2538" s="4" t="s">
        <v>369</v>
      </c>
      <c r="F25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8" s="4" t="str">
        <f>_xlfn.XLOOKUP(BD_ATLETAS[[#This Row],[ATLETA]],ATLETAS[ATLETA],ATLETAS[SEXO])</f>
        <v>M</v>
      </c>
      <c r="H2538" s="4" t="s">
        <v>386</v>
      </c>
      <c r="I2538" s="2" t="s">
        <v>388</v>
      </c>
      <c r="J2538" s="1" t="s">
        <v>653</v>
      </c>
      <c r="K2538" s="3">
        <v>5.1525462962962966E-3</v>
      </c>
    </row>
    <row r="2539" spans="1:11" x14ac:dyDescent="0.25">
      <c r="A2539" s="1">
        <v>2024</v>
      </c>
      <c r="B2539" s="4">
        <f>_xlfn.XLOOKUP(BD_ATLETAS[[#This Row],[ATLETA]],ATLETAS[ATLETA],ATLETAS[F. NACIMIENTO])</f>
        <v>39082</v>
      </c>
      <c r="C2539" s="1">
        <f>IF(BD_ATLETAS[[#This Row],[F. NACIMIENTO]]=0,"",BD_ATLETAS[[#This Row],[AÑO]]-YEAR(BD_ATLETAS[[#This Row],[F. NACIMIENTO]]))</f>
        <v>13</v>
      </c>
      <c r="D2539" s="2" t="s">
        <v>411</v>
      </c>
      <c r="E2539" s="4" t="s">
        <v>369</v>
      </c>
      <c r="F25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39" s="4" t="str">
        <f>_xlfn.XLOOKUP(BD_ATLETAS[[#This Row],[ATLETA]],ATLETAS[ATLETA],ATLETAS[SEXO])</f>
        <v>M</v>
      </c>
      <c r="H2539" s="4" t="s">
        <v>386</v>
      </c>
      <c r="I2539" s="2" t="s">
        <v>388</v>
      </c>
      <c r="J2539" s="1" t="s">
        <v>652</v>
      </c>
      <c r="K2539" s="3">
        <v>2.3741898148148147E-3</v>
      </c>
    </row>
    <row r="2540" spans="1:11" x14ac:dyDescent="0.25">
      <c r="A2540" s="1">
        <v>2024</v>
      </c>
      <c r="B2540" s="4">
        <f>_xlfn.XLOOKUP(BD_ATLETAS[[#This Row],[ATLETA]],ATLETAS[ATLETA],ATLETAS[F. NACIMIENTO])</f>
        <v>39082</v>
      </c>
      <c r="C2540" s="1">
        <f>IF(BD_ATLETAS[[#This Row],[F. NACIMIENTO]]=0,"",BD_ATLETAS[[#This Row],[AÑO]]-YEAR(BD_ATLETAS[[#This Row],[F. NACIMIENTO]]))</f>
        <v>13</v>
      </c>
      <c r="D2540" s="2" t="s">
        <v>411</v>
      </c>
      <c r="E2540" s="4" t="s">
        <v>369</v>
      </c>
      <c r="F254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40" s="4" t="str">
        <f>_xlfn.XLOOKUP(BD_ATLETAS[[#This Row],[ATLETA]],ATLETAS[ATLETA],ATLETAS[SEXO])</f>
        <v>M</v>
      </c>
      <c r="H2540" s="4" t="s">
        <v>386</v>
      </c>
      <c r="I2540" s="2" t="s">
        <v>388</v>
      </c>
      <c r="J2540" s="1" t="s">
        <v>11</v>
      </c>
      <c r="K2540" s="3">
        <v>6.3761574074074079E-4</v>
      </c>
    </row>
    <row r="2541" spans="1:11" x14ac:dyDescent="0.25">
      <c r="A2541" s="1">
        <v>2024</v>
      </c>
      <c r="B2541" s="4">
        <f>_xlfn.XLOOKUP(BD_ATLETAS[[#This Row],[ATLETA]],ATLETAS[ATLETA],ATLETAS[F. NACIMIENTO])</f>
        <v>38190</v>
      </c>
      <c r="C2541" s="1">
        <f>IF(BD_ATLETAS[[#This Row],[F. NACIMIENTO]]=0,"",BD_ATLETAS[[#This Row],[AÑO]]-YEAR(BD_ATLETAS[[#This Row],[F. NACIMIENTO]]))</f>
        <v>16</v>
      </c>
      <c r="D2541" s="2" t="s">
        <v>401</v>
      </c>
      <c r="E2541" s="4" t="s">
        <v>364</v>
      </c>
      <c r="F254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1" s="4" t="str">
        <f>_xlfn.XLOOKUP(BD_ATLETAS[[#This Row],[ATLETA]],ATLETAS[ATLETA],ATLETAS[SEXO])</f>
        <v>F</v>
      </c>
      <c r="H2541" s="4" t="s">
        <v>386</v>
      </c>
      <c r="I2541" s="2" t="s">
        <v>388</v>
      </c>
      <c r="J2541" s="1" t="s">
        <v>653</v>
      </c>
      <c r="K2541" s="3">
        <v>7.4305555555555557E-3</v>
      </c>
    </row>
    <row r="2542" spans="1:11" x14ac:dyDescent="0.25">
      <c r="A2542" s="1">
        <v>2024</v>
      </c>
      <c r="B2542" s="4">
        <f>_xlfn.XLOOKUP(BD_ATLETAS[[#This Row],[ATLETA]],ATLETAS[ATLETA],ATLETAS[F. NACIMIENTO])</f>
        <v>38190</v>
      </c>
      <c r="C2542" s="1">
        <f>IF(BD_ATLETAS[[#This Row],[F. NACIMIENTO]]=0,"",BD_ATLETAS[[#This Row],[AÑO]]-YEAR(BD_ATLETAS[[#This Row],[F. NACIMIENTO]]))</f>
        <v>16</v>
      </c>
      <c r="D2542" s="2" t="s">
        <v>401</v>
      </c>
      <c r="E2542" s="4" t="s">
        <v>364</v>
      </c>
      <c r="F254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2" s="4" t="str">
        <f>_xlfn.XLOOKUP(BD_ATLETAS[[#This Row],[ATLETA]],ATLETAS[ATLETA],ATLETAS[SEXO])</f>
        <v>F</v>
      </c>
      <c r="H2542" s="4" t="s">
        <v>386</v>
      </c>
      <c r="I2542" s="2" t="s">
        <v>388</v>
      </c>
      <c r="J2542" s="1" t="s">
        <v>652</v>
      </c>
      <c r="K2542" s="3">
        <v>3.5677083333333333E-3</v>
      </c>
    </row>
    <row r="2543" spans="1:11" x14ac:dyDescent="0.25">
      <c r="A2543" s="1">
        <v>2024</v>
      </c>
      <c r="B2543" s="4">
        <f>_xlfn.XLOOKUP(BD_ATLETAS[[#This Row],[ATLETA]],ATLETAS[ATLETA],ATLETAS[F. NACIMIENTO])</f>
        <v>38190</v>
      </c>
      <c r="C2543" s="1">
        <f>IF(BD_ATLETAS[[#This Row],[F. NACIMIENTO]]=0,"",BD_ATLETAS[[#This Row],[AÑO]]-YEAR(BD_ATLETAS[[#This Row],[F. NACIMIENTO]]))</f>
        <v>16</v>
      </c>
      <c r="D2543" s="2" t="s">
        <v>401</v>
      </c>
      <c r="E2543" s="4" t="s">
        <v>364</v>
      </c>
      <c r="F254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543" s="4" t="str">
        <f>_xlfn.XLOOKUP(BD_ATLETAS[[#This Row],[ATLETA]],ATLETAS[ATLETA],ATLETAS[SEXO])</f>
        <v>F</v>
      </c>
      <c r="H2543" s="4" t="s">
        <v>386</v>
      </c>
      <c r="I2543" s="2" t="s">
        <v>388</v>
      </c>
      <c r="J2543" s="1" t="s">
        <v>11</v>
      </c>
      <c r="K2543" s="3">
        <v>8.4814814814814811E-4</v>
      </c>
    </row>
    <row r="2544" spans="1:11" x14ac:dyDescent="0.25">
      <c r="A2544" s="1">
        <v>2024</v>
      </c>
      <c r="B2544" s="4">
        <f>_xlfn.XLOOKUP(BD_ATLETAS[[#This Row],[ATLETA]],ATLETAS[ATLETA],ATLETAS[F. NACIMIENTO])</f>
        <v>39727</v>
      </c>
      <c r="C2544" s="1">
        <f>IF(BD_ATLETAS[[#This Row],[F. NACIMIENTO]]=0,"",BD_ATLETAS[[#This Row],[AÑO]]-YEAR(BD_ATLETAS[[#This Row],[F. NACIMIENTO]]))</f>
        <v>12</v>
      </c>
      <c r="D2544" s="2" t="s">
        <v>409</v>
      </c>
      <c r="E2544" s="4" t="s">
        <v>369</v>
      </c>
      <c r="F25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4" s="4" t="str">
        <f>_xlfn.XLOOKUP(BD_ATLETAS[[#This Row],[ATLETA]],ATLETAS[ATLETA],ATLETAS[SEXO])</f>
        <v>M</v>
      </c>
      <c r="H2544" s="4" t="s">
        <v>386</v>
      </c>
      <c r="I2544" s="2" t="s">
        <v>388</v>
      </c>
      <c r="J2544" s="1" t="s">
        <v>653</v>
      </c>
      <c r="K2544" s="3">
        <v>4.078472222222222E-3</v>
      </c>
    </row>
    <row r="2545" spans="1:11" x14ac:dyDescent="0.25">
      <c r="A2545" s="1">
        <v>2024</v>
      </c>
      <c r="B2545" s="4">
        <f>_xlfn.XLOOKUP(BD_ATLETAS[[#This Row],[ATLETA]],ATLETAS[ATLETA],ATLETAS[F. NACIMIENTO])</f>
        <v>39727</v>
      </c>
      <c r="C2545" s="1">
        <f>IF(BD_ATLETAS[[#This Row],[F. NACIMIENTO]]=0,"",BD_ATLETAS[[#This Row],[AÑO]]-YEAR(BD_ATLETAS[[#This Row],[F. NACIMIENTO]]))</f>
        <v>12</v>
      </c>
      <c r="D2545" s="2" t="s">
        <v>409</v>
      </c>
      <c r="E2545" s="4" t="s">
        <v>369</v>
      </c>
      <c r="F25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5" s="4" t="str">
        <f>_xlfn.XLOOKUP(BD_ATLETAS[[#This Row],[ATLETA]],ATLETAS[ATLETA],ATLETAS[SEXO])</f>
        <v>M</v>
      </c>
      <c r="H2545" s="4" t="s">
        <v>386</v>
      </c>
      <c r="I2545" s="2" t="s">
        <v>388</v>
      </c>
      <c r="J2545" s="1" t="s">
        <v>652</v>
      </c>
      <c r="K2545" s="3">
        <v>1.9292824074074073E-3</v>
      </c>
    </row>
    <row r="2546" spans="1:11" x14ac:dyDescent="0.25">
      <c r="A2546" s="1">
        <v>2024</v>
      </c>
      <c r="B2546" s="4">
        <f>_xlfn.XLOOKUP(BD_ATLETAS[[#This Row],[ATLETA]],ATLETAS[ATLETA],ATLETAS[F. NACIMIENTO])</f>
        <v>39727</v>
      </c>
      <c r="C2546" s="1">
        <f>IF(BD_ATLETAS[[#This Row],[F. NACIMIENTO]]=0,"",BD_ATLETAS[[#This Row],[AÑO]]-YEAR(BD_ATLETAS[[#This Row],[F. NACIMIENTO]]))</f>
        <v>12</v>
      </c>
      <c r="D2546" s="2" t="s">
        <v>409</v>
      </c>
      <c r="E2546" s="4" t="s">
        <v>369</v>
      </c>
      <c r="F25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46" s="4" t="str">
        <f>_xlfn.XLOOKUP(BD_ATLETAS[[#This Row],[ATLETA]],ATLETAS[ATLETA],ATLETAS[SEXO])</f>
        <v>M</v>
      </c>
      <c r="H2546" s="4" t="s">
        <v>386</v>
      </c>
      <c r="I2546" s="2" t="s">
        <v>388</v>
      </c>
      <c r="J2546" s="1" t="s">
        <v>11</v>
      </c>
      <c r="K2546" s="3">
        <v>4.890046296296296E-4</v>
      </c>
    </row>
    <row r="2547" spans="1:11" x14ac:dyDescent="0.25">
      <c r="A2547" s="1">
        <v>2024</v>
      </c>
      <c r="B2547" s="4">
        <f>_xlfn.XLOOKUP(BD_ATLETAS[[#This Row],[ATLETA]],ATLETAS[ATLETA],ATLETAS[F. NACIMIENTO])</f>
        <v>38865</v>
      </c>
      <c r="C2547" s="1">
        <f>IF(BD_ATLETAS[[#This Row],[F. NACIMIENTO]]=0,"",BD_ATLETAS[[#This Row],[AÑO]]-YEAR(BD_ATLETAS[[#This Row],[F. NACIMIENTO]]))</f>
        <v>14</v>
      </c>
      <c r="D2547" s="2" t="s">
        <v>127</v>
      </c>
      <c r="E2547" s="4" t="s">
        <v>364</v>
      </c>
      <c r="F25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7" s="4" t="str">
        <f>_xlfn.XLOOKUP(BD_ATLETAS[[#This Row],[ATLETA]],ATLETAS[ATLETA],ATLETAS[SEXO])</f>
        <v>F</v>
      </c>
      <c r="H2547" s="4" t="s">
        <v>386</v>
      </c>
      <c r="I2547" s="2" t="s">
        <v>388</v>
      </c>
      <c r="J2547" s="1" t="s">
        <v>653</v>
      </c>
      <c r="K2547" s="3">
        <v>4.3181712962962956E-3</v>
      </c>
    </row>
    <row r="2548" spans="1:11" x14ac:dyDescent="0.25">
      <c r="A2548" s="1">
        <v>2024</v>
      </c>
      <c r="B2548" s="4">
        <f>_xlfn.XLOOKUP(BD_ATLETAS[[#This Row],[ATLETA]],ATLETAS[ATLETA],ATLETAS[F. NACIMIENTO])</f>
        <v>38865</v>
      </c>
      <c r="C2548" s="1">
        <f>IF(BD_ATLETAS[[#This Row],[F. NACIMIENTO]]=0,"",BD_ATLETAS[[#This Row],[AÑO]]-YEAR(BD_ATLETAS[[#This Row],[F. NACIMIENTO]]))</f>
        <v>14</v>
      </c>
      <c r="D2548" s="2" t="s">
        <v>127</v>
      </c>
      <c r="E2548" s="4" t="s">
        <v>364</v>
      </c>
      <c r="F25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8" s="4" t="str">
        <f>_xlfn.XLOOKUP(BD_ATLETAS[[#This Row],[ATLETA]],ATLETAS[ATLETA],ATLETAS[SEXO])</f>
        <v>F</v>
      </c>
      <c r="H2548" s="4" t="s">
        <v>386</v>
      </c>
      <c r="I2548" s="2" t="s">
        <v>388</v>
      </c>
      <c r="J2548" s="1" t="s">
        <v>652</v>
      </c>
      <c r="K2548" s="3">
        <v>2.0766203703703706E-3</v>
      </c>
    </row>
    <row r="2549" spans="1:11" x14ac:dyDescent="0.25">
      <c r="A2549" s="1">
        <v>2024</v>
      </c>
      <c r="B2549" s="4">
        <f>_xlfn.XLOOKUP(BD_ATLETAS[[#This Row],[ATLETA]],ATLETAS[ATLETA],ATLETAS[F. NACIMIENTO])</f>
        <v>38865</v>
      </c>
      <c r="C2549" s="1">
        <f>IF(BD_ATLETAS[[#This Row],[F. NACIMIENTO]]=0,"",BD_ATLETAS[[#This Row],[AÑO]]-YEAR(BD_ATLETAS[[#This Row],[F. NACIMIENTO]]))</f>
        <v>14</v>
      </c>
      <c r="D2549" s="2" t="s">
        <v>127</v>
      </c>
      <c r="E2549" s="4" t="s">
        <v>364</v>
      </c>
      <c r="F25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49" s="4" t="str">
        <f>_xlfn.XLOOKUP(BD_ATLETAS[[#This Row],[ATLETA]],ATLETAS[ATLETA],ATLETAS[SEXO])</f>
        <v>F</v>
      </c>
      <c r="H2549" s="4" t="s">
        <v>386</v>
      </c>
      <c r="I2549" s="2" t="s">
        <v>388</v>
      </c>
      <c r="J2549" s="1" t="s">
        <v>11</v>
      </c>
      <c r="K2549" s="3">
        <v>5.1956018518518519E-4</v>
      </c>
    </row>
    <row r="2550" spans="1:11" x14ac:dyDescent="0.25">
      <c r="A2550" s="1">
        <v>2024</v>
      </c>
      <c r="B2550" s="4">
        <f>_xlfn.XLOOKUP(BD_ATLETAS[[#This Row],[ATLETA]],ATLETAS[ATLETA],ATLETAS[F. NACIMIENTO])</f>
        <v>39294</v>
      </c>
      <c r="C2550" s="1">
        <f>IF(BD_ATLETAS[[#This Row],[F. NACIMIENTO]]=0,"",BD_ATLETAS[[#This Row],[AÑO]]-YEAR(BD_ATLETAS[[#This Row],[F. NACIMIENTO]]))</f>
        <v>13</v>
      </c>
      <c r="D2550" s="2" t="s">
        <v>340</v>
      </c>
      <c r="E2550" s="4" t="s">
        <v>376</v>
      </c>
      <c r="F25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0" s="4" t="str">
        <f>_xlfn.XLOOKUP(BD_ATLETAS[[#This Row],[ATLETA]],ATLETAS[ATLETA],ATLETAS[SEXO])</f>
        <v>M</v>
      </c>
      <c r="H2550" s="4" t="s">
        <v>386</v>
      </c>
      <c r="I2550" s="2" t="s">
        <v>388</v>
      </c>
      <c r="J2550" s="1" t="s">
        <v>653</v>
      </c>
      <c r="K2550" s="3">
        <v>4.4480324074074075E-3</v>
      </c>
    </row>
    <row r="2551" spans="1:11" x14ac:dyDescent="0.25">
      <c r="A2551" s="1">
        <v>2024</v>
      </c>
      <c r="B2551" s="4">
        <f>_xlfn.XLOOKUP(BD_ATLETAS[[#This Row],[ATLETA]],ATLETAS[ATLETA],ATLETAS[F. NACIMIENTO])</f>
        <v>39294</v>
      </c>
      <c r="C2551" s="1">
        <f>IF(BD_ATLETAS[[#This Row],[F. NACIMIENTO]]=0,"",BD_ATLETAS[[#This Row],[AÑO]]-YEAR(BD_ATLETAS[[#This Row],[F. NACIMIENTO]]))</f>
        <v>13</v>
      </c>
      <c r="D2551" s="2" t="s">
        <v>340</v>
      </c>
      <c r="E2551" s="4" t="s">
        <v>376</v>
      </c>
      <c r="F255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1" s="4" t="str">
        <f>_xlfn.XLOOKUP(BD_ATLETAS[[#This Row],[ATLETA]],ATLETAS[ATLETA],ATLETAS[SEXO])</f>
        <v>M</v>
      </c>
      <c r="H2551" s="4" t="s">
        <v>386</v>
      </c>
      <c r="I2551" s="2" t="s">
        <v>388</v>
      </c>
      <c r="J2551" s="1" t="s">
        <v>652</v>
      </c>
      <c r="K2551" s="3">
        <v>2.082986111111111E-3</v>
      </c>
    </row>
    <row r="2552" spans="1:11" x14ac:dyDescent="0.25">
      <c r="A2552" s="1">
        <v>2024</v>
      </c>
      <c r="B2552" s="4">
        <f>_xlfn.XLOOKUP(BD_ATLETAS[[#This Row],[ATLETA]],ATLETAS[ATLETA],ATLETAS[F. NACIMIENTO])</f>
        <v>39294</v>
      </c>
      <c r="C2552" s="1">
        <f>IF(BD_ATLETAS[[#This Row],[F. NACIMIENTO]]=0,"",BD_ATLETAS[[#This Row],[AÑO]]-YEAR(BD_ATLETAS[[#This Row],[F. NACIMIENTO]]))</f>
        <v>13</v>
      </c>
      <c r="D2552" s="2" t="s">
        <v>340</v>
      </c>
      <c r="E2552" s="4" t="s">
        <v>376</v>
      </c>
      <c r="F255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2" s="4" t="str">
        <f>_xlfn.XLOOKUP(BD_ATLETAS[[#This Row],[ATLETA]],ATLETAS[ATLETA],ATLETAS[SEXO])</f>
        <v>M</v>
      </c>
      <c r="H2552" s="4" t="s">
        <v>386</v>
      </c>
      <c r="I2552" s="2" t="s">
        <v>388</v>
      </c>
      <c r="J2552" s="1" t="s">
        <v>11</v>
      </c>
      <c r="K2552" s="3">
        <v>5.403935185185185E-4</v>
      </c>
    </row>
    <row r="2553" spans="1:11" x14ac:dyDescent="0.25">
      <c r="A2553" s="1">
        <v>2024</v>
      </c>
      <c r="B2553" s="4">
        <f>_xlfn.XLOOKUP(BD_ATLETAS[[#This Row],[ATLETA]],ATLETAS[ATLETA],ATLETAS[F. NACIMIENTO])</f>
        <v>38832</v>
      </c>
      <c r="C2553" s="1">
        <f>IF(BD_ATLETAS[[#This Row],[F. NACIMIENTO]]=0,"",BD_ATLETAS[[#This Row],[AÑO]]-YEAR(BD_ATLETAS[[#This Row],[F. NACIMIENTO]]))</f>
        <v>14</v>
      </c>
      <c r="D2553" s="2" t="s">
        <v>346</v>
      </c>
      <c r="E2553" s="4" t="s">
        <v>376</v>
      </c>
      <c r="F25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3" s="4" t="str">
        <f>_xlfn.XLOOKUP(BD_ATLETAS[[#This Row],[ATLETA]],ATLETAS[ATLETA],ATLETAS[SEXO])</f>
        <v>M</v>
      </c>
      <c r="H2553" s="4" t="s">
        <v>386</v>
      </c>
      <c r="I2553" s="2" t="s">
        <v>388</v>
      </c>
      <c r="J2553" s="1" t="s">
        <v>653</v>
      </c>
      <c r="K2553" s="3">
        <v>3.9519675925925929E-3</v>
      </c>
    </row>
    <row r="2554" spans="1:11" x14ac:dyDescent="0.25">
      <c r="A2554" s="1">
        <v>2024</v>
      </c>
      <c r="B2554" s="4">
        <f>_xlfn.XLOOKUP(BD_ATLETAS[[#This Row],[ATLETA]],ATLETAS[ATLETA],ATLETAS[F. NACIMIENTO])</f>
        <v>38832</v>
      </c>
      <c r="C2554" s="1">
        <f>IF(BD_ATLETAS[[#This Row],[F. NACIMIENTO]]=0,"",BD_ATLETAS[[#This Row],[AÑO]]-YEAR(BD_ATLETAS[[#This Row],[F. NACIMIENTO]]))</f>
        <v>14</v>
      </c>
      <c r="D2554" s="2" t="s">
        <v>346</v>
      </c>
      <c r="E2554" s="4" t="s">
        <v>376</v>
      </c>
      <c r="F25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4" s="4" t="str">
        <f>_xlfn.XLOOKUP(BD_ATLETAS[[#This Row],[ATLETA]],ATLETAS[ATLETA],ATLETAS[SEXO])</f>
        <v>M</v>
      </c>
      <c r="H2554" s="4" t="s">
        <v>386</v>
      </c>
      <c r="I2554" s="2" t="s">
        <v>388</v>
      </c>
      <c r="J2554" s="1" t="s">
        <v>652</v>
      </c>
      <c r="K2554" s="3">
        <v>1.8630787037037036E-3</v>
      </c>
    </row>
    <row r="2555" spans="1:11" x14ac:dyDescent="0.25">
      <c r="A2555" s="1">
        <v>2024</v>
      </c>
      <c r="B2555" s="4">
        <f>_xlfn.XLOOKUP(BD_ATLETAS[[#This Row],[ATLETA]],ATLETAS[ATLETA],ATLETAS[F. NACIMIENTO])</f>
        <v>38832</v>
      </c>
      <c r="C2555" s="1">
        <f>IF(BD_ATLETAS[[#This Row],[F. NACIMIENTO]]=0,"",BD_ATLETAS[[#This Row],[AÑO]]-YEAR(BD_ATLETAS[[#This Row],[F. NACIMIENTO]]))</f>
        <v>14</v>
      </c>
      <c r="D2555" s="2" t="s">
        <v>346</v>
      </c>
      <c r="E2555" s="4" t="s">
        <v>376</v>
      </c>
      <c r="F25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55" s="4" t="str">
        <f>_xlfn.XLOOKUP(BD_ATLETAS[[#This Row],[ATLETA]],ATLETAS[ATLETA],ATLETAS[SEXO])</f>
        <v>M</v>
      </c>
      <c r="H2555" s="4" t="s">
        <v>386</v>
      </c>
      <c r="I2555" s="2" t="s">
        <v>388</v>
      </c>
      <c r="J2555" s="1" t="s">
        <v>11</v>
      </c>
      <c r="K2555" s="3">
        <v>4.4236111111111109E-4</v>
      </c>
    </row>
    <row r="2556" spans="1:11" x14ac:dyDescent="0.25">
      <c r="A2556" s="1">
        <v>2024</v>
      </c>
      <c r="B2556" s="4">
        <f>_xlfn.XLOOKUP(BD_ATLETAS[[#This Row],[ATLETA]],ATLETAS[ATLETA],ATLETAS[F. NACIMIENTO])</f>
        <v>39447</v>
      </c>
      <c r="C2556" s="1">
        <f>IF(BD_ATLETAS[[#This Row],[F. NACIMIENTO]]=0,"",BD_ATLETAS[[#This Row],[AÑO]]-YEAR(BD_ATLETAS[[#This Row],[F. NACIMIENTO]]))</f>
        <v>12</v>
      </c>
      <c r="D2556" s="2" t="s">
        <v>406</v>
      </c>
      <c r="E2556" s="4" t="s">
        <v>369</v>
      </c>
      <c r="F25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6" s="4" t="str">
        <f>_xlfn.XLOOKUP(BD_ATLETAS[[#This Row],[ATLETA]],ATLETAS[ATLETA],ATLETAS[SEXO])</f>
        <v>M</v>
      </c>
      <c r="H2556" s="4" t="s">
        <v>386</v>
      </c>
      <c r="I2556" s="2" t="s">
        <v>388</v>
      </c>
      <c r="J2556" s="1" t="s">
        <v>653</v>
      </c>
      <c r="K2556" s="3">
        <v>3.761226851851852E-3</v>
      </c>
    </row>
    <row r="2557" spans="1:11" x14ac:dyDescent="0.25">
      <c r="A2557" s="1">
        <v>2024</v>
      </c>
      <c r="B2557" s="4">
        <f>_xlfn.XLOOKUP(BD_ATLETAS[[#This Row],[ATLETA]],ATLETAS[ATLETA],ATLETAS[F. NACIMIENTO])</f>
        <v>39447</v>
      </c>
      <c r="C2557" s="1">
        <f>IF(BD_ATLETAS[[#This Row],[F. NACIMIENTO]]=0,"",BD_ATLETAS[[#This Row],[AÑO]]-YEAR(BD_ATLETAS[[#This Row],[F. NACIMIENTO]]))</f>
        <v>12</v>
      </c>
      <c r="D2557" s="2" t="s">
        <v>406</v>
      </c>
      <c r="E2557" s="4" t="s">
        <v>369</v>
      </c>
      <c r="F255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7" s="4" t="str">
        <f>_xlfn.XLOOKUP(BD_ATLETAS[[#This Row],[ATLETA]],ATLETAS[ATLETA],ATLETAS[SEXO])</f>
        <v>M</v>
      </c>
      <c r="H2557" s="4" t="s">
        <v>386</v>
      </c>
      <c r="I2557" s="2" t="s">
        <v>388</v>
      </c>
      <c r="J2557" s="1" t="s">
        <v>652</v>
      </c>
      <c r="K2557" s="3">
        <v>1.7787037037037038E-3</v>
      </c>
    </row>
    <row r="2558" spans="1:11" x14ac:dyDescent="0.25">
      <c r="A2558" s="1">
        <v>2024</v>
      </c>
      <c r="B2558" s="4">
        <f>_xlfn.XLOOKUP(BD_ATLETAS[[#This Row],[ATLETA]],ATLETAS[ATLETA],ATLETAS[F. NACIMIENTO])</f>
        <v>39447</v>
      </c>
      <c r="C2558" s="1">
        <f>IF(BD_ATLETAS[[#This Row],[F. NACIMIENTO]]=0,"",BD_ATLETAS[[#This Row],[AÑO]]-YEAR(BD_ATLETAS[[#This Row],[F. NACIMIENTO]]))</f>
        <v>12</v>
      </c>
      <c r="D2558" s="2" t="s">
        <v>406</v>
      </c>
      <c r="E2558" s="4" t="s">
        <v>369</v>
      </c>
      <c r="F255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8" s="4" t="str">
        <f>_xlfn.XLOOKUP(BD_ATLETAS[[#This Row],[ATLETA]],ATLETAS[ATLETA],ATLETAS[SEXO])</f>
        <v>M</v>
      </c>
      <c r="H2558" s="4" t="s">
        <v>386</v>
      </c>
      <c r="I2558" s="2" t="s">
        <v>388</v>
      </c>
      <c r="J2558" s="1" t="s">
        <v>11</v>
      </c>
      <c r="K2558" s="3">
        <v>4.7557870370370375E-4</v>
      </c>
    </row>
    <row r="2559" spans="1:11" x14ac:dyDescent="0.25">
      <c r="A2559" s="1">
        <v>2024</v>
      </c>
      <c r="B2559" s="4">
        <f>_xlfn.XLOOKUP(BD_ATLETAS[[#This Row],[ATLETA]],ATLETAS[ATLETA],ATLETAS[F. NACIMIENTO])</f>
        <v>40129</v>
      </c>
      <c r="C2559" s="1">
        <f>IF(BD_ATLETAS[[#This Row],[F. NACIMIENTO]]=0,"",BD_ATLETAS[[#This Row],[AÑO]]-YEAR(BD_ATLETAS[[#This Row],[F. NACIMIENTO]]))</f>
        <v>11</v>
      </c>
      <c r="D2559" s="2" t="s">
        <v>95</v>
      </c>
      <c r="E2559" s="4" t="s">
        <v>362</v>
      </c>
      <c r="F25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59" s="4" t="str">
        <f>_xlfn.XLOOKUP(BD_ATLETAS[[#This Row],[ATLETA]],ATLETAS[ATLETA],ATLETAS[SEXO])</f>
        <v>M</v>
      </c>
      <c r="H2559" s="4" t="s">
        <v>386</v>
      </c>
      <c r="I2559" s="2" t="s">
        <v>388</v>
      </c>
      <c r="J2559" s="1" t="s">
        <v>653</v>
      </c>
      <c r="K2559" s="3">
        <v>5.426851851851852E-3</v>
      </c>
    </row>
    <row r="2560" spans="1:11" x14ac:dyDescent="0.25">
      <c r="A2560" s="1">
        <v>2024</v>
      </c>
      <c r="B2560" s="4">
        <f>_xlfn.XLOOKUP(BD_ATLETAS[[#This Row],[ATLETA]],ATLETAS[ATLETA],ATLETAS[F. NACIMIENTO])</f>
        <v>40129</v>
      </c>
      <c r="C2560" s="1">
        <f>IF(BD_ATLETAS[[#This Row],[F. NACIMIENTO]]=0,"",BD_ATLETAS[[#This Row],[AÑO]]-YEAR(BD_ATLETAS[[#This Row],[F. NACIMIENTO]]))</f>
        <v>11</v>
      </c>
      <c r="D2560" s="2" t="s">
        <v>95</v>
      </c>
      <c r="E2560" s="4" t="s">
        <v>362</v>
      </c>
      <c r="F25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0" s="4" t="str">
        <f>_xlfn.XLOOKUP(BD_ATLETAS[[#This Row],[ATLETA]],ATLETAS[ATLETA],ATLETAS[SEXO])</f>
        <v>M</v>
      </c>
      <c r="H2560" s="4" t="s">
        <v>386</v>
      </c>
      <c r="I2560" s="2" t="s">
        <v>388</v>
      </c>
      <c r="J2560" s="1" t="s">
        <v>652</v>
      </c>
      <c r="K2560" s="3">
        <v>2.4938657407407409E-3</v>
      </c>
    </row>
    <row r="2561" spans="1:11" x14ac:dyDescent="0.25">
      <c r="A2561" s="1">
        <v>2024</v>
      </c>
      <c r="B2561" s="4">
        <f>_xlfn.XLOOKUP(BD_ATLETAS[[#This Row],[ATLETA]],ATLETAS[ATLETA],ATLETAS[F. NACIMIENTO])</f>
        <v>40129</v>
      </c>
      <c r="C2561" s="1">
        <f>IF(BD_ATLETAS[[#This Row],[F. NACIMIENTO]]=0,"",BD_ATLETAS[[#This Row],[AÑO]]-YEAR(BD_ATLETAS[[#This Row],[F. NACIMIENTO]]))</f>
        <v>11</v>
      </c>
      <c r="D2561" s="2" t="s">
        <v>95</v>
      </c>
      <c r="E2561" s="4" t="s">
        <v>362</v>
      </c>
      <c r="F25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1" s="4" t="str">
        <f>_xlfn.XLOOKUP(BD_ATLETAS[[#This Row],[ATLETA]],ATLETAS[ATLETA],ATLETAS[SEXO])</f>
        <v>M</v>
      </c>
      <c r="H2561" s="4" t="s">
        <v>386</v>
      </c>
      <c r="I2561" s="2" t="s">
        <v>388</v>
      </c>
      <c r="J2561" s="1" t="s">
        <v>11</v>
      </c>
      <c r="K2561" s="3">
        <v>6.2650462962962963E-4</v>
      </c>
    </row>
    <row r="2562" spans="1:11" x14ac:dyDescent="0.25">
      <c r="A2562" s="1">
        <v>2024</v>
      </c>
      <c r="B2562" s="4">
        <f>_xlfn.XLOOKUP(BD_ATLETAS[[#This Row],[ATLETA]],ATLETAS[ATLETA],ATLETAS[F. NACIMIENTO])</f>
        <v>40051</v>
      </c>
      <c r="C2562" s="1">
        <f>IF(BD_ATLETAS[[#This Row],[F. NACIMIENTO]]=0,"",BD_ATLETAS[[#This Row],[AÑO]]-YEAR(BD_ATLETAS[[#This Row],[F. NACIMIENTO]]))</f>
        <v>11</v>
      </c>
      <c r="D2562" s="2" t="s">
        <v>414</v>
      </c>
      <c r="E2562" s="4" t="s">
        <v>362</v>
      </c>
      <c r="F256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2" s="4" t="str">
        <f>_xlfn.XLOOKUP(BD_ATLETAS[[#This Row],[ATLETA]],ATLETAS[ATLETA],ATLETAS[SEXO])</f>
        <v>M</v>
      </c>
      <c r="H2562" s="4" t="s">
        <v>386</v>
      </c>
      <c r="I2562" s="2" t="s">
        <v>388</v>
      </c>
      <c r="J2562" s="1" t="s">
        <v>653</v>
      </c>
      <c r="K2562" s="3">
        <v>5.2965277777777776E-3</v>
      </c>
    </row>
    <row r="2563" spans="1:11" x14ac:dyDescent="0.25">
      <c r="A2563" s="1">
        <v>2024</v>
      </c>
      <c r="B2563" s="4">
        <f>_xlfn.XLOOKUP(BD_ATLETAS[[#This Row],[ATLETA]],ATLETAS[ATLETA],ATLETAS[F. NACIMIENTO])</f>
        <v>40051</v>
      </c>
      <c r="C2563" s="1">
        <f>IF(BD_ATLETAS[[#This Row],[F. NACIMIENTO]]=0,"",BD_ATLETAS[[#This Row],[AÑO]]-YEAR(BD_ATLETAS[[#This Row],[F. NACIMIENTO]]))</f>
        <v>11</v>
      </c>
      <c r="D2563" s="2" t="s">
        <v>414</v>
      </c>
      <c r="E2563" s="4" t="s">
        <v>362</v>
      </c>
      <c r="F256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3" s="4" t="str">
        <f>_xlfn.XLOOKUP(BD_ATLETAS[[#This Row],[ATLETA]],ATLETAS[ATLETA],ATLETAS[SEXO])</f>
        <v>M</v>
      </c>
      <c r="H2563" s="4" t="s">
        <v>386</v>
      </c>
      <c r="I2563" s="2" t="s">
        <v>388</v>
      </c>
      <c r="J2563" s="1" t="s">
        <v>652</v>
      </c>
      <c r="K2563" s="3">
        <v>2.4802083333333334E-3</v>
      </c>
    </row>
    <row r="2564" spans="1:11" x14ac:dyDescent="0.25">
      <c r="A2564" s="1">
        <v>2024</v>
      </c>
      <c r="B2564" s="4">
        <f>_xlfn.XLOOKUP(BD_ATLETAS[[#This Row],[ATLETA]],ATLETAS[ATLETA],ATLETAS[F. NACIMIENTO])</f>
        <v>40051</v>
      </c>
      <c r="C2564" s="1">
        <f>IF(BD_ATLETAS[[#This Row],[F. NACIMIENTO]]=0,"",BD_ATLETAS[[#This Row],[AÑO]]-YEAR(BD_ATLETAS[[#This Row],[F. NACIMIENTO]]))</f>
        <v>11</v>
      </c>
      <c r="D2564" s="2" t="s">
        <v>414</v>
      </c>
      <c r="E2564" s="4" t="s">
        <v>362</v>
      </c>
      <c r="F25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4" s="4" t="str">
        <f>_xlfn.XLOOKUP(BD_ATLETAS[[#This Row],[ATLETA]],ATLETAS[ATLETA],ATLETAS[SEXO])</f>
        <v>M</v>
      </c>
      <c r="H2564" s="4" t="s">
        <v>386</v>
      </c>
      <c r="I2564" s="2" t="s">
        <v>388</v>
      </c>
      <c r="J2564" s="1" t="s">
        <v>11</v>
      </c>
      <c r="K2564" s="3">
        <v>6.0243055555555549E-4</v>
      </c>
    </row>
    <row r="2565" spans="1:11" x14ac:dyDescent="0.25">
      <c r="A2565" s="1">
        <v>2024</v>
      </c>
      <c r="B2565" s="4">
        <f>_xlfn.XLOOKUP(BD_ATLETAS[[#This Row],[ATLETA]],ATLETAS[ATLETA],ATLETAS[F. NACIMIENTO])</f>
        <v>38284</v>
      </c>
      <c r="C2565" s="1">
        <f>IF(BD_ATLETAS[[#This Row],[F. NACIMIENTO]]=0,"",BD_ATLETAS[[#This Row],[AÑO]]-YEAR(BD_ATLETAS[[#This Row],[F. NACIMIENTO]]))</f>
        <v>16</v>
      </c>
      <c r="D2565" s="2" t="s">
        <v>101</v>
      </c>
      <c r="E2565" s="4" t="s">
        <v>362</v>
      </c>
      <c r="F25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5" s="4" t="str">
        <f>_xlfn.XLOOKUP(BD_ATLETAS[[#This Row],[ATLETA]],ATLETAS[ATLETA],ATLETAS[SEXO])</f>
        <v>M</v>
      </c>
      <c r="H2565" s="4" t="s">
        <v>386</v>
      </c>
      <c r="I2565" s="2" t="s">
        <v>388</v>
      </c>
      <c r="J2565" s="1" t="s">
        <v>653</v>
      </c>
      <c r="K2565" s="3">
        <v>4.0689814814814816E-3</v>
      </c>
    </row>
    <row r="2566" spans="1:11" x14ac:dyDescent="0.25">
      <c r="A2566" s="1">
        <v>2024</v>
      </c>
      <c r="B2566" s="4">
        <f>_xlfn.XLOOKUP(BD_ATLETAS[[#This Row],[ATLETA]],ATLETAS[ATLETA],ATLETAS[F. NACIMIENTO])</f>
        <v>38284</v>
      </c>
      <c r="C2566" s="1">
        <f>IF(BD_ATLETAS[[#This Row],[F. NACIMIENTO]]=0,"",BD_ATLETAS[[#This Row],[AÑO]]-YEAR(BD_ATLETAS[[#This Row],[F. NACIMIENTO]]))</f>
        <v>16</v>
      </c>
      <c r="D2566" s="2" t="s">
        <v>101</v>
      </c>
      <c r="E2566" s="4" t="s">
        <v>362</v>
      </c>
      <c r="F25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6" s="4" t="str">
        <f>_xlfn.XLOOKUP(BD_ATLETAS[[#This Row],[ATLETA]],ATLETAS[ATLETA],ATLETAS[SEXO])</f>
        <v>M</v>
      </c>
      <c r="H2566" s="4" t="s">
        <v>386</v>
      </c>
      <c r="I2566" s="2" t="s">
        <v>388</v>
      </c>
      <c r="J2566" s="1" t="s">
        <v>652</v>
      </c>
      <c r="K2566" s="3">
        <v>1.8276620370370369E-3</v>
      </c>
    </row>
    <row r="2567" spans="1:11" x14ac:dyDescent="0.25">
      <c r="A2567" s="1">
        <v>2024</v>
      </c>
      <c r="B2567" s="4">
        <f>_xlfn.XLOOKUP(BD_ATLETAS[[#This Row],[ATLETA]],ATLETAS[ATLETA],ATLETAS[F. NACIMIENTO])</f>
        <v>38284</v>
      </c>
      <c r="C2567" s="1">
        <f>IF(BD_ATLETAS[[#This Row],[F. NACIMIENTO]]=0,"",BD_ATLETAS[[#This Row],[AÑO]]-YEAR(BD_ATLETAS[[#This Row],[F. NACIMIENTO]]))</f>
        <v>16</v>
      </c>
      <c r="D2567" s="2" t="s">
        <v>101</v>
      </c>
      <c r="E2567" s="4" t="s">
        <v>362</v>
      </c>
      <c r="F25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67" s="4" t="str">
        <f>_xlfn.XLOOKUP(BD_ATLETAS[[#This Row],[ATLETA]],ATLETAS[ATLETA],ATLETAS[SEXO])</f>
        <v>M</v>
      </c>
      <c r="H2567" s="4" t="s">
        <v>386</v>
      </c>
      <c r="I2567" s="2" t="s">
        <v>388</v>
      </c>
      <c r="J2567" s="1" t="s">
        <v>11</v>
      </c>
      <c r="K2567" s="3">
        <v>4.8680555555555559E-4</v>
      </c>
    </row>
    <row r="2568" spans="1:11" x14ac:dyDescent="0.25">
      <c r="A2568" s="1">
        <v>2024</v>
      </c>
      <c r="B2568" s="4">
        <f>_xlfn.XLOOKUP(BD_ATLETAS[[#This Row],[ATLETA]],ATLETAS[ATLETA],ATLETAS[F. NACIMIENTO])</f>
        <v>39881</v>
      </c>
      <c r="C2568" s="1">
        <f>IF(BD_ATLETAS[[#This Row],[F. NACIMIENTO]]=0,"",BD_ATLETAS[[#This Row],[AÑO]]-YEAR(BD_ATLETAS[[#This Row],[F. NACIMIENTO]]))</f>
        <v>11</v>
      </c>
      <c r="D2568" s="2" t="s">
        <v>391</v>
      </c>
      <c r="E2568" s="4" t="s">
        <v>78</v>
      </c>
      <c r="F25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8" s="4" t="str">
        <f>_xlfn.XLOOKUP(BD_ATLETAS[[#This Row],[ATLETA]],ATLETAS[ATLETA],ATLETAS[SEXO])</f>
        <v>F</v>
      </c>
      <c r="H2568" s="4" t="s">
        <v>386</v>
      </c>
      <c r="I2568" s="2" t="s">
        <v>388</v>
      </c>
      <c r="J2568" s="1" t="s">
        <v>653</v>
      </c>
      <c r="K2568" s="3">
        <v>5.0893518518518518E-3</v>
      </c>
    </row>
    <row r="2569" spans="1:11" x14ac:dyDescent="0.25">
      <c r="A2569" s="1">
        <v>2024</v>
      </c>
      <c r="B2569" s="4">
        <f>_xlfn.XLOOKUP(BD_ATLETAS[[#This Row],[ATLETA]],ATLETAS[ATLETA],ATLETAS[F. NACIMIENTO])</f>
        <v>39881</v>
      </c>
      <c r="C2569" s="1">
        <f>IF(BD_ATLETAS[[#This Row],[F. NACIMIENTO]]=0,"",BD_ATLETAS[[#This Row],[AÑO]]-YEAR(BD_ATLETAS[[#This Row],[F. NACIMIENTO]]))</f>
        <v>11</v>
      </c>
      <c r="D2569" s="2" t="s">
        <v>391</v>
      </c>
      <c r="E2569" s="4" t="s">
        <v>78</v>
      </c>
      <c r="F25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69" s="4" t="str">
        <f>_xlfn.XLOOKUP(BD_ATLETAS[[#This Row],[ATLETA]],ATLETAS[ATLETA],ATLETAS[SEXO])</f>
        <v>F</v>
      </c>
      <c r="H2569" s="4" t="s">
        <v>386</v>
      </c>
      <c r="I2569" s="2" t="s">
        <v>388</v>
      </c>
      <c r="J2569" s="1" t="s">
        <v>652</v>
      </c>
      <c r="K2569" s="3">
        <v>2.3628472222222223E-3</v>
      </c>
    </row>
    <row r="2570" spans="1:11" x14ac:dyDescent="0.25">
      <c r="A2570" s="1">
        <v>2024</v>
      </c>
      <c r="B2570" s="4">
        <f>_xlfn.XLOOKUP(BD_ATLETAS[[#This Row],[ATLETA]],ATLETAS[ATLETA],ATLETAS[F. NACIMIENTO])</f>
        <v>39881</v>
      </c>
      <c r="C2570" s="1">
        <f>IF(BD_ATLETAS[[#This Row],[F. NACIMIENTO]]=0,"",BD_ATLETAS[[#This Row],[AÑO]]-YEAR(BD_ATLETAS[[#This Row],[F. NACIMIENTO]]))</f>
        <v>11</v>
      </c>
      <c r="D2570" s="2" t="s">
        <v>391</v>
      </c>
      <c r="E2570" s="4" t="s">
        <v>78</v>
      </c>
      <c r="F25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70" s="4" t="str">
        <f>_xlfn.XLOOKUP(BD_ATLETAS[[#This Row],[ATLETA]],ATLETAS[ATLETA],ATLETAS[SEXO])</f>
        <v>F</v>
      </c>
      <c r="H2570" s="4" t="s">
        <v>386</v>
      </c>
      <c r="I2570" s="2" t="s">
        <v>388</v>
      </c>
      <c r="J2570" s="1" t="s">
        <v>11</v>
      </c>
      <c r="K2570" s="3">
        <v>6.2789351851851851E-4</v>
      </c>
    </row>
    <row r="2571" spans="1:11" x14ac:dyDescent="0.25">
      <c r="A2571" s="1">
        <v>2024</v>
      </c>
      <c r="B2571" s="4">
        <f>_xlfn.XLOOKUP(BD_ATLETAS[[#This Row],[ATLETA]],ATLETAS[ATLETA],ATLETAS[F. NACIMIENTO])</f>
        <v>39263</v>
      </c>
      <c r="C2571" s="1">
        <f>IF(BD_ATLETAS[[#This Row],[F. NACIMIENTO]]=0,"",BD_ATLETAS[[#This Row],[AÑO]]-YEAR(BD_ATLETAS[[#This Row],[F. NACIMIENTO]]))</f>
        <v>13</v>
      </c>
      <c r="D2571" s="2" t="s">
        <v>126</v>
      </c>
      <c r="E2571" s="4" t="s">
        <v>364</v>
      </c>
      <c r="F25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1" s="4" t="str">
        <f>_xlfn.XLOOKUP(BD_ATLETAS[[#This Row],[ATLETA]],ATLETAS[ATLETA],ATLETAS[SEXO])</f>
        <v>F</v>
      </c>
      <c r="H2571" s="4" t="s">
        <v>386</v>
      </c>
      <c r="I2571" s="2" t="s">
        <v>388</v>
      </c>
      <c r="J2571" s="1" t="s">
        <v>653</v>
      </c>
      <c r="K2571" s="3">
        <v>4.4592592592592592E-3</v>
      </c>
    </row>
    <row r="2572" spans="1:11" x14ac:dyDescent="0.25">
      <c r="A2572" s="1">
        <v>2024</v>
      </c>
      <c r="B2572" s="4">
        <f>_xlfn.XLOOKUP(BD_ATLETAS[[#This Row],[ATLETA]],ATLETAS[ATLETA],ATLETAS[F. NACIMIENTO])</f>
        <v>39263</v>
      </c>
      <c r="C2572" s="1">
        <f>IF(BD_ATLETAS[[#This Row],[F. NACIMIENTO]]=0,"",BD_ATLETAS[[#This Row],[AÑO]]-YEAR(BD_ATLETAS[[#This Row],[F. NACIMIENTO]]))</f>
        <v>13</v>
      </c>
      <c r="D2572" s="2" t="s">
        <v>126</v>
      </c>
      <c r="E2572" s="4" t="s">
        <v>364</v>
      </c>
      <c r="F25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2" s="4" t="str">
        <f>_xlfn.XLOOKUP(BD_ATLETAS[[#This Row],[ATLETA]],ATLETAS[ATLETA],ATLETAS[SEXO])</f>
        <v>F</v>
      </c>
      <c r="H2572" s="4" t="s">
        <v>386</v>
      </c>
      <c r="I2572" s="2" t="s">
        <v>388</v>
      </c>
      <c r="J2572" s="1" t="s">
        <v>652</v>
      </c>
      <c r="K2572" s="3">
        <v>2.1068287037037036E-3</v>
      </c>
    </row>
    <row r="2573" spans="1:11" x14ac:dyDescent="0.25">
      <c r="A2573" s="1">
        <v>2024</v>
      </c>
      <c r="B2573" s="4">
        <f>_xlfn.XLOOKUP(BD_ATLETAS[[#This Row],[ATLETA]],ATLETAS[ATLETA],ATLETAS[F. NACIMIENTO])</f>
        <v>39263</v>
      </c>
      <c r="C2573" s="1">
        <f>IF(BD_ATLETAS[[#This Row],[F. NACIMIENTO]]=0,"",BD_ATLETAS[[#This Row],[AÑO]]-YEAR(BD_ATLETAS[[#This Row],[F. NACIMIENTO]]))</f>
        <v>13</v>
      </c>
      <c r="D2573" s="2" t="s">
        <v>126</v>
      </c>
      <c r="E2573" s="4" t="s">
        <v>364</v>
      </c>
      <c r="F25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73" s="4" t="str">
        <f>_xlfn.XLOOKUP(BD_ATLETAS[[#This Row],[ATLETA]],ATLETAS[ATLETA],ATLETAS[SEXO])</f>
        <v>F</v>
      </c>
      <c r="H2573" s="4" t="s">
        <v>386</v>
      </c>
      <c r="I2573" s="2" t="s">
        <v>388</v>
      </c>
      <c r="J2573" s="1" t="s">
        <v>11</v>
      </c>
      <c r="K2573" s="3">
        <v>5.3773148148148148E-4</v>
      </c>
    </row>
    <row r="2574" spans="1:11" x14ac:dyDescent="0.25">
      <c r="A2574" s="1">
        <v>2024</v>
      </c>
      <c r="B2574" s="4">
        <f>_xlfn.XLOOKUP(BD_ATLETAS[[#This Row],[ATLETA]],ATLETAS[ATLETA],ATLETAS[F. NACIMIENTO])</f>
        <v>38404</v>
      </c>
      <c r="C2574" s="1">
        <f>IF(BD_ATLETAS[[#This Row],[F. NACIMIENTO]]=0,"",BD_ATLETAS[[#This Row],[AÑO]]-YEAR(BD_ATLETAS[[#This Row],[F. NACIMIENTO]]))</f>
        <v>15</v>
      </c>
      <c r="D2574" s="2" t="s">
        <v>84</v>
      </c>
      <c r="E2574" s="4" t="s">
        <v>362</v>
      </c>
      <c r="F25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4" s="4" t="str">
        <f>_xlfn.XLOOKUP(BD_ATLETAS[[#This Row],[ATLETA]],ATLETAS[ATLETA],ATLETAS[SEXO])</f>
        <v>F</v>
      </c>
      <c r="H2574" s="4" t="s">
        <v>386</v>
      </c>
      <c r="I2574" s="2" t="s">
        <v>388</v>
      </c>
      <c r="J2574" s="1" t="s">
        <v>653</v>
      </c>
      <c r="K2574" s="3">
        <v>5.1956018518518514E-3</v>
      </c>
    </row>
    <row r="2575" spans="1:11" x14ac:dyDescent="0.25">
      <c r="A2575" s="1">
        <v>2024</v>
      </c>
      <c r="B2575" s="4">
        <f>_xlfn.XLOOKUP(BD_ATLETAS[[#This Row],[ATLETA]],ATLETAS[ATLETA],ATLETAS[F. NACIMIENTO])</f>
        <v>38404</v>
      </c>
      <c r="C2575" s="1">
        <f>IF(BD_ATLETAS[[#This Row],[F. NACIMIENTO]]=0,"",BD_ATLETAS[[#This Row],[AÑO]]-YEAR(BD_ATLETAS[[#This Row],[F. NACIMIENTO]]))</f>
        <v>15</v>
      </c>
      <c r="D2575" s="2" t="s">
        <v>84</v>
      </c>
      <c r="E2575" s="4" t="s">
        <v>362</v>
      </c>
      <c r="F25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5" s="4" t="str">
        <f>_xlfn.XLOOKUP(BD_ATLETAS[[#This Row],[ATLETA]],ATLETAS[ATLETA],ATLETAS[SEXO])</f>
        <v>F</v>
      </c>
      <c r="H2575" s="4" t="s">
        <v>386</v>
      </c>
      <c r="I2575" s="2" t="s">
        <v>388</v>
      </c>
      <c r="J2575" s="1" t="s">
        <v>652</v>
      </c>
      <c r="K2575" s="3">
        <v>2.5003472222222224E-3</v>
      </c>
    </row>
    <row r="2576" spans="1:11" x14ac:dyDescent="0.25">
      <c r="A2576" s="1">
        <v>2024</v>
      </c>
      <c r="B2576" s="4">
        <f>_xlfn.XLOOKUP(BD_ATLETAS[[#This Row],[ATLETA]],ATLETAS[ATLETA],ATLETAS[F. NACIMIENTO])</f>
        <v>38404</v>
      </c>
      <c r="C2576" s="1">
        <f>IF(BD_ATLETAS[[#This Row],[F. NACIMIENTO]]=0,"",BD_ATLETAS[[#This Row],[AÑO]]-YEAR(BD_ATLETAS[[#This Row],[F. NACIMIENTO]]))</f>
        <v>15</v>
      </c>
      <c r="D2576" s="2" t="s">
        <v>84</v>
      </c>
      <c r="E2576" s="4" t="s">
        <v>362</v>
      </c>
      <c r="F25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76" s="4" t="str">
        <f>_xlfn.XLOOKUP(BD_ATLETAS[[#This Row],[ATLETA]],ATLETAS[ATLETA],ATLETAS[SEXO])</f>
        <v>F</v>
      </c>
      <c r="H2576" s="4" t="s">
        <v>386</v>
      </c>
      <c r="I2576" s="2" t="s">
        <v>388</v>
      </c>
      <c r="J2576" s="1" t="s">
        <v>11</v>
      </c>
      <c r="K2576" s="3">
        <v>5.4432870370370366E-4</v>
      </c>
    </row>
    <row r="2577" spans="1:11" x14ac:dyDescent="0.25">
      <c r="A2577" s="1">
        <v>2024</v>
      </c>
      <c r="B2577" s="4">
        <f>_xlfn.XLOOKUP(BD_ATLETAS[[#This Row],[ATLETA]],ATLETAS[ATLETA],ATLETAS[F. NACIMIENTO])</f>
        <v>37182</v>
      </c>
      <c r="C2577" s="1">
        <f>IF(BD_ATLETAS[[#This Row],[F. NACIMIENTO]]=0,"",BD_ATLETAS[[#This Row],[AÑO]]-YEAR(BD_ATLETAS[[#This Row],[F. NACIMIENTO]]))</f>
        <v>19</v>
      </c>
      <c r="D2577" s="2" t="s">
        <v>276</v>
      </c>
      <c r="E2577" s="4" t="s">
        <v>369</v>
      </c>
      <c r="F257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77" s="4" t="str">
        <f>_xlfn.XLOOKUP(BD_ATLETAS[[#This Row],[ATLETA]],ATLETAS[ATLETA],ATLETAS[SEXO])</f>
        <v>M</v>
      </c>
      <c r="H2577" s="4" t="s">
        <v>386</v>
      </c>
      <c r="I2577" s="2" t="s">
        <v>388</v>
      </c>
      <c r="J2577" s="1" t="s">
        <v>652</v>
      </c>
      <c r="K2577" s="3">
        <v>1.4445601851851852E-3</v>
      </c>
    </row>
    <row r="2578" spans="1:11" x14ac:dyDescent="0.25">
      <c r="A2578" s="1">
        <v>2024</v>
      </c>
      <c r="B2578" s="4">
        <f>_xlfn.XLOOKUP(BD_ATLETAS[[#This Row],[ATLETA]],ATLETAS[ATLETA],ATLETAS[F. NACIMIENTO])</f>
        <v>37182</v>
      </c>
      <c r="C2578" s="1">
        <f>IF(BD_ATLETAS[[#This Row],[F. NACIMIENTO]]=0,"",BD_ATLETAS[[#This Row],[AÑO]]-YEAR(BD_ATLETAS[[#This Row],[F. NACIMIENTO]]))</f>
        <v>19</v>
      </c>
      <c r="D2578" s="2" t="s">
        <v>276</v>
      </c>
      <c r="E2578" s="4" t="s">
        <v>369</v>
      </c>
      <c r="F257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578" s="4" t="str">
        <f>_xlfn.XLOOKUP(BD_ATLETAS[[#This Row],[ATLETA]],ATLETAS[ATLETA],ATLETAS[SEXO])</f>
        <v>M</v>
      </c>
      <c r="H2578" s="4" t="s">
        <v>386</v>
      </c>
      <c r="I2578" s="2" t="s">
        <v>388</v>
      </c>
      <c r="J2578" s="1" t="s">
        <v>11</v>
      </c>
      <c r="K2578" s="3">
        <v>3.4363425925925929E-4</v>
      </c>
    </row>
    <row r="2579" spans="1:11" x14ac:dyDescent="0.25">
      <c r="A2579" s="1">
        <v>2024</v>
      </c>
      <c r="B2579" s="4">
        <f>_xlfn.XLOOKUP(BD_ATLETAS[[#This Row],[ATLETA]],ATLETAS[ATLETA],ATLETAS[F. NACIMIENTO])</f>
        <v>40295</v>
      </c>
      <c r="C2579" s="1">
        <f>IF(BD_ATLETAS[[#This Row],[F. NACIMIENTO]]=0,"",BD_ATLETAS[[#This Row],[AÑO]]-YEAR(BD_ATLETAS[[#This Row],[F. NACIMIENTO]]))</f>
        <v>10</v>
      </c>
      <c r="D2579" s="2" t="s">
        <v>330</v>
      </c>
      <c r="E2579" s="4" t="s">
        <v>376</v>
      </c>
      <c r="F25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79" s="4" t="str">
        <f>_xlfn.XLOOKUP(BD_ATLETAS[[#This Row],[ATLETA]],ATLETAS[ATLETA],ATLETAS[SEXO])</f>
        <v>F</v>
      </c>
      <c r="H2579" s="4" t="s">
        <v>386</v>
      </c>
      <c r="I2579" s="2" t="s">
        <v>388</v>
      </c>
      <c r="J2579" s="1" t="s">
        <v>653</v>
      </c>
      <c r="K2579" s="3">
        <v>5.1667824074074081E-3</v>
      </c>
    </row>
    <row r="2580" spans="1:11" x14ac:dyDescent="0.25">
      <c r="A2580" s="1">
        <v>2024</v>
      </c>
      <c r="B2580" s="4">
        <f>_xlfn.XLOOKUP(BD_ATLETAS[[#This Row],[ATLETA]],ATLETAS[ATLETA],ATLETAS[F. NACIMIENTO])</f>
        <v>40295</v>
      </c>
      <c r="C2580" s="1">
        <f>IF(BD_ATLETAS[[#This Row],[F. NACIMIENTO]]=0,"",BD_ATLETAS[[#This Row],[AÑO]]-YEAR(BD_ATLETAS[[#This Row],[F. NACIMIENTO]]))</f>
        <v>10</v>
      </c>
      <c r="D2580" s="2" t="s">
        <v>330</v>
      </c>
      <c r="E2580" s="4" t="s">
        <v>376</v>
      </c>
      <c r="F25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80" s="4" t="str">
        <f>_xlfn.XLOOKUP(BD_ATLETAS[[#This Row],[ATLETA]],ATLETAS[ATLETA],ATLETAS[SEXO])</f>
        <v>F</v>
      </c>
      <c r="H2580" s="4" t="s">
        <v>386</v>
      </c>
      <c r="I2580" s="2" t="s">
        <v>388</v>
      </c>
      <c r="J2580" s="1" t="s">
        <v>652</v>
      </c>
      <c r="K2580" s="3">
        <v>2.3687499999999998E-3</v>
      </c>
    </row>
    <row r="2581" spans="1:11" x14ac:dyDescent="0.25">
      <c r="A2581" s="1">
        <v>2024</v>
      </c>
      <c r="B2581" s="4">
        <f>_xlfn.XLOOKUP(BD_ATLETAS[[#This Row],[ATLETA]],ATLETAS[ATLETA],ATLETAS[F. NACIMIENTO])</f>
        <v>40295</v>
      </c>
      <c r="C2581" s="1">
        <f>IF(BD_ATLETAS[[#This Row],[F. NACIMIENTO]]=0,"",BD_ATLETAS[[#This Row],[AÑO]]-YEAR(BD_ATLETAS[[#This Row],[F. NACIMIENTO]]))</f>
        <v>10</v>
      </c>
      <c r="D2581" s="2" t="s">
        <v>330</v>
      </c>
      <c r="E2581" s="4" t="s">
        <v>376</v>
      </c>
      <c r="F25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81" s="4" t="str">
        <f>_xlfn.XLOOKUP(BD_ATLETAS[[#This Row],[ATLETA]],ATLETAS[ATLETA],ATLETAS[SEXO])</f>
        <v>F</v>
      </c>
      <c r="H2581" s="4" t="s">
        <v>386</v>
      </c>
      <c r="I2581" s="2" t="s">
        <v>388</v>
      </c>
      <c r="J2581" s="1" t="s">
        <v>11</v>
      </c>
      <c r="K2581" s="3">
        <v>5.9861111111111107E-4</v>
      </c>
    </row>
    <row r="2582" spans="1:11" x14ac:dyDescent="0.25">
      <c r="A2582" s="1">
        <v>2024</v>
      </c>
      <c r="B2582" s="4">
        <f>_xlfn.XLOOKUP(BD_ATLETAS[[#This Row],[ATLETA]],ATLETAS[ATLETA],ATLETAS[F. NACIMIENTO])</f>
        <v>30402</v>
      </c>
      <c r="C2582" s="1">
        <f>IF(BD_ATLETAS[[#This Row],[F. NACIMIENTO]]=0,"",BD_ATLETAS[[#This Row],[AÑO]]-YEAR(BD_ATLETAS[[#This Row],[F. NACIMIENTO]]))</f>
        <v>37</v>
      </c>
      <c r="D2582" s="2" t="s">
        <v>418</v>
      </c>
      <c r="E2582" s="4" t="s">
        <v>367</v>
      </c>
      <c r="F2582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582" s="4" t="str">
        <f>_xlfn.XLOOKUP(BD_ATLETAS[[#This Row],[ATLETA]],ATLETAS[ATLETA],ATLETAS[SEXO])</f>
        <v>M</v>
      </c>
      <c r="H2582" s="4" t="s">
        <v>386</v>
      </c>
      <c r="I2582" s="2" t="s">
        <v>388</v>
      </c>
      <c r="J2582" s="1" t="s">
        <v>653</v>
      </c>
      <c r="K2582" s="3">
        <v>5.9335648148148143E-3</v>
      </c>
    </row>
    <row r="2583" spans="1:11" x14ac:dyDescent="0.25">
      <c r="A2583" s="1">
        <v>2024</v>
      </c>
      <c r="B2583" s="4">
        <f>_xlfn.XLOOKUP(BD_ATLETAS[[#This Row],[ATLETA]],ATLETAS[ATLETA],ATLETAS[F. NACIMIENTO])</f>
        <v>30402</v>
      </c>
      <c r="C2583" s="1">
        <f>IF(BD_ATLETAS[[#This Row],[F. NACIMIENTO]]=0,"",BD_ATLETAS[[#This Row],[AÑO]]-YEAR(BD_ATLETAS[[#This Row],[F. NACIMIENTO]]))</f>
        <v>37</v>
      </c>
      <c r="D2583" s="2" t="s">
        <v>199</v>
      </c>
      <c r="E2583" s="4" t="s">
        <v>367</v>
      </c>
      <c r="F2583" s="4" t="str">
        <f>IFERROR(IF(BD_ATLETAS[[#This Row],[SEXO]]="F",_xlfn.XLOOKUP(BD_ATLETAS[[#This Row],[EDAD]],MENU!$C$2:$C$123,MENU!$D$2:$D$123),_xlfn.XLOOKUP(BD_ATLETAS[[#This Row],[EDAD]],MENU!$E$2:$E$123,MENU!$F$2:$F$123)),"")</f>
        <v>MASTER B</v>
      </c>
      <c r="G2583" s="4" t="str">
        <f>_xlfn.XLOOKUP(BD_ATLETAS[[#This Row],[ATLETA]],ATLETAS[ATLETA],ATLETAS[SEXO])</f>
        <v>M</v>
      </c>
      <c r="H2583" s="4" t="s">
        <v>386</v>
      </c>
      <c r="I2583" s="2" t="s">
        <v>388</v>
      </c>
      <c r="J2583" s="1" t="s">
        <v>11</v>
      </c>
      <c r="K2583" s="3">
        <v>6.4710648148148147E-4</v>
      </c>
    </row>
    <row r="2584" spans="1:11" x14ac:dyDescent="0.25">
      <c r="A2584" s="1">
        <v>2024</v>
      </c>
      <c r="B2584" s="4">
        <f>_xlfn.XLOOKUP(BD_ATLETAS[[#This Row],[ATLETA]],ATLETAS[ATLETA],ATLETAS[F. NACIMIENTO])</f>
        <v>38717</v>
      </c>
      <c r="C2584" s="1">
        <f>IF(BD_ATLETAS[[#This Row],[F. NACIMIENTO]]=0,"",BD_ATLETAS[[#This Row],[AÑO]]-YEAR(BD_ATLETAS[[#This Row],[F. NACIMIENTO]]))</f>
        <v>14</v>
      </c>
      <c r="D2584" s="2" t="s">
        <v>392</v>
      </c>
      <c r="E2584" s="4" t="s">
        <v>369</v>
      </c>
      <c r="F25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4" s="4" t="str">
        <f>_xlfn.XLOOKUP(BD_ATLETAS[[#This Row],[ATLETA]],ATLETAS[ATLETA],ATLETAS[SEXO])</f>
        <v>F</v>
      </c>
      <c r="H2584" s="4" t="s">
        <v>386</v>
      </c>
      <c r="I2584" s="2" t="s">
        <v>388</v>
      </c>
      <c r="J2584" s="1" t="s">
        <v>653</v>
      </c>
      <c r="K2584" s="3">
        <v>6.1729166666666668E-3</v>
      </c>
    </row>
    <row r="2585" spans="1:11" x14ac:dyDescent="0.25">
      <c r="A2585" s="1">
        <v>2024</v>
      </c>
      <c r="B2585" s="4">
        <f>_xlfn.XLOOKUP(BD_ATLETAS[[#This Row],[ATLETA]],ATLETAS[ATLETA],ATLETAS[F. NACIMIENTO])</f>
        <v>38717</v>
      </c>
      <c r="C2585" s="1">
        <f>IF(BD_ATLETAS[[#This Row],[F. NACIMIENTO]]=0,"",BD_ATLETAS[[#This Row],[AÑO]]-YEAR(BD_ATLETAS[[#This Row],[F. NACIMIENTO]]))</f>
        <v>14</v>
      </c>
      <c r="D2585" s="2" t="s">
        <v>392</v>
      </c>
      <c r="E2585" s="4" t="s">
        <v>369</v>
      </c>
      <c r="F258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5" s="4" t="str">
        <f>_xlfn.XLOOKUP(BD_ATLETAS[[#This Row],[ATLETA]],ATLETAS[ATLETA],ATLETAS[SEXO])</f>
        <v>F</v>
      </c>
      <c r="H2585" s="4" t="s">
        <v>386</v>
      </c>
      <c r="I2585" s="2" t="s">
        <v>388</v>
      </c>
      <c r="J2585" s="1" t="s">
        <v>652</v>
      </c>
      <c r="K2585" s="3">
        <v>2.8381944444444444E-3</v>
      </c>
    </row>
    <row r="2586" spans="1:11" x14ac:dyDescent="0.25">
      <c r="A2586" s="1">
        <v>2024</v>
      </c>
      <c r="B2586" s="4">
        <f>_xlfn.XLOOKUP(BD_ATLETAS[[#This Row],[ATLETA]],ATLETAS[ATLETA],ATLETAS[F. NACIMIENTO])</f>
        <v>38717</v>
      </c>
      <c r="C2586" s="1">
        <f>IF(BD_ATLETAS[[#This Row],[F. NACIMIENTO]]=0,"",BD_ATLETAS[[#This Row],[AÑO]]-YEAR(BD_ATLETAS[[#This Row],[F. NACIMIENTO]]))</f>
        <v>14</v>
      </c>
      <c r="D2586" s="2" t="s">
        <v>392</v>
      </c>
      <c r="E2586" s="4" t="s">
        <v>369</v>
      </c>
      <c r="F258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6" s="4" t="str">
        <f>_xlfn.XLOOKUP(BD_ATLETAS[[#This Row],[ATLETA]],ATLETAS[ATLETA],ATLETAS[SEXO])</f>
        <v>F</v>
      </c>
      <c r="H2586" s="4" t="s">
        <v>386</v>
      </c>
      <c r="I2586" s="2" t="s">
        <v>388</v>
      </c>
      <c r="J2586" s="1" t="s">
        <v>11</v>
      </c>
      <c r="K2586" s="3">
        <v>6.3182870370370378E-4</v>
      </c>
    </row>
    <row r="2587" spans="1:11" x14ac:dyDescent="0.25">
      <c r="A2587" s="1">
        <v>2024</v>
      </c>
      <c r="B2587" s="4">
        <f>_xlfn.XLOOKUP(BD_ATLETAS[[#This Row],[ATLETA]],ATLETAS[ATLETA],ATLETAS[F. NACIMIENTO])</f>
        <v>38153</v>
      </c>
      <c r="C2587" s="1">
        <f>IF(BD_ATLETAS[[#This Row],[F. NACIMIENTO]]=0,"",BD_ATLETAS[[#This Row],[AÑO]]-YEAR(BD_ATLETAS[[#This Row],[F. NACIMIENTO]]))</f>
        <v>16</v>
      </c>
      <c r="D2587" s="2" t="s">
        <v>273</v>
      </c>
      <c r="E2587" s="4" t="s">
        <v>369</v>
      </c>
      <c r="F25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7" s="4" t="str">
        <f>_xlfn.XLOOKUP(BD_ATLETAS[[#This Row],[ATLETA]],ATLETAS[ATLETA],ATLETAS[SEXO])</f>
        <v>M</v>
      </c>
      <c r="H2587" s="4" t="s">
        <v>386</v>
      </c>
      <c r="I2587" s="2" t="s">
        <v>388</v>
      </c>
      <c r="J2587" s="1" t="s">
        <v>653</v>
      </c>
      <c r="K2587" s="3">
        <v>3.4005787037037038E-3</v>
      </c>
    </row>
    <row r="2588" spans="1:11" x14ac:dyDescent="0.25">
      <c r="A2588" s="1">
        <v>2024</v>
      </c>
      <c r="B2588" s="4">
        <f>_xlfn.XLOOKUP(BD_ATLETAS[[#This Row],[ATLETA]],ATLETAS[ATLETA],ATLETAS[F. NACIMIENTO])</f>
        <v>38153</v>
      </c>
      <c r="C2588" s="1">
        <f>IF(BD_ATLETAS[[#This Row],[F. NACIMIENTO]]=0,"",BD_ATLETAS[[#This Row],[AÑO]]-YEAR(BD_ATLETAS[[#This Row],[F. NACIMIENTO]]))</f>
        <v>16</v>
      </c>
      <c r="D2588" s="2" t="s">
        <v>273</v>
      </c>
      <c r="E2588" s="4" t="s">
        <v>369</v>
      </c>
      <c r="F25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8" s="4" t="str">
        <f>_xlfn.XLOOKUP(BD_ATLETAS[[#This Row],[ATLETA]],ATLETAS[ATLETA],ATLETAS[SEXO])</f>
        <v>M</v>
      </c>
      <c r="H2588" s="4" t="s">
        <v>386</v>
      </c>
      <c r="I2588" s="2" t="s">
        <v>388</v>
      </c>
      <c r="J2588" s="1" t="s">
        <v>652</v>
      </c>
      <c r="K2588" s="3">
        <v>1.591087962962963E-3</v>
      </c>
    </row>
    <row r="2589" spans="1:11" x14ac:dyDescent="0.25">
      <c r="A2589" s="1">
        <v>2024</v>
      </c>
      <c r="B2589" s="4">
        <f>_xlfn.XLOOKUP(BD_ATLETAS[[#This Row],[ATLETA]],ATLETAS[ATLETA],ATLETAS[F. NACIMIENTO])</f>
        <v>38153</v>
      </c>
      <c r="C2589" s="1">
        <f>IF(BD_ATLETAS[[#This Row],[F. NACIMIENTO]]=0,"",BD_ATLETAS[[#This Row],[AÑO]]-YEAR(BD_ATLETAS[[#This Row],[F. NACIMIENTO]]))</f>
        <v>16</v>
      </c>
      <c r="D2589" s="2" t="s">
        <v>273</v>
      </c>
      <c r="E2589" s="4" t="s">
        <v>369</v>
      </c>
      <c r="F25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89" s="4" t="str">
        <f>_xlfn.XLOOKUP(BD_ATLETAS[[#This Row],[ATLETA]],ATLETAS[ATLETA],ATLETAS[SEXO])</f>
        <v>M</v>
      </c>
      <c r="H2589" s="4" t="s">
        <v>386</v>
      </c>
      <c r="I2589" s="2" t="s">
        <v>388</v>
      </c>
      <c r="J2589" s="1" t="s">
        <v>11</v>
      </c>
      <c r="K2589" s="3">
        <v>4.0104166666666663E-4</v>
      </c>
    </row>
    <row r="2590" spans="1:11" x14ac:dyDescent="0.25">
      <c r="A2590" s="1">
        <v>2024</v>
      </c>
      <c r="B2590" s="4">
        <f>_xlfn.XLOOKUP(BD_ATLETAS[[#This Row],[ATLETA]],ATLETAS[ATLETA],ATLETAS[F. NACIMIENTO])</f>
        <v>39259</v>
      </c>
      <c r="C2590" s="1">
        <f>IF(BD_ATLETAS[[#This Row],[F. NACIMIENTO]]=0,"",BD_ATLETAS[[#This Row],[AÑO]]-YEAR(BD_ATLETAS[[#This Row],[F. NACIMIENTO]]))</f>
        <v>13</v>
      </c>
      <c r="D2590" s="2" t="s">
        <v>427</v>
      </c>
      <c r="E2590" s="4" t="s">
        <v>364</v>
      </c>
      <c r="F25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0" s="4" t="str">
        <f>_xlfn.XLOOKUP(BD_ATLETAS[[#This Row],[ATLETA]],ATLETAS[ATLETA],ATLETAS[SEXO])</f>
        <v>M</v>
      </c>
      <c r="H2590" s="4" t="s">
        <v>386</v>
      </c>
      <c r="I2590" s="2" t="s">
        <v>388</v>
      </c>
      <c r="J2590" s="1" t="s">
        <v>653</v>
      </c>
      <c r="K2590" s="3">
        <v>5.839236111111111E-3</v>
      </c>
    </row>
    <row r="2591" spans="1:11" x14ac:dyDescent="0.25">
      <c r="A2591" s="1">
        <v>2024</v>
      </c>
      <c r="B2591" s="4">
        <f>_xlfn.XLOOKUP(BD_ATLETAS[[#This Row],[ATLETA]],ATLETAS[ATLETA],ATLETAS[F. NACIMIENTO])</f>
        <v>39259</v>
      </c>
      <c r="C2591" s="1">
        <f>IF(BD_ATLETAS[[#This Row],[F. NACIMIENTO]]=0,"",BD_ATLETAS[[#This Row],[AÑO]]-YEAR(BD_ATLETAS[[#This Row],[F. NACIMIENTO]]))</f>
        <v>13</v>
      </c>
      <c r="D2591" s="2" t="s">
        <v>427</v>
      </c>
      <c r="E2591" s="4" t="s">
        <v>364</v>
      </c>
      <c r="F25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1" s="4" t="str">
        <f>_xlfn.XLOOKUP(BD_ATLETAS[[#This Row],[ATLETA]],ATLETAS[ATLETA],ATLETAS[SEXO])</f>
        <v>M</v>
      </c>
      <c r="H2591" s="4" t="s">
        <v>386</v>
      </c>
      <c r="I2591" s="2" t="s">
        <v>388</v>
      </c>
      <c r="J2591" s="1" t="s">
        <v>652</v>
      </c>
      <c r="K2591" s="3">
        <v>2.8011574074074076E-3</v>
      </c>
    </row>
    <row r="2592" spans="1:11" x14ac:dyDescent="0.25">
      <c r="A2592" s="1">
        <v>2024</v>
      </c>
      <c r="B2592" s="4">
        <f>_xlfn.XLOOKUP(BD_ATLETAS[[#This Row],[ATLETA]],ATLETAS[ATLETA],ATLETAS[F. NACIMIENTO])</f>
        <v>39259</v>
      </c>
      <c r="C2592" s="1">
        <f>IF(BD_ATLETAS[[#This Row],[F. NACIMIENTO]]=0,"",BD_ATLETAS[[#This Row],[AÑO]]-YEAR(BD_ATLETAS[[#This Row],[F. NACIMIENTO]]))</f>
        <v>13</v>
      </c>
      <c r="D2592" s="2" t="s">
        <v>427</v>
      </c>
      <c r="E2592" s="4" t="s">
        <v>364</v>
      </c>
      <c r="F259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592" s="4" t="str">
        <f>_xlfn.XLOOKUP(BD_ATLETAS[[#This Row],[ATLETA]],ATLETAS[ATLETA],ATLETAS[SEXO])</f>
        <v>M</v>
      </c>
      <c r="H2592" s="4" t="s">
        <v>386</v>
      </c>
      <c r="I2592" s="2" t="s">
        <v>388</v>
      </c>
      <c r="J2592" s="1" t="s">
        <v>11</v>
      </c>
      <c r="K2592" s="3">
        <v>7.6261574074074079E-4</v>
      </c>
    </row>
    <row r="2593" spans="1:11" x14ac:dyDescent="0.25">
      <c r="A2593" s="1">
        <v>2024</v>
      </c>
      <c r="B2593" s="4">
        <f>_xlfn.XLOOKUP(BD_ATLETAS[[#This Row],[ATLETA]],ATLETAS[ATLETA],ATLETAS[F. NACIMIENTO])</f>
        <v>40298</v>
      </c>
      <c r="C2593" s="1">
        <f>IF(BD_ATLETAS[[#This Row],[F. NACIMIENTO]]=0,"",BD_ATLETAS[[#This Row],[AÑO]]-YEAR(BD_ATLETAS[[#This Row],[F. NACIMIENTO]]))</f>
        <v>10</v>
      </c>
      <c r="D2593" s="2" t="s">
        <v>331</v>
      </c>
      <c r="E2593" s="4" t="s">
        <v>376</v>
      </c>
      <c r="F25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3" s="4" t="str">
        <f>_xlfn.XLOOKUP(BD_ATLETAS[[#This Row],[ATLETA]],ATLETAS[ATLETA],ATLETAS[SEXO])</f>
        <v>F</v>
      </c>
      <c r="H2593" s="4" t="s">
        <v>386</v>
      </c>
      <c r="I2593" s="2" t="s">
        <v>388</v>
      </c>
      <c r="J2593" s="1" t="s">
        <v>653</v>
      </c>
      <c r="K2593" s="3">
        <v>5.1773148148148151E-3</v>
      </c>
    </row>
    <row r="2594" spans="1:11" x14ac:dyDescent="0.25">
      <c r="A2594" s="1">
        <v>2024</v>
      </c>
      <c r="B2594" s="4">
        <f>_xlfn.XLOOKUP(BD_ATLETAS[[#This Row],[ATLETA]],ATLETAS[ATLETA],ATLETAS[F. NACIMIENTO])</f>
        <v>40298</v>
      </c>
      <c r="C2594" s="1">
        <f>IF(BD_ATLETAS[[#This Row],[F. NACIMIENTO]]=0,"",BD_ATLETAS[[#This Row],[AÑO]]-YEAR(BD_ATLETAS[[#This Row],[F. NACIMIENTO]]))</f>
        <v>10</v>
      </c>
      <c r="D2594" s="2" t="s">
        <v>331</v>
      </c>
      <c r="E2594" s="4" t="s">
        <v>376</v>
      </c>
      <c r="F25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4" s="4" t="str">
        <f>_xlfn.XLOOKUP(BD_ATLETAS[[#This Row],[ATLETA]],ATLETAS[ATLETA],ATLETAS[SEXO])</f>
        <v>F</v>
      </c>
      <c r="H2594" s="4" t="s">
        <v>386</v>
      </c>
      <c r="I2594" s="2" t="s">
        <v>388</v>
      </c>
      <c r="J2594" s="1" t="s">
        <v>652</v>
      </c>
      <c r="K2594" s="3">
        <v>2.4615740740740744E-3</v>
      </c>
    </row>
    <row r="2595" spans="1:11" x14ac:dyDescent="0.25">
      <c r="A2595" s="1">
        <v>2024</v>
      </c>
      <c r="B2595" s="4">
        <f>_xlfn.XLOOKUP(BD_ATLETAS[[#This Row],[ATLETA]],ATLETAS[ATLETA],ATLETAS[F. NACIMIENTO])</f>
        <v>40298</v>
      </c>
      <c r="C2595" s="1">
        <f>IF(BD_ATLETAS[[#This Row],[F. NACIMIENTO]]=0,"",BD_ATLETAS[[#This Row],[AÑO]]-YEAR(BD_ATLETAS[[#This Row],[F. NACIMIENTO]]))</f>
        <v>10</v>
      </c>
      <c r="D2595" s="2" t="s">
        <v>331</v>
      </c>
      <c r="E2595" s="4" t="s">
        <v>376</v>
      </c>
      <c r="F25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5" s="4" t="str">
        <f>_xlfn.XLOOKUP(BD_ATLETAS[[#This Row],[ATLETA]],ATLETAS[ATLETA],ATLETAS[SEXO])</f>
        <v>F</v>
      </c>
      <c r="H2595" s="4" t="s">
        <v>386</v>
      </c>
      <c r="I2595" s="2" t="s">
        <v>388</v>
      </c>
      <c r="J2595" s="1" t="s">
        <v>11</v>
      </c>
      <c r="K2595" s="3">
        <v>7.0277777777777775E-4</v>
      </c>
    </row>
    <row r="2596" spans="1:11" x14ac:dyDescent="0.25">
      <c r="A2596" s="1">
        <v>2024</v>
      </c>
      <c r="B2596" s="4">
        <f>_xlfn.XLOOKUP(BD_ATLETAS[[#This Row],[ATLETA]],ATLETAS[ATLETA],ATLETAS[F. NACIMIENTO])</f>
        <v>39482</v>
      </c>
      <c r="C2596" s="1">
        <f>IF(BD_ATLETAS[[#This Row],[F. NACIMIENTO]]=0,"",BD_ATLETAS[[#This Row],[AÑO]]-YEAR(BD_ATLETAS[[#This Row],[F. NACIMIENTO]]))</f>
        <v>12</v>
      </c>
      <c r="D2596" s="2" t="s">
        <v>413</v>
      </c>
      <c r="E2596" s="4" t="s">
        <v>362</v>
      </c>
      <c r="F25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6" s="4" t="str">
        <f>_xlfn.XLOOKUP(BD_ATLETAS[[#This Row],[ATLETA]],ATLETAS[ATLETA],ATLETAS[SEXO])</f>
        <v>M</v>
      </c>
      <c r="H2596" s="4" t="s">
        <v>386</v>
      </c>
      <c r="I2596" s="2" t="s">
        <v>388</v>
      </c>
      <c r="J2596" s="1" t="s">
        <v>653</v>
      </c>
      <c r="K2596" s="3">
        <v>4.7978009259259258E-3</v>
      </c>
    </row>
    <row r="2597" spans="1:11" x14ac:dyDescent="0.25">
      <c r="A2597" s="1">
        <v>2024</v>
      </c>
      <c r="B2597" s="4">
        <f>_xlfn.XLOOKUP(BD_ATLETAS[[#This Row],[ATLETA]],ATLETAS[ATLETA],ATLETAS[F. NACIMIENTO])</f>
        <v>39482</v>
      </c>
      <c r="C2597" s="1">
        <f>IF(BD_ATLETAS[[#This Row],[F. NACIMIENTO]]=0,"",BD_ATLETAS[[#This Row],[AÑO]]-YEAR(BD_ATLETAS[[#This Row],[F. NACIMIENTO]]))</f>
        <v>12</v>
      </c>
      <c r="D2597" s="2" t="s">
        <v>413</v>
      </c>
      <c r="E2597" s="4" t="s">
        <v>362</v>
      </c>
      <c r="F259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7" s="4" t="str">
        <f>_xlfn.XLOOKUP(BD_ATLETAS[[#This Row],[ATLETA]],ATLETAS[ATLETA],ATLETAS[SEXO])</f>
        <v>M</v>
      </c>
      <c r="H2597" s="4" t="s">
        <v>386</v>
      </c>
      <c r="I2597" s="2" t="s">
        <v>388</v>
      </c>
      <c r="J2597" s="1" t="s">
        <v>652</v>
      </c>
      <c r="K2597" s="3">
        <v>2.2613425925925926E-3</v>
      </c>
    </row>
    <row r="2598" spans="1:11" x14ac:dyDescent="0.25">
      <c r="A2598" s="1">
        <v>2024</v>
      </c>
      <c r="B2598" s="4">
        <f>_xlfn.XLOOKUP(BD_ATLETAS[[#This Row],[ATLETA]],ATLETAS[ATLETA],ATLETAS[F. NACIMIENTO])</f>
        <v>39482</v>
      </c>
      <c r="C2598" s="1">
        <f>IF(BD_ATLETAS[[#This Row],[F. NACIMIENTO]]=0,"",BD_ATLETAS[[#This Row],[AÑO]]-YEAR(BD_ATLETAS[[#This Row],[F. NACIMIENTO]]))</f>
        <v>12</v>
      </c>
      <c r="D2598" s="2" t="s">
        <v>413</v>
      </c>
      <c r="E2598" s="4" t="s">
        <v>362</v>
      </c>
      <c r="F259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598" s="4" t="str">
        <f>_xlfn.XLOOKUP(BD_ATLETAS[[#This Row],[ATLETA]],ATLETAS[ATLETA],ATLETAS[SEXO])</f>
        <v>M</v>
      </c>
      <c r="H2598" s="4" t="s">
        <v>386</v>
      </c>
      <c r="I2598" s="2" t="s">
        <v>388</v>
      </c>
      <c r="J2598" s="1" t="s">
        <v>11</v>
      </c>
      <c r="K2598" s="3">
        <v>5.7511574074074073E-4</v>
      </c>
    </row>
    <row r="2599" spans="1:11" x14ac:dyDescent="0.25">
      <c r="A2599" s="1">
        <v>2024</v>
      </c>
      <c r="B2599" s="4">
        <f>_xlfn.XLOOKUP(BD_ATLETAS[[#This Row],[ATLETA]],ATLETAS[ATLETA],ATLETAS[F. NACIMIENTO])</f>
        <v>38666</v>
      </c>
      <c r="C2599" s="1">
        <f>IF(BD_ATLETAS[[#This Row],[F. NACIMIENTO]]=0,"",BD_ATLETAS[[#This Row],[AÑO]]-YEAR(BD_ATLETAS[[#This Row],[F. NACIMIENTO]]))</f>
        <v>15</v>
      </c>
      <c r="D2599" s="2" t="s">
        <v>99</v>
      </c>
      <c r="E2599" s="4" t="s">
        <v>362</v>
      </c>
      <c r="F25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599" s="4" t="str">
        <f>_xlfn.XLOOKUP(BD_ATLETAS[[#This Row],[ATLETA]],ATLETAS[ATLETA],ATLETAS[SEXO])</f>
        <v>M</v>
      </c>
      <c r="H2599" s="4" t="s">
        <v>386</v>
      </c>
      <c r="I2599" s="2" t="s">
        <v>388</v>
      </c>
      <c r="J2599" s="1" t="s">
        <v>653</v>
      </c>
      <c r="K2599" s="3">
        <v>4.9519675925925929E-3</v>
      </c>
    </row>
    <row r="2600" spans="1:11" x14ac:dyDescent="0.25">
      <c r="A2600" s="1">
        <v>2024</v>
      </c>
      <c r="B2600" s="4">
        <f>_xlfn.XLOOKUP(BD_ATLETAS[[#This Row],[ATLETA]],ATLETAS[ATLETA],ATLETAS[F. NACIMIENTO])</f>
        <v>38666</v>
      </c>
      <c r="C2600" s="1">
        <f>IF(BD_ATLETAS[[#This Row],[F. NACIMIENTO]]=0,"",BD_ATLETAS[[#This Row],[AÑO]]-YEAR(BD_ATLETAS[[#This Row],[F. NACIMIENTO]]))</f>
        <v>15</v>
      </c>
      <c r="D2600" s="2" t="s">
        <v>99</v>
      </c>
      <c r="E2600" s="4" t="s">
        <v>362</v>
      </c>
      <c r="F26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0" s="4" t="str">
        <f>_xlfn.XLOOKUP(BD_ATLETAS[[#This Row],[ATLETA]],ATLETAS[ATLETA],ATLETAS[SEXO])</f>
        <v>M</v>
      </c>
      <c r="H2600" s="4" t="s">
        <v>386</v>
      </c>
      <c r="I2600" s="2" t="s">
        <v>388</v>
      </c>
      <c r="J2600" s="1" t="s">
        <v>652</v>
      </c>
      <c r="K2600" s="3">
        <v>2.2153935185185184E-3</v>
      </c>
    </row>
    <row r="2601" spans="1:11" x14ac:dyDescent="0.25">
      <c r="A2601" s="1">
        <v>2024</v>
      </c>
      <c r="B2601" s="4">
        <f>_xlfn.XLOOKUP(BD_ATLETAS[[#This Row],[ATLETA]],ATLETAS[ATLETA],ATLETAS[F. NACIMIENTO])</f>
        <v>38666</v>
      </c>
      <c r="C2601" s="1">
        <f>IF(BD_ATLETAS[[#This Row],[F. NACIMIENTO]]=0,"",BD_ATLETAS[[#This Row],[AÑO]]-YEAR(BD_ATLETAS[[#This Row],[F. NACIMIENTO]]))</f>
        <v>15</v>
      </c>
      <c r="D2601" s="2" t="s">
        <v>99</v>
      </c>
      <c r="E2601" s="4" t="s">
        <v>362</v>
      </c>
      <c r="F26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1" s="4" t="str">
        <f>_xlfn.XLOOKUP(BD_ATLETAS[[#This Row],[ATLETA]],ATLETAS[ATLETA],ATLETAS[SEXO])</f>
        <v>M</v>
      </c>
      <c r="H2601" s="4" t="s">
        <v>386</v>
      </c>
      <c r="I2601" s="2" t="s">
        <v>388</v>
      </c>
      <c r="J2601" s="1" t="s">
        <v>11</v>
      </c>
      <c r="K2601" s="3">
        <v>5.1504629629629632E-4</v>
      </c>
    </row>
    <row r="2602" spans="1:11" x14ac:dyDescent="0.25">
      <c r="A2602" s="1">
        <v>2024</v>
      </c>
      <c r="B2602" s="4">
        <f>_xlfn.XLOOKUP(BD_ATLETAS[[#This Row],[ATLETA]],ATLETAS[ATLETA],ATLETAS[F. NACIMIENTO])</f>
        <v>39124</v>
      </c>
      <c r="C2602" s="1">
        <f>IF(BD_ATLETAS[[#This Row],[F. NACIMIENTO]]=0,"",BD_ATLETAS[[#This Row],[AÑO]]-YEAR(BD_ATLETAS[[#This Row],[F. NACIMIENTO]]))</f>
        <v>13</v>
      </c>
      <c r="D2602" s="2" t="s">
        <v>248</v>
      </c>
      <c r="E2602" s="4" t="s">
        <v>369</v>
      </c>
      <c r="F260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2" s="4" t="str">
        <f>_xlfn.XLOOKUP(BD_ATLETAS[[#This Row],[ATLETA]],ATLETAS[ATLETA],ATLETAS[SEXO])</f>
        <v>F</v>
      </c>
      <c r="H2602" s="4" t="s">
        <v>386</v>
      </c>
      <c r="I2602" s="2" t="s">
        <v>388</v>
      </c>
      <c r="J2602" s="1" t="s">
        <v>653</v>
      </c>
      <c r="K2602" s="3">
        <v>4.7203703703703704E-3</v>
      </c>
    </row>
    <row r="2603" spans="1:11" x14ac:dyDescent="0.25">
      <c r="A2603" s="1">
        <v>2024</v>
      </c>
      <c r="B2603" s="4">
        <f>_xlfn.XLOOKUP(BD_ATLETAS[[#This Row],[ATLETA]],ATLETAS[ATLETA],ATLETAS[F. NACIMIENTO])</f>
        <v>39124</v>
      </c>
      <c r="C2603" s="1">
        <f>IF(BD_ATLETAS[[#This Row],[F. NACIMIENTO]]=0,"",BD_ATLETAS[[#This Row],[AÑO]]-YEAR(BD_ATLETAS[[#This Row],[F. NACIMIENTO]]))</f>
        <v>13</v>
      </c>
      <c r="D2603" s="2" t="s">
        <v>248</v>
      </c>
      <c r="E2603" s="4" t="s">
        <v>369</v>
      </c>
      <c r="F26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3" s="4" t="str">
        <f>_xlfn.XLOOKUP(BD_ATLETAS[[#This Row],[ATLETA]],ATLETAS[ATLETA],ATLETAS[SEXO])</f>
        <v>F</v>
      </c>
      <c r="H2603" s="4" t="s">
        <v>386</v>
      </c>
      <c r="I2603" s="2" t="s">
        <v>388</v>
      </c>
      <c r="J2603" s="1" t="s">
        <v>652</v>
      </c>
      <c r="K2603" s="3">
        <v>2.173148148148148E-3</v>
      </c>
    </row>
    <row r="2604" spans="1:11" x14ac:dyDescent="0.25">
      <c r="A2604" s="1">
        <v>2024</v>
      </c>
      <c r="B2604" s="4">
        <f>_xlfn.XLOOKUP(BD_ATLETAS[[#This Row],[ATLETA]],ATLETAS[ATLETA],ATLETAS[F. NACIMIENTO])</f>
        <v>39124</v>
      </c>
      <c r="C2604" s="1">
        <f>IF(BD_ATLETAS[[#This Row],[F. NACIMIENTO]]=0,"",BD_ATLETAS[[#This Row],[AÑO]]-YEAR(BD_ATLETAS[[#This Row],[F. NACIMIENTO]]))</f>
        <v>13</v>
      </c>
      <c r="D2604" s="2" t="s">
        <v>248</v>
      </c>
      <c r="E2604" s="4" t="s">
        <v>369</v>
      </c>
      <c r="F26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04" s="4" t="str">
        <f>_xlfn.XLOOKUP(BD_ATLETAS[[#This Row],[ATLETA]],ATLETAS[ATLETA],ATLETAS[SEXO])</f>
        <v>F</v>
      </c>
      <c r="H2604" s="4" t="s">
        <v>386</v>
      </c>
      <c r="I2604" s="2" t="s">
        <v>388</v>
      </c>
      <c r="J2604" s="1" t="s">
        <v>11</v>
      </c>
      <c r="K2604" s="3">
        <v>4.9733796296296299E-4</v>
      </c>
    </row>
    <row r="2605" spans="1:11" x14ac:dyDescent="0.25">
      <c r="A2605" s="1">
        <v>2024</v>
      </c>
      <c r="B2605" s="4">
        <f>_xlfn.XLOOKUP(BD_ATLETAS[[#This Row],[ATLETA]],ATLETAS[ATLETA],ATLETAS[F. NACIMIENTO])</f>
        <v>39783</v>
      </c>
      <c r="C2605" s="1">
        <f>IF(BD_ATLETAS[[#This Row],[F. NACIMIENTO]]=0,"",BD_ATLETAS[[#This Row],[AÑO]]-YEAR(BD_ATLETAS[[#This Row],[F. NACIMIENTO]]))</f>
        <v>12</v>
      </c>
      <c r="D2605" s="2" t="s">
        <v>263</v>
      </c>
      <c r="E2605" s="4" t="s">
        <v>369</v>
      </c>
      <c r="F26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5" s="4" t="str">
        <f>_xlfn.XLOOKUP(BD_ATLETAS[[#This Row],[ATLETA]],ATLETAS[ATLETA],ATLETAS[SEXO])</f>
        <v>M</v>
      </c>
      <c r="H2605" s="4" t="s">
        <v>386</v>
      </c>
      <c r="I2605" s="2" t="s">
        <v>388</v>
      </c>
      <c r="J2605" s="1" t="s">
        <v>653</v>
      </c>
      <c r="K2605" s="3">
        <v>4.2535879629629625E-3</v>
      </c>
    </row>
    <row r="2606" spans="1:11" x14ac:dyDescent="0.25">
      <c r="A2606" s="1">
        <v>2024</v>
      </c>
      <c r="B2606" s="4">
        <f>_xlfn.XLOOKUP(BD_ATLETAS[[#This Row],[ATLETA]],ATLETAS[ATLETA],ATLETAS[F. NACIMIENTO])</f>
        <v>39783</v>
      </c>
      <c r="C2606" s="1">
        <f>IF(BD_ATLETAS[[#This Row],[F. NACIMIENTO]]=0,"",BD_ATLETAS[[#This Row],[AÑO]]-YEAR(BD_ATLETAS[[#This Row],[F. NACIMIENTO]]))</f>
        <v>12</v>
      </c>
      <c r="D2606" s="2" t="s">
        <v>263</v>
      </c>
      <c r="E2606" s="4" t="s">
        <v>369</v>
      </c>
      <c r="F26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6" s="4" t="str">
        <f>_xlfn.XLOOKUP(BD_ATLETAS[[#This Row],[ATLETA]],ATLETAS[ATLETA],ATLETAS[SEXO])</f>
        <v>M</v>
      </c>
      <c r="H2606" s="4" t="s">
        <v>386</v>
      </c>
      <c r="I2606" s="2" t="s">
        <v>388</v>
      </c>
      <c r="J2606" s="1" t="s">
        <v>652</v>
      </c>
      <c r="K2606" s="3">
        <v>2.0949074074074073E-3</v>
      </c>
    </row>
    <row r="2607" spans="1:11" x14ac:dyDescent="0.25">
      <c r="A2607" s="1">
        <v>2024</v>
      </c>
      <c r="B2607" s="4">
        <f>_xlfn.XLOOKUP(BD_ATLETAS[[#This Row],[ATLETA]],ATLETAS[ATLETA],ATLETAS[F. NACIMIENTO])</f>
        <v>39783</v>
      </c>
      <c r="C2607" s="1">
        <f>IF(BD_ATLETAS[[#This Row],[F. NACIMIENTO]]=0,"",BD_ATLETAS[[#This Row],[AÑO]]-YEAR(BD_ATLETAS[[#This Row],[F. NACIMIENTO]]))</f>
        <v>12</v>
      </c>
      <c r="D2607" s="2" t="s">
        <v>263</v>
      </c>
      <c r="E2607" s="4" t="s">
        <v>369</v>
      </c>
      <c r="F26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07" s="4" t="str">
        <f>_xlfn.XLOOKUP(BD_ATLETAS[[#This Row],[ATLETA]],ATLETAS[ATLETA],ATLETAS[SEXO])</f>
        <v>M</v>
      </c>
      <c r="H2607" s="4" t="s">
        <v>386</v>
      </c>
      <c r="I2607" s="2" t="s">
        <v>388</v>
      </c>
      <c r="J2607" s="1" t="s">
        <v>11</v>
      </c>
      <c r="K2607" s="3">
        <v>5.6168981481481478E-4</v>
      </c>
    </row>
    <row r="2608" spans="1:11" x14ac:dyDescent="0.25">
      <c r="A2608" s="1">
        <v>2024</v>
      </c>
      <c r="B2608" s="4">
        <f>_xlfn.XLOOKUP(BD_ATLETAS[[#This Row],[ATLETA]],ATLETAS[ATLETA],ATLETAS[F. NACIMIENTO])</f>
        <v>38428</v>
      </c>
      <c r="C2608" s="1">
        <f>IF(BD_ATLETAS[[#This Row],[F. NACIMIENTO]]=0,"",BD_ATLETAS[[#This Row],[AÑO]]-YEAR(BD_ATLETAS[[#This Row],[F. NACIMIENTO]]))</f>
        <v>15</v>
      </c>
      <c r="D2608" s="2" t="s">
        <v>100</v>
      </c>
      <c r="E2608" s="4" t="s">
        <v>362</v>
      </c>
      <c r="F26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8" s="4" t="str">
        <f>_xlfn.XLOOKUP(BD_ATLETAS[[#This Row],[ATLETA]],ATLETAS[ATLETA],ATLETAS[SEXO])</f>
        <v>M</v>
      </c>
      <c r="H2608" s="4" t="s">
        <v>386</v>
      </c>
      <c r="I2608" s="2" t="s">
        <v>388</v>
      </c>
      <c r="J2608" s="1" t="s">
        <v>653</v>
      </c>
      <c r="K2608" s="3">
        <v>4.3142361111111107E-3</v>
      </c>
    </row>
    <row r="2609" spans="1:11" x14ac:dyDescent="0.25">
      <c r="A2609" s="1">
        <v>2024</v>
      </c>
      <c r="B2609" s="4">
        <f>_xlfn.XLOOKUP(BD_ATLETAS[[#This Row],[ATLETA]],ATLETAS[ATLETA],ATLETAS[F. NACIMIENTO])</f>
        <v>38428</v>
      </c>
      <c r="C2609" s="1">
        <f>IF(BD_ATLETAS[[#This Row],[F. NACIMIENTO]]=0,"",BD_ATLETAS[[#This Row],[AÑO]]-YEAR(BD_ATLETAS[[#This Row],[F. NACIMIENTO]]))</f>
        <v>15</v>
      </c>
      <c r="D2609" s="2" t="s">
        <v>100</v>
      </c>
      <c r="E2609" s="4" t="s">
        <v>362</v>
      </c>
      <c r="F260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09" s="4" t="str">
        <f>_xlfn.XLOOKUP(BD_ATLETAS[[#This Row],[ATLETA]],ATLETAS[ATLETA],ATLETAS[SEXO])</f>
        <v>M</v>
      </c>
      <c r="H2609" s="4" t="s">
        <v>386</v>
      </c>
      <c r="I2609" s="2" t="s">
        <v>388</v>
      </c>
      <c r="J2609" s="1" t="s">
        <v>652</v>
      </c>
      <c r="K2609" s="3">
        <v>2.0266203703703705E-3</v>
      </c>
    </row>
    <row r="2610" spans="1:11" x14ac:dyDescent="0.25">
      <c r="A2610" s="1">
        <v>2024</v>
      </c>
      <c r="B2610" s="4">
        <f>_xlfn.XLOOKUP(BD_ATLETAS[[#This Row],[ATLETA]],ATLETAS[ATLETA],ATLETAS[F. NACIMIENTO])</f>
        <v>38428</v>
      </c>
      <c r="C2610" s="1">
        <f>IF(BD_ATLETAS[[#This Row],[F. NACIMIENTO]]=0,"",BD_ATLETAS[[#This Row],[AÑO]]-YEAR(BD_ATLETAS[[#This Row],[F. NACIMIENTO]]))</f>
        <v>15</v>
      </c>
      <c r="D2610" s="2" t="s">
        <v>100</v>
      </c>
      <c r="E2610" s="4" t="s">
        <v>362</v>
      </c>
      <c r="F261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0" s="4" t="str">
        <f>_xlfn.XLOOKUP(BD_ATLETAS[[#This Row],[ATLETA]],ATLETAS[ATLETA],ATLETAS[SEXO])</f>
        <v>M</v>
      </c>
      <c r="H2610" s="4" t="s">
        <v>386</v>
      </c>
      <c r="I2610" s="2" t="s">
        <v>388</v>
      </c>
      <c r="J2610" s="1" t="s">
        <v>11</v>
      </c>
      <c r="K2610" s="3">
        <v>5.0312499999999999E-4</v>
      </c>
    </row>
    <row r="2611" spans="1:11" x14ac:dyDescent="0.25">
      <c r="A2611" s="1">
        <v>2024</v>
      </c>
      <c r="B2611" s="4">
        <f>_xlfn.XLOOKUP(BD_ATLETAS[[#This Row],[ATLETA]],ATLETAS[ATLETA],ATLETAS[F. NACIMIENTO])</f>
        <v>38484</v>
      </c>
      <c r="C2611" s="1">
        <f>IF(BD_ATLETAS[[#This Row],[F. NACIMIENTO]]=0,"",BD_ATLETAS[[#This Row],[AÑO]]-YEAR(BD_ATLETAS[[#This Row],[F. NACIMIENTO]]))</f>
        <v>15</v>
      </c>
      <c r="D2611" s="2" t="s">
        <v>347</v>
      </c>
      <c r="E2611" s="4" t="s">
        <v>376</v>
      </c>
      <c r="F261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1" s="4" t="str">
        <f>_xlfn.XLOOKUP(BD_ATLETAS[[#This Row],[ATLETA]],ATLETAS[ATLETA],ATLETAS[SEXO])</f>
        <v>M</v>
      </c>
      <c r="H2611" s="4" t="s">
        <v>386</v>
      </c>
      <c r="I2611" s="2" t="s">
        <v>388</v>
      </c>
      <c r="J2611" s="1" t="s">
        <v>653</v>
      </c>
      <c r="K2611" s="3">
        <v>3.5673611111111114E-3</v>
      </c>
    </row>
    <row r="2612" spans="1:11" x14ac:dyDescent="0.25">
      <c r="A2612" s="1">
        <v>2024</v>
      </c>
      <c r="B2612" s="4">
        <f>_xlfn.XLOOKUP(BD_ATLETAS[[#This Row],[ATLETA]],ATLETAS[ATLETA],ATLETAS[F. NACIMIENTO])</f>
        <v>38484</v>
      </c>
      <c r="C2612" s="1">
        <f>IF(BD_ATLETAS[[#This Row],[F. NACIMIENTO]]=0,"",BD_ATLETAS[[#This Row],[AÑO]]-YEAR(BD_ATLETAS[[#This Row],[F. NACIMIENTO]]))</f>
        <v>15</v>
      </c>
      <c r="D2612" s="2" t="s">
        <v>347</v>
      </c>
      <c r="E2612" s="4" t="s">
        <v>376</v>
      </c>
      <c r="F261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2" s="4" t="str">
        <f>_xlfn.XLOOKUP(BD_ATLETAS[[#This Row],[ATLETA]],ATLETAS[ATLETA],ATLETAS[SEXO])</f>
        <v>M</v>
      </c>
      <c r="H2612" s="4" t="s">
        <v>386</v>
      </c>
      <c r="I2612" s="2" t="s">
        <v>388</v>
      </c>
      <c r="J2612" s="1" t="s">
        <v>652</v>
      </c>
      <c r="K2612" s="3">
        <v>1.6422453703703703E-3</v>
      </c>
    </row>
    <row r="2613" spans="1:11" x14ac:dyDescent="0.25">
      <c r="A2613" s="1">
        <v>2024</v>
      </c>
      <c r="B2613" s="4">
        <f>_xlfn.XLOOKUP(BD_ATLETAS[[#This Row],[ATLETA]],ATLETAS[ATLETA],ATLETAS[F. NACIMIENTO])</f>
        <v>38484</v>
      </c>
      <c r="C2613" s="1">
        <f>IF(BD_ATLETAS[[#This Row],[F. NACIMIENTO]]=0,"",BD_ATLETAS[[#This Row],[AÑO]]-YEAR(BD_ATLETAS[[#This Row],[F. NACIMIENTO]]))</f>
        <v>15</v>
      </c>
      <c r="D2613" s="2" t="s">
        <v>347</v>
      </c>
      <c r="E2613" s="4" t="s">
        <v>376</v>
      </c>
      <c r="F261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13" s="4" t="str">
        <f>_xlfn.XLOOKUP(BD_ATLETAS[[#This Row],[ATLETA]],ATLETAS[ATLETA],ATLETAS[SEXO])</f>
        <v>M</v>
      </c>
      <c r="H2613" s="4" t="s">
        <v>386</v>
      </c>
      <c r="I2613" s="2" t="s">
        <v>388</v>
      </c>
      <c r="J2613" s="1" t="s">
        <v>11</v>
      </c>
      <c r="K2613" s="3">
        <v>3.9305555555555556E-4</v>
      </c>
    </row>
    <row r="2614" spans="1:11" x14ac:dyDescent="0.25">
      <c r="A2614" s="1">
        <v>2024</v>
      </c>
      <c r="B2614" s="4">
        <f>_xlfn.XLOOKUP(BD_ATLETAS[[#This Row],[ATLETA]],ATLETAS[ATLETA],ATLETAS[F. NACIMIENTO])</f>
        <v>39558</v>
      </c>
      <c r="C2614" s="1">
        <f>IF(BD_ATLETAS[[#This Row],[F. NACIMIENTO]]=0,"",BD_ATLETAS[[#This Row],[AÑO]]-YEAR(BD_ATLETAS[[#This Row],[F. NACIMIENTO]]))</f>
        <v>12</v>
      </c>
      <c r="D2614" s="2" t="s">
        <v>265</v>
      </c>
      <c r="E2614" s="4" t="s">
        <v>369</v>
      </c>
      <c r="F26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4" s="4" t="str">
        <f>_xlfn.XLOOKUP(BD_ATLETAS[[#This Row],[ATLETA]],ATLETAS[ATLETA],ATLETAS[SEXO])</f>
        <v>M</v>
      </c>
      <c r="H2614" s="4" t="s">
        <v>386</v>
      </c>
      <c r="I2614" s="2" t="s">
        <v>388</v>
      </c>
      <c r="J2614" s="1" t="s">
        <v>653</v>
      </c>
      <c r="K2614" s="3">
        <v>3.978356481481482E-3</v>
      </c>
    </row>
    <row r="2615" spans="1:11" x14ac:dyDescent="0.25">
      <c r="A2615" s="1">
        <v>2024</v>
      </c>
      <c r="B2615" s="4">
        <f>_xlfn.XLOOKUP(BD_ATLETAS[[#This Row],[ATLETA]],ATLETAS[ATLETA],ATLETAS[F. NACIMIENTO])</f>
        <v>39558</v>
      </c>
      <c r="C2615" s="1">
        <f>IF(BD_ATLETAS[[#This Row],[F. NACIMIENTO]]=0,"",BD_ATLETAS[[#This Row],[AÑO]]-YEAR(BD_ATLETAS[[#This Row],[F. NACIMIENTO]]))</f>
        <v>12</v>
      </c>
      <c r="D2615" s="2" t="s">
        <v>265</v>
      </c>
      <c r="E2615" s="4" t="s">
        <v>369</v>
      </c>
      <c r="F261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5" s="4" t="str">
        <f>_xlfn.XLOOKUP(BD_ATLETAS[[#This Row],[ATLETA]],ATLETAS[ATLETA],ATLETAS[SEXO])</f>
        <v>M</v>
      </c>
      <c r="H2615" s="4" t="s">
        <v>386</v>
      </c>
      <c r="I2615" s="2" t="s">
        <v>388</v>
      </c>
      <c r="J2615" s="1" t="s">
        <v>652</v>
      </c>
      <c r="K2615" s="3">
        <v>1.8964120370370369E-3</v>
      </c>
    </row>
    <row r="2616" spans="1:11" x14ac:dyDescent="0.25">
      <c r="A2616" s="1">
        <v>2024</v>
      </c>
      <c r="B2616" s="4">
        <f>_xlfn.XLOOKUP(BD_ATLETAS[[#This Row],[ATLETA]],ATLETAS[ATLETA],ATLETAS[F. NACIMIENTO])</f>
        <v>39558</v>
      </c>
      <c r="C2616" s="1">
        <f>IF(BD_ATLETAS[[#This Row],[F. NACIMIENTO]]=0,"",BD_ATLETAS[[#This Row],[AÑO]]-YEAR(BD_ATLETAS[[#This Row],[F. NACIMIENTO]]))</f>
        <v>12</v>
      </c>
      <c r="D2616" s="2" t="s">
        <v>265</v>
      </c>
      <c r="E2616" s="4" t="s">
        <v>369</v>
      </c>
      <c r="F261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16" s="4" t="str">
        <f>_xlfn.XLOOKUP(BD_ATLETAS[[#This Row],[ATLETA]],ATLETAS[ATLETA],ATLETAS[SEXO])</f>
        <v>M</v>
      </c>
      <c r="H2616" s="4" t="s">
        <v>386</v>
      </c>
      <c r="I2616" s="2" t="s">
        <v>388</v>
      </c>
      <c r="J2616" s="1" t="s">
        <v>11</v>
      </c>
      <c r="K2616" s="3">
        <v>4.5636574074074074E-4</v>
      </c>
    </row>
    <row r="2617" spans="1:11" x14ac:dyDescent="0.25">
      <c r="A2617" s="1">
        <v>2024</v>
      </c>
      <c r="B2617" s="4">
        <f>_xlfn.XLOOKUP(BD_ATLETAS[[#This Row],[ATLETA]],ATLETAS[ATLETA],ATLETAS[F. NACIMIENTO])</f>
        <v>39124</v>
      </c>
      <c r="C2617" s="1">
        <f>IF(BD_ATLETAS[[#This Row],[F. NACIMIENTO]]=0,"",BD_ATLETAS[[#This Row],[AÑO]]-YEAR(BD_ATLETAS[[#This Row],[F. NACIMIENTO]]))</f>
        <v>13</v>
      </c>
      <c r="D2617" s="2" t="s">
        <v>249</v>
      </c>
      <c r="E2617" s="4" t="s">
        <v>369</v>
      </c>
      <c r="F261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7" s="4" t="str">
        <f>_xlfn.XLOOKUP(BD_ATLETAS[[#This Row],[ATLETA]],ATLETAS[ATLETA],ATLETAS[SEXO])</f>
        <v>F</v>
      </c>
      <c r="H2617" s="4" t="s">
        <v>386</v>
      </c>
      <c r="I2617" s="2" t="s">
        <v>388</v>
      </c>
      <c r="J2617" s="1" t="s">
        <v>653</v>
      </c>
      <c r="K2617" s="3">
        <v>4.6037037037037036E-3</v>
      </c>
    </row>
    <row r="2618" spans="1:11" x14ac:dyDescent="0.25">
      <c r="A2618" s="1">
        <v>2024</v>
      </c>
      <c r="B2618" s="4">
        <f>_xlfn.XLOOKUP(BD_ATLETAS[[#This Row],[ATLETA]],ATLETAS[ATLETA],ATLETAS[F. NACIMIENTO])</f>
        <v>39124</v>
      </c>
      <c r="C2618" s="1">
        <f>IF(BD_ATLETAS[[#This Row],[F. NACIMIENTO]]=0,"",BD_ATLETAS[[#This Row],[AÑO]]-YEAR(BD_ATLETAS[[#This Row],[F. NACIMIENTO]]))</f>
        <v>13</v>
      </c>
      <c r="D2618" s="2" t="s">
        <v>249</v>
      </c>
      <c r="E2618" s="4" t="s">
        <v>369</v>
      </c>
      <c r="F26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8" s="4" t="str">
        <f>_xlfn.XLOOKUP(BD_ATLETAS[[#This Row],[ATLETA]],ATLETAS[ATLETA],ATLETAS[SEXO])</f>
        <v>F</v>
      </c>
      <c r="H2618" s="4" t="s">
        <v>386</v>
      </c>
      <c r="I2618" s="2" t="s">
        <v>388</v>
      </c>
      <c r="J2618" s="1" t="s">
        <v>652</v>
      </c>
      <c r="K2618" s="3">
        <v>2.1759259259259258E-3</v>
      </c>
    </row>
    <row r="2619" spans="1:11" x14ac:dyDescent="0.25">
      <c r="A2619" s="1">
        <v>2024</v>
      </c>
      <c r="B2619" s="4">
        <f>_xlfn.XLOOKUP(BD_ATLETAS[[#This Row],[ATLETA]],ATLETAS[ATLETA],ATLETAS[F. NACIMIENTO])</f>
        <v>39124</v>
      </c>
      <c r="C2619" s="1">
        <f>IF(BD_ATLETAS[[#This Row],[F. NACIMIENTO]]=0,"",BD_ATLETAS[[#This Row],[AÑO]]-YEAR(BD_ATLETAS[[#This Row],[F. NACIMIENTO]]))</f>
        <v>13</v>
      </c>
      <c r="D2619" s="2" t="s">
        <v>249</v>
      </c>
      <c r="E2619" s="4" t="s">
        <v>369</v>
      </c>
      <c r="F26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19" s="4" t="str">
        <f>_xlfn.XLOOKUP(BD_ATLETAS[[#This Row],[ATLETA]],ATLETAS[ATLETA],ATLETAS[SEXO])</f>
        <v>F</v>
      </c>
      <c r="H2619" s="4" t="s">
        <v>386</v>
      </c>
      <c r="I2619" s="2" t="s">
        <v>388</v>
      </c>
      <c r="J2619" s="1" t="s">
        <v>11</v>
      </c>
      <c r="K2619" s="3">
        <v>5.7141203703703705E-4</v>
      </c>
    </row>
    <row r="2620" spans="1:11" x14ac:dyDescent="0.25">
      <c r="A2620" s="1">
        <v>2024</v>
      </c>
      <c r="B2620" s="4">
        <f>_xlfn.XLOOKUP(BD_ATLETAS[[#This Row],[ATLETA]],ATLETAS[ATLETA],ATLETAS[F. NACIMIENTO])</f>
        <v>39198</v>
      </c>
      <c r="C2620" s="1">
        <f>IF(BD_ATLETAS[[#This Row],[F. NACIMIENTO]]=0,"",BD_ATLETAS[[#This Row],[AÑO]]-YEAR(BD_ATLETAS[[#This Row],[F. NACIMIENTO]]))</f>
        <v>13</v>
      </c>
      <c r="D2620" s="2" t="s">
        <v>408</v>
      </c>
      <c r="E2620" s="4" t="s">
        <v>369</v>
      </c>
      <c r="F26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0" s="4" t="str">
        <f>_xlfn.XLOOKUP(BD_ATLETAS[[#This Row],[ATLETA]],ATLETAS[ATLETA],ATLETAS[SEXO])</f>
        <v>M</v>
      </c>
      <c r="H2620" s="4" t="s">
        <v>386</v>
      </c>
      <c r="I2620" s="2" t="s">
        <v>388</v>
      </c>
      <c r="J2620" s="1" t="s">
        <v>653</v>
      </c>
      <c r="K2620" s="3">
        <v>3.7348379629629628E-3</v>
      </c>
    </row>
    <row r="2621" spans="1:11" x14ac:dyDescent="0.25">
      <c r="A2621" s="1">
        <v>2024</v>
      </c>
      <c r="B2621" s="4">
        <f>_xlfn.XLOOKUP(BD_ATLETAS[[#This Row],[ATLETA]],ATLETAS[ATLETA],ATLETAS[F. NACIMIENTO])</f>
        <v>39198</v>
      </c>
      <c r="C2621" s="1">
        <f>IF(BD_ATLETAS[[#This Row],[F. NACIMIENTO]]=0,"",BD_ATLETAS[[#This Row],[AÑO]]-YEAR(BD_ATLETAS[[#This Row],[F. NACIMIENTO]]))</f>
        <v>13</v>
      </c>
      <c r="D2621" s="2" t="s">
        <v>408</v>
      </c>
      <c r="E2621" s="4" t="s">
        <v>369</v>
      </c>
      <c r="F26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1" s="4" t="str">
        <f>_xlfn.XLOOKUP(BD_ATLETAS[[#This Row],[ATLETA]],ATLETAS[ATLETA],ATLETAS[SEXO])</f>
        <v>M</v>
      </c>
      <c r="H2621" s="4" t="s">
        <v>386</v>
      </c>
      <c r="I2621" s="2" t="s">
        <v>388</v>
      </c>
      <c r="J2621" s="1" t="s">
        <v>652</v>
      </c>
      <c r="K2621" s="3">
        <v>1.7096064814814817E-3</v>
      </c>
    </row>
    <row r="2622" spans="1:11" x14ac:dyDescent="0.25">
      <c r="A2622" s="1">
        <v>2024</v>
      </c>
      <c r="B2622" s="4">
        <f>_xlfn.XLOOKUP(BD_ATLETAS[[#This Row],[ATLETA]],ATLETAS[ATLETA],ATLETAS[F. NACIMIENTO])</f>
        <v>39198</v>
      </c>
      <c r="C2622" s="1">
        <f>IF(BD_ATLETAS[[#This Row],[F. NACIMIENTO]]=0,"",BD_ATLETAS[[#This Row],[AÑO]]-YEAR(BD_ATLETAS[[#This Row],[F. NACIMIENTO]]))</f>
        <v>13</v>
      </c>
      <c r="D2622" s="2" t="s">
        <v>408</v>
      </c>
      <c r="E2622" s="4" t="s">
        <v>369</v>
      </c>
      <c r="F26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22" s="4" t="str">
        <f>_xlfn.XLOOKUP(BD_ATLETAS[[#This Row],[ATLETA]],ATLETAS[ATLETA],ATLETAS[SEXO])</f>
        <v>M</v>
      </c>
      <c r="H2622" s="4" t="s">
        <v>386</v>
      </c>
      <c r="I2622" s="2" t="s">
        <v>388</v>
      </c>
      <c r="J2622" s="1" t="s">
        <v>11</v>
      </c>
      <c r="K2622" s="3">
        <v>4.4583333333333335E-4</v>
      </c>
    </row>
    <row r="2623" spans="1:11" x14ac:dyDescent="0.25">
      <c r="A2623" s="1">
        <v>2024</v>
      </c>
      <c r="B2623" s="4">
        <f>_xlfn.XLOOKUP(BD_ATLETAS[[#This Row],[ATLETA]],ATLETAS[ATLETA],ATLETAS[F. NACIMIENTO])</f>
        <v>38352</v>
      </c>
      <c r="C2623" s="1">
        <f>IF(BD_ATLETAS[[#This Row],[F. NACIMIENTO]]=0,"",BD_ATLETAS[[#This Row],[AÑO]]-YEAR(BD_ATLETAS[[#This Row],[F. NACIMIENTO]]))</f>
        <v>15</v>
      </c>
      <c r="D2623" s="2" t="s">
        <v>271</v>
      </c>
      <c r="E2623" s="4" t="s">
        <v>369</v>
      </c>
      <c r="F26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3" s="4" t="str">
        <f>_xlfn.XLOOKUP(BD_ATLETAS[[#This Row],[ATLETA]],ATLETAS[ATLETA],ATLETAS[SEXO])</f>
        <v>M</v>
      </c>
      <c r="H2623" s="4" t="s">
        <v>386</v>
      </c>
      <c r="I2623" s="2" t="s">
        <v>388</v>
      </c>
      <c r="J2623" s="1" t="s">
        <v>653</v>
      </c>
      <c r="K2623" s="3">
        <v>3.485300925925926E-3</v>
      </c>
    </row>
    <row r="2624" spans="1:11" x14ac:dyDescent="0.25">
      <c r="A2624" s="1">
        <v>2024</v>
      </c>
      <c r="B2624" s="4">
        <f>_xlfn.XLOOKUP(BD_ATLETAS[[#This Row],[ATLETA]],ATLETAS[ATLETA],ATLETAS[F. NACIMIENTO])</f>
        <v>38352</v>
      </c>
      <c r="C2624" s="1">
        <f>IF(BD_ATLETAS[[#This Row],[F. NACIMIENTO]]=0,"",BD_ATLETAS[[#This Row],[AÑO]]-YEAR(BD_ATLETAS[[#This Row],[F. NACIMIENTO]]))</f>
        <v>15</v>
      </c>
      <c r="D2624" s="2" t="s">
        <v>271</v>
      </c>
      <c r="E2624" s="4" t="s">
        <v>369</v>
      </c>
      <c r="F26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4" s="4" t="str">
        <f>_xlfn.XLOOKUP(BD_ATLETAS[[#This Row],[ATLETA]],ATLETAS[ATLETA],ATLETAS[SEXO])</f>
        <v>M</v>
      </c>
      <c r="H2624" s="4" t="s">
        <v>386</v>
      </c>
      <c r="I2624" s="2" t="s">
        <v>388</v>
      </c>
      <c r="J2624" s="1" t="s">
        <v>652</v>
      </c>
      <c r="K2624" s="3">
        <v>1.6583333333333333E-3</v>
      </c>
    </row>
    <row r="2625" spans="1:11" x14ac:dyDescent="0.25">
      <c r="A2625" s="1">
        <v>2024</v>
      </c>
      <c r="B2625" s="4">
        <f>_xlfn.XLOOKUP(BD_ATLETAS[[#This Row],[ATLETA]],ATLETAS[ATLETA],ATLETAS[F. NACIMIENTO])</f>
        <v>38352</v>
      </c>
      <c r="C2625" s="1">
        <f>IF(BD_ATLETAS[[#This Row],[F. NACIMIENTO]]=0,"",BD_ATLETAS[[#This Row],[AÑO]]-YEAR(BD_ATLETAS[[#This Row],[F. NACIMIENTO]]))</f>
        <v>15</v>
      </c>
      <c r="D2625" s="2" t="s">
        <v>271</v>
      </c>
      <c r="E2625" s="4" t="s">
        <v>369</v>
      </c>
      <c r="F26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25" s="4" t="str">
        <f>_xlfn.XLOOKUP(BD_ATLETAS[[#This Row],[ATLETA]],ATLETAS[ATLETA],ATLETAS[SEXO])</f>
        <v>M</v>
      </c>
      <c r="H2625" s="4" t="s">
        <v>386</v>
      </c>
      <c r="I2625" s="2" t="s">
        <v>388</v>
      </c>
      <c r="J2625" s="1" t="s">
        <v>11</v>
      </c>
      <c r="K2625" s="3">
        <v>4.061342592592593E-4</v>
      </c>
    </row>
    <row r="2626" spans="1:11" x14ac:dyDescent="0.25">
      <c r="A2626" s="1">
        <v>2024</v>
      </c>
      <c r="B2626" s="4">
        <f>_xlfn.XLOOKUP(BD_ATLETAS[[#This Row],[ATLETA]],ATLETAS[ATLETA],ATLETAS[F. NACIMIENTO])</f>
        <v>40632</v>
      </c>
      <c r="C2626" s="1">
        <f>IF(BD_ATLETAS[[#This Row],[F. NACIMIENTO]]=0,"",BD_ATLETAS[[#This Row],[AÑO]]-YEAR(BD_ATLETAS[[#This Row],[F. NACIMIENTO]]))</f>
        <v>9</v>
      </c>
      <c r="D2626" s="2" t="s">
        <v>133</v>
      </c>
      <c r="E2626" s="4" t="s">
        <v>364</v>
      </c>
      <c r="F2626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6" s="4" t="str">
        <f>_xlfn.XLOOKUP(BD_ATLETAS[[#This Row],[ATLETA]],ATLETAS[ATLETA],ATLETAS[SEXO])</f>
        <v>M</v>
      </c>
      <c r="H2626" s="4" t="s">
        <v>386</v>
      </c>
      <c r="I2626" s="2" t="s">
        <v>388</v>
      </c>
      <c r="J2626" s="1" t="s">
        <v>653</v>
      </c>
      <c r="K2626" s="3">
        <v>5.0313657407407408E-3</v>
      </c>
    </row>
    <row r="2627" spans="1:11" x14ac:dyDescent="0.25">
      <c r="A2627" s="1">
        <v>2024</v>
      </c>
      <c r="B2627" s="4">
        <f>_xlfn.XLOOKUP(BD_ATLETAS[[#This Row],[ATLETA]],ATLETAS[ATLETA],ATLETAS[F. NACIMIENTO])</f>
        <v>40632</v>
      </c>
      <c r="C2627" s="1">
        <f>IF(BD_ATLETAS[[#This Row],[F. NACIMIENTO]]=0,"",BD_ATLETAS[[#This Row],[AÑO]]-YEAR(BD_ATLETAS[[#This Row],[F. NACIMIENTO]]))</f>
        <v>9</v>
      </c>
      <c r="D2627" s="2" t="s">
        <v>133</v>
      </c>
      <c r="E2627" s="4" t="s">
        <v>364</v>
      </c>
      <c r="F2627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7" s="4" t="str">
        <f>_xlfn.XLOOKUP(BD_ATLETAS[[#This Row],[ATLETA]],ATLETAS[ATLETA],ATLETAS[SEXO])</f>
        <v>M</v>
      </c>
      <c r="H2627" s="4" t="s">
        <v>386</v>
      </c>
      <c r="I2627" s="2" t="s">
        <v>388</v>
      </c>
      <c r="J2627" s="1" t="s">
        <v>652</v>
      </c>
      <c r="K2627" s="3">
        <v>2.5093749999999999E-3</v>
      </c>
    </row>
    <row r="2628" spans="1:11" x14ac:dyDescent="0.25">
      <c r="A2628" s="1">
        <v>2024</v>
      </c>
      <c r="B2628" s="4">
        <f>_xlfn.XLOOKUP(BD_ATLETAS[[#This Row],[ATLETA]],ATLETAS[ATLETA],ATLETAS[F. NACIMIENTO])</f>
        <v>40632</v>
      </c>
      <c r="C2628" s="1">
        <f>IF(BD_ATLETAS[[#This Row],[F. NACIMIENTO]]=0,"",BD_ATLETAS[[#This Row],[AÑO]]-YEAR(BD_ATLETAS[[#This Row],[F. NACIMIENTO]]))</f>
        <v>9</v>
      </c>
      <c r="D2628" s="2" t="s">
        <v>133</v>
      </c>
      <c r="E2628" s="4" t="s">
        <v>364</v>
      </c>
      <c r="F2628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8" s="4" t="str">
        <f>_xlfn.XLOOKUP(BD_ATLETAS[[#This Row],[ATLETA]],ATLETAS[ATLETA],ATLETAS[SEXO])</f>
        <v>M</v>
      </c>
      <c r="H2628" s="4" t="s">
        <v>386</v>
      </c>
      <c r="I2628" s="2" t="s">
        <v>388</v>
      </c>
      <c r="J2628" s="1" t="s">
        <v>11</v>
      </c>
      <c r="K2628" s="3">
        <v>6.350694444444444E-4</v>
      </c>
    </row>
    <row r="2629" spans="1:11" x14ac:dyDescent="0.25">
      <c r="A2629" s="1">
        <v>2024</v>
      </c>
      <c r="B2629" s="4">
        <f>_xlfn.XLOOKUP(BD_ATLETAS[[#This Row],[ATLETA]],ATLETAS[ATLETA],ATLETAS[F. NACIMIENTO])</f>
        <v>40739</v>
      </c>
      <c r="C2629" s="1">
        <f>IF(BD_ATLETAS[[#This Row],[F. NACIMIENTO]]=0,"",BD_ATLETAS[[#This Row],[AÑO]]-YEAR(BD_ATLETAS[[#This Row],[F. NACIMIENTO]]))</f>
        <v>9</v>
      </c>
      <c r="D2629" s="2" t="s">
        <v>434</v>
      </c>
      <c r="E2629" s="4" t="s">
        <v>376</v>
      </c>
      <c r="F2629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29" s="4" t="str">
        <f>_xlfn.XLOOKUP(BD_ATLETAS[[#This Row],[ATLETA]],ATLETAS[ATLETA],ATLETAS[SEXO])</f>
        <v>M</v>
      </c>
      <c r="H2629" s="4" t="s">
        <v>386</v>
      </c>
      <c r="I2629" s="2" t="s">
        <v>388</v>
      </c>
      <c r="J2629" s="1" t="s">
        <v>652</v>
      </c>
      <c r="K2629" s="3">
        <v>2.9604166666666668E-3</v>
      </c>
    </row>
    <row r="2630" spans="1:11" x14ac:dyDescent="0.25">
      <c r="A2630" s="1">
        <v>2024</v>
      </c>
      <c r="B2630" s="4">
        <f>_xlfn.XLOOKUP(BD_ATLETAS[[#This Row],[ATLETA]],ATLETAS[ATLETA],ATLETAS[F. NACIMIENTO])</f>
        <v>40739</v>
      </c>
      <c r="C2630" s="1">
        <f>IF(BD_ATLETAS[[#This Row],[F. NACIMIENTO]]=0,"",BD_ATLETAS[[#This Row],[AÑO]]-YEAR(BD_ATLETAS[[#This Row],[F. NACIMIENTO]]))</f>
        <v>9</v>
      </c>
      <c r="D2630" s="2" t="s">
        <v>434</v>
      </c>
      <c r="E2630" s="4" t="s">
        <v>376</v>
      </c>
      <c r="F263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630" s="4" t="str">
        <f>_xlfn.XLOOKUP(BD_ATLETAS[[#This Row],[ATLETA]],ATLETAS[ATLETA],ATLETAS[SEXO])</f>
        <v>M</v>
      </c>
      <c r="H2630" s="4" t="s">
        <v>386</v>
      </c>
      <c r="I2630" s="2" t="s">
        <v>388</v>
      </c>
      <c r="J2630" s="1" t="s">
        <v>11</v>
      </c>
      <c r="K2630" s="3">
        <v>8.1747685185185178E-4</v>
      </c>
    </row>
    <row r="2631" spans="1:11" x14ac:dyDescent="0.25">
      <c r="A2631" s="1">
        <v>2024</v>
      </c>
      <c r="B2631" s="4">
        <f>_xlfn.XLOOKUP(BD_ATLETAS[[#This Row],[ATLETA]],ATLETAS[ATLETA],ATLETAS[F. NACIMIENTO])</f>
        <v>40017</v>
      </c>
      <c r="C2631" s="1">
        <f>IF(BD_ATLETAS[[#This Row],[F. NACIMIENTO]]=0,"",BD_ATLETAS[[#This Row],[AÑO]]-YEAR(BD_ATLETAS[[#This Row],[F. NACIMIENTO]]))</f>
        <v>11</v>
      </c>
      <c r="D2631" s="2" t="s">
        <v>71</v>
      </c>
      <c r="E2631" s="4" t="s">
        <v>78</v>
      </c>
      <c r="F263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1" s="4" t="str">
        <f>_xlfn.XLOOKUP(BD_ATLETAS[[#This Row],[ATLETA]],ATLETAS[ATLETA],ATLETAS[SEXO])</f>
        <v>F</v>
      </c>
      <c r="H2631" s="4" t="s">
        <v>386</v>
      </c>
      <c r="I2631" s="2" t="s">
        <v>388</v>
      </c>
      <c r="J2631" s="1" t="s">
        <v>653</v>
      </c>
      <c r="K2631" s="3">
        <v>5.4842592592592599E-3</v>
      </c>
    </row>
    <row r="2632" spans="1:11" x14ac:dyDescent="0.25">
      <c r="A2632" s="1">
        <v>2024</v>
      </c>
      <c r="B2632" s="4">
        <f>_xlfn.XLOOKUP(BD_ATLETAS[[#This Row],[ATLETA]],ATLETAS[ATLETA],ATLETAS[F. NACIMIENTO])</f>
        <v>40017</v>
      </c>
      <c r="C2632" s="1">
        <f>IF(BD_ATLETAS[[#This Row],[F. NACIMIENTO]]=0,"",BD_ATLETAS[[#This Row],[AÑO]]-YEAR(BD_ATLETAS[[#This Row],[F. NACIMIENTO]]))</f>
        <v>11</v>
      </c>
      <c r="D2632" s="2" t="s">
        <v>71</v>
      </c>
      <c r="E2632" s="4" t="s">
        <v>78</v>
      </c>
      <c r="F26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2" s="4" t="str">
        <f>_xlfn.XLOOKUP(BD_ATLETAS[[#This Row],[ATLETA]],ATLETAS[ATLETA],ATLETAS[SEXO])</f>
        <v>F</v>
      </c>
      <c r="H2632" s="4" t="s">
        <v>386</v>
      </c>
      <c r="I2632" s="2" t="s">
        <v>388</v>
      </c>
      <c r="J2632" s="1" t="s">
        <v>652</v>
      </c>
      <c r="K2632" s="3">
        <v>2.6478009259259258E-3</v>
      </c>
    </row>
    <row r="2633" spans="1:11" x14ac:dyDescent="0.25">
      <c r="A2633" s="1">
        <v>2024</v>
      </c>
      <c r="B2633" s="4">
        <f>_xlfn.XLOOKUP(BD_ATLETAS[[#This Row],[ATLETA]],ATLETAS[ATLETA],ATLETAS[F. NACIMIENTO])</f>
        <v>40017</v>
      </c>
      <c r="C2633" s="1">
        <f>IF(BD_ATLETAS[[#This Row],[F. NACIMIENTO]]=0,"",BD_ATLETAS[[#This Row],[AÑO]]-YEAR(BD_ATLETAS[[#This Row],[F. NACIMIENTO]]))</f>
        <v>11</v>
      </c>
      <c r="D2633" s="2" t="s">
        <v>71</v>
      </c>
      <c r="E2633" s="4" t="s">
        <v>78</v>
      </c>
      <c r="F26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3" s="4" t="str">
        <f>_xlfn.XLOOKUP(BD_ATLETAS[[#This Row],[ATLETA]],ATLETAS[ATLETA],ATLETAS[SEXO])</f>
        <v>F</v>
      </c>
      <c r="H2633" s="4" t="s">
        <v>386</v>
      </c>
      <c r="I2633" s="2" t="s">
        <v>388</v>
      </c>
      <c r="J2633" s="1" t="s">
        <v>11</v>
      </c>
      <c r="K2633" s="3">
        <v>7.0740740740740736E-4</v>
      </c>
    </row>
    <row r="2634" spans="1:11" x14ac:dyDescent="0.25">
      <c r="A2634" s="1">
        <v>2024</v>
      </c>
      <c r="B2634" s="4">
        <f>_xlfn.XLOOKUP(BD_ATLETAS[[#This Row],[ATLETA]],ATLETAS[ATLETA],ATLETAS[F. NACIMIENTO])</f>
        <v>37621</v>
      </c>
      <c r="C2634" s="1">
        <f>IF(BD_ATLETAS[[#This Row],[F. NACIMIENTO]]=0,"",BD_ATLETAS[[#This Row],[AÑO]]-YEAR(BD_ATLETAS[[#This Row],[F. NACIMIENTO]]))</f>
        <v>17</v>
      </c>
      <c r="D2634" s="2" t="s">
        <v>274</v>
      </c>
      <c r="E2634" s="4" t="s">
        <v>369</v>
      </c>
      <c r="F2634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4" s="4" t="str">
        <f>_xlfn.XLOOKUP(BD_ATLETAS[[#This Row],[ATLETA]],ATLETAS[ATLETA],ATLETAS[SEXO])</f>
        <v>M</v>
      </c>
      <c r="H2634" s="4" t="s">
        <v>386</v>
      </c>
      <c r="I2634" s="2" t="s">
        <v>388</v>
      </c>
      <c r="J2634" s="1" t="s">
        <v>653</v>
      </c>
      <c r="K2634" s="3">
        <v>3.2953703703703708E-3</v>
      </c>
    </row>
    <row r="2635" spans="1:11" x14ac:dyDescent="0.25">
      <c r="A2635" s="1">
        <v>2024</v>
      </c>
      <c r="B2635" s="4">
        <f>_xlfn.XLOOKUP(BD_ATLETAS[[#This Row],[ATLETA]],ATLETAS[ATLETA],ATLETAS[F. NACIMIENTO])</f>
        <v>37621</v>
      </c>
      <c r="C2635" s="1">
        <f>IF(BD_ATLETAS[[#This Row],[F. NACIMIENTO]]=0,"",BD_ATLETAS[[#This Row],[AÑO]]-YEAR(BD_ATLETAS[[#This Row],[F. NACIMIENTO]]))</f>
        <v>17</v>
      </c>
      <c r="D2635" s="2" t="s">
        <v>274</v>
      </c>
      <c r="E2635" s="4" t="s">
        <v>369</v>
      </c>
      <c r="F2635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5" s="4" t="str">
        <f>_xlfn.XLOOKUP(BD_ATLETAS[[#This Row],[ATLETA]],ATLETAS[ATLETA],ATLETAS[SEXO])</f>
        <v>M</v>
      </c>
      <c r="H2635" s="4" t="s">
        <v>386</v>
      </c>
      <c r="I2635" s="2" t="s">
        <v>388</v>
      </c>
      <c r="J2635" s="1" t="s">
        <v>652</v>
      </c>
      <c r="K2635" s="3">
        <v>1.5062499999999998E-3</v>
      </c>
    </row>
    <row r="2636" spans="1:11" x14ac:dyDescent="0.25">
      <c r="A2636" s="1">
        <v>2024</v>
      </c>
      <c r="B2636" s="4">
        <f>_xlfn.XLOOKUP(BD_ATLETAS[[#This Row],[ATLETA]],ATLETAS[ATLETA],ATLETAS[F. NACIMIENTO])</f>
        <v>37621</v>
      </c>
      <c r="C2636" s="1">
        <f>IF(BD_ATLETAS[[#This Row],[F. NACIMIENTO]]=0,"",BD_ATLETAS[[#This Row],[AÑO]]-YEAR(BD_ATLETAS[[#This Row],[F. NACIMIENTO]]))</f>
        <v>17</v>
      </c>
      <c r="D2636" s="2" t="s">
        <v>274</v>
      </c>
      <c r="E2636" s="4" t="s">
        <v>369</v>
      </c>
      <c r="F263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36" s="4" t="str">
        <f>_xlfn.XLOOKUP(BD_ATLETAS[[#This Row],[ATLETA]],ATLETAS[ATLETA],ATLETAS[SEXO])</f>
        <v>M</v>
      </c>
      <c r="H2636" s="4" t="s">
        <v>386</v>
      </c>
      <c r="I2636" s="2" t="s">
        <v>388</v>
      </c>
      <c r="J2636" s="1" t="s">
        <v>11</v>
      </c>
      <c r="K2636" s="3">
        <v>3.511574074074074E-4</v>
      </c>
    </row>
    <row r="2637" spans="1:11" x14ac:dyDescent="0.25">
      <c r="A2637" s="1">
        <v>2024</v>
      </c>
      <c r="B2637" s="4">
        <f>_xlfn.XLOOKUP(BD_ATLETAS[[#This Row],[ATLETA]],ATLETAS[ATLETA],ATLETAS[F. NACIMIENTO])</f>
        <v>40228</v>
      </c>
      <c r="C2637" s="1">
        <f>IF(BD_ATLETAS[[#This Row],[F. NACIMIENTO]]=0,"",BD_ATLETAS[[#This Row],[AÑO]]-YEAR(BD_ATLETAS[[#This Row],[F. NACIMIENTO]]))</f>
        <v>10</v>
      </c>
      <c r="D2637" s="2" t="s">
        <v>400</v>
      </c>
      <c r="E2637" s="4" t="s">
        <v>376</v>
      </c>
      <c r="F263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7" s="4" t="str">
        <f>_xlfn.XLOOKUP(BD_ATLETAS[[#This Row],[ATLETA]],ATLETAS[ATLETA],ATLETAS[SEXO])</f>
        <v>F</v>
      </c>
      <c r="H2637" s="4" t="s">
        <v>387</v>
      </c>
      <c r="I2637" s="2" t="s">
        <v>388</v>
      </c>
      <c r="J2637" s="1" t="s">
        <v>653</v>
      </c>
      <c r="K2637" s="3">
        <v>5.3793981481481479E-3</v>
      </c>
    </row>
    <row r="2638" spans="1:11" x14ac:dyDescent="0.25">
      <c r="A2638" s="1">
        <v>2024</v>
      </c>
      <c r="B2638" s="4">
        <f>_xlfn.XLOOKUP(BD_ATLETAS[[#This Row],[ATLETA]],ATLETAS[ATLETA],ATLETAS[F. NACIMIENTO])</f>
        <v>40228</v>
      </c>
      <c r="C2638" s="1">
        <f>IF(BD_ATLETAS[[#This Row],[F. NACIMIENTO]]=0,"",BD_ATLETAS[[#This Row],[AÑO]]-YEAR(BD_ATLETAS[[#This Row],[F. NACIMIENTO]]))</f>
        <v>10</v>
      </c>
      <c r="D2638" s="2" t="s">
        <v>400</v>
      </c>
      <c r="E2638" s="4" t="s">
        <v>376</v>
      </c>
      <c r="F263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8" s="4" t="str">
        <f>_xlfn.XLOOKUP(BD_ATLETAS[[#This Row],[ATLETA]],ATLETAS[ATLETA],ATLETAS[SEXO])</f>
        <v>F</v>
      </c>
      <c r="H2638" s="4" t="s">
        <v>387</v>
      </c>
      <c r="I2638" s="2" t="s">
        <v>388</v>
      </c>
      <c r="J2638" s="1" t="s">
        <v>13</v>
      </c>
      <c r="K2638" s="3">
        <v>6.858796296296296E-4</v>
      </c>
    </row>
    <row r="2639" spans="1:11" x14ac:dyDescent="0.25">
      <c r="A2639" s="1">
        <v>2024</v>
      </c>
      <c r="B2639" s="4">
        <f>_xlfn.XLOOKUP(BD_ATLETAS[[#This Row],[ATLETA]],ATLETAS[ATLETA],ATLETAS[F. NACIMIENTO])</f>
        <v>40228</v>
      </c>
      <c r="C2639" s="1">
        <f>IF(BD_ATLETAS[[#This Row],[F. NACIMIENTO]]=0,"",BD_ATLETAS[[#This Row],[AÑO]]-YEAR(BD_ATLETAS[[#This Row],[F. NACIMIENTO]]))</f>
        <v>10</v>
      </c>
      <c r="D2639" s="2" t="s">
        <v>400</v>
      </c>
      <c r="E2639" s="4" t="s">
        <v>376</v>
      </c>
      <c r="F263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39" s="4" t="str">
        <f>_xlfn.XLOOKUP(BD_ATLETAS[[#This Row],[ATLETA]],ATLETAS[ATLETA],ATLETAS[SEXO])</f>
        <v>F</v>
      </c>
      <c r="H2639" s="4" t="s">
        <v>387</v>
      </c>
      <c r="I2639" s="2" t="s">
        <v>388</v>
      </c>
      <c r="J2639" s="1" t="s">
        <v>16</v>
      </c>
      <c r="K2639" s="3">
        <v>1.523148148148148E-3</v>
      </c>
    </row>
    <row r="2640" spans="1:11" x14ac:dyDescent="0.25">
      <c r="A2640" s="1">
        <v>2024</v>
      </c>
      <c r="B2640" s="4">
        <f>_xlfn.XLOOKUP(BD_ATLETAS[[#This Row],[ATLETA]],ATLETAS[ATLETA],ATLETAS[F. NACIMIENTO])</f>
        <v>39012</v>
      </c>
      <c r="C2640" s="1">
        <f>IF(BD_ATLETAS[[#This Row],[F. NACIMIENTO]]=0,"",BD_ATLETAS[[#This Row],[AÑO]]-YEAR(BD_ATLETAS[[#This Row],[F. NACIMIENTO]]))</f>
        <v>14</v>
      </c>
      <c r="D2640" s="2" t="s">
        <v>395</v>
      </c>
      <c r="E2640" s="4" t="s">
        <v>372</v>
      </c>
      <c r="F264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0" s="4" t="str">
        <f>_xlfn.XLOOKUP(BD_ATLETAS[[#This Row],[ATLETA]],ATLETAS[ATLETA],ATLETAS[SEXO])</f>
        <v>F</v>
      </c>
      <c r="H2640" s="4" t="s">
        <v>387</v>
      </c>
      <c r="I2640" s="2" t="s">
        <v>388</v>
      </c>
      <c r="J2640" s="1" t="s">
        <v>653</v>
      </c>
      <c r="K2640" s="3">
        <v>4.3291666666666669E-3</v>
      </c>
    </row>
    <row r="2641" spans="1:11" x14ac:dyDescent="0.25">
      <c r="A2641" s="1">
        <v>2024</v>
      </c>
      <c r="B2641" s="4">
        <f>_xlfn.XLOOKUP(BD_ATLETAS[[#This Row],[ATLETA]],ATLETAS[ATLETA],ATLETAS[F. NACIMIENTO])</f>
        <v>39012</v>
      </c>
      <c r="C2641" s="1">
        <f>IF(BD_ATLETAS[[#This Row],[F. NACIMIENTO]]=0,"",BD_ATLETAS[[#This Row],[AÑO]]-YEAR(BD_ATLETAS[[#This Row],[F. NACIMIENTO]]))</f>
        <v>14</v>
      </c>
      <c r="D2641" s="2" t="s">
        <v>395</v>
      </c>
      <c r="E2641" s="4" t="s">
        <v>372</v>
      </c>
      <c r="F264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1" s="4" t="str">
        <f>_xlfn.XLOOKUP(BD_ATLETAS[[#This Row],[ATLETA]],ATLETAS[ATLETA],ATLETAS[SEXO])</f>
        <v>F</v>
      </c>
      <c r="H2641" s="4" t="s">
        <v>387</v>
      </c>
      <c r="I2641" s="2" t="s">
        <v>388</v>
      </c>
      <c r="J2641" s="1" t="s">
        <v>13</v>
      </c>
      <c r="K2641" s="3">
        <v>4.6273148148148145E-4</v>
      </c>
    </row>
    <row r="2642" spans="1:11" x14ac:dyDescent="0.25">
      <c r="A2642" s="1">
        <v>2024</v>
      </c>
      <c r="B2642" s="4">
        <f>_xlfn.XLOOKUP(BD_ATLETAS[[#This Row],[ATLETA]],ATLETAS[ATLETA],ATLETAS[F. NACIMIENTO])</f>
        <v>39012</v>
      </c>
      <c r="C2642" s="1">
        <f>IF(BD_ATLETAS[[#This Row],[F. NACIMIENTO]]=0,"",BD_ATLETAS[[#This Row],[AÑO]]-YEAR(BD_ATLETAS[[#This Row],[F. NACIMIENTO]]))</f>
        <v>14</v>
      </c>
      <c r="D2642" s="2" t="s">
        <v>395</v>
      </c>
      <c r="E2642" s="4" t="s">
        <v>372</v>
      </c>
      <c r="F264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42" s="4" t="str">
        <f>_xlfn.XLOOKUP(BD_ATLETAS[[#This Row],[ATLETA]],ATLETAS[ATLETA],ATLETAS[SEXO])</f>
        <v>F</v>
      </c>
      <c r="H2642" s="4" t="s">
        <v>387</v>
      </c>
      <c r="I2642" s="2" t="s">
        <v>388</v>
      </c>
      <c r="J2642" s="1" t="s">
        <v>16</v>
      </c>
      <c r="K2642" s="3">
        <v>1.2246527777777778E-3</v>
      </c>
    </row>
    <row r="2643" spans="1:11" x14ac:dyDescent="0.25">
      <c r="A2643" s="1">
        <v>2024</v>
      </c>
      <c r="B2643" s="4">
        <f>_xlfn.XLOOKUP(BD_ATLETAS[[#This Row],[ATLETA]],ATLETAS[ATLETA],ATLETAS[F. NACIMIENTO])</f>
        <v>39962</v>
      </c>
      <c r="C2643" s="1">
        <f>IF(BD_ATLETAS[[#This Row],[F. NACIMIENTO]]=0,"",BD_ATLETAS[[#This Row],[AÑO]]-YEAR(BD_ATLETAS[[#This Row],[F. NACIMIENTO]]))</f>
        <v>11</v>
      </c>
      <c r="D2643" s="2" t="s">
        <v>245</v>
      </c>
      <c r="E2643" s="4" t="s">
        <v>369</v>
      </c>
      <c r="F26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3" s="4" t="str">
        <f>_xlfn.XLOOKUP(BD_ATLETAS[[#This Row],[ATLETA]],ATLETAS[ATLETA],ATLETAS[SEXO])</f>
        <v>F</v>
      </c>
      <c r="H2643" s="4" t="s">
        <v>387</v>
      </c>
      <c r="I2643" s="2" t="s">
        <v>388</v>
      </c>
      <c r="J2643" s="1" t="s">
        <v>653</v>
      </c>
      <c r="K2643" s="3">
        <v>4.5077546296296298E-3</v>
      </c>
    </row>
    <row r="2644" spans="1:11" x14ac:dyDescent="0.25">
      <c r="A2644" s="1">
        <v>2024</v>
      </c>
      <c r="B2644" s="4">
        <f>_xlfn.XLOOKUP(BD_ATLETAS[[#This Row],[ATLETA]],ATLETAS[ATLETA],ATLETAS[F. NACIMIENTO])</f>
        <v>39962</v>
      </c>
      <c r="C2644" s="1">
        <f>IF(BD_ATLETAS[[#This Row],[F. NACIMIENTO]]=0,"",BD_ATLETAS[[#This Row],[AÑO]]-YEAR(BD_ATLETAS[[#This Row],[F. NACIMIENTO]]))</f>
        <v>11</v>
      </c>
      <c r="D2644" s="2" t="s">
        <v>245</v>
      </c>
      <c r="E2644" s="4" t="s">
        <v>369</v>
      </c>
      <c r="F26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4" s="4" t="str">
        <f>_xlfn.XLOOKUP(BD_ATLETAS[[#This Row],[ATLETA]],ATLETAS[ATLETA],ATLETAS[SEXO])</f>
        <v>F</v>
      </c>
      <c r="H2644" s="4" t="s">
        <v>387</v>
      </c>
      <c r="I2644" s="2" t="s">
        <v>388</v>
      </c>
      <c r="J2644" s="1" t="s">
        <v>13</v>
      </c>
      <c r="K2644" s="3">
        <v>4.7511574074074068E-4</v>
      </c>
    </row>
    <row r="2645" spans="1:11" x14ac:dyDescent="0.25">
      <c r="A2645" s="1">
        <v>2024</v>
      </c>
      <c r="B2645" s="4">
        <f>_xlfn.XLOOKUP(BD_ATLETAS[[#This Row],[ATLETA]],ATLETAS[ATLETA],ATLETAS[F. NACIMIENTO])</f>
        <v>39962</v>
      </c>
      <c r="C2645" s="1">
        <f>IF(BD_ATLETAS[[#This Row],[F. NACIMIENTO]]=0,"",BD_ATLETAS[[#This Row],[AÑO]]-YEAR(BD_ATLETAS[[#This Row],[F. NACIMIENTO]]))</f>
        <v>11</v>
      </c>
      <c r="D2645" s="2" t="s">
        <v>245</v>
      </c>
      <c r="E2645" s="4" t="s">
        <v>369</v>
      </c>
      <c r="F264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5" s="4" t="str">
        <f>_xlfn.XLOOKUP(BD_ATLETAS[[#This Row],[ATLETA]],ATLETAS[ATLETA],ATLETAS[SEXO])</f>
        <v>F</v>
      </c>
      <c r="H2645" s="4" t="s">
        <v>387</v>
      </c>
      <c r="I2645" s="2" t="s">
        <v>388</v>
      </c>
      <c r="J2645" s="1" t="s">
        <v>16</v>
      </c>
      <c r="K2645" s="3">
        <v>1.0886574074074073E-3</v>
      </c>
    </row>
    <row r="2646" spans="1:11" x14ac:dyDescent="0.25">
      <c r="A2646" s="1">
        <v>2024</v>
      </c>
      <c r="B2646" s="4">
        <f>_xlfn.XLOOKUP(BD_ATLETAS[[#This Row],[ATLETA]],ATLETAS[ATLETA],ATLETAS[F. NACIMIENTO])</f>
        <v>39569</v>
      </c>
      <c r="C2646" s="1">
        <f>IF(BD_ATLETAS[[#This Row],[F. NACIMIENTO]]=0,"",BD_ATLETAS[[#This Row],[AÑO]]-YEAR(BD_ATLETAS[[#This Row],[F. NACIMIENTO]]))</f>
        <v>12</v>
      </c>
      <c r="D2646" s="2" t="s">
        <v>410</v>
      </c>
      <c r="E2646" s="4" t="s">
        <v>369</v>
      </c>
      <c r="F264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6" s="4" t="str">
        <f>_xlfn.XLOOKUP(BD_ATLETAS[[#This Row],[ATLETA]],ATLETAS[ATLETA],ATLETAS[SEXO])</f>
        <v>M</v>
      </c>
      <c r="H2646" s="4" t="s">
        <v>387</v>
      </c>
      <c r="I2646" s="2" t="s">
        <v>388</v>
      </c>
      <c r="J2646" s="1" t="s">
        <v>653</v>
      </c>
      <c r="K2646" s="3">
        <v>4.3431712962962964E-3</v>
      </c>
    </row>
    <row r="2647" spans="1:11" x14ac:dyDescent="0.25">
      <c r="A2647" s="1">
        <v>2024</v>
      </c>
      <c r="B2647" s="4">
        <f>_xlfn.XLOOKUP(BD_ATLETAS[[#This Row],[ATLETA]],ATLETAS[ATLETA],ATLETAS[F. NACIMIENTO])</f>
        <v>39569</v>
      </c>
      <c r="C2647" s="1">
        <f>IF(BD_ATLETAS[[#This Row],[F. NACIMIENTO]]=0,"",BD_ATLETAS[[#This Row],[AÑO]]-YEAR(BD_ATLETAS[[#This Row],[F. NACIMIENTO]]))</f>
        <v>12</v>
      </c>
      <c r="D2647" s="2" t="s">
        <v>410</v>
      </c>
      <c r="E2647" s="4" t="s">
        <v>369</v>
      </c>
      <c r="F26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7" s="4" t="str">
        <f>_xlfn.XLOOKUP(BD_ATLETAS[[#This Row],[ATLETA]],ATLETAS[ATLETA],ATLETAS[SEXO])</f>
        <v>M</v>
      </c>
      <c r="H2647" s="4" t="s">
        <v>387</v>
      </c>
      <c r="I2647" s="2" t="s">
        <v>388</v>
      </c>
      <c r="J2647" s="1" t="s">
        <v>13</v>
      </c>
      <c r="K2647" s="3">
        <v>5.4942129629629633E-4</v>
      </c>
    </row>
    <row r="2648" spans="1:11" x14ac:dyDescent="0.25">
      <c r="A2648" s="1">
        <v>2024</v>
      </c>
      <c r="B2648" s="4">
        <f>_xlfn.XLOOKUP(BD_ATLETAS[[#This Row],[ATLETA]],ATLETAS[ATLETA],ATLETAS[F. NACIMIENTO])</f>
        <v>39569</v>
      </c>
      <c r="C2648" s="1">
        <f>IF(BD_ATLETAS[[#This Row],[F. NACIMIENTO]]=0,"",BD_ATLETAS[[#This Row],[AÑO]]-YEAR(BD_ATLETAS[[#This Row],[F. NACIMIENTO]]))</f>
        <v>12</v>
      </c>
      <c r="D2648" s="2" t="s">
        <v>410</v>
      </c>
      <c r="E2648" s="4" t="s">
        <v>369</v>
      </c>
      <c r="F26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48" s="4" t="str">
        <f>_xlfn.XLOOKUP(BD_ATLETAS[[#This Row],[ATLETA]],ATLETAS[ATLETA],ATLETAS[SEXO])</f>
        <v>M</v>
      </c>
      <c r="H2648" s="4" t="s">
        <v>387</v>
      </c>
      <c r="I2648" s="2" t="s">
        <v>388</v>
      </c>
      <c r="J2648" s="1" t="s">
        <v>16</v>
      </c>
      <c r="K2648" s="3">
        <v>1.2070601851851851E-3</v>
      </c>
    </row>
    <row r="2649" spans="1:11" x14ac:dyDescent="0.25">
      <c r="A2649" s="1">
        <v>2024</v>
      </c>
      <c r="B2649" s="4">
        <f>_xlfn.XLOOKUP(BD_ATLETAS[[#This Row],[ATLETA]],ATLETAS[ATLETA],ATLETAS[F. NACIMIENTO])</f>
        <v>36592</v>
      </c>
      <c r="C2649" s="1">
        <f>IF(BD_ATLETAS[[#This Row],[F. NACIMIENTO]]=0,"",BD_ATLETAS[[#This Row],[AÑO]]-YEAR(BD_ATLETAS[[#This Row],[F. NACIMIENTO]]))</f>
        <v>20</v>
      </c>
      <c r="D2649" s="2" t="s">
        <v>103</v>
      </c>
      <c r="E2649" s="4" t="s">
        <v>362</v>
      </c>
      <c r="F264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649" s="4" t="str">
        <f>_xlfn.XLOOKUP(BD_ATLETAS[[#This Row],[ATLETA]],ATLETAS[ATLETA],ATLETAS[SEXO])</f>
        <v>M</v>
      </c>
      <c r="H2649" s="4" t="s">
        <v>387</v>
      </c>
      <c r="I2649" s="2" t="s">
        <v>388</v>
      </c>
      <c r="J2649" s="1" t="s">
        <v>653</v>
      </c>
      <c r="K2649" s="3">
        <v>5.0636574074074073E-3</v>
      </c>
    </row>
    <row r="2650" spans="1:11" x14ac:dyDescent="0.25">
      <c r="A2650" s="1">
        <v>2024</v>
      </c>
      <c r="B2650" s="4">
        <f>_xlfn.XLOOKUP(BD_ATLETAS[[#This Row],[ATLETA]],ATLETAS[ATLETA],ATLETAS[F. NACIMIENTO])</f>
        <v>36592</v>
      </c>
      <c r="C2650" s="1">
        <f>IF(BD_ATLETAS[[#This Row],[F. NACIMIENTO]]=0,"",BD_ATLETAS[[#This Row],[AÑO]]-YEAR(BD_ATLETAS[[#This Row],[F. NACIMIENTO]]))</f>
        <v>20</v>
      </c>
      <c r="D2650" s="2" t="s">
        <v>103</v>
      </c>
      <c r="E2650" s="4" t="s">
        <v>362</v>
      </c>
      <c r="F265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650" s="4" t="str">
        <f>_xlfn.XLOOKUP(BD_ATLETAS[[#This Row],[ATLETA]],ATLETAS[ATLETA],ATLETAS[SEXO])</f>
        <v>M</v>
      </c>
      <c r="H2650" s="4" t="s">
        <v>387</v>
      </c>
      <c r="I2650" s="2" t="s">
        <v>388</v>
      </c>
      <c r="J2650" s="1" t="s">
        <v>13</v>
      </c>
      <c r="K2650" s="3">
        <v>4.8391203703703704E-4</v>
      </c>
    </row>
    <row r="2651" spans="1:11" x14ac:dyDescent="0.25">
      <c r="A2651" s="1">
        <v>2024</v>
      </c>
      <c r="B2651" s="4">
        <f>_xlfn.XLOOKUP(BD_ATLETAS[[#This Row],[ATLETA]],ATLETAS[ATLETA],ATLETAS[F. NACIMIENTO])</f>
        <v>40321</v>
      </c>
      <c r="C2651" s="1">
        <f>IF(BD_ATLETAS[[#This Row],[F. NACIMIENTO]]=0,"",BD_ATLETAS[[#This Row],[AÑO]]-YEAR(BD_ATLETAS[[#This Row],[F. NACIMIENTO]]))</f>
        <v>10</v>
      </c>
      <c r="D2651" s="2" t="s">
        <v>398</v>
      </c>
      <c r="E2651" s="4" t="s">
        <v>362</v>
      </c>
      <c r="F26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1" s="4" t="str">
        <f>_xlfn.XLOOKUP(BD_ATLETAS[[#This Row],[ATLETA]],ATLETAS[ATLETA],ATLETAS[SEXO])</f>
        <v>F</v>
      </c>
      <c r="H2651" s="4" t="s">
        <v>387</v>
      </c>
      <c r="I2651" s="2" t="s">
        <v>388</v>
      </c>
      <c r="J2651" s="1" t="s">
        <v>653</v>
      </c>
      <c r="K2651" s="3">
        <v>5.8144675925925924E-3</v>
      </c>
    </row>
    <row r="2652" spans="1:11" x14ac:dyDescent="0.25">
      <c r="A2652" s="1">
        <v>2024</v>
      </c>
      <c r="B2652" s="4">
        <f>_xlfn.XLOOKUP(BD_ATLETAS[[#This Row],[ATLETA]],ATLETAS[ATLETA],ATLETAS[F. NACIMIENTO])</f>
        <v>40321</v>
      </c>
      <c r="C2652" s="1">
        <f>IF(BD_ATLETAS[[#This Row],[F. NACIMIENTO]]=0,"",BD_ATLETAS[[#This Row],[AÑO]]-YEAR(BD_ATLETAS[[#This Row],[F. NACIMIENTO]]))</f>
        <v>10</v>
      </c>
      <c r="D2652" s="2" t="s">
        <v>398</v>
      </c>
      <c r="E2652" s="4" t="s">
        <v>362</v>
      </c>
      <c r="F26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2" s="4" t="str">
        <f>_xlfn.XLOOKUP(BD_ATLETAS[[#This Row],[ATLETA]],ATLETAS[ATLETA],ATLETAS[SEXO])</f>
        <v>F</v>
      </c>
      <c r="H2652" s="4" t="s">
        <v>387</v>
      </c>
      <c r="I2652" s="2" t="s">
        <v>388</v>
      </c>
      <c r="J2652" s="1" t="s">
        <v>13</v>
      </c>
      <c r="K2652" s="3">
        <v>7.3576388888888888E-4</v>
      </c>
    </row>
    <row r="2653" spans="1:11" x14ac:dyDescent="0.25">
      <c r="A2653" s="1">
        <v>2024</v>
      </c>
      <c r="B2653" s="4">
        <f>_xlfn.XLOOKUP(BD_ATLETAS[[#This Row],[ATLETA]],ATLETAS[ATLETA],ATLETAS[F. NACIMIENTO])</f>
        <v>40321</v>
      </c>
      <c r="C2653" s="1">
        <f>IF(BD_ATLETAS[[#This Row],[F. NACIMIENTO]]=0,"",BD_ATLETAS[[#This Row],[AÑO]]-YEAR(BD_ATLETAS[[#This Row],[F. NACIMIENTO]]))</f>
        <v>10</v>
      </c>
      <c r="D2653" s="2" t="s">
        <v>398</v>
      </c>
      <c r="E2653" s="4" t="s">
        <v>362</v>
      </c>
      <c r="F26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3" s="4" t="str">
        <f>_xlfn.XLOOKUP(BD_ATLETAS[[#This Row],[ATLETA]],ATLETAS[ATLETA],ATLETAS[SEXO])</f>
        <v>F</v>
      </c>
      <c r="H2653" s="4" t="s">
        <v>387</v>
      </c>
      <c r="I2653" s="2" t="s">
        <v>388</v>
      </c>
      <c r="J2653" s="1" t="s">
        <v>16</v>
      </c>
      <c r="K2653" s="3">
        <v>1.5925925925925925E-3</v>
      </c>
    </row>
    <row r="2654" spans="1:11" x14ac:dyDescent="0.25">
      <c r="A2654" s="1">
        <v>2024</v>
      </c>
      <c r="B2654" s="4">
        <f>_xlfn.XLOOKUP(BD_ATLETAS[[#This Row],[ATLETA]],ATLETAS[ATLETA],ATLETAS[F. NACIMIENTO])</f>
        <v>40321</v>
      </c>
      <c r="C2654" s="1">
        <f>IF(BD_ATLETAS[[#This Row],[F. NACIMIENTO]]=0,"",BD_ATLETAS[[#This Row],[AÑO]]-YEAR(BD_ATLETAS[[#This Row],[F. NACIMIENTO]]))</f>
        <v>10</v>
      </c>
      <c r="D2654" s="2" t="s">
        <v>402</v>
      </c>
      <c r="E2654" s="4" t="s">
        <v>78</v>
      </c>
      <c r="F26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4" s="4" t="str">
        <f>_xlfn.XLOOKUP(BD_ATLETAS[[#This Row],[ATLETA]],ATLETAS[ATLETA],ATLETAS[SEXO])</f>
        <v>F</v>
      </c>
      <c r="H2654" s="4" t="s">
        <v>387</v>
      </c>
      <c r="I2654" s="2" t="s">
        <v>388</v>
      </c>
      <c r="J2654" s="1" t="s">
        <v>653</v>
      </c>
      <c r="K2654" s="3">
        <v>8.1776620370370371E-3</v>
      </c>
    </row>
    <row r="2655" spans="1:11" x14ac:dyDescent="0.25">
      <c r="A2655" s="1">
        <v>2024</v>
      </c>
      <c r="B2655" s="4">
        <f>_xlfn.XLOOKUP(BD_ATLETAS[[#This Row],[ATLETA]],ATLETAS[ATLETA],ATLETAS[F. NACIMIENTO])</f>
        <v>40321</v>
      </c>
      <c r="C2655" s="1">
        <f>IF(BD_ATLETAS[[#This Row],[F. NACIMIENTO]]=0,"",BD_ATLETAS[[#This Row],[AÑO]]-YEAR(BD_ATLETAS[[#This Row],[F. NACIMIENTO]]))</f>
        <v>10</v>
      </c>
      <c r="D2655" s="2" t="s">
        <v>402</v>
      </c>
      <c r="E2655" s="4" t="s">
        <v>78</v>
      </c>
      <c r="F26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5" s="4" t="str">
        <f>_xlfn.XLOOKUP(BD_ATLETAS[[#This Row],[ATLETA]],ATLETAS[ATLETA],ATLETAS[SEXO])</f>
        <v>F</v>
      </c>
      <c r="H2655" s="4" t="s">
        <v>387</v>
      </c>
      <c r="I2655" s="2" t="s">
        <v>388</v>
      </c>
      <c r="J2655" s="1" t="s">
        <v>13</v>
      </c>
      <c r="K2655" s="3">
        <v>8.9444444444444445E-4</v>
      </c>
    </row>
    <row r="2656" spans="1:11" x14ac:dyDescent="0.25">
      <c r="A2656" s="1">
        <v>2024</v>
      </c>
      <c r="B2656" s="4">
        <f>_xlfn.XLOOKUP(BD_ATLETAS[[#This Row],[ATLETA]],ATLETAS[ATLETA],ATLETAS[F. NACIMIENTO])</f>
        <v>40321</v>
      </c>
      <c r="C2656" s="1">
        <f>IF(BD_ATLETAS[[#This Row],[F. NACIMIENTO]]=0,"",BD_ATLETAS[[#This Row],[AÑO]]-YEAR(BD_ATLETAS[[#This Row],[F. NACIMIENTO]]))</f>
        <v>10</v>
      </c>
      <c r="D2656" s="2" t="s">
        <v>402</v>
      </c>
      <c r="E2656" s="4" t="s">
        <v>78</v>
      </c>
      <c r="F265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56" s="4" t="str">
        <f>_xlfn.XLOOKUP(BD_ATLETAS[[#This Row],[ATLETA]],ATLETAS[ATLETA],ATLETAS[SEXO])</f>
        <v>F</v>
      </c>
      <c r="H2656" s="4" t="s">
        <v>387</v>
      </c>
      <c r="I2656" s="2" t="s">
        <v>388</v>
      </c>
      <c r="J2656" s="1" t="s">
        <v>16</v>
      </c>
      <c r="K2656" s="3">
        <v>2.2013888888888886E-3</v>
      </c>
    </row>
    <row r="2657" spans="1:11" x14ac:dyDescent="0.25">
      <c r="A2657" s="1">
        <v>2024</v>
      </c>
      <c r="B2657" s="4">
        <f>_xlfn.XLOOKUP(BD_ATLETAS[[#This Row],[ATLETA]],ATLETAS[ATLETA],ATLETAS[F. NACIMIENTO])</f>
        <v>39440</v>
      </c>
      <c r="C2657" s="1">
        <f>IF(BD_ATLETAS[[#This Row],[F. NACIMIENTO]]=0,"",BD_ATLETAS[[#This Row],[AÑO]]-YEAR(BD_ATLETAS[[#This Row],[F. NACIMIENTO]]))</f>
        <v>13</v>
      </c>
      <c r="D2657" s="2" t="s">
        <v>426</v>
      </c>
      <c r="E2657" s="4" t="s">
        <v>376</v>
      </c>
      <c r="F26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7" s="4" t="str">
        <f>_xlfn.XLOOKUP(BD_ATLETAS[[#This Row],[ATLETA]],ATLETAS[ATLETA],ATLETAS[SEXO])</f>
        <v>M</v>
      </c>
      <c r="H2657" s="4" t="s">
        <v>387</v>
      </c>
      <c r="I2657" s="2" t="s">
        <v>388</v>
      </c>
      <c r="J2657" s="1" t="s">
        <v>653</v>
      </c>
      <c r="K2657" s="3">
        <v>4.0831018518518516E-3</v>
      </c>
    </row>
    <row r="2658" spans="1:11" x14ac:dyDescent="0.25">
      <c r="A2658" s="1">
        <v>2024</v>
      </c>
      <c r="B2658" s="4">
        <f>_xlfn.XLOOKUP(BD_ATLETAS[[#This Row],[ATLETA]],ATLETAS[ATLETA],ATLETAS[F. NACIMIENTO])</f>
        <v>39440</v>
      </c>
      <c r="C2658" s="1">
        <f>IF(BD_ATLETAS[[#This Row],[F. NACIMIENTO]]=0,"",BD_ATLETAS[[#This Row],[AÑO]]-YEAR(BD_ATLETAS[[#This Row],[F. NACIMIENTO]]))</f>
        <v>13</v>
      </c>
      <c r="D2658" s="2" t="s">
        <v>426</v>
      </c>
      <c r="E2658" s="4" t="s">
        <v>376</v>
      </c>
      <c r="F26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8" s="4" t="str">
        <f>_xlfn.XLOOKUP(BD_ATLETAS[[#This Row],[ATLETA]],ATLETAS[ATLETA],ATLETAS[SEXO])</f>
        <v>M</v>
      </c>
      <c r="H2658" s="4" t="s">
        <v>387</v>
      </c>
      <c r="I2658" s="2" t="s">
        <v>388</v>
      </c>
      <c r="J2658" s="1" t="s">
        <v>13</v>
      </c>
      <c r="K2658" s="3">
        <v>4.5138888888888887E-4</v>
      </c>
    </row>
    <row r="2659" spans="1:11" x14ac:dyDescent="0.25">
      <c r="A2659" s="1">
        <v>2024</v>
      </c>
      <c r="B2659" s="4">
        <f>_xlfn.XLOOKUP(BD_ATLETAS[[#This Row],[ATLETA]],ATLETAS[ATLETA],ATLETAS[F. NACIMIENTO])</f>
        <v>39440</v>
      </c>
      <c r="C2659" s="1">
        <f>IF(BD_ATLETAS[[#This Row],[F. NACIMIENTO]]=0,"",BD_ATLETAS[[#This Row],[AÑO]]-YEAR(BD_ATLETAS[[#This Row],[F. NACIMIENTO]]))</f>
        <v>13</v>
      </c>
      <c r="D2659" s="2" t="s">
        <v>426</v>
      </c>
      <c r="E2659" s="4" t="s">
        <v>376</v>
      </c>
      <c r="F265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59" s="4" t="str">
        <f>_xlfn.XLOOKUP(BD_ATLETAS[[#This Row],[ATLETA]],ATLETAS[ATLETA],ATLETAS[SEXO])</f>
        <v>M</v>
      </c>
      <c r="H2659" s="4" t="s">
        <v>387</v>
      </c>
      <c r="I2659" s="2" t="s">
        <v>388</v>
      </c>
      <c r="J2659" s="1" t="s">
        <v>16</v>
      </c>
      <c r="K2659" s="3">
        <v>1.0800925925925926E-3</v>
      </c>
    </row>
    <row r="2660" spans="1:11" x14ac:dyDescent="0.25">
      <c r="A2660" s="1">
        <v>2024</v>
      </c>
      <c r="B2660" s="4">
        <f>_xlfn.XLOOKUP(BD_ATLETAS[[#This Row],[ATLETA]],ATLETAS[ATLETA],ATLETAS[F. NACIMIENTO])</f>
        <v>38571</v>
      </c>
      <c r="C2660" s="1">
        <f>IF(BD_ATLETAS[[#This Row],[F. NACIMIENTO]]=0,"",BD_ATLETAS[[#This Row],[AÑO]]-YEAR(BD_ATLETAS[[#This Row],[F. NACIMIENTO]]))</f>
        <v>15</v>
      </c>
      <c r="D2660" s="2" t="s">
        <v>128</v>
      </c>
      <c r="E2660" s="4" t="s">
        <v>364</v>
      </c>
      <c r="F26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0" s="4" t="str">
        <f>_xlfn.XLOOKUP(BD_ATLETAS[[#This Row],[ATLETA]],ATLETAS[ATLETA],ATLETAS[SEXO])</f>
        <v>F</v>
      </c>
      <c r="H2660" s="4" t="s">
        <v>387</v>
      </c>
      <c r="I2660" s="2" t="s">
        <v>388</v>
      </c>
      <c r="J2660" s="1" t="s">
        <v>653</v>
      </c>
      <c r="K2660" s="3">
        <v>4.9620370370370374E-3</v>
      </c>
    </row>
    <row r="2661" spans="1:11" x14ac:dyDescent="0.25">
      <c r="A2661" s="1">
        <v>2024</v>
      </c>
      <c r="B2661" s="4">
        <f>_xlfn.XLOOKUP(BD_ATLETAS[[#This Row],[ATLETA]],ATLETAS[ATLETA],ATLETAS[F. NACIMIENTO])</f>
        <v>38571</v>
      </c>
      <c r="C2661" s="1">
        <f>IF(BD_ATLETAS[[#This Row],[F. NACIMIENTO]]=0,"",BD_ATLETAS[[#This Row],[AÑO]]-YEAR(BD_ATLETAS[[#This Row],[F. NACIMIENTO]]))</f>
        <v>15</v>
      </c>
      <c r="D2661" s="2" t="s">
        <v>128</v>
      </c>
      <c r="E2661" s="4" t="s">
        <v>364</v>
      </c>
      <c r="F26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1" s="4" t="str">
        <f>_xlfn.XLOOKUP(BD_ATLETAS[[#This Row],[ATLETA]],ATLETAS[ATLETA],ATLETAS[SEXO])</f>
        <v>F</v>
      </c>
      <c r="H2661" s="4" t="s">
        <v>387</v>
      </c>
      <c r="I2661" s="2" t="s">
        <v>388</v>
      </c>
      <c r="J2661" s="1" t="s">
        <v>13</v>
      </c>
      <c r="K2661" s="3">
        <v>5.0069444444444445E-4</v>
      </c>
    </row>
    <row r="2662" spans="1:11" x14ac:dyDescent="0.25">
      <c r="A2662" s="1">
        <v>2024</v>
      </c>
      <c r="B2662" s="4">
        <f>_xlfn.XLOOKUP(BD_ATLETAS[[#This Row],[ATLETA]],ATLETAS[ATLETA],ATLETAS[F. NACIMIENTO])</f>
        <v>38571</v>
      </c>
      <c r="C2662" s="1">
        <f>IF(BD_ATLETAS[[#This Row],[F. NACIMIENTO]]=0,"",BD_ATLETAS[[#This Row],[AÑO]]-YEAR(BD_ATLETAS[[#This Row],[F. NACIMIENTO]]))</f>
        <v>15</v>
      </c>
      <c r="D2662" s="2" t="s">
        <v>128</v>
      </c>
      <c r="E2662" s="4" t="s">
        <v>364</v>
      </c>
      <c r="F26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2" s="4" t="str">
        <f>_xlfn.XLOOKUP(BD_ATLETAS[[#This Row],[ATLETA]],ATLETAS[ATLETA],ATLETAS[SEXO])</f>
        <v>F</v>
      </c>
      <c r="H2662" s="4" t="s">
        <v>387</v>
      </c>
      <c r="I2662" s="2" t="s">
        <v>388</v>
      </c>
      <c r="J2662" s="1" t="s">
        <v>16</v>
      </c>
      <c r="K2662" s="3">
        <v>1.1725694444444444E-3</v>
      </c>
    </row>
    <row r="2663" spans="1:11" x14ac:dyDescent="0.25">
      <c r="A2663" s="1">
        <v>2024</v>
      </c>
      <c r="B2663" s="4">
        <f>_xlfn.XLOOKUP(BD_ATLETAS[[#This Row],[ATLETA]],ATLETAS[ATLETA],ATLETAS[F. NACIMIENTO])</f>
        <v>38426</v>
      </c>
      <c r="C2663" s="1">
        <f>IF(BD_ATLETAS[[#This Row],[F. NACIMIENTO]]=0,"",BD_ATLETAS[[#This Row],[AÑO]]-YEAR(BD_ATLETAS[[#This Row],[F. NACIMIENTO]]))</f>
        <v>15</v>
      </c>
      <c r="D2663" s="2" t="s">
        <v>73</v>
      </c>
      <c r="E2663" s="4" t="s">
        <v>78</v>
      </c>
      <c r="F26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3" s="4" t="str">
        <f>_xlfn.XLOOKUP(BD_ATLETAS[[#This Row],[ATLETA]],ATLETAS[ATLETA],ATLETAS[SEXO])</f>
        <v>F</v>
      </c>
      <c r="H2663" s="4" t="s">
        <v>387</v>
      </c>
      <c r="I2663" s="2" t="s">
        <v>388</v>
      </c>
      <c r="J2663" s="1" t="s">
        <v>653</v>
      </c>
      <c r="K2663" s="3">
        <v>4.9120370370370368E-3</v>
      </c>
    </row>
    <row r="2664" spans="1:11" x14ac:dyDescent="0.25">
      <c r="A2664" s="1">
        <v>2024</v>
      </c>
      <c r="B2664" s="4">
        <f>_xlfn.XLOOKUP(BD_ATLETAS[[#This Row],[ATLETA]],ATLETAS[ATLETA],ATLETAS[F. NACIMIENTO])</f>
        <v>38426</v>
      </c>
      <c r="C2664" s="1">
        <f>IF(BD_ATLETAS[[#This Row],[F. NACIMIENTO]]=0,"",BD_ATLETAS[[#This Row],[AÑO]]-YEAR(BD_ATLETAS[[#This Row],[F. NACIMIENTO]]))</f>
        <v>15</v>
      </c>
      <c r="D2664" s="2" t="s">
        <v>73</v>
      </c>
      <c r="E2664" s="4" t="s">
        <v>78</v>
      </c>
      <c r="F26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4" s="4" t="str">
        <f>_xlfn.XLOOKUP(BD_ATLETAS[[#This Row],[ATLETA]],ATLETAS[ATLETA],ATLETAS[SEXO])</f>
        <v>F</v>
      </c>
      <c r="H2664" s="4" t="s">
        <v>387</v>
      </c>
      <c r="I2664" s="2" t="s">
        <v>388</v>
      </c>
      <c r="J2664" s="1" t="s">
        <v>13</v>
      </c>
      <c r="K2664" s="3">
        <v>5.7997685185185181E-4</v>
      </c>
    </row>
    <row r="2665" spans="1:11" x14ac:dyDescent="0.25">
      <c r="A2665" s="1">
        <v>2024</v>
      </c>
      <c r="B2665" s="4">
        <f>_xlfn.XLOOKUP(BD_ATLETAS[[#This Row],[ATLETA]],ATLETAS[ATLETA],ATLETAS[F. NACIMIENTO])</f>
        <v>38426</v>
      </c>
      <c r="C2665" s="1">
        <f>IF(BD_ATLETAS[[#This Row],[F. NACIMIENTO]]=0,"",BD_ATLETAS[[#This Row],[AÑO]]-YEAR(BD_ATLETAS[[#This Row],[F. NACIMIENTO]]))</f>
        <v>15</v>
      </c>
      <c r="D2665" s="2" t="s">
        <v>73</v>
      </c>
      <c r="E2665" s="4" t="s">
        <v>78</v>
      </c>
      <c r="F26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65" s="4" t="str">
        <f>_xlfn.XLOOKUP(BD_ATLETAS[[#This Row],[ATLETA]],ATLETAS[ATLETA],ATLETAS[SEXO])</f>
        <v>F</v>
      </c>
      <c r="H2665" s="4" t="s">
        <v>387</v>
      </c>
      <c r="I2665" s="2" t="s">
        <v>388</v>
      </c>
      <c r="J2665" s="1" t="s">
        <v>16</v>
      </c>
      <c r="K2665" s="3">
        <v>1.5989583333333333E-3</v>
      </c>
    </row>
    <row r="2666" spans="1:11" x14ac:dyDescent="0.25">
      <c r="A2666" s="1">
        <v>2024</v>
      </c>
      <c r="B2666" s="4">
        <f>_xlfn.XLOOKUP(BD_ATLETAS[[#This Row],[ATLETA]],ATLETAS[ATLETA],ATLETAS[F. NACIMIENTO])</f>
        <v>38990</v>
      </c>
      <c r="C2666" s="1">
        <f>IF(BD_ATLETAS[[#This Row],[F. NACIMIENTO]]=0,"",BD_ATLETAS[[#This Row],[AÑO]]-YEAR(BD_ATLETAS[[#This Row],[F. NACIMIENTO]]))</f>
        <v>14</v>
      </c>
      <c r="D2666" s="2" t="s">
        <v>405</v>
      </c>
      <c r="E2666" s="4" t="s">
        <v>362</v>
      </c>
      <c r="F266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6" s="4" t="str">
        <f>_xlfn.XLOOKUP(BD_ATLETAS[[#This Row],[ATLETA]],ATLETAS[ATLETA],ATLETAS[SEXO])</f>
        <v>M</v>
      </c>
      <c r="H2666" s="4" t="s">
        <v>387</v>
      </c>
      <c r="I2666" s="2" t="s">
        <v>388</v>
      </c>
      <c r="J2666" s="1" t="s">
        <v>653</v>
      </c>
      <c r="K2666" s="3">
        <v>3.4679398148148148E-3</v>
      </c>
    </row>
    <row r="2667" spans="1:11" x14ac:dyDescent="0.25">
      <c r="A2667" s="1">
        <v>2024</v>
      </c>
      <c r="B2667" s="4">
        <f>_xlfn.XLOOKUP(BD_ATLETAS[[#This Row],[ATLETA]],ATLETAS[ATLETA],ATLETAS[F. NACIMIENTO])</f>
        <v>38990</v>
      </c>
      <c r="C2667" s="1">
        <f>IF(BD_ATLETAS[[#This Row],[F. NACIMIENTO]]=0,"",BD_ATLETAS[[#This Row],[AÑO]]-YEAR(BD_ATLETAS[[#This Row],[F. NACIMIENTO]]))</f>
        <v>14</v>
      </c>
      <c r="D2667" s="2" t="s">
        <v>405</v>
      </c>
      <c r="E2667" s="4" t="s">
        <v>362</v>
      </c>
      <c r="F266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7" s="4" t="str">
        <f>_xlfn.XLOOKUP(BD_ATLETAS[[#This Row],[ATLETA]],ATLETAS[ATLETA],ATLETAS[SEXO])</f>
        <v>M</v>
      </c>
      <c r="H2667" s="4" t="s">
        <v>387</v>
      </c>
      <c r="I2667" s="2" t="s">
        <v>388</v>
      </c>
      <c r="J2667" s="1" t="s">
        <v>13</v>
      </c>
      <c r="K2667" s="3">
        <v>3.634259259259259E-4</v>
      </c>
    </row>
    <row r="2668" spans="1:11" x14ac:dyDescent="0.25">
      <c r="A2668" s="1">
        <v>2024</v>
      </c>
      <c r="B2668" s="4">
        <f>_xlfn.XLOOKUP(BD_ATLETAS[[#This Row],[ATLETA]],ATLETAS[ATLETA],ATLETAS[F. NACIMIENTO])</f>
        <v>38990</v>
      </c>
      <c r="C2668" s="1">
        <f>IF(BD_ATLETAS[[#This Row],[F. NACIMIENTO]]=0,"",BD_ATLETAS[[#This Row],[AÑO]]-YEAR(BD_ATLETAS[[#This Row],[F. NACIMIENTO]]))</f>
        <v>14</v>
      </c>
      <c r="D2668" s="2" t="s">
        <v>405</v>
      </c>
      <c r="E2668" s="4" t="s">
        <v>362</v>
      </c>
      <c r="F266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68" s="4" t="str">
        <f>_xlfn.XLOOKUP(BD_ATLETAS[[#This Row],[ATLETA]],ATLETAS[ATLETA],ATLETAS[SEXO])</f>
        <v>M</v>
      </c>
      <c r="H2668" s="4" t="s">
        <v>387</v>
      </c>
      <c r="I2668" s="2" t="s">
        <v>388</v>
      </c>
      <c r="J2668" s="1" t="s">
        <v>16</v>
      </c>
      <c r="K2668" s="3">
        <v>9.1435185185185185E-4</v>
      </c>
    </row>
    <row r="2669" spans="1:11" x14ac:dyDescent="0.25">
      <c r="A2669" s="1">
        <v>2024</v>
      </c>
      <c r="B2669" s="4">
        <f>_xlfn.XLOOKUP(BD_ATLETAS[[#This Row],[ATLETA]],ATLETAS[ATLETA],ATLETAS[F. NACIMIENTO])</f>
        <v>38190</v>
      </c>
      <c r="C2669" s="1">
        <f>IF(BD_ATLETAS[[#This Row],[F. NACIMIENTO]]=0,"",BD_ATLETAS[[#This Row],[AÑO]]-YEAR(BD_ATLETAS[[#This Row],[F. NACIMIENTO]]))</f>
        <v>16</v>
      </c>
      <c r="D2669" s="2" t="s">
        <v>401</v>
      </c>
      <c r="E2669" s="4" t="s">
        <v>364</v>
      </c>
      <c r="F26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69" s="4" t="str">
        <f>_xlfn.XLOOKUP(BD_ATLETAS[[#This Row],[ATLETA]],ATLETAS[ATLETA],ATLETAS[SEXO])</f>
        <v>F</v>
      </c>
      <c r="H2669" s="4" t="s">
        <v>387</v>
      </c>
      <c r="I2669" s="2" t="s">
        <v>388</v>
      </c>
      <c r="J2669" s="1" t="s">
        <v>653</v>
      </c>
      <c r="K2669" s="3">
        <v>6.3726851851851852E-3</v>
      </c>
    </row>
    <row r="2670" spans="1:11" x14ac:dyDescent="0.25">
      <c r="A2670" s="1">
        <v>2024</v>
      </c>
      <c r="B2670" s="4">
        <f>_xlfn.XLOOKUP(BD_ATLETAS[[#This Row],[ATLETA]],ATLETAS[ATLETA],ATLETAS[F. NACIMIENTO])</f>
        <v>38190</v>
      </c>
      <c r="C2670" s="1">
        <f>IF(BD_ATLETAS[[#This Row],[F. NACIMIENTO]]=0,"",BD_ATLETAS[[#This Row],[AÑO]]-YEAR(BD_ATLETAS[[#This Row],[F. NACIMIENTO]]))</f>
        <v>16</v>
      </c>
      <c r="D2670" s="2" t="s">
        <v>401</v>
      </c>
      <c r="E2670" s="4" t="s">
        <v>364</v>
      </c>
      <c r="F267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670" s="4" t="str">
        <f>_xlfn.XLOOKUP(BD_ATLETAS[[#This Row],[ATLETA]],ATLETAS[ATLETA],ATLETAS[SEXO])</f>
        <v>F</v>
      </c>
      <c r="H2670" s="4" t="s">
        <v>387</v>
      </c>
      <c r="I2670" s="2" t="s">
        <v>388</v>
      </c>
      <c r="J2670" s="1" t="s">
        <v>16</v>
      </c>
      <c r="K2670" s="3">
        <v>1.9487268518518519E-3</v>
      </c>
    </row>
    <row r="2671" spans="1:11" x14ac:dyDescent="0.25">
      <c r="A2671" s="1">
        <v>2024</v>
      </c>
      <c r="B2671" s="4">
        <f>_xlfn.XLOOKUP(BD_ATLETAS[[#This Row],[ATLETA]],ATLETAS[ATLETA],ATLETAS[F. NACIMIENTO])</f>
        <v>38942</v>
      </c>
      <c r="C2671" s="1">
        <f>IF(BD_ATLETAS[[#This Row],[F. NACIMIENTO]]=0,"",BD_ATLETAS[[#This Row],[AÑO]]-YEAR(BD_ATLETAS[[#This Row],[F. NACIMIENTO]]))</f>
        <v>14</v>
      </c>
      <c r="D2671" s="2" t="s">
        <v>394</v>
      </c>
      <c r="E2671" s="4" t="s">
        <v>78</v>
      </c>
      <c r="F267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1" s="4" t="str">
        <f>_xlfn.XLOOKUP(BD_ATLETAS[[#This Row],[ATLETA]],ATLETAS[ATLETA],ATLETAS[SEXO])</f>
        <v>F</v>
      </c>
      <c r="H2671" s="4" t="s">
        <v>387</v>
      </c>
      <c r="I2671" s="2" t="s">
        <v>388</v>
      </c>
      <c r="J2671" s="1" t="s">
        <v>653</v>
      </c>
      <c r="K2671" s="3">
        <v>5.1875000000000003E-3</v>
      </c>
    </row>
    <row r="2672" spans="1:11" x14ac:dyDescent="0.25">
      <c r="A2672" s="1">
        <v>2024</v>
      </c>
      <c r="B2672" s="4">
        <f>_xlfn.XLOOKUP(BD_ATLETAS[[#This Row],[ATLETA]],ATLETAS[ATLETA],ATLETAS[F. NACIMIENTO])</f>
        <v>38942</v>
      </c>
      <c r="C2672" s="1">
        <f>IF(BD_ATLETAS[[#This Row],[F. NACIMIENTO]]=0,"",BD_ATLETAS[[#This Row],[AÑO]]-YEAR(BD_ATLETAS[[#This Row],[F. NACIMIENTO]]))</f>
        <v>14</v>
      </c>
      <c r="D2672" s="2" t="s">
        <v>394</v>
      </c>
      <c r="E2672" s="4" t="s">
        <v>78</v>
      </c>
      <c r="F267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2" s="4" t="str">
        <f>_xlfn.XLOOKUP(BD_ATLETAS[[#This Row],[ATLETA]],ATLETAS[ATLETA],ATLETAS[SEXO])</f>
        <v>F</v>
      </c>
      <c r="H2672" s="4" t="s">
        <v>387</v>
      </c>
      <c r="I2672" s="2" t="s">
        <v>388</v>
      </c>
      <c r="J2672" s="1" t="s">
        <v>13</v>
      </c>
      <c r="K2672" s="3">
        <v>5.0312499999999999E-4</v>
      </c>
    </row>
    <row r="2673" spans="1:11" x14ac:dyDescent="0.25">
      <c r="A2673" s="1">
        <v>2024</v>
      </c>
      <c r="B2673" s="4">
        <f>_xlfn.XLOOKUP(BD_ATLETAS[[#This Row],[ATLETA]],ATLETAS[ATLETA],ATLETAS[F. NACIMIENTO])</f>
        <v>38942</v>
      </c>
      <c r="C2673" s="1">
        <f>IF(BD_ATLETAS[[#This Row],[F. NACIMIENTO]]=0,"",BD_ATLETAS[[#This Row],[AÑO]]-YEAR(BD_ATLETAS[[#This Row],[F. NACIMIENTO]]))</f>
        <v>14</v>
      </c>
      <c r="D2673" s="2" t="s">
        <v>394</v>
      </c>
      <c r="E2673" s="4" t="s">
        <v>78</v>
      </c>
      <c r="F26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73" s="4" t="str">
        <f>_xlfn.XLOOKUP(BD_ATLETAS[[#This Row],[ATLETA]],ATLETAS[ATLETA],ATLETAS[SEXO])</f>
        <v>F</v>
      </c>
      <c r="H2673" s="4" t="s">
        <v>387</v>
      </c>
      <c r="I2673" s="2" t="s">
        <v>388</v>
      </c>
      <c r="J2673" s="1" t="s">
        <v>16</v>
      </c>
      <c r="K2673" s="3">
        <v>1.4366898148148147E-3</v>
      </c>
    </row>
    <row r="2674" spans="1:11" x14ac:dyDescent="0.25">
      <c r="A2674" s="1">
        <v>2024</v>
      </c>
      <c r="B2674" s="4">
        <f>_xlfn.XLOOKUP(BD_ATLETAS[[#This Row],[ATLETA]],ATLETAS[ATLETA],ATLETAS[F. NACIMIENTO])</f>
        <v>39740</v>
      </c>
      <c r="C2674" s="1">
        <f>IF(BD_ATLETAS[[#This Row],[F. NACIMIENTO]]=0,"",BD_ATLETAS[[#This Row],[AÑO]]-YEAR(BD_ATLETAS[[#This Row],[F. NACIMIENTO]]))</f>
        <v>12</v>
      </c>
      <c r="D2674" s="2" t="s">
        <v>125</v>
      </c>
      <c r="E2674" s="4" t="s">
        <v>364</v>
      </c>
      <c r="F267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4" s="4" t="str">
        <f>_xlfn.XLOOKUP(BD_ATLETAS[[#This Row],[ATLETA]],ATLETAS[ATLETA],ATLETAS[SEXO])</f>
        <v>F</v>
      </c>
      <c r="H2674" s="4" t="s">
        <v>387</v>
      </c>
      <c r="I2674" s="2" t="s">
        <v>388</v>
      </c>
      <c r="J2674" s="1" t="s">
        <v>653</v>
      </c>
      <c r="K2674" s="3">
        <v>4.1305555555555557E-3</v>
      </c>
    </row>
    <row r="2675" spans="1:11" x14ac:dyDescent="0.25">
      <c r="A2675" s="1">
        <v>2024</v>
      </c>
      <c r="B2675" s="4">
        <f>_xlfn.XLOOKUP(BD_ATLETAS[[#This Row],[ATLETA]],ATLETAS[ATLETA],ATLETAS[F. NACIMIENTO])</f>
        <v>39740</v>
      </c>
      <c r="C2675" s="1">
        <f>IF(BD_ATLETAS[[#This Row],[F. NACIMIENTO]]=0,"",BD_ATLETAS[[#This Row],[AÑO]]-YEAR(BD_ATLETAS[[#This Row],[F. NACIMIENTO]]))</f>
        <v>12</v>
      </c>
      <c r="D2675" s="2" t="s">
        <v>125</v>
      </c>
      <c r="E2675" s="4" t="s">
        <v>364</v>
      </c>
      <c r="F267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5" s="4" t="str">
        <f>_xlfn.XLOOKUP(BD_ATLETAS[[#This Row],[ATLETA]],ATLETAS[ATLETA],ATLETAS[SEXO])</f>
        <v>F</v>
      </c>
      <c r="H2675" s="4" t="s">
        <v>387</v>
      </c>
      <c r="I2675" s="2" t="s">
        <v>388</v>
      </c>
      <c r="J2675" s="1" t="s">
        <v>13</v>
      </c>
      <c r="K2675" s="3">
        <v>4.697916666666667E-4</v>
      </c>
    </row>
    <row r="2676" spans="1:11" x14ac:dyDescent="0.25">
      <c r="A2676" s="1">
        <v>2024</v>
      </c>
      <c r="B2676" s="4">
        <f>_xlfn.XLOOKUP(BD_ATLETAS[[#This Row],[ATLETA]],ATLETAS[ATLETA],ATLETAS[F. NACIMIENTO])</f>
        <v>39740</v>
      </c>
      <c r="C2676" s="1">
        <f>IF(BD_ATLETAS[[#This Row],[F. NACIMIENTO]]=0,"",BD_ATLETAS[[#This Row],[AÑO]]-YEAR(BD_ATLETAS[[#This Row],[F. NACIMIENTO]]))</f>
        <v>12</v>
      </c>
      <c r="D2676" s="2" t="s">
        <v>125</v>
      </c>
      <c r="E2676" s="4" t="s">
        <v>364</v>
      </c>
      <c r="F267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76" s="4" t="str">
        <f>_xlfn.XLOOKUP(BD_ATLETAS[[#This Row],[ATLETA]],ATLETAS[ATLETA],ATLETAS[SEXO])</f>
        <v>F</v>
      </c>
      <c r="H2676" s="4" t="s">
        <v>387</v>
      </c>
      <c r="I2676" s="2" t="s">
        <v>388</v>
      </c>
      <c r="J2676" s="1" t="s">
        <v>16</v>
      </c>
      <c r="K2676" s="3">
        <v>1.1005787037037037E-3</v>
      </c>
    </row>
    <row r="2677" spans="1:11" x14ac:dyDescent="0.25">
      <c r="A2677" s="1">
        <v>2024</v>
      </c>
      <c r="B2677" s="4">
        <f>_xlfn.XLOOKUP(BD_ATLETAS[[#This Row],[ATLETA]],ATLETAS[ATLETA],ATLETAS[F. NACIMIENTO])</f>
        <v>39727</v>
      </c>
      <c r="C2677" s="1">
        <f>IF(BD_ATLETAS[[#This Row],[F. NACIMIENTO]]=0,"",BD_ATLETAS[[#This Row],[AÑO]]-YEAR(BD_ATLETAS[[#This Row],[F. NACIMIENTO]]))</f>
        <v>12</v>
      </c>
      <c r="D2677" s="2" t="s">
        <v>409</v>
      </c>
      <c r="E2677" s="4" t="s">
        <v>369</v>
      </c>
      <c r="F267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7" s="4" t="str">
        <f>_xlfn.XLOOKUP(BD_ATLETAS[[#This Row],[ATLETA]],ATLETAS[ATLETA],ATLETAS[SEXO])</f>
        <v>M</v>
      </c>
      <c r="H2677" s="4" t="s">
        <v>387</v>
      </c>
      <c r="I2677" s="2" t="s">
        <v>388</v>
      </c>
      <c r="J2677" s="1" t="s">
        <v>653</v>
      </c>
      <c r="K2677" s="3">
        <v>4.00787037037037E-3</v>
      </c>
    </row>
    <row r="2678" spans="1:11" x14ac:dyDescent="0.25">
      <c r="A2678" s="1">
        <v>2024</v>
      </c>
      <c r="B2678" s="4">
        <f>_xlfn.XLOOKUP(BD_ATLETAS[[#This Row],[ATLETA]],ATLETAS[ATLETA],ATLETAS[F. NACIMIENTO])</f>
        <v>39727</v>
      </c>
      <c r="C2678" s="1">
        <f>IF(BD_ATLETAS[[#This Row],[F. NACIMIENTO]]=0,"",BD_ATLETAS[[#This Row],[AÑO]]-YEAR(BD_ATLETAS[[#This Row],[F. NACIMIENTO]]))</f>
        <v>12</v>
      </c>
      <c r="D2678" s="2" t="s">
        <v>409</v>
      </c>
      <c r="E2678" s="4" t="s">
        <v>369</v>
      </c>
      <c r="F267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8" s="4" t="str">
        <f>_xlfn.XLOOKUP(BD_ATLETAS[[#This Row],[ATLETA]],ATLETAS[ATLETA],ATLETAS[SEXO])</f>
        <v>M</v>
      </c>
      <c r="H2678" s="4" t="s">
        <v>387</v>
      </c>
      <c r="I2678" s="2" t="s">
        <v>388</v>
      </c>
      <c r="J2678" s="1" t="s">
        <v>13</v>
      </c>
      <c r="K2678" s="3">
        <v>4.3148148148148147E-4</v>
      </c>
    </row>
    <row r="2679" spans="1:11" x14ac:dyDescent="0.25">
      <c r="A2679" s="1">
        <v>2024</v>
      </c>
      <c r="B2679" s="4">
        <f>_xlfn.XLOOKUP(BD_ATLETAS[[#This Row],[ATLETA]],ATLETAS[ATLETA],ATLETAS[F. NACIMIENTO])</f>
        <v>39727</v>
      </c>
      <c r="C2679" s="1">
        <f>IF(BD_ATLETAS[[#This Row],[F. NACIMIENTO]]=0,"",BD_ATLETAS[[#This Row],[AÑO]]-YEAR(BD_ATLETAS[[#This Row],[F. NACIMIENTO]]))</f>
        <v>12</v>
      </c>
      <c r="D2679" s="2" t="s">
        <v>409</v>
      </c>
      <c r="E2679" s="4" t="s">
        <v>369</v>
      </c>
      <c r="F26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79" s="4" t="str">
        <f>_xlfn.XLOOKUP(BD_ATLETAS[[#This Row],[ATLETA]],ATLETAS[ATLETA],ATLETAS[SEXO])</f>
        <v>M</v>
      </c>
      <c r="H2679" s="4" t="s">
        <v>387</v>
      </c>
      <c r="I2679" s="2" t="s">
        <v>388</v>
      </c>
      <c r="J2679" s="1" t="s">
        <v>16</v>
      </c>
      <c r="K2679" s="3">
        <v>1.1346064814814814E-3</v>
      </c>
    </row>
    <row r="2680" spans="1:11" x14ac:dyDescent="0.25">
      <c r="A2680" s="1">
        <v>2024</v>
      </c>
      <c r="B2680" s="4">
        <f>_xlfn.XLOOKUP(BD_ATLETAS[[#This Row],[ATLETA]],ATLETAS[ATLETA],ATLETAS[F. NACIMIENTO])</f>
        <v>38865</v>
      </c>
      <c r="C2680" s="1">
        <f>IF(BD_ATLETAS[[#This Row],[F. NACIMIENTO]]=0,"",BD_ATLETAS[[#This Row],[AÑO]]-YEAR(BD_ATLETAS[[#This Row],[F. NACIMIENTO]]))</f>
        <v>14</v>
      </c>
      <c r="D2680" s="2" t="s">
        <v>127</v>
      </c>
      <c r="E2680" s="4" t="s">
        <v>364</v>
      </c>
      <c r="F268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0" s="4" t="str">
        <f>_xlfn.XLOOKUP(BD_ATLETAS[[#This Row],[ATLETA]],ATLETAS[ATLETA],ATLETAS[SEXO])</f>
        <v>F</v>
      </c>
      <c r="H2680" s="4" t="s">
        <v>387</v>
      </c>
      <c r="I2680" s="2" t="s">
        <v>388</v>
      </c>
      <c r="J2680" s="1" t="s">
        <v>653</v>
      </c>
      <c r="K2680" s="3">
        <v>4.343865740740741E-3</v>
      </c>
    </row>
    <row r="2681" spans="1:11" x14ac:dyDescent="0.25">
      <c r="A2681" s="1">
        <v>2024</v>
      </c>
      <c r="B2681" s="4">
        <f>_xlfn.XLOOKUP(BD_ATLETAS[[#This Row],[ATLETA]],ATLETAS[ATLETA],ATLETAS[F. NACIMIENTO])</f>
        <v>38865</v>
      </c>
      <c r="C2681" s="1">
        <f>IF(BD_ATLETAS[[#This Row],[F. NACIMIENTO]]=0,"",BD_ATLETAS[[#This Row],[AÑO]]-YEAR(BD_ATLETAS[[#This Row],[F. NACIMIENTO]]))</f>
        <v>14</v>
      </c>
      <c r="D2681" s="2" t="s">
        <v>127</v>
      </c>
      <c r="E2681" s="4" t="s">
        <v>364</v>
      </c>
      <c r="F268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1" s="4" t="str">
        <f>_xlfn.XLOOKUP(BD_ATLETAS[[#This Row],[ATLETA]],ATLETAS[ATLETA],ATLETAS[SEXO])</f>
        <v>F</v>
      </c>
      <c r="H2681" s="4" t="s">
        <v>387</v>
      </c>
      <c r="I2681" s="2" t="s">
        <v>388</v>
      </c>
      <c r="J2681" s="1" t="s">
        <v>13</v>
      </c>
      <c r="K2681" s="3">
        <v>4.5393518518518515E-4</v>
      </c>
    </row>
    <row r="2682" spans="1:11" x14ac:dyDescent="0.25">
      <c r="A2682" s="1">
        <v>2024</v>
      </c>
      <c r="B2682" s="4">
        <f>_xlfn.XLOOKUP(BD_ATLETAS[[#This Row],[ATLETA]],ATLETAS[ATLETA],ATLETAS[F. NACIMIENTO])</f>
        <v>38865</v>
      </c>
      <c r="C2682" s="1">
        <f>IF(BD_ATLETAS[[#This Row],[F. NACIMIENTO]]=0,"",BD_ATLETAS[[#This Row],[AÑO]]-YEAR(BD_ATLETAS[[#This Row],[F. NACIMIENTO]]))</f>
        <v>14</v>
      </c>
      <c r="D2682" s="2" t="s">
        <v>127</v>
      </c>
      <c r="E2682" s="4" t="s">
        <v>364</v>
      </c>
      <c r="F26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82" s="4" t="str">
        <f>_xlfn.XLOOKUP(BD_ATLETAS[[#This Row],[ATLETA]],ATLETAS[ATLETA],ATLETAS[SEXO])</f>
        <v>F</v>
      </c>
      <c r="H2682" s="4" t="s">
        <v>387</v>
      </c>
      <c r="I2682" s="2" t="s">
        <v>388</v>
      </c>
      <c r="J2682" s="1" t="s">
        <v>16</v>
      </c>
      <c r="K2682" s="3">
        <v>1.1313657407407407E-3</v>
      </c>
    </row>
    <row r="2683" spans="1:11" x14ac:dyDescent="0.25">
      <c r="A2683" s="1">
        <v>2024</v>
      </c>
      <c r="B2683" s="4">
        <f>_xlfn.XLOOKUP(BD_ATLETAS[[#This Row],[ATLETA]],ATLETAS[ATLETA],ATLETAS[F. NACIMIENTO])</f>
        <v>38832</v>
      </c>
      <c r="C2683" s="1">
        <f>IF(BD_ATLETAS[[#This Row],[F. NACIMIENTO]]=0,"",BD_ATLETAS[[#This Row],[AÑO]]-YEAR(BD_ATLETAS[[#This Row],[F. NACIMIENTO]]))</f>
        <v>14</v>
      </c>
      <c r="D2683" s="2" t="s">
        <v>346</v>
      </c>
      <c r="E2683" s="4" t="s">
        <v>376</v>
      </c>
      <c r="F268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3" s="4" t="str">
        <f>_xlfn.XLOOKUP(BD_ATLETAS[[#This Row],[ATLETA]],ATLETAS[ATLETA],ATLETAS[SEXO])</f>
        <v>M</v>
      </c>
      <c r="H2683" s="4" t="s">
        <v>387</v>
      </c>
      <c r="I2683" s="2" t="s">
        <v>388</v>
      </c>
      <c r="J2683" s="1" t="s">
        <v>653</v>
      </c>
      <c r="K2683" s="3">
        <v>3.9510416666666669E-3</v>
      </c>
    </row>
    <row r="2684" spans="1:11" x14ac:dyDescent="0.25">
      <c r="A2684" s="1">
        <v>2024</v>
      </c>
      <c r="B2684" s="4">
        <f>_xlfn.XLOOKUP(BD_ATLETAS[[#This Row],[ATLETA]],ATLETAS[ATLETA],ATLETAS[F. NACIMIENTO])</f>
        <v>38832</v>
      </c>
      <c r="C2684" s="1">
        <f>IF(BD_ATLETAS[[#This Row],[F. NACIMIENTO]]=0,"",BD_ATLETAS[[#This Row],[AÑO]]-YEAR(BD_ATLETAS[[#This Row],[F. NACIMIENTO]]))</f>
        <v>14</v>
      </c>
      <c r="D2684" s="2" t="s">
        <v>346</v>
      </c>
      <c r="E2684" s="4" t="s">
        <v>376</v>
      </c>
      <c r="F26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4" s="4" t="str">
        <f>_xlfn.XLOOKUP(BD_ATLETAS[[#This Row],[ATLETA]],ATLETAS[ATLETA],ATLETAS[SEXO])</f>
        <v>M</v>
      </c>
      <c r="H2684" s="4" t="s">
        <v>387</v>
      </c>
      <c r="I2684" s="2" t="s">
        <v>388</v>
      </c>
      <c r="J2684" s="1" t="s">
        <v>13</v>
      </c>
      <c r="K2684" s="3">
        <v>3.6712962962962963E-4</v>
      </c>
    </row>
    <row r="2685" spans="1:11" x14ac:dyDescent="0.25">
      <c r="A2685" s="1">
        <v>2024</v>
      </c>
      <c r="B2685" s="4">
        <f>_xlfn.XLOOKUP(BD_ATLETAS[[#This Row],[ATLETA]],ATLETAS[ATLETA],ATLETAS[F. NACIMIENTO])</f>
        <v>38832</v>
      </c>
      <c r="C2685" s="1">
        <f>IF(BD_ATLETAS[[#This Row],[F. NACIMIENTO]]=0,"",BD_ATLETAS[[#This Row],[AÑO]]-YEAR(BD_ATLETAS[[#This Row],[F. NACIMIENTO]]))</f>
        <v>14</v>
      </c>
      <c r="D2685" s="2" t="s">
        <v>346</v>
      </c>
      <c r="E2685" s="4" t="s">
        <v>376</v>
      </c>
      <c r="F26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85" s="4" t="str">
        <f>_xlfn.XLOOKUP(BD_ATLETAS[[#This Row],[ATLETA]],ATLETAS[ATLETA],ATLETAS[SEXO])</f>
        <v>M</v>
      </c>
      <c r="H2685" s="4" t="s">
        <v>387</v>
      </c>
      <c r="I2685" s="2" t="s">
        <v>388</v>
      </c>
      <c r="J2685" s="1" t="s">
        <v>16</v>
      </c>
      <c r="K2685" s="3">
        <v>9.353009259259259E-4</v>
      </c>
    </row>
    <row r="2686" spans="1:11" x14ac:dyDescent="0.25">
      <c r="A2686" s="1">
        <v>2024</v>
      </c>
      <c r="B2686" s="4">
        <f>_xlfn.XLOOKUP(BD_ATLETAS[[#This Row],[ATLETA]],ATLETAS[ATLETA],ATLETAS[F. NACIMIENTO])</f>
        <v>40321</v>
      </c>
      <c r="C2686" s="1">
        <f>IF(BD_ATLETAS[[#This Row],[F. NACIMIENTO]]=0,"",BD_ATLETAS[[#This Row],[AÑO]]-YEAR(BD_ATLETAS[[#This Row],[F. NACIMIENTO]]))</f>
        <v>10</v>
      </c>
      <c r="D2686" s="2" t="s">
        <v>429</v>
      </c>
      <c r="E2686" s="4" t="s">
        <v>78</v>
      </c>
      <c r="F268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6" s="4" t="str">
        <f>_xlfn.XLOOKUP(BD_ATLETAS[[#This Row],[ATLETA]],ATLETAS[ATLETA],ATLETAS[SEXO])</f>
        <v>M</v>
      </c>
      <c r="H2686" s="4" t="s">
        <v>387</v>
      </c>
      <c r="I2686" s="2" t="s">
        <v>388</v>
      </c>
      <c r="J2686" s="1" t="s">
        <v>653</v>
      </c>
      <c r="K2686" s="3">
        <v>6.2037037037037035E-3</v>
      </c>
    </row>
    <row r="2687" spans="1:11" x14ac:dyDescent="0.25">
      <c r="A2687" s="1">
        <v>2024</v>
      </c>
      <c r="B2687" s="4">
        <f>_xlfn.XLOOKUP(BD_ATLETAS[[#This Row],[ATLETA]],ATLETAS[ATLETA],ATLETAS[F. NACIMIENTO])</f>
        <v>40321</v>
      </c>
      <c r="C2687" s="1">
        <f>IF(BD_ATLETAS[[#This Row],[F. NACIMIENTO]]=0,"",BD_ATLETAS[[#This Row],[AÑO]]-YEAR(BD_ATLETAS[[#This Row],[F. NACIMIENTO]]))</f>
        <v>10</v>
      </c>
      <c r="D2687" s="2" t="s">
        <v>429</v>
      </c>
      <c r="E2687" s="4" t="s">
        <v>78</v>
      </c>
      <c r="F2687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7" s="4" t="str">
        <f>_xlfn.XLOOKUP(BD_ATLETAS[[#This Row],[ATLETA]],ATLETAS[ATLETA],ATLETAS[SEXO])</f>
        <v>M</v>
      </c>
      <c r="H2687" s="4" t="s">
        <v>387</v>
      </c>
      <c r="I2687" s="2" t="s">
        <v>388</v>
      </c>
      <c r="J2687" s="1" t="s">
        <v>13</v>
      </c>
      <c r="K2687" s="3">
        <v>7.8888888888888889E-4</v>
      </c>
    </row>
    <row r="2688" spans="1:11" x14ac:dyDescent="0.25">
      <c r="A2688" s="1">
        <v>2024</v>
      </c>
      <c r="B2688" s="4">
        <f>_xlfn.XLOOKUP(BD_ATLETAS[[#This Row],[ATLETA]],ATLETAS[ATLETA],ATLETAS[F. NACIMIENTO])</f>
        <v>40321</v>
      </c>
      <c r="C2688" s="1">
        <f>IF(BD_ATLETAS[[#This Row],[F. NACIMIENTO]]=0,"",BD_ATLETAS[[#This Row],[AÑO]]-YEAR(BD_ATLETAS[[#This Row],[F. NACIMIENTO]]))</f>
        <v>10</v>
      </c>
      <c r="D2688" s="2" t="s">
        <v>429</v>
      </c>
      <c r="E2688" s="4" t="s">
        <v>78</v>
      </c>
      <c r="F268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688" s="4" t="str">
        <f>_xlfn.XLOOKUP(BD_ATLETAS[[#This Row],[ATLETA]],ATLETAS[ATLETA],ATLETAS[SEXO])</f>
        <v>M</v>
      </c>
      <c r="H2688" s="4" t="s">
        <v>387</v>
      </c>
      <c r="I2688" s="2" t="s">
        <v>388</v>
      </c>
      <c r="J2688" s="1" t="s">
        <v>16</v>
      </c>
      <c r="K2688" s="3">
        <v>2.2563657407407406E-3</v>
      </c>
    </row>
    <row r="2689" spans="1:11" x14ac:dyDescent="0.25">
      <c r="A2689" s="1">
        <v>2024</v>
      </c>
      <c r="B2689" s="4">
        <f>_xlfn.XLOOKUP(BD_ATLETAS[[#This Row],[ATLETA]],ATLETAS[ATLETA],ATLETAS[F. NACIMIENTO])</f>
        <v>39447</v>
      </c>
      <c r="C2689" s="1">
        <f>IF(BD_ATLETAS[[#This Row],[F. NACIMIENTO]]=0,"",BD_ATLETAS[[#This Row],[AÑO]]-YEAR(BD_ATLETAS[[#This Row],[F. NACIMIENTO]]))</f>
        <v>12</v>
      </c>
      <c r="D2689" s="2" t="s">
        <v>406</v>
      </c>
      <c r="E2689" s="4" t="s">
        <v>369</v>
      </c>
      <c r="F268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89" s="4" t="str">
        <f>_xlfn.XLOOKUP(BD_ATLETAS[[#This Row],[ATLETA]],ATLETAS[ATLETA],ATLETAS[SEXO])</f>
        <v>M</v>
      </c>
      <c r="H2689" s="4" t="s">
        <v>387</v>
      </c>
      <c r="I2689" s="2" t="s">
        <v>388</v>
      </c>
      <c r="J2689" s="1" t="s">
        <v>653</v>
      </c>
      <c r="K2689" s="3">
        <v>3.5416666666666665E-3</v>
      </c>
    </row>
    <row r="2690" spans="1:11" x14ac:dyDescent="0.25">
      <c r="A2690" s="1">
        <v>2024</v>
      </c>
      <c r="B2690" s="4">
        <f>_xlfn.XLOOKUP(BD_ATLETAS[[#This Row],[ATLETA]],ATLETAS[ATLETA],ATLETAS[F. NACIMIENTO])</f>
        <v>39447</v>
      </c>
      <c r="C2690" s="1">
        <f>IF(BD_ATLETAS[[#This Row],[F. NACIMIENTO]]=0,"",BD_ATLETAS[[#This Row],[AÑO]]-YEAR(BD_ATLETAS[[#This Row],[F. NACIMIENTO]]))</f>
        <v>12</v>
      </c>
      <c r="D2690" s="2" t="s">
        <v>406</v>
      </c>
      <c r="E2690" s="4" t="s">
        <v>369</v>
      </c>
      <c r="F269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0" s="4" t="str">
        <f>_xlfn.XLOOKUP(BD_ATLETAS[[#This Row],[ATLETA]],ATLETAS[ATLETA],ATLETAS[SEXO])</f>
        <v>M</v>
      </c>
      <c r="H2690" s="4" t="s">
        <v>387</v>
      </c>
      <c r="I2690" s="2" t="s">
        <v>388</v>
      </c>
      <c r="J2690" s="1" t="s">
        <v>16</v>
      </c>
      <c r="K2690" s="3">
        <v>9.837962962962962E-4</v>
      </c>
    </row>
    <row r="2691" spans="1:11" x14ac:dyDescent="0.25">
      <c r="A2691" s="1">
        <v>2024</v>
      </c>
      <c r="B2691" s="4">
        <f>_xlfn.XLOOKUP(BD_ATLETAS[[#This Row],[ATLETA]],ATLETAS[ATLETA],ATLETAS[F. NACIMIENTO])</f>
        <v>40129</v>
      </c>
      <c r="C2691" s="1">
        <f>IF(BD_ATLETAS[[#This Row],[F. NACIMIENTO]]=0,"",BD_ATLETAS[[#This Row],[AÑO]]-YEAR(BD_ATLETAS[[#This Row],[F. NACIMIENTO]]))</f>
        <v>11</v>
      </c>
      <c r="D2691" s="2" t="s">
        <v>95</v>
      </c>
      <c r="E2691" s="4" t="s">
        <v>362</v>
      </c>
      <c r="F269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1" s="4" t="str">
        <f>_xlfn.XLOOKUP(BD_ATLETAS[[#This Row],[ATLETA]],ATLETAS[ATLETA],ATLETAS[SEXO])</f>
        <v>M</v>
      </c>
      <c r="H2691" s="4" t="s">
        <v>387</v>
      </c>
      <c r="I2691" s="2" t="s">
        <v>388</v>
      </c>
      <c r="J2691" s="1" t="s">
        <v>653</v>
      </c>
      <c r="K2691" s="3">
        <v>4.9494212962962964E-3</v>
      </c>
    </row>
    <row r="2692" spans="1:11" x14ac:dyDescent="0.25">
      <c r="A2692" s="1">
        <v>2024</v>
      </c>
      <c r="B2692" s="4">
        <f>_xlfn.XLOOKUP(BD_ATLETAS[[#This Row],[ATLETA]],ATLETAS[ATLETA],ATLETAS[F. NACIMIENTO])</f>
        <v>40129</v>
      </c>
      <c r="C2692" s="1">
        <f>IF(BD_ATLETAS[[#This Row],[F. NACIMIENTO]]=0,"",BD_ATLETAS[[#This Row],[AÑO]]-YEAR(BD_ATLETAS[[#This Row],[F. NACIMIENTO]]))</f>
        <v>11</v>
      </c>
      <c r="D2692" s="2" t="s">
        <v>95</v>
      </c>
      <c r="E2692" s="4" t="s">
        <v>362</v>
      </c>
      <c r="F26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2" s="4" t="str">
        <f>_xlfn.XLOOKUP(BD_ATLETAS[[#This Row],[ATLETA]],ATLETAS[ATLETA],ATLETAS[SEXO])</f>
        <v>M</v>
      </c>
      <c r="H2692" s="4" t="s">
        <v>387</v>
      </c>
      <c r="I2692" s="2" t="s">
        <v>388</v>
      </c>
      <c r="J2692" s="1" t="s">
        <v>13</v>
      </c>
      <c r="K2692" s="3">
        <v>5.7326388888888889E-4</v>
      </c>
    </row>
    <row r="2693" spans="1:11" x14ac:dyDescent="0.25">
      <c r="A2693" s="1">
        <v>2024</v>
      </c>
      <c r="B2693" s="4">
        <f>_xlfn.XLOOKUP(BD_ATLETAS[[#This Row],[ATLETA]],ATLETAS[ATLETA],ATLETAS[F. NACIMIENTO])</f>
        <v>40129</v>
      </c>
      <c r="C2693" s="1">
        <f>IF(BD_ATLETAS[[#This Row],[F. NACIMIENTO]]=0,"",BD_ATLETAS[[#This Row],[AÑO]]-YEAR(BD_ATLETAS[[#This Row],[F. NACIMIENTO]]))</f>
        <v>11</v>
      </c>
      <c r="D2693" s="2" t="s">
        <v>95</v>
      </c>
      <c r="E2693" s="4" t="s">
        <v>362</v>
      </c>
      <c r="F26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3" s="4" t="str">
        <f>_xlfn.XLOOKUP(BD_ATLETAS[[#This Row],[ATLETA]],ATLETAS[ATLETA],ATLETAS[SEXO])</f>
        <v>M</v>
      </c>
      <c r="H2693" s="4" t="s">
        <v>387</v>
      </c>
      <c r="I2693" s="2" t="s">
        <v>388</v>
      </c>
      <c r="J2693" s="1" t="s">
        <v>16</v>
      </c>
      <c r="K2693" s="3">
        <v>1.4489583333333333E-3</v>
      </c>
    </row>
    <row r="2694" spans="1:11" x14ac:dyDescent="0.25">
      <c r="A2694" s="1">
        <v>2024</v>
      </c>
      <c r="B2694" s="4">
        <f>_xlfn.XLOOKUP(BD_ATLETAS[[#This Row],[ATLETA]],ATLETAS[ATLETA],ATLETAS[F. NACIMIENTO])</f>
        <v>40051</v>
      </c>
      <c r="C2694" s="1">
        <f>IF(BD_ATLETAS[[#This Row],[F. NACIMIENTO]]=0,"",BD_ATLETAS[[#This Row],[AÑO]]-YEAR(BD_ATLETAS[[#This Row],[F. NACIMIENTO]]))</f>
        <v>11</v>
      </c>
      <c r="D2694" s="2" t="s">
        <v>414</v>
      </c>
      <c r="E2694" s="4" t="s">
        <v>362</v>
      </c>
      <c r="F26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694" s="4" t="str">
        <f>_xlfn.XLOOKUP(BD_ATLETAS[[#This Row],[ATLETA]],ATLETAS[ATLETA],ATLETAS[SEXO])</f>
        <v>M</v>
      </c>
      <c r="H2694" s="4" t="s">
        <v>387</v>
      </c>
      <c r="I2694" s="2" t="s">
        <v>388</v>
      </c>
      <c r="J2694" s="1" t="s">
        <v>653</v>
      </c>
      <c r="K2694" s="3">
        <v>5.0690972222222222E-3</v>
      </c>
    </row>
    <row r="2695" spans="1:11" x14ac:dyDescent="0.25">
      <c r="A2695" s="1">
        <v>2024</v>
      </c>
      <c r="B2695" s="4">
        <f>_xlfn.XLOOKUP(BD_ATLETAS[[#This Row],[ATLETA]],ATLETAS[ATLETA],ATLETAS[F. NACIMIENTO])</f>
        <v>38284</v>
      </c>
      <c r="C2695" s="1">
        <f>IF(BD_ATLETAS[[#This Row],[F. NACIMIENTO]]=0,"",BD_ATLETAS[[#This Row],[AÑO]]-YEAR(BD_ATLETAS[[#This Row],[F. NACIMIENTO]]))</f>
        <v>16</v>
      </c>
      <c r="D2695" s="2" t="s">
        <v>101</v>
      </c>
      <c r="E2695" s="4" t="s">
        <v>362</v>
      </c>
      <c r="F269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5" s="4" t="str">
        <f>_xlfn.XLOOKUP(BD_ATLETAS[[#This Row],[ATLETA]],ATLETAS[ATLETA],ATLETAS[SEXO])</f>
        <v>M</v>
      </c>
      <c r="H2695" s="4" t="s">
        <v>387</v>
      </c>
      <c r="I2695" s="2" t="s">
        <v>388</v>
      </c>
      <c r="J2695" s="1" t="s">
        <v>653</v>
      </c>
      <c r="K2695" s="3">
        <v>4.0924768518518524E-3</v>
      </c>
    </row>
    <row r="2696" spans="1:11" x14ac:dyDescent="0.25">
      <c r="A2696" s="1">
        <v>2024</v>
      </c>
      <c r="B2696" s="4">
        <f>_xlfn.XLOOKUP(BD_ATLETAS[[#This Row],[ATLETA]],ATLETAS[ATLETA],ATLETAS[F. NACIMIENTO])</f>
        <v>38284</v>
      </c>
      <c r="C2696" s="1">
        <f>IF(BD_ATLETAS[[#This Row],[F. NACIMIENTO]]=0,"",BD_ATLETAS[[#This Row],[AÑO]]-YEAR(BD_ATLETAS[[#This Row],[F. NACIMIENTO]]))</f>
        <v>16</v>
      </c>
      <c r="D2696" s="2" t="s">
        <v>101</v>
      </c>
      <c r="E2696" s="4" t="s">
        <v>362</v>
      </c>
      <c r="F269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6" s="4" t="str">
        <f>_xlfn.XLOOKUP(BD_ATLETAS[[#This Row],[ATLETA]],ATLETAS[ATLETA],ATLETAS[SEXO])</f>
        <v>M</v>
      </c>
      <c r="H2696" s="4" t="s">
        <v>387</v>
      </c>
      <c r="I2696" s="2" t="s">
        <v>388</v>
      </c>
      <c r="J2696" s="1" t="s">
        <v>13</v>
      </c>
      <c r="K2696" s="3">
        <v>4.2638888888888891E-4</v>
      </c>
    </row>
    <row r="2697" spans="1:11" x14ac:dyDescent="0.25">
      <c r="A2697" s="1">
        <v>2024</v>
      </c>
      <c r="B2697" s="4">
        <f>_xlfn.XLOOKUP(BD_ATLETAS[[#This Row],[ATLETA]],ATLETAS[ATLETA],ATLETAS[F. NACIMIENTO])</f>
        <v>38284</v>
      </c>
      <c r="C2697" s="1">
        <f>IF(BD_ATLETAS[[#This Row],[F. NACIMIENTO]]=0,"",BD_ATLETAS[[#This Row],[AÑO]]-YEAR(BD_ATLETAS[[#This Row],[F. NACIMIENTO]]))</f>
        <v>16</v>
      </c>
      <c r="D2697" s="2" t="s">
        <v>101</v>
      </c>
      <c r="E2697" s="4" t="s">
        <v>362</v>
      </c>
      <c r="F26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697" s="4" t="str">
        <f>_xlfn.XLOOKUP(BD_ATLETAS[[#This Row],[ATLETA]],ATLETAS[ATLETA],ATLETAS[SEXO])</f>
        <v>M</v>
      </c>
      <c r="H2697" s="4" t="s">
        <v>387</v>
      </c>
      <c r="I2697" s="2" t="s">
        <v>388</v>
      </c>
      <c r="J2697" s="1" t="s">
        <v>16</v>
      </c>
      <c r="K2697" s="3">
        <v>1.1111111111111111E-3</v>
      </c>
    </row>
    <row r="2698" spans="1:11" x14ac:dyDescent="0.25">
      <c r="A2698" s="1">
        <v>2024</v>
      </c>
      <c r="B2698" s="4">
        <f>_xlfn.XLOOKUP(BD_ATLETAS[[#This Row],[ATLETA]],ATLETAS[ATLETA],ATLETAS[F. NACIMIENTO])</f>
        <v>39263</v>
      </c>
      <c r="C2698" s="1">
        <f>IF(BD_ATLETAS[[#This Row],[F. NACIMIENTO]]=0,"",BD_ATLETAS[[#This Row],[AÑO]]-YEAR(BD_ATLETAS[[#This Row],[F. NACIMIENTO]]))</f>
        <v>13</v>
      </c>
      <c r="D2698" s="2" t="s">
        <v>126</v>
      </c>
      <c r="E2698" s="4" t="s">
        <v>364</v>
      </c>
      <c r="F269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98" s="4" t="str">
        <f>_xlfn.XLOOKUP(BD_ATLETAS[[#This Row],[ATLETA]],ATLETAS[ATLETA],ATLETAS[SEXO])</f>
        <v>F</v>
      </c>
      <c r="H2698" s="4" t="s">
        <v>387</v>
      </c>
      <c r="I2698" s="2" t="s">
        <v>388</v>
      </c>
      <c r="J2698" s="1" t="s">
        <v>653</v>
      </c>
      <c r="K2698" s="3">
        <v>4.2402777777777777E-3</v>
      </c>
    </row>
    <row r="2699" spans="1:11" x14ac:dyDescent="0.25">
      <c r="A2699" s="1">
        <v>2024</v>
      </c>
      <c r="B2699" s="4">
        <f>_xlfn.XLOOKUP(BD_ATLETAS[[#This Row],[ATLETA]],ATLETAS[ATLETA],ATLETAS[F. NACIMIENTO])</f>
        <v>39263</v>
      </c>
      <c r="C2699" s="1">
        <f>IF(BD_ATLETAS[[#This Row],[F. NACIMIENTO]]=0,"",BD_ATLETAS[[#This Row],[AÑO]]-YEAR(BD_ATLETAS[[#This Row],[F. NACIMIENTO]]))</f>
        <v>13</v>
      </c>
      <c r="D2699" s="2" t="s">
        <v>126</v>
      </c>
      <c r="E2699" s="4" t="s">
        <v>364</v>
      </c>
      <c r="F269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699" s="4" t="str">
        <f>_xlfn.XLOOKUP(BD_ATLETAS[[#This Row],[ATLETA]],ATLETAS[ATLETA],ATLETAS[SEXO])</f>
        <v>F</v>
      </c>
      <c r="H2699" s="4" t="s">
        <v>387</v>
      </c>
      <c r="I2699" s="2" t="s">
        <v>388</v>
      </c>
      <c r="J2699" s="1" t="s">
        <v>13</v>
      </c>
      <c r="K2699" s="3">
        <v>4.6296296296296298E-4</v>
      </c>
    </row>
    <row r="2700" spans="1:11" x14ac:dyDescent="0.25">
      <c r="A2700" s="1">
        <v>2024</v>
      </c>
      <c r="B2700" s="4">
        <f>_xlfn.XLOOKUP(BD_ATLETAS[[#This Row],[ATLETA]],ATLETAS[ATLETA],ATLETAS[F. NACIMIENTO])</f>
        <v>39263</v>
      </c>
      <c r="C2700" s="1">
        <f>IF(BD_ATLETAS[[#This Row],[F. NACIMIENTO]]=0,"",BD_ATLETAS[[#This Row],[AÑO]]-YEAR(BD_ATLETAS[[#This Row],[F. NACIMIENTO]]))</f>
        <v>13</v>
      </c>
      <c r="D2700" s="2" t="s">
        <v>126</v>
      </c>
      <c r="E2700" s="4" t="s">
        <v>364</v>
      </c>
      <c r="F270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00" s="4" t="str">
        <f>_xlfn.XLOOKUP(BD_ATLETAS[[#This Row],[ATLETA]],ATLETAS[ATLETA],ATLETAS[SEXO])</f>
        <v>F</v>
      </c>
      <c r="H2700" s="4" t="s">
        <v>387</v>
      </c>
      <c r="I2700" s="2" t="s">
        <v>388</v>
      </c>
      <c r="J2700" s="1" t="s">
        <v>16</v>
      </c>
      <c r="K2700" s="3">
        <v>1.2336805555555556E-3</v>
      </c>
    </row>
    <row r="2701" spans="1:11" x14ac:dyDescent="0.25">
      <c r="A2701" s="1">
        <v>2024</v>
      </c>
      <c r="B2701" s="4">
        <f>_xlfn.XLOOKUP(BD_ATLETAS[[#This Row],[ATLETA]],ATLETAS[ATLETA],ATLETAS[F. NACIMIENTO])</f>
        <v>38404</v>
      </c>
      <c r="C2701" s="1">
        <f>IF(BD_ATLETAS[[#This Row],[F. NACIMIENTO]]=0,"",BD_ATLETAS[[#This Row],[AÑO]]-YEAR(BD_ATLETAS[[#This Row],[F. NACIMIENTO]]))</f>
        <v>15</v>
      </c>
      <c r="D2701" s="2" t="s">
        <v>84</v>
      </c>
      <c r="E2701" s="4" t="s">
        <v>362</v>
      </c>
      <c r="F27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1" s="4" t="str">
        <f>_xlfn.XLOOKUP(BD_ATLETAS[[#This Row],[ATLETA]],ATLETAS[ATLETA],ATLETAS[SEXO])</f>
        <v>F</v>
      </c>
      <c r="H2701" s="4" t="s">
        <v>387</v>
      </c>
      <c r="I2701" s="2" t="s">
        <v>388</v>
      </c>
      <c r="J2701" s="1" t="s">
        <v>653</v>
      </c>
      <c r="K2701" s="3">
        <v>5.3283564814814817E-3</v>
      </c>
    </row>
    <row r="2702" spans="1:11" x14ac:dyDescent="0.25">
      <c r="A2702" s="1">
        <v>2024</v>
      </c>
      <c r="B2702" s="4">
        <f>_xlfn.XLOOKUP(BD_ATLETAS[[#This Row],[ATLETA]],ATLETAS[ATLETA],ATLETAS[F. NACIMIENTO])</f>
        <v>38404</v>
      </c>
      <c r="C2702" s="1">
        <f>IF(BD_ATLETAS[[#This Row],[F. NACIMIENTO]]=0,"",BD_ATLETAS[[#This Row],[AÑO]]-YEAR(BD_ATLETAS[[#This Row],[F. NACIMIENTO]]))</f>
        <v>15</v>
      </c>
      <c r="D2702" s="2" t="s">
        <v>84</v>
      </c>
      <c r="E2702" s="4" t="s">
        <v>362</v>
      </c>
      <c r="F27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2" s="4" t="str">
        <f>_xlfn.XLOOKUP(BD_ATLETAS[[#This Row],[ATLETA]],ATLETAS[ATLETA],ATLETAS[SEXO])</f>
        <v>F</v>
      </c>
      <c r="H2702" s="4" t="s">
        <v>387</v>
      </c>
      <c r="I2702" s="2" t="s">
        <v>388</v>
      </c>
      <c r="J2702" s="1" t="s">
        <v>13</v>
      </c>
      <c r="K2702" s="3">
        <v>5.1145833333333327E-4</v>
      </c>
    </row>
    <row r="2703" spans="1:11" x14ac:dyDescent="0.25">
      <c r="A2703" s="1">
        <v>2024</v>
      </c>
      <c r="B2703" s="4">
        <f>_xlfn.XLOOKUP(BD_ATLETAS[[#This Row],[ATLETA]],ATLETAS[ATLETA],ATLETAS[F. NACIMIENTO])</f>
        <v>38404</v>
      </c>
      <c r="C2703" s="1">
        <f>IF(BD_ATLETAS[[#This Row],[F. NACIMIENTO]]=0,"",BD_ATLETAS[[#This Row],[AÑO]]-YEAR(BD_ATLETAS[[#This Row],[F. NACIMIENTO]]))</f>
        <v>15</v>
      </c>
      <c r="D2703" s="2" t="s">
        <v>84</v>
      </c>
      <c r="E2703" s="4" t="s">
        <v>362</v>
      </c>
      <c r="F270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03" s="4" t="str">
        <f>_xlfn.XLOOKUP(BD_ATLETAS[[#This Row],[ATLETA]],ATLETAS[ATLETA],ATLETAS[SEXO])</f>
        <v>F</v>
      </c>
      <c r="H2703" s="4" t="s">
        <v>387</v>
      </c>
      <c r="I2703" s="2" t="s">
        <v>388</v>
      </c>
      <c r="J2703" s="1" t="s">
        <v>16</v>
      </c>
      <c r="K2703" s="3">
        <v>1.2312499999999999E-3</v>
      </c>
    </row>
    <row r="2704" spans="1:11" x14ac:dyDescent="0.25">
      <c r="A2704" s="1">
        <v>2024</v>
      </c>
      <c r="B2704" s="4">
        <f>_xlfn.XLOOKUP(BD_ATLETAS[[#This Row],[ATLETA]],ATLETAS[ATLETA],ATLETAS[F. NACIMIENTO])</f>
        <v>40359</v>
      </c>
      <c r="C2704" s="1">
        <f>IF(BD_ATLETAS[[#This Row],[F. NACIMIENTO]]=0,"",BD_ATLETAS[[#This Row],[AÑO]]-YEAR(BD_ATLETAS[[#This Row],[F. NACIMIENTO]]))</f>
        <v>10</v>
      </c>
      <c r="D2704" s="2" t="s">
        <v>82</v>
      </c>
      <c r="E2704" s="4" t="s">
        <v>362</v>
      </c>
      <c r="F270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4" s="4" t="str">
        <f>_xlfn.XLOOKUP(BD_ATLETAS[[#This Row],[ATLETA]],ATLETAS[ATLETA],ATLETAS[SEXO])</f>
        <v>F</v>
      </c>
      <c r="H2704" s="4" t="s">
        <v>387</v>
      </c>
      <c r="I2704" s="2" t="s">
        <v>388</v>
      </c>
      <c r="J2704" s="1" t="s">
        <v>653</v>
      </c>
      <c r="K2704" s="3">
        <v>5.3819444444444444E-3</v>
      </c>
    </row>
    <row r="2705" spans="1:11" x14ac:dyDescent="0.25">
      <c r="A2705" s="1">
        <v>2024</v>
      </c>
      <c r="B2705" s="4">
        <f>_xlfn.XLOOKUP(BD_ATLETAS[[#This Row],[ATLETA]],ATLETAS[ATLETA],ATLETAS[F. NACIMIENTO])</f>
        <v>40359</v>
      </c>
      <c r="C2705" s="1">
        <f>IF(BD_ATLETAS[[#This Row],[F. NACIMIENTO]]=0,"",BD_ATLETAS[[#This Row],[AÑO]]-YEAR(BD_ATLETAS[[#This Row],[F. NACIMIENTO]]))</f>
        <v>10</v>
      </c>
      <c r="D2705" s="2" t="s">
        <v>82</v>
      </c>
      <c r="E2705" s="4" t="s">
        <v>362</v>
      </c>
      <c r="F27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5" s="4" t="str">
        <f>_xlfn.XLOOKUP(BD_ATLETAS[[#This Row],[ATLETA]],ATLETAS[ATLETA],ATLETAS[SEXO])</f>
        <v>F</v>
      </c>
      <c r="H2705" s="4" t="s">
        <v>387</v>
      </c>
      <c r="I2705" s="2" t="s">
        <v>388</v>
      </c>
      <c r="J2705" s="1" t="s">
        <v>13</v>
      </c>
      <c r="K2705" s="3">
        <v>6.572916666666667E-4</v>
      </c>
    </row>
    <row r="2706" spans="1:11" x14ac:dyDescent="0.25">
      <c r="A2706" s="1">
        <v>2024</v>
      </c>
      <c r="B2706" s="4">
        <f>_xlfn.XLOOKUP(BD_ATLETAS[[#This Row],[ATLETA]],ATLETAS[ATLETA],ATLETAS[F. NACIMIENTO])</f>
        <v>40359</v>
      </c>
      <c r="C2706" s="1">
        <f>IF(BD_ATLETAS[[#This Row],[F. NACIMIENTO]]=0,"",BD_ATLETAS[[#This Row],[AÑO]]-YEAR(BD_ATLETAS[[#This Row],[F. NACIMIENTO]]))</f>
        <v>10</v>
      </c>
      <c r="D2706" s="2" t="s">
        <v>82</v>
      </c>
      <c r="E2706" s="4" t="s">
        <v>362</v>
      </c>
      <c r="F27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06" s="4" t="str">
        <f>_xlfn.XLOOKUP(BD_ATLETAS[[#This Row],[ATLETA]],ATLETAS[ATLETA],ATLETAS[SEXO])</f>
        <v>F</v>
      </c>
      <c r="H2706" s="4" t="s">
        <v>387</v>
      </c>
      <c r="I2706" s="2" t="s">
        <v>388</v>
      </c>
      <c r="J2706" s="1" t="s">
        <v>16</v>
      </c>
      <c r="K2706" s="3">
        <v>1.6149305555555557E-3</v>
      </c>
    </row>
    <row r="2707" spans="1:11" x14ac:dyDescent="0.25">
      <c r="A2707" s="1">
        <v>2024</v>
      </c>
      <c r="B2707" s="4">
        <f>_xlfn.XLOOKUP(BD_ATLETAS[[#This Row],[ATLETA]],ATLETAS[ATLETA],ATLETAS[F. NACIMIENTO])</f>
        <v>37182</v>
      </c>
      <c r="C2707" s="1">
        <f>IF(BD_ATLETAS[[#This Row],[F. NACIMIENTO]]=0,"",BD_ATLETAS[[#This Row],[AÑO]]-YEAR(BD_ATLETAS[[#This Row],[F. NACIMIENTO]]))</f>
        <v>19</v>
      </c>
      <c r="D2707" s="2" t="s">
        <v>276</v>
      </c>
      <c r="E2707" s="4" t="s">
        <v>369</v>
      </c>
      <c r="F270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7" s="4" t="str">
        <f>_xlfn.XLOOKUP(BD_ATLETAS[[#This Row],[ATLETA]],ATLETAS[ATLETA],ATLETAS[SEXO])</f>
        <v>M</v>
      </c>
      <c r="H2707" s="4" t="s">
        <v>387</v>
      </c>
      <c r="I2707" s="2" t="s">
        <v>388</v>
      </c>
      <c r="J2707" s="1" t="s">
        <v>653</v>
      </c>
      <c r="K2707" s="3">
        <v>3.2512731481481477E-3</v>
      </c>
    </row>
    <row r="2708" spans="1:11" x14ac:dyDescent="0.25">
      <c r="A2708" s="1">
        <v>2024</v>
      </c>
      <c r="B2708" s="4">
        <f>_xlfn.XLOOKUP(BD_ATLETAS[[#This Row],[ATLETA]],ATLETAS[ATLETA],ATLETAS[F. NACIMIENTO])</f>
        <v>37182</v>
      </c>
      <c r="C2708" s="1">
        <f>IF(BD_ATLETAS[[#This Row],[F. NACIMIENTO]]=0,"",BD_ATLETAS[[#This Row],[AÑO]]-YEAR(BD_ATLETAS[[#This Row],[F. NACIMIENTO]]))</f>
        <v>19</v>
      </c>
      <c r="D2708" s="2" t="s">
        <v>276</v>
      </c>
      <c r="E2708" s="4" t="s">
        <v>369</v>
      </c>
      <c r="F2708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8" s="4" t="str">
        <f>_xlfn.XLOOKUP(BD_ATLETAS[[#This Row],[ATLETA]],ATLETAS[ATLETA],ATLETAS[SEXO])</f>
        <v>M</v>
      </c>
      <c r="H2708" s="4" t="s">
        <v>387</v>
      </c>
      <c r="I2708" s="2" t="s">
        <v>388</v>
      </c>
      <c r="J2708" s="1" t="s">
        <v>13</v>
      </c>
      <c r="K2708" s="3">
        <v>3.0474537037037037E-4</v>
      </c>
    </row>
    <row r="2709" spans="1:11" x14ac:dyDescent="0.25">
      <c r="A2709" s="1">
        <v>2024</v>
      </c>
      <c r="B2709" s="4">
        <f>_xlfn.XLOOKUP(BD_ATLETAS[[#This Row],[ATLETA]],ATLETAS[ATLETA],ATLETAS[F. NACIMIENTO])</f>
        <v>37182</v>
      </c>
      <c r="C2709" s="1">
        <f>IF(BD_ATLETAS[[#This Row],[F. NACIMIENTO]]=0,"",BD_ATLETAS[[#This Row],[AÑO]]-YEAR(BD_ATLETAS[[#This Row],[F. NACIMIENTO]]))</f>
        <v>19</v>
      </c>
      <c r="D2709" s="2" t="s">
        <v>276</v>
      </c>
      <c r="E2709" s="4" t="s">
        <v>369</v>
      </c>
      <c r="F27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709" s="4" t="str">
        <f>_xlfn.XLOOKUP(BD_ATLETAS[[#This Row],[ATLETA]],ATLETAS[ATLETA],ATLETAS[SEXO])</f>
        <v>M</v>
      </c>
      <c r="H2709" s="4" t="s">
        <v>387</v>
      </c>
      <c r="I2709" s="2" t="s">
        <v>388</v>
      </c>
      <c r="J2709" s="1" t="s">
        <v>16</v>
      </c>
      <c r="K2709" s="3">
        <v>7.7743055555555562E-4</v>
      </c>
    </row>
    <row r="2710" spans="1:11" x14ac:dyDescent="0.25">
      <c r="A2710" s="1">
        <v>2024</v>
      </c>
      <c r="B2710" s="4">
        <f>_xlfn.XLOOKUP(BD_ATLETAS[[#This Row],[ATLETA]],ATLETAS[ATLETA],ATLETAS[F. NACIMIENTO])</f>
        <v>40295</v>
      </c>
      <c r="C2710" s="1">
        <f>IF(BD_ATLETAS[[#This Row],[F. NACIMIENTO]]=0,"",BD_ATLETAS[[#This Row],[AÑO]]-YEAR(BD_ATLETAS[[#This Row],[F. NACIMIENTO]]))</f>
        <v>10</v>
      </c>
      <c r="D2710" s="2" t="s">
        <v>330</v>
      </c>
      <c r="E2710" s="4" t="s">
        <v>376</v>
      </c>
      <c r="F271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10" s="4" t="str">
        <f>_xlfn.XLOOKUP(BD_ATLETAS[[#This Row],[ATLETA]],ATLETAS[ATLETA],ATLETAS[SEXO])</f>
        <v>F</v>
      </c>
      <c r="H2710" s="4" t="s">
        <v>387</v>
      </c>
      <c r="I2710" s="2" t="s">
        <v>388</v>
      </c>
      <c r="J2710" s="1" t="s">
        <v>653</v>
      </c>
      <c r="K2710" s="3">
        <v>5.0155092592592586E-3</v>
      </c>
    </row>
    <row r="2711" spans="1:11" x14ac:dyDescent="0.25">
      <c r="A2711" s="1">
        <v>2024</v>
      </c>
      <c r="B2711" s="4">
        <f>_xlfn.XLOOKUP(BD_ATLETAS[[#This Row],[ATLETA]],ATLETAS[ATLETA],ATLETAS[F. NACIMIENTO])</f>
        <v>40295</v>
      </c>
      <c r="C2711" s="1">
        <f>IF(BD_ATLETAS[[#This Row],[F. NACIMIENTO]]=0,"",BD_ATLETAS[[#This Row],[AÑO]]-YEAR(BD_ATLETAS[[#This Row],[F. NACIMIENTO]]))</f>
        <v>10</v>
      </c>
      <c r="D2711" s="2" t="s">
        <v>330</v>
      </c>
      <c r="E2711" s="4" t="s">
        <v>376</v>
      </c>
      <c r="F271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11" s="4" t="str">
        <f>_xlfn.XLOOKUP(BD_ATLETAS[[#This Row],[ATLETA]],ATLETAS[ATLETA],ATLETAS[SEXO])</f>
        <v>F</v>
      </c>
      <c r="H2711" s="4" t="s">
        <v>387</v>
      </c>
      <c r="I2711" s="2" t="s">
        <v>388</v>
      </c>
      <c r="J2711" s="1" t="s">
        <v>16</v>
      </c>
      <c r="K2711" s="3">
        <v>1.2875E-3</v>
      </c>
    </row>
    <row r="2712" spans="1:11" x14ac:dyDescent="0.25">
      <c r="A2712" s="1">
        <v>2024</v>
      </c>
      <c r="B2712" s="4">
        <f>_xlfn.XLOOKUP(BD_ATLETAS[[#This Row],[ATLETA]],ATLETAS[ATLETA],ATLETAS[F. NACIMIENTO])</f>
        <v>39225</v>
      </c>
      <c r="C2712" s="1">
        <f>IF(BD_ATLETAS[[#This Row],[F. NACIMIENTO]]=0,"",BD_ATLETAS[[#This Row],[AÑO]]-YEAR(BD_ATLETAS[[#This Row],[F. NACIMIENTO]]))</f>
        <v>13</v>
      </c>
      <c r="D2712" s="2" t="s">
        <v>333</v>
      </c>
      <c r="E2712" s="4" t="s">
        <v>376</v>
      </c>
      <c r="F271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2" s="4" t="str">
        <f>_xlfn.XLOOKUP(BD_ATLETAS[[#This Row],[ATLETA]],ATLETAS[ATLETA],ATLETAS[SEXO])</f>
        <v>F</v>
      </c>
      <c r="H2712" s="4" t="s">
        <v>387</v>
      </c>
      <c r="I2712" s="2" t="s">
        <v>388</v>
      </c>
      <c r="J2712" s="1" t="s">
        <v>653</v>
      </c>
      <c r="K2712" s="3">
        <v>4.1760416666666664E-3</v>
      </c>
    </row>
    <row r="2713" spans="1:11" x14ac:dyDescent="0.25">
      <c r="A2713" s="1">
        <v>2024</v>
      </c>
      <c r="B2713" s="4">
        <f>_xlfn.XLOOKUP(BD_ATLETAS[[#This Row],[ATLETA]],ATLETAS[ATLETA],ATLETAS[F. NACIMIENTO])</f>
        <v>39225</v>
      </c>
      <c r="C2713" s="1">
        <f>IF(BD_ATLETAS[[#This Row],[F. NACIMIENTO]]=0,"",BD_ATLETAS[[#This Row],[AÑO]]-YEAR(BD_ATLETAS[[#This Row],[F. NACIMIENTO]]))</f>
        <v>13</v>
      </c>
      <c r="D2713" s="2" t="s">
        <v>333</v>
      </c>
      <c r="E2713" s="4" t="s">
        <v>376</v>
      </c>
      <c r="F271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3" s="4" t="str">
        <f>_xlfn.XLOOKUP(BD_ATLETAS[[#This Row],[ATLETA]],ATLETAS[ATLETA],ATLETAS[SEXO])</f>
        <v>F</v>
      </c>
      <c r="H2713" s="4" t="s">
        <v>387</v>
      </c>
      <c r="I2713" s="2" t="s">
        <v>388</v>
      </c>
      <c r="J2713" s="1" t="s">
        <v>13</v>
      </c>
      <c r="K2713" s="3">
        <v>4.1157407407407408E-4</v>
      </c>
    </row>
    <row r="2714" spans="1:11" x14ac:dyDescent="0.25">
      <c r="A2714" s="1">
        <v>2024</v>
      </c>
      <c r="B2714" s="4">
        <f>_xlfn.XLOOKUP(BD_ATLETAS[[#This Row],[ATLETA]],ATLETAS[ATLETA],ATLETAS[F. NACIMIENTO])</f>
        <v>39225</v>
      </c>
      <c r="C2714" s="1">
        <f>IF(BD_ATLETAS[[#This Row],[F. NACIMIENTO]]=0,"",BD_ATLETAS[[#This Row],[AÑO]]-YEAR(BD_ATLETAS[[#This Row],[F. NACIMIENTO]]))</f>
        <v>13</v>
      </c>
      <c r="D2714" s="2" t="s">
        <v>333</v>
      </c>
      <c r="E2714" s="4" t="s">
        <v>376</v>
      </c>
      <c r="F271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14" s="4" t="str">
        <f>_xlfn.XLOOKUP(BD_ATLETAS[[#This Row],[ATLETA]],ATLETAS[ATLETA],ATLETAS[SEXO])</f>
        <v>F</v>
      </c>
      <c r="H2714" s="4" t="s">
        <v>387</v>
      </c>
      <c r="I2714" s="2" t="s">
        <v>388</v>
      </c>
      <c r="J2714" s="1" t="s">
        <v>16</v>
      </c>
      <c r="K2714" s="3">
        <v>1.1151620370370369E-3</v>
      </c>
    </row>
    <row r="2715" spans="1:11" x14ac:dyDescent="0.25">
      <c r="A2715" s="1">
        <v>2024</v>
      </c>
      <c r="B2715" s="4">
        <f>_xlfn.XLOOKUP(BD_ATLETAS[[#This Row],[ATLETA]],ATLETAS[ATLETA],ATLETAS[F. NACIMIENTO])</f>
        <v>38715</v>
      </c>
      <c r="C2715" s="1">
        <f>IF(BD_ATLETAS[[#This Row],[F. NACIMIENTO]]=0,"",BD_ATLETAS[[#This Row],[AÑO]]-YEAR(BD_ATLETAS[[#This Row],[F. NACIMIENTO]]))</f>
        <v>15</v>
      </c>
      <c r="D2715" s="2" t="s">
        <v>335</v>
      </c>
      <c r="E2715" s="4" t="s">
        <v>376</v>
      </c>
      <c r="F27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5" s="4" t="str">
        <f>_xlfn.XLOOKUP(BD_ATLETAS[[#This Row],[ATLETA]],ATLETAS[ATLETA],ATLETAS[SEXO])</f>
        <v>F</v>
      </c>
      <c r="H2715" s="4" t="s">
        <v>387</v>
      </c>
      <c r="I2715" s="2" t="s">
        <v>388</v>
      </c>
      <c r="J2715" s="1" t="s">
        <v>653</v>
      </c>
      <c r="K2715" s="3">
        <v>4.1000000000000003E-3</v>
      </c>
    </row>
    <row r="2716" spans="1:11" x14ac:dyDescent="0.25">
      <c r="A2716" s="1">
        <v>2024</v>
      </c>
      <c r="B2716" s="4">
        <f>_xlfn.XLOOKUP(BD_ATLETAS[[#This Row],[ATLETA]],ATLETAS[ATLETA],ATLETAS[F. NACIMIENTO])</f>
        <v>38715</v>
      </c>
      <c r="C2716" s="1">
        <f>IF(BD_ATLETAS[[#This Row],[F. NACIMIENTO]]=0,"",BD_ATLETAS[[#This Row],[AÑO]]-YEAR(BD_ATLETAS[[#This Row],[F. NACIMIENTO]]))</f>
        <v>15</v>
      </c>
      <c r="D2716" s="2" t="s">
        <v>335</v>
      </c>
      <c r="E2716" s="4" t="s">
        <v>376</v>
      </c>
      <c r="F27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6" s="4" t="str">
        <f>_xlfn.XLOOKUP(BD_ATLETAS[[#This Row],[ATLETA]],ATLETAS[ATLETA],ATLETAS[SEXO])</f>
        <v>F</v>
      </c>
      <c r="H2716" s="4" t="s">
        <v>387</v>
      </c>
      <c r="I2716" s="2" t="s">
        <v>388</v>
      </c>
      <c r="J2716" s="1" t="s">
        <v>13</v>
      </c>
      <c r="K2716" s="3">
        <v>4.4074074074074073E-4</v>
      </c>
    </row>
    <row r="2717" spans="1:11" x14ac:dyDescent="0.25">
      <c r="A2717" s="1">
        <v>2024</v>
      </c>
      <c r="B2717" s="4">
        <f>_xlfn.XLOOKUP(BD_ATLETAS[[#This Row],[ATLETA]],ATLETAS[ATLETA],ATLETAS[F. NACIMIENTO])</f>
        <v>38715</v>
      </c>
      <c r="C2717" s="1">
        <f>IF(BD_ATLETAS[[#This Row],[F. NACIMIENTO]]=0,"",BD_ATLETAS[[#This Row],[AÑO]]-YEAR(BD_ATLETAS[[#This Row],[F. NACIMIENTO]]))</f>
        <v>15</v>
      </c>
      <c r="D2717" s="2" t="s">
        <v>335</v>
      </c>
      <c r="E2717" s="4" t="s">
        <v>376</v>
      </c>
      <c r="F27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7" s="4" t="str">
        <f>_xlfn.XLOOKUP(BD_ATLETAS[[#This Row],[ATLETA]],ATLETAS[ATLETA],ATLETAS[SEXO])</f>
        <v>F</v>
      </c>
      <c r="H2717" s="4" t="s">
        <v>387</v>
      </c>
      <c r="I2717" s="2" t="s">
        <v>388</v>
      </c>
      <c r="J2717" s="1" t="s">
        <v>16</v>
      </c>
      <c r="K2717" s="3">
        <v>9.7696759259259264E-4</v>
      </c>
    </row>
    <row r="2718" spans="1:11" x14ac:dyDescent="0.25">
      <c r="A2718" s="1">
        <v>2024</v>
      </c>
      <c r="B2718" s="4">
        <f>_xlfn.XLOOKUP(BD_ATLETAS[[#This Row],[ATLETA]],ATLETAS[ATLETA],ATLETAS[F. NACIMIENTO])</f>
        <v>38153</v>
      </c>
      <c r="C2718" s="1">
        <f>IF(BD_ATLETAS[[#This Row],[F. NACIMIENTO]]=0,"",BD_ATLETAS[[#This Row],[AÑO]]-YEAR(BD_ATLETAS[[#This Row],[F. NACIMIENTO]]))</f>
        <v>16</v>
      </c>
      <c r="D2718" s="2" t="s">
        <v>273</v>
      </c>
      <c r="E2718" s="4" t="s">
        <v>369</v>
      </c>
      <c r="F27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8" s="4" t="str">
        <f>_xlfn.XLOOKUP(BD_ATLETAS[[#This Row],[ATLETA]],ATLETAS[ATLETA],ATLETAS[SEXO])</f>
        <v>M</v>
      </c>
      <c r="H2718" s="4" t="s">
        <v>387</v>
      </c>
      <c r="I2718" s="2" t="s">
        <v>388</v>
      </c>
      <c r="J2718" s="1" t="s">
        <v>653</v>
      </c>
      <c r="K2718" s="3">
        <v>3.4244212962962965E-3</v>
      </c>
    </row>
    <row r="2719" spans="1:11" x14ac:dyDescent="0.25">
      <c r="A2719" s="1">
        <v>2024</v>
      </c>
      <c r="B2719" s="4">
        <f>_xlfn.XLOOKUP(BD_ATLETAS[[#This Row],[ATLETA]],ATLETAS[ATLETA],ATLETAS[F. NACIMIENTO])</f>
        <v>38153</v>
      </c>
      <c r="C2719" s="1">
        <f>IF(BD_ATLETAS[[#This Row],[F. NACIMIENTO]]=0,"",BD_ATLETAS[[#This Row],[AÑO]]-YEAR(BD_ATLETAS[[#This Row],[F. NACIMIENTO]]))</f>
        <v>16</v>
      </c>
      <c r="D2719" s="2" t="s">
        <v>273</v>
      </c>
      <c r="E2719" s="4" t="s">
        <v>369</v>
      </c>
      <c r="F27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19" s="4" t="str">
        <f>_xlfn.XLOOKUP(BD_ATLETAS[[#This Row],[ATLETA]],ATLETAS[ATLETA],ATLETAS[SEXO])</f>
        <v>M</v>
      </c>
      <c r="H2719" s="4" t="s">
        <v>387</v>
      </c>
      <c r="I2719" s="2" t="s">
        <v>388</v>
      </c>
      <c r="J2719" s="1" t="s">
        <v>13</v>
      </c>
      <c r="K2719" s="3">
        <v>3.2800925925925928E-4</v>
      </c>
    </row>
    <row r="2720" spans="1:11" x14ac:dyDescent="0.25">
      <c r="A2720" s="1">
        <v>2024</v>
      </c>
      <c r="B2720" s="4">
        <f>_xlfn.XLOOKUP(BD_ATLETAS[[#This Row],[ATLETA]],ATLETAS[ATLETA],ATLETAS[F. NACIMIENTO])</f>
        <v>38153</v>
      </c>
      <c r="C2720" s="1">
        <f>IF(BD_ATLETAS[[#This Row],[F. NACIMIENTO]]=0,"",BD_ATLETAS[[#This Row],[AÑO]]-YEAR(BD_ATLETAS[[#This Row],[F. NACIMIENTO]]))</f>
        <v>16</v>
      </c>
      <c r="D2720" s="2" t="s">
        <v>273</v>
      </c>
      <c r="E2720" s="4" t="s">
        <v>369</v>
      </c>
      <c r="F27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0" s="4" t="str">
        <f>_xlfn.XLOOKUP(BD_ATLETAS[[#This Row],[ATLETA]],ATLETAS[ATLETA],ATLETAS[SEXO])</f>
        <v>M</v>
      </c>
      <c r="H2720" s="4" t="s">
        <v>387</v>
      </c>
      <c r="I2720" s="2" t="s">
        <v>388</v>
      </c>
      <c r="J2720" s="1" t="s">
        <v>16</v>
      </c>
      <c r="K2720" s="3">
        <v>9.3611111111111108E-4</v>
      </c>
    </row>
    <row r="2721" spans="1:11" x14ac:dyDescent="0.25">
      <c r="A2721" s="1">
        <v>2024</v>
      </c>
      <c r="B2721" s="4">
        <f>_xlfn.XLOOKUP(BD_ATLETAS[[#This Row],[ATLETA]],ATLETAS[ATLETA],ATLETAS[F. NACIMIENTO])</f>
        <v>39416</v>
      </c>
      <c r="C2721" s="1">
        <f>IF(BD_ATLETAS[[#This Row],[F. NACIMIENTO]]=0,"",BD_ATLETAS[[#This Row],[AÑO]]-YEAR(BD_ATLETAS[[#This Row],[F. NACIMIENTO]]))</f>
        <v>13</v>
      </c>
      <c r="D2721" s="2" t="s">
        <v>138</v>
      </c>
      <c r="E2721" s="4" t="s">
        <v>364</v>
      </c>
      <c r="F272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1" s="4" t="str">
        <f>_xlfn.XLOOKUP(BD_ATLETAS[[#This Row],[ATLETA]],ATLETAS[ATLETA],ATLETAS[SEXO])</f>
        <v>M</v>
      </c>
      <c r="H2721" s="4" t="s">
        <v>387</v>
      </c>
      <c r="I2721" s="2" t="s">
        <v>388</v>
      </c>
      <c r="J2721" s="1" t="s">
        <v>653</v>
      </c>
      <c r="K2721" s="3">
        <v>3.4603009259259261E-3</v>
      </c>
    </row>
    <row r="2722" spans="1:11" x14ac:dyDescent="0.25">
      <c r="A2722" s="1">
        <v>2024</v>
      </c>
      <c r="B2722" s="4">
        <f>_xlfn.XLOOKUP(BD_ATLETAS[[#This Row],[ATLETA]],ATLETAS[ATLETA],ATLETAS[F. NACIMIENTO])</f>
        <v>39416</v>
      </c>
      <c r="C2722" s="1">
        <f>IF(BD_ATLETAS[[#This Row],[F. NACIMIENTO]]=0,"",BD_ATLETAS[[#This Row],[AÑO]]-YEAR(BD_ATLETAS[[#This Row],[F. NACIMIENTO]]))</f>
        <v>13</v>
      </c>
      <c r="D2722" s="2" t="s">
        <v>138</v>
      </c>
      <c r="E2722" s="4" t="s">
        <v>364</v>
      </c>
      <c r="F27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2" s="4" t="str">
        <f>_xlfn.XLOOKUP(BD_ATLETAS[[#This Row],[ATLETA]],ATLETAS[ATLETA],ATLETAS[SEXO])</f>
        <v>M</v>
      </c>
      <c r="H2722" s="4" t="s">
        <v>387</v>
      </c>
      <c r="I2722" s="2" t="s">
        <v>388</v>
      </c>
      <c r="J2722" s="1" t="s">
        <v>13</v>
      </c>
      <c r="K2722" s="3">
        <v>3.5914351851851851E-4</v>
      </c>
    </row>
    <row r="2723" spans="1:11" x14ac:dyDescent="0.25">
      <c r="A2723" s="1">
        <v>2024</v>
      </c>
      <c r="B2723" s="4">
        <f>_xlfn.XLOOKUP(BD_ATLETAS[[#This Row],[ATLETA]],ATLETAS[ATLETA],ATLETAS[F. NACIMIENTO])</f>
        <v>39259</v>
      </c>
      <c r="C2723" s="1">
        <f>IF(BD_ATLETAS[[#This Row],[F. NACIMIENTO]]=0,"",BD_ATLETAS[[#This Row],[AÑO]]-YEAR(BD_ATLETAS[[#This Row],[F. NACIMIENTO]]))</f>
        <v>13</v>
      </c>
      <c r="D2723" s="2" t="s">
        <v>427</v>
      </c>
      <c r="E2723" s="4" t="s">
        <v>364</v>
      </c>
      <c r="F27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3" s="4" t="str">
        <f>_xlfn.XLOOKUP(BD_ATLETAS[[#This Row],[ATLETA]],ATLETAS[ATLETA],ATLETAS[SEXO])</f>
        <v>M</v>
      </c>
      <c r="H2723" s="4" t="s">
        <v>387</v>
      </c>
      <c r="I2723" s="2" t="s">
        <v>388</v>
      </c>
      <c r="J2723" s="1" t="s">
        <v>653</v>
      </c>
      <c r="K2723" s="3">
        <v>5.5259259259259263E-3</v>
      </c>
    </row>
    <row r="2724" spans="1:11" x14ac:dyDescent="0.25">
      <c r="A2724" s="1">
        <v>2024</v>
      </c>
      <c r="B2724" s="4">
        <f>_xlfn.XLOOKUP(BD_ATLETAS[[#This Row],[ATLETA]],ATLETAS[ATLETA],ATLETAS[F. NACIMIENTO])</f>
        <v>39259</v>
      </c>
      <c r="C2724" s="1">
        <f>IF(BD_ATLETAS[[#This Row],[F. NACIMIENTO]]=0,"",BD_ATLETAS[[#This Row],[AÑO]]-YEAR(BD_ATLETAS[[#This Row],[F. NACIMIENTO]]))</f>
        <v>13</v>
      </c>
      <c r="D2724" s="2" t="s">
        <v>427</v>
      </c>
      <c r="E2724" s="4" t="s">
        <v>364</v>
      </c>
      <c r="F272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24" s="4" t="str">
        <f>_xlfn.XLOOKUP(BD_ATLETAS[[#This Row],[ATLETA]],ATLETAS[ATLETA],ATLETAS[SEXO])</f>
        <v>M</v>
      </c>
      <c r="H2724" s="4" t="s">
        <v>387</v>
      </c>
      <c r="I2724" s="2" t="s">
        <v>388</v>
      </c>
      <c r="J2724" s="1" t="s">
        <v>13</v>
      </c>
      <c r="K2724" s="3">
        <v>8.6770833333333329E-4</v>
      </c>
    </row>
    <row r="2725" spans="1:11" x14ac:dyDescent="0.25">
      <c r="A2725" s="1">
        <v>2024</v>
      </c>
      <c r="B2725" s="4">
        <f>_xlfn.XLOOKUP(BD_ATLETAS[[#This Row],[ATLETA]],ATLETAS[ATLETA],ATLETAS[F. NACIMIENTO])</f>
        <v>40298</v>
      </c>
      <c r="C2725" s="1">
        <f>IF(BD_ATLETAS[[#This Row],[F. NACIMIENTO]]=0,"",BD_ATLETAS[[#This Row],[AÑO]]-YEAR(BD_ATLETAS[[#This Row],[F. NACIMIENTO]]))</f>
        <v>10</v>
      </c>
      <c r="D2725" s="2" t="s">
        <v>331</v>
      </c>
      <c r="E2725" s="4" t="s">
        <v>376</v>
      </c>
      <c r="F272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5" s="4" t="str">
        <f>_xlfn.XLOOKUP(BD_ATLETAS[[#This Row],[ATLETA]],ATLETAS[ATLETA],ATLETAS[SEXO])</f>
        <v>F</v>
      </c>
      <c r="H2725" s="4" t="s">
        <v>387</v>
      </c>
      <c r="I2725" s="2" t="s">
        <v>388</v>
      </c>
      <c r="J2725" s="1" t="s">
        <v>653</v>
      </c>
      <c r="K2725" s="3">
        <v>5.142824074074074E-3</v>
      </c>
    </row>
    <row r="2726" spans="1:11" x14ac:dyDescent="0.25">
      <c r="A2726" s="1">
        <v>2024</v>
      </c>
      <c r="B2726" s="4">
        <f>_xlfn.XLOOKUP(BD_ATLETAS[[#This Row],[ATLETA]],ATLETAS[ATLETA],ATLETAS[F. NACIMIENTO])</f>
        <v>40298</v>
      </c>
      <c r="C2726" s="1">
        <f>IF(BD_ATLETAS[[#This Row],[F. NACIMIENTO]]=0,"",BD_ATLETAS[[#This Row],[AÑO]]-YEAR(BD_ATLETAS[[#This Row],[F. NACIMIENTO]]))</f>
        <v>10</v>
      </c>
      <c r="D2726" s="2" t="s">
        <v>331</v>
      </c>
      <c r="E2726" s="4" t="s">
        <v>376</v>
      </c>
      <c r="F272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6" s="4" t="str">
        <f>_xlfn.XLOOKUP(BD_ATLETAS[[#This Row],[ATLETA]],ATLETAS[ATLETA],ATLETAS[SEXO])</f>
        <v>F</v>
      </c>
      <c r="H2726" s="4" t="s">
        <v>387</v>
      </c>
      <c r="I2726" s="2" t="s">
        <v>388</v>
      </c>
      <c r="J2726" s="1" t="s">
        <v>13</v>
      </c>
      <c r="K2726" s="3">
        <v>5.877314814814815E-4</v>
      </c>
    </row>
    <row r="2727" spans="1:11" x14ac:dyDescent="0.25">
      <c r="A2727" s="1">
        <v>2024</v>
      </c>
      <c r="B2727" s="4">
        <f>_xlfn.XLOOKUP(BD_ATLETAS[[#This Row],[ATLETA]],ATLETAS[ATLETA],ATLETAS[F. NACIMIENTO])</f>
        <v>40298</v>
      </c>
      <c r="C2727" s="1">
        <f>IF(BD_ATLETAS[[#This Row],[F. NACIMIENTO]]=0,"",BD_ATLETAS[[#This Row],[AÑO]]-YEAR(BD_ATLETAS[[#This Row],[F. NACIMIENTO]]))</f>
        <v>10</v>
      </c>
      <c r="D2727" s="2" t="s">
        <v>331</v>
      </c>
      <c r="E2727" s="4" t="s">
        <v>376</v>
      </c>
      <c r="F272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27" s="4" t="str">
        <f>_xlfn.XLOOKUP(BD_ATLETAS[[#This Row],[ATLETA]],ATLETAS[ATLETA],ATLETAS[SEXO])</f>
        <v>F</v>
      </c>
      <c r="H2727" s="4" t="s">
        <v>387</v>
      </c>
      <c r="I2727" s="2" t="s">
        <v>388</v>
      </c>
      <c r="J2727" s="1" t="s">
        <v>16</v>
      </c>
      <c r="K2727" s="3">
        <v>1.4171296296296295E-3</v>
      </c>
    </row>
    <row r="2728" spans="1:11" x14ac:dyDescent="0.25">
      <c r="A2728" s="1">
        <v>2024</v>
      </c>
      <c r="B2728" s="4">
        <f>_xlfn.XLOOKUP(BD_ATLETAS[[#This Row],[ATLETA]],ATLETAS[ATLETA],ATLETAS[F. NACIMIENTO])</f>
        <v>38666</v>
      </c>
      <c r="C2728" s="1">
        <f>IF(BD_ATLETAS[[#This Row],[F. NACIMIENTO]]=0,"",BD_ATLETAS[[#This Row],[AÑO]]-YEAR(BD_ATLETAS[[#This Row],[F. NACIMIENTO]]))</f>
        <v>15</v>
      </c>
      <c r="D2728" s="2" t="s">
        <v>99</v>
      </c>
      <c r="E2728" s="4" t="s">
        <v>362</v>
      </c>
      <c r="F27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8" s="4" t="str">
        <f>_xlfn.XLOOKUP(BD_ATLETAS[[#This Row],[ATLETA]],ATLETAS[ATLETA],ATLETAS[SEXO])</f>
        <v>M</v>
      </c>
      <c r="H2728" s="4" t="s">
        <v>387</v>
      </c>
      <c r="I2728" s="2" t="s">
        <v>388</v>
      </c>
      <c r="J2728" s="1" t="s">
        <v>653</v>
      </c>
      <c r="K2728" s="3">
        <v>4.8141203703703705E-3</v>
      </c>
    </row>
    <row r="2729" spans="1:11" x14ac:dyDescent="0.25">
      <c r="A2729" s="1">
        <v>2024</v>
      </c>
      <c r="B2729" s="4">
        <f>_xlfn.XLOOKUP(BD_ATLETAS[[#This Row],[ATLETA]],ATLETAS[ATLETA],ATLETAS[F. NACIMIENTO])</f>
        <v>38666</v>
      </c>
      <c r="C2729" s="1">
        <f>IF(BD_ATLETAS[[#This Row],[F. NACIMIENTO]]=0,"",BD_ATLETAS[[#This Row],[AÑO]]-YEAR(BD_ATLETAS[[#This Row],[F. NACIMIENTO]]))</f>
        <v>15</v>
      </c>
      <c r="D2729" s="2" t="s">
        <v>99</v>
      </c>
      <c r="E2729" s="4" t="s">
        <v>362</v>
      </c>
      <c r="F272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29" s="4" t="str">
        <f>_xlfn.XLOOKUP(BD_ATLETAS[[#This Row],[ATLETA]],ATLETAS[ATLETA],ATLETAS[SEXO])</f>
        <v>M</v>
      </c>
      <c r="H2729" s="4" t="s">
        <v>387</v>
      </c>
      <c r="I2729" s="2" t="s">
        <v>388</v>
      </c>
      <c r="J2729" s="1" t="s">
        <v>13</v>
      </c>
      <c r="K2729" s="3">
        <v>4.090277777777778E-4</v>
      </c>
    </row>
    <row r="2730" spans="1:11" x14ac:dyDescent="0.25">
      <c r="A2730" s="1">
        <v>2024</v>
      </c>
      <c r="B2730" s="4">
        <f>_xlfn.XLOOKUP(BD_ATLETAS[[#This Row],[ATLETA]],ATLETAS[ATLETA],ATLETAS[F. NACIMIENTO])</f>
        <v>38666</v>
      </c>
      <c r="C2730" s="1">
        <f>IF(BD_ATLETAS[[#This Row],[F. NACIMIENTO]]=0,"",BD_ATLETAS[[#This Row],[AÑO]]-YEAR(BD_ATLETAS[[#This Row],[F. NACIMIENTO]]))</f>
        <v>15</v>
      </c>
      <c r="D2730" s="2" t="s">
        <v>99</v>
      </c>
      <c r="E2730" s="4" t="s">
        <v>362</v>
      </c>
      <c r="F273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30" s="4" t="str">
        <f>_xlfn.XLOOKUP(BD_ATLETAS[[#This Row],[ATLETA]],ATLETAS[ATLETA],ATLETAS[SEXO])</f>
        <v>M</v>
      </c>
      <c r="H2730" s="4" t="s">
        <v>387</v>
      </c>
      <c r="I2730" s="2" t="s">
        <v>388</v>
      </c>
      <c r="J2730" s="1" t="s">
        <v>16</v>
      </c>
      <c r="K2730" s="3">
        <v>1.2000000000000001E-3</v>
      </c>
    </row>
    <row r="2731" spans="1:11" x14ac:dyDescent="0.25">
      <c r="A2731" s="1">
        <v>2024</v>
      </c>
      <c r="B2731" s="4">
        <f>_xlfn.XLOOKUP(BD_ATLETAS[[#This Row],[ATLETA]],ATLETAS[ATLETA],ATLETAS[F. NACIMIENTO])</f>
        <v>40739</v>
      </c>
      <c r="C2731" s="1">
        <f>IF(BD_ATLETAS[[#This Row],[F. NACIMIENTO]]=0,"",BD_ATLETAS[[#This Row],[AÑO]]-YEAR(BD_ATLETAS[[#This Row],[F. NACIMIENTO]]))</f>
        <v>9</v>
      </c>
      <c r="D2731" s="2" t="s">
        <v>389</v>
      </c>
      <c r="E2731" s="4" t="s">
        <v>78</v>
      </c>
      <c r="F273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1" s="4" t="str">
        <f>_xlfn.XLOOKUP(BD_ATLETAS[[#This Row],[ATLETA]],ATLETAS[ATLETA],ATLETAS[SEXO])</f>
        <v>F</v>
      </c>
      <c r="H2731" s="4" t="s">
        <v>387</v>
      </c>
      <c r="I2731" s="2" t="s">
        <v>388</v>
      </c>
      <c r="J2731" s="1" t="s">
        <v>653</v>
      </c>
      <c r="K2731" s="3">
        <v>5.8101851851851856E-3</v>
      </c>
    </row>
    <row r="2732" spans="1:11" x14ac:dyDescent="0.25">
      <c r="A2732" s="1">
        <v>2024</v>
      </c>
      <c r="B2732" s="4">
        <f>_xlfn.XLOOKUP(BD_ATLETAS[[#This Row],[ATLETA]],ATLETAS[ATLETA],ATLETAS[F. NACIMIENTO])</f>
        <v>40739</v>
      </c>
      <c r="C2732" s="1">
        <f>IF(BD_ATLETAS[[#This Row],[F. NACIMIENTO]]=0,"",BD_ATLETAS[[#This Row],[AÑO]]-YEAR(BD_ATLETAS[[#This Row],[F. NACIMIENTO]]))</f>
        <v>9</v>
      </c>
      <c r="D2732" s="2" t="s">
        <v>389</v>
      </c>
      <c r="E2732" s="4" t="s">
        <v>78</v>
      </c>
      <c r="F273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2" s="4" t="str">
        <f>_xlfn.XLOOKUP(BD_ATLETAS[[#This Row],[ATLETA]],ATLETAS[ATLETA],ATLETAS[SEXO])</f>
        <v>F</v>
      </c>
      <c r="H2732" s="4" t="s">
        <v>387</v>
      </c>
      <c r="I2732" s="2" t="s">
        <v>388</v>
      </c>
      <c r="J2732" s="1" t="s">
        <v>13</v>
      </c>
      <c r="K2732" s="3">
        <v>7.6030092592592588E-4</v>
      </c>
    </row>
    <row r="2733" spans="1:11" x14ac:dyDescent="0.25">
      <c r="A2733" s="1">
        <v>2024</v>
      </c>
      <c r="B2733" s="4">
        <f>_xlfn.XLOOKUP(BD_ATLETAS[[#This Row],[ATLETA]],ATLETAS[ATLETA],ATLETAS[F. NACIMIENTO])</f>
        <v>40739</v>
      </c>
      <c r="C2733" s="1">
        <f>IF(BD_ATLETAS[[#This Row],[F. NACIMIENTO]]=0,"",BD_ATLETAS[[#This Row],[AÑO]]-YEAR(BD_ATLETAS[[#This Row],[F. NACIMIENTO]]))</f>
        <v>9</v>
      </c>
      <c r="D2733" s="2" t="s">
        <v>389</v>
      </c>
      <c r="E2733" s="4" t="s">
        <v>78</v>
      </c>
      <c r="F273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733" s="4" t="str">
        <f>_xlfn.XLOOKUP(BD_ATLETAS[[#This Row],[ATLETA]],ATLETAS[ATLETA],ATLETAS[SEXO])</f>
        <v>F</v>
      </c>
      <c r="H2733" s="4" t="s">
        <v>387</v>
      </c>
      <c r="I2733" s="2" t="s">
        <v>388</v>
      </c>
      <c r="J2733" s="1" t="s">
        <v>16</v>
      </c>
      <c r="K2733" s="3">
        <v>1.6273148148148147E-3</v>
      </c>
    </row>
    <row r="2734" spans="1:11" x14ac:dyDescent="0.25">
      <c r="A2734" s="1">
        <v>2024</v>
      </c>
      <c r="B2734" s="4">
        <f>_xlfn.XLOOKUP(BD_ATLETAS[[#This Row],[ATLETA]],ATLETAS[ATLETA],ATLETAS[F. NACIMIENTO])</f>
        <v>39783</v>
      </c>
      <c r="C2734" s="1">
        <f>IF(BD_ATLETAS[[#This Row],[F. NACIMIENTO]]=0,"",BD_ATLETAS[[#This Row],[AÑO]]-YEAR(BD_ATLETAS[[#This Row],[F. NACIMIENTO]]))</f>
        <v>12</v>
      </c>
      <c r="D2734" s="2" t="s">
        <v>263</v>
      </c>
      <c r="E2734" s="4" t="s">
        <v>369</v>
      </c>
      <c r="F27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4" s="4" t="str">
        <f>_xlfn.XLOOKUP(BD_ATLETAS[[#This Row],[ATLETA]],ATLETAS[ATLETA],ATLETAS[SEXO])</f>
        <v>M</v>
      </c>
      <c r="H2734" s="4" t="s">
        <v>387</v>
      </c>
      <c r="I2734" s="2" t="s">
        <v>388</v>
      </c>
      <c r="J2734" s="1" t="s">
        <v>653</v>
      </c>
      <c r="K2734" s="3">
        <v>4.3722222222222218E-3</v>
      </c>
    </row>
    <row r="2735" spans="1:11" x14ac:dyDescent="0.25">
      <c r="A2735" s="1">
        <v>2024</v>
      </c>
      <c r="B2735" s="4">
        <f>_xlfn.XLOOKUP(BD_ATLETAS[[#This Row],[ATLETA]],ATLETAS[ATLETA],ATLETAS[F. NACIMIENTO])</f>
        <v>39783</v>
      </c>
      <c r="C2735" s="1">
        <f>IF(BD_ATLETAS[[#This Row],[F. NACIMIENTO]]=0,"",BD_ATLETAS[[#This Row],[AÑO]]-YEAR(BD_ATLETAS[[#This Row],[F. NACIMIENTO]]))</f>
        <v>12</v>
      </c>
      <c r="D2735" s="2" t="s">
        <v>263</v>
      </c>
      <c r="E2735" s="4" t="s">
        <v>369</v>
      </c>
      <c r="F273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5" s="4" t="str">
        <f>_xlfn.XLOOKUP(BD_ATLETAS[[#This Row],[ATLETA]],ATLETAS[ATLETA],ATLETAS[SEXO])</f>
        <v>M</v>
      </c>
      <c r="H2735" s="4" t="s">
        <v>387</v>
      </c>
      <c r="I2735" s="2" t="s">
        <v>388</v>
      </c>
      <c r="J2735" s="1" t="s">
        <v>13</v>
      </c>
      <c r="K2735" s="3">
        <v>5.2118055555555555E-4</v>
      </c>
    </row>
    <row r="2736" spans="1:11" x14ac:dyDescent="0.25">
      <c r="A2736" s="1">
        <v>2024</v>
      </c>
      <c r="B2736" s="4">
        <f>_xlfn.XLOOKUP(BD_ATLETAS[[#This Row],[ATLETA]],ATLETAS[ATLETA],ATLETAS[F. NACIMIENTO])</f>
        <v>39783</v>
      </c>
      <c r="C2736" s="1">
        <f>IF(BD_ATLETAS[[#This Row],[F. NACIMIENTO]]=0,"",BD_ATLETAS[[#This Row],[AÑO]]-YEAR(BD_ATLETAS[[#This Row],[F. NACIMIENTO]]))</f>
        <v>12</v>
      </c>
      <c r="D2736" s="2" t="s">
        <v>263</v>
      </c>
      <c r="E2736" s="4" t="s">
        <v>369</v>
      </c>
      <c r="F273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36" s="4" t="str">
        <f>_xlfn.XLOOKUP(BD_ATLETAS[[#This Row],[ATLETA]],ATLETAS[ATLETA],ATLETAS[SEXO])</f>
        <v>M</v>
      </c>
      <c r="H2736" s="4" t="s">
        <v>387</v>
      </c>
      <c r="I2736" s="2" t="s">
        <v>388</v>
      </c>
      <c r="J2736" s="1" t="s">
        <v>16</v>
      </c>
      <c r="K2736" s="3">
        <v>1.2273148148148148E-3</v>
      </c>
    </row>
    <row r="2737" spans="1:11" x14ac:dyDescent="0.25">
      <c r="A2737" s="1">
        <v>2024</v>
      </c>
      <c r="B2737" s="4">
        <f>_xlfn.XLOOKUP(BD_ATLETAS[[#This Row],[ATLETA]],ATLETAS[ATLETA],ATLETAS[F. NACIMIENTO])</f>
        <v>39429</v>
      </c>
      <c r="C2737" s="1">
        <f>IF(BD_ATLETAS[[#This Row],[F. NACIMIENTO]]=0,"",BD_ATLETAS[[#This Row],[AÑO]]-YEAR(BD_ATLETAS[[#This Row],[F. NACIMIENTO]]))</f>
        <v>13</v>
      </c>
      <c r="D2737" s="2" t="s">
        <v>342</v>
      </c>
      <c r="E2737" s="4" t="s">
        <v>376</v>
      </c>
      <c r="F273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7" s="4" t="str">
        <f>_xlfn.XLOOKUP(BD_ATLETAS[[#This Row],[ATLETA]],ATLETAS[ATLETA],ATLETAS[SEXO])</f>
        <v>M</v>
      </c>
      <c r="H2737" s="4" t="s">
        <v>387</v>
      </c>
      <c r="I2737" s="2" t="s">
        <v>388</v>
      </c>
      <c r="J2737" s="1" t="s">
        <v>653</v>
      </c>
      <c r="K2737" s="3">
        <v>3.9722222222222225E-3</v>
      </c>
    </row>
    <row r="2738" spans="1:11" x14ac:dyDescent="0.25">
      <c r="A2738" s="1">
        <v>2024</v>
      </c>
      <c r="B2738" s="4">
        <f>_xlfn.XLOOKUP(BD_ATLETAS[[#This Row],[ATLETA]],ATLETAS[ATLETA],ATLETAS[F. NACIMIENTO])</f>
        <v>39429</v>
      </c>
      <c r="C2738" s="1">
        <f>IF(BD_ATLETAS[[#This Row],[F. NACIMIENTO]]=0,"",BD_ATLETAS[[#This Row],[AÑO]]-YEAR(BD_ATLETAS[[#This Row],[F. NACIMIENTO]]))</f>
        <v>13</v>
      </c>
      <c r="D2738" s="2" t="s">
        <v>342</v>
      </c>
      <c r="E2738" s="4" t="s">
        <v>376</v>
      </c>
      <c r="F273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8" s="4" t="str">
        <f>_xlfn.XLOOKUP(BD_ATLETAS[[#This Row],[ATLETA]],ATLETAS[ATLETA],ATLETAS[SEXO])</f>
        <v>M</v>
      </c>
      <c r="H2738" s="4" t="s">
        <v>387</v>
      </c>
      <c r="I2738" s="2" t="s">
        <v>388</v>
      </c>
      <c r="J2738" s="1" t="s">
        <v>13</v>
      </c>
      <c r="K2738" s="3">
        <v>3.8576388888888889E-4</v>
      </c>
    </row>
    <row r="2739" spans="1:11" x14ac:dyDescent="0.25">
      <c r="A2739" s="1">
        <v>2024</v>
      </c>
      <c r="B2739" s="4">
        <f>_xlfn.XLOOKUP(BD_ATLETAS[[#This Row],[ATLETA]],ATLETAS[ATLETA],ATLETAS[F. NACIMIENTO])</f>
        <v>39429</v>
      </c>
      <c r="C2739" s="1">
        <f>IF(BD_ATLETAS[[#This Row],[F. NACIMIENTO]]=0,"",BD_ATLETAS[[#This Row],[AÑO]]-YEAR(BD_ATLETAS[[#This Row],[F. NACIMIENTO]]))</f>
        <v>13</v>
      </c>
      <c r="D2739" s="2" t="s">
        <v>342</v>
      </c>
      <c r="E2739" s="4" t="s">
        <v>376</v>
      </c>
      <c r="F273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39" s="4" t="str">
        <f>_xlfn.XLOOKUP(BD_ATLETAS[[#This Row],[ATLETA]],ATLETAS[ATLETA],ATLETAS[SEXO])</f>
        <v>M</v>
      </c>
      <c r="H2739" s="4" t="s">
        <v>387</v>
      </c>
      <c r="I2739" s="2" t="s">
        <v>388</v>
      </c>
      <c r="J2739" s="1" t="s">
        <v>16</v>
      </c>
      <c r="K2739" s="3">
        <v>1.0295138888888888E-3</v>
      </c>
    </row>
    <row r="2740" spans="1:11" x14ac:dyDescent="0.25">
      <c r="A2740" s="1">
        <v>2024</v>
      </c>
      <c r="B2740" s="4">
        <f>_xlfn.XLOOKUP(BD_ATLETAS[[#This Row],[ATLETA]],ATLETAS[ATLETA],ATLETAS[F. NACIMIENTO])</f>
        <v>40165</v>
      </c>
      <c r="C2740" s="1">
        <f>IF(BD_ATLETAS[[#This Row],[F. NACIMIENTO]]=0,"",BD_ATLETAS[[#This Row],[AÑO]]-YEAR(BD_ATLETAS[[#This Row],[F. NACIMIENTO]]))</f>
        <v>11</v>
      </c>
      <c r="D2740" s="2" t="s">
        <v>428</v>
      </c>
      <c r="E2740" s="4" t="s">
        <v>364</v>
      </c>
      <c r="F27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0" s="4" t="str">
        <f>_xlfn.XLOOKUP(BD_ATLETAS[[#This Row],[ATLETA]],ATLETAS[ATLETA],ATLETAS[SEXO])</f>
        <v>M</v>
      </c>
      <c r="H2740" s="4" t="s">
        <v>387</v>
      </c>
      <c r="I2740" s="2" t="s">
        <v>388</v>
      </c>
      <c r="J2740" s="1" t="s">
        <v>653</v>
      </c>
      <c r="K2740" s="3">
        <v>5.1045138888888885E-3</v>
      </c>
    </row>
    <row r="2741" spans="1:11" x14ac:dyDescent="0.25">
      <c r="A2741" s="1">
        <v>2024</v>
      </c>
      <c r="B2741" s="4">
        <f>_xlfn.XLOOKUP(BD_ATLETAS[[#This Row],[ATLETA]],ATLETAS[ATLETA],ATLETAS[F. NACIMIENTO])</f>
        <v>40165</v>
      </c>
      <c r="C2741" s="1">
        <f>IF(BD_ATLETAS[[#This Row],[F. NACIMIENTO]]=0,"",BD_ATLETAS[[#This Row],[AÑO]]-YEAR(BD_ATLETAS[[#This Row],[F. NACIMIENTO]]))</f>
        <v>11</v>
      </c>
      <c r="D2741" s="2" t="s">
        <v>428</v>
      </c>
      <c r="E2741" s="4" t="s">
        <v>364</v>
      </c>
      <c r="F27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1" s="4" t="str">
        <f>_xlfn.XLOOKUP(BD_ATLETAS[[#This Row],[ATLETA]],ATLETAS[ATLETA],ATLETAS[SEXO])</f>
        <v>M</v>
      </c>
      <c r="H2741" s="4" t="s">
        <v>387</v>
      </c>
      <c r="I2741" s="2" t="s">
        <v>388</v>
      </c>
      <c r="J2741" s="1" t="s">
        <v>13</v>
      </c>
      <c r="K2741" s="3">
        <v>7.4583333333333327E-4</v>
      </c>
    </row>
    <row r="2742" spans="1:11" x14ac:dyDescent="0.25">
      <c r="A2742" s="1">
        <v>2024</v>
      </c>
      <c r="B2742" s="4">
        <f>_xlfn.XLOOKUP(BD_ATLETAS[[#This Row],[ATLETA]],ATLETAS[ATLETA],ATLETAS[F. NACIMIENTO])</f>
        <v>40165</v>
      </c>
      <c r="C2742" s="1">
        <f>IF(BD_ATLETAS[[#This Row],[F. NACIMIENTO]]=0,"",BD_ATLETAS[[#This Row],[AÑO]]-YEAR(BD_ATLETAS[[#This Row],[F. NACIMIENTO]]))</f>
        <v>11</v>
      </c>
      <c r="D2742" s="2" t="s">
        <v>428</v>
      </c>
      <c r="E2742" s="4" t="s">
        <v>364</v>
      </c>
      <c r="F27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42" s="4" t="str">
        <f>_xlfn.XLOOKUP(BD_ATLETAS[[#This Row],[ATLETA]],ATLETAS[ATLETA],ATLETAS[SEXO])</f>
        <v>M</v>
      </c>
      <c r="H2742" s="4" t="s">
        <v>387</v>
      </c>
      <c r="I2742" s="2" t="s">
        <v>388</v>
      </c>
      <c r="J2742" s="1" t="s">
        <v>16</v>
      </c>
      <c r="K2742" s="3">
        <v>1.4047453703703704E-3</v>
      </c>
    </row>
    <row r="2743" spans="1:11" x14ac:dyDescent="0.25">
      <c r="A2743" s="1">
        <v>2024</v>
      </c>
      <c r="B2743" s="4">
        <f>_xlfn.XLOOKUP(BD_ATLETAS[[#This Row],[ATLETA]],ATLETAS[ATLETA],ATLETAS[F. NACIMIENTO])</f>
        <v>38484</v>
      </c>
      <c r="C2743" s="1">
        <f>IF(BD_ATLETAS[[#This Row],[F. NACIMIENTO]]=0,"",BD_ATLETAS[[#This Row],[AÑO]]-YEAR(BD_ATLETAS[[#This Row],[F. NACIMIENTO]]))</f>
        <v>15</v>
      </c>
      <c r="D2743" s="2" t="s">
        <v>347</v>
      </c>
      <c r="E2743" s="4" t="s">
        <v>376</v>
      </c>
      <c r="F274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3" s="4" t="str">
        <f>_xlfn.XLOOKUP(BD_ATLETAS[[#This Row],[ATLETA]],ATLETAS[ATLETA],ATLETAS[SEXO])</f>
        <v>M</v>
      </c>
      <c r="H2743" s="4" t="s">
        <v>387</v>
      </c>
      <c r="I2743" s="2" t="s">
        <v>388</v>
      </c>
      <c r="J2743" s="1" t="s">
        <v>13</v>
      </c>
      <c r="K2743" s="3">
        <v>3.2731481481481484E-4</v>
      </c>
    </row>
    <row r="2744" spans="1:11" x14ac:dyDescent="0.25">
      <c r="A2744" s="1">
        <v>2024</v>
      </c>
      <c r="B2744" s="4">
        <f>_xlfn.XLOOKUP(BD_ATLETAS[[#This Row],[ATLETA]],ATLETAS[ATLETA],ATLETAS[F. NACIMIENTO])</f>
        <v>39349</v>
      </c>
      <c r="C2744" s="1">
        <f>IF(BD_ATLETAS[[#This Row],[F. NACIMIENTO]]=0,"",BD_ATLETAS[[#This Row],[AÑO]]-YEAR(BD_ATLETAS[[#This Row],[F. NACIMIENTO]]))</f>
        <v>13</v>
      </c>
      <c r="D2744" s="2" t="s">
        <v>72</v>
      </c>
      <c r="E2744" s="4" t="s">
        <v>78</v>
      </c>
      <c r="F27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4" s="4" t="str">
        <f>_xlfn.XLOOKUP(BD_ATLETAS[[#This Row],[ATLETA]],ATLETAS[ATLETA],ATLETAS[SEXO])</f>
        <v>F</v>
      </c>
      <c r="H2744" s="4" t="s">
        <v>387</v>
      </c>
      <c r="I2744" s="2" t="s">
        <v>388</v>
      </c>
      <c r="J2744" s="1" t="s">
        <v>653</v>
      </c>
      <c r="K2744" s="3">
        <v>4.2650462962962963E-3</v>
      </c>
    </row>
    <row r="2745" spans="1:11" x14ac:dyDescent="0.25">
      <c r="A2745" s="1">
        <v>2024</v>
      </c>
      <c r="B2745" s="4">
        <f>_xlfn.XLOOKUP(BD_ATLETAS[[#This Row],[ATLETA]],ATLETAS[ATLETA],ATLETAS[F. NACIMIENTO])</f>
        <v>39349</v>
      </c>
      <c r="C2745" s="1">
        <f>IF(BD_ATLETAS[[#This Row],[F. NACIMIENTO]]=0,"",BD_ATLETAS[[#This Row],[AÑO]]-YEAR(BD_ATLETAS[[#This Row],[F. NACIMIENTO]]))</f>
        <v>13</v>
      </c>
      <c r="D2745" s="2" t="s">
        <v>72</v>
      </c>
      <c r="E2745" s="4" t="s">
        <v>78</v>
      </c>
      <c r="F274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5" s="4" t="str">
        <f>_xlfn.XLOOKUP(BD_ATLETAS[[#This Row],[ATLETA]],ATLETAS[ATLETA],ATLETAS[SEXO])</f>
        <v>F</v>
      </c>
      <c r="H2745" s="4" t="s">
        <v>387</v>
      </c>
      <c r="I2745" s="2" t="s">
        <v>388</v>
      </c>
      <c r="J2745" s="1" t="s">
        <v>13</v>
      </c>
      <c r="K2745" s="3">
        <v>3.9560185185185184E-4</v>
      </c>
    </row>
    <row r="2746" spans="1:11" x14ac:dyDescent="0.25">
      <c r="A2746" s="1">
        <v>2024</v>
      </c>
      <c r="B2746" s="4">
        <f>_xlfn.XLOOKUP(BD_ATLETAS[[#This Row],[ATLETA]],ATLETAS[ATLETA],ATLETAS[F. NACIMIENTO])</f>
        <v>39349</v>
      </c>
      <c r="C2746" s="1">
        <f>IF(BD_ATLETAS[[#This Row],[F. NACIMIENTO]]=0,"",BD_ATLETAS[[#This Row],[AÑO]]-YEAR(BD_ATLETAS[[#This Row],[F. NACIMIENTO]]))</f>
        <v>13</v>
      </c>
      <c r="D2746" s="2" t="s">
        <v>72</v>
      </c>
      <c r="E2746" s="4" t="s">
        <v>78</v>
      </c>
      <c r="F274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46" s="4" t="str">
        <f>_xlfn.XLOOKUP(BD_ATLETAS[[#This Row],[ATLETA]],ATLETAS[ATLETA],ATLETAS[SEXO])</f>
        <v>F</v>
      </c>
      <c r="H2746" s="4" t="s">
        <v>387</v>
      </c>
      <c r="I2746" s="2" t="s">
        <v>388</v>
      </c>
      <c r="J2746" s="1" t="s">
        <v>16</v>
      </c>
      <c r="K2746" s="3">
        <v>1.1240740740740742E-3</v>
      </c>
    </row>
    <row r="2747" spans="1:11" x14ac:dyDescent="0.25">
      <c r="A2747" s="1">
        <v>2024</v>
      </c>
      <c r="B2747" s="4">
        <f>_xlfn.XLOOKUP(BD_ATLETAS[[#This Row],[ATLETA]],ATLETAS[ATLETA],ATLETAS[F. NACIMIENTO])</f>
        <v>38352</v>
      </c>
      <c r="C2747" s="1">
        <f>IF(BD_ATLETAS[[#This Row],[F. NACIMIENTO]]=0,"",BD_ATLETAS[[#This Row],[AÑO]]-YEAR(BD_ATLETAS[[#This Row],[F. NACIMIENTO]]))</f>
        <v>15</v>
      </c>
      <c r="D2747" s="2" t="s">
        <v>271</v>
      </c>
      <c r="E2747" s="4" t="s">
        <v>369</v>
      </c>
      <c r="F27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7" s="4" t="str">
        <f>_xlfn.XLOOKUP(BD_ATLETAS[[#This Row],[ATLETA]],ATLETAS[ATLETA],ATLETAS[SEXO])</f>
        <v>M</v>
      </c>
      <c r="H2747" s="4" t="s">
        <v>387</v>
      </c>
      <c r="I2747" s="2" t="s">
        <v>388</v>
      </c>
      <c r="J2747" s="1" t="s">
        <v>653</v>
      </c>
      <c r="K2747" s="3">
        <v>3.4396990740740742E-3</v>
      </c>
    </row>
    <row r="2748" spans="1:11" x14ac:dyDescent="0.25">
      <c r="A2748" s="1">
        <v>2024</v>
      </c>
      <c r="B2748" s="4">
        <f>_xlfn.XLOOKUP(BD_ATLETAS[[#This Row],[ATLETA]],ATLETAS[ATLETA],ATLETAS[F. NACIMIENTO])</f>
        <v>38352</v>
      </c>
      <c r="C2748" s="1">
        <f>IF(BD_ATLETAS[[#This Row],[F. NACIMIENTO]]=0,"",BD_ATLETAS[[#This Row],[AÑO]]-YEAR(BD_ATLETAS[[#This Row],[F. NACIMIENTO]]))</f>
        <v>15</v>
      </c>
      <c r="D2748" s="2" t="s">
        <v>271</v>
      </c>
      <c r="E2748" s="4" t="s">
        <v>369</v>
      </c>
      <c r="F27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8" s="4" t="str">
        <f>_xlfn.XLOOKUP(BD_ATLETAS[[#This Row],[ATLETA]],ATLETAS[ATLETA],ATLETAS[SEXO])</f>
        <v>M</v>
      </c>
      <c r="H2748" s="4" t="s">
        <v>387</v>
      </c>
      <c r="I2748" s="2" t="s">
        <v>388</v>
      </c>
      <c r="J2748" s="1" t="s">
        <v>13</v>
      </c>
      <c r="K2748" s="3">
        <v>3.7013888888888887E-4</v>
      </c>
    </row>
    <row r="2749" spans="1:11" x14ac:dyDescent="0.25">
      <c r="A2749" s="1">
        <v>2024</v>
      </c>
      <c r="B2749" s="4">
        <f>_xlfn.XLOOKUP(BD_ATLETAS[[#This Row],[ATLETA]],ATLETAS[ATLETA],ATLETAS[F. NACIMIENTO])</f>
        <v>38352</v>
      </c>
      <c r="C2749" s="1">
        <f>IF(BD_ATLETAS[[#This Row],[F. NACIMIENTO]]=0,"",BD_ATLETAS[[#This Row],[AÑO]]-YEAR(BD_ATLETAS[[#This Row],[F. NACIMIENTO]]))</f>
        <v>15</v>
      </c>
      <c r="D2749" s="2" t="s">
        <v>271</v>
      </c>
      <c r="E2749" s="4" t="s">
        <v>369</v>
      </c>
      <c r="F27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49" s="4" t="str">
        <f>_xlfn.XLOOKUP(BD_ATLETAS[[#This Row],[ATLETA]],ATLETAS[ATLETA],ATLETAS[SEXO])</f>
        <v>M</v>
      </c>
      <c r="H2749" s="4" t="s">
        <v>387</v>
      </c>
      <c r="I2749" s="2" t="s">
        <v>388</v>
      </c>
      <c r="J2749" s="1" t="s">
        <v>16</v>
      </c>
      <c r="K2749" s="3">
        <v>9.3576388888888886E-4</v>
      </c>
    </row>
    <row r="2750" spans="1:11" x14ac:dyDescent="0.25">
      <c r="A2750" s="1">
        <v>2024</v>
      </c>
      <c r="B2750" s="4">
        <f>_xlfn.XLOOKUP(BD_ATLETAS[[#This Row],[ATLETA]],ATLETAS[ATLETA],ATLETAS[F. NACIMIENTO])</f>
        <v>40632</v>
      </c>
      <c r="C2750" s="1">
        <f>IF(BD_ATLETAS[[#This Row],[F. NACIMIENTO]]=0,"",BD_ATLETAS[[#This Row],[AÑO]]-YEAR(BD_ATLETAS[[#This Row],[F. NACIMIENTO]]))</f>
        <v>9</v>
      </c>
      <c r="D2750" s="2" t="s">
        <v>133</v>
      </c>
      <c r="E2750" s="4" t="s">
        <v>364</v>
      </c>
      <c r="F2750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0" s="4" t="str">
        <f>_xlfn.XLOOKUP(BD_ATLETAS[[#This Row],[ATLETA]],ATLETAS[ATLETA],ATLETAS[SEXO])</f>
        <v>M</v>
      </c>
      <c r="H2750" s="4" t="s">
        <v>387</v>
      </c>
      <c r="I2750" s="2" t="s">
        <v>388</v>
      </c>
      <c r="J2750" s="1" t="s">
        <v>653</v>
      </c>
      <c r="K2750" s="3">
        <v>4.980787037037037E-3</v>
      </c>
    </row>
    <row r="2751" spans="1:11" x14ac:dyDescent="0.25">
      <c r="A2751" s="1">
        <v>2024</v>
      </c>
      <c r="B2751" s="4">
        <f>_xlfn.XLOOKUP(BD_ATLETAS[[#This Row],[ATLETA]],ATLETAS[ATLETA],ATLETAS[F. NACIMIENTO])</f>
        <v>40632</v>
      </c>
      <c r="C2751" s="1">
        <f>IF(BD_ATLETAS[[#This Row],[F. NACIMIENTO]]=0,"",BD_ATLETAS[[#This Row],[AÑO]]-YEAR(BD_ATLETAS[[#This Row],[F. NACIMIENTO]]))</f>
        <v>9</v>
      </c>
      <c r="D2751" s="2" t="s">
        <v>133</v>
      </c>
      <c r="E2751" s="4" t="s">
        <v>364</v>
      </c>
      <c r="F2751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1" s="4" t="str">
        <f>_xlfn.XLOOKUP(BD_ATLETAS[[#This Row],[ATLETA]],ATLETAS[ATLETA],ATLETAS[SEXO])</f>
        <v>M</v>
      </c>
      <c r="H2751" s="4" t="s">
        <v>387</v>
      </c>
      <c r="I2751" s="2" t="s">
        <v>388</v>
      </c>
      <c r="J2751" s="1" t="s">
        <v>13</v>
      </c>
      <c r="K2751" s="3">
        <v>5.4479166666666662E-4</v>
      </c>
    </row>
    <row r="2752" spans="1:11" x14ac:dyDescent="0.25">
      <c r="A2752" s="1">
        <v>2024</v>
      </c>
      <c r="B2752" s="4">
        <f>_xlfn.XLOOKUP(BD_ATLETAS[[#This Row],[ATLETA]],ATLETAS[ATLETA],ATLETAS[F. NACIMIENTO])</f>
        <v>40632</v>
      </c>
      <c r="C2752" s="1">
        <f>IF(BD_ATLETAS[[#This Row],[F. NACIMIENTO]]=0,"",BD_ATLETAS[[#This Row],[AÑO]]-YEAR(BD_ATLETAS[[#This Row],[F. NACIMIENTO]]))</f>
        <v>9</v>
      </c>
      <c r="D2752" s="2" t="s">
        <v>133</v>
      </c>
      <c r="E2752" s="4" t="s">
        <v>364</v>
      </c>
      <c r="F275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752" s="4" t="str">
        <f>_xlfn.XLOOKUP(BD_ATLETAS[[#This Row],[ATLETA]],ATLETAS[ATLETA],ATLETAS[SEXO])</f>
        <v>M</v>
      </c>
      <c r="H2752" s="4" t="s">
        <v>387</v>
      </c>
      <c r="I2752" s="2" t="s">
        <v>388</v>
      </c>
      <c r="J2752" s="1" t="s">
        <v>16</v>
      </c>
      <c r="K2752" s="3">
        <v>1.5303240740740741E-3</v>
      </c>
    </row>
    <row r="2753" spans="1:11" x14ac:dyDescent="0.25">
      <c r="A2753" s="1">
        <v>2024</v>
      </c>
      <c r="B2753" s="4">
        <f>_xlfn.XLOOKUP(BD_ATLETAS[[#This Row],[ATLETA]],ATLETAS[ATLETA],ATLETAS[F. NACIMIENTO])</f>
        <v>40017</v>
      </c>
      <c r="C2753" s="1">
        <f>IF(BD_ATLETAS[[#This Row],[F. NACIMIENTO]]=0,"",BD_ATLETAS[[#This Row],[AÑO]]-YEAR(BD_ATLETAS[[#This Row],[F. NACIMIENTO]]))</f>
        <v>11</v>
      </c>
      <c r="D2753" s="2" t="s">
        <v>71</v>
      </c>
      <c r="E2753" s="4" t="s">
        <v>78</v>
      </c>
      <c r="F275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3" s="4" t="str">
        <f>_xlfn.XLOOKUP(BD_ATLETAS[[#This Row],[ATLETA]],ATLETAS[ATLETA],ATLETAS[SEXO])</f>
        <v>F</v>
      </c>
      <c r="H2753" s="4" t="s">
        <v>387</v>
      </c>
      <c r="I2753" s="2" t="s">
        <v>388</v>
      </c>
      <c r="J2753" s="1" t="s">
        <v>653</v>
      </c>
      <c r="K2753" s="3">
        <v>5.2348379629629628E-3</v>
      </c>
    </row>
    <row r="2754" spans="1:11" x14ac:dyDescent="0.25">
      <c r="A2754" s="1">
        <v>2024</v>
      </c>
      <c r="B2754" s="4">
        <f>_xlfn.XLOOKUP(BD_ATLETAS[[#This Row],[ATLETA]],ATLETAS[ATLETA],ATLETAS[F. NACIMIENTO])</f>
        <v>40017</v>
      </c>
      <c r="C2754" s="1">
        <f>IF(BD_ATLETAS[[#This Row],[F. NACIMIENTO]]=0,"",BD_ATLETAS[[#This Row],[AÑO]]-YEAR(BD_ATLETAS[[#This Row],[F. NACIMIENTO]]))</f>
        <v>11</v>
      </c>
      <c r="D2754" s="2" t="s">
        <v>71</v>
      </c>
      <c r="E2754" s="4" t="s">
        <v>78</v>
      </c>
      <c r="F275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4" s="4" t="str">
        <f>_xlfn.XLOOKUP(BD_ATLETAS[[#This Row],[ATLETA]],ATLETAS[ATLETA],ATLETAS[SEXO])</f>
        <v>F</v>
      </c>
      <c r="H2754" s="4" t="s">
        <v>387</v>
      </c>
      <c r="I2754" s="2" t="s">
        <v>388</v>
      </c>
      <c r="J2754" s="1" t="s">
        <v>13</v>
      </c>
      <c r="K2754" s="3">
        <v>5.7152777777777779E-4</v>
      </c>
    </row>
    <row r="2755" spans="1:11" x14ac:dyDescent="0.25">
      <c r="A2755" s="1">
        <v>2024</v>
      </c>
      <c r="B2755" s="4">
        <f>_xlfn.XLOOKUP(BD_ATLETAS[[#This Row],[ATLETA]],ATLETAS[ATLETA],ATLETAS[F. NACIMIENTO])</f>
        <v>40017</v>
      </c>
      <c r="C2755" s="1">
        <f>IF(BD_ATLETAS[[#This Row],[F. NACIMIENTO]]=0,"",BD_ATLETAS[[#This Row],[AÑO]]-YEAR(BD_ATLETAS[[#This Row],[F. NACIMIENTO]]))</f>
        <v>11</v>
      </c>
      <c r="D2755" s="2" t="s">
        <v>71</v>
      </c>
      <c r="E2755" s="4" t="s">
        <v>78</v>
      </c>
      <c r="F275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5" s="4" t="str">
        <f>_xlfn.XLOOKUP(BD_ATLETAS[[#This Row],[ATLETA]],ATLETAS[ATLETA],ATLETAS[SEXO])</f>
        <v>F</v>
      </c>
      <c r="H2755" s="4" t="s">
        <v>387</v>
      </c>
      <c r="I2755" s="2" t="s">
        <v>388</v>
      </c>
      <c r="J2755" s="1" t="s">
        <v>16</v>
      </c>
      <c r="K2755" s="3">
        <v>1.5407407407407407E-3</v>
      </c>
    </row>
    <row r="2756" spans="1:11" x14ac:dyDescent="0.25">
      <c r="A2756" s="1">
        <v>2024</v>
      </c>
      <c r="B2756" s="4">
        <f>_xlfn.XLOOKUP(BD_ATLETAS[[#This Row],[ATLETA]],ATLETAS[ATLETA],ATLETAS[F. NACIMIENTO])</f>
        <v>37621</v>
      </c>
      <c r="C2756" s="1">
        <f>IF(BD_ATLETAS[[#This Row],[F. NACIMIENTO]]=0,"",BD_ATLETAS[[#This Row],[AÑO]]-YEAR(BD_ATLETAS[[#This Row],[F. NACIMIENTO]]))</f>
        <v>17</v>
      </c>
      <c r="D2756" s="2" t="s">
        <v>274</v>
      </c>
      <c r="E2756" s="4" t="s">
        <v>369</v>
      </c>
      <c r="F275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6" s="4" t="str">
        <f>_xlfn.XLOOKUP(BD_ATLETAS[[#This Row],[ATLETA]],ATLETAS[ATLETA],ATLETAS[SEXO])</f>
        <v>M</v>
      </c>
      <c r="H2756" s="4" t="s">
        <v>387</v>
      </c>
      <c r="I2756" s="2" t="s">
        <v>388</v>
      </c>
      <c r="J2756" s="1" t="s">
        <v>653</v>
      </c>
      <c r="K2756" s="3">
        <v>3.3362268518518519E-3</v>
      </c>
    </row>
    <row r="2757" spans="1:11" x14ac:dyDescent="0.25">
      <c r="A2757" s="1">
        <v>2024</v>
      </c>
      <c r="B2757" s="4">
        <f>_xlfn.XLOOKUP(BD_ATLETAS[[#This Row],[ATLETA]],ATLETAS[ATLETA],ATLETAS[F. NACIMIENTO])</f>
        <v>37621</v>
      </c>
      <c r="C2757" s="1">
        <f>IF(BD_ATLETAS[[#This Row],[F. NACIMIENTO]]=0,"",BD_ATLETAS[[#This Row],[AÑO]]-YEAR(BD_ATLETAS[[#This Row],[F. NACIMIENTO]]))</f>
        <v>17</v>
      </c>
      <c r="D2757" s="2" t="s">
        <v>274</v>
      </c>
      <c r="E2757" s="4" t="s">
        <v>369</v>
      </c>
      <c r="F275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7" s="4" t="str">
        <f>_xlfn.XLOOKUP(BD_ATLETAS[[#This Row],[ATLETA]],ATLETAS[ATLETA],ATLETAS[SEXO])</f>
        <v>M</v>
      </c>
      <c r="H2757" s="4" t="s">
        <v>387</v>
      </c>
      <c r="I2757" s="2" t="s">
        <v>388</v>
      </c>
      <c r="J2757" s="1" t="s">
        <v>13</v>
      </c>
      <c r="K2757" s="3">
        <v>3.2511574074074073E-4</v>
      </c>
    </row>
    <row r="2758" spans="1:11" x14ac:dyDescent="0.25">
      <c r="A2758" s="1">
        <v>2024</v>
      </c>
      <c r="B2758" s="4">
        <f>_xlfn.XLOOKUP(BD_ATLETAS[[#This Row],[ATLETA]],ATLETAS[ATLETA],ATLETAS[F. NACIMIENTO])</f>
        <v>37621</v>
      </c>
      <c r="C2758" s="1">
        <f>IF(BD_ATLETAS[[#This Row],[F. NACIMIENTO]]=0,"",BD_ATLETAS[[#This Row],[AÑO]]-YEAR(BD_ATLETAS[[#This Row],[F. NACIMIENTO]]))</f>
        <v>17</v>
      </c>
      <c r="D2758" s="2" t="s">
        <v>274</v>
      </c>
      <c r="E2758" s="4" t="s">
        <v>369</v>
      </c>
      <c r="F275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58" s="4" t="str">
        <f>_xlfn.XLOOKUP(BD_ATLETAS[[#This Row],[ATLETA]],ATLETAS[ATLETA],ATLETAS[SEXO])</f>
        <v>M</v>
      </c>
      <c r="H2758" s="4" t="s">
        <v>387</v>
      </c>
      <c r="I2758" s="2" t="s">
        <v>388</v>
      </c>
      <c r="J2758" s="1" t="s">
        <v>16</v>
      </c>
      <c r="K2758" s="3">
        <v>8.2662037037037036E-4</v>
      </c>
    </row>
    <row r="2759" spans="1:11" x14ac:dyDescent="0.25">
      <c r="A2759" s="1">
        <v>2024</v>
      </c>
      <c r="B2759" s="4">
        <f>_xlfn.XLOOKUP(BD_ATLETAS[[#This Row],[ATLETA]],ATLETAS[ATLETA],ATLETAS[F. NACIMIENTO])</f>
        <v>40228</v>
      </c>
      <c r="C2759" s="1">
        <f>IF(BD_ATLETAS[[#This Row],[F. NACIMIENTO]]=0,"",BD_ATLETAS[[#This Row],[AÑO]]-YEAR(BD_ATLETAS[[#This Row],[F. NACIMIENTO]]))</f>
        <v>10</v>
      </c>
      <c r="D2759" s="2" t="s">
        <v>400</v>
      </c>
      <c r="E2759" s="4" t="s">
        <v>376</v>
      </c>
      <c r="F275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59" s="4" t="str">
        <f>_xlfn.XLOOKUP(BD_ATLETAS[[#This Row],[ATLETA]],ATLETAS[ATLETA],ATLETAS[SEXO])</f>
        <v>F</v>
      </c>
      <c r="H2759" s="4" t="s">
        <v>385</v>
      </c>
      <c r="I2759" s="2" t="s">
        <v>388</v>
      </c>
      <c r="J2759" s="1" t="s">
        <v>653</v>
      </c>
      <c r="K2759" s="3">
        <v>5.316550925925926E-3</v>
      </c>
    </row>
    <row r="2760" spans="1:11" x14ac:dyDescent="0.25">
      <c r="A2760" s="1">
        <v>2024</v>
      </c>
      <c r="B2760" s="4">
        <f>_xlfn.XLOOKUP(BD_ATLETAS[[#This Row],[ATLETA]],ATLETAS[ATLETA],ATLETAS[F. NACIMIENTO])</f>
        <v>40228</v>
      </c>
      <c r="C2760" s="1">
        <f>IF(BD_ATLETAS[[#This Row],[F. NACIMIENTO]]=0,"",BD_ATLETAS[[#This Row],[AÑO]]-YEAR(BD_ATLETAS[[#This Row],[F. NACIMIENTO]]))</f>
        <v>10</v>
      </c>
      <c r="D2760" s="2" t="s">
        <v>400</v>
      </c>
      <c r="E2760" s="4" t="s">
        <v>376</v>
      </c>
      <c r="F276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0" s="4" t="str">
        <f>_xlfn.XLOOKUP(BD_ATLETAS[[#This Row],[ATLETA]],ATLETAS[ATLETA],ATLETAS[SEXO])</f>
        <v>F</v>
      </c>
      <c r="H2760" s="4" t="s">
        <v>385</v>
      </c>
      <c r="I2760" s="2" t="s">
        <v>388</v>
      </c>
      <c r="J2760" s="1" t="s">
        <v>12</v>
      </c>
      <c r="K2760" s="3">
        <v>7.2997685185185188E-4</v>
      </c>
    </row>
    <row r="2761" spans="1:11" x14ac:dyDescent="0.25">
      <c r="A2761" s="1">
        <v>2024</v>
      </c>
      <c r="B2761" s="4">
        <f>_xlfn.XLOOKUP(BD_ATLETAS[[#This Row],[ATLETA]],ATLETAS[ATLETA],ATLETAS[F. NACIMIENTO])</f>
        <v>40228</v>
      </c>
      <c r="C2761" s="1">
        <f>IF(BD_ATLETAS[[#This Row],[F. NACIMIENTO]]=0,"",BD_ATLETAS[[#This Row],[AÑO]]-YEAR(BD_ATLETAS[[#This Row],[F. NACIMIENTO]]))</f>
        <v>10</v>
      </c>
      <c r="D2761" s="2" t="s">
        <v>400</v>
      </c>
      <c r="E2761" s="4" t="s">
        <v>376</v>
      </c>
      <c r="F276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1" s="4" t="str">
        <f>_xlfn.XLOOKUP(BD_ATLETAS[[#This Row],[ATLETA]],ATLETAS[ATLETA],ATLETAS[SEXO])</f>
        <v>F</v>
      </c>
      <c r="H2761" s="4" t="s">
        <v>385</v>
      </c>
      <c r="I2761" s="2" t="s">
        <v>388</v>
      </c>
      <c r="J2761" s="1" t="s">
        <v>18</v>
      </c>
      <c r="K2761" s="3">
        <v>1.6626157407407408E-3</v>
      </c>
    </row>
    <row r="2762" spans="1:11" x14ac:dyDescent="0.25">
      <c r="A2762" s="1">
        <v>2024</v>
      </c>
      <c r="B2762" s="4">
        <f>_xlfn.XLOOKUP(BD_ATLETAS[[#This Row],[ATLETA]],ATLETAS[ATLETA],ATLETAS[F. NACIMIENTO])</f>
        <v>38674</v>
      </c>
      <c r="C2762" s="1">
        <f>IF(BD_ATLETAS[[#This Row],[F. NACIMIENTO]]=0,"",BD_ATLETAS[[#This Row],[AÑO]]-YEAR(BD_ATLETAS[[#This Row],[F. NACIMIENTO]]))</f>
        <v>15</v>
      </c>
      <c r="D2762" s="2" t="s">
        <v>407</v>
      </c>
      <c r="E2762" s="4" t="s">
        <v>364</v>
      </c>
      <c r="F276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2" s="4" t="str">
        <f>_xlfn.XLOOKUP(BD_ATLETAS[[#This Row],[ATLETA]],ATLETAS[ATLETA],ATLETAS[SEXO])</f>
        <v>M</v>
      </c>
      <c r="H2762" s="4" t="s">
        <v>385</v>
      </c>
      <c r="I2762" s="2" t="s">
        <v>388</v>
      </c>
      <c r="J2762" s="1" t="s">
        <v>653</v>
      </c>
      <c r="K2762" s="3">
        <v>3.6155092592592593E-3</v>
      </c>
    </row>
    <row r="2763" spans="1:11" x14ac:dyDescent="0.25">
      <c r="A2763" s="1">
        <v>2024</v>
      </c>
      <c r="B2763" s="4">
        <f>_xlfn.XLOOKUP(BD_ATLETAS[[#This Row],[ATLETA]],ATLETAS[ATLETA],ATLETAS[F. NACIMIENTO])</f>
        <v>38674</v>
      </c>
      <c r="C2763" s="1">
        <f>IF(BD_ATLETAS[[#This Row],[F. NACIMIENTO]]=0,"",BD_ATLETAS[[#This Row],[AÑO]]-YEAR(BD_ATLETAS[[#This Row],[F. NACIMIENTO]]))</f>
        <v>15</v>
      </c>
      <c r="D2763" s="2" t="s">
        <v>407</v>
      </c>
      <c r="E2763" s="4" t="s">
        <v>364</v>
      </c>
      <c r="F27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3" s="4" t="str">
        <f>_xlfn.XLOOKUP(BD_ATLETAS[[#This Row],[ATLETA]],ATLETAS[ATLETA],ATLETAS[SEXO])</f>
        <v>M</v>
      </c>
      <c r="H2763" s="4" t="s">
        <v>385</v>
      </c>
      <c r="I2763" s="2" t="s">
        <v>388</v>
      </c>
      <c r="J2763" s="1" t="s">
        <v>12</v>
      </c>
      <c r="K2763" s="3">
        <v>4.3263888888888893E-4</v>
      </c>
    </row>
    <row r="2764" spans="1:11" x14ac:dyDescent="0.25">
      <c r="A2764" s="1">
        <v>2024</v>
      </c>
      <c r="B2764" s="4">
        <f>_xlfn.XLOOKUP(BD_ATLETAS[[#This Row],[ATLETA]],ATLETAS[ATLETA],ATLETAS[F. NACIMIENTO])</f>
        <v>38674</v>
      </c>
      <c r="C2764" s="1">
        <f>IF(BD_ATLETAS[[#This Row],[F. NACIMIENTO]]=0,"",BD_ATLETAS[[#This Row],[AÑO]]-YEAR(BD_ATLETAS[[#This Row],[F. NACIMIENTO]]))</f>
        <v>15</v>
      </c>
      <c r="D2764" s="2" t="s">
        <v>407</v>
      </c>
      <c r="E2764" s="4" t="s">
        <v>364</v>
      </c>
      <c r="F27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4" s="4" t="str">
        <f>_xlfn.XLOOKUP(BD_ATLETAS[[#This Row],[ATLETA]],ATLETAS[ATLETA],ATLETAS[SEXO])</f>
        <v>M</v>
      </c>
      <c r="H2764" s="4" t="s">
        <v>385</v>
      </c>
      <c r="I2764" s="2" t="s">
        <v>388</v>
      </c>
      <c r="J2764" s="1" t="s">
        <v>18</v>
      </c>
      <c r="K2764" s="3">
        <v>8.4004629629629631E-4</v>
      </c>
    </row>
    <row r="2765" spans="1:11" x14ac:dyDescent="0.25">
      <c r="A2765" s="1">
        <v>2024</v>
      </c>
      <c r="B2765" s="4">
        <f>_xlfn.XLOOKUP(BD_ATLETAS[[#This Row],[ATLETA]],ATLETAS[ATLETA],ATLETAS[F. NACIMIENTO])</f>
        <v>39012</v>
      </c>
      <c r="C2765" s="1">
        <f>IF(BD_ATLETAS[[#This Row],[F. NACIMIENTO]]=0,"",BD_ATLETAS[[#This Row],[AÑO]]-YEAR(BD_ATLETAS[[#This Row],[F. NACIMIENTO]]))</f>
        <v>14</v>
      </c>
      <c r="D2765" s="2" t="s">
        <v>395</v>
      </c>
      <c r="E2765" s="4" t="s">
        <v>372</v>
      </c>
      <c r="F27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5" s="4" t="str">
        <f>_xlfn.XLOOKUP(BD_ATLETAS[[#This Row],[ATLETA]],ATLETAS[ATLETA],ATLETAS[SEXO])</f>
        <v>F</v>
      </c>
      <c r="H2765" s="4" t="s">
        <v>385</v>
      </c>
      <c r="I2765" s="2" t="s">
        <v>388</v>
      </c>
      <c r="J2765" s="1" t="s">
        <v>653</v>
      </c>
      <c r="K2765" s="3">
        <v>4.3652777777777778E-3</v>
      </c>
    </row>
    <row r="2766" spans="1:11" x14ac:dyDescent="0.25">
      <c r="A2766" s="1">
        <v>2024</v>
      </c>
      <c r="B2766" s="4">
        <f>_xlfn.XLOOKUP(BD_ATLETAS[[#This Row],[ATLETA]],ATLETAS[ATLETA],ATLETAS[F. NACIMIENTO])</f>
        <v>39012</v>
      </c>
      <c r="C2766" s="1">
        <f>IF(BD_ATLETAS[[#This Row],[F. NACIMIENTO]]=0,"",BD_ATLETAS[[#This Row],[AÑO]]-YEAR(BD_ATLETAS[[#This Row],[F. NACIMIENTO]]))</f>
        <v>14</v>
      </c>
      <c r="D2766" s="2" t="s">
        <v>395</v>
      </c>
      <c r="E2766" s="4" t="s">
        <v>372</v>
      </c>
      <c r="F276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6" s="4" t="str">
        <f>_xlfn.XLOOKUP(BD_ATLETAS[[#This Row],[ATLETA]],ATLETAS[ATLETA],ATLETAS[SEXO])</f>
        <v>F</v>
      </c>
      <c r="H2766" s="4" t="s">
        <v>385</v>
      </c>
      <c r="I2766" s="2" t="s">
        <v>388</v>
      </c>
      <c r="J2766" s="1" t="s">
        <v>12</v>
      </c>
      <c r="K2766" s="3">
        <v>5.5046296296296299E-4</v>
      </c>
    </row>
    <row r="2767" spans="1:11" x14ac:dyDescent="0.25">
      <c r="A2767" s="1">
        <v>2024</v>
      </c>
      <c r="B2767" s="4">
        <f>_xlfn.XLOOKUP(BD_ATLETAS[[#This Row],[ATLETA]],ATLETAS[ATLETA],ATLETAS[F. NACIMIENTO])</f>
        <v>39012</v>
      </c>
      <c r="C2767" s="1">
        <f>IF(BD_ATLETAS[[#This Row],[F. NACIMIENTO]]=0,"",BD_ATLETAS[[#This Row],[AÑO]]-YEAR(BD_ATLETAS[[#This Row],[F. NACIMIENTO]]))</f>
        <v>14</v>
      </c>
      <c r="D2767" s="2" t="s">
        <v>395</v>
      </c>
      <c r="E2767" s="4" t="s">
        <v>372</v>
      </c>
      <c r="F276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67" s="4" t="str">
        <f>_xlfn.XLOOKUP(BD_ATLETAS[[#This Row],[ATLETA]],ATLETAS[ATLETA],ATLETAS[SEXO])</f>
        <v>F</v>
      </c>
      <c r="H2767" s="4" t="s">
        <v>385</v>
      </c>
      <c r="I2767" s="2" t="s">
        <v>388</v>
      </c>
      <c r="J2767" s="1" t="s">
        <v>18</v>
      </c>
      <c r="K2767" s="3">
        <v>1.2572916666666665E-3</v>
      </c>
    </row>
    <row r="2768" spans="1:11" x14ac:dyDescent="0.25">
      <c r="A2768" s="1">
        <v>2024</v>
      </c>
      <c r="B2768" s="4">
        <f>_xlfn.XLOOKUP(BD_ATLETAS[[#This Row],[ATLETA]],ATLETAS[ATLETA],ATLETAS[F. NACIMIENTO])</f>
        <v>39569</v>
      </c>
      <c r="C2768" s="1">
        <f>IF(BD_ATLETAS[[#This Row],[F. NACIMIENTO]]=0,"",BD_ATLETAS[[#This Row],[AÑO]]-YEAR(BD_ATLETAS[[#This Row],[F. NACIMIENTO]]))</f>
        <v>12</v>
      </c>
      <c r="D2768" s="2" t="s">
        <v>410</v>
      </c>
      <c r="E2768" s="4" t="s">
        <v>369</v>
      </c>
      <c r="F276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8" s="4" t="str">
        <f>_xlfn.XLOOKUP(BD_ATLETAS[[#This Row],[ATLETA]],ATLETAS[ATLETA],ATLETAS[SEXO])</f>
        <v>M</v>
      </c>
      <c r="H2768" s="4" t="s">
        <v>385</v>
      </c>
      <c r="I2768" s="2" t="s">
        <v>388</v>
      </c>
      <c r="J2768" s="1" t="s">
        <v>653</v>
      </c>
      <c r="K2768" s="3">
        <v>4.9114583333333336E-3</v>
      </c>
    </row>
    <row r="2769" spans="1:11" x14ac:dyDescent="0.25">
      <c r="A2769" s="1">
        <v>2024</v>
      </c>
      <c r="B2769" s="4">
        <f>_xlfn.XLOOKUP(BD_ATLETAS[[#This Row],[ATLETA]],ATLETAS[ATLETA],ATLETAS[F. NACIMIENTO])</f>
        <v>39569</v>
      </c>
      <c r="C2769" s="1">
        <f>IF(BD_ATLETAS[[#This Row],[F. NACIMIENTO]]=0,"",BD_ATLETAS[[#This Row],[AÑO]]-YEAR(BD_ATLETAS[[#This Row],[F. NACIMIENTO]]))</f>
        <v>12</v>
      </c>
      <c r="D2769" s="2" t="s">
        <v>410</v>
      </c>
      <c r="E2769" s="4" t="s">
        <v>369</v>
      </c>
      <c r="F276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69" s="4" t="str">
        <f>_xlfn.XLOOKUP(BD_ATLETAS[[#This Row],[ATLETA]],ATLETAS[ATLETA],ATLETAS[SEXO])</f>
        <v>M</v>
      </c>
      <c r="H2769" s="4" t="s">
        <v>385</v>
      </c>
      <c r="I2769" s="2" t="s">
        <v>388</v>
      </c>
      <c r="J2769" s="1" t="s">
        <v>12</v>
      </c>
      <c r="K2769" s="3">
        <v>7.577546296296296E-4</v>
      </c>
    </row>
    <row r="2770" spans="1:11" x14ac:dyDescent="0.25">
      <c r="A2770" s="1">
        <v>2024</v>
      </c>
      <c r="B2770" s="4">
        <f>_xlfn.XLOOKUP(BD_ATLETAS[[#This Row],[ATLETA]],ATLETAS[ATLETA],ATLETAS[F. NACIMIENTO])</f>
        <v>39569</v>
      </c>
      <c r="C2770" s="1">
        <f>IF(BD_ATLETAS[[#This Row],[F. NACIMIENTO]]=0,"",BD_ATLETAS[[#This Row],[AÑO]]-YEAR(BD_ATLETAS[[#This Row],[F. NACIMIENTO]]))</f>
        <v>12</v>
      </c>
      <c r="D2770" s="2" t="s">
        <v>410</v>
      </c>
      <c r="E2770" s="4" t="s">
        <v>369</v>
      </c>
      <c r="F277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70" s="4" t="str">
        <f>_xlfn.XLOOKUP(BD_ATLETAS[[#This Row],[ATLETA]],ATLETAS[ATLETA],ATLETAS[SEXO])</f>
        <v>M</v>
      </c>
      <c r="H2770" s="4" t="s">
        <v>385</v>
      </c>
      <c r="I2770" s="2" t="s">
        <v>388</v>
      </c>
      <c r="J2770" s="1" t="s">
        <v>18</v>
      </c>
      <c r="K2770" s="3">
        <v>1.3497685185185186E-3</v>
      </c>
    </row>
    <row r="2771" spans="1:11" x14ac:dyDescent="0.25">
      <c r="A2771" s="1">
        <v>2024</v>
      </c>
      <c r="B2771" s="4">
        <f>_xlfn.XLOOKUP(BD_ATLETAS[[#This Row],[ATLETA]],ATLETAS[ATLETA],ATLETAS[F. NACIMIENTO])</f>
        <v>39440</v>
      </c>
      <c r="C2771" s="1">
        <f>IF(BD_ATLETAS[[#This Row],[F. NACIMIENTO]]=0,"",BD_ATLETAS[[#This Row],[AÑO]]-YEAR(BD_ATLETAS[[#This Row],[F. NACIMIENTO]]))</f>
        <v>13</v>
      </c>
      <c r="D2771" s="2" t="s">
        <v>426</v>
      </c>
      <c r="E2771" s="4" t="s">
        <v>376</v>
      </c>
      <c r="F277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1" s="4" t="str">
        <f>_xlfn.XLOOKUP(BD_ATLETAS[[#This Row],[ATLETA]],ATLETAS[ATLETA],ATLETAS[SEXO])</f>
        <v>M</v>
      </c>
      <c r="H2771" s="4" t="s">
        <v>385</v>
      </c>
      <c r="I2771" s="2" t="s">
        <v>388</v>
      </c>
      <c r="J2771" s="1" t="s">
        <v>653</v>
      </c>
      <c r="K2771" s="3">
        <v>4.3700231481481481E-3</v>
      </c>
    </row>
    <row r="2772" spans="1:11" x14ac:dyDescent="0.25">
      <c r="A2772" s="1">
        <v>2024</v>
      </c>
      <c r="B2772" s="4">
        <f>_xlfn.XLOOKUP(BD_ATLETAS[[#This Row],[ATLETA]],ATLETAS[ATLETA],ATLETAS[F. NACIMIENTO])</f>
        <v>39440</v>
      </c>
      <c r="C2772" s="1">
        <f>IF(BD_ATLETAS[[#This Row],[F. NACIMIENTO]]=0,"",BD_ATLETAS[[#This Row],[AÑO]]-YEAR(BD_ATLETAS[[#This Row],[F. NACIMIENTO]]))</f>
        <v>13</v>
      </c>
      <c r="D2772" s="2" t="s">
        <v>426</v>
      </c>
      <c r="E2772" s="4" t="s">
        <v>376</v>
      </c>
      <c r="F277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2" s="4" t="str">
        <f>_xlfn.XLOOKUP(BD_ATLETAS[[#This Row],[ATLETA]],ATLETAS[ATLETA],ATLETAS[SEXO])</f>
        <v>M</v>
      </c>
      <c r="H2772" s="4" t="s">
        <v>385</v>
      </c>
      <c r="I2772" s="2" t="s">
        <v>388</v>
      </c>
      <c r="J2772" s="1" t="s">
        <v>12</v>
      </c>
      <c r="K2772" s="3">
        <v>5.2048611111111111E-4</v>
      </c>
    </row>
    <row r="2773" spans="1:11" x14ac:dyDescent="0.25">
      <c r="A2773" s="1">
        <v>2024</v>
      </c>
      <c r="B2773" s="4">
        <f>_xlfn.XLOOKUP(BD_ATLETAS[[#This Row],[ATLETA]],ATLETAS[ATLETA],ATLETAS[F. NACIMIENTO])</f>
        <v>39440</v>
      </c>
      <c r="C2773" s="1">
        <f>IF(BD_ATLETAS[[#This Row],[F. NACIMIENTO]]=0,"",BD_ATLETAS[[#This Row],[AÑO]]-YEAR(BD_ATLETAS[[#This Row],[F. NACIMIENTO]]))</f>
        <v>13</v>
      </c>
      <c r="D2773" s="2" t="s">
        <v>426</v>
      </c>
      <c r="E2773" s="4" t="s">
        <v>376</v>
      </c>
      <c r="F277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3" s="4" t="str">
        <f>_xlfn.XLOOKUP(BD_ATLETAS[[#This Row],[ATLETA]],ATLETAS[ATLETA],ATLETAS[SEXO])</f>
        <v>M</v>
      </c>
      <c r="H2773" s="4" t="s">
        <v>385</v>
      </c>
      <c r="I2773" s="2" t="s">
        <v>388</v>
      </c>
      <c r="J2773" s="1" t="s">
        <v>18</v>
      </c>
      <c r="K2773" s="3">
        <v>1.1832175925925925E-3</v>
      </c>
    </row>
    <row r="2774" spans="1:11" x14ac:dyDescent="0.25">
      <c r="A2774" s="1">
        <v>2024</v>
      </c>
      <c r="B2774" s="4">
        <f>_xlfn.XLOOKUP(BD_ATLETAS[[#This Row],[ATLETA]],ATLETAS[ATLETA],ATLETAS[F. NACIMIENTO])</f>
        <v>38571</v>
      </c>
      <c r="C2774" s="1">
        <f>IF(BD_ATLETAS[[#This Row],[F. NACIMIENTO]]=0,"",BD_ATLETAS[[#This Row],[AÑO]]-YEAR(BD_ATLETAS[[#This Row],[F. NACIMIENTO]]))</f>
        <v>15</v>
      </c>
      <c r="D2774" s="2" t="s">
        <v>128</v>
      </c>
      <c r="E2774" s="4" t="s">
        <v>364</v>
      </c>
      <c r="F27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4" s="4" t="str">
        <f>_xlfn.XLOOKUP(BD_ATLETAS[[#This Row],[ATLETA]],ATLETAS[ATLETA],ATLETAS[SEXO])</f>
        <v>F</v>
      </c>
      <c r="H2774" s="4" t="s">
        <v>385</v>
      </c>
      <c r="I2774" s="2" t="s">
        <v>388</v>
      </c>
      <c r="J2774" s="1" t="s">
        <v>653</v>
      </c>
      <c r="K2774" s="3">
        <v>4.728935185185185E-3</v>
      </c>
    </row>
    <row r="2775" spans="1:11" x14ac:dyDescent="0.25">
      <c r="A2775" s="1">
        <v>2024</v>
      </c>
      <c r="B2775" s="4">
        <f>_xlfn.XLOOKUP(BD_ATLETAS[[#This Row],[ATLETA]],ATLETAS[ATLETA],ATLETAS[F. NACIMIENTO])</f>
        <v>38571</v>
      </c>
      <c r="C2775" s="1">
        <f>IF(BD_ATLETAS[[#This Row],[F. NACIMIENTO]]=0,"",BD_ATLETAS[[#This Row],[AÑO]]-YEAR(BD_ATLETAS[[#This Row],[F. NACIMIENTO]]))</f>
        <v>15</v>
      </c>
      <c r="D2775" s="2" t="s">
        <v>128</v>
      </c>
      <c r="E2775" s="4" t="s">
        <v>364</v>
      </c>
      <c r="F27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5" s="4" t="str">
        <f>_xlfn.XLOOKUP(BD_ATLETAS[[#This Row],[ATLETA]],ATLETAS[ATLETA],ATLETAS[SEXO])</f>
        <v>F</v>
      </c>
      <c r="H2775" s="4" t="s">
        <v>385</v>
      </c>
      <c r="I2775" s="2" t="s">
        <v>388</v>
      </c>
      <c r="J2775" s="1" t="s">
        <v>12</v>
      </c>
      <c r="K2775" s="3">
        <v>6.1967592592592586E-4</v>
      </c>
    </row>
    <row r="2776" spans="1:11" x14ac:dyDescent="0.25">
      <c r="A2776" s="1">
        <v>2024</v>
      </c>
      <c r="B2776" s="4">
        <f>_xlfn.XLOOKUP(BD_ATLETAS[[#This Row],[ATLETA]],ATLETAS[ATLETA],ATLETAS[F. NACIMIENTO])</f>
        <v>38571</v>
      </c>
      <c r="C2776" s="1">
        <f>IF(BD_ATLETAS[[#This Row],[F. NACIMIENTO]]=0,"",BD_ATLETAS[[#This Row],[AÑO]]-YEAR(BD_ATLETAS[[#This Row],[F. NACIMIENTO]]))</f>
        <v>15</v>
      </c>
      <c r="D2776" s="2" t="s">
        <v>128</v>
      </c>
      <c r="E2776" s="4" t="s">
        <v>364</v>
      </c>
      <c r="F27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6" s="4" t="str">
        <f>_xlfn.XLOOKUP(BD_ATLETAS[[#This Row],[ATLETA]],ATLETAS[ATLETA],ATLETAS[SEXO])</f>
        <v>F</v>
      </c>
      <c r="H2776" s="4" t="s">
        <v>385</v>
      </c>
      <c r="I2776" s="2" t="s">
        <v>388</v>
      </c>
      <c r="J2776" s="1" t="s">
        <v>18</v>
      </c>
      <c r="K2776" s="3">
        <v>1.1957175925925926E-3</v>
      </c>
    </row>
    <row r="2777" spans="1:11" x14ac:dyDescent="0.25">
      <c r="A2777" s="1">
        <v>2024</v>
      </c>
      <c r="B2777" s="4">
        <f>_xlfn.XLOOKUP(BD_ATLETAS[[#This Row],[ATLETA]],ATLETAS[ATLETA],ATLETAS[F. NACIMIENTO])</f>
        <v>38426</v>
      </c>
      <c r="C2777" s="1">
        <f>IF(BD_ATLETAS[[#This Row],[F. NACIMIENTO]]=0,"",BD_ATLETAS[[#This Row],[AÑO]]-YEAR(BD_ATLETAS[[#This Row],[F. NACIMIENTO]]))</f>
        <v>15</v>
      </c>
      <c r="D2777" s="2" t="s">
        <v>73</v>
      </c>
      <c r="E2777" s="4" t="s">
        <v>78</v>
      </c>
      <c r="F27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7" s="4" t="str">
        <f>_xlfn.XLOOKUP(BD_ATLETAS[[#This Row],[ATLETA]],ATLETAS[ATLETA],ATLETAS[SEXO])</f>
        <v>F</v>
      </c>
      <c r="H2777" s="4" t="s">
        <v>385</v>
      </c>
      <c r="I2777" s="2" t="s">
        <v>388</v>
      </c>
      <c r="J2777" s="1" t="s">
        <v>653</v>
      </c>
      <c r="K2777" s="3">
        <v>4.9526620370370375E-3</v>
      </c>
    </row>
    <row r="2778" spans="1:11" x14ac:dyDescent="0.25">
      <c r="A2778" s="1">
        <v>2024</v>
      </c>
      <c r="B2778" s="4">
        <f>_xlfn.XLOOKUP(BD_ATLETAS[[#This Row],[ATLETA]],ATLETAS[ATLETA],ATLETAS[F. NACIMIENTO])</f>
        <v>38426</v>
      </c>
      <c r="C2778" s="1">
        <f>IF(BD_ATLETAS[[#This Row],[F. NACIMIENTO]]=0,"",BD_ATLETAS[[#This Row],[AÑO]]-YEAR(BD_ATLETAS[[#This Row],[F. NACIMIENTO]]))</f>
        <v>15</v>
      </c>
      <c r="D2778" s="2" t="s">
        <v>73</v>
      </c>
      <c r="E2778" s="4" t="s">
        <v>78</v>
      </c>
      <c r="F27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78" s="4" t="str">
        <f>_xlfn.XLOOKUP(BD_ATLETAS[[#This Row],[ATLETA]],ATLETAS[ATLETA],ATLETAS[SEXO])</f>
        <v>F</v>
      </c>
      <c r="H2778" s="4" t="s">
        <v>385</v>
      </c>
      <c r="I2778" s="2" t="s">
        <v>388</v>
      </c>
      <c r="J2778" s="1" t="s">
        <v>12</v>
      </c>
      <c r="K2778" s="3">
        <v>5.9861111111111107E-4</v>
      </c>
    </row>
    <row r="2779" spans="1:11" x14ac:dyDescent="0.25">
      <c r="A2779" s="1">
        <v>2024</v>
      </c>
      <c r="B2779" s="4">
        <f>_xlfn.XLOOKUP(BD_ATLETAS[[#This Row],[ATLETA]],ATLETAS[ATLETA],ATLETAS[F. NACIMIENTO])</f>
        <v>38990</v>
      </c>
      <c r="C2779" s="1">
        <f>IF(BD_ATLETAS[[#This Row],[F. NACIMIENTO]]=0,"",BD_ATLETAS[[#This Row],[AÑO]]-YEAR(BD_ATLETAS[[#This Row],[F. NACIMIENTO]]))</f>
        <v>14</v>
      </c>
      <c r="D2779" s="2" t="s">
        <v>405</v>
      </c>
      <c r="E2779" s="4" t="s">
        <v>362</v>
      </c>
      <c r="F277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79" s="4" t="str">
        <f>_xlfn.XLOOKUP(BD_ATLETAS[[#This Row],[ATLETA]],ATLETAS[ATLETA],ATLETAS[SEXO])</f>
        <v>M</v>
      </c>
      <c r="H2779" s="4" t="s">
        <v>385</v>
      </c>
      <c r="I2779" s="2" t="s">
        <v>388</v>
      </c>
      <c r="J2779" s="1" t="s">
        <v>653</v>
      </c>
      <c r="K2779" s="3">
        <v>3.6313657407407406E-3</v>
      </c>
    </row>
    <row r="2780" spans="1:11" x14ac:dyDescent="0.25">
      <c r="A2780" s="1">
        <v>2024</v>
      </c>
      <c r="B2780" s="4">
        <f>_xlfn.XLOOKUP(BD_ATLETAS[[#This Row],[ATLETA]],ATLETAS[ATLETA],ATLETAS[F. NACIMIENTO])</f>
        <v>38990</v>
      </c>
      <c r="C2780" s="1">
        <f>IF(BD_ATLETAS[[#This Row],[F. NACIMIENTO]]=0,"",BD_ATLETAS[[#This Row],[AÑO]]-YEAR(BD_ATLETAS[[#This Row],[F. NACIMIENTO]]))</f>
        <v>14</v>
      </c>
      <c r="D2780" s="2" t="s">
        <v>405</v>
      </c>
      <c r="E2780" s="4" t="s">
        <v>362</v>
      </c>
      <c r="F278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0" s="4" t="str">
        <f>_xlfn.XLOOKUP(BD_ATLETAS[[#This Row],[ATLETA]],ATLETAS[ATLETA],ATLETAS[SEXO])</f>
        <v>M</v>
      </c>
      <c r="H2780" s="4" t="s">
        <v>385</v>
      </c>
      <c r="I2780" s="2" t="s">
        <v>388</v>
      </c>
      <c r="J2780" s="1" t="s">
        <v>12</v>
      </c>
      <c r="K2780" s="3">
        <v>4.6874999999999998E-4</v>
      </c>
    </row>
    <row r="2781" spans="1:11" x14ac:dyDescent="0.25">
      <c r="A2781" s="1">
        <v>2024</v>
      </c>
      <c r="B2781" s="4">
        <f>_xlfn.XLOOKUP(BD_ATLETAS[[#This Row],[ATLETA]],ATLETAS[ATLETA],ATLETAS[F. NACIMIENTO])</f>
        <v>38990</v>
      </c>
      <c r="C2781" s="1">
        <f>IF(BD_ATLETAS[[#This Row],[F. NACIMIENTO]]=0,"",BD_ATLETAS[[#This Row],[AÑO]]-YEAR(BD_ATLETAS[[#This Row],[F. NACIMIENTO]]))</f>
        <v>14</v>
      </c>
      <c r="D2781" s="2" t="s">
        <v>405</v>
      </c>
      <c r="E2781" s="4" t="s">
        <v>362</v>
      </c>
      <c r="F278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1" s="4" t="str">
        <f>_xlfn.XLOOKUP(BD_ATLETAS[[#This Row],[ATLETA]],ATLETAS[ATLETA],ATLETAS[SEXO])</f>
        <v>M</v>
      </c>
      <c r="H2781" s="4" t="s">
        <v>385</v>
      </c>
      <c r="I2781" s="2" t="s">
        <v>388</v>
      </c>
      <c r="J2781" s="1" t="s">
        <v>18</v>
      </c>
      <c r="K2781" s="3">
        <v>9.1111111111111113E-4</v>
      </c>
    </row>
    <row r="2782" spans="1:11" x14ac:dyDescent="0.25">
      <c r="A2782" s="1">
        <v>2024</v>
      </c>
      <c r="B2782" s="4">
        <f>_xlfn.XLOOKUP(BD_ATLETAS[[#This Row],[ATLETA]],ATLETAS[ATLETA],ATLETAS[F. NACIMIENTO])</f>
        <v>38190</v>
      </c>
      <c r="C2782" s="1">
        <f>IF(BD_ATLETAS[[#This Row],[F. NACIMIENTO]]=0,"",BD_ATLETAS[[#This Row],[AÑO]]-YEAR(BD_ATLETAS[[#This Row],[F. NACIMIENTO]]))</f>
        <v>16</v>
      </c>
      <c r="D2782" s="2" t="s">
        <v>401</v>
      </c>
      <c r="E2782" s="4" t="s">
        <v>364</v>
      </c>
      <c r="F278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2" s="4" t="str">
        <f>_xlfn.XLOOKUP(BD_ATLETAS[[#This Row],[ATLETA]],ATLETAS[ATLETA],ATLETAS[SEXO])</f>
        <v>F</v>
      </c>
      <c r="H2782" s="4" t="s">
        <v>385</v>
      </c>
      <c r="I2782" s="2" t="s">
        <v>388</v>
      </c>
      <c r="J2782" s="1" t="s">
        <v>653</v>
      </c>
      <c r="K2782" s="3">
        <v>9.1149305555555549E-3</v>
      </c>
    </row>
    <row r="2783" spans="1:11" x14ac:dyDescent="0.25">
      <c r="A2783" s="1">
        <v>2024</v>
      </c>
      <c r="B2783" s="4">
        <f>_xlfn.XLOOKUP(BD_ATLETAS[[#This Row],[ATLETA]],ATLETAS[ATLETA],ATLETAS[F. NACIMIENTO])</f>
        <v>38190</v>
      </c>
      <c r="C2783" s="1">
        <f>IF(BD_ATLETAS[[#This Row],[F. NACIMIENTO]]=0,"",BD_ATLETAS[[#This Row],[AÑO]]-YEAR(BD_ATLETAS[[#This Row],[F. NACIMIENTO]]))</f>
        <v>16</v>
      </c>
      <c r="D2783" s="2" t="s">
        <v>401</v>
      </c>
      <c r="E2783" s="4" t="s">
        <v>364</v>
      </c>
      <c r="F2783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783" s="4" t="str">
        <f>_xlfn.XLOOKUP(BD_ATLETAS[[#This Row],[ATLETA]],ATLETAS[ATLETA],ATLETAS[SEXO])</f>
        <v>F</v>
      </c>
      <c r="H2783" s="4" t="s">
        <v>385</v>
      </c>
      <c r="I2783" s="2" t="s">
        <v>388</v>
      </c>
      <c r="J2783" s="1" t="s">
        <v>12</v>
      </c>
      <c r="K2783" s="3">
        <v>8.3842592592592595E-4</v>
      </c>
    </row>
    <row r="2784" spans="1:11" x14ac:dyDescent="0.25">
      <c r="A2784" s="1">
        <v>2024</v>
      </c>
      <c r="B2784" s="4">
        <f>_xlfn.XLOOKUP(BD_ATLETAS[[#This Row],[ATLETA]],ATLETAS[ATLETA],ATLETAS[F. NACIMIENTO])</f>
        <v>39740</v>
      </c>
      <c r="C2784" s="1">
        <f>IF(BD_ATLETAS[[#This Row],[F. NACIMIENTO]]=0,"",BD_ATLETAS[[#This Row],[AÑO]]-YEAR(BD_ATLETAS[[#This Row],[F. NACIMIENTO]]))</f>
        <v>12</v>
      </c>
      <c r="D2784" s="2" t="s">
        <v>125</v>
      </c>
      <c r="E2784" s="4" t="s">
        <v>364</v>
      </c>
      <c r="F278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4" s="4" t="str">
        <f>_xlfn.XLOOKUP(BD_ATLETAS[[#This Row],[ATLETA]],ATLETAS[ATLETA],ATLETAS[SEXO])</f>
        <v>F</v>
      </c>
      <c r="H2784" s="4" t="s">
        <v>385</v>
      </c>
      <c r="I2784" s="2" t="s">
        <v>388</v>
      </c>
      <c r="J2784" s="1" t="s">
        <v>653</v>
      </c>
      <c r="K2784" s="3">
        <v>4.13587962962963E-3</v>
      </c>
    </row>
    <row r="2785" spans="1:11" x14ac:dyDescent="0.25">
      <c r="A2785" s="1">
        <v>2024</v>
      </c>
      <c r="B2785" s="4">
        <f>_xlfn.XLOOKUP(BD_ATLETAS[[#This Row],[ATLETA]],ATLETAS[ATLETA],ATLETAS[F. NACIMIENTO])</f>
        <v>39740</v>
      </c>
      <c r="C2785" s="1">
        <f>IF(BD_ATLETAS[[#This Row],[F. NACIMIENTO]]=0,"",BD_ATLETAS[[#This Row],[AÑO]]-YEAR(BD_ATLETAS[[#This Row],[F. NACIMIENTO]]))</f>
        <v>12</v>
      </c>
      <c r="D2785" s="2" t="s">
        <v>125</v>
      </c>
      <c r="E2785" s="4" t="s">
        <v>364</v>
      </c>
      <c r="F278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5" s="4" t="str">
        <f>_xlfn.XLOOKUP(BD_ATLETAS[[#This Row],[ATLETA]],ATLETAS[ATLETA],ATLETAS[SEXO])</f>
        <v>F</v>
      </c>
      <c r="H2785" s="4" t="s">
        <v>385</v>
      </c>
      <c r="I2785" s="2" t="s">
        <v>388</v>
      </c>
      <c r="J2785" s="1" t="s">
        <v>12</v>
      </c>
      <c r="K2785" s="3">
        <v>5.1250000000000004E-4</v>
      </c>
    </row>
    <row r="2786" spans="1:11" x14ac:dyDescent="0.25">
      <c r="A2786" s="1">
        <v>2024</v>
      </c>
      <c r="B2786" s="4">
        <f>_xlfn.XLOOKUP(BD_ATLETAS[[#This Row],[ATLETA]],ATLETAS[ATLETA],ATLETAS[F. NACIMIENTO])</f>
        <v>39740</v>
      </c>
      <c r="C2786" s="1">
        <f>IF(BD_ATLETAS[[#This Row],[F. NACIMIENTO]]=0,"",BD_ATLETAS[[#This Row],[AÑO]]-YEAR(BD_ATLETAS[[#This Row],[F. NACIMIENTO]]))</f>
        <v>12</v>
      </c>
      <c r="D2786" s="2" t="s">
        <v>125</v>
      </c>
      <c r="E2786" s="4" t="s">
        <v>364</v>
      </c>
      <c r="F278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786" s="4" t="str">
        <f>_xlfn.XLOOKUP(BD_ATLETAS[[#This Row],[ATLETA]],ATLETAS[ATLETA],ATLETAS[SEXO])</f>
        <v>F</v>
      </c>
      <c r="H2786" s="4" t="s">
        <v>385</v>
      </c>
      <c r="I2786" s="2" t="s">
        <v>388</v>
      </c>
      <c r="J2786" s="1" t="s">
        <v>18</v>
      </c>
      <c r="K2786" s="3">
        <v>1.1675925925925925E-3</v>
      </c>
    </row>
    <row r="2787" spans="1:11" x14ac:dyDescent="0.25">
      <c r="A2787" s="1">
        <v>2024</v>
      </c>
      <c r="B2787" s="4">
        <f>_xlfn.XLOOKUP(BD_ATLETAS[[#This Row],[ATLETA]],ATLETAS[ATLETA],ATLETAS[F. NACIMIENTO])</f>
        <v>38865</v>
      </c>
      <c r="C2787" s="1">
        <f>IF(BD_ATLETAS[[#This Row],[F. NACIMIENTO]]=0,"",BD_ATLETAS[[#This Row],[AÑO]]-YEAR(BD_ATLETAS[[#This Row],[F. NACIMIENTO]]))</f>
        <v>14</v>
      </c>
      <c r="D2787" s="2" t="s">
        <v>127</v>
      </c>
      <c r="E2787" s="4" t="s">
        <v>364</v>
      </c>
      <c r="F278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7" s="4" t="str">
        <f>_xlfn.XLOOKUP(BD_ATLETAS[[#This Row],[ATLETA]],ATLETAS[ATLETA],ATLETAS[SEXO])</f>
        <v>F</v>
      </c>
      <c r="H2787" s="4" t="s">
        <v>385</v>
      </c>
      <c r="I2787" s="2" t="s">
        <v>388</v>
      </c>
      <c r="J2787" s="1" t="s">
        <v>653</v>
      </c>
      <c r="K2787" s="3">
        <v>4.4226851851851849E-3</v>
      </c>
    </row>
    <row r="2788" spans="1:11" x14ac:dyDescent="0.25">
      <c r="A2788" s="1">
        <v>2024</v>
      </c>
      <c r="B2788" s="4">
        <f>_xlfn.XLOOKUP(BD_ATLETAS[[#This Row],[ATLETA]],ATLETAS[ATLETA],ATLETAS[F. NACIMIENTO])</f>
        <v>38865</v>
      </c>
      <c r="C2788" s="1">
        <f>IF(BD_ATLETAS[[#This Row],[F. NACIMIENTO]]=0,"",BD_ATLETAS[[#This Row],[AÑO]]-YEAR(BD_ATLETAS[[#This Row],[F. NACIMIENTO]]))</f>
        <v>14</v>
      </c>
      <c r="D2788" s="2" t="s">
        <v>127</v>
      </c>
      <c r="E2788" s="4" t="s">
        <v>364</v>
      </c>
      <c r="F27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8" s="4" t="str">
        <f>_xlfn.XLOOKUP(BD_ATLETAS[[#This Row],[ATLETA]],ATLETAS[ATLETA],ATLETAS[SEXO])</f>
        <v>F</v>
      </c>
      <c r="H2788" s="4" t="s">
        <v>385</v>
      </c>
      <c r="I2788" s="2" t="s">
        <v>388</v>
      </c>
      <c r="J2788" s="1" t="s">
        <v>12</v>
      </c>
      <c r="K2788" s="3">
        <v>5.9965277777777784E-4</v>
      </c>
    </row>
    <row r="2789" spans="1:11" x14ac:dyDescent="0.25">
      <c r="A2789" s="1">
        <v>2024</v>
      </c>
      <c r="B2789" s="4">
        <f>_xlfn.XLOOKUP(BD_ATLETAS[[#This Row],[ATLETA]],ATLETAS[ATLETA],ATLETAS[F. NACIMIENTO])</f>
        <v>38865</v>
      </c>
      <c r="C2789" s="1">
        <f>IF(BD_ATLETAS[[#This Row],[F. NACIMIENTO]]=0,"",BD_ATLETAS[[#This Row],[AÑO]]-YEAR(BD_ATLETAS[[#This Row],[F. NACIMIENTO]]))</f>
        <v>14</v>
      </c>
      <c r="D2789" s="2" t="s">
        <v>127</v>
      </c>
      <c r="E2789" s="4" t="s">
        <v>364</v>
      </c>
      <c r="F27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89" s="4" t="str">
        <f>_xlfn.XLOOKUP(BD_ATLETAS[[#This Row],[ATLETA]],ATLETAS[ATLETA],ATLETAS[SEXO])</f>
        <v>F</v>
      </c>
      <c r="H2789" s="4" t="s">
        <v>385</v>
      </c>
      <c r="I2789" s="2" t="s">
        <v>388</v>
      </c>
      <c r="J2789" s="1" t="s">
        <v>18</v>
      </c>
      <c r="K2789" s="3">
        <v>1.1914351851851851E-3</v>
      </c>
    </row>
    <row r="2790" spans="1:11" x14ac:dyDescent="0.25">
      <c r="A2790" s="1">
        <v>2024</v>
      </c>
      <c r="B2790" s="4">
        <f>_xlfn.XLOOKUP(BD_ATLETAS[[#This Row],[ATLETA]],ATLETAS[ATLETA],ATLETAS[F. NACIMIENTO])</f>
        <v>38492</v>
      </c>
      <c r="C2790" s="1">
        <f>IF(BD_ATLETAS[[#This Row],[F. NACIMIENTO]]=0,"",BD_ATLETAS[[#This Row],[AÑO]]-YEAR(BD_ATLETAS[[#This Row],[F. NACIMIENTO]]))</f>
        <v>15</v>
      </c>
      <c r="D2790" s="2" t="s">
        <v>425</v>
      </c>
      <c r="E2790" s="4" t="s">
        <v>376</v>
      </c>
      <c r="F279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0" s="4" t="str">
        <f>_xlfn.XLOOKUP(BD_ATLETAS[[#This Row],[ATLETA]],ATLETAS[ATLETA],ATLETAS[SEXO])</f>
        <v>M</v>
      </c>
      <c r="H2790" s="4" t="s">
        <v>385</v>
      </c>
      <c r="I2790" s="2" t="s">
        <v>388</v>
      </c>
      <c r="J2790" s="1" t="s">
        <v>653</v>
      </c>
      <c r="K2790" s="3">
        <v>3.4563657407407408E-3</v>
      </c>
    </row>
    <row r="2791" spans="1:11" x14ac:dyDescent="0.25">
      <c r="A2791" s="1">
        <v>2024</v>
      </c>
      <c r="B2791" s="4">
        <f>_xlfn.XLOOKUP(BD_ATLETAS[[#This Row],[ATLETA]],ATLETAS[ATLETA],ATLETAS[F. NACIMIENTO])</f>
        <v>38492</v>
      </c>
      <c r="C2791" s="1">
        <f>IF(BD_ATLETAS[[#This Row],[F. NACIMIENTO]]=0,"",BD_ATLETAS[[#This Row],[AÑO]]-YEAR(BD_ATLETAS[[#This Row],[F. NACIMIENTO]]))</f>
        <v>15</v>
      </c>
      <c r="D2791" s="2" t="s">
        <v>425</v>
      </c>
      <c r="E2791" s="4" t="s">
        <v>376</v>
      </c>
      <c r="F279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1" s="4" t="str">
        <f>_xlfn.XLOOKUP(BD_ATLETAS[[#This Row],[ATLETA]],ATLETAS[ATLETA],ATLETAS[SEXO])</f>
        <v>M</v>
      </c>
      <c r="H2791" s="4" t="s">
        <v>385</v>
      </c>
      <c r="I2791" s="2" t="s">
        <v>388</v>
      </c>
      <c r="J2791" s="1" t="s">
        <v>18</v>
      </c>
      <c r="K2791" s="3">
        <v>1.0115740740740742E-3</v>
      </c>
    </row>
    <row r="2792" spans="1:11" x14ac:dyDescent="0.25">
      <c r="A2792" s="1">
        <v>2024</v>
      </c>
      <c r="B2792" s="4">
        <f>_xlfn.XLOOKUP(BD_ATLETAS[[#This Row],[ATLETA]],ATLETAS[ATLETA],ATLETAS[F. NACIMIENTO])</f>
        <v>39447</v>
      </c>
      <c r="C2792" s="1">
        <f>IF(BD_ATLETAS[[#This Row],[F. NACIMIENTO]]=0,"",BD_ATLETAS[[#This Row],[AÑO]]-YEAR(BD_ATLETAS[[#This Row],[F. NACIMIENTO]]))</f>
        <v>12</v>
      </c>
      <c r="D2792" s="2" t="s">
        <v>406</v>
      </c>
      <c r="E2792" s="4" t="s">
        <v>369</v>
      </c>
      <c r="F279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2" s="4" t="str">
        <f>_xlfn.XLOOKUP(BD_ATLETAS[[#This Row],[ATLETA]],ATLETAS[ATLETA],ATLETAS[SEXO])</f>
        <v>M</v>
      </c>
      <c r="H2792" s="4" t="s">
        <v>385</v>
      </c>
      <c r="I2792" s="2" t="s">
        <v>388</v>
      </c>
      <c r="J2792" s="1" t="s">
        <v>653</v>
      </c>
      <c r="K2792" s="3">
        <v>3.7821759259259258E-3</v>
      </c>
    </row>
    <row r="2793" spans="1:11" x14ac:dyDescent="0.25">
      <c r="A2793" s="1">
        <v>2024</v>
      </c>
      <c r="B2793" s="4">
        <f>_xlfn.XLOOKUP(BD_ATLETAS[[#This Row],[ATLETA]],ATLETAS[ATLETA],ATLETAS[F. NACIMIENTO])</f>
        <v>39447</v>
      </c>
      <c r="C2793" s="1">
        <f>IF(BD_ATLETAS[[#This Row],[F. NACIMIENTO]]=0,"",BD_ATLETAS[[#This Row],[AÑO]]-YEAR(BD_ATLETAS[[#This Row],[F. NACIMIENTO]]))</f>
        <v>12</v>
      </c>
      <c r="D2793" s="2" t="s">
        <v>406</v>
      </c>
      <c r="E2793" s="4" t="s">
        <v>369</v>
      </c>
      <c r="F279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3" s="4" t="str">
        <f>_xlfn.XLOOKUP(BD_ATLETAS[[#This Row],[ATLETA]],ATLETAS[ATLETA],ATLETAS[SEXO])</f>
        <v>M</v>
      </c>
      <c r="H2793" s="4" t="s">
        <v>385</v>
      </c>
      <c r="I2793" s="2" t="s">
        <v>388</v>
      </c>
      <c r="J2793" s="1" t="s">
        <v>12</v>
      </c>
      <c r="K2793" s="3">
        <v>4.8391203703703704E-4</v>
      </c>
    </row>
    <row r="2794" spans="1:11" x14ac:dyDescent="0.25">
      <c r="A2794" s="1">
        <v>2024</v>
      </c>
      <c r="B2794" s="4">
        <f>_xlfn.XLOOKUP(BD_ATLETAS[[#This Row],[ATLETA]],ATLETAS[ATLETA],ATLETAS[F. NACIMIENTO])</f>
        <v>39447</v>
      </c>
      <c r="C2794" s="1">
        <f>IF(BD_ATLETAS[[#This Row],[F. NACIMIENTO]]=0,"",BD_ATLETAS[[#This Row],[AÑO]]-YEAR(BD_ATLETAS[[#This Row],[F. NACIMIENTO]]))</f>
        <v>12</v>
      </c>
      <c r="D2794" s="2" t="s">
        <v>406</v>
      </c>
      <c r="E2794" s="4" t="s">
        <v>369</v>
      </c>
      <c r="F279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4" s="4" t="str">
        <f>_xlfn.XLOOKUP(BD_ATLETAS[[#This Row],[ATLETA]],ATLETAS[ATLETA],ATLETAS[SEXO])</f>
        <v>M</v>
      </c>
      <c r="H2794" s="4" t="s">
        <v>385</v>
      </c>
      <c r="I2794" s="2" t="s">
        <v>388</v>
      </c>
      <c r="J2794" s="1" t="s">
        <v>18</v>
      </c>
      <c r="K2794" s="3">
        <v>9.5752314814814821E-4</v>
      </c>
    </row>
    <row r="2795" spans="1:11" x14ac:dyDescent="0.25">
      <c r="A2795" s="1">
        <v>2024</v>
      </c>
      <c r="B2795" s="4">
        <f>_xlfn.XLOOKUP(BD_ATLETAS[[#This Row],[ATLETA]],ATLETAS[ATLETA],ATLETAS[F. NACIMIENTO])</f>
        <v>40051</v>
      </c>
      <c r="C2795" s="1">
        <f>IF(BD_ATLETAS[[#This Row],[F. NACIMIENTO]]=0,"",BD_ATLETAS[[#This Row],[AÑO]]-YEAR(BD_ATLETAS[[#This Row],[F. NACIMIENTO]]))</f>
        <v>11</v>
      </c>
      <c r="D2795" s="2" t="s">
        <v>414</v>
      </c>
      <c r="E2795" s="4" t="s">
        <v>362</v>
      </c>
      <c r="F27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5" s="4" t="str">
        <f>_xlfn.XLOOKUP(BD_ATLETAS[[#This Row],[ATLETA]],ATLETAS[ATLETA],ATLETAS[SEXO])</f>
        <v>M</v>
      </c>
      <c r="H2795" s="4" t="s">
        <v>385</v>
      </c>
      <c r="I2795" s="2" t="s">
        <v>388</v>
      </c>
      <c r="J2795" s="1" t="s">
        <v>653</v>
      </c>
      <c r="K2795" s="3">
        <v>5.1526620370370372E-3</v>
      </c>
    </row>
    <row r="2796" spans="1:11" x14ac:dyDescent="0.25">
      <c r="A2796" s="1">
        <v>2024</v>
      </c>
      <c r="B2796" s="4">
        <f>_xlfn.XLOOKUP(BD_ATLETAS[[#This Row],[ATLETA]],ATLETAS[ATLETA],ATLETAS[F. NACIMIENTO])</f>
        <v>40051</v>
      </c>
      <c r="C2796" s="1">
        <f>IF(BD_ATLETAS[[#This Row],[F. NACIMIENTO]]=0,"",BD_ATLETAS[[#This Row],[AÑO]]-YEAR(BD_ATLETAS[[#This Row],[F. NACIMIENTO]]))</f>
        <v>11</v>
      </c>
      <c r="D2796" s="2" t="s">
        <v>414</v>
      </c>
      <c r="E2796" s="4" t="s">
        <v>362</v>
      </c>
      <c r="F27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796" s="4" t="str">
        <f>_xlfn.XLOOKUP(BD_ATLETAS[[#This Row],[ATLETA]],ATLETAS[ATLETA],ATLETAS[SEXO])</f>
        <v>M</v>
      </c>
      <c r="H2796" s="4" t="s">
        <v>385</v>
      </c>
      <c r="I2796" s="2" t="s">
        <v>388</v>
      </c>
      <c r="J2796" s="1" t="s">
        <v>12</v>
      </c>
      <c r="K2796" s="3">
        <v>6.5694444444444437E-4</v>
      </c>
    </row>
    <row r="2797" spans="1:11" x14ac:dyDescent="0.25">
      <c r="A2797" s="1">
        <v>2024</v>
      </c>
      <c r="B2797" s="4">
        <f>_xlfn.XLOOKUP(BD_ATLETAS[[#This Row],[ATLETA]],ATLETAS[ATLETA],ATLETAS[F. NACIMIENTO])</f>
        <v>38284</v>
      </c>
      <c r="C2797" s="1">
        <f>IF(BD_ATLETAS[[#This Row],[F. NACIMIENTO]]=0,"",BD_ATLETAS[[#This Row],[AÑO]]-YEAR(BD_ATLETAS[[#This Row],[F. NACIMIENTO]]))</f>
        <v>16</v>
      </c>
      <c r="D2797" s="2" t="s">
        <v>101</v>
      </c>
      <c r="E2797" s="4" t="s">
        <v>362</v>
      </c>
      <c r="F27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7" s="4" t="str">
        <f>_xlfn.XLOOKUP(BD_ATLETAS[[#This Row],[ATLETA]],ATLETAS[ATLETA],ATLETAS[SEXO])</f>
        <v>M</v>
      </c>
      <c r="H2797" s="4" t="s">
        <v>385</v>
      </c>
      <c r="I2797" s="2" t="s">
        <v>388</v>
      </c>
      <c r="J2797" s="1" t="s">
        <v>653</v>
      </c>
      <c r="K2797" s="3">
        <v>4.0810185185185185E-3</v>
      </c>
    </row>
    <row r="2798" spans="1:11" x14ac:dyDescent="0.25">
      <c r="A2798" s="1">
        <v>2024</v>
      </c>
      <c r="B2798" s="4">
        <f>_xlfn.XLOOKUP(BD_ATLETAS[[#This Row],[ATLETA]],ATLETAS[ATLETA],ATLETAS[F. NACIMIENTO])</f>
        <v>38284</v>
      </c>
      <c r="C2798" s="1">
        <f>IF(BD_ATLETAS[[#This Row],[F. NACIMIENTO]]=0,"",BD_ATLETAS[[#This Row],[AÑO]]-YEAR(BD_ATLETAS[[#This Row],[F. NACIMIENTO]]))</f>
        <v>16</v>
      </c>
      <c r="D2798" s="2" t="s">
        <v>101</v>
      </c>
      <c r="E2798" s="4" t="s">
        <v>362</v>
      </c>
      <c r="F27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8" s="4" t="str">
        <f>_xlfn.XLOOKUP(BD_ATLETAS[[#This Row],[ATLETA]],ATLETAS[ATLETA],ATLETAS[SEXO])</f>
        <v>M</v>
      </c>
      <c r="H2798" s="4" t="s">
        <v>385</v>
      </c>
      <c r="I2798" s="2" t="s">
        <v>388</v>
      </c>
      <c r="J2798" s="1" t="s">
        <v>12</v>
      </c>
      <c r="K2798" s="3">
        <v>5.614583333333333E-4</v>
      </c>
    </row>
    <row r="2799" spans="1:11" x14ac:dyDescent="0.25">
      <c r="A2799" s="1">
        <v>2024</v>
      </c>
      <c r="B2799" s="4">
        <f>_xlfn.XLOOKUP(BD_ATLETAS[[#This Row],[ATLETA]],ATLETAS[ATLETA],ATLETAS[F. NACIMIENTO])</f>
        <v>38284</v>
      </c>
      <c r="C2799" s="1">
        <f>IF(BD_ATLETAS[[#This Row],[F. NACIMIENTO]]=0,"",BD_ATLETAS[[#This Row],[AÑO]]-YEAR(BD_ATLETAS[[#This Row],[F. NACIMIENTO]]))</f>
        <v>16</v>
      </c>
      <c r="D2799" s="2" t="s">
        <v>101</v>
      </c>
      <c r="E2799" s="4" t="s">
        <v>362</v>
      </c>
      <c r="F27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799" s="4" t="str">
        <f>_xlfn.XLOOKUP(BD_ATLETAS[[#This Row],[ATLETA]],ATLETAS[ATLETA],ATLETAS[SEXO])</f>
        <v>M</v>
      </c>
      <c r="H2799" s="4" t="s">
        <v>385</v>
      </c>
      <c r="I2799" s="2" t="s">
        <v>388</v>
      </c>
      <c r="J2799" s="1" t="s">
        <v>18</v>
      </c>
      <c r="K2799" s="3">
        <v>1.0187499999999999E-3</v>
      </c>
    </row>
    <row r="2800" spans="1:11" x14ac:dyDescent="0.25">
      <c r="A2800" s="1">
        <v>2024</v>
      </c>
      <c r="B2800" s="4">
        <f>_xlfn.XLOOKUP(BD_ATLETAS[[#This Row],[ATLETA]],ATLETAS[ATLETA],ATLETAS[F. NACIMIENTO])</f>
        <v>39881</v>
      </c>
      <c r="C2800" s="1">
        <f>IF(BD_ATLETAS[[#This Row],[F. NACIMIENTO]]=0,"",BD_ATLETAS[[#This Row],[AÑO]]-YEAR(BD_ATLETAS[[#This Row],[F. NACIMIENTO]]))</f>
        <v>11</v>
      </c>
      <c r="D2800" s="2" t="s">
        <v>391</v>
      </c>
      <c r="E2800" s="4" t="s">
        <v>78</v>
      </c>
      <c r="F280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0" s="4" t="str">
        <f>_xlfn.XLOOKUP(BD_ATLETAS[[#This Row],[ATLETA]],ATLETAS[ATLETA],ATLETAS[SEXO])</f>
        <v>F</v>
      </c>
      <c r="H2800" s="4" t="s">
        <v>385</v>
      </c>
      <c r="I2800" s="2" t="s">
        <v>388</v>
      </c>
      <c r="J2800" s="1" t="s">
        <v>653</v>
      </c>
      <c r="K2800" s="3">
        <v>5.1334490740740741E-3</v>
      </c>
    </row>
    <row r="2801" spans="1:11" x14ac:dyDescent="0.25">
      <c r="A2801" s="1">
        <v>2024</v>
      </c>
      <c r="B2801" s="4">
        <f>_xlfn.XLOOKUP(BD_ATLETAS[[#This Row],[ATLETA]],ATLETAS[ATLETA],ATLETAS[F. NACIMIENTO])</f>
        <v>39881</v>
      </c>
      <c r="C2801" s="1">
        <f>IF(BD_ATLETAS[[#This Row],[F. NACIMIENTO]]=0,"",BD_ATLETAS[[#This Row],[AÑO]]-YEAR(BD_ATLETAS[[#This Row],[F. NACIMIENTO]]))</f>
        <v>11</v>
      </c>
      <c r="D2801" s="2" t="s">
        <v>391</v>
      </c>
      <c r="E2801" s="4" t="s">
        <v>78</v>
      </c>
      <c r="F280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1" s="4" t="str">
        <f>_xlfn.XLOOKUP(BD_ATLETAS[[#This Row],[ATLETA]],ATLETAS[ATLETA],ATLETAS[SEXO])</f>
        <v>F</v>
      </c>
      <c r="H2801" s="4" t="s">
        <v>385</v>
      </c>
      <c r="I2801" s="2" t="s">
        <v>388</v>
      </c>
      <c r="J2801" s="1" t="s">
        <v>12</v>
      </c>
      <c r="K2801" s="3">
        <v>6.6701388888888886E-4</v>
      </c>
    </row>
    <row r="2802" spans="1:11" x14ac:dyDescent="0.25">
      <c r="A2802" s="1">
        <v>2024</v>
      </c>
      <c r="B2802" s="4">
        <f>_xlfn.XLOOKUP(BD_ATLETAS[[#This Row],[ATLETA]],ATLETAS[ATLETA],ATLETAS[F. NACIMIENTO])</f>
        <v>39881</v>
      </c>
      <c r="C2802" s="1">
        <f>IF(BD_ATLETAS[[#This Row],[F. NACIMIENTO]]=0,"",BD_ATLETAS[[#This Row],[AÑO]]-YEAR(BD_ATLETAS[[#This Row],[F. NACIMIENTO]]))</f>
        <v>11</v>
      </c>
      <c r="D2802" s="2" t="s">
        <v>391</v>
      </c>
      <c r="E2802" s="4" t="s">
        <v>78</v>
      </c>
      <c r="F280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02" s="4" t="str">
        <f>_xlfn.XLOOKUP(BD_ATLETAS[[#This Row],[ATLETA]],ATLETAS[ATLETA],ATLETAS[SEXO])</f>
        <v>F</v>
      </c>
      <c r="H2802" s="4" t="s">
        <v>385</v>
      </c>
      <c r="I2802" s="2" t="s">
        <v>388</v>
      </c>
      <c r="J2802" s="1" t="s">
        <v>18</v>
      </c>
      <c r="K2802" s="3">
        <v>1.3593750000000001E-3</v>
      </c>
    </row>
    <row r="2803" spans="1:11" x14ac:dyDescent="0.25">
      <c r="A2803" s="1">
        <v>2024</v>
      </c>
      <c r="B2803" s="4">
        <f>_xlfn.XLOOKUP(BD_ATLETAS[[#This Row],[ATLETA]],ATLETAS[ATLETA],ATLETAS[F. NACIMIENTO])</f>
        <v>39263</v>
      </c>
      <c r="C2803" s="1">
        <f>IF(BD_ATLETAS[[#This Row],[F. NACIMIENTO]]=0,"",BD_ATLETAS[[#This Row],[AÑO]]-YEAR(BD_ATLETAS[[#This Row],[F. NACIMIENTO]]))</f>
        <v>13</v>
      </c>
      <c r="D2803" s="2" t="s">
        <v>126</v>
      </c>
      <c r="E2803" s="4" t="s">
        <v>364</v>
      </c>
      <c r="F28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3" s="4" t="str">
        <f>_xlfn.XLOOKUP(BD_ATLETAS[[#This Row],[ATLETA]],ATLETAS[ATLETA],ATLETAS[SEXO])</f>
        <v>F</v>
      </c>
      <c r="H2803" s="4" t="s">
        <v>385</v>
      </c>
      <c r="I2803" s="2" t="s">
        <v>388</v>
      </c>
      <c r="J2803" s="1" t="s">
        <v>653</v>
      </c>
      <c r="K2803" s="3">
        <v>4.7026620370370373E-3</v>
      </c>
    </row>
    <row r="2804" spans="1:11" x14ac:dyDescent="0.25">
      <c r="A2804" s="1">
        <v>2024</v>
      </c>
      <c r="B2804" s="4">
        <f>_xlfn.XLOOKUP(BD_ATLETAS[[#This Row],[ATLETA]],ATLETAS[ATLETA],ATLETAS[F. NACIMIENTO])</f>
        <v>39263</v>
      </c>
      <c r="C2804" s="1">
        <f>IF(BD_ATLETAS[[#This Row],[F. NACIMIENTO]]=0,"",BD_ATLETAS[[#This Row],[AÑO]]-YEAR(BD_ATLETAS[[#This Row],[F. NACIMIENTO]]))</f>
        <v>13</v>
      </c>
      <c r="D2804" s="2" t="s">
        <v>126</v>
      </c>
      <c r="E2804" s="4" t="s">
        <v>364</v>
      </c>
      <c r="F28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4" s="4" t="str">
        <f>_xlfn.XLOOKUP(BD_ATLETAS[[#This Row],[ATLETA]],ATLETAS[ATLETA],ATLETAS[SEXO])</f>
        <v>F</v>
      </c>
      <c r="H2804" s="4" t="s">
        <v>385</v>
      </c>
      <c r="I2804" s="2" t="s">
        <v>388</v>
      </c>
      <c r="J2804" s="1" t="s">
        <v>12</v>
      </c>
      <c r="K2804" s="3">
        <v>5.7800925925925923E-4</v>
      </c>
    </row>
    <row r="2805" spans="1:11" x14ac:dyDescent="0.25">
      <c r="A2805" s="1">
        <v>2024</v>
      </c>
      <c r="B2805" s="4">
        <f>_xlfn.XLOOKUP(BD_ATLETAS[[#This Row],[ATLETA]],ATLETAS[ATLETA],ATLETAS[F. NACIMIENTO])</f>
        <v>39263</v>
      </c>
      <c r="C2805" s="1">
        <f>IF(BD_ATLETAS[[#This Row],[F. NACIMIENTO]]=0,"",BD_ATLETAS[[#This Row],[AÑO]]-YEAR(BD_ATLETAS[[#This Row],[F. NACIMIENTO]]))</f>
        <v>13</v>
      </c>
      <c r="D2805" s="2" t="s">
        <v>126</v>
      </c>
      <c r="E2805" s="4" t="s">
        <v>364</v>
      </c>
      <c r="F280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05" s="4" t="str">
        <f>_xlfn.XLOOKUP(BD_ATLETAS[[#This Row],[ATLETA]],ATLETAS[ATLETA],ATLETAS[SEXO])</f>
        <v>F</v>
      </c>
      <c r="H2805" s="4" t="s">
        <v>385</v>
      </c>
      <c r="I2805" s="2" t="s">
        <v>388</v>
      </c>
      <c r="J2805" s="1" t="s">
        <v>18</v>
      </c>
      <c r="K2805" s="3">
        <v>1.2217592592592592E-3</v>
      </c>
    </row>
    <row r="2806" spans="1:11" x14ac:dyDescent="0.25">
      <c r="A2806" s="1">
        <v>2024</v>
      </c>
      <c r="B2806" s="4">
        <f>_xlfn.XLOOKUP(BD_ATLETAS[[#This Row],[ATLETA]],ATLETAS[ATLETA],ATLETAS[F. NACIMIENTO])</f>
        <v>38404</v>
      </c>
      <c r="C2806" s="1">
        <f>IF(BD_ATLETAS[[#This Row],[F. NACIMIENTO]]=0,"",BD_ATLETAS[[#This Row],[AÑO]]-YEAR(BD_ATLETAS[[#This Row],[F. NACIMIENTO]]))</f>
        <v>15</v>
      </c>
      <c r="D2806" s="2" t="s">
        <v>84</v>
      </c>
      <c r="E2806" s="4" t="s">
        <v>362</v>
      </c>
      <c r="F280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6" s="4" t="str">
        <f>_xlfn.XLOOKUP(BD_ATLETAS[[#This Row],[ATLETA]],ATLETAS[ATLETA],ATLETAS[SEXO])</f>
        <v>F</v>
      </c>
      <c r="H2806" s="4" t="s">
        <v>385</v>
      </c>
      <c r="I2806" s="2" t="s">
        <v>388</v>
      </c>
      <c r="J2806" s="1" t="s">
        <v>653</v>
      </c>
      <c r="K2806" s="3">
        <v>5.2326388888888891E-3</v>
      </c>
    </row>
    <row r="2807" spans="1:11" x14ac:dyDescent="0.25">
      <c r="A2807" s="1">
        <v>2024</v>
      </c>
      <c r="B2807" s="4">
        <f>_xlfn.XLOOKUP(BD_ATLETAS[[#This Row],[ATLETA]],ATLETAS[ATLETA],ATLETAS[F. NACIMIENTO])</f>
        <v>38404</v>
      </c>
      <c r="C2807" s="1">
        <f>IF(BD_ATLETAS[[#This Row],[F. NACIMIENTO]]=0,"",BD_ATLETAS[[#This Row],[AÑO]]-YEAR(BD_ATLETAS[[#This Row],[F. NACIMIENTO]]))</f>
        <v>15</v>
      </c>
      <c r="D2807" s="2" t="s">
        <v>84</v>
      </c>
      <c r="E2807" s="4" t="s">
        <v>362</v>
      </c>
      <c r="F280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7" s="4" t="str">
        <f>_xlfn.XLOOKUP(BD_ATLETAS[[#This Row],[ATLETA]],ATLETAS[ATLETA],ATLETAS[SEXO])</f>
        <v>F</v>
      </c>
      <c r="H2807" s="4" t="s">
        <v>385</v>
      </c>
      <c r="I2807" s="2" t="s">
        <v>388</v>
      </c>
      <c r="J2807" s="1" t="s">
        <v>12</v>
      </c>
      <c r="K2807" s="3">
        <v>7.5810185185185182E-4</v>
      </c>
    </row>
    <row r="2808" spans="1:11" x14ac:dyDescent="0.25">
      <c r="A2808" s="1">
        <v>2024</v>
      </c>
      <c r="B2808" s="4">
        <f>_xlfn.XLOOKUP(BD_ATLETAS[[#This Row],[ATLETA]],ATLETAS[ATLETA],ATLETAS[F. NACIMIENTO])</f>
        <v>38404</v>
      </c>
      <c r="C2808" s="1">
        <f>IF(BD_ATLETAS[[#This Row],[F. NACIMIENTO]]=0,"",BD_ATLETAS[[#This Row],[AÑO]]-YEAR(BD_ATLETAS[[#This Row],[F. NACIMIENTO]]))</f>
        <v>15</v>
      </c>
      <c r="D2808" s="2" t="s">
        <v>84</v>
      </c>
      <c r="E2808" s="4" t="s">
        <v>362</v>
      </c>
      <c r="F280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08" s="4" t="str">
        <f>_xlfn.XLOOKUP(BD_ATLETAS[[#This Row],[ATLETA]],ATLETAS[ATLETA],ATLETAS[SEXO])</f>
        <v>F</v>
      </c>
      <c r="H2808" s="4" t="s">
        <v>385</v>
      </c>
      <c r="I2808" s="2" t="s">
        <v>388</v>
      </c>
      <c r="J2808" s="1" t="s">
        <v>18</v>
      </c>
      <c r="K2808" s="3">
        <v>1.3163194444444444E-3</v>
      </c>
    </row>
    <row r="2809" spans="1:11" x14ac:dyDescent="0.25">
      <c r="A2809" s="1">
        <v>2024</v>
      </c>
      <c r="B2809" s="4">
        <f>_xlfn.XLOOKUP(BD_ATLETAS[[#This Row],[ATLETA]],ATLETAS[ATLETA],ATLETAS[F. NACIMIENTO])</f>
        <v>37182</v>
      </c>
      <c r="C2809" s="1">
        <f>IF(BD_ATLETAS[[#This Row],[F. NACIMIENTO]]=0,"",BD_ATLETAS[[#This Row],[AÑO]]-YEAR(BD_ATLETAS[[#This Row],[F. NACIMIENTO]]))</f>
        <v>19</v>
      </c>
      <c r="D2809" s="2" t="s">
        <v>276</v>
      </c>
      <c r="E2809" s="4" t="s">
        <v>369</v>
      </c>
      <c r="F2809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09" s="4" t="str">
        <f>_xlfn.XLOOKUP(BD_ATLETAS[[#This Row],[ATLETA]],ATLETAS[ATLETA],ATLETAS[SEXO])</f>
        <v>M</v>
      </c>
      <c r="H2809" s="4" t="s">
        <v>385</v>
      </c>
      <c r="I2809" s="2" t="s">
        <v>388</v>
      </c>
      <c r="J2809" s="1" t="s">
        <v>653</v>
      </c>
      <c r="K2809" s="3">
        <v>3.2788194444444444E-3</v>
      </c>
    </row>
    <row r="2810" spans="1:11" x14ac:dyDescent="0.25">
      <c r="A2810" s="1">
        <v>2024</v>
      </c>
      <c r="B2810" s="4">
        <f>_xlfn.XLOOKUP(BD_ATLETAS[[#This Row],[ATLETA]],ATLETAS[ATLETA],ATLETAS[F. NACIMIENTO])</f>
        <v>37182</v>
      </c>
      <c r="C2810" s="1">
        <f>IF(BD_ATLETAS[[#This Row],[F. NACIMIENTO]]=0,"",BD_ATLETAS[[#This Row],[AÑO]]-YEAR(BD_ATLETAS[[#This Row],[F. NACIMIENTO]]))</f>
        <v>19</v>
      </c>
      <c r="D2810" s="2" t="s">
        <v>276</v>
      </c>
      <c r="E2810" s="4" t="s">
        <v>369</v>
      </c>
      <c r="F2810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10" s="4" t="str">
        <f>_xlfn.XLOOKUP(BD_ATLETAS[[#This Row],[ATLETA]],ATLETAS[ATLETA],ATLETAS[SEXO])</f>
        <v>M</v>
      </c>
      <c r="H2810" s="4" t="s">
        <v>385</v>
      </c>
      <c r="I2810" s="2" t="s">
        <v>388</v>
      </c>
      <c r="J2810" s="1" t="s">
        <v>12</v>
      </c>
      <c r="K2810" s="3">
        <v>3.9421296296296296E-4</v>
      </c>
    </row>
    <row r="2811" spans="1:11" x14ac:dyDescent="0.25">
      <c r="A2811" s="1">
        <v>2024</v>
      </c>
      <c r="B2811" s="4">
        <f>_xlfn.XLOOKUP(BD_ATLETAS[[#This Row],[ATLETA]],ATLETAS[ATLETA],ATLETAS[F. NACIMIENTO])</f>
        <v>37182</v>
      </c>
      <c r="C2811" s="1">
        <f>IF(BD_ATLETAS[[#This Row],[F. NACIMIENTO]]=0,"",BD_ATLETAS[[#This Row],[AÑO]]-YEAR(BD_ATLETAS[[#This Row],[F. NACIMIENTO]]))</f>
        <v>19</v>
      </c>
      <c r="D2811" s="2" t="s">
        <v>276</v>
      </c>
      <c r="E2811" s="4" t="s">
        <v>369</v>
      </c>
      <c r="F281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811" s="4" t="str">
        <f>_xlfn.XLOOKUP(BD_ATLETAS[[#This Row],[ATLETA]],ATLETAS[ATLETA],ATLETAS[SEXO])</f>
        <v>M</v>
      </c>
      <c r="H2811" s="4" t="s">
        <v>385</v>
      </c>
      <c r="I2811" s="2" t="s">
        <v>388</v>
      </c>
      <c r="J2811" s="1" t="s">
        <v>18</v>
      </c>
      <c r="K2811" s="3">
        <v>6.9768518518518519E-4</v>
      </c>
    </row>
    <row r="2812" spans="1:11" x14ac:dyDescent="0.25">
      <c r="A2812" s="1">
        <v>2024</v>
      </c>
      <c r="B2812" s="4">
        <f>_xlfn.XLOOKUP(BD_ATLETAS[[#This Row],[ATLETA]],ATLETAS[ATLETA],ATLETAS[F. NACIMIENTO])</f>
        <v>40295</v>
      </c>
      <c r="C2812" s="1">
        <f>IF(BD_ATLETAS[[#This Row],[F. NACIMIENTO]]=0,"",BD_ATLETAS[[#This Row],[AÑO]]-YEAR(BD_ATLETAS[[#This Row],[F. NACIMIENTO]]))</f>
        <v>10</v>
      </c>
      <c r="D2812" s="2" t="s">
        <v>330</v>
      </c>
      <c r="E2812" s="4" t="s">
        <v>376</v>
      </c>
      <c r="F281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2" s="4" t="str">
        <f>_xlfn.XLOOKUP(BD_ATLETAS[[#This Row],[ATLETA]],ATLETAS[ATLETA],ATLETAS[SEXO])</f>
        <v>F</v>
      </c>
      <c r="H2812" s="4" t="s">
        <v>385</v>
      </c>
      <c r="I2812" s="2" t="s">
        <v>388</v>
      </c>
      <c r="J2812" s="1" t="s">
        <v>653</v>
      </c>
      <c r="K2812" s="3">
        <v>5.3186342592592591E-3</v>
      </c>
    </row>
    <row r="2813" spans="1:11" x14ac:dyDescent="0.25">
      <c r="A2813" s="1">
        <v>2024</v>
      </c>
      <c r="B2813" s="4">
        <f>_xlfn.XLOOKUP(BD_ATLETAS[[#This Row],[ATLETA]],ATLETAS[ATLETA],ATLETAS[F. NACIMIENTO])</f>
        <v>40295</v>
      </c>
      <c r="C2813" s="1">
        <f>IF(BD_ATLETAS[[#This Row],[F. NACIMIENTO]]=0,"",BD_ATLETAS[[#This Row],[AÑO]]-YEAR(BD_ATLETAS[[#This Row],[F. NACIMIENTO]]))</f>
        <v>10</v>
      </c>
      <c r="D2813" s="2" t="s">
        <v>330</v>
      </c>
      <c r="E2813" s="4" t="s">
        <v>376</v>
      </c>
      <c r="F281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3" s="4" t="str">
        <f>_xlfn.XLOOKUP(BD_ATLETAS[[#This Row],[ATLETA]],ATLETAS[ATLETA],ATLETAS[SEXO])</f>
        <v>F</v>
      </c>
      <c r="H2813" s="4" t="s">
        <v>385</v>
      </c>
      <c r="I2813" s="2" t="s">
        <v>388</v>
      </c>
      <c r="J2813" s="1" t="s">
        <v>12</v>
      </c>
      <c r="K2813" s="3">
        <v>6.9814814814814815E-4</v>
      </c>
    </row>
    <row r="2814" spans="1:11" x14ac:dyDescent="0.25">
      <c r="A2814" s="1">
        <v>2024</v>
      </c>
      <c r="B2814" s="4">
        <f>_xlfn.XLOOKUP(BD_ATLETAS[[#This Row],[ATLETA]],ATLETAS[ATLETA],ATLETAS[F. NACIMIENTO])</f>
        <v>40295</v>
      </c>
      <c r="C2814" s="1">
        <f>IF(BD_ATLETAS[[#This Row],[F. NACIMIENTO]]=0,"",BD_ATLETAS[[#This Row],[AÑO]]-YEAR(BD_ATLETAS[[#This Row],[F. NACIMIENTO]]))</f>
        <v>10</v>
      </c>
      <c r="D2814" s="2" t="s">
        <v>330</v>
      </c>
      <c r="E2814" s="4" t="s">
        <v>376</v>
      </c>
      <c r="F281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14" s="4" t="str">
        <f>_xlfn.XLOOKUP(BD_ATLETAS[[#This Row],[ATLETA]],ATLETAS[ATLETA],ATLETAS[SEXO])</f>
        <v>F</v>
      </c>
      <c r="H2814" s="4" t="s">
        <v>385</v>
      </c>
      <c r="I2814" s="2" t="s">
        <v>388</v>
      </c>
      <c r="J2814" s="1" t="s">
        <v>18</v>
      </c>
      <c r="K2814" s="3">
        <v>1.5216435185185185E-3</v>
      </c>
    </row>
    <row r="2815" spans="1:11" x14ac:dyDescent="0.25">
      <c r="A2815" s="1">
        <v>2024</v>
      </c>
      <c r="B2815" s="4">
        <f>_xlfn.XLOOKUP(BD_ATLETAS[[#This Row],[ATLETA]],ATLETAS[ATLETA],ATLETAS[F. NACIMIENTO])</f>
        <v>38717</v>
      </c>
      <c r="C2815" s="1">
        <f>IF(BD_ATLETAS[[#This Row],[F. NACIMIENTO]]=0,"",BD_ATLETAS[[#This Row],[AÑO]]-YEAR(BD_ATLETAS[[#This Row],[F. NACIMIENTO]]))</f>
        <v>14</v>
      </c>
      <c r="D2815" s="2" t="s">
        <v>392</v>
      </c>
      <c r="E2815" s="4" t="s">
        <v>369</v>
      </c>
      <c r="F281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5" s="4" t="str">
        <f>_xlfn.XLOOKUP(BD_ATLETAS[[#This Row],[ATLETA]],ATLETAS[ATLETA],ATLETAS[SEXO])</f>
        <v>F</v>
      </c>
      <c r="H2815" s="4" t="s">
        <v>385</v>
      </c>
      <c r="I2815" s="2" t="s">
        <v>388</v>
      </c>
      <c r="J2815" s="1" t="s">
        <v>653</v>
      </c>
      <c r="K2815" s="3">
        <v>6.2416666666666662E-3</v>
      </c>
    </row>
    <row r="2816" spans="1:11" x14ac:dyDescent="0.25">
      <c r="A2816" s="1">
        <v>2024</v>
      </c>
      <c r="B2816" s="4">
        <f>_xlfn.XLOOKUP(BD_ATLETAS[[#This Row],[ATLETA]],ATLETAS[ATLETA],ATLETAS[F. NACIMIENTO])</f>
        <v>38717</v>
      </c>
      <c r="C2816" s="1">
        <f>IF(BD_ATLETAS[[#This Row],[F. NACIMIENTO]]=0,"",BD_ATLETAS[[#This Row],[AÑO]]-YEAR(BD_ATLETAS[[#This Row],[F. NACIMIENTO]]))</f>
        <v>14</v>
      </c>
      <c r="D2816" s="2" t="s">
        <v>392</v>
      </c>
      <c r="E2816" s="4" t="s">
        <v>369</v>
      </c>
      <c r="F281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6" s="4" t="str">
        <f>_xlfn.XLOOKUP(BD_ATLETAS[[#This Row],[ATLETA]],ATLETAS[ATLETA],ATLETAS[SEXO])</f>
        <v>F</v>
      </c>
      <c r="H2816" s="4" t="s">
        <v>385</v>
      </c>
      <c r="I2816" s="2" t="s">
        <v>388</v>
      </c>
      <c r="J2816" s="1" t="s">
        <v>12</v>
      </c>
      <c r="K2816" s="3">
        <v>6.6145833333333334E-4</v>
      </c>
    </row>
    <row r="2817" spans="1:11" x14ac:dyDescent="0.25">
      <c r="A2817" s="1">
        <v>2024</v>
      </c>
      <c r="B2817" s="4">
        <f>_xlfn.XLOOKUP(BD_ATLETAS[[#This Row],[ATLETA]],ATLETAS[ATLETA],ATLETAS[F. NACIMIENTO])</f>
        <v>38717</v>
      </c>
      <c r="C2817" s="1">
        <f>IF(BD_ATLETAS[[#This Row],[F. NACIMIENTO]]=0,"",BD_ATLETAS[[#This Row],[AÑO]]-YEAR(BD_ATLETAS[[#This Row],[F. NACIMIENTO]]))</f>
        <v>14</v>
      </c>
      <c r="D2817" s="2" t="s">
        <v>392</v>
      </c>
      <c r="E2817" s="4" t="s">
        <v>369</v>
      </c>
      <c r="F281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17" s="4" t="str">
        <f>_xlfn.XLOOKUP(BD_ATLETAS[[#This Row],[ATLETA]],ATLETAS[ATLETA],ATLETAS[SEXO])</f>
        <v>F</v>
      </c>
      <c r="H2817" s="4" t="s">
        <v>385</v>
      </c>
      <c r="I2817" s="2" t="s">
        <v>388</v>
      </c>
      <c r="J2817" s="1" t="s">
        <v>18</v>
      </c>
      <c r="K2817" s="3">
        <v>1.8214120370370372E-3</v>
      </c>
    </row>
    <row r="2818" spans="1:11" x14ac:dyDescent="0.25">
      <c r="A2818" s="1">
        <v>2024</v>
      </c>
      <c r="B2818" s="4">
        <f>_xlfn.XLOOKUP(BD_ATLETAS[[#This Row],[ATLETA]],ATLETAS[ATLETA],ATLETAS[F. NACIMIENTO])</f>
        <v>39225</v>
      </c>
      <c r="C2818" s="1">
        <f>IF(BD_ATLETAS[[#This Row],[F. NACIMIENTO]]=0,"",BD_ATLETAS[[#This Row],[AÑO]]-YEAR(BD_ATLETAS[[#This Row],[F. NACIMIENTO]]))</f>
        <v>13</v>
      </c>
      <c r="D2818" s="2" t="s">
        <v>333</v>
      </c>
      <c r="E2818" s="4" t="s">
        <v>376</v>
      </c>
      <c r="F281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18" s="4" t="str">
        <f>_xlfn.XLOOKUP(BD_ATLETAS[[#This Row],[ATLETA]],ATLETAS[ATLETA],ATLETAS[SEXO])</f>
        <v>F</v>
      </c>
      <c r="H2818" s="4" t="s">
        <v>385</v>
      </c>
      <c r="I2818" s="2" t="s">
        <v>388</v>
      </c>
      <c r="J2818" s="1" t="s">
        <v>653</v>
      </c>
      <c r="K2818" s="3">
        <v>4.1504629629629634E-3</v>
      </c>
    </row>
    <row r="2819" spans="1:11" x14ac:dyDescent="0.25">
      <c r="A2819" s="1">
        <v>2024</v>
      </c>
      <c r="B2819" s="4">
        <f>_xlfn.XLOOKUP(BD_ATLETAS[[#This Row],[ATLETA]],ATLETAS[ATLETA],ATLETAS[F. NACIMIENTO])</f>
        <v>39225</v>
      </c>
      <c r="C2819" s="1">
        <f>IF(BD_ATLETAS[[#This Row],[F. NACIMIENTO]]=0,"",BD_ATLETAS[[#This Row],[AÑO]]-YEAR(BD_ATLETAS[[#This Row],[F. NACIMIENTO]]))</f>
        <v>13</v>
      </c>
      <c r="D2819" s="2" t="s">
        <v>333</v>
      </c>
      <c r="E2819" s="4" t="s">
        <v>376</v>
      </c>
      <c r="F281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19" s="4" t="str">
        <f>_xlfn.XLOOKUP(BD_ATLETAS[[#This Row],[ATLETA]],ATLETAS[ATLETA],ATLETAS[SEXO])</f>
        <v>F</v>
      </c>
      <c r="H2819" s="4" t="s">
        <v>385</v>
      </c>
      <c r="I2819" s="2" t="s">
        <v>388</v>
      </c>
      <c r="J2819" s="1" t="s">
        <v>12</v>
      </c>
      <c r="K2819" s="3">
        <v>5.6944444444444447E-4</v>
      </c>
    </row>
    <row r="2820" spans="1:11" x14ac:dyDescent="0.25">
      <c r="A2820" s="1">
        <v>2024</v>
      </c>
      <c r="B2820" s="4">
        <f>_xlfn.XLOOKUP(BD_ATLETAS[[#This Row],[ATLETA]],ATLETAS[ATLETA],ATLETAS[F. NACIMIENTO])</f>
        <v>39225</v>
      </c>
      <c r="C2820" s="1">
        <f>IF(BD_ATLETAS[[#This Row],[F. NACIMIENTO]]=0,"",BD_ATLETAS[[#This Row],[AÑO]]-YEAR(BD_ATLETAS[[#This Row],[F. NACIMIENTO]]))</f>
        <v>13</v>
      </c>
      <c r="D2820" s="2" t="s">
        <v>333</v>
      </c>
      <c r="E2820" s="4" t="s">
        <v>376</v>
      </c>
      <c r="F282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0" s="4" t="str">
        <f>_xlfn.XLOOKUP(BD_ATLETAS[[#This Row],[ATLETA]],ATLETAS[ATLETA],ATLETAS[SEXO])</f>
        <v>F</v>
      </c>
      <c r="H2820" s="4" t="s">
        <v>385</v>
      </c>
      <c r="I2820" s="2" t="s">
        <v>388</v>
      </c>
      <c r="J2820" s="1" t="s">
        <v>18</v>
      </c>
      <c r="K2820" s="3">
        <v>1.133912037037037E-3</v>
      </c>
    </row>
    <row r="2821" spans="1:11" x14ac:dyDescent="0.25">
      <c r="A2821" s="1">
        <v>2024</v>
      </c>
      <c r="B2821" s="4">
        <f>_xlfn.XLOOKUP(BD_ATLETAS[[#This Row],[ATLETA]],ATLETAS[ATLETA],ATLETAS[F. NACIMIENTO])</f>
        <v>38715</v>
      </c>
      <c r="C2821" s="1">
        <f>IF(BD_ATLETAS[[#This Row],[F. NACIMIENTO]]=0,"",BD_ATLETAS[[#This Row],[AÑO]]-YEAR(BD_ATLETAS[[#This Row],[F. NACIMIENTO]]))</f>
        <v>15</v>
      </c>
      <c r="D2821" s="2" t="s">
        <v>335</v>
      </c>
      <c r="E2821" s="4" t="s">
        <v>376</v>
      </c>
      <c r="F282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1" s="4" t="str">
        <f>_xlfn.XLOOKUP(BD_ATLETAS[[#This Row],[ATLETA]],ATLETAS[ATLETA],ATLETAS[SEXO])</f>
        <v>F</v>
      </c>
      <c r="H2821" s="4" t="s">
        <v>385</v>
      </c>
      <c r="I2821" s="2" t="s">
        <v>388</v>
      </c>
      <c r="J2821" s="1" t="s">
        <v>653</v>
      </c>
      <c r="K2821" s="3">
        <v>4.0827546296296298E-3</v>
      </c>
    </row>
    <row r="2822" spans="1:11" x14ac:dyDescent="0.25">
      <c r="A2822" s="1">
        <v>2024</v>
      </c>
      <c r="B2822" s="4">
        <f>_xlfn.XLOOKUP(BD_ATLETAS[[#This Row],[ATLETA]],ATLETAS[ATLETA],ATLETAS[F. NACIMIENTO])</f>
        <v>38715</v>
      </c>
      <c r="C2822" s="1">
        <f>IF(BD_ATLETAS[[#This Row],[F. NACIMIENTO]]=0,"",BD_ATLETAS[[#This Row],[AÑO]]-YEAR(BD_ATLETAS[[#This Row],[F. NACIMIENTO]]))</f>
        <v>15</v>
      </c>
      <c r="D2822" s="2" t="s">
        <v>335</v>
      </c>
      <c r="E2822" s="4" t="s">
        <v>376</v>
      </c>
      <c r="F282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2" s="4" t="str">
        <f>_xlfn.XLOOKUP(BD_ATLETAS[[#This Row],[ATLETA]],ATLETAS[ATLETA],ATLETAS[SEXO])</f>
        <v>F</v>
      </c>
      <c r="H2822" s="4" t="s">
        <v>385</v>
      </c>
      <c r="I2822" s="2" t="s">
        <v>388</v>
      </c>
      <c r="J2822" s="1" t="s">
        <v>12</v>
      </c>
      <c r="K2822" s="3">
        <v>5.7511574074074073E-4</v>
      </c>
    </row>
    <row r="2823" spans="1:11" x14ac:dyDescent="0.25">
      <c r="A2823" s="1">
        <v>2024</v>
      </c>
      <c r="B2823" s="4">
        <f>_xlfn.XLOOKUP(BD_ATLETAS[[#This Row],[ATLETA]],ATLETAS[ATLETA],ATLETAS[F. NACIMIENTO])</f>
        <v>38715</v>
      </c>
      <c r="C2823" s="1">
        <f>IF(BD_ATLETAS[[#This Row],[F. NACIMIENTO]]=0,"",BD_ATLETAS[[#This Row],[AÑO]]-YEAR(BD_ATLETAS[[#This Row],[F. NACIMIENTO]]))</f>
        <v>15</v>
      </c>
      <c r="D2823" s="2" t="s">
        <v>335</v>
      </c>
      <c r="E2823" s="4" t="s">
        <v>376</v>
      </c>
      <c r="F282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3" s="4" t="str">
        <f>_xlfn.XLOOKUP(BD_ATLETAS[[#This Row],[ATLETA]],ATLETAS[ATLETA],ATLETAS[SEXO])</f>
        <v>F</v>
      </c>
      <c r="H2823" s="4" t="s">
        <v>385</v>
      </c>
      <c r="I2823" s="2" t="s">
        <v>388</v>
      </c>
      <c r="J2823" s="1" t="s">
        <v>18</v>
      </c>
      <c r="K2823" s="3">
        <v>1.0937500000000001E-3</v>
      </c>
    </row>
    <row r="2824" spans="1:11" x14ac:dyDescent="0.25">
      <c r="A2824" s="1">
        <v>2024</v>
      </c>
      <c r="B2824" s="4">
        <f>_xlfn.XLOOKUP(BD_ATLETAS[[#This Row],[ATLETA]],ATLETAS[ATLETA],ATLETAS[F. NACIMIENTO])</f>
        <v>38153</v>
      </c>
      <c r="C2824" s="1">
        <f>IF(BD_ATLETAS[[#This Row],[F. NACIMIENTO]]=0,"",BD_ATLETAS[[#This Row],[AÑO]]-YEAR(BD_ATLETAS[[#This Row],[F. NACIMIENTO]]))</f>
        <v>16</v>
      </c>
      <c r="D2824" s="2" t="s">
        <v>273</v>
      </c>
      <c r="E2824" s="4" t="s">
        <v>369</v>
      </c>
      <c r="F28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4" s="4" t="str">
        <f>_xlfn.XLOOKUP(BD_ATLETAS[[#This Row],[ATLETA]],ATLETAS[ATLETA],ATLETAS[SEXO])</f>
        <v>M</v>
      </c>
      <c r="H2824" s="4" t="s">
        <v>385</v>
      </c>
      <c r="I2824" s="2" t="s">
        <v>388</v>
      </c>
      <c r="J2824" s="1" t="s">
        <v>653</v>
      </c>
      <c r="K2824" s="3">
        <v>3.4658564814814812E-3</v>
      </c>
    </row>
    <row r="2825" spans="1:11" x14ac:dyDescent="0.25">
      <c r="A2825" s="1">
        <v>2024</v>
      </c>
      <c r="B2825" s="4">
        <f>_xlfn.XLOOKUP(BD_ATLETAS[[#This Row],[ATLETA]],ATLETAS[ATLETA],ATLETAS[F. NACIMIENTO])</f>
        <v>38153</v>
      </c>
      <c r="C2825" s="1">
        <f>IF(BD_ATLETAS[[#This Row],[F. NACIMIENTO]]=0,"",BD_ATLETAS[[#This Row],[AÑO]]-YEAR(BD_ATLETAS[[#This Row],[F. NACIMIENTO]]))</f>
        <v>16</v>
      </c>
      <c r="D2825" s="2" t="s">
        <v>273</v>
      </c>
      <c r="E2825" s="4" t="s">
        <v>369</v>
      </c>
      <c r="F28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5" s="4" t="str">
        <f>_xlfn.XLOOKUP(BD_ATLETAS[[#This Row],[ATLETA]],ATLETAS[ATLETA],ATLETAS[SEXO])</f>
        <v>M</v>
      </c>
      <c r="H2825" s="4" t="s">
        <v>385</v>
      </c>
      <c r="I2825" s="2" t="s">
        <v>388</v>
      </c>
      <c r="J2825" s="1" t="s">
        <v>12</v>
      </c>
      <c r="K2825" s="3">
        <v>4.1944444444444445E-4</v>
      </c>
    </row>
    <row r="2826" spans="1:11" x14ac:dyDescent="0.25">
      <c r="A2826" s="1">
        <v>2024</v>
      </c>
      <c r="B2826" s="4">
        <f>_xlfn.XLOOKUP(BD_ATLETAS[[#This Row],[ATLETA]],ATLETAS[ATLETA],ATLETAS[F. NACIMIENTO])</f>
        <v>38153</v>
      </c>
      <c r="C2826" s="1">
        <f>IF(BD_ATLETAS[[#This Row],[F. NACIMIENTO]]=0,"",BD_ATLETAS[[#This Row],[AÑO]]-YEAR(BD_ATLETAS[[#This Row],[F. NACIMIENTO]]))</f>
        <v>16</v>
      </c>
      <c r="D2826" s="2" t="s">
        <v>273</v>
      </c>
      <c r="E2826" s="4" t="s">
        <v>369</v>
      </c>
      <c r="F28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26" s="4" t="str">
        <f>_xlfn.XLOOKUP(BD_ATLETAS[[#This Row],[ATLETA]],ATLETAS[ATLETA],ATLETAS[SEXO])</f>
        <v>M</v>
      </c>
      <c r="H2826" s="4" t="s">
        <v>385</v>
      </c>
      <c r="I2826" s="2" t="s">
        <v>388</v>
      </c>
      <c r="J2826" s="1" t="s">
        <v>18</v>
      </c>
      <c r="K2826" s="3">
        <v>7.4803240740740733E-4</v>
      </c>
    </row>
    <row r="2827" spans="1:11" x14ac:dyDescent="0.25">
      <c r="A2827" s="1">
        <v>2024</v>
      </c>
      <c r="B2827" s="4">
        <f>_xlfn.XLOOKUP(BD_ATLETAS[[#This Row],[ATLETA]],ATLETAS[ATLETA],ATLETAS[F. NACIMIENTO])</f>
        <v>39416</v>
      </c>
      <c r="C2827" s="1">
        <f>IF(BD_ATLETAS[[#This Row],[F. NACIMIENTO]]=0,"",BD_ATLETAS[[#This Row],[AÑO]]-YEAR(BD_ATLETAS[[#This Row],[F. NACIMIENTO]]))</f>
        <v>13</v>
      </c>
      <c r="D2827" s="2" t="s">
        <v>138</v>
      </c>
      <c r="E2827" s="4" t="s">
        <v>364</v>
      </c>
      <c r="F282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7" s="4" t="str">
        <f>_xlfn.XLOOKUP(BD_ATLETAS[[#This Row],[ATLETA]],ATLETAS[ATLETA],ATLETAS[SEXO])</f>
        <v>M</v>
      </c>
      <c r="H2827" s="4" t="s">
        <v>385</v>
      </c>
      <c r="I2827" s="2" t="s">
        <v>388</v>
      </c>
      <c r="J2827" s="1" t="s">
        <v>653</v>
      </c>
      <c r="K2827" s="3">
        <v>3.5276620370370375E-3</v>
      </c>
    </row>
    <row r="2828" spans="1:11" x14ac:dyDescent="0.25">
      <c r="A2828" s="1">
        <v>2024</v>
      </c>
      <c r="B2828" s="4">
        <f>_xlfn.XLOOKUP(BD_ATLETAS[[#This Row],[ATLETA]],ATLETAS[ATLETA],ATLETAS[F. NACIMIENTO])</f>
        <v>39416</v>
      </c>
      <c r="C2828" s="1">
        <f>IF(BD_ATLETAS[[#This Row],[F. NACIMIENTO]]=0,"",BD_ATLETAS[[#This Row],[AÑO]]-YEAR(BD_ATLETAS[[#This Row],[F. NACIMIENTO]]))</f>
        <v>13</v>
      </c>
      <c r="D2828" s="2" t="s">
        <v>138</v>
      </c>
      <c r="E2828" s="4" t="s">
        <v>364</v>
      </c>
      <c r="F282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8" s="4" t="str">
        <f>_xlfn.XLOOKUP(BD_ATLETAS[[#This Row],[ATLETA]],ATLETAS[ATLETA],ATLETAS[SEXO])</f>
        <v>M</v>
      </c>
      <c r="H2828" s="4" t="s">
        <v>385</v>
      </c>
      <c r="I2828" s="2" t="s">
        <v>388</v>
      </c>
      <c r="J2828" s="1" t="s">
        <v>12</v>
      </c>
      <c r="K2828" s="3">
        <v>4.4629629629629631E-4</v>
      </c>
    </row>
    <row r="2829" spans="1:11" x14ac:dyDescent="0.25">
      <c r="A2829" s="1">
        <v>2024</v>
      </c>
      <c r="B2829" s="4">
        <f>_xlfn.XLOOKUP(BD_ATLETAS[[#This Row],[ATLETA]],ATLETAS[ATLETA],ATLETAS[F. NACIMIENTO])</f>
        <v>39416</v>
      </c>
      <c r="C2829" s="1">
        <f>IF(BD_ATLETAS[[#This Row],[F. NACIMIENTO]]=0,"",BD_ATLETAS[[#This Row],[AÑO]]-YEAR(BD_ATLETAS[[#This Row],[F. NACIMIENTO]]))</f>
        <v>13</v>
      </c>
      <c r="D2829" s="2" t="s">
        <v>138</v>
      </c>
      <c r="E2829" s="4" t="s">
        <v>364</v>
      </c>
      <c r="F28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29" s="4" t="str">
        <f>_xlfn.XLOOKUP(BD_ATLETAS[[#This Row],[ATLETA]],ATLETAS[ATLETA],ATLETAS[SEXO])</f>
        <v>M</v>
      </c>
      <c r="H2829" s="4" t="s">
        <v>385</v>
      </c>
      <c r="I2829" s="2" t="s">
        <v>388</v>
      </c>
      <c r="J2829" s="1" t="s">
        <v>18</v>
      </c>
      <c r="K2829" s="3">
        <v>8.7384259259259262E-4</v>
      </c>
    </row>
    <row r="2830" spans="1:11" x14ac:dyDescent="0.25">
      <c r="A2830" s="1">
        <v>2024</v>
      </c>
      <c r="B2830" s="4">
        <f>_xlfn.XLOOKUP(BD_ATLETAS[[#This Row],[ATLETA]],ATLETAS[ATLETA],ATLETAS[F. NACIMIENTO])</f>
        <v>39259</v>
      </c>
      <c r="C2830" s="1">
        <f>IF(BD_ATLETAS[[#This Row],[F. NACIMIENTO]]=0,"",BD_ATLETAS[[#This Row],[AÑO]]-YEAR(BD_ATLETAS[[#This Row],[F. NACIMIENTO]]))</f>
        <v>13</v>
      </c>
      <c r="D2830" s="2" t="s">
        <v>427</v>
      </c>
      <c r="E2830" s="4" t="s">
        <v>364</v>
      </c>
      <c r="F28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30" s="4" t="str">
        <f>_xlfn.XLOOKUP(BD_ATLETAS[[#This Row],[ATLETA]],ATLETAS[ATLETA],ATLETAS[SEXO])</f>
        <v>M</v>
      </c>
      <c r="H2830" s="4" t="s">
        <v>385</v>
      </c>
      <c r="I2830" s="2" t="s">
        <v>388</v>
      </c>
      <c r="J2830" s="1" t="s">
        <v>653</v>
      </c>
      <c r="K2830" s="3">
        <v>7.1395833333333337E-3</v>
      </c>
    </row>
    <row r="2831" spans="1:11" x14ac:dyDescent="0.25">
      <c r="A2831" s="1">
        <v>2024</v>
      </c>
      <c r="B2831" s="4">
        <f>_xlfn.XLOOKUP(BD_ATLETAS[[#This Row],[ATLETA]],ATLETAS[ATLETA],ATLETAS[F. NACIMIENTO])</f>
        <v>39259</v>
      </c>
      <c r="C2831" s="1">
        <f>IF(BD_ATLETAS[[#This Row],[F. NACIMIENTO]]=0,"",BD_ATLETAS[[#This Row],[AÑO]]-YEAR(BD_ATLETAS[[#This Row],[F. NACIMIENTO]]))</f>
        <v>13</v>
      </c>
      <c r="D2831" s="2" t="s">
        <v>427</v>
      </c>
      <c r="E2831" s="4" t="s">
        <v>364</v>
      </c>
      <c r="F28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31" s="4" t="str">
        <f>_xlfn.XLOOKUP(BD_ATLETAS[[#This Row],[ATLETA]],ATLETAS[ATLETA],ATLETAS[SEXO])</f>
        <v>M</v>
      </c>
      <c r="H2831" s="4" t="s">
        <v>385</v>
      </c>
      <c r="I2831" s="2" t="s">
        <v>388</v>
      </c>
      <c r="J2831" s="1" t="s">
        <v>12</v>
      </c>
      <c r="K2831" s="3">
        <v>1.1118055555555556E-3</v>
      </c>
    </row>
    <row r="2832" spans="1:11" x14ac:dyDescent="0.25">
      <c r="A2832" s="1">
        <v>2024</v>
      </c>
      <c r="B2832" s="4">
        <f>_xlfn.XLOOKUP(BD_ATLETAS[[#This Row],[ATLETA]],ATLETAS[ATLETA],ATLETAS[F. NACIMIENTO])</f>
        <v>40298</v>
      </c>
      <c r="C2832" s="1">
        <f>IF(BD_ATLETAS[[#This Row],[F. NACIMIENTO]]=0,"",BD_ATLETAS[[#This Row],[AÑO]]-YEAR(BD_ATLETAS[[#This Row],[F. NACIMIENTO]]))</f>
        <v>10</v>
      </c>
      <c r="D2832" s="2" t="s">
        <v>331</v>
      </c>
      <c r="E2832" s="4" t="s">
        <v>376</v>
      </c>
      <c r="F28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2" s="4" t="str">
        <f>_xlfn.XLOOKUP(BD_ATLETAS[[#This Row],[ATLETA]],ATLETAS[ATLETA],ATLETAS[SEXO])</f>
        <v>F</v>
      </c>
      <c r="H2832" s="4" t="s">
        <v>385</v>
      </c>
      <c r="I2832" s="2" t="s">
        <v>388</v>
      </c>
      <c r="J2832" s="1" t="s">
        <v>653</v>
      </c>
      <c r="K2832" s="3">
        <v>5.3215277777777775E-3</v>
      </c>
    </row>
    <row r="2833" spans="1:11" x14ac:dyDescent="0.25">
      <c r="A2833" s="1">
        <v>2024</v>
      </c>
      <c r="B2833" s="4">
        <f>_xlfn.XLOOKUP(BD_ATLETAS[[#This Row],[ATLETA]],ATLETAS[ATLETA],ATLETAS[F. NACIMIENTO])</f>
        <v>40298</v>
      </c>
      <c r="C2833" s="1">
        <f>IF(BD_ATLETAS[[#This Row],[F. NACIMIENTO]]=0,"",BD_ATLETAS[[#This Row],[AÑO]]-YEAR(BD_ATLETAS[[#This Row],[F. NACIMIENTO]]))</f>
        <v>10</v>
      </c>
      <c r="D2833" s="2" t="s">
        <v>331</v>
      </c>
      <c r="E2833" s="4" t="s">
        <v>376</v>
      </c>
      <c r="F28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3" s="4" t="str">
        <f>_xlfn.XLOOKUP(BD_ATLETAS[[#This Row],[ATLETA]],ATLETAS[ATLETA],ATLETAS[SEXO])</f>
        <v>F</v>
      </c>
      <c r="H2833" s="4" t="s">
        <v>385</v>
      </c>
      <c r="I2833" s="2" t="s">
        <v>388</v>
      </c>
      <c r="J2833" s="1" t="s">
        <v>12</v>
      </c>
      <c r="K2833" s="3">
        <v>6.2731481481481481E-4</v>
      </c>
    </row>
    <row r="2834" spans="1:11" x14ac:dyDescent="0.25">
      <c r="A2834" s="1">
        <v>2024</v>
      </c>
      <c r="B2834" s="4">
        <f>_xlfn.XLOOKUP(BD_ATLETAS[[#This Row],[ATLETA]],ATLETAS[ATLETA],ATLETAS[F. NACIMIENTO])</f>
        <v>40298</v>
      </c>
      <c r="C2834" s="1">
        <f>IF(BD_ATLETAS[[#This Row],[F. NACIMIENTO]]=0,"",BD_ATLETAS[[#This Row],[AÑO]]-YEAR(BD_ATLETAS[[#This Row],[F. NACIMIENTO]]))</f>
        <v>10</v>
      </c>
      <c r="D2834" s="2" t="s">
        <v>331</v>
      </c>
      <c r="E2834" s="4" t="s">
        <v>376</v>
      </c>
      <c r="F28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34" s="4" t="str">
        <f>_xlfn.XLOOKUP(BD_ATLETAS[[#This Row],[ATLETA]],ATLETAS[ATLETA],ATLETAS[SEXO])</f>
        <v>F</v>
      </c>
      <c r="H2834" s="4" t="s">
        <v>385</v>
      </c>
      <c r="I2834" s="2" t="s">
        <v>388</v>
      </c>
      <c r="J2834" s="1" t="s">
        <v>18</v>
      </c>
      <c r="K2834" s="3">
        <v>1.4663194444444444E-3</v>
      </c>
    </row>
    <row r="2835" spans="1:11" x14ac:dyDescent="0.25">
      <c r="A2835" s="1">
        <v>2024</v>
      </c>
      <c r="B2835" s="4">
        <f>_xlfn.XLOOKUP(BD_ATLETAS[[#This Row],[ATLETA]],ATLETAS[ATLETA],ATLETAS[F. NACIMIENTO])</f>
        <v>38666</v>
      </c>
      <c r="C2835" s="1">
        <f>IF(BD_ATLETAS[[#This Row],[F. NACIMIENTO]]=0,"",BD_ATLETAS[[#This Row],[AÑO]]-YEAR(BD_ATLETAS[[#This Row],[F. NACIMIENTO]]))</f>
        <v>15</v>
      </c>
      <c r="D2835" s="2" t="s">
        <v>99</v>
      </c>
      <c r="E2835" s="4" t="s">
        <v>362</v>
      </c>
      <c r="F283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5" s="4" t="str">
        <f>_xlfn.XLOOKUP(BD_ATLETAS[[#This Row],[ATLETA]],ATLETAS[ATLETA],ATLETAS[SEXO])</f>
        <v>M</v>
      </c>
      <c r="H2835" s="4" t="s">
        <v>385</v>
      </c>
      <c r="I2835" s="2" t="s">
        <v>388</v>
      </c>
      <c r="J2835" s="1" t="s">
        <v>653</v>
      </c>
      <c r="K2835" s="3">
        <v>4.8967592592592587E-3</v>
      </c>
    </row>
    <row r="2836" spans="1:11" x14ac:dyDescent="0.25">
      <c r="A2836" s="1">
        <v>2024</v>
      </c>
      <c r="B2836" s="4">
        <f>_xlfn.XLOOKUP(BD_ATLETAS[[#This Row],[ATLETA]],ATLETAS[ATLETA],ATLETAS[F. NACIMIENTO])</f>
        <v>38666</v>
      </c>
      <c r="C2836" s="1">
        <f>IF(BD_ATLETAS[[#This Row],[F. NACIMIENTO]]=0,"",BD_ATLETAS[[#This Row],[AÑO]]-YEAR(BD_ATLETAS[[#This Row],[F. NACIMIENTO]]))</f>
        <v>15</v>
      </c>
      <c r="D2836" s="2" t="s">
        <v>99</v>
      </c>
      <c r="E2836" s="4" t="s">
        <v>362</v>
      </c>
      <c r="F283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6" s="4" t="str">
        <f>_xlfn.XLOOKUP(BD_ATLETAS[[#This Row],[ATLETA]],ATLETAS[ATLETA],ATLETAS[SEXO])</f>
        <v>M</v>
      </c>
      <c r="H2836" s="4" t="s">
        <v>385</v>
      </c>
      <c r="I2836" s="2" t="s">
        <v>388</v>
      </c>
      <c r="J2836" s="1" t="s">
        <v>12</v>
      </c>
      <c r="K2836" s="3">
        <v>5.0324074074074073E-4</v>
      </c>
    </row>
    <row r="2837" spans="1:11" x14ac:dyDescent="0.25">
      <c r="A2837" s="1">
        <v>2024</v>
      </c>
      <c r="B2837" s="4">
        <f>_xlfn.XLOOKUP(BD_ATLETAS[[#This Row],[ATLETA]],ATLETAS[ATLETA],ATLETAS[F. NACIMIENTO])</f>
        <v>38666</v>
      </c>
      <c r="C2837" s="1">
        <f>IF(BD_ATLETAS[[#This Row],[F. NACIMIENTO]]=0,"",BD_ATLETAS[[#This Row],[AÑO]]-YEAR(BD_ATLETAS[[#This Row],[F. NACIMIENTO]]))</f>
        <v>15</v>
      </c>
      <c r="D2837" s="2" t="s">
        <v>99</v>
      </c>
      <c r="E2837" s="4" t="s">
        <v>362</v>
      </c>
      <c r="F283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37" s="4" t="str">
        <f>_xlfn.XLOOKUP(BD_ATLETAS[[#This Row],[ATLETA]],ATLETAS[ATLETA],ATLETAS[SEXO])</f>
        <v>M</v>
      </c>
      <c r="H2837" s="4" t="s">
        <v>385</v>
      </c>
      <c r="I2837" s="2" t="s">
        <v>388</v>
      </c>
      <c r="J2837" s="1" t="s">
        <v>18</v>
      </c>
      <c r="K2837" s="3">
        <v>1.1024305555555555E-3</v>
      </c>
    </row>
    <row r="2838" spans="1:11" x14ac:dyDescent="0.25">
      <c r="A2838" s="1">
        <v>2024</v>
      </c>
      <c r="B2838" s="4">
        <f>_xlfn.XLOOKUP(BD_ATLETAS[[#This Row],[ATLETA]],ATLETAS[ATLETA],ATLETAS[F. NACIMIENTO])</f>
        <v>40739</v>
      </c>
      <c r="C2838" s="1">
        <f>IF(BD_ATLETAS[[#This Row],[F. NACIMIENTO]]=0,"",BD_ATLETAS[[#This Row],[AÑO]]-YEAR(BD_ATLETAS[[#This Row],[F. NACIMIENTO]]))</f>
        <v>9</v>
      </c>
      <c r="D2838" s="2" t="s">
        <v>389</v>
      </c>
      <c r="E2838" s="4" t="s">
        <v>78</v>
      </c>
      <c r="F2838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8" s="4" t="str">
        <f>_xlfn.XLOOKUP(BD_ATLETAS[[#This Row],[ATLETA]],ATLETAS[ATLETA],ATLETAS[SEXO])</f>
        <v>F</v>
      </c>
      <c r="H2838" s="4" t="s">
        <v>385</v>
      </c>
      <c r="I2838" s="2" t="s">
        <v>388</v>
      </c>
      <c r="J2838" s="1" t="s">
        <v>653</v>
      </c>
      <c r="K2838" s="3">
        <v>5.8648148148148149E-3</v>
      </c>
    </row>
    <row r="2839" spans="1:11" x14ac:dyDescent="0.25">
      <c r="A2839" s="1">
        <v>2024</v>
      </c>
      <c r="B2839" s="4">
        <f>_xlfn.XLOOKUP(BD_ATLETAS[[#This Row],[ATLETA]],ATLETAS[ATLETA],ATLETAS[F. NACIMIENTO])</f>
        <v>40739</v>
      </c>
      <c r="C2839" s="1">
        <f>IF(BD_ATLETAS[[#This Row],[F. NACIMIENTO]]=0,"",BD_ATLETAS[[#This Row],[AÑO]]-YEAR(BD_ATLETAS[[#This Row],[F. NACIMIENTO]]))</f>
        <v>9</v>
      </c>
      <c r="D2839" s="2" t="s">
        <v>389</v>
      </c>
      <c r="E2839" s="4" t="s">
        <v>78</v>
      </c>
      <c r="F2839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839" s="4" t="str">
        <f>_xlfn.XLOOKUP(BD_ATLETAS[[#This Row],[ATLETA]],ATLETAS[ATLETA],ATLETAS[SEXO])</f>
        <v>F</v>
      </c>
      <c r="H2839" s="4" t="s">
        <v>385</v>
      </c>
      <c r="I2839" s="2" t="s">
        <v>388</v>
      </c>
      <c r="J2839" s="1" t="s">
        <v>12</v>
      </c>
      <c r="K2839" s="3">
        <v>7.34375E-4</v>
      </c>
    </row>
    <row r="2840" spans="1:11" x14ac:dyDescent="0.25">
      <c r="A2840" s="1">
        <v>2024</v>
      </c>
      <c r="B2840" s="4">
        <f>_xlfn.XLOOKUP(BD_ATLETAS[[#This Row],[ATLETA]],ATLETAS[ATLETA],ATLETAS[F. NACIMIENTO])</f>
        <v>40271</v>
      </c>
      <c r="C2840" s="1">
        <f>IF(BD_ATLETAS[[#This Row],[F. NACIMIENTO]]=0,"",BD_ATLETAS[[#This Row],[AÑO]]-YEAR(BD_ATLETAS[[#This Row],[F. NACIMIENTO]]))</f>
        <v>10</v>
      </c>
      <c r="D2840" s="2" t="s">
        <v>390</v>
      </c>
      <c r="E2840" s="4" t="s">
        <v>78</v>
      </c>
      <c r="F28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0" s="4" t="str">
        <f>_xlfn.XLOOKUP(BD_ATLETAS[[#This Row],[ATLETA]],ATLETAS[ATLETA],ATLETAS[SEXO])</f>
        <v>F</v>
      </c>
      <c r="H2840" s="4" t="s">
        <v>385</v>
      </c>
      <c r="I2840" s="2" t="s">
        <v>388</v>
      </c>
      <c r="J2840" s="1" t="s">
        <v>653</v>
      </c>
      <c r="K2840" s="3">
        <v>6.1092592592592596E-3</v>
      </c>
    </row>
    <row r="2841" spans="1:11" x14ac:dyDescent="0.25">
      <c r="A2841" s="1">
        <v>2024</v>
      </c>
      <c r="B2841" s="4">
        <f>_xlfn.XLOOKUP(BD_ATLETAS[[#This Row],[ATLETA]],ATLETAS[ATLETA],ATLETAS[F. NACIMIENTO])</f>
        <v>40271</v>
      </c>
      <c r="C2841" s="1">
        <f>IF(BD_ATLETAS[[#This Row],[F. NACIMIENTO]]=0,"",BD_ATLETAS[[#This Row],[AÑO]]-YEAR(BD_ATLETAS[[#This Row],[F. NACIMIENTO]]))</f>
        <v>10</v>
      </c>
      <c r="D2841" s="2" t="s">
        <v>390</v>
      </c>
      <c r="E2841" s="4" t="s">
        <v>78</v>
      </c>
      <c r="F28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1" s="4" t="str">
        <f>_xlfn.XLOOKUP(BD_ATLETAS[[#This Row],[ATLETA]],ATLETAS[ATLETA],ATLETAS[SEXO])</f>
        <v>F</v>
      </c>
      <c r="H2841" s="4" t="s">
        <v>385</v>
      </c>
      <c r="I2841" s="2" t="s">
        <v>388</v>
      </c>
      <c r="J2841" s="1" t="s">
        <v>12</v>
      </c>
      <c r="K2841" s="3">
        <v>7.5844907407407404E-4</v>
      </c>
    </row>
    <row r="2842" spans="1:11" x14ac:dyDescent="0.25">
      <c r="A2842" s="1">
        <v>2024</v>
      </c>
      <c r="B2842" s="4">
        <f>_xlfn.XLOOKUP(BD_ATLETAS[[#This Row],[ATLETA]],ATLETAS[ATLETA],ATLETAS[F. NACIMIENTO])</f>
        <v>39783</v>
      </c>
      <c r="C2842" s="1">
        <f>IF(BD_ATLETAS[[#This Row],[F. NACIMIENTO]]=0,"",BD_ATLETAS[[#This Row],[AÑO]]-YEAR(BD_ATLETAS[[#This Row],[F. NACIMIENTO]]))</f>
        <v>12</v>
      </c>
      <c r="D2842" s="2" t="s">
        <v>263</v>
      </c>
      <c r="E2842" s="4" t="s">
        <v>369</v>
      </c>
      <c r="F28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2" s="4" t="str">
        <f>_xlfn.XLOOKUP(BD_ATLETAS[[#This Row],[ATLETA]],ATLETAS[ATLETA],ATLETAS[SEXO])</f>
        <v>M</v>
      </c>
      <c r="H2842" s="4" t="s">
        <v>385</v>
      </c>
      <c r="I2842" s="2" t="s">
        <v>388</v>
      </c>
      <c r="J2842" s="1" t="s">
        <v>653</v>
      </c>
      <c r="K2842" s="3">
        <v>4.3787037037037032E-3</v>
      </c>
    </row>
    <row r="2843" spans="1:11" x14ac:dyDescent="0.25">
      <c r="A2843" s="1">
        <v>2024</v>
      </c>
      <c r="B2843" s="4">
        <f>_xlfn.XLOOKUP(BD_ATLETAS[[#This Row],[ATLETA]],ATLETAS[ATLETA],ATLETAS[F. NACIMIENTO])</f>
        <v>39783</v>
      </c>
      <c r="C2843" s="1">
        <f>IF(BD_ATLETAS[[#This Row],[F. NACIMIENTO]]=0,"",BD_ATLETAS[[#This Row],[AÑO]]-YEAR(BD_ATLETAS[[#This Row],[F. NACIMIENTO]]))</f>
        <v>12</v>
      </c>
      <c r="D2843" s="2" t="s">
        <v>263</v>
      </c>
      <c r="E2843" s="4" t="s">
        <v>369</v>
      </c>
      <c r="F28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3" s="4" t="str">
        <f>_xlfn.XLOOKUP(BD_ATLETAS[[#This Row],[ATLETA]],ATLETAS[ATLETA],ATLETAS[SEXO])</f>
        <v>M</v>
      </c>
      <c r="H2843" s="4" t="s">
        <v>385</v>
      </c>
      <c r="I2843" s="2" t="s">
        <v>388</v>
      </c>
      <c r="J2843" s="1" t="s">
        <v>12</v>
      </c>
      <c r="K2843" s="3">
        <v>6.2314814814814817E-4</v>
      </c>
    </row>
    <row r="2844" spans="1:11" x14ac:dyDescent="0.25">
      <c r="A2844" s="1">
        <v>2024</v>
      </c>
      <c r="B2844" s="4">
        <f>_xlfn.XLOOKUP(BD_ATLETAS[[#This Row],[ATLETA]],ATLETAS[ATLETA],ATLETAS[F. NACIMIENTO])</f>
        <v>39783</v>
      </c>
      <c r="C2844" s="1">
        <f>IF(BD_ATLETAS[[#This Row],[F. NACIMIENTO]]=0,"",BD_ATLETAS[[#This Row],[AÑO]]-YEAR(BD_ATLETAS[[#This Row],[F. NACIMIENTO]]))</f>
        <v>12</v>
      </c>
      <c r="D2844" s="2" t="s">
        <v>263</v>
      </c>
      <c r="E2844" s="4" t="s">
        <v>369</v>
      </c>
      <c r="F284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44" s="4" t="str">
        <f>_xlfn.XLOOKUP(BD_ATLETAS[[#This Row],[ATLETA]],ATLETAS[ATLETA],ATLETAS[SEXO])</f>
        <v>M</v>
      </c>
      <c r="H2844" s="4" t="s">
        <v>385</v>
      </c>
      <c r="I2844" s="2" t="s">
        <v>388</v>
      </c>
      <c r="J2844" s="1" t="s">
        <v>18</v>
      </c>
      <c r="K2844" s="3">
        <v>1.3931712962962964E-3</v>
      </c>
    </row>
    <row r="2845" spans="1:11" x14ac:dyDescent="0.25">
      <c r="A2845" s="1">
        <v>2024</v>
      </c>
      <c r="B2845" s="4">
        <f>_xlfn.XLOOKUP(BD_ATLETAS[[#This Row],[ATLETA]],ATLETAS[ATLETA],ATLETAS[F. NACIMIENTO])</f>
        <v>38428</v>
      </c>
      <c r="C2845" s="1">
        <f>IF(BD_ATLETAS[[#This Row],[F. NACIMIENTO]]=0,"",BD_ATLETAS[[#This Row],[AÑO]]-YEAR(BD_ATLETAS[[#This Row],[F. NACIMIENTO]]))</f>
        <v>15</v>
      </c>
      <c r="D2845" s="2" t="s">
        <v>100</v>
      </c>
      <c r="E2845" s="4" t="s">
        <v>362</v>
      </c>
      <c r="F28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5" s="4" t="str">
        <f>_xlfn.XLOOKUP(BD_ATLETAS[[#This Row],[ATLETA]],ATLETAS[ATLETA],ATLETAS[SEXO])</f>
        <v>M</v>
      </c>
      <c r="H2845" s="4" t="s">
        <v>385</v>
      </c>
      <c r="I2845" s="2" t="s">
        <v>388</v>
      </c>
      <c r="J2845" s="1" t="s">
        <v>653</v>
      </c>
      <c r="K2845" s="3">
        <v>4.2241898148148152E-3</v>
      </c>
    </row>
    <row r="2846" spans="1:11" x14ac:dyDescent="0.25">
      <c r="A2846" s="1">
        <v>2024</v>
      </c>
      <c r="B2846" s="4">
        <f>_xlfn.XLOOKUP(BD_ATLETAS[[#This Row],[ATLETA]],ATLETAS[ATLETA],ATLETAS[F. NACIMIENTO])</f>
        <v>38428</v>
      </c>
      <c r="C2846" s="1">
        <f>IF(BD_ATLETAS[[#This Row],[F. NACIMIENTO]]=0,"",BD_ATLETAS[[#This Row],[AÑO]]-YEAR(BD_ATLETAS[[#This Row],[F. NACIMIENTO]]))</f>
        <v>15</v>
      </c>
      <c r="D2846" s="2" t="s">
        <v>100</v>
      </c>
      <c r="E2846" s="4" t="s">
        <v>362</v>
      </c>
      <c r="F28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6" s="4" t="str">
        <f>_xlfn.XLOOKUP(BD_ATLETAS[[#This Row],[ATLETA]],ATLETAS[ATLETA],ATLETAS[SEXO])</f>
        <v>M</v>
      </c>
      <c r="H2846" s="4" t="s">
        <v>385</v>
      </c>
      <c r="I2846" s="2" t="s">
        <v>388</v>
      </c>
      <c r="J2846" s="1" t="s">
        <v>12</v>
      </c>
      <c r="K2846" s="3">
        <v>5.4004629629629628E-4</v>
      </c>
    </row>
    <row r="2847" spans="1:11" x14ac:dyDescent="0.25">
      <c r="A2847" s="1">
        <v>2024</v>
      </c>
      <c r="B2847" s="4">
        <f>_xlfn.XLOOKUP(BD_ATLETAS[[#This Row],[ATLETA]],ATLETAS[ATLETA],ATLETAS[F. NACIMIENTO])</f>
        <v>38428</v>
      </c>
      <c r="C2847" s="1">
        <f>IF(BD_ATLETAS[[#This Row],[F. NACIMIENTO]]=0,"",BD_ATLETAS[[#This Row],[AÑO]]-YEAR(BD_ATLETAS[[#This Row],[F. NACIMIENTO]]))</f>
        <v>15</v>
      </c>
      <c r="D2847" s="2" t="s">
        <v>100</v>
      </c>
      <c r="E2847" s="4" t="s">
        <v>362</v>
      </c>
      <c r="F284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7" s="4" t="str">
        <f>_xlfn.XLOOKUP(BD_ATLETAS[[#This Row],[ATLETA]],ATLETAS[ATLETA],ATLETAS[SEXO])</f>
        <v>M</v>
      </c>
      <c r="H2847" s="4" t="s">
        <v>385</v>
      </c>
      <c r="I2847" s="2" t="s">
        <v>388</v>
      </c>
      <c r="J2847" s="1" t="s">
        <v>18</v>
      </c>
      <c r="K2847" s="3">
        <v>1.1574074074074073E-3</v>
      </c>
    </row>
    <row r="2848" spans="1:11" x14ac:dyDescent="0.25">
      <c r="A2848" s="1">
        <v>2024</v>
      </c>
      <c r="B2848" s="4">
        <f>_xlfn.XLOOKUP(BD_ATLETAS[[#This Row],[ATLETA]],ATLETAS[ATLETA],ATLETAS[F. NACIMIENTO])</f>
        <v>38484</v>
      </c>
      <c r="C2848" s="1">
        <f>IF(BD_ATLETAS[[#This Row],[F. NACIMIENTO]]=0,"",BD_ATLETAS[[#This Row],[AÑO]]-YEAR(BD_ATLETAS[[#This Row],[F. NACIMIENTO]]))</f>
        <v>15</v>
      </c>
      <c r="D2848" s="2" t="s">
        <v>347</v>
      </c>
      <c r="E2848" s="4" t="s">
        <v>376</v>
      </c>
      <c r="F284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8" s="4" t="str">
        <f>_xlfn.XLOOKUP(BD_ATLETAS[[#This Row],[ATLETA]],ATLETAS[ATLETA],ATLETAS[SEXO])</f>
        <v>M</v>
      </c>
      <c r="H2848" s="4" t="s">
        <v>385</v>
      </c>
      <c r="I2848" s="2" t="s">
        <v>388</v>
      </c>
      <c r="J2848" s="1" t="s">
        <v>653</v>
      </c>
      <c r="K2848" s="3">
        <v>3.4211805555555558E-3</v>
      </c>
    </row>
    <row r="2849" spans="1:11" x14ac:dyDescent="0.25">
      <c r="A2849" s="1">
        <v>2024</v>
      </c>
      <c r="B2849" s="4">
        <f>_xlfn.XLOOKUP(BD_ATLETAS[[#This Row],[ATLETA]],ATLETAS[ATLETA],ATLETAS[F. NACIMIENTO])</f>
        <v>38484</v>
      </c>
      <c r="C2849" s="1">
        <f>IF(BD_ATLETAS[[#This Row],[F. NACIMIENTO]]=0,"",BD_ATLETAS[[#This Row],[AÑO]]-YEAR(BD_ATLETAS[[#This Row],[F. NACIMIENTO]]))</f>
        <v>15</v>
      </c>
      <c r="D2849" s="2" t="s">
        <v>347</v>
      </c>
      <c r="E2849" s="4" t="s">
        <v>376</v>
      </c>
      <c r="F284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49" s="4" t="str">
        <f>_xlfn.XLOOKUP(BD_ATLETAS[[#This Row],[ATLETA]],ATLETAS[ATLETA],ATLETAS[SEXO])</f>
        <v>M</v>
      </c>
      <c r="H2849" s="4" t="s">
        <v>385</v>
      </c>
      <c r="I2849" s="2" t="s">
        <v>388</v>
      </c>
      <c r="J2849" s="1" t="s">
        <v>18</v>
      </c>
      <c r="K2849" s="3">
        <v>7.5381944444444444E-4</v>
      </c>
    </row>
    <row r="2850" spans="1:11" x14ac:dyDescent="0.25">
      <c r="A2850" s="1">
        <v>2024</v>
      </c>
      <c r="B2850" s="4">
        <f>_xlfn.XLOOKUP(BD_ATLETAS[[#This Row],[ATLETA]],ATLETAS[ATLETA],ATLETAS[F. NACIMIENTO])</f>
        <v>39558</v>
      </c>
      <c r="C2850" s="1">
        <f>IF(BD_ATLETAS[[#This Row],[F. NACIMIENTO]]=0,"",BD_ATLETAS[[#This Row],[AÑO]]-YEAR(BD_ATLETAS[[#This Row],[F. NACIMIENTO]]))</f>
        <v>12</v>
      </c>
      <c r="D2850" s="2" t="s">
        <v>265</v>
      </c>
      <c r="E2850" s="4" t="s">
        <v>369</v>
      </c>
      <c r="F285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0" s="4" t="str">
        <f>_xlfn.XLOOKUP(BD_ATLETAS[[#This Row],[ATLETA]],ATLETAS[ATLETA],ATLETAS[SEXO])</f>
        <v>M</v>
      </c>
      <c r="H2850" s="4" t="s">
        <v>385</v>
      </c>
      <c r="I2850" s="2" t="s">
        <v>388</v>
      </c>
      <c r="J2850" s="1" t="s">
        <v>653</v>
      </c>
      <c r="K2850" s="3">
        <v>3.9855324074074073E-3</v>
      </c>
    </row>
    <row r="2851" spans="1:11" x14ac:dyDescent="0.25">
      <c r="A2851" s="1">
        <v>2024</v>
      </c>
      <c r="B2851" s="4">
        <f>_xlfn.XLOOKUP(BD_ATLETAS[[#This Row],[ATLETA]],ATLETAS[ATLETA],ATLETAS[F. NACIMIENTO])</f>
        <v>39558</v>
      </c>
      <c r="C2851" s="1">
        <f>IF(BD_ATLETAS[[#This Row],[F. NACIMIENTO]]=0,"",BD_ATLETAS[[#This Row],[AÑO]]-YEAR(BD_ATLETAS[[#This Row],[F. NACIMIENTO]]))</f>
        <v>12</v>
      </c>
      <c r="D2851" s="2" t="s">
        <v>265</v>
      </c>
      <c r="E2851" s="4" t="s">
        <v>369</v>
      </c>
      <c r="F285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1" s="4" t="str">
        <f>_xlfn.XLOOKUP(BD_ATLETAS[[#This Row],[ATLETA]],ATLETAS[ATLETA],ATLETAS[SEXO])</f>
        <v>M</v>
      </c>
      <c r="H2851" s="4" t="s">
        <v>385</v>
      </c>
      <c r="I2851" s="2" t="s">
        <v>388</v>
      </c>
      <c r="J2851" s="1" t="s">
        <v>12</v>
      </c>
      <c r="K2851" s="3">
        <v>4.8831018518518516E-4</v>
      </c>
    </row>
    <row r="2852" spans="1:11" x14ac:dyDescent="0.25">
      <c r="A2852" s="1">
        <v>2024</v>
      </c>
      <c r="B2852" s="4">
        <f>_xlfn.XLOOKUP(BD_ATLETAS[[#This Row],[ATLETA]],ATLETAS[ATLETA],ATLETAS[F. NACIMIENTO])</f>
        <v>39558</v>
      </c>
      <c r="C2852" s="1">
        <f>IF(BD_ATLETAS[[#This Row],[F. NACIMIENTO]]=0,"",BD_ATLETAS[[#This Row],[AÑO]]-YEAR(BD_ATLETAS[[#This Row],[F. NACIMIENTO]]))</f>
        <v>12</v>
      </c>
      <c r="D2852" s="2" t="s">
        <v>265</v>
      </c>
      <c r="E2852" s="4" t="s">
        <v>369</v>
      </c>
      <c r="F285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52" s="4" t="str">
        <f>_xlfn.XLOOKUP(BD_ATLETAS[[#This Row],[ATLETA]],ATLETAS[ATLETA],ATLETAS[SEXO])</f>
        <v>M</v>
      </c>
      <c r="H2852" s="4" t="s">
        <v>385</v>
      </c>
      <c r="I2852" s="2" t="s">
        <v>388</v>
      </c>
      <c r="J2852" s="1" t="s">
        <v>18</v>
      </c>
      <c r="K2852" s="3">
        <v>9.6562500000000012E-4</v>
      </c>
    </row>
    <row r="2853" spans="1:11" x14ac:dyDescent="0.25">
      <c r="A2853" s="1">
        <v>2024</v>
      </c>
      <c r="B2853" s="4">
        <f>_xlfn.XLOOKUP(BD_ATLETAS[[#This Row],[ATLETA]],ATLETAS[ATLETA],ATLETAS[F. NACIMIENTO])</f>
        <v>39349</v>
      </c>
      <c r="C2853" s="1">
        <f>IF(BD_ATLETAS[[#This Row],[F. NACIMIENTO]]=0,"",BD_ATLETAS[[#This Row],[AÑO]]-YEAR(BD_ATLETAS[[#This Row],[F. NACIMIENTO]]))</f>
        <v>13</v>
      </c>
      <c r="D2853" s="2" t="s">
        <v>72</v>
      </c>
      <c r="E2853" s="4" t="s">
        <v>78</v>
      </c>
      <c r="F285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3" s="4" t="str">
        <f>_xlfn.XLOOKUP(BD_ATLETAS[[#This Row],[ATLETA]],ATLETAS[ATLETA],ATLETAS[SEXO])</f>
        <v>F</v>
      </c>
      <c r="H2853" s="4" t="s">
        <v>385</v>
      </c>
      <c r="I2853" s="2" t="s">
        <v>388</v>
      </c>
      <c r="J2853" s="1" t="s">
        <v>653</v>
      </c>
      <c r="K2853" s="3">
        <v>4.295486111111111E-3</v>
      </c>
    </row>
    <row r="2854" spans="1:11" x14ac:dyDescent="0.25">
      <c r="A2854" s="1">
        <v>2024</v>
      </c>
      <c r="B2854" s="4">
        <f>_xlfn.XLOOKUP(BD_ATLETAS[[#This Row],[ATLETA]],ATLETAS[ATLETA],ATLETAS[F. NACIMIENTO])</f>
        <v>39349</v>
      </c>
      <c r="C2854" s="1">
        <f>IF(BD_ATLETAS[[#This Row],[F. NACIMIENTO]]=0,"",BD_ATLETAS[[#This Row],[AÑO]]-YEAR(BD_ATLETAS[[#This Row],[F. NACIMIENTO]]))</f>
        <v>13</v>
      </c>
      <c r="D2854" s="2" t="s">
        <v>72</v>
      </c>
      <c r="E2854" s="4" t="s">
        <v>78</v>
      </c>
      <c r="F28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4" s="4" t="str">
        <f>_xlfn.XLOOKUP(BD_ATLETAS[[#This Row],[ATLETA]],ATLETAS[ATLETA],ATLETAS[SEXO])</f>
        <v>F</v>
      </c>
      <c r="H2854" s="4" t="s">
        <v>385</v>
      </c>
      <c r="I2854" s="2" t="s">
        <v>388</v>
      </c>
      <c r="J2854" s="1" t="s">
        <v>12</v>
      </c>
      <c r="K2854" s="3">
        <v>5.7037037037037039E-4</v>
      </c>
    </row>
    <row r="2855" spans="1:11" x14ac:dyDescent="0.25">
      <c r="A2855" s="1">
        <v>2024</v>
      </c>
      <c r="B2855" s="4">
        <f>_xlfn.XLOOKUP(BD_ATLETAS[[#This Row],[ATLETA]],ATLETAS[ATLETA],ATLETAS[F. NACIMIENTO])</f>
        <v>39349</v>
      </c>
      <c r="C2855" s="1">
        <f>IF(BD_ATLETAS[[#This Row],[F. NACIMIENTO]]=0,"",BD_ATLETAS[[#This Row],[AÑO]]-YEAR(BD_ATLETAS[[#This Row],[F. NACIMIENTO]]))</f>
        <v>13</v>
      </c>
      <c r="D2855" s="2" t="s">
        <v>72</v>
      </c>
      <c r="E2855" s="4" t="s">
        <v>78</v>
      </c>
      <c r="F28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5" s="4" t="str">
        <f>_xlfn.XLOOKUP(BD_ATLETAS[[#This Row],[ATLETA]],ATLETAS[ATLETA],ATLETAS[SEXO])</f>
        <v>F</v>
      </c>
      <c r="H2855" s="4" t="s">
        <v>385</v>
      </c>
      <c r="I2855" s="2" t="s">
        <v>388</v>
      </c>
      <c r="J2855" s="1" t="s">
        <v>18</v>
      </c>
      <c r="K2855" s="3">
        <v>9.9826388888888881E-4</v>
      </c>
    </row>
    <row r="2856" spans="1:11" x14ac:dyDescent="0.25">
      <c r="A2856" s="1">
        <v>2024</v>
      </c>
      <c r="B2856" s="4">
        <f>_xlfn.XLOOKUP(BD_ATLETAS[[#This Row],[ATLETA]],ATLETAS[ATLETA],ATLETAS[F. NACIMIENTO])</f>
        <v>39198</v>
      </c>
      <c r="C2856" s="1">
        <f>IF(BD_ATLETAS[[#This Row],[F. NACIMIENTO]]=0,"",BD_ATLETAS[[#This Row],[AÑO]]-YEAR(BD_ATLETAS[[#This Row],[F. NACIMIENTO]]))</f>
        <v>13</v>
      </c>
      <c r="D2856" s="2" t="s">
        <v>408</v>
      </c>
      <c r="E2856" s="4" t="s">
        <v>369</v>
      </c>
      <c r="F28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6" s="4" t="str">
        <f>_xlfn.XLOOKUP(BD_ATLETAS[[#This Row],[ATLETA]],ATLETAS[ATLETA],ATLETAS[SEXO])</f>
        <v>M</v>
      </c>
      <c r="H2856" s="4" t="s">
        <v>385</v>
      </c>
      <c r="I2856" s="2" t="s">
        <v>388</v>
      </c>
      <c r="J2856" s="1" t="s">
        <v>653</v>
      </c>
      <c r="K2856" s="3">
        <v>3.674652777777778E-3</v>
      </c>
    </row>
    <row r="2857" spans="1:11" x14ac:dyDescent="0.25">
      <c r="A2857" s="1">
        <v>2024</v>
      </c>
      <c r="B2857" s="4">
        <f>_xlfn.XLOOKUP(BD_ATLETAS[[#This Row],[ATLETA]],ATLETAS[ATLETA],ATLETAS[F. NACIMIENTO])</f>
        <v>39198</v>
      </c>
      <c r="C2857" s="1">
        <f>IF(BD_ATLETAS[[#This Row],[F. NACIMIENTO]]=0,"",BD_ATLETAS[[#This Row],[AÑO]]-YEAR(BD_ATLETAS[[#This Row],[F. NACIMIENTO]]))</f>
        <v>13</v>
      </c>
      <c r="D2857" s="2" t="s">
        <v>408</v>
      </c>
      <c r="E2857" s="4" t="s">
        <v>369</v>
      </c>
      <c r="F2857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7" s="4" t="str">
        <f>_xlfn.XLOOKUP(BD_ATLETAS[[#This Row],[ATLETA]],ATLETAS[ATLETA],ATLETAS[SEXO])</f>
        <v>M</v>
      </c>
      <c r="H2857" s="4" t="s">
        <v>385</v>
      </c>
      <c r="I2857" s="2" t="s">
        <v>388</v>
      </c>
      <c r="J2857" s="1" t="s">
        <v>12</v>
      </c>
      <c r="K2857" s="3">
        <v>4.6527777777777784E-4</v>
      </c>
    </row>
    <row r="2858" spans="1:11" x14ac:dyDescent="0.25">
      <c r="A2858" s="1">
        <v>2024</v>
      </c>
      <c r="B2858" s="4">
        <f>_xlfn.XLOOKUP(BD_ATLETAS[[#This Row],[ATLETA]],ATLETAS[ATLETA],ATLETAS[F. NACIMIENTO])</f>
        <v>39198</v>
      </c>
      <c r="C2858" s="1">
        <f>IF(BD_ATLETAS[[#This Row],[F. NACIMIENTO]]=0,"",BD_ATLETAS[[#This Row],[AÑO]]-YEAR(BD_ATLETAS[[#This Row],[F. NACIMIENTO]]))</f>
        <v>13</v>
      </c>
      <c r="D2858" s="2" t="s">
        <v>408</v>
      </c>
      <c r="E2858" s="4" t="s">
        <v>369</v>
      </c>
      <c r="F2858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58" s="4" t="str">
        <f>_xlfn.XLOOKUP(BD_ATLETAS[[#This Row],[ATLETA]],ATLETAS[ATLETA],ATLETAS[SEXO])</f>
        <v>M</v>
      </c>
      <c r="H2858" s="4" t="s">
        <v>385</v>
      </c>
      <c r="I2858" s="2" t="s">
        <v>388</v>
      </c>
      <c r="J2858" s="1" t="s">
        <v>18</v>
      </c>
      <c r="K2858" s="3">
        <v>1.0307870370370371E-3</v>
      </c>
    </row>
    <row r="2859" spans="1:11" x14ac:dyDescent="0.25">
      <c r="A2859" s="1">
        <v>2024</v>
      </c>
      <c r="B2859" s="4">
        <f>_xlfn.XLOOKUP(BD_ATLETAS[[#This Row],[ATLETA]],ATLETAS[ATLETA],ATLETAS[F. NACIMIENTO])</f>
        <v>38352</v>
      </c>
      <c r="C2859" s="1">
        <f>IF(BD_ATLETAS[[#This Row],[F. NACIMIENTO]]=0,"",BD_ATLETAS[[#This Row],[AÑO]]-YEAR(BD_ATLETAS[[#This Row],[F. NACIMIENTO]]))</f>
        <v>15</v>
      </c>
      <c r="D2859" s="2" t="s">
        <v>271</v>
      </c>
      <c r="E2859" s="4" t="s">
        <v>369</v>
      </c>
      <c r="F28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59" s="4" t="str">
        <f>_xlfn.XLOOKUP(BD_ATLETAS[[#This Row],[ATLETA]],ATLETAS[ATLETA],ATLETAS[SEXO])</f>
        <v>M</v>
      </c>
      <c r="H2859" s="4" t="s">
        <v>385</v>
      </c>
      <c r="I2859" s="2" t="s">
        <v>388</v>
      </c>
      <c r="J2859" s="1" t="s">
        <v>653</v>
      </c>
      <c r="K2859" s="3">
        <v>3.4144675925925926E-3</v>
      </c>
    </row>
    <row r="2860" spans="1:11" x14ac:dyDescent="0.25">
      <c r="A2860" s="1">
        <v>2024</v>
      </c>
      <c r="B2860" s="4">
        <f>_xlfn.XLOOKUP(BD_ATLETAS[[#This Row],[ATLETA]],ATLETAS[ATLETA],ATLETAS[F. NACIMIENTO])</f>
        <v>38352</v>
      </c>
      <c r="C2860" s="1">
        <f>IF(BD_ATLETAS[[#This Row],[F. NACIMIENTO]]=0,"",BD_ATLETAS[[#This Row],[AÑO]]-YEAR(BD_ATLETAS[[#This Row],[F. NACIMIENTO]]))</f>
        <v>15</v>
      </c>
      <c r="D2860" s="2" t="s">
        <v>271</v>
      </c>
      <c r="E2860" s="4" t="s">
        <v>369</v>
      </c>
      <c r="F286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60" s="4" t="str">
        <f>_xlfn.XLOOKUP(BD_ATLETAS[[#This Row],[ATLETA]],ATLETAS[ATLETA],ATLETAS[SEXO])</f>
        <v>M</v>
      </c>
      <c r="H2860" s="4" t="s">
        <v>385</v>
      </c>
      <c r="I2860" s="2" t="s">
        <v>388</v>
      </c>
      <c r="J2860" s="1" t="s">
        <v>12</v>
      </c>
      <c r="K2860" s="3">
        <v>4.4189814814814813E-4</v>
      </c>
    </row>
    <row r="2861" spans="1:11" x14ac:dyDescent="0.25">
      <c r="A2861" s="1">
        <v>2024</v>
      </c>
      <c r="B2861" s="4">
        <f>_xlfn.XLOOKUP(BD_ATLETAS[[#This Row],[ATLETA]],ATLETAS[ATLETA],ATLETAS[F. NACIMIENTO])</f>
        <v>38352</v>
      </c>
      <c r="C2861" s="1">
        <f>IF(BD_ATLETAS[[#This Row],[F. NACIMIENTO]]=0,"",BD_ATLETAS[[#This Row],[AÑO]]-YEAR(BD_ATLETAS[[#This Row],[F. NACIMIENTO]]))</f>
        <v>15</v>
      </c>
      <c r="D2861" s="2" t="s">
        <v>271</v>
      </c>
      <c r="E2861" s="4" t="s">
        <v>369</v>
      </c>
      <c r="F286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61" s="4" t="str">
        <f>_xlfn.XLOOKUP(BD_ATLETAS[[#This Row],[ATLETA]],ATLETAS[ATLETA],ATLETAS[SEXO])</f>
        <v>M</v>
      </c>
      <c r="H2861" s="4" t="s">
        <v>385</v>
      </c>
      <c r="I2861" s="2" t="s">
        <v>388</v>
      </c>
      <c r="J2861" s="1" t="s">
        <v>18</v>
      </c>
      <c r="K2861" s="3">
        <v>8.9791666666666665E-4</v>
      </c>
    </row>
    <row r="2862" spans="1:11" x14ac:dyDescent="0.25">
      <c r="A2862" s="1">
        <v>2024</v>
      </c>
      <c r="B2862" s="4">
        <f>_xlfn.XLOOKUP(BD_ATLETAS[[#This Row],[ATLETA]],ATLETAS[ATLETA],ATLETAS[F. NACIMIENTO])</f>
        <v>40632</v>
      </c>
      <c r="C2862" s="1">
        <f>IF(BD_ATLETAS[[#This Row],[F. NACIMIENTO]]=0,"",BD_ATLETAS[[#This Row],[AÑO]]-YEAR(BD_ATLETAS[[#This Row],[F. NACIMIENTO]]))</f>
        <v>9</v>
      </c>
      <c r="D2862" s="2" t="s">
        <v>133</v>
      </c>
      <c r="E2862" s="4" t="s">
        <v>364</v>
      </c>
      <c r="F2862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862" s="4" t="str">
        <f>_xlfn.XLOOKUP(BD_ATLETAS[[#This Row],[ATLETA]],ATLETAS[ATLETA],ATLETAS[SEXO])</f>
        <v>M</v>
      </c>
      <c r="H2862" s="4" t="s">
        <v>385</v>
      </c>
      <c r="I2862" s="2" t="s">
        <v>388</v>
      </c>
      <c r="J2862" s="1" t="s">
        <v>653</v>
      </c>
      <c r="K2862" s="3">
        <v>5.2033564814814815E-3</v>
      </c>
    </row>
    <row r="2863" spans="1:11" x14ac:dyDescent="0.25">
      <c r="A2863" s="1">
        <v>2024</v>
      </c>
      <c r="B2863" s="4">
        <f>_xlfn.XLOOKUP(BD_ATLETAS[[#This Row],[ATLETA]],ATLETAS[ATLETA],ATLETAS[F. NACIMIENTO])</f>
        <v>40632</v>
      </c>
      <c r="C2863" s="1">
        <f>IF(BD_ATLETAS[[#This Row],[F. NACIMIENTO]]=0,"",BD_ATLETAS[[#This Row],[AÑO]]-YEAR(BD_ATLETAS[[#This Row],[F. NACIMIENTO]]))</f>
        <v>9</v>
      </c>
      <c r="D2863" s="2" t="s">
        <v>133</v>
      </c>
      <c r="E2863" s="4" t="s">
        <v>364</v>
      </c>
      <c r="F2863" s="4" t="str">
        <f>IFERROR(IF(BD_ATLETAS[[#This Row],[SEXO]]="F",_xlfn.XLOOKUP(BD_ATLETAS[[#This Row],[EDAD]],MENU!$C$2:$C$123,MENU!$D$2:$D$123),_xlfn.XLOOKUP(BD_ATLETAS[[#This Row],[EDAD]],MENU!$E$2:$E$123,MENU!$F$2:$F$123)),"")</f>
        <v>PRE A</v>
      </c>
      <c r="G2863" s="4" t="str">
        <f>_xlfn.XLOOKUP(BD_ATLETAS[[#This Row],[ATLETA]],ATLETAS[ATLETA],ATLETAS[SEXO])</f>
        <v>M</v>
      </c>
      <c r="H2863" s="4" t="s">
        <v>385</v>
      </c>
      <c r="I2863" s="2" t="s">
        <v>388</v>
      </c>
      <c r="J2863" s="1" t="s">
        <v>12</v>
      </c>
      <c r="K2863" s="3">
        <v>7.5555555555555554E-4</v>
      </c>
    </row>
    <row r="2864" spans="1:11" x14ac:dyDescent="0.25">
      <c r="A2864" s="1">
        <v>2024</v>
      </c>
      <c r="B2864" s="4">
        <f>_xlfn.XLOOKUP(BD_ATLETAS[[#This Row],[ATLETA]],ATLETAS[ATLETA],ATLETAS[F. NACIMIENTO])</f>
        <v>40017</v>
      </c>
      <c r="C2864" s="1">
        <f>IF(BD_ATLETAS[[#This Row],[F. NACIMIENTO]]=0,"",BD_ATLETAS[[#This Row],[AÑO]]-YEAR(BD_ATLETAS[[#This Row],[F. NACIMIENTO]]))</f>
        <v>11</v>
      </c>
      <c r="D2864" s="2" t="s">
        <v>71</v>
      </c>
      <c r="E2864" s="4" t="s">
        <v>78</v>
      </c>
      <c r="F286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4" s="4" t="str">
        <f>_xlfn.XLOOKUP(BD_ATLETAS[[#This Row],[ATLETA]],ATLETAS[ATLETA],ATLETAS[SEXO])</f>
        <v>F</v>
      </c>
      <c r="H2864" s="4" t="s">
        <v>385</v>
      </c>
      <c r="I2864" s="2" t="s">
        <v>388</v>
      </c>
      <c r="J2864" s="1" t="s">
        <v>653</v>
      </c>
      <c r="K2864" s="3">
        <v>5.6337962962962965E-3</v>
      </c>
    </row>
    <row r="2865" spans="1:11" x14ac:dyDescent="0.25">
      <c r="A2865" s="1">
        <v>2024</v>
      </c>
      <c r="B2865" s="4">
        <f>_xlfn.XLOOKUP(BD_ATLETAS[[#This Row],[ATLETA]],ATLETAS[ATLETA],ATLETAS[F. NACIMIENTO])</f>
        <v>40017</v>
      </c>
      <c r="C2865" s="1">
        <f>IF(BD_ATLETAS[[#This Row],[F. NACIMIENTO]]=0,"",BD_ATLETAS[[#This Row],[AÑO]]-YEAR(BD_ATLETAS[[#This Row],[F. NACIMIENTO]]))</f>
        <v>11</v>
      </c>
      <c r="D2865" s="2" t="s">
        <v>71</v>
      </c>
      <c r="E2865" s="4" t="s">
        <v>78</v>
      </c>
      <c r="F286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5" s="4" t="str">
        <f>_xlfn.XLOOKUP(BD_ATLETAS[[#This Row],[ATLETA]],ATLETAS[ATLETA],ATLETAS[SEXO])</f>
        <v>F</v>
      </c>
      <c r="H2865" s="4" t="s">
        <v>385</v>
      </c>
      <c r="I2865" s="2" t="s">
        <v>388</v>
      </c>
      <c r="J2865" s="1" t="s">
        <v>12</v>
      </c>
      <c r="K2865" s="3">
        <v>6.4062500000000003E-4</v>
      </c>
    </row>
    <row r="2866" spans="1:11" x14ac:dyDescent="0.25">
      <c r="A2866" s="1">
        <v>2024</v>
      </c>
      <c r="B2866" s="4">
        <f>_xlfn.XLOOKUP(BD_ATLETAS[[#This Row],[ATLETA]],ATLETAS[ATLETA],ATLETAS[F. NACIMIENTO])</f>
        <v>40017</v>
      </c>
      <c r="C2866" s="1">
        <f>IF(BD_ATLETAS[[#This Row],[F. NACIMIENTO]]=0,"",BD_ATLETAS[[#This Row],[AÑO]]-YEAR(BD_ATLETAS[[#This Row],[F. NACIMIENTO]]))</f>
        <v>11</v>
      </c>
      <c r="D2866" s="2" t="s">
        <v>71</v>
      </c>
      <c r="E2866" s="4" t="s">
        <v>78</v>
      </c>
      <c r="F286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66" s="4" t="str">
        <f>_xlfn.XLOOKUP(BD_ATLETAS[[#This Row],[ATLETA]],ATLETAS[ATLETA],ATLETAS[SEXO])</f>
        <v>F</v>
      </c>
      <c r="H2866" s="4" t="s">
        <v>385</v>
      </c>
      <c r="I2866" s="2" t="s">
        <v>388</v>
      </c>
      <c r="J2866" s="1" t="s">
        <v>18</v>
      </c>
      <c r="K2866" s="3">
        <v>1.4898148148148149E-3</v>
      </c>
    </row>
    <row r="2867" spans="1:11" x14ac:dyDescent="0.25">
      <c r="A2867" s="1">
        <v>2024</v>
      </c>
      <c r="B2867" s="4">
        <f>_xlfn.XLOOKUP(BD_ATLETAS[[#This Row],[ATLETA]],ATLETAS[ATLETA],ATLETAS[F. NACIMIENTO])</f>
        <v>38143</v>
      </c>
      <c r="C2867" s="1">
        <f>IF(BD_ATLETAS[[#This Row],[F. NACIMIENTO]]=0,"",BD_ATLETAS[[#This Row],[AÑO]]-YEAR(BD_ATLETAS[[#This Row],[F. NACIMIENTO]]))</f>
        <v>16</v>
      </c>
      <c r="D2867" s="2" t="s">
        <v>336</v>
      </c>
      <c r="E2867" s="4" t="s">
        <v>376</v>
      </c>
      <c r="F28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7" s="4" t="str">
        <f>_xlfn.XLOOKUP(BD_ATLETAS[[#This Row],[ATLETA]],ATLETAS[ATLETA],ATLETAS[SEXO])</f>
        <v>F</v>
      </c>
      <c r="H2867" s="4" t="s">
        <v>385</v>
      </c>
      <c r="I2867" s="2" t="s">
        <v>388</v>
      </c>
      <c r="J2867" s="1" t="s">
        <v>653</v>
      </c>
      <c r="K2867" s="3">
        <v>4.2292824074074073E-3</v>
      </c>
    </row>
    <row r="2868" spans="1:11" x14ac:dyDescent="0.25">
      <c r="A2868" s="1">
        <v>2024</v>
      </c>
      <c r="B2868" s="4">
        <f>_xlfn.XLOOKUP(BD_ATLETAS[[#This Row],[ATLETA]],ATLETAS[ATLETA],ATLETAS[F. NACIMIENTO])</f>
        <v>38143</v>
      </c>
      <c r="C2868" s="1">
        <f>IF(BD_ATLETAS[[#This Row],[F. NACIMIENTO]]=0,"",BD_ATLETAS[[#This Row],[AÑO]]-YEAR(BD_ATLETAS[[#This Row],[F. NACIMIENTO]]))</f>
        <v>16</v>
      </c>
      <c r="D2868" s="2" t="s">
        <v>336</v>
      </c>
      <c r="E2868" s="4" t="s">
        <v>376</v>
      </c>
      <c r="F28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8" s="4" t="str">
        <f>_xlfn.XLOOKUP(BD_ATLETAS[[#This Row],[ATLETA]],ATLETAS[ATLETA],ATLETAS[SEXO])</f>
        <v>F</v>
      </c>
      <c r="H2868" s="4" t="s">
        <v>385</v>
      </c>
      <c r="I2868" s="2" t="s">
        <v>388</v>
      </c>
      <c r="J2868" s="1" t="s">
        <v>12</v>
      </c>
      <c r="K2868" s="3">
        <v>5.8958333333333334E-4</v>
      </c>
    </row>
    <row r="2869" spans="1:11" x14ac:dyDescent="0.25">
      <c r="A2869" s="1">
        <v>2024</v>
      </c>
      <c r="B2869" s="4">
        <f>_xlfn.XLOOKUP(BD_ATLETAS[[#This Row],[ATLETA]],ATLETAS[ATLETA],ATLETAS[F. NACIMIENTO])</f>
        <v>38143</v>
      </c>
      <c r="C2869" s="1">
        <f>IF(BD_ATLETAS[[#This Row],[F. NACIMIENTO]]=0,"",BD_ATLETAS[[#This Row],[AÑO]]-YEAR(BD_ATLETAS[[#This Row],[F. NACIMIENTO]]))</f>
        <v>16</v>
      </c>
      <c r="D2869" s="2" t="s">
        <v>336</v>
      </c>
      <c r="E2869" s="4" t="s">
        <v>376</v>
      </c>
      <c r="F286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69" s="4" t="str">
        <f>_xlfn.XLOOKUP(BD_ATLETAS[[#This Row],[ATLETA]],ATLETAS[ATLETA],ATLETAS[SEXO])</f>
        <v>F</v>
      </c>
      <c r="H2869" s="4" t="s">
        <v>385</v>
      </c>
      <c r="I2869" s="2" t="s">
        <v>388</v>
      </c>
      <c r="J2869" s="1" t="s">
        <v>18</v>
      </c>
      <c r="K2869" s="3">
        <v>1.1859953703703705E-3</v>
      </c>
    </row>
    <row r="2870" spans="1:11" x14ac:dyDescent="0.25">
      <c r="A2870" s="1">
        <v>2024</v>
      </c>
      <c r="B2870" s="4">
        <f>_xlfn.XLOOKUP(BD_ATLETAS[[#This Row],[ATLETA]],ATLETAS[ATLETA],ATLETAS[F. NACIMIENTO])</f>
        <v>37621</v>
      </c>
      <c r="C2870" s="1">
        <f>IF(BD_ATLETAS[[#This Row],[F. NACIMIENTO]]=0,"",BD_ATLETAS[[#This Row],[AÑO]]-YEAR(BD_ATLETAS[[#This Row],[F. NACIMIENTO]]))</f>
        <v>17</v>
      </c>
      <c r="D2870" s="2" t="s">
        <v>274</v>
      </c>
      <c r="E2870" s="4" t="s">
        <v>369</v>
      </c>
      <c r="F287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0" s="4" t="str">
        <f>_xlfn.XLOOKUP(BD_ATLETAS[[#This Row],[ATLETA]],ATLETAS[ATLETA],ATLETAS[SEXO])</f>
        <v>M</v>
      </c>
      <c r="H2870" s="4" t="s">
        <v>385</v>
      </c>
      <c r="I2870" s="2" t="s">
        <v>388</v>
      </c>
      <c r="J2870" s="1" t="s">
        <v>653</v>
      </c>
      <c r="K2870" s="3">
        <v>3.3008101851851853E-3</v>
      </c>
    </row>
    <row r="2871" spans="1:11" x14ac:dyDescent="0.25">
      <c r="A2871" s="1">
        <v>2024</v>
      </c>
      <c r="B2871" s="4">
        <f>_xlfn.XLOOKUP(BD_ATLETAS[[#This Row],[ATLETA]],ATLETAS[ATLETA],ATLETAS[F. NACIMIENTO])</f>
        <v>37621</v>
      </c>
      <c r="C2871" s="1">
        <f>IF(BD_ATLETAS[[#This Row],[F. NACIMIENTO]]=0,"",BD_ATLETAS[[#This Row],[AÑO]]-YEAR(BD_ATLETAS[[#This Row],[F. NACIMIENTO]]))</f>
        <v>17</v>
      </c>
      <c r="D2871" s="2" t="s">
        <v>274</v>
      </c>
      <c r="E2871" s="4" t="s">
        <v>369</v>
      </c>
      <c r="F287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1" s="4" t="str">
        <f>_xlfn.XLOOKUP(BD_ATLETAS[[#This Row],[ATLETA]],ATLETAS[ATLETA],ATLETAS[SEXO])</f>
        <v>M</v>
      </c>
      <c r="H2871" s="4" t="s">
        <v>385</v>
      </c>
      <c r="I2871" s="2" t="s">
        <v>388</v>
      </c>
      <c r="J2871" s="1" t="s">
        <v>12</v>
      </c>
      <c r="K2871" s="3">
        <v>3.960648148148148E-4</v>
      </c>
    </row>
    <row r="2872" spans="1:11" x14ac:dyDescent="0.25">
      <c r="A2872" s="1">
        <v>2024</v>
      </c>
      <c r="B2872" s="4">
        <f>_xlfn.XLOOKUP(BD_ATLETAS[[#This Row],[ATLETA]],ATLETAS[ATLETA],ATLETAS[F. NACIMIENTO])</f>
        <v>37621</v>
      </c>
      <c r="C2872" s="1">
        <f>IF(BD_ATLETAS[[#This Row],[F. NACIMIENTO]]=0,"",BD_ATLETAS[[#This Row],[AÑO]]-YEAR(BD_ATLETAS[[#This Row],[F. NACIMIENTO]]))</f>
        <v>17</v>
      </c>
      <c r="D2872" s="2" t="s">
        <v>274</v>
      </c>
      <c r="E2872" s="4" t="s">
        <v>369</v>
      </c>
      <c r="F287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872" s="4" t="str">
        <f>_xlfn.XLOOKUP(BD_ATLETAS[[#This Row],[ATLETA]],ATLETAS[ATLETA],ATLETAS[SEXO])</f>
        <v>M</v>
      </c>
      <c r="H2872" s="4" t="s">
        <v>385</v>
      </c>
      <c r="I2872" s="2" t="s">
        <v>388</v>
      </c>
      <c r="J2872" s="1" t="s">
        <v>18</v>
      </c>
      <c r="K2872" s="3">
        <v>7.8148148148148142E-4</v>
      </c>
    </row>
    <row r="2873" spans="1:11" x14ac:dyDescent="0.25">
      <c r="A2873" s="1">
        <v>2024</v>
      </c>
      <c r="B2873" s="4">
        <f>_xlfn.XLOOKUP(BD_ATLETAS[[#This Row],[ATLETA]],ATLETAS[ATLETA],ATLETAS[F. NACIMIENTO])</f>
        <v>38674</v>
      </c>
      <c r="C2873" s="1">
        <f>IF(BD_ATLETAS[[#This Row],[F. NACIMIENTO]]=0,"",BD_ATLETAS[[#This Row],[AÑO]]-YEAR(BD_ATLETAS[[#This Row],[F. NACIMIENTO]]))</f>
        <v>15</v>
      </c>
      <c r="D2873" s="2" t="s">
        <v>407</v>
      </c>
      <c r="E2873" s="4" t="s">
        <v>364</v>
      </c>
      <c r="F287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3" s="4" t="str">
        <f>_xlfn.XLOOKUP(BD_ATLETAS[[#This Row],[ATLETA]],ATLETAS[ATLETA],ATLETAS[SEXO])</f>
        <v>M</v>
      </c>
      <c r="H2873" s="4" t="s">
        <v>384</v>
      </c>
      <c r="I2873" s="2" t="s">
        <v>388</v>
      </c>
      <c r="J2873" s="1" t="s">
        <v>653</v>
      </c>
      <c r="K2873" s="3">
        <v>3.7605324074074077E-3</v>
      </c>
    </row>
    <row r="2874" spans="1:11" x14ac:dyDescent="0.25">
      <c r="A2874" s="1">
        <v>2024</v>
      </c>
      <c r="B2874" s="4">
        <f>_xlfn.XLOOKUP(BD_ATLETAS[[#This Row],[ATLETA]],ATLETAS[ATLETA],ATLETAS[F. NACIMIENTO])</f>
        <v>38674</v>
      </c>
      <c r="C2874" s="1">
        <f>IF(BD_ATLETAS[[#This Row],[F. NACIMIENTO]]=0,"",BD_ATLETAS[[#This Row],[AÑO]]-YEAR(BD_ATLETAS[[#This Row],[F. NACIMIENTO]]))</f>
        <v>15</v>
      </c>
      <c r="D2874" s="2" t="s">
        <v>407</v>
      </c>
      <c r="E2874" s="4" t="s">
        <v>364</v>
      </c>
      <c r="F287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4" s="4" t="str">
        <f>_xlfn.XLOOKUP(BD_ATLETAS[[#This Row],[ATLETA]],ATLETAS[ATLETA],ATLETAS[SEXO])</f>
        <v>M</v>
      </c>
      <c r="H2874" s="4" t="s">
        <v>384</v>
      </c>
      <c r="I2874" s="2" t="s">
        <v>388</v>
      </c>
      <c r="J2874" s="1" t="s">
        <v>20</v>
      </c>
      <c r="K2874" s="3">
        <v>1.0413194444444443E-3</v>
      </c>
    </row>
    <row r="2875" spans="1:11" x14ac:dyDescent="0.25">
      <c r="A2875" s="1">
        <v>2024</v>
      </c>
      <c r="B2875" s="4">
        <f>_xlfn.XLOOKUP(BD_ATLETAS[[#This Row],[ATLETA]],ATLETAS[ATLETA],ATLETAS[F. NACIMIENTO])</f>
        <v>38674</v>
      </c>
      <c r="C2875" s="1">
        <f>IF(BD_ATLETAS[[#This Row],[F. NACIMIENTO]]=0,"",BD_ATLETAS[[#This Row],[AÑO]]-YEAR(BD_ATLETAS[[#This Row],[F. NACIMIENTO]]))</f>
        <v>15</v>
      </c>
      <c r="D2875" s="2" t="s">
        <v>407</v>
      </c>
      <c r="E2875" s="4" t="s">
        <v>364</v>
      </c>
      <c r="F287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5" s="4" t="str">
        <f>_xlfn.XLOOKUP(BD_ATLETAS[[#This Row],[ATLETA]],ATLETAS[ATLETA],ATLETAS[SEXO])</f>
        <v>M</v>
      </c>
      <c r="H2875" s="4" t="s">
        <v>384</v>
      </c>
      <c r="I2875" s="2" t="s">
        <v>388</v>
      </c>
      <c r="J2875" s="1" t="s">
        <v>11</v>
      </c>
      <c r="K2875" s="3">
        <v>4.3657407407407403E-4</v>
      </c>
    </row>
    <row r="2876" spans="1:11" x14ac:dyDescent="0.25">
      <c r="A2876" s="1">
        <v>2024</v>
      </c>
      <c r="B2876" s="4">
        <f>_xlfn.XLOOKUP(BD_ATLETAS[[#This Row],[ATLETA]],ATLETAS[ATLETA],ATLETAS[F. NACIMIENTO])</f>
        <v>39012</v>
      </c>
      <c r="C2876" s="1">
        <f>IF(BD_ATLETAS[[#This Row],[F. NACIMIENTO]]=0,"",BD_ATLETAS[[#This Row],[AÑO]]-YEAR(BD_ATLETAS[[#This Row],[F. NACIMIENTO]]))</f>
        <v>14</v>
      </c>
      <c r="D2876" s="2" t="s">
        <v>395</v>
      </c>
      <c r="E2876" s="4" t="s">
        <v>372</v>
      </c>
      <c r="F287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6" s="4" t="str">
        <f>_xlfn.XLOOKUP(BD_ATLETAS[[#This Row],[ATLETA]],ATLETAS[ATLETA],ATLETAS[SEXO])</f>
        <v>F</v>
      </c>
      <c r="H2876" s="4" t="s">
        <v>384</v>
      </c>
      <c r="I2876" s="2" t="s">
        <v>388</v>
      </c>
      <c r="J2876" s="1" t="s">
        <v>653</v>
      </c>
      <c r="K2876" s="3">
        <v>4.43287037037037E-3</v>
      </c>
    </row>
    <row r="2877" spans="1:11" x14ac:dyDescent="0.25">
      <c r="A2877" s="1">
        <v>2024</v>
      </c>
      <c r="B2877" s="4">
        <f>_xlfn.XLOOKUP(BD_ATLETAS[[#This Row],[ATLETA]],ATLETAS[ATLETA],ATLETAS[F. NACIMIENTO])</f>
        <v>39012</v>
      </c>
      <c r="C2877" s="1">
        <f>IF(BD_ATLETAS[[#This Row],[F. NACIMIENTO]]=0,"",BD_ATLETAS[[#This Row],[AÑO]]-YEAR(BD_ATLETAS[[#This Row],[F. NACIMIENTO]]))</f>
        <v>14</v>
      </c>
      <c r="D2877" s="2" t="s">
        <v>395</v>
      </c>
      <c r="E2877" s="4" t="s">
        <v>372</v>
      </c>
      <c r="F287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7" s="4" t="str">
        <f>_xlfn.XLOOKUP(BD_ATLETAS[[#This Row],[ATLETA]],ATLETAS[ATLETA],ATLETAS[SEXO])</f>
        <v>F</v>
      </c>
      <c r="H2877" s="4" t="s">
        <v>384</v>
      </c>
      <c r="I2877" s="2" t="s">
        <v>388</v>
      </c>
      <c r="J2877" s="1" t="s">
        <v>20</v>
      </c>
      <c r="K2877" s="3">
        <v>1.241435185185185E-3</v>
      </c>
    </row>
    <row r="2878" spans="1:11" x14ac:dyDescent="0.25">
      <c r="A2878" s="1">
        <v>2024</v>
      </c>
      <c r="B2878" s="4">
        <f>_xlfn.XLOOKUP(BD_ATLETAS[[#This Row],[ATLETA]],ATLETAS[ATLETA],ATLETAS[F. NACIMIENTO])</f>
        <v>39012</v>
      </c>
      <c r="C2878" s="1">
        <f>IF(BD_ATLETAS[[#This Row],[F. NACIMIENTO]]=0,"",BD_ATLETAS[[#This Row],[AÑO]]-YEAR(BD_ATLETAS[[#This Row],[F. NACIMIENTO]]))</f>
        <v>14</v>
      </c>
      <c r="D2878" s="2" t="s">
        <v>395</v>
      </c>
      <c r="E2878" s="4" t="s">
        <v>372</v>
      </c>
      <c r="F287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78" s="4" t="str">
        <f>_xlfn.XLOOKUP(BD_ATLETAS[[#This Row],[ATLETA]],ATLETAS[ATLETA],ATLETAS[SEXO])</f>
        <v>F</v>
      </c>
      <c r="H2878" s="4" t="s">
        <v>384</v>
      </c>
      <c r="I2878" s="2" t="s">
        <v>388</v>
      </c>
      <c r="J2878" s="1" t="s">
        <v>11</v>
      </c>
      <c r="K2878" s="3">
        <v>5.9050925925925926E-4</v>
      </c>
    </row>
    <row r="2879" spans="1:11" x14ac:dyDescent="0.25">
      <c r="A2879" s="1">
        <v>2024</v>
      </c>
      <c r="B2879" s="4">
        <f>_xlfn.XLOOKUP(BD_ATLETAS[[#This Row],[ATLETA]],ATLETAS[ATLETA],ATLETAS[F. NACIMIENTO])</f>
        <v>39962</v>
      </c>
      <c r="C2879" s="1">
        <f>IF(BD_ATLETAS[[#This Row],[F. NACIMIENTO]]=0,"",BD_ATLETAS[[#This Row],[AÑO]]-YEAR(BD_ATLETAS[[#This Row],[F. NACIMIENTO]]))</f>
        <v>11</v>
      </c>
      <c r="D2879" s="2" t="s">
        <v>245</v>
      </c>
      <c r="E2879" s="4" t="s">
        <v>369</v>
      </c>
      <c r="F287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79" s="4" t="str">
        <f>_xlfn.XLOOKUP(BD_ATLETAS[[#This Row],[ATLETA]],ATLETAS[ATLETA],ATLETAS[SEXO])</f>
        <v>F</v>
      </c>
      <c r="H2879" s="4" t="s">
        <v>384</v>
      </c>
      <c r="I2879" s="2" t="s">
        <v>388</v>
      </c>
      <c r="J2879" s="1" t="s">
        <v>653</v>
      </c>
      <c r="K2879" s="3">
        <v>4.8148148148148152E-3</v>
      </c>
    </row>
    <row r="2880" spans="1:11" x14ac:dyDescent="0.25">
      <c r="A2880" s="1">
        <v>2024</v>
      </c>
      <c r="B2880" s="4">
        <f>_xlfn.XLOOKUP(BD_ATLETAS[[#This Row],[ATLETA]],ATLETAS[ATLETA],ATLETAS[F. NACIMIENTO])</f>
        <v>39962</v>
      </c>
      <c r="C2880" s="1">
        <f>IF(BD_ATLETAS[[#This Row],[F. NACIMIENTO]]=0,"",BD_ATLETAS[[#This Row],[AÑO]]-YEAR(BD_ATLETAS[[#This Row],[F. NACIMIENTO]]))</f>
        <v>11</v>
      </c>
      <c r="D2880" s="2" t="s">
        <v>245</v>
      </c>
      <c r="E2880" s="4" t="s">
        <v>369</v>
      </c>
      <c r="F288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0" s="4" t="str">
        <f>_xlfn.XLOOKUP(BD_ATLETAS[[#This Row],[ATLETA]],ATLETAS[ATLETA],ATLETAS[SEXO])</f>
        <v>F</v>
      </c>
      <c r="H2880" s="4" t="s">
        <v>384</v>
      </c>
      <c r="I2880" s="2" t="s">
        <v>388</v>
      </c>
      <c r="J2880" s="1" t="s">
        <v>20</v>
      </c>
      <c r="K2880" s="3">
        <v>1.3490740740740742E-3</v>
      </c>
    </row>
    <row r="2881" spans="1:11" x14ac:dyDescent="0.25">
      <c r="A2881" s="1">
        <v>2024</v>
      </c>
      <c r="B2881" s="4">
        <f>_xlfn.XLOOKUP(BD_ATLETAS[[#This Row],[ATLETA]],ATLETAS[ATLETA],ATLETAS[F. NACIMIENTO])</f>
        <v>39962</v>
      </c>
      <c r="C2881" s="1">
        <f>IF(BD_ATLETAS[[#This Row],[F. NACIMIENTO]]=0,"",BD_ATLETAS[[#This Row],[AÑO]]-YEAR(BD_ATLETAS[[#This Row],[F. NACIMIENTO]]))</f>
        <v>11</v>
      </c>
      <c r="D2881" s="2" t="s">
        <v>245</v>
      </c>
      <c r="E2881" s="4" t="s">
        <v>369</v>
      </c>
      <c r="F288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1" s="4" t="str">
        <f>_xlfn.XLOOKUP(BD_ATLETAS[[#This Row],[ATLETA]],ATLETAS[ATLETA],ATLETAS[SEXO])</f>
        <v>F</v>
      </c>
      <c r="H2881" s="4" t="s">
        <v>384</v>
      </c>
      <c r="I2881" s="2" t="s">
        <v>388</v>
      </c>
      <c r="J2881" s="1" t="s">
        <v>11</v>
      </c>
      <c r="K2881" s="3">
        <v>5.7592592592592591E-4</v>
      </c>
    </row>
    <row r="2882" spans="1:11" x14ac:dyDescent="0.25">
      <c r="A2882" s="1">
        <v>2024</v>
      </c>
      <c r="B2882" s="4">
        <f>_xlfn.XLOOKUP(BD_ATLETAS[[#This Row],[ATLETA]],ATLETAS[ATLETA],ATLETAS[F. NACIMIENTO])</f>
        <v>38487</v>
      </c>
      <c r="C2882" s="1">
        <f>IF(BD_ATLETAS[[#This Row],[F. NACIMIENTO]]=0,"",BD_ATLETAS[[#This Row],[AÑO]]-YEAR(BD_ATLETAS[[#This Row],[F. NACIMIENTO]]))</f>
        <v>15</v>
      </c>
      <c r="D2882" s="2" t="s">
        <v>334</v>
      </c>
      <c r="E2882" s="4" t="s">
        <v>376</v>
      </c>
      <c r="F288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2" s="4" t="str">
        <f>_xlfn.XLOOKUP(BD_ATLETAS[[#This Row],[ATLETA]],ATLETAS[ATLETA],ATLETAS[SEXO])</f>
        <v>F</v>
      </c>
      <c r="H2882" s="4" t="s">
        <v>384</v>
      </c>
      <c r="I2882" s="2" t="s">
        <v>388</v>
      </c>
      <c r="J2882" s="1" t="s">
        <v>653</v>
      </c>
      <c r="K2882" s="3">
        <v>4.5378472222222218E-3</v>
      </c>
    </row>
    <row r="2883" spans="1:11" x14ac:dyDescent="0.25">
      <c r="A2883" s="1">
        <v>2024</v>
      </c>
      <c r="B2883" s="4">
        <f>_xlfn.XLOOKUP(BD_ATLETAS[[#This Row],[ATLETA]],ATLETAS[ATLETA],ATLETAS[F. NACIMIENTO])</f>
        <v>38487</v>
      </c>
      <c r="C2883" s="1">
        <f>IF(BD_ATLETAS[[#This Row],[F. NACIMIENTO]]=0,"",BD_ATLETAS[[#This Row],[AÑO]]-YEAR(BD_ATLETAS[[#This Row],[F. NACIMIENTO]]))</f>
        <v>15</v>
      </c>
      <c r="D2883" s="2" t="s">
        <v>334</v>
      </c>
      <c r="E2883" s="4" t="s">
        <v>376</v>
      </c>
      <c r="F288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3" s="4" t="str">
        <f>_xlfn.XLOOKUP(BD_ATLETAS[[#This Row],[ATLETA]],ATLETAS[ATLETA],ATLETAS[SEXO])</f>
        <v>F</v>
      </c>
      <c r="H2883" s="4" t="s">
        <v>384</v>
      </c>
      <c r="I2883" s="2" t="s">
        <v>388</v>
      </c>
      <c r="J2883" s="1" t="s">
        <v>20</v>
      </c>
      <c r="K2883" s="3">
        <v>1.2981481481481481E-3</v>
      </c>
    </row>
    <row r="2884" spans="1:11" x14ac:dyDescent="0.25">
      <c r="A2884" s="1">
        <v>2024</v>
      </c>
      <c r="B2884" s="4">
        <f>_xlfn.XLOOKUP(BD_ATLETAS[[#This Row],[ATLETA]],ATLETAS[ATLETA],ATLETAS[F. NACIMIENTO])</f>
        <v>38487</v>
      </c>
      <c r="C2884" s="1">
        <f>IF(BD_ATLETAS[[#This Row],[F. NACIMIENTO]]=0,"",BD_ATLETAS[[#This Row],[AÑO]]-YEAR(BD_ATLETAS[[#This Row],[F. NACIMIENTO]]))</f>
        <v>15</v>
      </c>
      <c r="D2884" s="2" t="s">
        <v>334</v>
      </c>
      <c r="E2884" s="4" t="s">
        <v>376</v>
      </c>
      <c r="F288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4" s="4" t="str">
        <f>_xlfn.XLOOKUP(BD_ATLETAS[[#This Row],[ATLETA]],ATLETAS[ATLETA],ATLETAS[SEXO])</f>
        <v>F</v>
      </c>
      <c r="H2884" s="4" t="s">
        <v>384</v>
      </c>
      <c r="I2884" s="2" t="s">
        <v>388</v>
      </c>
      <c r="J2884" s="1" t="s">
        <v>11</v>
      </c>
      <c r="K2884" s="3">
        <v>5.8587962962962955E-4</v>
      </c>
    </row>
    <row r="2885" spans="1:11" x14ac:dyDescent="0.25">
      <c r="A2885" s="1">
        <v>2024</v>
      </c>
      <c r="B2885" s="4">
        <f>_xlfn.XLOOKUP(BD_ATLETAS[[#This Row],[ATLETA]],ATLETAS[ATLETA],ATLETAS[F. NACIMIENTO])</f>
        <v>39569</v>
      </c>
      <c r="C2885" s="1">
        <f>IF(BD_ATLETAS[[#This Row],[F. NACIMIENTO]]=0,"",BD_ATLETAS[[#This Row],[AÑO]]-YEAR(BD_ATLETAS[[#This Row],[F. NACIMIENTO]]))</f>
        <v>12</v>
      </c>
      <c r="D2885" s="2" t="s">
        <v>410</v>
      </c>
      <c r="E2885" s="4" t="s">
        <v>369</v>
      </c>
      <c r="F288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5" s="4" t="str">
        <f>_xlfn.XLOOKUP(BD_ATLETAS[[#This Row],[ATLETA]],ATLETAS[ATLETA],ATLETAS[SEXO])</f>
        <v>M</v>
      </c>
      <c r="H2885" s="4" t="s">
        <v>384</v>
      </c>
      <c r="I2885" s="2" t="s">
        <v>388</v>
      </c>
      <c r="J2885" s="1" t="s">
        <v>653</v>
      </c>
      <c r="K2885" s="3">
        <v>4.9106481481481475E-3</v>
      </c>
    </row>
    <row r="2886" spans="1:11" x14ac:dyDescent="0.25">
      <c r="A2886" s="1">
        <v>2024</v>
      </c>
      <c r="B2886" s="4">
        <f>_xlfn.XLOOKUP(BD_ATLETAS[[#This Row],[ATLETA]],ATLETAS[ATLETA],ATLETAS[F. NACIMIENTO])</f>
        <v>39569</v>
      </c>
      <c r="C2886" s="1">
        <f>IF(BD_ATLETAS[[#This Row],[F. NACIMIENTO]]=0,"",BD_ATLETAS[[#This Row],[AÑO]]-YEAR(BD_ATLETAS[[#This Row],[F. NACIMIENTO]]))</f>
        <v>12</v>
      </c>
      <c r="D2886" s="2" t="s">
        <v>410</v>
      </c>
      <c r="E2886" s="4" t="s">
        <v>369</v>
      </c>
      <c r="F288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6" s="4" t="str">
        <f>_xlfn.XLOOKUP(BD_ATLETAS[[#This Row],[ATLETA]],ATLETAS[ATLETA],ATLETAS[SEXO])</f>
        <v>M</v>
      </c>
      <c r="H2886" s="4" t="s">
        <v>384</v>
      </c>
      <c r="I2886" s="2" t="s">
        <v>388</v>
      </c>
      <c r="J2886" s="1" t="s">
        <v>20</v>
      </c>
      <c r="K2886" s="3">
        <v>1.7391203703703703E-3</v>
      </c>
    </row>
    <row r="2887" spans="1:11" x14ac:dyDescent="0.25">
      <c r="A2887" s="1">
        <v>2024</v>
      </c>
      <c r="B2887" s="4">
        <f>_xlfn.XLOOKUP(BD_ATLETAS[[#This Row],[ATLETA]],ATLETAS[ATLETA],ATLETAS[F. NACIMIENTO])</f>
        <v>39569</v>
      </c>
      <c r="C2887" s="1">
        <f>IF(BD_ATLETAS[[#This Row],[F. NACIMIENTO]]=0,"",BD_ATLETAS[[#This Row],[AÑO]]-YEAR(BD_ATLETAS[[#This Row],[F. NACIMIENTO]]))</f>
        <v>12</v>
      </c>
      <c r="D2887" s="2" t="s">
        <v>410</v>
      </c>
      <c r="E2887" s="4" t="s">
        <v>369</v>
      </c>
      <c r="F288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87" s="4" t="str">
        <f>_xlfn.XLOOKUP(BD_ATLETAS[[#This Row],[ATLETA]],ATLETAS[ATLETA],ATLETAS[SEXO])</f>
        <v>M</v>
      </c>
      <c r="H2887" s="4" t="s">
        <v>384</v>
      </c>
      <c r="I2887" s="2" t="s">
        <v>388</v>
      </c>
      <c r="J2887" s="1" t="s">
        <v>11</v>
      </c>
      <c r="K2887" s="3">
        <v>6.0046296296296302E-4</v>
      </c>
    </row>
    <row r="2888" spans="1:11" x14ac:dyDescent="0.25">
      <c r="A2888" s="1">
        <v>2024</v>
      </c>
      <c r="B2888" s="4">
        <f>_xlfn.XLOOKUP(BD_ATLETAS[[#This Row],[ATLETA]],ATLETAS[ATLETA],ATLETAS[F. NACIMIENTO])</f>
        <v>38571</v>
      </c>
      <c r="C2888" s="1">
        <f>IF(BD_ATLETAS[[#This Row],[F. NACIMIENTO]]=0,"",BD_ATLETAS[[#This Row],[AÑO]]-YEAR(BD_ATLETAS[[#This Row],[F. NACIMIENTO]]))</f>
        <v>15</v>
      </c>
      <c r="D2888" s="2" t="s">
        <v>128</v>
      </c>
      <c r="E2888" s="4" t="s">
        <v>364</v>
      </c>
      <c r="F288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8" s="4" t="str">
        <f>_xlfn.XLOOKUP(BD_ATLETAS[[#This Row],[ATLETA]],ATLETAS[ATLETA],ATLETAS[SEXO])</f>
        <v>F</v>
      </c>
      <c r="H2888" s="4" t="s">
        <v>384</v>
      </c>
      <c r="I2888" s="2" t="s">
        <v>388</v>
      </c>
      <c r="J2888" s="1" t="s">
        <v>653</v>
      </c>
      <c r="K2888" s="3">
        <v>4.9048611111111107E-3</v>
      </c>
    </row>
    <row r="2889" spans="1:11" x14ac:dyDescent="0.25">
      <c r="A2889" s="1">
        <v>2024</v>
      </c>
      <c r="B2889" s="4">
        <f>_xlfn.XLOOKUP(BD_ATLETAS[[#This Row],[ATLETA]],ATLETAS[ATLETA],ATLETAS[F. NACIMIENTO])</f>
        <v>38571</v>
      </c>
      <c r="C2889" s="1">
        <f>IF(BD_ATLETAS[[#This Row],[F. NACIMIENTO]]=0,"",BD_ATLETAS[[#This Row],[AÑO]]-YEAR(BD_ATLETAS[[#This Row],[F. NACIMIENTO]]))</f>
        <v>15</v>
      </c>
      <c r="D2889" s="2" t="s">
        <v>128</v>
      </c>
      <c r="E2889" s="4" t="s">
        <v>364</v>
      </c>
      <c r="F288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89" s="4" t="str">
        <f>_xlfn.XLOOKUP(BD_ATLETAS[[#This Row],[ATLETA]],ATLETAS[ATLETA],ATLETAS[SEXO])</f>
        <v>F</v>
      </c>
      <c r="H2889" s="4" t="s">
        <v>384</v>
      </c>
      <c r="I2889" s="2" t="s">
        <v>388</v>
      </c>
      <c r="J2889" s="1" t="s">
        <v>20</v>
      </c>
      <c r="K2889" s="3">
        <v>1.3837962962962964E-3</v>
      </c>
    </row>
    <row r="2890" spans="1:11" x14ac:dyDescent="0.25">
      <c r="A2890" s="1">
        <v>2024</v>
      </c>
      <c r="B2890" s="4">
        <f>_xlfn.XLOOKUP(BD_ATLETAS[[#This Row],[ATLETA]],ATLETAS[ATLETA],ATLETAS[F. NACIMIENTO])</f>
        <v>38990</v>
      </c>
      <c r="C2890" s="1">
        <f>IF(BD_ATLETAS[[#This Row],[F. NACIMIENTO]]=0,"",BD_ATLETAS[[#This Row],[AÑO]]-YEAR(BD_ATLETAS[[#This Row],[F. NACIMIENTO]]))</f>
        <v>14</v>
      </c>
      <c r="D2890" s="2" t="s">
        <v>405</v>
      </c>
      <c r="E2890" s="4" t="s">
        <v>362</v>
      </c>
      <c r="F289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0" s="4" t="str">
        <f>_xlfn.XLOOKUP(BD_ATLETAS[[#This Row],[ATLETA]],ATLETAS[ATLETA],ATLETAS[SEXO])</f>
        <v>M</v>
      </c>
      <c r="H2890" s="4" t="s">
        <v>384</v>
      </c>
      <c r="I2890" s="2" t="s">
        <v>388</v>
      </c>
      <c r="J2890" s="1" t="s">
        <v>653</v>
      </c>
      <c r="K2890" s="3">
        <v>3.6587962962962963E-3</v>
      </c>
    </row>
    <row r="2891" spans="1:11" x14ac:dyDescent="0.25">
      <c r="A2891" s="1">
        <v>2024</v>
      </c>
      <c r="B2891" s="4">
        <f>_xlfn.XLOOKUP(BD_ATLETAS[[#This Row],[ATLETA]],ATLETAS[ATLETA],ATLETAS[F. NACIMIENTO])</f>
        <v>38990</v>
      </c>
      <c r="C2891" s="1">
        <f>IF(BD_ATLETAS[[#This Row],[F. NACIMIENTO]]=0,"",BD_ATLETAS[[#This Row],[AÑO]]-YEAR(BD_ATLETAS[[#This Row],[F. NACIMIENTO]]))</f>
        <v>14</v>
      </c>
      <c r="D2891" s="2" t="s">
        <v>405</v>
      </c>
      <c r="E2891" s="4" t="s">
        <v>362</v>
      </c>
      <c r="F289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1" s="4" t="str">
        <f>_xlfn.XLOOKUP(BD_ATLETAS[[#This Row],[ATLETA]],ATLETAS[ATLETA],ATLETAS[SEXO])</f>
        <v>M</v>
      </c>
      <c r="H2891" s="4" t="s">
        <v>384</v>
      </c>
      <c r="I2891" s="2" t="s">
        <v>388</v>
      </c>
      <c r="J2891" s="1" t="s">
        <v>11</v>
      </c>
      <c r="K2891" s="3">
        <v>4.0833333333333336E-4</v>
      </c>
    </row>
    <row r="2892" spans="1:11" x14ac:dyDescent="0.25">
      <c r="A2892" s="1">
        <v>2024</v>
      </c>
      <c r="B2892" s="4">
        <f>_xlfn.XLOOKUP(BD_ATLETAS[[#This Row],[ATLETA]],ATLETAS[ATLETA],ATLETAS[F. NACIMIENTO])</f>
        <v>38942</v>
      </c>
      <c r="C2892" s="1">
        <f>IF(BD_ATLETAS[[#This Row],[F. NACIMIENTO]]=0,"",BD_ATLETAS[[#This Row],[AÑO]]-YEAR(BD_ATLETAS[[#This Row],[F. NACIMIENTO]]))</f>
        <v>14</v>
      </c>
      <c r="D2892" s="2" t="s">
        <v>394</v>
      </c>
      <c r="E2892" s="4" t="s">
        <v>78</v>
      </c>
      <c r="F289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2" s="4" t="str">
        <f>_xlfn.XLOOKUP(BD_ATLETAS[[#This Row],[ATLETA]],ATLETAS[ATLETA],ATLETAS[SEXO])</f>
        <v>F</v>
      </c>
      <c r="H2892" s="4" t="s">
        <v>384</v>
      </c>
      <c r="I2892" s="2" t="s">
        <v>388</v>
      </c>
      <c r="J2892" s="1" t="s">
        <v>653</v>
      </c>
      <c r="K2892" s="3">
        <v>5.3637731481481479E-3</v>
      </c>
    </row>
    <row r="2893" spans="1:11" x14ac:dyDescent="0.25">
      <c r="A2893" s="1">
        <v>2024</v>
      </c>
      <c r="B2893" s="4">
        <f>_xlfn.XLOOKUP(BD_ATLETAS[[#This Row],[ATLETA]],ATLETAS[ATLETA],ATLETAS[F. NACIMIENTO])</f>
        <v>39740</v>
      </c>
      <c r="C2893" s="1">
        <f>IF(BD_ATLETAS[[#This Row],[F. NACIMIENTO]]=0,"",BD_ATLETAS[[#This Row],[AÑO]]-YEAR(BD_ATLETAS[[#This Row],[F. NACIMIENTO]]))</f>
        <v>12</v>
      </c>
      <c r="D2893" s="2" t="s">
        <v>125</v>
      </c>
      <c r="E2893" s="4" t="s">
        <v>364</v>
      </c>
      <c r="F289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3" s="4" t="str">
        <f>_xlfn.XLOOKUP(BD_ATLETAS[[#This Row],[ATLETA]],ATLETAS[ATLETA],ATLETAS[SEXO])</f>
        <v>F</v>
      </c>
      <c r="H2893" s="4" t="s">
        <v>384</v>
      </c>
      <c r="I2893" s="2" t="s">
        <v>388</v>
      </c>
      <c r="J2893" s="1" t="s">
        <v>653</v>
      </c>
      <c r="K2893" s="3">
        <v>4.4020833333333334E-3</v>
      </c>
    </row>
    <row r="2894" spans="1:11" x14ac:dyDescent="0.25">
      <c r="A2894" s="1">
        <v>2024</v>
      </c>
      <c r="B2894" s="4">
        <f>_xlfn.XLOOKUP(BD_ATLETAS[[#This Row],[ATLETA]],ATLETAS[ATLETA],ATLETAS[F. NACIMIENTO])</f>
        <v>39740</v>
      </c>
      <c r="C2894" s="1">
        <f>IF(BD_ATLETAS[[#This Row],[F. NACIMIENTO]]=0,"",BD_ATLETAS[[#This Row],[AÑO]]-YEAR(BD_ATLETAS[[#This Row],[F. NACIMIENTO]]))</f>
        <v>12</v>
      </c>
      <c r="D2894" s="2" t="s">
        <v>125</v>
      </c>
      <c r="E2894" s="4" t="s">
        <v>364</v>
      </c>
      <c r="F289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894" s="4" t="str">
        <f>_xlfn.XLOOKUP(BD_ATLETAS[[#This Row],[ATLETA]],ATLETAS[ATLETA],ATLETAS[SEXO])</f>
        <v>F</v>
      </c>
      <c r="H2894" s="4" t="s">
        <v>384</v>
      </c>
      <c r="I2894" s="2" t="s">
        <v>388</v>
      </c>
      <c r="J2894" s="1" t="s">
        <v>20</v>
      </c>
      <c r="K2894" s="3">
        <v>1.2340277777777779E-3</v>
      </c>
    </row>
    <row r="2895" spans="1:11" x14ac:dyDescent="0.25">
      <c r="A2895" s="1">
        <v>2024</v>
      </c>
      <c r="B2895" s="4">
        <f>_xlfn.XLOOKUP(BD_ATLETAS[[#This Row],[ATLETA]],ATLETAS[ATLETA],ATLETAS[F. NACIMIENTO])</f>
        <v>39727</v>
      </c>
      <c r="C2895" s="1">
        <f>IF(BD_ATLETAS[[#This Row],[F. NACIMIENTO]]=0,"",BD_ATLETAS[[#This Row],[AÑO]]-YEAR(BD_ATLETAS[[#This Row],[F. NACIMIENTO]]))</f>
        <v>12</v>
      </c>
      <c r="D2895" s="2" t="s">
        <v>409</v>
      </c>
      <c r="E2895" s="4" t="s">
        <v>369</v>
      </c>
      <c r="F289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95" s="4" t="str">
        <f>_xlfn.XLOOKUP(BD_ATLETAS[[#This Row],[ATLETA]],ATLETAS[ATLETA],ATLETAS[SEXO])</f>
        <v>M</v>
      </c>
      <c r="H2895" s="4" t="s">
        <v>384</v>
      </c>
      <c r="I2895" s="2" t="s">
        <v>388</v>
      </c>
      <c r="J2895" s="1" t="s">
        <v>20</v>
      </c>
      <c r="K2895" s="3">
        <v>1.1104166666666667E-3</v>
      </c>
    </row>
    <row r="2896" spans="1:11" x14ac:dyDescent="0.25">
      <c r="A2896" s="1">
        <v>2024</v>
      </c>
      <c r="B2896" s="4">
        <f>_xlfn.XLOOKUP(BD_ATLETAS[[#This Row],[ATLETA]],ATLETAS[ATLETA],ATLETAS[F. NACIMIENTO])</f>
        <v>39727</v>
      </c>
      <c r="C2896" s="1">
        <f>IF(BD_ATLETAS[[#This Row],[F. NACIMIENTO]]=0,"",BD_ATLETAS[[#This Row],[AÑO]]-YEAR(BD_ATLETAS[[#This Row],[F. NACIMIENTO]]))</f>
        <v>12</v>
      </c>
      <c r="D2896" s="2" t="s">
        <v>409</v>
      </c>
      <c r="E2896" s="4" t="s">
        <v>369</v>
      </c>
      <c r="F289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896" s="4" t="str">
        <f>_xlfn.XLOOKUP(BD_ATLETAS[[#This Row],[ATLETA]],ATLETAS[ATLETA],ATLETAS[SEXO])</f>
        <v>M</v>
      </c>
      <c r="H2896" s="4" t="s">
        <v>384</v>
      </c>
      <c r="I2896" s="2" t="s">
        <v>388</v>
      </c>
      <c r="J2896" s="1" t="s">
        <v>11</v>
      </c>
      <c r="K2896" s="3">
        <v>5.2152777777777777E-4</v>
      </c>
    </row>
    <row r="2897" spans="1:11" x14ac:dyDescent="0.25">
      <c r="A2897" s="1">
        <v>2024</v>
      </c>
      <c r="B2897" s="4">
        <f>_xlfn.XLOOKUP(BD_ATLETAS[[#This Row],[ATLETA]],ATLETAS[ATLETA],ATLETAS[F. NACIMIENTO])</f>
        <v>38865</v>
      </c>
      <c r="C2897" s="1">
        <f>IF(BD_ATLETAS[[#This Row],[F. NACIMIENTO]]=0,"",BD_ATLETAS[[#This Row],[AÑO]]-YEAR(BD_ATLETAS[[#This Row],[F. NACIMIENTO]]))</f>
        <v>14</v>
      </c>
      <c r="D2897" s="2" t="s">
        <v>127</v>
      </c>
      <c r="E2897" s="4" t="s">
        <v>364</v>
      </c>
      <c r="F289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7" s="4" t="str">
        <f>_xlfn.XLOOKUP(BD_ATLETAS[[#This Row],[ATLETA]],ATLETAS[ATLETA],ATLETAS[SEXO])</f>
        <v>F</v>
      </c>
      <c r="H2897" s="4" t="s">
        <v>384</v>
      </c>
      <c r="I2897" s="2" t="s">
        <v>388</v>
      </c>
      <c r="J2897" s="1" t="s">
        <v>653</v>
      </c>
      <c r="K2897" s="3">
        <v>4.3836805555555556E-3</v>
      </c>
    </row>
    <row r="2898" spans="1:11" x14ac:dyDescent="0.25">
      <c r="A2898" s="1">
        <v>2024</v>
      </c>
      <c r="B2898" s="4">
        <f>_xlfn.XLOOKUP(BD_ATLETAS[[#This Row],[ATLETA]],ATLETAS[ATLETA],ATLETAS[F. NACIMIENTO])</f>
        <v>38865</v>
      </c>
      <c r="C2898" s="1">
        <f>IF(BD_ATLETAS[[#This Row],[F. NACIMIENTO]]=0,"",BD_ATLETAS[[#This Row],[AÑO]]-YEAR(BD_ATLETAS[[#This Row],[F. NACIMIENTO]]))</f>
        <v>14</v>
      </c>
      <c r="D2898" s="2" t="s">
        <v>127</v>
      </c>
      <c r="E2898" s="4" t="s">
        <v>364</v>
      </c>
      <c r="F289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8" s="4" t="str">
        <f>_xlfn.XLOOKUP(BD_ATLETAS[[#This Row],[ATLETA]],ATLETAS[ATLETA],ATLETAS[SEXO])</f>
        <v>F</v>
      </c>
      <c r="H2898" s="4" t="s">
        <v>384</v>
      </c>
      <c r="I2898" s="2" t="s">
        <v>388</v>
      </c>
      <c r="J2898" s="1" t="s">
        <v>20</v>
      </c>
      <c r="K2898" s="3">
        <v>1.4614583333333333E-3</v>
      </c>
    </row>
    <row r="2899" spans="1:11" x14ac:dyDescent="0.25">
      <c r="A2899" s="1">
        <v>2024</v>
      </c>
      <c r="B2899" s="4">
        <f>_xlfn.XLOOKUP(BD_ATLETAS[[#This Row],[ATLETA]],ATLETAS[ATLETA],ATLETAS[F. NACIMIENTO])</f>
        <v>38865</v>
      </c>
      <c r="C2899" s="1">
        <f>IF(BD_ATLETAS[[#This Row],[F. NACIMIENTO]]=0,"",BD_ATLETAS[[#This Row],[AÑO]]-YEAR(BD_ATLETAS[[#This Row],[F. NACIMIENTO]]))</f>
        <v>14</v>
      </c>
      <c r="D2899" s="2" t="s">
        <v>127</v>
      </c>
      <c r="E2899" s="4" t="s">
        <v>364</v>
      </c>
      <c r="F289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899" s="4" t="str">
        <f>_xlfn.XLOOKUP(BD_ATLETAS[[#This Row],[ATLETA]],ATLETAS[ATLETA],ATLETAS[SEXO])</f>
        <v>F</v>
      </c>
      <c r="H2899" s="4" t="s">
        <v>384</v>
      </c>
      <c r="I2899" s="2" t="s">
        <v>388</v>
      </c>
      <c r="J2899" s="1" t="s">
        <v>11</v>
      </c>
      <c r="K2899" s="3">
        <v>5.3032407407407412E-4</v>
      </c>
    </row>
    <row r="2900" spans="1:11" x14ac:dyDescent="0.25">
      <c r="A2900" s="1">
        <v>2024</v>
      </c>
      <c r="B2900" s="4">
        <f>_xlfn.XLOOKUP(BD_ATLETAS[[#This Row],[ATLETA]],ATLETAS[ATLETA],ATLETAS[F. NACIMIENTO])</f>
        <v>38492</v>
      </c>
      <c r="C2900" s="1">
        <f>IF(BD_ATLETAS[[#This Row],[F. NACIMIENTO]]=0,"",BD_ATLETAS[[#This Row],[AÑO]]-YEAR(BD_ATLETAS[[#This Row],[F. NACIMIENTO]]))</f>
        <v>15</v>
      </c>
      <c r="D2900" s="2" t="s">
        <v>425</v>
      </c>
      <c r="E2900" s="4" t="s">
        <v>376</v>
      </c>
      <c r="F290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0" s="4" t="str">
        <f>_xlfn.XLOOKUP(BD_ATLETAS[[#This Row],[ATLETA]],ATLETAS[ATLETA],ATLETAS[SEXO])</f>
        <v>M</v>
      </c>
      <c r="H2900" s="4" t="s">
        <v>384</v>
      </c>
      <c r="I2900" s="2" t="s">
        <v>388</v>
      </c>
      <c r="J2900" s="1" t="s">
        <v>653</v>
      </c>
      <c r="K2900" s="3">
        <v>3.492939814814815E-3</v>
      </c>
    </row>
    <row r="2901" spans="1:11" x14ac:dyDescent="0.25">
      <c r="A2901" s="1">
        <v>2024</v>
      </c>
      <c r="B2901" s="4">
        <f>_xlfn.XLOOKUP(BD_ATLETAS[[#This Row],[ATLETA]],ATLETAS[ATLETA],ATLETAS[F. NACIMIENTO])</f>
        <v>38492</v>
      </c>
      <c r="C2901" s="1">
        <f>IF(BD_ATLETAS[[#This Row],[F. NACIMIENTO]]=0,"",BD_ATLETAS[[#This Row],[AÑO]]-YEAR(BD_ATLETAS[[#This Row],[F. NACIMIENTO]]))</f>
        <v>15</v>
      </c>
      <c r="D2901" s="2" t="s">
        <v>425</v>
      </c>
      <c r="E2901" s="4" t="s">
        <v>376</v>
      </c>
      <c r="F2901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1" s="4" t="str">
        <f>_xlfn.XLOOKUP(BD_ATLETAS[[#This Row],[ATLETA]],ATLETAS[ATLETA],ATLETAS[SEXO])</f>
        <v>M</v>
      </c>
      <c r="H2901" s="4" t="s">
        <v>384</v>
      </c>
      <c r="I2901" s="2" t="s">
        <v>388</v>
      </c>
      <c r="J2901" s="1" t="s">
        <v>20</v>
      </c>
      <c r="K2901" s="3">
        <v>1.1766203703703704E-3</v>
      </c>
    </row>
    <row r="2902" spans="1:11" x14ac:dyDescent="0.25">
      <c r="A2902" s="1">
        <v>2024</v>
      </c>
      <c r="B2902" s="4">
        <f>_xlfn.XLOOKUP(BD_ATLETAS[[#This Row],[ATLETA]],ATLETAS[ATLETA],ATLETAS[F. NACIMIENTO])</f>
        <v>38492</v>
      </c>
      <c r="C2902" s="1">
        <f>IF(BD_ATLETAS[[#This Row],[F. NACIMIENTO]]=0,"",BD_ATLETAS[[#This Row],[AÑO]]-YEAR(BD_ATLETAS[[#This Row],[F. NACIMIENTO]]))</f>
        <v>15</v>
      </c>
      <c r="D2902" s="2" t="s">
        <v>425</v>
      </c>
      <c r="E2902" s="4" t="s">
        <v>376</v>
      </c>
      <c r="F2902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02" s="4" t="str">
        <f>_xlfn.XLOOKUP(BD_ATLETAS[[#This Row],[ATLETA]],ATLETAS[ATLETA],ATLETAS[SEXO])</f>
        <v>M</v>
      </c>
      <c r="H2902" s="4" t="s">
        <v>384</v>
      </c>
      <c r="I2902" s="2" t="s">
        <v>388</v>
      </c>
      <c r="J2902" s="1" t="s">
        <v>11</v>
      </c>
      <c r="K2902" s="3">
        <v>4.6747685185185184E-4</v>
      </c>
    </row>
    <row r="2903" spans="1:11" x14ac:dyDescent="0.25">
      <c r="A2903" s="1">
        <v>2024</v>
      </c>
      <c r="B2903" s="4">
        <f>_xlfn.XLOOKUP(BD_ATLETAS[[#This Row],[ATLETA]],ATLETAS[ATLETA],ATLETAS[F. NACIMIENTO])</f>
        <v>38832</v>
      </c>
      <c r="C2903" s="1">
        <f>IF(BD_ATLETAS[[#This Row],[F. NACIMIENTO]]=0,"",BD_ATLETAS[[#This Row],[AÑO]]-YEAR(BD_ATLETAS[[#This Row],[F. NACIMIENTO]]))</f>
        <v>14</v>
      </c>
      <c r="D2903" s="2" t="s">
        <v>346</v>
      </c>
      <c r="E2903" s="4" t="s">
        <v>376</v>
      </c>
      <c r="F290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03" s="4" t="str">
        <f>_xlfn.XLOOKUP(BD_ATLETAS[[#This Row],[ATLETA]],ATLETAS[ATLETA],ATLETAS[SEXO])</f>
        <v>M</v>
      </c>
      <c r="H2903" s="4" t="s">
        <v>384</v>
      </c>
      <c r="I2903" s="2" t="s">
        <v>388</v>
      </c>
      <c r="J2903" s="1" t="s">
        <v>653</v>
      </c>
      <c r="K2903" s="3">
        <v>4.0527777777777775E-3</v>
      </c>
    </row>
    <row r="2904" spans="1:11" x14ac:dyDescent="0.25">
      <c r="A2904" s="1">
        <v>2024</v>
      </c>
      <c r="B2904" s="4">
        <f>_xlfn.XLOOKUP(BD_ATLETAS[[#This Row],[ATLETA]],ATLETAS[ATLETA],ATLETAS[F. NACIMIENTO])</f>
        <v>38832</v>
      </c>
      <c r="C2904" s="1">
        <f>IF(BD_ATLETAS[[#This Row],[F. NACIMIENTO]]=0,"",BD_ATLETAS[[#This Row],[AÑO]]-YEAR(BD_ATLETAS[[#This Row],[F. NACIMIENTO]]))</f>
        <v>14</v>
      </c>
      <c r="D2904" s="2" t="s">
        <v>346</v>
      </c>
      <c r="E2904" s="4" t="s">
        <v>376</v>
      </c>
      <c r="F290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04" s="4" t="str">
        <f>_xlfn.XLOOKUP(BD_ATLETAS[[#This Row],[ATLETA]],ATLETAS[ATLETA],ATLETAS[SEXO])</f>
        <v>M</v>
      </c>
      <c r="H2904" s="4" t="s">
        <v>384</v>
      </c>
      <c r="I2904" s="2" t="s">
        <v>388</v>
      </c>
      <c r="J2904" s="1" t="s">
        <v>11</v>
      </c>
      <c r="K2904" s="3">
        <v>4.3472222222222225E-4</v>
      </c>
    </row>
    <row r="2905" spans="1:11" x14ac:dyDescent="0.25">
      <c r="A2905" s="1">
        <v>2024</v>
      </c>
      <c r="B2905" s="4">
        <f>_xlfn.XLOOKUP(BD_ATLETAS[[#This Row],[ATLETA]],ATLETAS[ATLETA],ATLETAS[F. NACIMIENTO])</f>
        <v>39447</v>
      </c>
      <c r="C2905" s="1">
        <f>IF(BD_ATLETAS[[#This Row],[F. NACIMIENTO]]=0,"",BD_ATLETAS[[#This Row],[AÑO]]-YEAR(BD_ATLETAS[[#This Row],[F. NACIMIENTO]]))</f>
        <v>12</v>
      </c>
      <c r="D2905" s="2" t="s">
        <v>406</v>
      </c>
      <c r="E2905" s="4" t="s">
        <v>369</v>
      </c>
      <c r="F2905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5" s="4" t="str">
        <f>_xlfn.XLOOKUP(BD_ATLETAS[[#This Row],[ATLETA]],ATLETAS[ATLETA],ATLETAS[SEXO])</f>
        <v>M</v>
      </c>
      <c r="H2905" s="4" t="s">
        <v>384</v>
      </c>
      <c r="I2905" s="2" t="s">
        <v>388</v>
      </c>
      <c r="J2905" s="1" t="s">
        <v>653</v>
      </c>
      <c r="K2905" s="3">
        <v>3.8089120370370369E-3</v>
      </c>
    </row>
    <row r="2906" spans="1:11" x14ac:dyDescent="0.25">
      <c r="A2906" s="1">
        <v>2024</v>
      </c>
      <c r="B2906" s="4">
        <f>_xlfn.XLOOKUP(BD_ATLETAS[[#This Row],[ATLETA]],ATLETAS[ATLETA],ATLETAS[F. NACIMIENTO])</f>
        <v>39447</v>
      </c>
      <c r="C2906" s="1">
        <f>IF(BD_ATLETAS[[#This Row],[F. NACIMIENTO]]=0,"",BD_ATLETAS[[#This Row],[AÑO]]-YEAR(BD_ATLETAS[[#This Row],[F. NACIMIENTO]]))</f>
        <v>12</v>
      </c>
      <c r="D2906" s="2" t="s">
        <v>406</v>
      </c>
      <c r="E2906" s="4" t="s">
        <v>369</v>
      </c>
      <c r="F2906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6" s="4" t="str">
        <f>_xlfn.XLOOKUP(BD_ATLETAS[[#This Row],[ATLETA]],ATLETAS[ATLETA],ATLETAS[SEXO])</f>
        <v>M</v>
      </c>
      <c r="H2906" s="4" t="s">
        <v>384</v>
      </c>
      <c r="I2906" s="2" t="s">
        <v>388</v>
      </c>
      <c r="J2906" s="1" t="s">
        <v>20</v>
      </c>
      <c r="K2906" s="3">
        <v>1.1027777777777778E-3</v>
      </c>
    </row>
    <row r="2907" spans="1:11" x14ac:dyDescent="0.25">
      <c r="A2907" s="1">
        <v>2024</v>
      </c>
      <c r="B2907" s="4">
        <f>_xlfn.XLOOKUP(BD_ATLETAS[[#This Row],[ATLETA]],ATLETAS[ATLETA],ATLETAS[F. NACIMIENTO])</f>
        <v>39447</v>
      </c>
      <c r="C2907" s="1">
        <f>IF(BD_ATLETAS[[#This Row],[F. NACIMIENTO]]=0,"",BD_ATLETAS[[#This Row],[AÑO]]-YEAR(BD_ATLETAS[[#This Row],[F. NACIMIENTO]]))</f>
        <v>12</v>
      </c>
      <c r="D2907" s="2" t="s">
        <v>406</v>
      </c>
      <c r="E2907" s="4" t="s">
        <v>369</v>
      </c>
      <c r="F290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7" s="4" t="str">
        <f>_xlfn.XLOOKUP(BD_ATLETAS[[#This Row],[ATLETA]],ATLETAS[ATLETA],ATLETAS[SEXO])</f>
        <v>M</v>
      </c>
      <c r="H2907" s="4" t="s">
        <v>384</v>
      </c>
      <c r="I2907" s="2" t="s">
        <v>388</v>
      </c>
      <c r="J2907" s="1" t="s">
        <v>11</v>
      </c>
      <c r="K2907" s="3">
        <v>4.814814814814815E-4</v>
      </c>
    </row>
    <row r="2908" spans="1:11" x14ac:dyDescent="0.25">
      <c r="A2908" s="1">
        <v>2024</v>
      </c>
      <c r="B2908" s="4">
        <f>_xlfn.XLOOKUP(BD_ATLETAS[[#This Row],[ATLETA]],ATLETAS[ATLETA],ATLETAS[F. NACIMIENTO])</f>
        <v>39881</v>
      </c>
      <c r="C2908" s="1">
        <f>IF(BD_ATLETAS[[#This Row],[F. NACIMIENTO]]=0,"",BD_ATLETAS[[#This Row],[AÑO]]-YEAR(BD_ATLETAS[[#This Row],[F. NACIMIENTO]]))</f>
        <v>11</v>
      </c>
      <c r="D2908" s="2" t="s">
        <v>391</v>
      </c>
      <c r="E2908" s="4" t="s">
        <v>78</v>
      </c>
      <c r="F290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8" s="4" t="str">
        <f>_xlfn.XLOOKUP(BD_ATLETAS[[#This Row],[ATLETA]],ATLETAS[ATLETA],ATLETAS[SEXO])</f>
        <v>F</v>
      </c>
      <c r="H2908" s="4" t="s">
        <v>384</v>
      </c>
      <c r="I2908" s="2" t="s">
        <v>388</v>
      </c>
      <c r="J2908" s="1" t="s">
        <v>653</v>
      </c>
      <c r="K2908" s="3">
        <v>5.9667824074074068E-3</v>
      </c>
    </row>
    <row r="2909" spans="1:11" x14ac:dyDescent="0.25">
      <c r="A2909" s="1">
        <v>2024</v>
      </c>
      <c r="B2909" s="4">
        <f>_xlfn.XLOOKUP(BD_ATLETAS[[#This Row],[ATLETA]],ATLETAS[ATLETA],ATLETAS[F. NACIMIENTO])</f>
        <v>39881</v>
      </c>
      <c r="C2909" s="1">
        <f>IF(BD_ATLETAS[[#This Row],[F. NACIMIENTO]]=0,"",BD_ATLETAS[[#This Row],[AÑO]]-YEAR(BD_ATLETAS[[#This Row],[F. NACIMIENTO]]))</f>
        <v>11</v>
      </c>
      <c r="D2909" s="2" t="s">
        <v>391</v>
      </c>
      <c r="E2909" s="4" t="s">
        <v>78</v>
      </c>
      <c r="F290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09" s="4" t="str">
        <f>_xlfn.XLOOKUP(BD_ATLETAS[[#This Row],[ATLETA]],ATLETAS[ATLETA],ATLETAS[SEXO])</f>
        <v>F</v>
      </c>
      <c r="H2909" s="4" t="s">
        <v>384</v>
      </c>
      <c r="I2909" s="2" t="s">
        <v>388</v>
      </c>
      <c r="J2909" s="1" t="s">
        <v>20</v>
      </c>
      <c r="K2909" s="3">
        <v>1.6369212962962965E-3</v>
      </c>
    </row>
    <row r="2910" spans="1:11" x14ac:dyDescent="0.25">
      <c r="A2910" s="1">
        <v>2024</v>
      </c>
      <c r="B2910" s="4">
        <f>_xlfn.XLOOKUP(BD_ATLETAS[[#This Row],[ATLETA]],ATLETAS[ATLETA],ATLETAS[F. NACIMIENTO])</f>
        <v>25498</v>
      </c>
      <c r="C2910" s="1">
        <f>IF(BD_ATLETAS[[#This Row],[F. NACIMIENTO]]=0,"",BD_ATLETAS[[#This Row],[AÑO]]-YEAR(BD_ATLETAS[[#This Row],[F. NACIMIENTO]]))</f>
        <v>51</v>
      </c>
      <c r="D2910" s="2" t="s">
        <v>200</v>
      </c>
      <c r="E2910" s="4" t="s">
        <v>367</v>
      </c>
      <c r="F2910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910" s="4" t="str">
        <f>_xlfn.XLOOKUP(BD_ATLETAS[[#This Row],[ATLETA]],ATLETAS[ATLETA],ATLETAS[SEXO])</f>
        <v>M</v>
      </c>
      <c r="H2910" s="4" t="s">
        <v>384</v>
      </c>
      <c r="I2910" s="2" t="s">
        <v>388</v>
      </c>
      <c r="J2910" s="1" t="s">
        <v>653</v>
      </c>
      <c r="K2910" s="3">
        <v>4.1193287037037032E-3</v>
      </c>
    </row>
    <row r="2911" spans="1:11" x14ac:dyDescent="0.25">
      <c r="A2911" s="1">
        <v>2024</v>
      </c>
      <c r="B2911" s="4">
        <f>_xlfn.XLOOKUP(BD_ATLETAS[[#This Row],[ATLETA]],ATLETAS[ATLETA],ATLETAS[F. NACIMIENTO])</f>
        <v>25498</v>
      </c>
      <c r="C2911" s="1">
        <f>IF(BD_ATLETAS[[#This Row],[F. NACIMIENTO]]=0,"",BD_ATLETAS[[#This Row],[AÑO]]-YEAR(BD_ATLETAS[[#This Row],[F. NACIMIENTO]]))</f>
        <v>51</v>
      </c>
      <c r="D2911" s="2" t="s">
        <v>200</v>
      </c>
      <c r="E2911" s="4" t="s">
        <v>367</v>
      </c>
      <c r="F2911" s="4" t="str">
        <f>IFERROR(IF(BD_ATLETAS[[#This Row],[SEXO]]="F",_xlfn.XLOOKUP(BD_ATLETAS[[#This Row],[EDAD]],MENU!$C$2:$C$123,MENU!$D$2:$D$123),_xlfn.XLOOKUP(BD_ATLETAS[[#This Row],[EDAD]],MENU!$E$2:$E$123,MENU!$F$2:$F$123)),"")</f>
        <v>MASTER E</v>
      </c>
      <c r="G2911" s="4" t="str">
        <f>_xlfn.XLOOKUP(BD_ATLETAS[[#This Row],[ATLETA]],ATLETAS[ATLETA],ATLETAS[SEXO])</f>
        <v>M</v>
      </c>
      <c r="H2911" s="4" t="s">
        <v>384</v>
      </c>
      <c r="I2911" s="2" t="s">
        <v>388</v>
      </c>
      <c r="J2911" s="1" t="s">
        <v>20</v>
      </c>
      <c r="K2911" s="3">
        <v>1.2326388888888888E-3</v>
      </c>
    </row>
    <row r="2912" spans="1:11" x14ac:dyDescent="0.25">
      <c r="A2912" s="1">
        <v>2024</v>
      </c>
      <c r="B2912" s="4">
        <f>_xlfn.XLOOKUP(BD_ATLETAS[[#This Row],[ATLETA]],ATLETAS[ATLETA],ATLETAS[F. NACIMIENTO])</f>
        <v>28194</v>
      </c>
      <c r="C2912" s="1">
        <f>IF(BD_ATLETAS[[#This Row],[F. NACIMIENTO]]=0,"",BD_ATLETAS[[#This Row],[AÑO]]-YEAR(BD_ATLETAS[[#This Row],[F. NACIMIENTO]]))</f>
        <v>43</v>
      </c>
      <c r="D2912" s="2" t="s">
        <v>448</v>
      </c>
      <c r="E2912" s="4" t="s">
        <v>367</v>
      </c>
      <c r="F2912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2" s="4" t="str">
        <f>_xlfn.XLOOKUP(BD_ATLETAS[[#This Row],[ATLETA]],ATLETAS[ATLETA],ATLETAS[SEXO])</f>
        <v>F</v>
      </c>
      <c r="H2912" s="4" t="s">
        <v>384</v>
      </c>
      <c r="I2912" s="2" t="s">
        <v>388</v>
      </c>
      <c r="J2912" s="1" t="s">
        <v>653</v>
      </c>
      <c r="K2912" s="3">
        <v>5.5943287037037038E-3</v>
      </c>
    </row>
    <row r="2913" spans="1:11" x14ac:dyDescent="0.25">
      <c r="A2913" s="1">
        <v>2024</v>
      </c>
      <c r="B2913" s="4">
        <f>_xlfn.XLOOKUP(BD_ATLETAS[[#This Row],[ATLETA]],ATLETAS[ATLETA],ATLETAS[F. NACIMIENTO])</f>
        <v>28194</v>
      </c>
      <c r="C2913" s="1">
        <f>IF(BD_ATLETAS[[#This Row],[F. NACIMIENTO]]=0,"",BD_ATLETAS[[#This Row],[AÑO]]-YEAR(BD_ATLETAS[[#This Row],[F. NACIMIENTO]]))</f>
        <v>43</v>
      </c>
      <c r="D2913" s="2" t="s">
        <v>448</v>
      </c>
      <c r="E2913" s="4" t="s">
        <v>367</v>
      </c>
      <c r="F2913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3" s="4" t="str">
        <f>_xlfn.XLOOKUP(BD_ATLETAS[[#This Row],[ATLETA]],ATLETAS[ATLETA],ATLETAS[SEXO])</f>
        <v>F</v>
      </c>
      <c r="H2913" s="4" t="s">
        <v>384</v>
      </c>
      <c r="I2913" s="2" t="s">
        <v>388</v>
      </c>
      <c r="J2913" s="1" t="s">
        <v>20</v>
      </c>
      <c r="K2913" s="3">
        <v>1.4348379629629628E-3</v>
      </c>
    </row>
    <row r="2914" spans="1:11" x14ac:dyDescent="0.25">
      <c r="A2914" s="1">
        <v>2024</v>
      </c>
      <c r="B2914" s="4">
        <f>_xlfn.XLOOKUP(BD_ATLETAS[[#This Row],[ATLETA]],ATLETAS[ATLETA],ATLETAS[F. NACIMIENTO])</f>
        <v>28194</v>
      </c>
      <c r="C2914" s="1">
        <f>IF(BD_ATLETAS[[#This Row],[F. NACIMIENTO]]=0,"",BD_ATLETAS[[#This Row],[AÑO]]-YEAR(BD_ATLETAS[[#This Row],[F. NACIMIENTO]]))</f>
        <v>43</v>
      </c>
      <c r="D2914" s="2" t="s">
        <v>448</v>
      </c>
      <c r="E2914" s="4" t="s">
        <v>367</v>
      </c>
      <c r="F2914" s="4" t="str">
        <f>IFERROR(IF(BD_ATLETAS[[#This Row],[SEXO]]="F",_xlfn.XLOOKUP(BD_ATLETAS[[#This Row],[EDAD]],MENU!$C$2:$C$123,MENU!$D$2:$D$123),_xlfn.XLOOKUP(BD_ATLETAS[[#This Row],[EDAD]],MENU!$E$2:$E$123,MENU!$F$2:$F$123)),"")</f>
        <v>MASTER C</v>
      </c>
      <c r="G2914" s="4" t="str">
        <f>_xlfn.XLOOKUP(BD_ATLETAS[[#This Row],[ATLETA]],ATLETAS[ATLETA],ATLETAS[SEXO])</f>
        <v>F</v>
      </c>
      <c r="H2914" s="4" t="s">
        <v>384</v>
      </c>
      <c r="I2914" s="2" t="s">
        <v>388</v>
      </c>
      <c r="J2914" s="1" t="s">
        <v>11</v>
      </c>
      <c r="K2914" s="3">
        <v>8.4675925925925923E-4</v>
      </c>
    </row>
    <row r="2915" spans="1:11" x14ac:dyDescent="0.25">
      <c r="A2915" s="1">
        <v>2024</v>
      </c>
      <c r="B2915" s="4">
        <f>_xlfn.XLOOKUP(BD_ATLETAS[[#This Row],[ATLETA]],ATLETAS[ATLETA],ATLETAS[F. NACIMIENTO])</f>
        <v>37182</v>
      </c>
      <c r="C2915" s="1">
        <f>IF(BD_ATLETAS[[#This Row],[F. NACIMIENTO]]=0,"",BD_ATLETAS[[#This Row],[AÑO]]-YEAR(BD_ATLETAS[[#This Row],[F. NACIMIENTO]]))</f>
        <v>19</v>
      </c>
      <c r="D2915" s="2" t="s">
        <v>276</v>
      </c>
      <c r="E2915" s="4" t="s">
        <v>369</v>
      </c>
      <c r="F2915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5" s="4" t="str">
        <f>_xlfn.XLOOKUP(BD_ATLETAS[[#This Row],[ATLETA]],ATLETAS[ATLETA],ATLETAS[SEXO])</f>
        <v>M</v>
      </c>
      <c r="H2915" s="4" t="s">
        <v>384</v>
      </c>
      <c r="I2915" s="2" t="s">
        <v>388</v>
      </c>
      <c r="J2915" s="1" t="s">
        <v>653</v>
      </c>
      <c r="K2915" s="3">
        <v>3.2172453703703707E-3</v>
      </c>
    </row>
    <row r="2916" spans="1:11" x14ac:dyDescent="0.25">
      <c r="A2916" s="1">
        <v>2024</v>
      </c>
      <c r="B2916" s="4">
        <f>_xlfn.XLOOKUP(BD_ATLETAS[[#This Row],[ATLETA]],ATLETAS[ATLETA],ATLETAS[F. NACIMIENTO])</f>
        <v>37182</v>
      </c>
      <c r="C2916" s="1">
        <f>IF(BD_ATLETAS[[#This Row],[F. NACIMIENTO]]=0,"",BD_ATLETAS[[#This Row],[AÑO]]-YEAR(BD_ATLETAS[[#This Row],[F. NACIMIENTO]]))</f>
        <v>19</v>
      </c>
      <c r="D2916" s="2" t="s">
        <v>276</v>
      </c>
      <c r="E2916" s="4" t="s">
        <v>369</v>
      </c>
      <c r="F2916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6" s="4" t="str">
        <f>_xlfn.XLOOKUP(BD_ATLETAS[[#This Row],[ATLETA]],ATLETAS[ATLETA],ATLETAS[SEXO])</f>
        <v>M</v>
      </c>
      <c r="H2916" s="4" t="s">
        <v>384</v>
      </c>
      <c r="I2916" s="2" t="s">
        <v>388</v>
      </c>
      <c r="J2916" s="1" t="s">
        <v>20</v>
      </c>
      <c r="K2916" s="3">
        <v>9.0462962962962958E-4</v>
      </c>
    </row>
    <row r="2917" spans="1:11" x14ac:dyDescent="0.25">
      <c r="A2917" s="1">
        <v>2024</v>
      </c>
      <c r="B2917" s="4">
        <f>_xlfn.XLOOKUP(BD_ATLETAS[[#This Row],[ATLETA]],ATLETAS[ATLETA],ATLETAS[F. NACIMIENTO])</f>
        <v>37182</v>
      </c>
      <c r="C2917" s="1">
        <f>IF(BD_ATLETAS[[#This Row],[F. NACIMIENTO]]=0,"",BD_ATLETAS[[#This Row],[AÑO]]-YEAR(BD_ATLETAS[[#This Row],[F. NACIMIENTO]]))</f>
        <v>19</v>
      </c>
      <c r="D2917" s="2" t="s">
        <v>276</v>
      </c>
      <c r="E2917" s="4" t="s">
        <v>369</v>
      </c>
      <c r="F2917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17" s="4" t="str">
        <f>_xlfn.XLOOKUP(BD_ATLETAS[[#This Row],[ATLETA]],ATLETAS[ATLETA],ATLETAS[SEXO])</f>
        <v>M</v>
      </c>
      <c r="H2917" s="4" t="s">
        <v>384</v>
      </c>
      <c r="I2917" s="2" t="s">
        <v>388</v>
      </c>
      <c r="J2917" s="1" t="s">
        <v>11</v>
      </c>
      <c r="K2917" s="3">
        <v>3.5497685185185187E-4</v>
      </c>
    </row>
    <row r="2918" spans="1:11" x14ac:dyDescent="0.25">
      <c r="A2918" s="1">
        <v>2024</v>
      </c>
      <c r="B2918" s="4">
        <f>_xlfn.XLOOKUP(BD_ATLETAS[[#This Row],[ATLETA]],ATLETAS[ATLETA],ATLETAS[F. NACIMIENTO])</f>
        <v>38717</v>
      </c>
      <c r="C2918" s="1">
        <f>IF(BD_ATLETAS[[#This Row],[F. NACIMIENTO]]=0,"",BD_ATLETAS[[#This Row],[AÑO]]-YEAR(BD_ATLETAS[[#This Row],[F. NACIMIENTO]]))</f>
        <v>14</v>
      </c>
      <c r="D2918" s="2" t="s">
        <v>392</v>
      </c>
      <c r="E2918" s="4" t="s">
        <v>369</v>
      </c>
      <c r="F291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18" s="4" t="str">
        <f>_xlfn.XLOOKUP(BD_ATLETAS[[#This Row],[ATLETA]],ATLETAS[ATLETA],ATLETAS[SEXO])</f>
        <v>F</v>
      </c>
      <c r="H2918" s="4" t="s">
        <v>384</v>
      </c>
      <c r="I2918" s="2" t="s">
        <v>388</v>
      </c>
      <c r="J2918" s="1" t="s">
        <v>653</v>
      </c>
      <c r="K2918" s="3">
        <v>6.5863425925925916E-3</v>
      </c>
    </row>
    <row r="2919" spans="1:11" x14ac:dyDescent="0.25">
      <c r="A2919" s="1">
        <v>2024</v>
      </c>
      <c r="B2919" s="4">
        <f>_xlfn.XLOOKUP(BD_ATLETAS[[#This Row],[ATLETA]],ATLETAS[ATLETA],ATLETAS[F. NACIMIENTO])</f>
        <v>38717</v>
      </c>
      <c r="C2919" s="1">
        <f>IF(BD_ATLETAS[[#This Row],[F. NACIMIENTO]]=0,"",BD_ATLETAS[[#This Row],[AÑO]]-YEAR(BD_ATLETAS[[#This Row],[F. NACIMIENTO]]))</f>
        <v>14</v>
      </c>
      <c r="D2919" s="2" t="s">
        <v>392</v>
      </c>
      <c r="E2919" s="4" t="s">
        <v>369</v>
      </c>
      <c r="F291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19" s="4" t="str">
        <f>_xlfn.XLOOKUP(BD_ATLETAS[[#This Row],[ATLETA]],ATLETAS[ATLETA],ATLETAS[SEXO])</f>
        <v>F</v>
      </c>
      <c r="H2919" s="4" t="s">
        <v>384</v>
      </c>
      <c r="I2919" s="2" t="s">
        <v>388</v>
      </c>
      <c r="J2919" s="1" t="s">
        <v>20</v>
      </c>
      <c r="K2919" s="3">
        <v>1.480787037037037E-3</v>
      </c>
    </row>
    <row r="2920" spans="1:11" x14ac:dyDescent="0.25">
      <c r="A2920" s="1">
        <v>2024</v>
      </c>
      <c r="B2920" s="4">
        <f>_xlfn.XLOOKUP(BD_ATLETAS[[#This Row],[ATLETA]],ATLETAS[ATLETA],ATLETAS[F. NACIMIENTO])</f>
        <v>38717</v>
      </c>
      <c r="C2920" s="1">
        <f>IF(BD_ATLETAS[[#This Row],[F. NACIMIENTO]]=0,"",BD_ATLETAS[[#This Row],[AÑO]]-YEAR(BD_ATLETAS[[#This Row],[F. NACIMIENTO]]))</f>
        <v>14</v>
      </c>
      <c r="D2920" s="2" t="s">
        <v>392</v>
      </c>
      <c r="E2920" s="4" t="s">
        <v>369</v>
      </c>
      <c r="F2920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0" s="4" t="str">
        <f>_xlfn.XLOOKUP(BD_ATLETAS[[#This Row],[ATLETA]],ATLETAS[ATLETA],ATLETAS[SEXO])</f>
        <v>F</v>
      </c>
      <c r="H2920" s="4" t="s">
        <v>384</v>
      </c>
      <c r="I2920" s="2" t="s">
        <v>388</v>
      </c>
      <c r="J2920" s="1" t="s">
        <v>11</v>
      </c>
      <c r="K2920" s="3">
        <v>6.5266203703703699E-4</v>
      </c>
    </row>
    <row r="2921" spans="1:11" x14ac:dyDescent="0.25">
      <c r="A2921" s="1">
        <v>2024</v>
      </c>
      <c r="B2921" s="4">
        <f>_xlfn.XLOOKUP(BD_ATLETAS[[#This Row],[ATLETA]],ATLETAS[ATLETA],ATLETAS[F. NACIMIENTO])</f>
        <v>34474</v>
      </c>
      <c r="C2921" s="1">
        <f>IF(BD_ATLETAS[[#This Row],[F. NACIMIENTO]]=0,"",BD_ATLETAS[[#This Row],[AÑO]]-YEAR(BD_ATLETAS[[#This Row],[F. NACIMIENTO]]))</f>
        <v>26</v>
      </c>
      <c r="D2921" s="2" t="s">
        <v>130</v>
      </c>
      <c r="E2921" s="4" t="s">
        <v>364</v>
      </c>
      <c r="F2921" s="4" t="str">
        <f>IFERROR(IF(BD_ATLETAS[[#This Row],[SEXO]]="F",_xlfn.XLOOKUP(BD_ATLETAS[[#This Row],[EDAD]],MENU!$C$2:$C$123,MENU!$D$2:$D$123),_xlfn.XLOOKUP(BD_ATLETAS[[#This Row],[EDAD]],MENU!$E$2:$E$123,MENU!$F$2:$F$123)),"")</f>
        <v>MAYORES</v>
      </c>
      <c r="G2921" s="4" t="str">
        <f>_xlfn.XLOOKUP(BD_ATLETAS[[#This Row],[ATLETA]],ATLETAS[ATLETA],ATLETAS[SEXO])</f>
        <v>F</v>
      </c>
      <c r="H2921" s="4" t="s">
        <v>384</v>
      </c>
      <c r="I2921" s="2" t="s">
        <v>388</v>
      </c>
      <c r="J2921" s="1" t="s">
        <v>653</v>
      </c>
      <c r="K2921" s="3">
        <v>6.0886574074074063E-3</v>
      </c>
    </row>
    <row r="2922" spans="1:11" x14ac:dyDescent="0.25">
      <c r="A2922" s="1">
        <v>2024</v>
      </c>
      <c r="B2922" s="4">
        <f>_xlfn.XLOOKUP(BD_ATLETAS[[#This Row],[ATLETA]],ATLETAS[ATLETA],ATLETAS[F. NACIMIENTO])</f>
        <v>39225</v>
      </c>
      <c r="C2922" s="1">
        <f>IF(BD_ATLETAS[[#This Row],[F. NACIMIENTO]]=0,"",BD_ATLETAS[[#This Row],[AÑO]]-YEAR(BD_ATLETAS[[#This Row],[F. NACIMIENTO]]))</f>
        <v>13</v>
      </c>
      <c r="D2922" s="2" t="s">
        <v>333</v>
      </c>
      <c r="E2922" s="4" t="s">
        <v>376</v>
      </c>
      <c r="F2922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2" s="4" t="str">
        <f>_xlfn.XLOOKUP(BD_ATLETAS[[#This Row],[ATLETA]],ATLETAS[ATLETA],ATLETAS[SEXO])</f>
        <v>F</v>
      </c>
      <c r="H2922" s="4" t="s">
        <v>384</v>
      </c>
      <c r="I2922" s="2" t="s">
        <v>388</v>
      </c>
      <c r="J2922" s="1" t="s">
        <v>653</v>
      </c>
      <c r="K2922" s="3">
        <v>4.4199074074074071E-3</v>
      </c>
    </row>
    <row r="2923" spans="1:11" x14ac:dyDescent="0.25">
      <c r="A2923" s="1">
        <v>2024</v>
      </c>
      <c r="B2923" s="4">
        <f>_xlfn.XLOOKUP(BD_ATLETAS[[#This Row],[ATLETA]],ATLETAS[ATLETA],ATLETAS[F. NACIMIENTO])</f>
        <v>39225</v>
      </c>
      <c r="C2923" s="1">
        <f>IF(BD_ATLETAS[[#This Row],[F. NACIMIENTO]]=0,"",BD_ATLETAS[[#This Row],[AÑO]]-YEAR(BD_ATLETAS[[#This Row],[F. NACIMIENTO]]))</f>
        <v>13</v>
      </c>
      <c r="D2923" s="2" t="s">
        <v>333</v>
      </c>
      <c r="E2923" s="4" t="s">
        <v>376</v>
      </c>
      <c r="F2923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3" s="4" t="str">
        <f>_xlfn.XLOOKUP(BD_ATLETAS[[#This Row],[ATLETA]],ATLETAS[ATLETA],ATLETAS[SEXO])</f>
        <v>F</v>
      </c>
      <c r="H2923" s="4" t="s">
        <v>384</v>
      </c>
      <c r="I2923" s="2" t="s">
        <v>388</v>
      </c>
      <c r="J2923" s="1" t="s">
        <v>11</v>
      </c>
      <c r="K2923" s="3">
        <v>5.0960648148148154E-4</v>
      </c>
    </row>
    <row r="2924" spans="1:11" x14ac:dyDescent="0.25">
      <c r="A2924" s="1">
        <v>2024</v>
      </c>
      <c r="B2924" s="4">
        <f>_xlfn.XLOOKUP(BD_ATLETAS[[#This Row],[ATLETA]],ATLETAS[ATLETA],ATLETAS[F. NACIMIENTO])</f>
        <v>38715</v>
      </c>
      <c r="C2924" s="1">
        <f>IF(BD_ATLETAS[[#This Row],[F. NACIMIENTO]]=0,"",BD_ATLETAS[[#This Row],[AÑO]]-YEAR(BD_ATLETAS[[#This Row],[F. NACIMIENTO]]))</f>
        <v>15</v>
      </c>
      <c r="D2924" s="2" t="s">
        <v>335</v>
      </c>
      <c r="E2924" s="4" t="s">
        <v>376</v>
      </c>
      <c r="F292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4" s="4" t="str">
        <f>_xlfn.XLOOKUP(BD_ATLETAS[[#This Row],[ATLETA]],ATLETAS[ATLETA],ATLETAS[SEXO])</f>
        <v>F</v>
      </c>
      <c r="H2924" s="4" t="s">
        <v>384</v>
      </c>
      <c r="I2924" s="2" t="s">
        <v>388</v>
      </c>
      <c r="J2924" s="1" t="s">
        <v>653</v>
      </c>
      <c r="K2924" s="3">
        <v>4.0736111111111112E-3</v>
      </c>
    </row>
    <row r="2925" spans="1:11" x14ac:dyDescent="0.25">
      <c r="A2925" s="1">
        <v>2024</v>
      </c>
      <c r="B2925" s="4">
        <f>_xlfn.XLOOKUP(BD_ATLETAS[[#This Row],[ATLETA]],ATLETAS[ATLETA],ATLETAS[F. NACIMIENTO])</f>
        <v>38715</v>
      </c>
      <c r="C2925" s="1">
        <f>IF(BD_ATLETAS[[#This Row],[F. NACIMIENTO]]=0,"",BD_ATLETAS[[#This Row],[AÑO]]-YEAR(BD_ATLETAS[[#This Row],[F. NACIMIENTO]]))</f>
        <v>15</v>
      </c>
      <c r="D2925" s="2" t="s">
        <v>335</v>
      </c>
      <c r="E2925" s="4" t="s">
        <v>376</v>
      </c>
      <c r="F292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5" s="4" t="str">
        <f>_xlfn.XLOOKUP(BD_ATLETAS[[#This Row],[ATLETA]],ATLETAS[ATLETA],ATLETAS[SEXO])</f>
        <v>F</v>
      </c>
      <c r="H2925" s="4" t="s">
        <v>384</v>
      </c>
      <c r="I2925" s="2" t="s">
        <v>388</v>
      </c>
      <c r="J2925" s="1" t="s">
        <v>11</v>
      </c>
      <c r="K2925" s="3">
        <v>4.4664351851851858E-4</v>
      </c>
    </row>
    <row r="2926" spans="1:11" x14ac:dyDescent="0.25">
      <c r="A2926" s="1">
        <v>2024</v>
      </c>
      <c r="B2926" s="4">
        <f>_xlfn.XLOOKUP(BD_ATLETAS[[#This Row],[ATLETA]],ATLETAS[ATLETA],ATLETAS[F. NACIMIENTO])</f>
        <v>38153</v>
      </c>
      <c r="C2926" s="1">
        <f>IF(BD_ATLETAS[[#This Row],[F. NACIMIENTO]]=0,"",BD_ATLETAS[[#This Row],[AÑO]]-YEAR(BD_ATLETAS[[#This Row],[F. NACIMIENTO]]))</f>
        <v>16</v>
      </c>
      <c r="D2926" s="2" t="s">
        <v>273</v>
      </c>
      <c r="E2926" s="4" t="s">
        <v>369</v>
      </c>
      <c r="F292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6" s="4" t="str">
        <f>_xlfn.XLOOKUP(BD_ATLETAS[[#This Row],[ATLETA]],ATLETAS[ATLETA],ATLETAS[SEXO])</f>
        <v>M</v>
      </c>
      <c r="H2926" s="4" t="s">
        <v>384</v>
      </c>
      <c r="I2926" s="2" t="s">
        <v>388</v>
      </c>
      <c r="J2926" s="1" t="s">
        <v>653</v>
      </c>
      <c r="K2926" s="3">
        <v>3.5593749999999996E-3</v>
      </c>
    </row>
    <row r="2927" spans="1:11" x14ac:dyDescent="0.25">
      <c r="A2927" s="1">
        <v>2024</v>
      </c>
      <c r="B2927" s="4">
        <f>_xlfn.XLOOKUP(BD_ATLETAS[[#This Row],[ATLETA]],ATLETAS[ATLETA],ATLETAS[F. NACIMIENTO])</f>
        <v>38153</v>
      </c>
      <c r="C2927" s="1">
        <f>IF(BD_ATLETAS[[#This Row],[F. NACIMIENTO]]=0,"",BD_ATLETAS[[#This Row],[AÑO]]-YEAR(BD_ATLETAS[[#This Row],[F. NACIMIENTO]]))</f>
        <v>16</v>
      </c>
      <c r="D2927" s="2" t="s">
        <v>273</v>
      </c>
      <c r="E2927" s="4" t="s">
        <v>369</v>
      </c>
      <c r="F292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7" s="4" t="str">
        <f>_xlfn.XLOOKUP(BD_ATLETAS[[#This Row],[ATLETA]],ATLETAS[ATLETA],ATLETAS[SEXO])</f>
        <v>M</v>
      </c>
      <c r="H2927" s="4" t="s">
        <v>384</v>
      </c>
      <c r="I2927" s="2" t="s">
        <v>388</v>
      </c>
      <c r="J2927" s="1" t="s">
        <v>20</v>
      </c>
      <c r="K2927" s="3">
        <v>1.0462962962962963E-3</v>
      </c>
    </row>
    <row r="2928" spans="1:11" x14ac:dyDescent="0.25">
      <c r="A2928" s="1">
        <v>2024</v>
      </c>
      <c r="B2928" s="4">
        <f>_xlfn.XLOOKUP(BD_ATLETAS[[#This Row],[ATLETA]],ATLETAS[ATLETA],ATLETAS[F. NACIMIENTO])</f>
        <v>38153</v>
      </c>
      <c r="C2928" s="1">
        <f>IF(BD_ATLETAS[[#This Row],[F. NACIMIENTO]]=0,"",BD_ATLETAS[[#This Row],[AÑO]]-YEAR(BD_ATLETAS[[#This Row],[F. NACIMIENTO]]))</f>
        <v>16</v>
      </c>
      <c r="D2928" s="2" t="s">
        <v>273</v>
      </c>
      <c r="E2928" s="4" t="s">
        <v>369</v>
      </c>
      <c r="F292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28" s="4" t="str">
        <f>_xlfn.XLOOKUP(BD_ATLETAS[[#This Row],[ATLETA]],ATLETAS[ATLETA],ATLETAS[SEXO])</f>
        <v>M</v>
      </c>
      <c r="H2928" s="4" t="s">
        <v>384</v>
      </c>
      <c r="I2928" s="2" t="s">
        <v>388</v>
      </c>
      <c r="J2928" s="1" t="s">
        <v>11</v>
      </c>
      <c r="K2928" s="3">
        <v>4.3761574074074075E-4</v>
      </c>
    </row>
    <row r="2929" spans="1:11" x14ac:dyDescent="0.25">
      <c r="A2929" s="1">
        <v>2024</v>
      </c>
      <c r="B2929" s="4">
        <f>_xlfn.XLOOKUP(BD_ATLETAS[[#This Row],[ATLETA]],ATLETAS[ATLETA],ATLETAS[F. NACIMIENTO])</f>
        <v>39416</v>
      </c>
      <c r="C2929" s="1">
        <f>IF(BD_ATLETAS[[#This Row],[F. NACIMIENTO]]=0,"",BD_ATLETAS[[#This Row],[AÑO]]-YEAR(BD_ATLETAS[[#This Row],[F. NACIMIENTO]]))</f>
        <v>13</v>
      </c>
      <c r="D2929" s="2" t="s">
        <v>138</v>
      </c>
      <c r="E2929" s="4" t="s">
        <v>364</v>
      </c>
      <c r="F2929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29" s="4" t="str">
        <f>_xlfn.XLOOKUP(BD_ATLETAS[[#This Row],[ATLETA]],ATLETAS[ATLETA],ATLETAS[SEXO])</f>
        <v>M</v>
      </c>
      <c r="H2929" s="4" t="s">
        <v>384</v>
      </c>
      <c r="I2929" s="2" t="s">
        <v>388</v>
      </c>
      <c r="J2929" s="1" t="s">
        <v>653</v>
      </c>
      <c r="K2929" s="3">
        <v>3.5905092592592594E-3</v>
      </c>
    </row>
    <row r="2930" spans="1:11" x14ac:dyDescent="0.25">
      <c r="A2930" s="1">
        <v>2024</v>
      </c>
      <c r="B2930" s="4">
        <f>_xlfn.XLOOKUP(BD_ATLETAS[[#This Row],[ATLETA]],ATLETAS[ATLETA],ATLETAS[F. NACIMIENTO])</f>
        <v>39416</v>
      </c>
      <c r="C2930" s="1">
        <f>IF(BD_ATLETAS[[#This Row],[F. NACIMIENTO]]=0,"",BD_ATLETAS[[#This Row],[AÑO]]-YEAR(BD_ATLETAS[[#This Row],[F. NACIMIENTO]]))</f>
        <v>13</v>
      </c>
      <c r="D2930" s="2" t="s">
        <v>138</v>
      </c>
      <c r="E2930" s="4" t="s">
        <v>364</v>
      </c>
      <c r="F293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30" s="4" t="str">
        <f>_xlfn.XLOOKUP(BD_ATLETAS[[#This Row],[ATLETA]],ATLETAS[ATLETA],ATLETAS[SEXO])</f>
        <v>M</v>
      </c>
      <c r="H2930" s="4" t="s">
        <v>384</v>
      </c>
      <c r="I2930" s="2" t="s">
        <v>388</v>
      </c>
      <c r="J2930" s="1" t="s">
        <v>20</v>
      </c>
      <c r="K2930" s="3">
        <v>1.0077546296296295E-3</v>
      </c>
    </row>
    <row r="2931" spans="1:11" x14ac:dyDescent="0.25">
      <c r="A2931" s="1">
        <v>2024</v>
      </c>
      <c r="B2931" s="4">
        <f>_xlfn.XLOOKUP(BD_ATLETAS[[#This Row],[ATLETA]],ATLETAS[ATLETA],ATLETAS[F. NACIMIENTO])</f>
        <v>39416</v>
      </c>
      <c r="C2931" s="1">
        <f>IF(BD_ATLETAS[[#This Row],[F. NACIMIENTO]]=0,"",BD_ATLETAS[[#This Row],[AÑO]]-YEAR(BD_ATLETAS[[#This Row],[F. NACIMIENTO]]))</f>
        <v>13</v>
      </c>
      <c r="D2931" s="2" t="s">
        <v>138</v>
      </c>
      <c r="E2931" s="4" t="s">
        <v>364</v>
      </c>
      <c r="F2931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31" s="4" t="str">
        <f>_xlfn.XLOOKUP(BD_ATLETAS[[#This Row],[ATLETA]],ATLETAS[ATLETA],ATLETAS[SEXO])</f>
        <v>M</v>
      </c>
      <c r="H2931" s="4" t="s">
        <v>384</v>
      </c>
      <c r="I2931" s="2" t="s">
        <v>388</v>
      </c>
      <c r="J2931" s="1" t="s">
        <v>11</v>
      </c>
      <c r="K2931" s="3">
        <v>4.0439814814814814E-4</v>
      </c>
    </row>
    <row r="2932" spans="1:11" x14ac:dyDescent="0.25">
      <c r="A2932" s="1">
        <v>2024</v>
      </c>
      <c r="B2932" s="4">
        <f>_xlfn.XLOOKUP(BD_ATLETAS[[#This Row],[ATLETA]],ATLETAS[ATLETA],ATLETAS[F. NACIMIENTO])</f>
        <v>40298</v>
      </c>
      <c r="C2932" s="1">
        <f>IF(BD_ATLETAS[[#This Row],[F. NACIMIENTO]]=0,"",BD_ATLETAS[[#This Row],[AÑO]]-YEAR(BD_ATLETAS[[#This Row],[F. NACIMIENTO]]))</f>
        <v>10</v>
      </c>
      <c r="D2932" s="2" t="s">
        <v>331</v>
      </c>
      <c r="E2932" s="4" t="s">
        <v>376</v>
      </c>
      <c r="F293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2" s="4" t="str">
        <f>_xlfn.XLOOKUP(BD_ATLETAS[[#This Row],[ATLETA]],ATLETAS[ATLETA],ATLETAS[SEXO])</f>
        <v>F</v>
      </c>
      <c r="H2932" s="4" t="s">
        <v>384</v>
      </c>
      <c r="I2932" s="2" t="s">
        <v>388</v>
      </c>
      <c r="J2932" s="1" t="s">
        <v>653</v>
      </c>
      <c r="K2932" s="3">
        <v>5.7305555555555556E-3</v>
      </c>
    </row>
    <row r="2933" spans="1:11" x14ac:dyDescent="0.25">
      <c r="A2933" s="1">
        <v>2024</v>
      </c>
      <c r="B2933" s="4">
        <f>_xlfn.XLOOKUP(BD_ATLETAS[[#This Row],[ATLETA]],ATLETAS[ATLETA],ATLETAS[F. NACIMIENTO])</f>
        <v>40298</v>
      </c>
      <c r="C2933" s="1">
        <f>IF(BD_ATLETAS[[#This Row],[F. NACIMIENTO]]=0,"",BD_ATLETAS[[#This Row],[AÑO]]-YEAR(BD_ATLETAS[[#This Row],[F. NACIMIENTO]]))</f>
        <v>10</v>
      </c>
      <c r="D2933" s="2" t="s">
        <v>331</v>
      </c>
      <c r="E2933" s="4" t="s">
        <v>376</v>
      </c>
      <c r="F293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3" s="4" t="str">
        <f>_xlfn.XLOOKUP(BD_ATLETAS[[#This Row],[ATLETA]],ATLETAS[ATLETA],ATLETAS[SEXO])</f>
        <v>F</v>
      </c>
      <c r="H2933" s="4" t="s">
        <v>384</v>
      </c>
      <c r="I2933" s="2" t="s">
        <v>388</v>
      </c>
      <c r="J2933" s="1" t="s">
        <v>20</v>
      </c>
      <c r="K2933" s="3">
        <v>1.5686342592592592E-3</v>
      </c>
    </row>
    <row r="2934" spans="1:11" x14ac:dyDescent="0.25">
      <c r="A2934" s="1">
        <v>2024</v>
      </c>
      <c r="B2934" s="4">
        <f>_xlfn.XLOOKUP(BD_ATLETAS[[#This Row],[ATLETA]],ATLETAS[ATLETA],ATLETAS[F. NACIMIENTO])</f>
        <v>40298</v>
      </c>
      <c r="C2934" s="1">
        <f>IF(BD_ATLETAS[[#This Row],[F. NACIMIENTO]]=0,"",BD_ATLETAS[[#This Row],[AÑO]]-YEAR(BD_ATLETAS[[#This Row],[F. NACIMIENTO]]))</f>
        <v>10</v>
      </c>
      <c r="D2934" s="2" t="s">
        <v>331</v>
      </c>
      <c r="E2934" s="4" t="s">
        <v>376</v>
      </c>
      <c r="F2934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34" s="4" t="str">
        <f>_xlfn.XLOOKUP(BD_ATLETAS[[#This Row],[ATLETA]],ATLETAS[ATLETA],ATLETAS[SEXO])</f>
        <v>F</v>
      </c>
      <c r="H2934" s="4" t="s">
        <v>384</v>
      </c>
      <c r="I2934" s="2" t="s">
        <v>388</v>
      </c>
      <c r="J2934" s="1" t="s">
        <v>11</v>
      </c>
      <c r="K2934" s="3">
        <v>7.2037037037037035E-4</v>
      </c>
    </row>
    <row r="2935" spans="1:11" x14ac:dyDescent="0.25">
      <c r="A2935" s="1">
        <v>2024</v>
      </c>
      <c r="B2935" s="4">
        <f>_xlfn.XLOOKUP(BD_ATLETAS[[#This Row],[ATLETA]],ATLETAS[ATLETA],ATLETAS[F. NACIMIENTO])</f>
        <v>40739</v>
      </c>
      <c r="C2935" s="1">
        <f>IF(BD_ATLETAS[[#This Row],[F. NACIMIENTO]]=0,"",BD_ATLETAS[[#This Row],[AÑO]]-YEAR(BD_ATLETAS[[#This Row],[F. NACIMIENTO]]))</f>
        <v>9</v>
      </c>
      <c r="D2935" s="2" t="s">
        <v>389</v>
      </c>
      <c r="E2935" s="4" t="s">
        <v>78</v>
      </c>
      <c r="F2935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35" s="4" t="str">
        <f>_xlfn.XLOOKUP(BD_ATLETAS[[#This Row],[ATLETA]],ATLETAS[ATLETA],ATLETAS[SEXO])</f>
        <v>F</v>
      </c>
      <c r="H2935" s="4" t="s">
        <v>384</v>
      </c>
      <c r="I2935" s="2" t="s">
        <v>388</v>
      </c>
      <c r="J2935" s="1" t="s">
        <v>653</v>
      </c>
      <c r="K2935" s="3">
        <v>6.5034722222222221E-3</v>
      </c>
    </row>
    <row r="2936" spans="1:11" x14ac:dyDescent="0.25">
      <c r="A2936" s="1">
        <v>2024</v>
      </c>
      <c r="B2936" s="4">
        <f>_xlfn.XLOOKUP(BD_ATLETAS[[#This Row],[ATLETA]],ATLETAS[ATLETA],ATLETAS[F. NACIMIENTO])</f>
        <v>40739</v>
      </c>
      <c r="C2936" s="1">
        <f>IF(BD_ATLETAS[[#This Row],[F. NACIMIENTO]]=0,"",BD_ATLETAS[[#This Row],[AÑO]]-YEAR(BD_ATLETAS[[#This Row],[F. NACIMIENTO]]))</f>
        <v>9</v>
      </c>
      <c r="D2936" s="2" t="s">
        <v>389</v>
      </c>
      <c r="E2936" s="4" t="s">
        <v>78</v>
      </c>
      <c r="F2936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36" s="4" t="str">
        <f>_xlfn.XLOOKUP(BD_ATLETAS[[#This Row],[ATLETA]],ATLETAS[ATLETA],ATLETAS[SEXO])</f>
        <v>F</v>
      </c>
      <c r="H2936" s="4" t="s">
        <v>384</v>
      </c>
      <c r="I2936" s="2" t="s">
        <v>388</v>
      </c>
      <c r="J2936" s="1" t="s">
        <v>20</v>
      </c>
      <c r="K2936" s="3">
        <v>1.6969907407407409E-3</v>
      </c>
    </row>
    <row r="2937" spans="1:11" x14ac:dyDescent="0.25">
      <c r="A2937" s="1">
        <v>2024</v>
      </c>
      <c r="B2937" s="4">
        <f>_xlfn.XLOOKUP(BD_ATLETAS[[#This Row],[ATLETA]],ATLETAS[ATLETA],ATLETAS[F. NACIMIENTO])</f>
        <v>38082</v>
      </c>
      <c r="C2937" s="1">
        <f>IF(BD_ATLETAS[[#This Row],[F. NACIMIENTO]]=0,"",BD_ATLETAS[[#This Row],[AÑO]]-YEAR(BD_ATLETAS[[#This Row],[F. NACIMIENTO]]))</f>
        <v>16</v>
      </c>
      <c r="D2937" s="2" t="s">
        <v>399</v>
      </c>
      <c r="E2937" s="4" t="s">
        <v>369</v>
      </c>
      <c r="F293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7" s="4" t="str">
        <f>_xlfn.XLOOKUP(BD_ATLETAS[[#This Row],[ATLETA]],ATLETAS[ATLETA],ATLETAS[SEXO])</f>
        <v>F</v>
      </c>
      <c r="H2937" s="4" t="s">
        <v>384</v>
      </c>
      <c r="I2937" s="2" t="s">
        <v>388</v>
      </c>
      <c r="J2937" s="1" t="s">
        <v>653</v>
      </c>
      <c r="K2937" s="3">
        <v>4.9659722222222223E-3</v>
      </c>
    </row>
    <row r="2938" spans="1:11" x14ac:dyDescent="0.25">
      <c r="A2938" s="1">
        <v>2024</v>
      </c>
      <c r="B2938" s="4">
        <f>_xlfn.XLOOKUP(BD_ATLETAS[[#This Row],[ATLETA]],ATLETAS[ATLETA],ATLETAS[F. NACIMIENTO])</f>
        <v>38082</v>
      </c>
      <c r="C2938" s="1">
        <f>IF(BD_ATLETAS[[#This Row],[F. NACIMIENTO]]=0,"",BD_ATLETAS[[#This Row],[AÑO]]-YEAR(BD_ATLETAS[[#This Row],[F. NACIMIENTO]]))</f>
        <v>16</v>
      </c>
      <c r="D2938" s="2" t="s">
        <v>399</v>
      </c>
      <c r="E2938" s="4" t="s">
        <v>369</v>
      </c>
      <c r="F293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8" s="4" t="str">
        <f>_xlfn.XLOOKUP(BD_ATLETAS[[#This Row],[ATLETA]],ATLETAS[ATLETA],ATLETAS[SEXO])</f>
        <v>F</v>
      </c>
      <c r="H2938" s="4" t="s">
        <v>384</v>
      </c>
      <c r="I2938" s="2" t="s">
        <v>388</v>
      </c>
      <c r="J2938" s="1" t="s">
        <v>20</v>
      </c>
      <c r="K2938" s="3">
        <v>1.4442129629629629E-3</v>
      </c>
    </row>
    <row r="2939" spans="1:11" x14ac:dyDescent="0.25">
      <c r="A2939" s="1">
        <v>2024</v>
      </c>
      <c r="B2939" s="4">
        <f>_xlfn.XLOOKUP(BD_ATLETAS[[#This Row],[ATLETA]],ATLETAS[ATLETA],ATLETAS[F. NACIMIENTO])</f>
        <v>38082</v>
      </c>
      <c r="C2939" s="1">
        <f>IF(BD_ATLETAS[[#This Row],[F. NACIMIENTO]]=0,"",BD_ATLETAS[[#This Row],[AÑO]]-YEAR(BD_ATLETAS[[#This Row],[F. NACIMIENTO]]))</f>
        <v>16</v>
      </c>
      <c r="D2939" s="2" t="s">
        <v>399</v>
      </c>
      <c r="E2939" s="4" t="s">
        <v>369</v>
      </c>
      <c r="F2939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39" s="4" t="str">
        <f>_xlfn.XLOOKUP(BD_ATLETAS[[#This Row],[ATLETA]],ATLETAS[ATLETA],ATLETAS[SEXO])</f>
        <v>F</v>
      </c>
      <c r="H2939" s="4" t="s">
        <v>384</v>
      </c>
      <c r="I2939" s="2" t="s">
        <v>388</v>
      </c>
      <c r="J2939" s="1" t="s">
        <v>11</v>
      </c>
      <c r="K2939" s="3">
        <v>6.1412037037037045E-4</v>
      </c>
    </row>
    <row r="2940" spans="1:11" x14ac:dyDescent="0.25">
      <c r="A2940" s="1">
        <v>2024</v>
      </c>
      <c r="B2940" s="4">
        <f>_xlfn.XLOOKUP(BD_ATLETAS[[#This Row],[ATLETA]],ATLETAS[ATLETA],ATLETAS[F. NACIMIENTO])</f>
        <v>40271</v>
      </c>
      <c r="C2940" s="1">
        <f>IF(BD_ATLETAS[[#This Row],[F. NACIMIENTO]]=0,"",BD_ATLETAS[[#This Row],[AÑO]]-YEAR(BD_ATLETAS[[#This Row],[F. NACIMIENTO]]))</f>
        <v>10</v>
      </c>
      <c r="D2940" s="2" t="s">
        <v>390</v>
      </c>
      <c r="E2940" s="4" t="s">
        <v>78</v>
      </c>
      <c r="F2940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0" s="4" t="str">
        <f>_xlfn.XLOOKUP(BD_ATLETAS[[#This Row],[ATLETA]],ATLETAS[ATLETA],ATLETAS[SEXO])</f>
        <v>F</v>
      </c>
      <c r="H2940" s="4" t="s">
        <v>384</v>
      </c>
      <c r="I2940" s="2" t="s">
        <v>388</v>
      </c>
      <c r="J2940" s="1" t="s">
        <v>653</v>
      </c>
      <c r="K2940" s="3">
        <v>6.2952546296296289E-3</v>
      </c>
    </row>
    <row r="2941" spans="1:11" x14ac:dyDescent="0.25">
      <c r="A2941" s="1">
        <v>2024</v>
      </c>
      <c r="B2941" s="4">
        <f>_xlfn.XLOOKUP(BD_ATLETAS[[#This Row],[ATLETA]],ATLETAS[ATLETA],ATLETAS[F. NACIMIENTO])</f>
        <v>40271</v>
      </c>
      <c r="C2941" s="1">
        <f>IF(BD_ATLETAS[[#This Row],[F. NACIMIENTO]]=0,"",BD_ATLETAS[[#This Row],[AÑO]]-YEAR(BD_ATLETAS[[#This Row],[F. NACIMIENTO]]))</f>
        <v>10</v>
      </c>
      <c r="D2941" s="2" t="s">
        <v>390</v>
      </c>
      <c r="E2941" s="4" t="s">
        <v>78</v>
      </c>
      <c r="F2941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1" s="4" t="str">
        <f>_xlfn.XLOOKUP(BD_ATLETAS[[#This Row],[ATLETA]],ATLETAS[ATLETA],ATLETAS[SEXO])</f>
        <v>F</v>
      </c>
      <c r="H2941" s="4" t="s">
        <v>384</v>
      </c>
      <c r="I2941" s="2" t="s">
        <v>388</v>
      </c>
      <c r="J2941" s="1" t="s">
        <v>20</v>
      </c>
      <c r="K2941" s="3">
        <v>1.7171296296296299E-3</v>
      </c>
    </row>
    <row r="2942" spans="1:11" x14ac:dyDescent="0.25">
      <c r="A2942" s="1">
        <v>2024</v>
      </c>
      <c r="B2942" s="4">
        <f>_xlfn.XLOOKUP(BD_ATLETAS[[#This Row],[ATLETA]],ATLETAS[ATLETA],ATLETAS[F. NACIMIENTO])</f>
        <v>39783</v>
      </c>
      <c r="C2942" s="1">
        <f>IF(BD_ATLETAS[[#This Row],[F. NACIMIENTO]]=0,"",BD_ATLETAS[[#This Row],[AÑO]]-YEAR(BD_ATLETAS[[#This Row],[F. NACIMIENTO]]))</f>
        <v>12</v>
      </c>
      <c r="D2942" s="2" t="s">
        <v>263</v>
      </c>
      <c r="E2942" s="4" t="s">
        <v>369</v>
      </c>
      <c r="F2942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2" s="4" t="str">
        <f>_xlfn.XLOOKUP(BD_ATLETAS[[#This Row],[ATLETA]],ATLETAS[ATLETA],ATLETAS[SEXO])</f>
        <v>M</v>
      </c>
      <c r="H2942" s="4" t="s">
        <v>384</v>
      </c>
      <c r="I2942" s="2" t="s">
        <v>388</v>
      </c>
      <c r="J2942" s="1" t="s">
        <v>653</v>
      </c>
      <c r="K2942" s="3">
        <v>4.3460648148148148E-3</v>
      </c>
    </row>
    <row r="2943" spans="1:11" x14ac:dyDescent="0.25">
      <c r="A2943" s="1">
        <v>2024</v>
      </c>
      <c r="B2943" s="4">
        <f>_xlfn.XLOOKUP(BD_ATLETAS[[#This Row],[ATLETA]],ATLETAS[ATLETA],ATLETAS[F. NACIMIENTO])</f>
        <v>39783</v>
      </c>
      <c r="C2943" s="1">
        <f>IF(BD_ATLETAS[[#This Row],[F. NACIMIENTO]]=0,"",BD_ATLETAS[[#This Row],[AÑO]]-YEAR(BD_ATLETAS[[#This Row],[F. NACIMIENTO]]))</f>
        <v>12</v>
      </c>
      <c r="D2943" s="2" t="s">
        <v>263</v>
      </c>
      <c r="E2943" s="4" t="s">
        <v>369</v>
      </c>
      <c r="F2943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3" s="4" t="str">
        <f>_xlfn.XLOOKUP(BD_ATLETAS[[#This Row],[ATLETA]],ATLETAS[ATLETA],ATLETAS[SEXO])</f>
        <v>M</v>
      </c>
      <c r="H2943" s="4" t="s">
        <v>384</v>
      </c>
      <c r="I2943" s="2" t="s">
        <v>388</v>
      </c>
      <c r="J2943" s="1" t="s">
        <v>11</v>
      </c>
      <c r="K2943" s="3">
        <v>5.9212962962962962E-4</v>
      </c>
    </row>
    <row r="2944" spans="1:11" x14ac:dyDescent="0.25">
      <c r="A2944" s="1">
        <v>2024</v>
      </c>
      <c r="B2944" s="4">
        <f>_xlfn.XLOOKUP(BD_ATLETAS[[#This Row],[ATLETA]],ATLETAS[ATLETA],ATLETAS[F. NACIMIENTO])</f>
        <v>39429</v>
      </c>
      <c r="C2944" s="1">
        <f>IF(BD_ATLETAS[[#This Row],[F. NACIMIENTO]]=0,"",BD_ATLETAS[[#This Row],[AÑO]]-YEAR(BD_ATLETAS[[#This Row],[F. NACIMIENTO]]))</f>
        <v>13</v>
      </c>
      <c r="D2944" s="2" t="s">
        <v>342</v>
      </c>
      <c r="E2944" s="4" t="s">
        <v>376</v>
      </c>
      <c r="F294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44" s="4" t="str">
        <f>_xlfn.XLOOKUP(BD_ATLETAS[[#This Row],[ATLETA]],ATLETAS[ATLETA],ATLETAS[SEXO])</f>
        <v>M</v>
      </c>
      <c r="H2944" s="4" t="s">
        <v>384</v>
      </c>
      <c r="I2944" s="2" t="s">
        <v>388</v>
      </c>
      <c r="J2944" s="1" t="s">
        <v>653</v>
      </c>
      <c r="K2944" s="3">
        <v>4.3510416666666671E-3</v>
      </c>
    </row>
    <row r="2945" spans="1:11" x14ac:dyDescent="0.25">
      <c r="A2945" s="1">
        <v>2024</v>
      </c>
      <c r="B2945" s="4">
        <f>_xlfn.XLOOKUP(BD_ATLETAS[[#This Row],[ATLETA]],ATLETAS[ATLETA],ATLETAS[F. NACIMIENTO])</f>
        <v>38484</v>
      </c>
      <c r="C2945" s="1">
        <f>IF(BD_ATLETAS[[#This Row],[F. NACIMIENTO]]=0,"",BD_ATLETAS[[#This Row],[AÑO]]-YEAR(BD_ATLETAS[[#This Row],[F. NACIMIENTO]]))</f>
        <v>15</v>
      </c>
      <c r="D2945" s="2" t="s">
        <v>347</v>
      </c>
      <c r="E2945" s="4" t="s">
        <v>376</v>
      </c>
      <c r="F294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45" s="4" t="str">
        <f>_xlfn.XLOOKUP(BD_ATLETAS[[#This Row],[ATLETA]],ATLETAS[ATLETA],ATLETAS[SEXO])</f>
        <v>M</v>
      </c>
      <c r="H2945" s="4" t="s">
        <v>384</v>
      </c>
      <c r="I2945" s="2" t="s">
        <v>388</v>
      </c>
      <c r="J2945" s="1" t="s">
        <v>653</v>
      </c>
      <c r="K2945" s="3">
        <v>3.4464120370370369E-3</v>
      </c>
    </row>
    <row r="2946" spans="1:11" x14ac:dyDescent="0.25">
      <c r="A2946" s="1">
        <v>2024</v>
      </c>
      <c r="B2946" s="4">
        <f>_xlfn.XLOOKUP(BD_ATLETAS[[#This Row],[ATLETA]],ATLETAS[ATLETA],ATLETAS[F. NACIMIENTO])</f>
        <v>38484</v>
      </c>
      <c r="C2946" s="1">
        <f>IF(BD_ATLETAS[[#This Row],[F. NACIMIENTO]]=0,"",BD_ATLETAS[[#This Row],[AÑO]]-YEAR(BD_ATLETAS[[#This Row],[F. NACIMIENTO]]))</f>
        <v>15</v>
      </c>
      <c r="D2946" s="2" t="s">
        <v>347</v>
      </c>
      <c r="E2946" s="4" t="s">
        <v>376</v>
      </c>
      <c r="F2946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46" s="4" t="str">
        <f>_xlfn.XLOOKUP(BD_ATLETAS[[#This Row],[ATLETA]],ATLETAS[ATLETA],ATLETAS[SEXO])</f>
        <v>M</v>
      </c>
      <c r="H2946" s="4" t="s">
        <v>384</v>
      </c>
      <c r="I2946" s="2" t="s">
        <v>388</v>
      </c>
      <c r="J2946" s="1" t="s">
        <v>11</v>
      </c>
      <c r="K2946" s="3">
        <v>3.914351851851852E-4</v>
      </c>
    </row>
    <row r="2947" spans="1:11" x14ac:dyDescent="0.25">
      <c r="A2947" s="1">
        <v>2024</v>
      </c>
      <c r="B2947" s="4">
        <f>_xlfn.XLOOKUP(BD_ATLETAS[[#This Row],[ATLETA]],ATLETAS[ATLETA],ATLETAS[F. NACIMIENTO])</f>
        <v>39558</v>
      </c>
      <c r="C2947" s="1">
        <f>IF(BD_ATLETAS[[#This Row],[F. NACIMIENTO]]=0,"",BD_ATLETAS[[#This Row],[AÑO]]-YEAR(BD_ATLETAS[[#This Row],[F. NACIMIENTO]]))</f>
        <v>12</v>
      </c>
      <c r="D2947" s="2" t="s">
        <v>265</v>
      </c>
      <c r="E2947" s="4" t="s">
        <v>369</v>
      </c>
      <c r="F2947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7" s="4" t="str">
        <f>_xlfn.XLOOKUP(BD_ATLETAS[[#This Row],[ATLETA]],ATLETAS[ATLETA],ATLETAS[SEXO])</f>
        <v>M</v>
      </c>
      <c r="H2947" s="4" t="s">
        <v>384</v>
      </c>
      <c r="I2947" s="2" t="s">
        <v>388</v>
      </c>
      <c r="J2947" s="1" t="s">
        <v>653</v>
      </c>
      <c r="K2947" s="3">
        <v>4.0075231481481481E-3</v>
      </c>
    </row>
    <row r="2948" spans="1:11" x14ac:dyDescent="0.25">
      <c r="A2948" s="1">
        <v>2024</v>
      </c>
      <c r="B2948" s="4">
        <f>_xlfn.XLOOKUP(BD_ATLETAS[[#This Row],[ATLETA]],ATLETAS[ATLETA],ATLETAS[F. NACIMIENTO])</f>
        <v>39558</v>
      </c>
      <c r="C2948" s="1">
        <f>IF(BD_ATLETAS[[#This Row],[F. NACIMIENTO]]=0,"",BD_ATLETAS[[#This Row],[AÑO]]-YEAR(BD_ATLETAS[[#This Row],[F. NACIMIENTO]]))</f>
        <v>12</v>
      </c>
      <c r="D2948" s="2" t="s">
        <v>265</v>
      </c>
      <c r="E2948" s="4" t="s">
        <v>369</v>
      </c>
      <c r="F2948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8" s="4" t="str">
        <f>_xlfn.XLOOKUP(BD_ATLETAS[[#This Row],[ATLETA]],ATLETAS[ATLETA],ATLETAS[SEXO])</f>
        <v>M</v>
      </c>
      <c r="H2948" s="4" t="s">
        <v>384</v>
      </c>
      <c r="I2948" s="2" t="s">
        <v>388</v>
      </c>
      <c r="J2948" s="1" t="s">
        <v>20</v>
      </c>
      <c r="K2948" s="3">
        <v>1.1064814814814815E-3</v>
      </c>
    </row>
    <row r="2949" spans="1:11" x14ac:dyDescent="0.25">
      <c r="A2949" s="1">
        <v>2024</v>
      </c>
      <c r="B2949" s="4">
        <f>_xlfn.XLOOKUP(BD_ATLETAS[[#This Row],[ATLETA]],ATLETAS[ATLETA],ATLETAS[F. NACIMIENTO])</f>
        <v>39558</v>
      </c>
      <c r="C2949" s="1">
        <f>IF(BD_ATLETAS[[#This Row],[F. NACIMIENTO]]=0,"",BD_ATLETAS[[#This Row],[AÑO]]-YEAR(BD_ATLETAS[[#This Row],[F. NACIMIENTO]]))</f>
        <v>12</v>
      </c>
      <c r="D2949" s="2" t="s">
        <v>265</v>
      </c>
      <c r="E2949" s="4" t="s">
        <v>369</v>
      </c>
      <c r="F2949" s="4" t="str">
        <f>IFERROR(IF(BD_ATLETAS[[#This Row],[SEXO]]="F",_xlfn.XLOOKUP(BD_ATLETAS[[#This Row],[EDAD]],MENU!$C$2:$C$123,MENU!$D$2:$D$123),_xlfn.XLOOKUP(BD_ATLETAS[[#This Row],[EDAD]],MENU!$E$2:$E$123,MENU!$F$2:$F$123)),"")</f>
        <v>INFANTIL A</v>
      </c>
      <c r="G2949" s="4" t="str">
        <f>_xlfn.XLOOKUP(BD_ATLETAS[[#This Row],[ATLETA]],ATLETAS[ATLETA],ATLETAS[SEXO])</f>
        <v>M</v>
      </c>
      <c r="H2949" s="4" t="s">
        <v>384</v>
      </c>
      <c r="I2949" s="2" t="s">
        <v>388</v>
      </c>
      <c r="J2949" s="1" t="s">
        <v>11</v>
      </c>
      <c r="K2949" s="3">
        <v>4.5763888888888888E-4</v>
      </c>
    </row>
    <row r="2950" spans="1:11" x14ac:dyDescent="0.25">
      <c r="A2950" s="1">
        <v>2024</v>
      </c>
      <c r="B2950" s="4">
        <f>_xlfn.XLOOKUP(BD_ATLETAS[[#This Row],[ATLETA]],ATLETAS[ATLETA],ATLETAS[F. NACIMIENTO])</f>
        <v>39349</v>
      </c>
      <c r="C2950" s="1">
        <f>IF(BD_ATLETAS[[#This Row],[F. NACIMIENTO]]=0,"",BD_ATLETAS[[#This Row],[AÑO]]-YEAR(BD_ATLETAS[[#This Row],[F. NACIMIENTO]]))</f>
        <v>13</v>
      </c>
      <c r="D2950" s="2" t="s">
        <v>72</v>
      </c>
      <c r="E2950" s="4" t="s">
        <v>78</v>
      </c>
      <c r="F2950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0" s="4" t="str">
        <f>_xlfn.XLOOKUP(BD_ATLETAS[[#This Row],[ATLETA]],ATLETAS[ATLETA],ATLETAS[SEXO])</f>
        <v>F</v>
      </c>
      <c r="H2950" s="4" t="s">
        <v>384</v>
      </c>
      <c r="I2950" s="2" t="s">
        <v>388</v>
      </c>
      <c r="J2950" s="1" t="s">
        <v>653</v>
      </c>
      <c r="K2950" s="3">
        <v>4.4306712962962963E-3</v>
      </c>
    </row>
    <row r="2951" spans="1:11" x14ac:dyDescent="0.25">
      <c r="A2951" s="1">
        <v>2024</v>
      </c>
      <c r="B2951" s="4">
        <f>_xlfn.XLOOKUP(BD_ATLETAS[[#This Row],[ATLETA]],ATLETAS[ATLETA],ATLETAS[F. NACIMIENTO])</f>
        <v>40178</v>
      </c>
      <c r="C2951" s="1">
        <f>IF(BD_ATLETAS[[#This Row],[F. NACIMIENTO]]=0,"",BD_ATLETAS[[#This Row],[AÑO]]-YEAR(BD_ATLETAS[[#This Row],[F. NACIMIENTO]]))</f>
        <v>10</v>
      </c>
      <c r="D2951" s="2" t="s">
        <v>258</v>
      </c>
      <c r="E2951" s="4" t="s">
        <v>369</v>
      </c>
      <c r="F2951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1" s="4" t="str">
        <f>_xlfn.XLOOKUP(BD_ATLETAS[[#This Row],[ATLETA]],ATLETAS[ATLETA],ATLETAS[SEXO])</f>
        <v>M</v>
      </c>
      <c r="H2951" s="4" t="s">
        <v>384</v>
      </c>
      <c r="I2951" s="2" t="s">
        <v>388</v>
      </c>
      <c r="J2951" s="1" t="s">
        <v>653</v>
      </c>
      <c r="K2951" s="3">
        <v>6.1795138888888889E-3</v>
      </c>
    </row>
    <row r="2952" spans="1:11" x14ac:dyDescent="0.25">
      <c r="A2952" s="1">
        <v>2024</v>
      </c>
      <c r="B2952" s="4">
        <f>_xlfn.XLOOKUP(BD_ATLETAS[[#This Row],[ATLETA]],ATLETAS[ATLETA],ATLETAS[F. NACIMIENTO])</f>
        <v>40178</v>
      </c>
      <c r="C2952" s="1">
        <f>IF(BD_ATLETAS[[#This Row],[F. NACIMIENTO]]=0,"",BD_ATLETAS[[#This Row],[AÑO]]-YEAR(BD_ATLETAS[[#This Row],[F. NACIMIENTO]]))</f>
        <v>10</v>
      </c>
      <c r="D2952" s="2" t="s">
        <v>258</v>
      </c>
      <c r="E2952" s="4" t="s">
        <v>369</v>
      </c>
      <c r="F2952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2" s="4" t="str">
        <f>_xlfn.XLOOKUP(BD_ATLETAS[[#This Row],[ATLETA]],ATLETAS[ATLETA],ATLETAS[SEXO])</f>
        <v>M</v>
      </c>
      <c r="H2952" s="4" t="s">
        <v>384</v>
      </c>
      <c r="I2952" s="2" t="s">
        <v>388</v>
      </c>
      <c r="J2952" s="1" t="s">
        <v>20</v>
      </c>
      <c r="K2952" s="3">
        <v>1.9686342592592594E-3</v>
      </c>
    </row>
    <row r="2953" spans="1:11" x14ac:dyDescent="0.25">
      <c r="A2953" s="1">
        <v>2024</v>
      </c>
      <c r="B2953" s="4">
        <f>_xlfn.XLOOKUP(BD_ATLETAS[[#This Row],[ATLETA]],ATLETAS[ATLETA],ATLETAS[F. NACIMIENTO])</f>
        <v>40178</v>
      </c>
      <c r="C2953" s="1">
        <f>IF(BD_ATLETAS[[#This Row],[F. NACIMIENTO]]=0,"",BD_ATLETAS[[#This Row],[AÑO]]-YEAR(BD_ATLETAS[[#This Row],[F. NACIMIENTO]]))</f>
        <v>10</v>
      </c>
      <c r="D2953" s="2" t="s">
        <v>258</v>
      </c>
      <c r="E2953" s="4" t="s">
        <v>369</v>
      </c>
      <c r="F2953" s="4" t="str">
        <f>IFERROR(IF(BD_ATLETAS[[#This Row],[SEXO]]="F",_xlfn.XLOOKUP(BD_ATLETAS[[#This Row],[EDAD]],MENU!$C$2:$C$123,MENU!$D$2:$D$123),_xlfn.XLOOKUP(BD_ATLETAS[[#This Row],[EDAD]],MENU!$E$2:$E$123,MENU!$F$2:$F$123)),"")</f>
        <v>PRE B</v>
      </c>
      <c r="G2953" s="4" t="str">
        <f>_xlfn.XLOOKUP(BD_ATLETAS[[#This Row],[ATLETA]],ATLETAS[ATLETA],ATLETAS[SEXO])</f>
        <v>M</v>
      </c>
      <c r="H2953" s="4" t="s">
        <v>384</v>
      </c>
      <c r="I2953" s="2" t="s">
        <v>388</v>
      </c>
      <c r="J2953" s="1" t="s">
        <v>11</v>
      </c>
      <c r="K2953" s="3">
        <v>8.0011574074074067E-4</v>
      </c>
    </row>
    <row r="2954" spans="1:11" x14ac:dyDescent="0.25">
      <c r="A2954" s="1">
        <v>2024</v>
      </c>
      <c r="B2954" s="4">
        <f>_xlfn.XLOOKUP(BD_ATLETAS[[#This Row],[ATLETA]],ATLETAS[ATLETA],ATLETAS[F. NACIMIENTO])</f>
        <v>39198</v>
      </c>
      <c r="C2954" s="1">
        <f>IF(BD_ATLETAS[[#This Row],[F. NACIMIENTO]]=0,"",BD_ATLETAS[[#This Row],[AÑO]]-YEAR(BD_ATLETAS[[#This Row],[F. NACIMIENTO]]))</f>
        <v>13</v>
      </c>
      <c r="D2954" s="2" t="s">
        <v>408</v>
      </c>
      <c r="E2954" s="4" t="s">
        <v>369</v>
      </c>
      <c r="F2954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4" s="4" t="str">
        <f>_xlfn.XLOOKUP(BD_ATLETAS[[#This Row],[ATLETA]],ATLETAS[ATLETA],ATLETAS[SEXO])</f>
        <v>M</v>
      </c>
      <c r="H2954" s="4" t="s">
        <v>384</v>
      </c>
      <c r="I2954" s="2" t="s">
        <v>388</v>
      </c>
      <c r="J2954" s="1" t="s">
        <v>653</v>
      </c>
      <c r="K2954" s="3">
        <v>3.834722222222222E-3</v>
      </c>
    </row>
    <row r="2955" spans="1:11" x14ac:dyDescent="0.25">
      <c r="A2955" s="1">
        <v>2024</v>
      </c>
      <c r="B2955" s="4">
        <f>_xlfn.XLOOKUP(BD_ATLETAS[[#This Row],[ATLETA]],ATLETAS[ATLETA],ATLETAS[F. NACIMIENTO])</f>
        <v>39198</v>
      </c>
      <c r="C2955" s="1">
        <f>IF(BD_ATLETAS[[#This Row],[F. NACIMIENTO]]=0,"",BD_ATLETAS[[#This Row],[AÑO]]-YEAR(BD_ATLETAS[[#This Row],[F. NACIMIENTO]]))</f>
        <v>13</v>
      </c>
      <c r="D2955" s="2" t="s">
        <v>408</v>
      </c>
      <c r="E2955" s="4" t="s">
        <v>369</v>
      </c>
      <c r="F2955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5" s="4" t="str">
        <f>_xlfn.XLOOKUP(BD_ATLETAS[[#This Row],[ATLETA]],ATLETAS[ATLETA],ATLETAS[SEXO])</f>
        <v>M</v>
      </c>
      <c r="H2955" s="4" t="s">
        <v>384</v>
      </c>
      <c r="I2955" s="2" t="s">
        <v>388</v>
      </c>
      <c r="J2955" s="1" t="s">
        <v>20</v>
      </c>
      <c r="K2955" s="3">
        <v>1.0908564814814815E-3</v>
      </c>
    </row>
    <row r="2956" spans="1:11" x14ac:dyDescent="0.25">
      <c r="A2956" s="1">
        <v>2024</v>
      </c>
      <c r="B2956" s="4">
        <f>_xlfn.XLOOKUP(BD_ATLETAS[[#This Row],[ATLETA]],ATLETAS[ATLETA],ATLETAS[F. NACIMIENTO])</f>
        <v>39198</v>
      </c>
      <c r="C2956" s="1">
        <f>IF(BD_ATLETAS[[#This Row],[F. NACIMIENTO]]=0,"",BD_ATLETAS[[#This Row],[AÑO]]-YEAR(BD_ATLETAS[[#This Row],[F. NACIMIENTO]]))</f>
        <v>13</v>
      </c>
      <c r="D2956" s="2" t="s">
        <v>408</v>
      </c>
      <c r="E2956" s="4" t="s">
        <v>369</v>
      </c>
      <c r="F2956" s="4" t="str">
        <f>IFERROR(IF(BD_ATLETAS[[#This Row],[SEXO]]="F",_xlfn.XLOOKUP(BD_ATLETAS[[#This Row],[EDAD]],MENU!$C$2:$C$123,MENU!$D$2:$D$123),_xlfn.XLOOKUP(BD_ATLETAS[[#This Row],[EDAD]],MENU!$E$2:$E$123,MENU!$F$2:$F$123)),"")</f>
        <v>INFANTIL B</v>
      </c>
      <c r="G2956" s="4" t="str">
        <f>_xlfn.XLOOKUP(BD_ATLETAS[[#This Row],[ATLETA]],ATLETAS[ATLETA],ATLETAS[SEXO])</f>
        <v>M</v>
      </c>
      <c r="H2956" s="4" t="s">
        <v>384</v>
      </c>
      <c r="I2956" s="2" t="s">
        <v>388</v>
      </c>
      <c r="J2956" s="1" t="s">
        <v>11</v>
      </c>
      <c r="K2956" s="3">
        <v>4.521990740740741E-4</v>
      </c>
    </row>
    <row r="2957" spans="1:11" x14ac:dyDescent="0.25">
      <c r="A2957" s="1">
        <v>2024</v>
      </c>
      <c r="B2957" s="4">
        <f>_xlfn.XLOOKUP(BD_ATLETAS[[#This Row],[ATLETA]],ATLETAS[ATLETA],ATLETAS[F. NACIMIENTO])</f>
        <v>38352</v>
      </c>
      <c r="C2957" s="1">
        <f>IF(BD_ATLETAS[[#This Row],[F. NACIMIENTO]]=0,"",BD_ATLETAS[[#This Row],[AÑO]]-YEAR(BD_ATLETAS[[#This Row],[F. NACIMIENTO]]))</f>
        <v>15</v>
      </c>
      <c r="D2957" s="2" t="s">
        <v>271</v>
      </c>
      <c r="E2957" s="4" t="s">
        <v>369</v>
      </c>
      <c r="F2957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7" s="4" t="str">
        <f>_xlfn.XLOOKUP(BD_ATLETAS[[#This Row],[ATLETA]],ATLETAS[ATLETA],ATLETAS[SEXO])</f>
        <v>M</v>
      </c>
      <c r="H2957" s="4" t="s">
        <v>384</v>
      </c>
      <c r="I2957" s="2" t="s">
        <v>388</v>
      </c>
      <c r="J2957" s="1" t="s">
        <v>653</v>
      </c>
      <c r="K2957" s="3">
        <v>3.5652777777777779E-3</v>
      </c>
    </row>
    <row r="2958" spans="1:11" x14ac:dyDescent="0.25">
      <c r="A2958" s="1">
        <v>2024</v>
      </c>
      <c r="B2958" s="4">
        <f>_xlfn.XLOOKUP(BD_ATLETAS[[#This Row],[ATLETA]],ATLETAS[ATLETA],ATLETAS[F. NACIMIENTO])</f>
        <v>38352</v>
      </c>
      <c r="C2958" s="1">
        <f>IF(BD_ATLETAS[[#This Row],[F. NACIMIENTO]]=0,"",BD_ATLETAS[[#This Row],[AÑO]]-YEAR(BD_ATLETAS[[#This Row],[F. NACIMIENTO]]))</f>
        <v>15</v>
      </c>
      <c r="D2958" s="2" t="s">
        <v>271</v>
      </c>
      <c r="E2958" s="4" t="s">
        <v>369</v>
      </c>
      <c r="F2958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8" s="4" t="str">
        <f>_xlfn.XLOOKUP(BD_ATLETAS[[#This Row],[ATLETA]],ATLETAS[ATLETA],ATLETAS[SEXO])</f>
        <v>M</v>
      </c>
      <c r="H2958" s="4" t="s">
        <v>384</v>
      </c>
      <c r="I2958" s="2" t="s">
        <v>388</v>
      </c>
      <c r="J2958" s="1" t="s">
        <v>20</v>
      </c>
      <c r="K2958" s="3">
        <v>1.091087962962963E-3</v>
      </c>
    </row>
    <row r="2959" spans="1:11" x14ac:dyDescent="0.25">
      <c r="A2959" s="1">
        <v>2024</v>
      </c>
      <c r="B2959" s="4">
        <f>_xlfn.XLOOKUP(BD_ATLETAS[[#This Row],[ATLETA]],ATLETAS[ATLETA],ATLETAS[F. NACIMIENTO])</f>
        <v>38352</v>
      </c>
      <c r="C2959" s="1">
        <f>IF(BD_ATLETAS[[#This Row],[F. NACIMIENTO]]=0,"",BD_ATLETAS[[#This Row],[AÑO]]-YEAR(BD_ATLETAS[[#This Row],[F. NACIMIENTO]]))</f>
        <v>15</v>
      </c>
      <c r="D2959" s="2" t="s">
        <v>271</v>
      </c>
      <c r="E2959" s="4" t="s">
        <v>369</v>
      </c>
      <c r="F2959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59" s="4" t="str">
        <f>_xlfn.XLOOKUP(BD_ATLETAS[[#This Row],[ATLETA]],ATLETAS[ATLETA],ATLETAS[SEXO])</f>
        <v>M</v>
      </c>
      <c r="H2959" s="4" t="s">
        <v>384</v>
      </c>
      <c r="I2959" s="2" t="s">
        <v>388</v>
      </c>
      <c r="J2959" s="1" t="s">
        <v>11</v>
      </c>
      <c r="K2959" s="3">
        <v>4.2210648148148148E-4</v>
      </c>
    </row>
    <row r="2960" spans="1:11" x14ac:dyDescent="0.25">
      <c r="A2960" s="1">
        <v>2024</v>
      </c>
      <c r="B2960" s="4">
        <f>_xlfn.XLOOKUP(BD_ATLETAS[[#This Row],[ATLETA]],ATLETAS[ATLETA],ATLETAS[F. NACIMIENTO])</f>
        <v>38143</v>
      </c>
      <c r="C2960" s="1">
        <f>IF(BD_ATLETAS[[#This Row],[F. NACIMIENTO]]=0,"",BD_ATLETAS[[#This Row],[AÑO]]-YEAR(BD_ATLETAS[[#This Row],[F. NACIMIENTO]]))</f>
        <v>16</v>
      </c>
      <c r="D2960" s="2" t="s">
        <v>336</v>
      </c>
      <c r="E2960" s="4" t="s">
        <v>376</v>
      </c>
      <c r="F2960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0" s="4" t="str">
        <f>_xlfn.XLOOKUP(BD_ATLETAS[[#This Row],[ATLETA]],ATLETAS[ATLETA],ATLETAS[SEXO])</f>
        <v>F</v>
      </c>
      <c r="H2960" s="4" t="s">
        <v>384</v>
      </c>
      <c r="I2960" s="2" t="s">
        <v>388</v>
      </c>
      <c r="J2960" s="1" t="s">
        <v>653</v>
      </c>
      <c r="K2960" s="3">
        <v>4.2127314814814814E-3</v>
      </c>
    </row>
    <row r="2961" spans="1:11" x14ac:dyDescent="0.25">
      <c r="A2961" s="1">
        <v>2024</v>
      </c>
      <c r="B2961" s="4">
        <f>_xlfn.XLOOKUP(BD_ATLETAS[[#This Row],[ATLETA]],ATLETAS[ATLETA],ATLETAS[F. NACIMIENTO])</f>
        <v>38143</v>
      </c>
      <c r="C2961" s="1">
        <f>IF(BD_ATLETAS[[#This Row],[F. NACIMIENTO]]=0,"",BD_ATLETAS[[#This Row],[AÑO]]-YEAR(BD_ATLETAS[[#This Row],[F. NACIMIENTO]]))</f>
        <v>16</v>
      </c>
      <c r="D2961" s="2" t="s">
        <v>336</v>
      </c>
      <c r="E2961" s="4" t="s">
        <v>376</v>
      </c>
      <c r="F2961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1" s="4" t="str">
        <f>_xlfn.XLOOKUP(BD_ATLETAS[[#This Row],[ATLETA]],ATLETAS[ATLETA],ATLETAS[SEXO])</f>
        <v>F</v>
      </c>
      <c r="H2961" s="4" t="s">
        <v>384</v>
      </c>
      <c r="I2961" s="2" t="s">
        <v>388</v>
      </c>
      <c r="J2961" s="1" t="s">
        <v>20</v>
      </c>
      <c r="K2961" s="3">
        <v>1.2099537037037035E-3</v>
      </c>
    </row>
    <row r="2962" spans="1:11" x14ac:dyDescent="0.25">
      <c r="A2962" s="1">
        <v>2024</v>
      </c>
      <c r="B2962" s="4">
        <f>_xlfn.XLOOKUP(BD_ATLETAS[[#This Row],[ATLETA]],ATLETAS[ATLETA],ATLETAS[F. NACIMIENTO])</f>
        <v>38143</v>
      </c>
      <c r="C2962" s="1">
        <f>IF(BD_ATLETAS[[#This Row],[F. NACIMIENTO]]=0,"",BD_ATLETAS[[#This Row],[AÑO]]-YEAR(BD_ATLETAS[[#This Row],[F. NACIMIENTO]]))</f>
        <v>16</v>
      </c>
      <c r="D2962" s="2" t="s">
        <v>336</v>
      </c>
      <c r="E2962" s="4" t="s">
        <v>376</v>
      </c>
      <c r="F2962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2" s="4" t="str">
        <f>_xlfn.XLOOKUP(BD_ATLETAS[[#This Row],[ATLETA]],ATLETAS[ATLETA],ATLETAS[SEXO])</f>
        <v>F</v>
      </c>
      <c r="H2962" s="4" t="s">
        <v>384</v>
      </c>
      <c r="I2962" s="2" t="s">
        <v>388</v>
      </c>
      <c r="J2962" s="1" t="s">
        <v>11</v>
      </c>
      <c r="K2962" s="3">
        <v>5.2372685185185183E-4</v>
      </c>
    </row>
    <row r="2963" spans="1:11" x14ac:dyDescent="0.25">
      <c r="A2963" s="1">
        <v>2024</v>
      </c>
      <c r="B2963" s="4">
        <f>_xlfn.XLOOKUP(BD_ATLETAS[[#This Row],[ATLETA]],ATLETAS[ATLETA],ATLETAS[F. NACIMIENTO])</f>
        <v>38624</v>
      </c>
      <c r="C2963" s="1">
        <f>IF(BD_ATLETAS[[#This Row],[F. NACIMIENTO]]=0,"",BD_ATLETAS[[#This Row],[AÑO]]-YEAR(BD_ATLETAS[[#This Row],[F. NACIMIENTO]]))</f>
        <v>15</v>
      </c>
      <c r="D2963" s="2" t="s">
        <v>348</v>
      </c>
      <c r="E2963" s="4" t="s">
        <v>376</v>
      </c>
      <c r="F2963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3" s="4" t="str">
        <f>_xlfn.XLOOKUP(BD_ATLETAS[[#This Row],[ATLETA]],ATLETAS[ATLETA],ATLETAS[SEXO])</f>
        <v>M</v>
      </c>
      <c r="H2963" s="4" t="s">
        <v>384</v>
      </c>
      <c r="I2963" s="2" t="s">
        <v>388</v>
      </c>
      <c r="J2963" s="1" t="s">
        <v>653</v>
      </c>
      <c r="K2963" s="3">
        <v>3.7431712962962965E-3</v>
      </c>
    </row>
    <row r="2964" spans="1:11" x14ac:dyDescent="0.25">
      <c r="A2964" s="1">
        <v>2024</v>
      </c>
      <c r="B2964" s="4">
        <f>_xlfn.XLOOKUP(BD_ATLETAS[[#This Row],[ATLETA]],ATLETAS[ATLETA],ATLETAS[F. NACIMIENTO])</f>
        <v>38624</v>
      </c>
      <c r="C2964" s="1">
        <f>IF(BD_ATLETAS[[#This Row],[F. NACIMIENTO]]=0,"",BD_ATLETAS[[#This Row],[AÑO]]-YEAR(BD_ATLETAS[[#This Row],[F. NACIMIENTO]]))</f>
        <v>15</v>
      </c>
      <c r="D2964" s="2" t="s">
        <v>348</v>
      </c>
      <c r="E2964" s="4" t="s">
        <v>376</v>
      </c>
      <c r="F2964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4" s="4" t="str">
        <f>_xlfn.XLOOKUP(BD_ATLETAS[[#This Row],[ATLETA]],ATLETAS[ATLETA],ATLETAS[SEXO])</f>
        <v>M</v>
      </c>
      <c r="H2964" s="4" t="s">
        <v>384</v>
      </c>
      <c r="I2964" s="2" t="s">
        <v>388</v>
      </c>
      <c r="J2964" s="1" t="s">
        <v>20</v>
      </c>
      <c r="K2964" s="3">
        <v>1.1554398148148149E-3</v>
      </c>
    </row>
    <row r="2965" spans="1:11" x14ac:dyDescent="0.25">
      <c r="A2965" s="1">
        <v>2024</v>
      </c>
      <c r="B2965" s="4">
        <f>_xlfn.XLOOKUP(BD_ATLETAS[[#This Row],[ATLETA]],ATLETAS[ATLETA],ATLETAS[F. NACIMIENTO])</f>
        <v>38624</v>
      </c>
      <c r="C2965" s="1">
        <f>IF(BD_ATLETAS[[#This Row],[F. NACIMIENTO]]=0,"",BD_ATLETAS[[#This Row],[AÑO]]-YEAR(BD_ATLETAS[[#This Row],[F. NACIMIENTO]]))</f>
        <v>15</v>
      </c>
      <c r="D2965" s="2" t="s">
        <v>348</v>
      </c>
      <c r="E2965" s="4" t="s">
        <v>376</v>
      </c>
      <c r="F2965" s="4" t="str">
        <f>IFERROR(IF(BD_ATLETAS[[#This Row],[SEXO]]="F",_xlfn.XLOOKUP(BD_ATLETAS[[#This Row],[EDAD]],MENU!$C$2:$C$123,MENU!$D$2:$D$123),_xlfn.XLOOKUP(BD_ATLETAS[[#This Row],[EDAD]],MENU!$E$2:$E$123,MENU!$F$2:$F$123)),"")</f>
        <v>JUVENIL A</v>
      </c>
      <c r="G2965" s="4" t="str">
        <f>_xlfn.XLOOKUP(BD_ATLETAS[[#This Row],[ATLETA]],ATLETAS[ATLETA],ATLETAS[SEXO])</f>
        <v>M</v>
      </c>
      <c r="H2965" s="4" t="s">
        <v>384</v>
      </c>
      <c r="I2965" s="2" t="s">
        <v>388</v>
      </c>
      <c r="J2965" s="1" t="s">
        <v>11</v>
      </c>
      <c r="K2965" s="3">
        <v>5.0416666666666665E-4</v>
      </c>
    </row>
    <row r="2966" spans="1:11" x14ac:dyDescent="0.25">
      <c r="A2966" s="1">
        <v>2024</v>
      </c>
      <c r="B2966" s="4">
        <f>_xlfn.XLOOKUP(BD_ATLETAS[[#This Row],[ATLETA]],ATLETAS[ATLETA],ATLETAS[F. NACIMIENTO])</f>
        <v>37621</v>
      </c>
      <c r="C2966" s="1">
        <f>IF(BD_ATLETAS[[#This Row],[F. NACIMIENTO]]=0,"",BD_ATLETAS[[#This Row],[AÑO]]-YEAR(BD_ATLETAS[[#This Row],[F. NACIMIENTO]]))</f>
        <v>17</v>
      </c>
      <c r="D2966" s="2" t="s">
        <v>274</v>
      </c>
      <c r="E2966" s="4" t="s">
        <v>369</v>
      </c>
      <c r="F2966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6" s="4" t="str">
        <f>_xlfn.XLOOKUP(BD_ATLETAS[[#This Row],[ATLETA]],ATLETAS[ATLETA],ATLETAS[SEXO])</f>
        <v>M</v>
      </c>
      <c r="H2966" s="4" t="s">
        <v>384</v>
      </c>
      <c r="I2966" s="2" t="s">
        <v>388</v>
      </c>
      <c r="J2966" s="1" t="s">
        <v>653</v>
      </c>
      <c r="K2966" s="3">
        <v>3.28900462962963E-3</v>
      </c>
    </row>
    <row r="2967" spans="1:11" x14ac:dyDescent="0.25">
      <c r="A2967" s="1">
        <v>2024</v>
      </c>
      <c r="B2967" s="4">
        <f>_xlfn.XLOOKUP(BD_ATLETAS[[#This Row],[ATLETA]],ATLETAS[ATLETA],ATLETAS[F. NACIMIENTO])</f>
        <v>37621</v>
      </c>
      <c r="C2967" s="1">
        <f>IF(BD_ATLETAS[[#This Row],[F. NACIMIENTO]]=0,"",BD_ATLETAS[[#This Row],[AÑO]]-YEAR(BD_ATLETAS[[#This Row],[F. NACIMIENTO]]))</f>
        <v>17</v>
      </c>
      <c r="D2967" s="2" t="s">
        <v>274</v>
      </c>
      <c r="E2967" s="4" t="s">
        <v>369</v>
      </c>
      <c r="F2967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7" s="4" t="str">
        <f>_xlfn.XLOOKUP(BD_ATLETAS[[#This Row],[ATLETA]],ATLETAS[ATLETA],ATLETAS[SEXO])</f>
        <v>M</v>
      </c>
      <c r="H2967" s="4" t="s">
        <v>384</v>
      </c>
      <c r="I2967" s="2" t="s">
        <v>388</v>
      </c>
      <c r="J2967" s="1" t="s">
        <v>20</v>
      </c>
      <c r="K2967" s="3">
        <v>9.3032407407407397E-4</v>
      </c>
    </row>
    <row r="2968" spans="1:11" x14ac:dyDescent="0.25">
      <c r="A2968" s="1">
        <v>2024</v>
      </c>
      <c r="B2968" s="4">
        <f>_xlfn.XLOOKUP(BD_ATLETAS[[#This Row],[ATLETA]],ATLETAS[ATLETA],ATLETAS[F. NACIMIENTO])</f>
        <v>37621</v>
      </c>
      <c r="C2968" s="1">
        <f>IF(BD_ATLETAS[[#This Row],[F. NACIMIENTO]]=0,"",BD_ATLETAS[[#This Row],[AÑO]]-YEAR(BD_ATLETAS[[#This Row],[F. NACIMIENTO]]))</f>
        <v>17</v>
      </c>
      <c r="D2968" s="2" t="s">
        <v>274</v>
      </c>
      <c r="E2968" s="4" t="s">
        <v>369</v>
      </c>
      <c r="F2968" s="4" t="str">
        <f>IFERROR(IF(BD_ATLETAS[[#This Row],[SEXO]]="F",_xlfn.XLOOKUP(BD_ATLETAS[[#This Row],[EDAD]],MENU!$C$2:$C$123,MENU!$D$2:$D$123),_xlfn.XLOOKUP(BD_ATLETAS[[#This Row],[EDAD]],MENU!$E$2:$E$123,MENU!$F$2:$F$123)),"")</f>
        <v>JUVENIL B</v>
      </c>
      <c r="G2968" s="4" t="str">
        <f>_xlfn.XLOOKUP(BD_ATLETAS[[#This Row],[ATLETA]],ATLETAS[ATLETA],ATLETAS[SEXO])</f>
        <v>M</v>
      </c>
      <c r="H2968" s="4" t="s">
        <v>384</v>
      </c>
      <c r="I2968" s="2" t="s">
        <v>388</v>
      </c>
      <c r="J2968" s="1" t="s">
        <v>11</v>
      </c>
      <c r="K2968" s="3">
        <v>3.5416666666666669E-4</v>
      </c>
    </row>
  </sheetData>
  <dataConsolidate/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0CB7A0-1896-4EBD-B4B8-00DC16E87B02}">
          <x14:formula1>
            <xm:f>MENU!$A$2:$A$20</xm:f>
          </x14:formula1>
          <xm:sqref>J2:J2968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85B8-B152-4561-A461-BD74038213DE}">
  <dimension ref="A1:K155"/>
  <sheetViews>
    <sheetView workbookViewId="0">
      <selection activeCell="Q16" sqref="Q16"/>
    </sheetView>
  </sheetViews>
  <sheetFormatPr baseColWidth="10" defaultRowHeight="15" x14ac:dyDescent="0.25"/>
  <cols>
    <col min="1" max="1" width="11.28515625" style="1" bestFit="1" customWidth="1"/>
    <col min="2" max="2" width="14.140625" style="4" bestFit="1" customWidth="1"/>
    <col min="3" max="3" width="9.42578125" style="1" bestFit="1" customWidth="1"/>
    <col min="4" max="4" width="31.7109375" bestFit="1" customWidth="1"/>
    <col min="5" max="5" width="12.28515625" style="1" bestFit="1" customWidth="1"/>
    <col min="6" max="6" width="10.7109375" style="1" bestFit="1" customWidth="1"/>
    <col min="7" max="7" width="8" style="1" bestFit="1" customWidth="1"/>
    <col min="8" max="8" width="10.85546875" style="28" bestFit="1" customWidth="1"/>
    <col min="9" max="9" width="17.28515625" style="26" bestFit="1" customWidth="1"/>
    <col min="10" max="10" width="11.5703125" style="1"/>
    <col min="11" max="11" width="11.5703125" style="3"/>
  </cols>
  <sheetData>
    <row r="1" spans="1:11" x14ac:dyDescent="0.25">
      <c r="D1" s="12" t="s">
        <v>2</v>
      </c>
      <c r="E1" s="12" t="s">
        <v>4</v>
      </c>
      <c r="F1" s="12" t="s">
        <v>43</v>
      </c>
      <c r="G1" s="13" t="s">
        <v>8</v>
      </c>
      <c r="H1" s="23" t="s">
        <v>5</v>
      </c>
      <c r="I1" s="24" t="s">
        <v>6</v>
      </c>
      <c r="K1"/>
    </row>
    <row r="2" spans="1:11" x14ac:dyDescent="0.25">
      <c r="A2" s="11"/>
      <c r="B2" s="20"/>
      <c r="C2" s="11"/>
      <c r="D2" s="6" t="str" cm="1">
        <f t="array" ref="D2:E2">IFERROR(IF(G2=0,"",_xlfn.XLOOKUP(G2,$K$13:$K$1000,$D$13:$E$1000)),"")</f>
        <v>JOSE GABRIEL ORTIZ RUIZ</v>
      </c>
      <c r="E2" s="6" t="str">
        <v>NNG</v>
      </c>
      <c r="F2" s="6" t="s">
        <v>46</v>
      </c>
      <c r="G2" s="19">
        <f>IF(_xlfn.MINIFS($K$13:$K$1000,$F$13:$F$1000,F2)=0,"",_xlfn.MINIFS($K$13:$K$1000,$F$13:$F$1000,F2))</f>
        <v>1.7787037037037038E-3</v>
      </c>
      <c r="H2" s="22" t="str" cm="1">
        <f t="array" ref="H2:I2">IFERROR(IF(G2=0,"",_xlfn.XLOOKUP(G2,$K$13:$K$1000,$H$13:$I$1000)),"")</f>
        <v>17/08/2024</v>
      </c>
      <c r="I2" s="25" t="str">
        <v>CHEQUEO DEPARTAMENTAL</v>
      </c>
      <c r="K2"/>
    </row>
    <row r="3" spans="1:11" x14ac:dyDescent="0.25">
      <c r="A3" s="11"/>
      <c r="B3" s="20"/>
      <c r="C3" s="11"/>
      <c r="D3" s="6" t="str" cm="1">
        <f t="array" ref="D3:E3">IFERROR(IF(G3=0,"",_xlfn.XLOOKUP(G3,$K$13:$K$1000,$D$13:$E$1000)),"")</f>
        <v>GERMAN SEGURA CABRALES</v>
      </c>
      <c r="E3" s="6" t="str">
        <v>AQUARIUM</v>
      </c>
      <c r="F3" s="6" t="s">
        <v>47</v>
      </c>
      <c r="G3" s="19">
        <f t="shared" ref="G3:G8" si="0">IF(_xlfn.MINIFS($K$13:$K$1000,$F$13:$F$1000,F3)=0,"",_xlfn.MINIFS($K$13:$K$1000,$F$13:$F$1000,F3))</f>
        <v>1.6410879629629629E-3</v>
      </c>
      <c r="H3" s="22" t="str" cm="1">
        <f t="array" ref="H3:I3">IFERROR(IF(G3=0,"",_xlfn.XLOOKUP(G3,$K$13:$K$1000,$H$13:$I$1000)),"")</f>
        <v>17/08/2024</v>
      </c>
      <c r="I3" s="25" t="str">
        <v>CHEQUEO DEPARTAMENTAL</v>
      </c>
      <c r="K3"/>
    </row>
    <row r="4" spans="1:11" x14ac:dyDescent="0.25">
      <c r="A4" s="11"/>
      <c r="B4" s="20"/>
      <c r="C4" s="11"/>
      <c r="D4" s="6" t="str" cm="1">
        <f t="array" ref="D4:E4">IFERROR(IF(G4=0,"",_xlfn.XLOOKUP(G4,$K$13:$K$1000,$D$13:$E$1000)),"")</f>
        <v>YOSED PEREZ MOLINA</v>
      </c>
      <c r="E4" s="6" t="str">
        <v>NNG</v>
      </c>
      <c r="F4" s="6" t="s">
        <v>48</v>
      </c>
      <c r="G4" s="19">
        <f t="shared" si="0"/>
        <v>1.522337962962963E-3</v>
      </c>
      <c r="H4" s="22" cm="1">
        <f t="array" ref="H4:I4">IFERROR(IF(G4=0,"",_xlfn.XLOOKUP(G4,$K$13:$K$1000,$H$13:$I$1000)),"")</f>
        <v>43681</v>
      </c>
      <c r="I4" s="25" t="str">
        <v>TORNEO CLUB TIBURON</v>
      </c>
      <c r="K4"/>
    </row>
    <row r="5" spans="1:11" x14ac:dyDescent="0.25">
      <c r="A5" s="11"/>
      <c r="B5" s="20"/>
      <c r="C5" s="11"/>
      <c r="D5" s="6" t="str" cm="1">
        <f t="array" ref="D5:E5">IFERROR(IF(G5=0,"",_xlfn.XLOOKUP(G5,$K$13:$K$1000,$D$13:$E$1000)),"")</f>
        <v>YOSED PEREZ MOLINA</v>
      </c>
      <c r="E5" s="6" t="str">
        <v>NNG</v>
      </c>
      <c r="F5" s="6" t="s">
        <v>49</v>
      </c>
      <c r="G5" s="19">
        <f t="shared" si="0"/>
        <v>1.4782407407407407E-3</v>
      </c>
      <c r="H5" s="22" t="str" cm="1">
        <f t="array" ref="H5:I5">IFERROR(IF(G5=0,"",_xlfn.XLOOKUP(G5,$K$13:$K$1000,$H$13:$I$1000)),"")</f>
        <v>16/03/2024</v>
      </c>
      <c r="I5" s="25" t="str">
        <v>CHEQUEO DEPARTAMENTAL</v>
      </c>
      <c r="K5"/>
    </row>
    <row r="6" spans="1:11" x14ac:dyDescent="0.25">
      <c r="A6" s="11"/>
      <c r="B6" s="20"/>
      <c r="C6" s="11"/>
      <c r="D6" s="6" t="str" cm="1">
        <f t="array" ref="D6:E6">IFERROR(IF(G6=0,"",_xlfn.XLOOKUP(G6,$K$13:$K$1000,$D$13:$E$1000)),"")</f>
        <v>LUIS SEBASTIAN PAEZ</v>
      </c>
      <c r="E6" s="6" t="str">
        <v>NNG</v>
      </c>
      <c r="F6" s="6" t="s">
        <v>50</v>
      </c>
      <c r="G6" s="19">
        <f t="shared" si="0"/>
        <v>1.4394675925925927E-3</v>
      </c>
      <c r="H6" s="22" cm="1">
        <f t="array" ref="H6:I6">IFERROR(IF(G6=0,"",_xlfn.XLOOKUP(G6,$K$13:$K$1000,$H$13:$I$1000)),"")</f>
        <v>43892</v>
      </c>
      <c r="I6" s="25" t="str">
        <v>PERLA DEL SINÚ</v>
      </c>
      <c r="K6"/>
    </row>
    <row r="7" spans="1:11" x14ac:dyDescent="0.25">
      <c r="A7" s="11"/>
      <c r="B7" s="20"/>
      <c r="C7" s="11"/>
      <c r="D7" s="6" t="str" cm="1">
        <f t="array" ref="D7:E7">IFERROR(IF(G7=0,"",_xlfn.XLOOKUP(G7,$K$13:$K$1000,$D$13:$E$1000)),"")</f>
        <v>Julian arbelaez</v>
      </c>
      <c r="E7" s="6" t="str">
        <v>DELFINES</v>
      </c>
      <c r="F7" s="6" t="s">
        <v>51</v>
      </c>
      <c r="G7" s="19">
        <f t="shared" si="0"/>
        <v>1.9861111111111112E-3</v>
      </c>
      <c r="H7" s="22" cm="1">
        <f t="array" ref="H7:I7">IFERROR(IF(G7=0,"",_xlfn.XLOOKUP(G7,$K$13:$K$1000,$H$13:$I$1000)),"")</f>
        <v>44178</v>
      </c>
      <c r="I7" s="25" t="str">
        <v>II CHAMPIONSHIP MASTER</v>
      </c>
      <c r="K7"/>
    </row>
    <row r="8" spans="1:11" x14ac:dyDescent="0.25">
      <c r="A8" s="11"/>
      <c r="B8" s="20"/>
      <c r="C8" s="11"/>
      <c r="D8" s="6" t="str" cm="1">
        <f t="array" ref="D8:E8">IFERROR(IF(G8=0,"",_xlfn.XLOOKUP(G8,$K$13:$K$1000,$D$13:$E$1000)),"")</f>
        <v>HERNANDO ALBERTO URREA SERNA</v>
      </c>
      <c r="E8" s="6" t="str">
        <v>DELFINES</v>
      </c>
      <c r="F8" s="6" t="s">
        <v>52</v>
      </c>
      <c r="G8" s="19">
        <f t="shared" si="0"/>
        <v>2.1057870370370371E-3</v>
      </c>
      <c r="H8" s="22" cm="1">
        <f t="array" ref="H8:I8">IFERROR(IF(G8=0,"",_xlfn.XLOOKUP(G8,$K$13:$K$1000,$H$13:$I$1000)),"")</f>
        <v>43640</v>
      </c>
      <c r="I8" s="25" t="str">
        <v>ALL STAR 2.0</v>
      </c>
      <c r="K8"/>
    </row>
    <row r="9" spans="1:11" x14ac:dyDescent="0.25">
      <c r="A9" s="14" t="s">
        <v>62</v>
      </c>
      <c r="B9" s="12" t="s">
        <v>7</v>
      </c>
      <c r="D9" s="11"/>
      <c r="E9" s="11"/>
      <c r="F9" s="11"/>
      <c r="G9" s="21"/>
      <c r="H9" s="27"/>
      <c r="K9"/>
    </row>
    <row r="10" spans="1:11" s="18" customFormat="1" x14ac:dyDescent="0.25">
      <c r="A10" s="16" t="s">
        <v>64</v>
      </c>
      <c r="B10" s="17" t="s">
        <v>652</v>
      </c>
      <c r="E10" s="6"/>
      <c r="F10" s="6"/>
      <c r="G10" s="19"/>
      <c r="H10" s="22"/>
      <c r="I10" s="25"/>
      <c r="J10" s="6"/>
    </row>
    <row r="12" spans="1:11" s="18" customFormat="1" x14ac:dyDescent="0.25">
      <c r="A12" s="30" t="s">
        <v>0</v>
      </c>
      <c r="B12" s="31" t="s">
        <v>1</v>
      </c>
      <c r="C12" s="30" t="s">
        <v>3</v>
      </c>
      <c r="D12" s="30" t="s">
        <v>2</v>
      </c>
      <c r="E12" s="30" t="s">
        <v>4</v>
      </c>
      <c r="F12" s="30" t="s">
        <v>43</v>
      </c>
      <c r="G12" s="30" t="s">
        <v>62</v>
      </c>
      <c r="H12" s="23" t="s">
        <v>5</v>
      </c>
      <c r="I12" s="24" t="s">
        <v>6</v>
      </c>
      <c r="J12" s="30" t="s">
        <v>7</v>
      </c>
      <c r="K12" s="32" t="s">
        <v>8</v>
      </c>
    </row>
    <row r="13" spans="1:11" x14ac:dyDescent="0.25">
      <c r="A13" s="1" cm="1">
        <f t="array" ref="A13:K155">_xlfn._xlws.FILTER(BD_ATLETAS[],(BD_ATLETAS[SEXO]='BUSCADOR DE RECORD'!A10)*(BD_ATLETAS[PRUEBA]='BUSCADOR DE RECORD'!B10))</f>
        <v>2023</v>
      </c>
      <c r="B13" s="4">
        <v>38674</v>
      </c>
      <c r="C13" s="1">
        <v>14</v>
      </c>
      <c r="D13" t="str">
        <v>ALCY ANTONIO LOZANO MURILLO</v>
      </c>
      <c r="E13" s="1" t="str">
        <v>AVATAR</v>
      </c>
      <c r="F13" s="1" t="str">
        <v>INFANTIL B</v>
      </c>
      <c r="G13" s="1" t="str">
        <v>M</v>
      </c>
      <c r="H13" s="28">
        <v>43618</v>
      </c>
      <c r="I13" s="26" t="str">
        <v>TORNEO FREE STYLE</v>
      </c>
      <c r="J13" s="1" t="str">
        <v>200m LIBRE</v>
      </c>
      <c r="K13" s="3">
        <v>1.9289351851851852E-3</v>
      </c>
    </row>
    <row r="14" spans="1:11" x14ac:dyDescent="0.25">
      <c r="A14" s="1">
        <v>2023</v>
      </c>
      <c r="B14" s="4">
        <v>37918</v>
      </c>
      <c r="C14" s="1">
        <v>16</v>
      </c>
      <c r="D14" t="str">
        <v>CAMILO TOLE</v>
      </c>
      <c r="E14" s="1" t="str">
        <v>TIBURON</v>
      </c>
      <c r="F14" s="1" t="str">
        <v>JUVENIL A</v>
      </c>
      <c r="G14" s="1" t="str">
        <v>M</v>
      </c>
      <c r="H14" s="28">
        <v>43618</v>
      </c>
      <c r="I14" s="26" t="str">
        <v>TORNEO FREE STYLE</v>
      </c>
      <c r="J14" s="1" t="str">
        <v>200m LIBRE</v>
      </c>
      <c r="K14" s="3">
        <v>1.8836805555555553E-3</v>
      </c>
    </row>
    <row r="15" spans="1:11" x14ac:dyDescent="0.25">
      <c r="A15" s="1">
        <v>2023</v>
      </c>
      <c r="B15" s="4">
        <v>38028</v>
      </c>
      <c r="C15" s="1">
        <v>15</v>
      </c>
      <c r="D15" t="str">
        <v>CESAR VERGARA</v>
      </c>
      <c r="E15" s="1" t="str">
        <v>TIBURON</v>
      </c>
      <c r="F15" s="1" t="str">
        <v>JUVENIL A</v>
      </c>
      <c r="G15" s="1" t="str">
        <v>M</v>
      </c>
      <c r="H15" s="28">
        <v>43618</v>
      </c>
      <c r="I15" s="26" t="str">
        <v>TORNEO FREE STYLE</v>
      </c>
      <c r="J15" s="1" t="str">
        <v>200m LIBRE</v>
      </c>
      <c r="K15" s="3">
        <v>1.761574074074074E-3</v>
      </c>
    </row>
    <row r="16" spans="1:11" x14ac:dyDescent="0.25">
      <c r="A16" s="1">
        <v>2023</v>
      </c>
      <c r="B16" s="4">
        <v>34793</v>
      </c>
      <c r="C16" s="1">
        <v>24</v>
      </c>
      <c r="D16" t="str">
        <v>CLEMENTE RODRIGUEZ</v>
      </c>
      <c r="E16" s="1" t="str">
        <v>MASTER</v>
      </c>
      <c r="F16" s="1" t="str">
        <v>MAYORES</v>
      </c>
      <c r="G16" s="1" t="str">
        <v>M</v>
      </c>
      <c r="H16" s="28">
        <v>43618</v>
      </c>
      <c r="I16" s="26" t="str">
        <v>TORNEO FREE STYLE</v>
      </c>
      <c r="J16" s="1" t="str">
        <v>200m LIBRE</v>
      </c>
      <c r="K16" s="3">
        <v>2.1643518518518518E-3</v>
      </c>
    </row>
    <row r="17" spans="1:11" x14ac:dyDescent="0.25">
      <c r="A17" s="1">
        <v>2023</v>
      </c>
      <c r="B17" s="4">
        <v>27394</v>
      </c>
      <c r="C17" s="1">
        <v>44</v>
      </c>
      <c r="D17" t="str">
        <v>DANIEL MONTOYA</v>
      </c>
      <c r="E17" s="1" t="str">
        <v>NNG</v>
      </c>
      <c r="F17" s="1" t="str">
        <v>MASTER C</v>
      </c>
      <c r="G17" s="1" t="str">
        <v>M</v>
      </c>
      <c r="H17" s="28">
        <v>43618</v>
      </c>
      <c r="I17" s="26" t="str">
        <v>TORNEO FREE STYLE</v>
      </c>
      <c r="J17" s="1" t="str">
        <v>200m LIBRE</v>
      </c>
      <c r="K17" s="3">
        <v>2.4761574074074074E-3</v>
      </c>
    </row>
    <row r="18" spans="1:11" x14ac:dyDescent="0.25">
      <c r="A18" s="1">
        <v>2023</v>
      </c>
      <c r="B18" s="4">
        <v>38925</v>
      </c>
      <c r="C18" s="1">
        <v>13</v>
      </c>
      <c r="D18" t="str">
        <v>DIEGO BAQUERO</v>
      </c>
      <c r="E18" s="1" t="str">
        <v>TIBURON</v>
      </c>
      <c r="F18" s="1" t="str">
        <v>INFANTIL B</v>
      </c>
      <c r="G18" s="1" t="str">
        <v>M</v>
      </c>
      <c r="H18" s="28">
        <v>43618</v>
      </c>
      <c r="I18" s="26" t="str">
        <v>TORNEO FREE STYLE</v>
      </c>
      <c r="J18" s="1" t="str">
        <v>200m LIBRE</v>
      </c>
      <c r="K18" s="3">
        <v>2.0967592592592596E-3</v>
      </c>
    </row>
    <row r="19" spans="1:11" x14ac:dyDescent="0.25">
      <c r="A19" s="1">
        <v>2023</v>
      </c>
      <c r="B19" s="4">
        <v>37808</v>
      </c>
      <c r="C19" s="1">
        <v>16</v>
      </c>
      <c r="D19" t="str">
        <v>ESTEBAN LONDOÑO</v>
      </c>
      <c r="E19" s="1" t="str">
        <v>TIBURON</v>
      </c>
      <c r="F19" s="1" t="str">
        <v>JUVENIL A</v>
      </c>
      <c r="G19" s="1" t="str">
        <v>M</v>
      </c>
      <c r="H19" s="28">
        <v>43618</v>
      </c>
      <c r="I19" s="26" t="str">
        <v>TORNEO FREE STYLE</v>
      </c>
      <c r="J19" s="1" t="str">
        <v>200m LIBRE</v>
      </c>
      <c r="K19" s="3">
        <v>1.7390046296296294E-3</v>
      </c>
    </row>
    <row r="20" spans="1:11" x14ac:dyDescent="0.25">
      <c r="A20" s="1">
        <v>2023</v>
      </c>
      <c r="B20" s="4">
        <v>37986</v>
      </c>
      <c r="C20" s="1">
        <v>15</v>
      </c>
      <c r="D20" t="str">
        <v>ESTEBAN MORALES GOMEZ</v>
      </c>
      <c r="E20" s="1" t="str">
        <v>NNG</v>
      </c>
      <c r="F20" s="1" t="str">
        <v>JUVENIL A</v>
      </c>
      <c r="G20" s="1" t="str">
        <v>M</v>
      </c>
      <c r="H20" s="28">
        <v>43618</v>
      </c>
      <c r="I20" s="26" t="str">
        <v>TORNEO FREE STYLE</v>
      </c>
      <c r="J20" s="1" t="str">
        <v>200m LIBRE</v>
      </c>
      <c r="K20" s="3">
        <v>1.9512731481481484E-3</v>
      </c>
    </row>
    <row r="21" spans="1:11" x14ac:dyDescent="0.25">
      <c r="A21" s="1">
        <v>2023</v>
      </c>
      <c r="B21" s="4">
        <v>30044</v>
      </c>
      <c r="C21" s="1">
        <v>37</v>
      </c>
      <c r="D21" t="str">
        <v>HERNANDO ALBERTO URREA SERNA</v>
      </c>
      <c r="E21" s="1" t="str">
        <v>DELFINES</v>
      </c>
      <c r="F21" s="1" t="str">
        <v>MASTER B</v>
      </c>
      <c r="G21" s="1" t="str">
        <v>M</v>
      </c>
      <c r="H21" s="28">
        <v>43618</v>
      </c>
      <c r="I21" s="26" t="str">
        <v>TORNEO FREE STYLE</v>
      </c>
      <c r="J21" s="1" t="str">
        <v>200m LIBRE</v>
      </c>
      <c r="K21" s="3">
        <v>2.1820601851851853E-3</v>
      </c>
    </row>
    <row r="22" spans="1:11" x14ac:dyDescent="0.25">
      <c r="A22" s="1">
        <v>2023</v>
      </c>
      <c r="B22" s="4">
        <v>39478</v>
      </c>
      <c r="C22" s="1">
        <v>11</v>
      </c>
      <c r="D22" t="str">
        <v>ISAAC HERNANDEZ</v>
      </c>
      <c r="E22" s="1" t="str">
        <v>MASTER</v>
      </c>
      <c r="F22" s="1" t="str">
        <v>INFANTIL A</v>
      </c>
      <c r="G22" s="1" t="str">
        <v>M</v>
      </c>
      <c r="H22" s="28">
        <v>43618</v>
      </c>
      <c r="I22" s="26" t="str">
        <v>TORNEO FREE STYLE</v>
      </c>
      <c r="J22" s="1" t="str">
        <v>200m LIBRE</v>
      </c>
      <c r="K22" s="3">
        <v>2.7662037037037034E-3</v>
      </c>
    </row>
    <row r="23" spans="1:11" x14ac:dyDescent="0.25">
      <c r="A23" s="1">
        <v>2023</v>
      </c>
      <c r="B23" s="4">
        <v>39727</v>
      </c>
      <c r="C23" s="1">
        <v>11</v>
      </c>
      <c r="D23" t="str">
        <v>JAFET ALVAREZ</v>
      </c>
      <c r="E23" s="1" t="str">
        <v>TIBURON</v>
      </c>
      <c r="F23" s="1" t="str">
        <v>INFANTIL A</v>
      </c>
      <c r="G23" s="1" t="str">
        <v>M</v>
      </c>
      <c r="H23" s="28">
        <v>43618</v>
      </c>
      <c r="I23" s="26" t="str">
        <v>TORNEO FREE STYLE</v>
      </c>
      <c r="J23" s="1" t="str">
        <v>200m LIBRE</v>
      </c>
      <c r="K23" s="3">
        <v>2.0334490740740742E-3</v>
      </c>
    </row>
    <row r="24" spans="1:11" x14ac:dyDescent="0.25">
      <c r="A24" s="1">
        <v>2023</v>
      </c>
      <c r="B24" s="4">
        <v>38492</v>
      </c>
      <c r="C24" s="1">
        <v>14</v>
      </c>
      <c r="D24" t="str">
        <v>JESUS GONZALEZ CAMPILLO</v>
      </c>
      <c r="E24" s="1" t="str">
        <v>TIBURON</v>
      </c>
      <c r="F24" s="1" t="str">
        <v>INFANTIL B</v>
      </c>
      <c r="G24" s="1" t="str">
        <v>M</v>
      </c>
      <c r="H24" s="28">
        <v>43618</v>
      </c>
      <c r="I24" s="26" t="str">
        <v>TORNEO FREE STYLE</v>
      </c>
      <c r="J24" s="1" t="str">
        <v>200m LIBRE</v>
      </c>
      <c r="K24" s="3">
        <v>1.7966435185185186E-3</v>
      </c>
    </row>
    <row r="25" spans="1:11" x14ac:dyDescent="0.25">
      <c r="A25" s="1">
        <v>2023</v>
      </c>
      <c r="B25" s="4">
        <v>39294</v>
      </c>
      <c r="C25" s="1">
        <v>12</v>
      </c>
      <c r="D25" t="str">
        <v>JESUS NAVARRO</v>
      </c>
      <c r="E25" s="1" t="str">
        <v>TIBURON</v>
      </c>
      <c r="F25" s="1" t="str">
        <v>INFANTIL A</v>
      </c>
      <c r="G25" s="1" t="str">
        <v>M</v>
      </c>
      <c r="H25" s="28">
        <v>43618</v>
      </c>
      <c r="I25" s="26" t="str">
        <v>TORNEO FREE STYLE</v>
      </c>
      <c r="J25" s="1" t="str">
        <v>200m LIBRE</v>
      </c>
      <c r="K25" s="3">
        <v>2.2026620370370373E-3</v>
      </c>
    </row>
    <row r="26" spans="1:11" x14ac:dyDescent="0.25">
      <c r="A26" s="1">
        <v>2023</v>
      </c>
      <c r="B26" s="4">
        <v>38832</v>
      </c>
      <c r="C26" s="1">
        <v>13</v>
      </c>
      <c r="D26" t="str">
        <v>JHON GOMEZ</v>
      </c>
      <c r="E26" s="1" t="str">
        <v>TIBURON</v>
      </c>
      <c r="F26" s="1" t="str">
        <v>INFANTIL B</v>
      </c>
      <c r="G26" s="1" t="str">
        <v>M</v>
      </c>
      <c r="H26" s="28">
        <v>43618</v>
      </c>
      <c r="I26" s="26" t="str">
        <v>TORNEO FREE STYLE</v>
      </c>
      <c r="J26" s="1" t="str">
        <v>200m LIBRE</v>
      </c>
      <c r="K26" s="3">
        <v>2.0061342592592592E-3</v>
      </c>
    </row>
    <row r="27" spans="1:11" x14ac:dyDescent="0.25">
      <c r="A27" s="1">
        <v>2023</v>
      </c>
      <c r="B27" s="4">
        <v>39184</v>
      </c>
      <c r="C27" s="1">
        <v>12</v>
      </c>
      <c r="D27" t="str">
        <v>JUAN DIEGO CASTRO</v>
      </c>
      <c r="E27" s="1" t="str">
        <v>TIBURON</v>
      </c>
      <c r="F27" s="1" t="str">
        <v>INFANTIL A</v>
      </c>
      <c r="G27" s="1" t="str">
        <v>M</v>
      </c>
      <c r="H27" s="28">
        <v>43618</v>
      </c>
      <c r="I27" s="26" t="str">
        <v>TORNEO FREE STYLE</v>
      </c>
      <c r="J27" s="1" t="str">
        <v>200m LIBRE</v>
      </c>
      <c r="K27" s="3">
        <v>2.6873842592592592E-3</v>
      </c>
    </row>
    <row r="28" spans="1:11" x14ac:dyDescent="0.25">
      <c r="A28" s="1">
        <v>2023</v>
      </c>
      <c r="B28" s="4">
        <v>32581</v>
      </c>
      <c r="C28" s="1">
        <v>30</v>
      </c>
      <c r="D28" t="str">
        <v>Juan Fernando Arango Meneses</v>
      </c>
      <c r="E28" s="1" t="str">
        <v>MASTER</v>
      </c>
      <c r="F28" s="1" t="str">
        <v>MASTER A</v>
      </c>
      <c r="G28" s="1" t="str">
        <v>M</v>
      </c>
      <c r="H28" s="28">
        <v>43618</v>
      </c>
      <c r="I28" s="26" t="str">
        <v>TORNEO FREE STYLE</v>
      </c>
      <c r="J28" s="1" t="str">
        <v>200m LIBRE</v>
      </c>
      <c r="K28" s="3">
        <v>2.8196759259259256E-3</v>
      </c>
    </row>
    <row r="29" spans="1:11" x14ac:dyDescent="0.25">
      <c r="A29" s="1">
        <v>2023</v>
      </c>
      <c r="B29" s="4">
        <v>39725</v>
      </c>
      <c r="C29" s="1">
        <v>11</v>
      </c>
      <c r="D29" t="str">
        <v>JUAN JOSÉ RODRIGUEZ DURAN</v>
      </c>
      <c r="E29" s="1" t="str">
        <v>AQUAPLANET</v>
      </c>
      <c r="F29" s="1" t="str">
        <v>INFANTIL A</v>
      </c>
      <c r="G29" s="1" t="str">
        <v>M</v>
      </c>
      <c r="H29" s="28">
        <v>43618</v>
      </c>
      <c r="I29" s="26" t="str">
        <v>TORNEO FREE STYLE</v>
      </c>
      <c r="J29" s="1" t="str">
        <v>200m LIBRE</v>
      </c>
      <c r="K29" s="3">
        <v>2.3798611111111112E-3</v>
      </c>
    </row>
    <row r="30" spans="1:11" x14ac:dyDescent="0.25">
      <c r="A30" s="1">
        <v>2023</v>
      </c>
      <c r="B30" s="4">
        <v>34117</v>
      </c>
      <c r="C30" s="1">
        <v>26</v>
      </c>
      <c r="D30" t="str">
        <v>LUIS QUEVEDO</v>
      </c>
      <c r="E30" s="1" t="str">
        <v>MASTER</v>
      </c>
      <c r="F30" s="1" t="str">
        <v>MAYORES</v>
      </c>
      <c r="G30" s="1" t="str">
        <v>M</v>
      </c>
      <c r="H30" s="28">
        <v>43618</v>
      </c>
      <c r="I30" s="26" t="str">
        <v>TORNEO FREE STYLE</v>
      </c>
      <c r="J30" s="1" t="str">
        <v>200m LIBRE</v>
      </c>
      <c r="K30" s="3">
        <v>2.3269675925925927E-3</v>
      </c>
    </row>
    <row r="31" spans="1:11" x14ac:dyDescent="0.25">
      <c r="A31" s="1">
        <v>2023</v>
      </c>
      <c r="B31" s="4">
        <v>37182</v>
      </c>
      <c r="C31" s="1">
        <v>18</v>
      </c>
      <c r="D31" t="str">
        <v>LUIS SEBASTIAN PAEZ</v>
      </c>
      <c r="E31" s="1" t="str">
        <v>NNG</v>
      </c>
      <c r="F31" s="1" t="str">
        <v>JUVENIL B</v>
      </c>
      <c r="G31" s="1" t="str">
        <v>M</v>
      </c>
      <c r="H31" s="28">
        <v>43618</v>
      </c>
      <c r="I31" s="26" t="str">
        <v>TORNEO FREE STYLE</v>
      </c>
      <c r="J31" s="1" t="str">
        <v>200m LIBRE</v>
      </c>
      <c r="K31" s="3">
        <v>1.524884259259259E-3</v>
      </c>
    </row>
    <row r="32" spans="1:11" x14ac:dyDescent="0.25">
      <c r="A32" s="1">
        <v>2023</v>
      </c>
      <c r="B32" s="4">
        <v>39416</v>
      </c>
      <c r="C32" s="1">
        <v>12</v>
      </c>
      <c r="D32" t="str">
        <v>MATHIAS NEGRETE ECHEVERRIA</v>
      </c>
      <c r="E32" s="1" t="str">
        <v>DELFINES</v>
      </c>
      <c r="F32" s="1" t="str">
        <v>INFANTIL A</v>
      </c>
      <c r="G32" s="1" t="str">
        <v>M</v>
      </c>
      <c r="H32" s="28">
        <v>43618</v>
      </c>
      <c r="I32" s="26" t="str">
        <v>TORNEO FREE STYLE</v>
      </c>
      <c r="J32" s="1" t="str">
        <v>200m LIBRE</v>
      </c>
      <c r="K32" s="3">
        <v>2.0293981481481482E-3</v>
      </c>
    </row>
    <row r="33" spans="1:11" x14ac:dyDescent="0.25">
      <c r="A33" s="1">
        <v>2023</v>
      </c>
      <c r="B33" s="4">
        <v>33277</v>
      </c>
      <c r="C33" s="1">
        <v>28</v>
      </c>
      <c r="D33" t="str">
        <v>MAURICIO ROSSO</v>
      </c>
      <c r="E33" s="1" t="str">
        <v>MASTER</v>
      </c>
      <c r="F33" s="1" t="str">
        <v>MAYORES</v>
      </c>
      <c r="G33" s="1" t="str">
        <v>M</v>
      </c>
      <c r="H33" s="28">
        <v>43618</v>
      </c>
      <c r="I33" s="26" t="str">
        <v>TORNEO FREE STYLE</v>
      </c>
      <c r="J33" s="1" t="str">
        <v>200m LIBRE</v>
      </c>
      <c r="K33" s="3">
        <v>2.1479166666666665E-3</v>
      </c>
    </row>
    <row r="34" spans="1:11" x14ac:dyDescent="0.25">
      <c r="A34" s="1">
        <v>2023</v>
      </c>
      <c r="B34" s="4">
        <v>38777</v>
      </c>
      <c r="C34" s="1">
        <v>13</v>
      </c>
      <c r="D34" t="str">
        <v xml:space="preserve">RAUL HOYOS </v>
      </c>
      <c r="E34" s="1" t="str">
        <v>MASTER</v>
      </c>
      <c r="F34" s="1" t="str">
        <v>INFANTIL B</v>
      </c>
      <c r="G34" s="1" t="str">
        <v>M</v>
      </c>
      <c r="H34" s="28">
        <v>43618</v>
      </c>
      <c r="I34" s="26" t="str">
        <v>TORNEO FREE STYLE</v>
      </c>
      <c r="J34" s="1" t="str">
        <v>200m LIBRE</v>
      </c>
      <c r="K34" s="3">
        <v>2.7817129629629628E-3</v>
      </c>
    </row>
    <row r="35" spans="1:11" x14ac:dyDescent="0.25">
      <c r="A35" s="1">
        <v>2023</v>
      </c>
      <c r="B35" s="4">
        <v>33882</v>
      </c>
      <c r="C35" s="1">
        <v>27</v>
      </c>
      <c r="D35" t="str">
        <v>RICHAR SUAREZ</v>
      </c>
      <c r="E35" s="1" t="str">
        <v>SWIMMERS</v>
      </c>
      <c r="F35" s="1" t="str">
        <v>MAYORES</v>
      </c>
      <c r="G35" s="1" t="str">
        <v>M</v>
      </c>
      <c r="H35" s="28">
        <v>43618</v>
      </c>
      <c r="I35" s="26" t="str">
        <v>TORNEO FREE STYLE</v>
      </c>
      <c r="J35" s="1" t="str">
        <v>200m LIBRE</v>
      </c>
      <c r="K35" s="3">
        <v>2.6040509259259259E-3</v>
      </c>
    </row>
    <row r="36" spans="1:11" x14ac:dyDescent="0.25">
      <c r="A36" s="1">
        <v>2023</v>
      </c>
      <c r="B36" s="4">
        <v>39783</v>
      </c>
      <c r="C36" s="1">
        <v>11</v>
      </c>
      <c r="D36" t="str">
        <v>SAMUEL ARGUMEDO</v>
      </c>
      <c r="E36" s="1" t="str">
        <v>TIBURON</v>
      </c>
      <c r="F36" s="1" t="str">
        <v>INFANTIL A</v>
      </c>
      <c r="G36" s="1" t="str">
        <v>M</v>
      </c>
      <c r="H36" s="28">
        <v>43618</v>
      </c>
      <c r="I36" s="26" t="str">
        <v>TORNEO FREE STYLE</v>
      </c>
      <c r="J36" s="1" t="str">
        <v>200m LIBRE</v>
      </c>
      <c r="K36" s="3">
        <v>2.2065972222222222E-3</v>
      </c>
    </row>
    <row r="37" spans="1:11" x14ac:dyDescent="0.25">
      <c r="A37" s="1">
        <v>2023</v>
      </c>
      <c r="B37" s="4">
        <v>39429</v>
      </c>
      <c r="C37" s="1">
        <v>12</v>
      </c>
      <c r="D37" t="str">
        <v>SAMUEL BAQUERO</v>
      </c>
      <c r="E37" s="1" t="str">
        <v>TIBURON</v>
      </c>
      <c r="F37" s="1" t="str">
        <v>INFANTIL A</v>
      </c>
      <c r="G37" s="1" t="str">
        <v>M</v>
      </c>
      <c r="H37" s="28">
        <v>43618</v>
      </c>
      <c r="I37" s="26" t="str">
        <v>TORNEO FREE STYLE</v>
      </c>
      <c r="J37" s="1" t="str">
        <v>200m LIBRE</v>
      </c>
      <c r="K37" s="3">
        <v>2.2681712962962963E-3</v>
      </c>
    </row>
    <row r="38" spans="1:11" x14ac:dyDescent="0.25">
      <c r="A38" s="1">
        <v>2023</v>
      </c>
      <c r="B38" s="4">
        <v>36891</v>
      </c>
      <c r="C38" s="1">
        <v>18</v>
      </c>
      <c r="D38" t="str">
        <v>SANTIAGO ESPINOSA</v>
      </c>
      <c r="E38" s="1" t="str">
        <v>NNG</v>
      </c>
      <c r="F38" s="1" t="str">
        <v>JUVENIL B</v>
      </c>
      <c r="G38" s="1" t="str">
        <v>M</v>
      </c>
      <c r="H38" s="28">
        <v>43618</v>
      </c>
      <c r="I38" s="26" t="str">
        <v>TORNEO FREE STYLE</v>
      </c>
      <c r="J38" s="1" t="str">
        <v>200m LIBRE</v>
      </c>
      <c r="K38" s="3">
        <v>2.0067129629629632E-3</v>
      </c>
    </row>
    <row r="39" spans="1:11" x14ac:dyDescent="0.25">
      <c r="A39" s="1">
        <v>2023</v>
      </c>
      <c r="B39" s="4">
        <v>39198</v>
      </c>
      <c r="C39" s="1">
        <v>12</v>
      </c>
      <c r="D39" t="str">
        <v>SEBASTIAN ALEJANDRO BURGOS CALAO</v>
      </c>
      <c r="E39" s="1" t="str">
        <v>NNG</v>
      </c>
      <c r="F39" s="1" t="str">
        <v>INFANTIL A</v>
      </c>
      <c r="G39" s="1" t="str">
        <v>M</v>
      </c>
      <c r="H39" s="28">
        <v>43618</v>
      </c>
      <c r="I39" s="26" t="str">
        <v>TORNEO FREE STYLE</v>
      </c>
      <c r="J39" s="1" t="str">
        <v>200m LIBRE</v>
      </c>
      <c r="K39" s="3">
        <v>1.9847222222222224E-3</v>
      </c>
    </row>
    <row r="40" spans="1:11" x14ac:dyDescent="0.25">
      <c r="A40" s="1">
        <v>2023</v>
      </c>
      <c r="B40" s="4">
        <v>33148</v>
      </c>
      <c r="C40" s="1">
        <v>29</v>
      </c>
      <c r="D40" t="str">
        <v>SEBASTIAN MEDINA</v>
      </c>
      <c r="E40" s="1" t="str">
        <v>MASTER</v>
      </c>
      <c r="F40" s="1" t="str">
        <v>MAYORES</v>
      </c>
      <c r="G40" s="1" t="str">
        <v>M</v>
      </c>
      <c r="H40" s="28">
        <v>43618</v>
      </c>
      <c r="I40" s="26" t="str">
        <v>TORNEO FREE STYLE</v>
      </c>
      <c r="J40" s="1" t="str">
        <v>200m LIBRE</v>
      </c>
      <c r="K40" s="3">
        <v>2.1951388888888888E-3</v>
      </c>
    </row>
    <row r="41" spans="1:11" x14ac:dyDescent="0.25">
      <c r="A41" s="1">
        <v>2023</v>
      </c>
      <c r="B41" s="4">
        <v>27394</v>
      </c>
      <c r="C41" s="1">
        <v>44</v>
      </c>
      <c r="D41" t="str">
        <v>SENEN GOMEZ</v>
      </c>
      <c r="E41" s="1" t="str">
        <v>NNG</v>
      </c>
      <c r="F41" s="1" t="str">
        <v>MASTER C</v>
      </c>
      <c r="G41" s="1" t="str">
        <v>M</v>
      </c>
      <c r="H41" s="28">
        <v>43618</v>
      </c>
      <c r="I41" s="26" t="str">
        <v>TORNEO FREE STYLE</v>
      </c>
      <c r="J41" s="1" t="str">
        <v>200m LIBRE</v>
      </c>
      <c r="K41" s="3">
        <v>2.6935185185185187E-3</v>
      </c>
    </row>
    <row r="42" spans="1:11" x14ac:dyDescent="0.25">
      <c r="A42" s="1">
        <v>2023</v>
      </c>
      <c r="B42" s="4">
        <v>33558</v>
      </c>
      <c r="C42" s="1">
        <v>28</v>
      </c>
      <c r="D42" t="str">
        <v>YASSIR BURGOS</v>
      </c>
      <c r="E42" s="1" t="str">
        <v>MASTER</v>
      </c>
      <c r="F42" s="1" t="str">
        <v>MAYORES</v>
      </c>
      <c r="G42" s="1" t="str">
        <v>M</v>
      </c>
      <c r="H42" s="28">
        <v>43618</v>
      </c>
      <c r="I42" s="26" t="str">
        <v>TORNEO FREE STYLE</v>
      </c>
      <c r="J42" s="1" t="str">
        <v>200m LIBRE</v>
      </c>
      <c r="K42" s="3">
        <v>3.1440972222222222E-3</v>
      </c>
    </row>
    <row r="43" spans="1:11" x14ac:dyDescent="0.25">
      <c r="A43" s="1">
        <v>2023</v>
      </c>
      <c r="B43" s="4">
        <v>37621</v>
      </c>
      <c r="C43" s="1">
        <v>16</v>
      </c>
      <c r="D43" t="str">
        <v>YOSED PEREZ MOLINA</v>
      </c>
      <c r="E43" s="1" t="str">
        <v>NNG</v>
      </c>
      <c r="F43" s="1" t="str">
        <v>JUVENIL A</v>
      </c>
      <c r="G43" s="1" t="str">
        <v>M</v>
      </c>
      <c r="H43" s="28">
        <v>43618</v>
      </c>
      <c r="I43" s="26" t="str">
        <v>TORNEO FREE STYLE</v>
      </c>
      <c r="J43" s="1" t="str">
        <v>200m LIBRE</v>
      </c>
      <c r="K43" s="3">
        <v>1.5459490740740744E-3</v>
      </c>
    </row>
    <row r="44" spans="1:11" x14ac:dyDescent="0.25">
      <c r="A44" s="1">
        <v>2023</v>
      </c>
      <c r="B44" s="4">
        <v>30044</v>
      </c>
      <c r="C44" s="1">
        <v>37</v>
      </c>
      <c r="D44" t="str">
        <v>HERNANDO ALBERTO URREA SERNA</v>
      </c>
      <c r="E44" s="1" t="str">
        <v>DELFINES</v>
      </c>
      <c r="F44" s="1" t="str">
        <v>MASTER B</v>
      </c>
      <c r="G44" s="1" t="str">
        <v>M</v>
      </c>
      <c r="H44" s="28">
        <v>43640</v>
      </c>
      <c r="I44" s="26" t="str">
        <v>ALL STAR 2.0</v>
      </c>
      <c r="J44" s="1" t="str">
        <v>200m LIBRE</v>
      </c>
      <c r="K44" s="3">
        <v>2.1057870370370371E-3</v>
      </c>
    </row>
    <row r="45" spans="1:11" x14ac:dyDescent="0.25">
      <c r="A45" s="1">
        <v>2023</v>
      </c>
      <c r="B45" s="4">
        <v>34221</v>
      </c>
      <c r="C45" s="1">
        <v>26</v>
      </c>
      <c r="D45" t="str">
        <v>HUGO BARRERA GUZMAN</v>
      </c>
      <c r="E45" s="1" t="str">
        <v>DELFINES</v>
      </c>
      <c r="F45" s="1" t="str">
        <v>MAYORES</v>
      </c>
      <c r="G45" s="1" t="str">
        <v>M</v>
      </c>
      <c r="H45" s="28">
        <v>43640</v>
      </c>
      <c r="I45" s="26" t="str">
        <v>ALL STAR 2.0</v>
      </c>
      <c r="J45" s="1" t="str">
        <v>200m LIBRE</v>
      </c>
      <c r="K45" s="3">
        <v>1.9717592592592595E-3</v>
      </c>
    </row>
    <row r="46" spans="1:11" x14ac:dyDescent="0.25">
      <c r="A46" s="1">
        <v>2023</v>
      </c>
      <c r="B46" s="4">
        <v>38284</v>
      </c>
      <c r="C46" s="1">
        <v>15</v>
      </c>
      <c r="D46" t="str">
        <v>JUAN SEBASTIAN GONZALEZ</v>
      </c>
      <c r="E46" s="1" t="str">
        <v>AQUARIUM</v>
      </c>
      <c r="F46" s="1" t="str">
        <v>JUVENIL A</v>
      </c>
      <c r="G46" s="1" t="str">
        <v>M</v>
      </c>
      <c r="H46" s="28">
        <v>43640</v>
      </c>
      <c r="I46" s="26" t="str">
        <v>ALL STAR 2.0</v>
      </c>
      <c r="J46" s="1" t="str">
        <v>200m LIBRE</v>
      </c>
      <c r="K46" s="3">
        <v>1.9818287037037035E-3</v>
      </c>
    </row>
    <row r="47" spans="1:11" x14ac:dyDescent="0.25">
      <c r="A47" s="1">
        <v>2023</v>
      </c>
      <c r="B47" s="4">
        <v>38153</v>
      </c>
      <c r="C47" s="1">
        <v>15</v>
      </c>
      <c r="D47" t="str">
        <v>MATEO SANTA MERCADO</v>
      </c>
      <c r="E47" s="1" t="str">
        <v>NNG</v>
      </c>
      <c r="F47" s="1" t="str">
        <v>JUVENIL A</v>
      </c>
      <c r="G47" s="1" t="str">
        <v>M</v>
      </c>
      <c r="H47" s="28">
        <v>43640</v>
      </c>
      <c r="I47" s="26" t="str">
        <v>ALL STAR 2.0</v>
      </c>
      <c r="J47" s="1" t="str">
        <v>200m LIBRE</v>
      </c>
      <c r="K47" s="3">
        <v>1.7870370370370368E-3</v>
      </c>
    </row>
    <row r="48" spans="1:11" x14ac:dyDescent="0.25">
      <c r="A48" s="1">
        <v>2023</v>
      </c>
      <c r="B48" s="4">
        <v>33558</v>
      </c>
      <c r="C48" s="1">
        <v>28</v>
      </c>
      <c r="D48" t="str">
        <v>YASSIR BURGOS</v>
      </c>
      <c r="E48" s="1" t="str">
        <v>MASTER</v>
      </c>
      <c r="F48" s="1" t="str">
        <v>MAYORES</v>
      </c>
      <c r="G48" s="1" t="str">
        <v>M</v>
      </c>
      <c r="H48" s="28">
        <v>43640</v>
      </c>
      <c r="I48" s="26" t="str">
        <v>ALL STAR 2.0</v>
      </c>
      <c r="J48" s="1" t="str">
        <v>200m LIBRE</v>
      </c>
      <c r="K48" s="3">
        <v>2.8616898148148152E-3</v>
      </c>
    </row>
    <row r="49" spans="1:11" x14ac:dyDescent="0.25">
      <c r="A49" s="1">
        <v>2023</v>
      </c>
      <c r="B49" s="4">
        <v>38674</v>
      </c>
      <c r="C49" s="1">
        <v>14</v>
      </c>
      <c r="D49" t="str">
        <v>ALCY ANTONIO LOZANO MURILLO</v>
      </c>
      <c r="E49" s="1" t="str">
        <v>AVATAR</v>
      </c>
      <c r="F49" s="1" t="str">
        <v>INFANTIL B</v>
      </c>
      <c r="G49" s="1" t="str">
        <v>M</v>
      </c>
      <c r="H49" s="28">
        <v>43681</v>
      </c>
      <c r="I49" s="26" t="str">
        <v>TORNEO CLUB TIBURON</v>
      </c>
      <c r="J49" s="1" t="str">
        <v>200m LIBRE</v>
      </c>
      <c r="K49" s="3">
        <v>1.8554398148148148E-3</v>
      </c>
    </row>
    <row r="50" spans="1:11" x14ac:dyDescent="0.25">
      <c r="A50" s="1">
        <v>2023</v>
      </c>
      <c r="B50" s="4">
        <v>39558</v>
      </c>
      <c r="C50" s="1">
        <v>11</v>
      </c>
      <c r="D50" t="str">
        <v>Andres Eduardo Vicuña Rivas</v>
      </c>
      <c r="E50" s="1" t="str">
        <v>MASTER</v>
      </c>
      <c r="F50" s="1" t="str">
        <v>INFANTIL A</v>
      </c>
      <c r="G50" s="1" t="str">
        <v>M</v>
      </c>
      <c r="H50" s="28">
        <v>43681</v>
      </c>
      <c r="I50" s="26" t="str">
        <v>TORNEO CLUB TIBURON</v>
      </c>
      <c r="J50" s="1" t="str">
        <v>200m LIBRE</v>
      </c>
      <c r="K50" s="3">
        <v>2.8182870370370371E-3</v>
      </c>
    </row>
    <row r="51" spans="1:11" x14ac:dyDescent="0.25">
      <c r="A51" s="1">
        <v>2023</v>
      </c>
      <c r="B51" s="4">
        <v>39569</v>
      </c>
      <c r="C51" s="1">
        <v>11</v>
      </c>
      <c r="D51" t="str">
        <v>David Machado Julio</v>
      </c>
      <c r="E51" s="1" t="str">
        <v>NNG</v>
      </c>
      <c r="F51" s="1" t="str">
        <v>INFANTIL A</v>
      </c>
      <c r="G51" s="1" t="str">
        <v>M</v>
      </c>
      <c r="H51" s="28">
        <v>43681</v>
      </c>
      <c r="I51" s="26" t="str">
        <v>TORNEO CLUB TIBURON</v>
      </c>
      <c r="J51" s="1" t="str">
        <v>200m LIBRE</v>
      </c>
      <c r="K51" s="3">
        <v>2.4403935185185184E-3</v>
      </c>
    </row>
    <row r="52" spans="1:11" x14ac:dyDescent="0.25">
      <c r="A52" s="1">
        <v>2023</v>
      </c>
      <c r="B52" s="4">
        <v>39478</v>
      </c>
      <c r="C52" s="1">
        <v>11</v>
      </c>
      <c r="D52" t="str">
        <v>ISAAC HERNANDEZ</v>
      </c>
      <c r="E52" s="1" t="str">
        <v>MASTER</v>
      </c>
      <c r="F52" s="1" t="str">
        <v>INFANTIL A</v>
      </c>
      <c r="G52" s="1" t="str">
        <v>M</v>
      </c>
      <c r="H52" s="28">
        <v>43681</v>
      </c>
      <c r="I52" s="26" t="str">
        <v>TORNEO CLUB TIBURON</v>
      </c>
      <c r="J52" s="1" t="str">
        <v>200m LIBRE</v>
      </c>
      <c r="K52" s="3">
        <v>2.7549768518518518E-3</v>
      </c>
    </row>
    <row r="53" spans="1:11" x14ac:dyDescent="0.25">
      <c r="A53" s="1">
        <v>2023</v>
      </c>
      <c r="B53" s="4">
        <v>38492</v>
      </c>
      <c r="C53" s="1">
        <v>14</v>
      </c>
      <c r="D53" t="str">
        <v>JESUS GONZALEZ CAMPILLO</v>
      </c>
      <c r="E53" s="1" t="str">
        <v>TIBURON</v>
      </c>
      <c r="F53" s="1" t="str">
        <v>INFANTIL B</v>
      </c>
      <c r="G53" s="1" t="str">
        <v>M</v>
      </c>
      <c r="H53" s="28">
        <v>43681</v>
      </c>
      <c r="I53" s="26" t="str">
        <v>TORNEO CLUB TIBURON</v>
      </c>
      <c r="J53" s="1" t="str">
        <v>200m LIBRE</v>
      </c>
      <c r="K53" s="3">
        <v>1.7310185185185187E-3</v>
      </c>
    </row>
    <row r="54" spans="1:11" x14ac:dyDescent="0.25">
      <c r="A54" s="1">
        <v>2023</v>
      </c>
      <c r="B54" s="4">
        <v>38832</v>
      </c>
      <c r="C54" s="1">
        <v>13</v>
      </c>
      <c r="D54" t="str">
        <v>JHON GOMEZ</v>
      </c>
      <c r="E54" s="1" t="str">
        <v>TIBURON</v>
      </c>
      <c r="F54" s="1" t="str">
        <v>INFANTIL B</v>
      </c>
      <c r="G54" s="1" t="str">
        <v>M</v>
      </c>
      <c r="H54" s="28">
        <v>43681</v>
      </c>
      <c r="I54" s="26" t="str">
        <v>TORNEO CLUB TIBURON</v>
      </c>
      <c r="J54" s="1" t="str">
        <v>200m LIBRE</v>
      </c>
      <c r="K54" s="3">
        <v>1.8605324074074073E-3</v>
      </c>
    </row>
    <row r="55" spans="1:11" x14ac:dyDescent="0.25">
      <c r="A55" s="1">
        <v>2023</v>
      </c>
      <c r="B55" s="4">
        <v>34899</v>
      </c>
      <c r="C55" s="1">
        <v>24</v>
      </c>
      <c r="D55" t="str">
        <v xml:space="preserve">JOSE CARLOS VIDAL </v>
      </c>
      <c r="E55" s="1" t="str">
        <v>AVATAR</v>
      </c>
      <c r="F55" s="1" t="str">
        <v>MAYORES</v>
      </c>
      <c r="G55" s="1" t="str">
        <v>M</v>
      </c>
      <c r="H55" s="28">
        <v>43681</v>
      </c>
      <c r="I55" s="26" t="str">
        <v>TORNEO CLUB TIBURON</v>
      </c>
      <c r="J55" s="1" t="str">
        <v>200m LIBRE</v>
      </c>
      <c r="K55" s="3">
        <v>2.6016203703703705E-3</v>
      </c>
    </row>
    <row r="56" spans="1:11" x14ac:dyDescent="0.25">
      <c r="A56" s="1">
        <v>2023</v>
      </c>
      <c r="B56" s="4">
        <v>36068</v>
      </c>
      <c r="C56" s="1">
        <v>21</v>
      </c>
      <c r="D56" t="str">
        <v>Juan Camilo Ortega</v>
      </c>
      <c r="E56" s="1" t="str">
        <v>AVATAR</v>
      </c>
      <c r="F56" s="1" t="str">
        <v>MAYORES</v>
      </c>
      <c r="G56" s="1" t="str">
        <v>M</v>
      </c>
      <c r="H56" s="28">
        <v>43681</v>
      </c>
      <c r="I56" s="26" t="str">
        <v>TORNEO CLUB TIBURON</v>
      </c>
      <c r="J56" s="1" t="str">
        <v>200m LIBRE</v>
      </c>
      <c r="K56" s="3">
        <v>2.5206018518518516E-3</v>
      </c>
    </row>
    <row r="57" spans="1:11" x14ac:dyDescent="0.25">
      <c r="A57" s="1">
        <v>2023</v>
      </c>
      <c r="B57" s="4">
        <v>32581</v>
      </c>
      <c r="C57" s="1">
        <v>30</v>
      </c>
      <c r="D57" t="str">
        <v>Juan Fernando Arango Meneses</v>
      </c>
      <c r="E57" s="1" t="str">
        <v>MASTER</v>
      </c>
      <c r="F57" s="1" t="str">
        <v>MASTER A</v>
      </c>
      <c r="G57" s="1" t="str">
        <v>M</v>
      </c>
      <c r="H57" s="28">
        <v>43681</v>
      </c>
      <c r="I57" s="26" t="str">
        <v>TORNEO CLUB TIBURON</v>
      </c>
      <c r="J57" s="1" t="str">
        <v>200m LIBRE</v>
      </c>
      <c r="K57" s="3">
        <v>2.820138888888889E-3</v>
      </c>
    </row>
    <row r="58" spans="1:11" x14ac:dyDescent="0.25">
      <c r="A58" s="1">
        <v>2023</v>
      </c>
      <c r="B58" s="4">
        <v>38284</v>
      </c>
      <c r="C58" s="1">
        <v>15</v>
      </c>
      <c r="D58" t="str">
        <v>JUAN SEBASTIAN GONZALEZ</v>
      </c>
      <c r="E58" s="1" t="str">
        <v>AQUARIUM</v>
      </c>
      <c r="F58" s="1" t="str">
        <v>JUVENIL A</v>
      </c>
      <c r="G58" s="1" t="str">
        <v>M</v>
      </c>
      <c r="H58" s="28">
        <v>43681</v>
      </c>
      <c r="I58" s="26" t="str">
        <v>TORNEO CLUB TIBURON</v>
      </c>
      <c r="J58" s="1" t="str">
        <v>200m LIBRE</v>
      </c>
      <c r="K58" s="3">
        <v>2.000925925925926E-3</v>
      </c>
    </row>
    <row r="59" spans="1:11" x14ac:dyDescent="0.25">
      <c r="A59" s="1">
        <v>2023</v>
      </c>
      <c r="B59" s="4">
        <v>38862</v>
      </c>
      <c r="C59" s="1">
        <v>13</v>
      </c>
      <c r="D59" t="str">
        <v>MATHIAS OZUNA VARGAS</v>
      </c>
      <c r="E59" s="1" t="str">
        <v>SWIMMERS</v>
      </c>
      <c r="F59" s="1" t="str">
        <v>INFANTIL B</v>
      </c>
      <c r="G59" s="1" t="str">
        <v>M</v>
      </c>
      <c r="H59" s="28">
        <v>43681</v>
      </c>
      <c r="I59" s="26" t="str">
        <v>TORNEO CLUB TIBURON</v>
      </c>
      <c r="J59" s="1" t="str">
        <v>200m LIBRE</v>
      </c>
      <c r="K59" s="3">
        <v>2.2880787037037041E-3</v>
      </c>
    </row>
    <row r="60" spans="1:11" x14ac:dyDescent="0.25">
      <c r="A60" s="1">
        <v>2023</v>
      </c>
      <c r="B60" s="4">
        <v>38777</v>
      </c>
      <c r="C60" s="1">
        <v>13</v>
      </c>
      <c r="D60" t="str">
        <v xml:space="preserve">RAUL HOYOS </v>
      </c>
      <c r="E60" s="1" t="str">
        <v>MASTER</v>
      </c>
      <c r="F60" s="1" t="str">
        <v>INFANTIL B</v>
      </c>
      <c r="G60" s="1" t="str">
        <v>M</v>
      </c>
      <c r="H60" s="28">
        <v>43681</v>
      </c>
      <c r="I60" s="26" t="str">
        <v>TORNEO CLUB TIBURON</v>
      </c>
      <c r="J60" s="1" t="str">
        <v>200m LIBRE</v>
      </c>
      <c r="K60" s="3">
        <v>2.6732638888888887E-3</v>
      </c>
    </row>
    <row r="61" spans="1:11" x14ac:dyDescent="0.25">
      <c r="A61" s="1">
        <v>2023</v>
      </c>
      <c r="B61" s="4">
        <v>39558</v>
      </c>
      <c r="C61" s="1">
        <v>11</v>
      </c>
      <c r="D61" t="str">
        <v>SANTIAGO ISAAC CANABAL MOLINARES</v>
      </c>
      <c r="E61" s="1" t="str">
        <v>NNG</v>
      </c>
      <c r="F61" s="1" t="str">
        <v>INFANTIL A</v>
      </c>
      <c r="G61" s="1" t="str">
        <v>M</v>
      </c>
      <c r="H61" s="28">
        <v>43681</v>
      </c>
      <c r="I61" s="26" t="str">
        <v>TORNEO CLUB TIBURON</v>
      </c>
      <c r="J61" s="1" t="str">
        <v>200m LIBRE</v>
      </c>
      <c r="K61" s="3">
        <v>2.0446759259259259E-3</v>
      </c>
    </row>
    <row r="62" spans="1:11" x14ac:dyDescent="0.25">
      <c r="A62" s="1">
        <v>2023</v>
      </c>
      <c r="B62" s="4">
        <v>38352</v>
      </c>
      <c r="C62" s="1">
        <v>14</v>
      </c>
      <c r="D62" t="str">
        <v xml:space="preserve">Sebastian Álvarez Arteaga </v>
      </c>
      <c r="E62" s="1" t="str">
        <v>NNG</v>
      </c>
      <c r="F62" s="1" t="str">
        <v>INFANTIL B</v>
      </c>
      <c r="G62" s="1" t="str">
        <v>M</v>
      </c>
      <c r="H62" s="28">
        <v>43681</v>
      </c>
      <c r="I62" s="26" t="str">
        <v>TORNEO CLUB TIBURON</v>
      </c>
      <c r="J62" s="1" t="str">
        <v>200m LIBRE</v>
      </c>
      <c r="K62" s="3">
        <v>1.7571759259259257E-3</v>
      </c>
    </row>
    <row r="63" spans="1:11" x14ac:dyDescent="0.25">
      <c r="A63" s="1">
        <v>2023</v>
      </c>
      <c r="B63" s="4">
        <v>37621</v>
      </c>
      <c r="C63" s="1">
        <v>16</v>
      </c>
      <c r="D63" t="str">
        <v>YOSED PEREZ MOLINA</v>
      </c>
      <c r="E63" s="1" t="str">
        <v>NNG</v>
      </c>
      <c r="F63" s="1" t="str">
        <v>JUVENIL A</v>
      </c>
      <c r="G63" s="1" t="str">
        <v>M</v>
      </c>
      <c r="H63" s="28">
        <v>43681</v>
      </c>
      <c r="I63" s="26" t="str">
        <v>TORNEO CLUB TIBURON</v>
      </c>
      <c r="J63" s="1" t="str">
        <v>200m LIBRE</v>
      </c>
      <c r="K63" s="3">
        <v>1.522337962962963E-3</v>
      </c>
    </row>
    <row r="64" spans="1:11" x14ac:dyDescent="0.25">
      <c r="A64" s="1">
        <v>2023</v>
      </c>
      <c r="B64" s="4">
        <v>37986</v>
      </c>
      <c r="C64" s="1">
        <v>15</v>
      </c>
      <c r="D64" t="str">
        <v>ESTEBAN MORALES GOMEZ</v>
      </c>
      <c r="E64" s="1" t="str">
        <v>NNG</v>
      </c>
      <c r="F64" s="1" t="str">
        <v>JUVENIL A</v>
      </c>
      <c r="G64" s="1" t="str">
        <v>M</v>
      </c>
      <c r="H64" s="28">
        <v>43801</v>
      </c>
      <c r="I64" s="26" t="str">
        <v>TORNEO CLAUSURA LNC</v>
      </c>
      <c r="J64" s="1" t="str">
        <v>200m LIBRE</v>
      </c>
      <c r="K64" s="3">
        <v>1.9761574074074074E-3</v>
      </c>
    </row>
    <row r="65" spans="1:11" x14ac:dyDescent="0.25">
      <c r="A65" s="1">
        <v>2023</v>
      </c>
      <c r="B65" s="4">
        <v>34899</v>
      </c>
      <c r="C65" s="1">
        <v>24</v>
      </c>
      <c r="D65" t="str">
        <v xml:space="preserve">JOSE CARLOS VIDAL </v>
      </c>
      <c r="E65" s="1" t="str">
        <v>AVATAR</v>
      </c>
      <c r="F65" s="1" t="str">
        <v>MAYORES</v>
      </c>
      <c r="G65" s="1" t="str">
        <v>M</v>
      </c>
      <c r="H65" s="28">
        <v>43801</v>
      </c>
      <c r="I65" s="26" t="str">
        <v>TORNEO CLAUSURA LNC</v>
      </c>
      <c r="J65" s="1" t="str">
        <v>200m LIBRE</v>
      </c>
      <c r="K65" s="3">
        <v>2.6938657407407402E-3</v>
      </c>
    </row>
    <row r="66" spans="1:11" x14ac:dyDescent="0.25">
      <c r="A66" s="1">
        <v>2023</v>
      </c>
      <c r="B66" s="4">
        <v>36068</v>
      </c>
      <c r="C66" s="1">
        <v>21</v>
      </c>
      <c r="D66" t="str">
        <v>Juan Camilo Ortega</v>
      </c>
      <c r="E66" s="1" t="str">
        <v>AVATAR</v>
      </c>
      <c r="F66" s="1" t="str">
        <v>MAYORES</v>
      </c>
      <c r="G66" s="1" t="str">
        <v>M</v>
      </c>
      <c r="H66" s="28">
        <v>43801</v>
      </c>
      <c r="I66" s="26" t="str">
        <v>TORNEO CLAUSURA LNC</v>
      </c>
      <c r="J66" s="1" t="str">
        <v>200m LIBRE</v>
      </c>
      <c r="K66" s="3">
        <v>2.5710648148148147E-3</v>
      </c>
    </row>
    <row r="67" spans="1:11" x14ac:dyDescent="0.25">
      <c r="A67" s="1">
        <v>2023</v>
      </c>
      <c r="B67" s="4">
        <v>32581</v>
      </c>
      <c r="C67" s="1">
        <v>30</v>
      </c>
      <c r="D67" t="str">
        <v>Juan Fernando Arango Meneses</v>
      </c>
      <c r="E67" s="1" t="str">
        <v>MASTER</v>
      </c>
      <c r="F67" s="1" t="str">
        <v>MASTER A</v>
      </c>
      <c r="G67" s="1" t="str">
        <v>M</v>
      </c>
      <c r="H67" s="28">
        <v>43801</v>
      </c>
      <c r="I67" s="26" t="str">
        <v>TORNEO CLAUSURA LNC</v>
      </c>
      <c r="J67" s="1" t="str">
        <v>200m LIBRE</v>
      </c>
      <c r="K67" s="3">
        <v>2.8635416666666666E-3</v>
      </c>
    </row>
    <row r="68" spans="1:11" x14ac:dyDescent="0.25">
      <c r="A68" s="1">
        <v>2023</v>
      </c>
      <c r="B68" s="4">
        <v>25498</v>
      </c>
      <c r="C68" s="1">
        <v>50</v>
      </c>
      <c r="D68" t="str">
        <v>Libardo Pinzón Vivas</v>
      </c>
      <c r="E68" s="1" t="str">
        <v>MASTER</v>
      </c>
      <c r="F68" s="1" t="str">
        <v>MASTER E</v>
      </c>
      <c r="G68" s="1" t="str">
        <v>M</v>
      </c>
      <c r="H68" s="28">
        <v>43801</v>
      </c>
      <c r="I68" s="26" t="str">
        <v>TORNEO CLAUSURA LNC</v>
      </c>
      <c r="J68" s="1" t="str">
        <v>200m LIBRE</v>
      </c>
      <c r="K68" s="3">
        <v>1.8564814814814815E-3</v>
      </c>
    </row>
    <row r="69" spans="1:11" x14ac:dyDescent="0.25">
      <c r="A69" s="1">
        <v>2023</v>
      </c>
      <c r="B69" s="4">
        <v>37182</v>
      </c>
      <c r="C69" s="1">
        <v>18</v>
      </c>
      <c r="D69" t="str">
        <v>LUIS SEBASTIAN PAEZ</v>
      </c>
      <c r="E69" s="1" t="str">
        <v>NNG</v>
      </c>
      <c r="F69" s="1" t="str">
        <v>JUVENIL B</v>
      </c>
      <c r="G69" s="1" t="str">
        <v>M</v>
      </c>
      <c r="H69" s="28">
        <v>43801</v>
      </c>
      <c r="I69" s="26" t="str">
        <v>TORNEO CLAUSURA LNC</v>
      </c>
      <c r="J69" s="1" t="str">
        <v>200m LIBRE</v>
      </c>
      <c r="K69" s="3">
        <v>1.5024305555555555E-3</v>
      </c>
    </row>
    <row r="70" spans="1:11" x14ac:dyDescent="0.25">
      <c r="A70" s="1">
        <v>2023</v>
      </c>
      <c r="B70" s="4">
        <v>33558</v>
      </c>
      <c r="C70" s="1">
        <v>28</v>
      </c>
      <c r="D70" t="str">
        <v>YASSIR BURGOS</v>
      </c>
      <c r="E70" s="1" t="str">
        <v>MASTER</v>
      </c>
      <c r="F70" s="1" t="str">
        <v>MAYORES</v>
      </c>
      <c r="G70" s="1" t="str">
        <v>M</v>
      </c>
      <c r="H70" s="28">
        <v>43801</v>
      </c>
      <c r="I70" s="26" t="str">
        <v>TORNEO CLAUSURA LNC</v>
      </c>
      <c r="J70" s="1" t="str">
        <v>200m LIBRE</v>
      </c>
      <c r="K70" s="3">
        <v>3.0743055555555554E-3</v>
      </c>
    </row>
    <row r="71" spans="1:11" x14ac:dyDescent="0.25">
      <c r="A71" s="1">
        <v>2024</v>
      </c>
      <c r="B71" s="4">
        <v>35011</v>
      </c>
      <c r="C71" s="1">
        <v>25</v>
      </c>
      <c r="D71" t="str">
        <v>CAMILO BERRIO BERRIO</v>
      </c>
      <c r="E71" s="1" t="str">
        <v>NNG</v>
      </c>
      <c r="F71" s="1" t="str">
        <v>MAYORES</v>
      </c>
      <c r="G71" s="1" t="str">
        <v>M</v>
      </c>
      <c r="H71" s="28">
        <v>43892</v>
      </c>
      <c r="I71" s="26" t="str">
        <v>PERLA DEL SINÚ</v>
      </c>
      <c r="J71" s="1" t="str">
        <v>200m LIBRE</v>
      </c>
      <c r="K71" s="3">
        <v>1.4869212962962963E-3</v>
      </c>
    </row>
    <row r="72" spans="1:11" x14ac:dyDescent="0.25">
      <c r="A72" s="1">
        <v>2024</v>
      </c>
      <c r="B72" s="4">
        <v>27394</v>
      </c>
      <c r="C72" s="1">
        <v>45</v>
      </c>
      <c r="D72" t="str">
        <v>DANIEL MONTOYA</v>
      </c>
      <c r="E72" s="1" t="str">
        <v>NNG</v>
      </c>
      <c r="F72" s="1" t="str">
        <v>MASTER D</v>
      </c>
      <c r="G72" s="1" t="str">
        <v>M</v>
      </c>
      <c r="H72" s="28">
        <v>43892</v>
      </c>
      <c r="I72" s="26" t="str">
        <v>PERLA DEL SINÚ</v>
      </c>
      <c r="J72" s="1" t="str">
        <v>200m LIBRE</v>
      </c>
      <c r="K72" s="3">
        <v>2.3390046296296297E-3</v>
      </c>
    </row>
    <row r="73" spans="1:11" x14ac:dyDescent="0.25">
      <c r="A73" s="1">
        <v>2024</v>
      </c>
      <c r="B73" s="4">
        <v>32590</v>
      </c>
      <c r="C73" s="1">
        <v>31</v>
      </c>
      <c r="D73" t="str">
        <v>Erick Rincon Guerra</v>
      </c>
      <c r="E73" s="1" t="str">
        <v>DELFINES</v>
      </c>
      <c r="F73" s="1" t="str">
        <v>MASTER A</v>
      </c>
      <c r="G73" s="1" t="str">
        <v>M</v>
      </c>
      <c r="H73" s="28">
        <v>43892</v>
      </c>
      <c r="I73" s="26" t="str">
        <v>PERLA DEL SINÚ</v>
      </c>
      <c r="J73" s="1" t="str">
        <v>200m LIBRE</v>
      </c>
      <c r="K73" s="3">
        <v>2.5129629629629629E-3</v>
      </c>
    </row>
    <row r="74" spans="1:11" x14ac:dyDescent="0.25">
      <c r="A74" s="1">
        <v>2024</v>
      </c>
      <c r="B74" s="4">
        <v>37986</v>
      </c>
      <c r="C74" s="1">
        <v>16</v>
      </c>
      <c r="D74" t="str">
        <v>ESTEBAN MORALES GOMEZ</v>
      </c>
      <c r="E74" s="1" t="str">
        <v>NNG</v>
      </c>
      <c r="F74" s="1" t="str">
        <v>JUVENIL A</v>
      </c>
      <c r="G74" s="1" t="str">
        <v>M</v>
      </c>
      <c r="H74" s="28">
        <v>43892</v>
      </c>
      <c r="I74" s="26" t="str">
        <v>PERLA DEL SINÚ</v>
      </c>
      <c r="J74" s="1" t="str">
        <v>200m LIBRE</v>
      </c>
      <c r="K74" s="3">
        <v>1.915162037037037E-3</v>
      </c>
    </row>
    <row r="75" spans="1:11" x14ac:dyDescent="0.25">
      <c r="A75" s="1">
        <v>2024</v>
      </c>
      <c r="B75" s="4">
        <v>39082</v>
      </c>
      <c r="C75" s="1">
        <v>13</v>
      </c>
      <c r="D75" t="str">
        <v>ISAAC BURITICÁ OTALVARO</v>
      </c>
      <c r="E75" s="1" t="str">
        <v>NNG</v>
      </c>
      <c r="F75" s="1" t="str">
        <v>INFANTIL B</v>
      </c>
      <c r="G75" s="1" t="str">
        <v>M</v>
      </c>
      <c r="H75" s="28">
        <v>43892</v>
      </c>
      <c r="I75" s="26" t="str">
        <v>PERLA DEL SINÚ</v>
      </c>
      <c r="J75" s="1" t="str">
        <v>200m LIBRE</v>
      </c>
      <c r="K75" s="3">
        <v>3.3050925925925925E-3</v>
      </c>
    </row>
    <row r="76" spans="1:11" x14ac:dyDescent="0.25">
      <c r="A76" s="1">
        <v>2024</v>
      </c>
      <c r="B76" s="4">
        <v>38492</v>
      </c>
      <c r="C76" s="1">
        <v>15</v>
      </c>
      <c r="D76" t="str">
        <v>JESUS GONZALEZ CAMPILLO</v>
      </c>
      <c r="E76" s="1" t="str">
        <v>TIBURON</v>
      </c>
      <c r="F76" s="1" t="str">
        <v>JUVENIL A</v>
      </c>
      <c r="G76" s="1" t="str">
        <v>M</v>
      </c>
      <c r="H76" s="28">
        <v>43892</v>
      </c>
      <c r="I76" s="26" t="str">
        <v>PERLA DEL SINÚ</v>
      </c>
      <c r="J76" s="1" t="str">
        <v>200m LIBRE</v>
      </c>
      <c r="K76" s="3">
        <v>1.6706018518518519E-3</v>
      </c>
    </row>
    <row r="77" spans="1:11" x14ac:dyDescent="0.25">
      <c r="A77" s="1">
        <v>2024</v>
      </c>
      <c r="B77" s="4">
        <v>39447</v>
      </c>
      <c r="C77" s="1">
        <v>12</v>
      </c>
      <c r="D77" t="str">
        <v>johann martinez Garces</v>
      </c>
      <c r="E77" s="1" t="str">
        <v>NNG</v>
      </c>
      <c r="F77" s="1" t="str">
        <v>INFANTIL A</v>
      </c>
      <c r="G77" s="1" t="str">
        <v>M</v>
      </c>
      <c r="H77" s="28">
        <v>43892</v>
      </c>
      <c r="I77" s="26" t="str">
        <v>PERLA DEL SINÚ</v>
      </c>
      <c r="J77" s="1" t="str">
        <v>200m LIBRE</v>
      </c>
      <c r="K77" s="3">
        <v>2.5141203703703706E-3</v>
      </c>
    </row>
    <row r="78" spans="1:11" x14ac:dyDescent="0.25">
      <c r="A78" s="1">
        <v>2024</v>
      </c>
      <c r="B78" s="4">
        <v>39447</v>
      </c>
      <c r="C78" s="1">
        <v>12</v>
      </c>
      <c r="D78" t="str">
        <v>JOSE GABRIEL ORTIZ RUIZ</v>
      </c>
      <c r="E78" s="1" t="str">
        <v>NNG</v>
      </c>
      <c r="F78" s="1" t="str">
        <v>INFANTIL A</v>
      </c>
      <c r="G78" s="1" t="str">
        <v>M</v>
      </c>
      <c r="H78" s="28">
        <v>43892</v>
      </c>
      <c r="I78" s="26" t="str">
        <v>PERLA DEL SINÚ</v>
      </c>
      <c r="J78" s="1" t="str">
        <v>200m LIBRE</v>
      </c>
      <c r="K78" s="3">
        <v>1.9675925925925928E-3</v>
      </c>
    </row>
    <row r="79" spans="1:11" x14ac:dyDescent="0.25">
      <c r="A79" s="1">
        <v>2024</v>
      </c>
      <c r="B79" s="4">
        <v>36068</v>
      </c>
      <c r="C79" s="1">
        <v>22</v>
      </c>
      <c r="D79" t="str">
        <v>Juan Camilo Ortega</v>
      </c>
      <c r="E79" s="1" t="str">
        <v>AVATAR</v>
      </c>
      <c r="F79" s="1" t="str">
        <v>MAYORES</v>
      </c>
      <c r="G79" s="1" t="str">
        <v>M</v>
      </c>
      <c r="H79" s="28">
        <v>43892</v>
      </c>
      <c r="I79" s="26" t="str">
        <v>PERLA DEL SINÚ</v>
      </c>
      <c r="J79" s="1" t="str">
        <v>200m LIBRE</v>
      </c>
      <c r="K79" s="3">
        <v>2.6924768518518517E-3</v>
      </c>
    </row>
    <row r="80" spans="1:11" x14ac:dyDescent="0.25">
      <c r="A80" s="1">
        <v>2024</v>
      </c>
      <c r="B80" s="4">
        <v>34117</v>
      </c>
      <c r="C80" s="1">
        <v>27</v>
      </c>
      <c r="D80" t="str">
        <v>LUIS QUEVEDO</v>
      </c>
      <c r="E80" s="1" t="str">
        <v>MASTER</v>
      </c>
      <c r="F80" s="1" t="str">
        <v>MAYORES</v>
      </c>
      <c r="G80" s="1" t="str">
        <v>M</v>
      </c>
      <c r="H80" s="28">
        <v>43892</v>
      </c>
      <c r="I80" s="26" t="str">
        <v>PERLA DEL SINÚ</v>
      </c>
      <c r="J80" s="1" t="str">
        <v>200m LIBRE</v>
      </c>
      <c r="K80" s="3">
        <v>2.2928240740740743E-3</v>
      </c>
    </row>
    <row r="81" spans="1:11" x14ac:dyDescent="0.25">
      <c r="A81" s="1">
        <v>2024</v>
      </c>
      <c r="B81" s="4">
        <v>37182</v>
      </c>
      <c r="C81" s="1">
        <v>19</v>
      </c>
      <c r="D81" t="str">
        <v>LUIS SEBASTIAN PAEZ</v>
      </c>
      <c r="E81" s="1" t="str">
        <v>NNG</v>
      </c>
      <c r="F81" s="1" t="str">
        <v>MAYORES</v>
      </c>
      <c r="G81" s="1" t="str">
        <v>M</v>
      </c>
      <c r="H81" s="28">
        <v>43892</v>
      </c>
      <c r="I81" s="26" t="str">
        <v>PERLA DEL SINÚ</v>
      </c>
      <c r="J81" s="1" t="str">
        <v>200m LIBRE</v>
      </c>
      <c r="K81" s="3">
        <v>1.4394675925925927E-3</v>
      </c>
    </row>
    <row r="82" spans="1:11" x14ac:dyDescent="0.25">
      <c r="A82" s="1">
        <v>2024</v>
      </c>
      <c r="B82" s="4">
        <v>39558</v>
      </c>
      <c r="C82" s="1">
        <v>12</v>
      </c>
      <c r="D82" t="str">
        <v>SANTIAGO ISAAC CANABAL MOLINARES</v>
      </c>
      <c r="E82" s="1" t="str">
        <v>NNG</v>
      </c>
      <c r="F82" s="1" t="str">
        <v>INFANTIL A</v>
      </c>
      <c r="G82" s="1" t="str">
        <v>M</v>
      </c>
      <c r="H82" s="28">
        <v>43892</v>
      </c>
      <c r="I82" s="26" t="str">
        <v>PERLA DEL SINÚ</v>
      </c>
      <c r="J82" s="1" t="str">
        <v>200m LIBRE</v>
      </c>
      <c r="K82" s="3">
        <v>2.1405092592592591E-3</v>
      </c>
    </row>
    <row r="83" spans="1:11" x14ac:dyDescent="0.25">
      <c r="A83" s="1">
        <v>2024</v>
      </c>
      <c r="B83" s="4">
        <v>38484</v>
      </c>
      <c r="C83" s="1">
        <v>15</v>
      </c>
      <c r="D83" t="str">
        <v>SANTIAGO GONZALEZ</v>
      </c>
      <c r="E83" s="1" t="str">
        <v>TIBURON</v>
      </c>
      <c r="F83" s="1" t="str">
        <v>JUVENIL A</v>
      </c>
      <c r="G83" s="1" t="str">
        <v>M</v>
      </c>
      <c r="H83" s="28">
        <v>43892</v>
      </c>
      <c r="I83" s="26" t="str">
        <v>PERLA DEL SINÚ</v>
      </c>
      <c r="J83" s="1" t="str">
        <v>200m LIBRE</v>
      </c>
      <c r="K83" s="3">
        <v>1.7024305555555558E-3</v>
      </c>
    </row>
    <row r="84" spans="1:11" x14ac:dyDescent="0.25">
      <c r="A84" s="1">
        <v>2024</v>
      </c>
      <c r="B84" s="4">
        <v>38352</v>
      </c>
      <c r="C84" s="1">
        <v>15</v>
      </c>
      <c r="D84" t="str">
        <v xml:space="preserve">Sebastian Álvarez Arteaga </v>
      </c>
      <c r="E84" s="1" t="str">
        <v>NNG</v>
      </c>
      <c r="F84" s="1" t="str">
        <v>JUVENIL A</v>
      </c>
      <c r="G84" s="1" t="str">
        <v>M</v>
      </c>
      <c r="H84" s="28">
        <v>43892</v>
      </c>
      <c r="I84" s="26" t="str">
        <v>PERLA DEL SINÚ</v>
      </c>
      <c r="J84" s="1" t="str">
        <v>200m LIBRE</v>
      </c>
      <c r="K84" s="3">
        <v>1.867824074074074E-3</v>
      </c>
    </row>
    <row r="85" spans="1:11" x14ac:dyDescent="0.25">
      <c r="A85" s="1">
        <v>2024</v>
      </c>
      <c r="B85" s="4">
        <v>38352</v>
      </c>
      <c r="C85" s="1">
        <v>15</v>
      </c>
      <c r="D85" t="str">
        <v>SEBASTIAN JOSE ALVAREZ ARTEAGA</v>
      </c>
      <c r="E85" s="1" t="str">
        <v>NNG</v>
      </c>
      <c r="F85" s="1" t="str">
        <v>JUVENIL A</v>
      </c>
      <c r="G85" s="1" t="str">
        <v>M</v>
      </c>
      <c r="H85" s="28">
        <v>43892</v>
      </c>
      <c r="I85" s="26" t="str">
        <v>PERLA DEL SINÚ</v>
      </c>
      <c r="J85" s="1" t="str">
        <v>200m LIBRE</v>
      </c>
      <c r="K85" s="3">
        <v>1.7097222222222221E-3</v>
      </c>
    </row>
    <row r="86" spans="1:11" x14ac:dyDescent="0.25">
      <c r="A86" s="1">
        <v>2024</v>
      </c>
      <c r="B86" s="4">
        <v>38624</v>
      </c>
      <c r="C86" s="1">
        <v>15</v>
      </c>
      <c r="D86" t="str">
        <v>VICTOR PEREIRA</v>
      </c>
      <c r="E86" s="1" t="str">
        <v>TIBURON</v>
      </c>
      <c r="F86" s="1" t="str">
        <v>JUVENIL A</v>
      </c>
      <c r="G86" s="1" t="str">
        <v>M</v>
      </c>
      <c r="H86" s="28">
        <v>43892</v>
      </c>
      <c r="I86" s="26" t="str">
        <v>PERLA DEL SINÚ</v>
      </c>
      <c r="J86" s="1" t="str">
        <v>200m LIBRE</v>
      </c>
      <c r="K86" s="3">
        <v>1.7859953703703703E-3</v>
      </c>
    </row>
    <row r="87" spans="1:11" x14ac:dyDescent="0.25">
      <c r="A87" s="1">
        <v>2024</v>
      </c>
      <c r="B87" s="4">
        <v>37621</v>
      </c>
      <c r="C87" s="1">
        <v>17</v>
      </c>
      <c r="D87" t="str">
        <v>YOSED PEREZ MOLINA</v>
      </c>
      <c r="E87" s="1" t="str">
        <v>NNG</v>
      </c>
      <c r="F87" s="1" t="str">
        <v>JUVENIL B</v>
      </c>
      <c r="G87" s="1" t="str">
        <v>M</v>
      </c>
      <c r="H87" s="28">
        <v>43892</v>
      </c>
      <c r="I87" s="26" t="str">
        <v>PERLA DEL SINÚ</v>
      </c>
      <c r="J87" s="1" t="str">
        <v>200m LIBRE</v>
      </c>
      <c r="K87" s="3">
        <v>1.4821759259259258E-3</v>
      </c>
    </row>
    <row r="88" spans="1:11" x14ac:dyDescent="0.25">
      <c r="A88" s="1">
        <v>2024</v>
      </c>
      <c r="B88" s="4">
        <v>35011</v>
      </c>
      <c r="C88" s="1">
        <v>25</v>
      </c>
      <c r="D88" t="str">
        <v>CAMILO BERRIO BERRIO</v>
      </c>
      <c r="E88" s="1" t="str">
        <v>NNG</v>
      </c>
      <c r="F88" s="1" t="str">
        <v>MAYORES</v>
      </c>
      <c r="G88" s="1" t="str">
        <v>M</v>
      </c>
      <c r="H88" s="28">
        <v>43940</v>
      </c>
      <c r="I88" s="26" t="str">
        <v>CHAMPIONSHIP MASTER</v>
      </c>
      <c r="J88" s="1" t="str">
        <v>200m LIBRE</v>
      </c>
      <c r="K88" s="3">
        <v>1.6344907407407408E-3</v>
      </c>
    </row>
    <row r="89" spans="1:11" x14ac:dyDescent="0.25">
      <c r="A89" s="1">
        <v>2024</v>
      </c>
      <c r="B89" s="4">
        <v>27394</v>
      </c>
      <c r="C89" s="1">
        <v>45</v>
      </c>
      <c r="D89" t="str">
        <v>DANIEL MONTOYA</v>
      </c>
      <c r="E89" s="1" t="str">
        <v>NNG</v>
      </c>
      <c r="F89" s="1" t="str">
        <v>MASTER D</v>
      </c>
      <c r="G89" s="1" t="str">
        <v>M</v>
      </c>
      <c r="H89" s="28">
        <v>43940</v>
      </c>
      <c r="I89" s="26" t="str">
        <v>CHAMPIONSHIP MASTER</v>
      </c>
      <c r="J89" s="1" t="str">
        <v>200m LIBRE</v>
      </c>
      <c r="K89" s="3">
        <v>2.3440972222222222E-3</v>
      </c>
    </row>
    <row r="90" spans="1:11" x14ac:dyDescent="0.25">
      <c r="A90" s="1">
        <v>2024</v>
      </c>
      <c r="B90" s="4">
        <v>34221</v>
      </c>
      <c r="C90" s="1">
        <v>27</v>
      </c>
      <c r="D90" t="str">
        <v>HUGO BARRERA GUZMAN</v>
      </c>
      <c r="E90" s="1" t="str">
        <v>DELFINES</v>
      </c>
      <c r="F90" s="1" t="str">
        <v>MAYORES</v>
      </c>
      <c r="G90" s="1" t="str">
        <v>M</v>
      </c>
      <c r="H90" s="28">
        <v>43940</v>
      </c>
      <c r="I90" s="26" t="str">
        <v>CHAMPIONSHIP MASTER</v>
      </c>
      <c r="J90" s="1" t="str">
        <v>200m LIBRE</v>
      </c>
      <c r="K90" s="3">
        <v>2.0171296296296296E-3</v>
      </c>
    </row>
    <row r="91" spans="1:11" x14ac:dyDescent="0.25">
      <c r="A91" s="1">
        <v>2024</v>
      </c>
      <c r="B91" s="4">
        <v>27503</v>
      </c>
      <c r="C91" s="1">
        <v>45</v>
      </c>
      <c r="D91" t="str">
        <v>JAIRO MARTINEZ</v>
      </c>
      <c r="E91" s="1" t="str">
        <v>NNG</v>
      </c>
      <c r="F91" s="1" t="str">
        <v>MASTER D</v>
      </c>
      <c r="G91" s="1" t="str">
        <v>M</v>
      </c>
      <c r="H91" s="28">
        <v>43940</v>
      </c>
      <c r="I91" s="26" t="str">
        <v>CHAMPIONSHIP MASTER</v>
      </c>
      <c r="J91" s="1" t="str">
        <v>200m LIBRE</v>
      </c>
      <c r="K91" s="3">
        <v>2.3798611111111112E-3</v>
      </c>
    </row>
    <row r="92" spans="1:11" x14ac:dyDescent="0.25">
      <c r="A92" s="1">
        <v>2024</v>
      </c>
      <c r="B92" s="4">
        <v>36947</v>
      </c>
      <c r="C92" s="1">
        <v>19</v>
      </c>
      <c r="D92" t="str">
        <v>JOSÉ SANTAMARIA</v>
      </c>
      <c r="E92" s="1" t="str">
        <v>NNG</v>
      </c>
      <c r="F92" s="1" t="str">
        <v>MAYORES</v>
      </c>
      <c r="G92" s="1" t="str">
        <v>M</v>
      </c>
      <c r="H92" s="28">
        <v>43940</v>
      </c>
      <c r="I92" s="26" t="str">
        <v>CHAMPIONSHIP MASTER</v>
      </c>
      <c r="J92" s="1" t="str">
        <v>200m LIBRE</v>
      </c>
      <c r="K92" s="3">
        <v>2.5980324074074074E-3</v>
      </c>
    </row>
    <row r="93" spans="1:11" x14ac:dyDescent="0.25">
      <c r="A93" s="1">
        <v>2024</v>
      </c>
      <c r="B93" s="4">
        <v>32581</v>
      </c>
      <c r="C93" s="1">
        <v>31</v>
      </c>
      <c r="D93" t="str">
        <v>Juan Fernando Arango Meneses</v>
      </c>
      <c r="E93" s="1" t="str">
        <v>MASTER</v>
      </c>
      <c r="F93" s="1" t="str">
        <v>MASTER A</v>
      </c>
      <c r="G93" s="1" t="str">
        <v>M</v>
      </c>
      <c r="H93" s="28">
        <v>43940</v>
      </c>
      <c r="I93" s="26" t="str">
        <v>CHAMPIONSHIP MASTER</v>
      </c>
      <c r="J93" s="1" t="str">
        <v>200m LIBRE</v>
      </c>
      <c r="K93" s="3">
        <v>3.0555555555555557E-3</v>
      </c>
    </row>
    <row r="94" spans="1:11" x14ac:dyDescent="0.25">
      <c r="A94" s="1">
        <v>2024</v>
      </c>
      <c r="B94" s="4">
        <v>34622</v>
      </c>
      <c r="C94" s="1">
        <v>26</v>
      </c>
      <c r="D94" t="str">
        <v>juan fernando muñoz sibaja</v>
      </c>
      <c r="E94" s="1" t="str">
        <v>DELFINES</v>
      </c>
      <c r="F94" s="1" t="str">
        <v>MAYORES</v>
      </c>
      <c r="G94" s="1" t="str">
        <v>M</v>
      </c>
      <c r="H94" s="28">
        <v>43940</v>
      </c>
      <c r="I94" s="26" t="str">
        <v>CHAMPIONSHIP MASTER</v>
      </c>
      <c r="J94" s="1" t="str">
        <v>200m LIBRE</v>
      </c>
      <c r="K94" s="3">
        <v>2.0378472222222221E-3</v>
      </c>
    </row>
    <row r="95" spans="1:11" x14ac:dyDescent="0.25">
      <c r="A95" s="1">
        <v>2024</v>
      </c>
      <c r="B95" s="4">
        <v>25498</v>
      </c>
      <c r="C95" s="1">
        <v>51</v>
      </c>
      <c r="D95" t="str">
        <v>Libardo Pinzón Vivas</v>
      </c>
      <c r="E95" s="1" t="str">
        <v>MASTER</v>
      </c>
      <c r="F95" s="1" t="str">
        <v>MASTER E</v>
      </c>
      <c r="G95" s="1" t="str">
        <v>M</v>
      </c>
      <c r="H95" s="28">
        <v>43940</v>
      </c>
      <c r="I95" s="26" t="str">
        <v>CHAMPIONSHIP MASTER</v>
      </c>
      <c r="J95" s="1" t="str">
        <v>200m LIBRE</v>
      </c>
      <c r="K95" s="3">
        <v>1.9796296296296294E-3</v>
      </c>
    </row>
    <row r="96" spans="1:11" x14ac:dyDescent="0.25">
      <c r="A96" s="1">
        <v>2024</v>
      </c>
      <c r="B96" s="4">
        <v>28178</v>
      </c>
      <c r="C96" s="1">
        <v>43</v>
      </c>
      <c r="D96" t="str">
        <v>RAFAEL RIVERO BLANCO</v>
      </c>
      <c r="E96" s="1" t="str">
        <v>NNG</v>
      </c>
      <c r="F96" s="1" t="str">
        <v>MASTER C</v>
      </c>
      <c r="G96" s="1" t="str">
        <v>M</v>
      </c>
      <c r="H96" s="28">
        <v>43940</v>
      </c>
      <c r="I96" s="26" t="str">
        <v>CHAMPIONSHIP MASTER</v>
      </c>
      <c r="J96" s="1" t="str">
        <v>200m LIBRE</v>
      </c>
      <c r="K96" s="3">
        <v>2.4548611111111112E-3</v>
      </c>
    </row>
    <row r="97" spans="1:11" x14ac:dyDescent="0.25">
      <c r="A97" s="1">
        <v>2024</v>
      </c>
      <c r="B97" s="4">
        <v>37015</v>
      </c>
      <c r="C97" s="1">
        <v>19</v>
      </c>
      <c r="D97" t="str">
        <v>SAMUEL OTERO</v>
      </c>
      <c r="E97" s="1" t="str">
        <v>NNG</v>
      </c>
      <c r="F97" s="1" t="str">
        <v>MAYORES</v>
      </c>
      <c r="G97" s="1" t="str">
        <v>M</v>
      </c>
      <c r="H97" s="28">
        <v>43940</v>
      </c>
      <c r="I97" s="26" t="str">
        <v>CHAMPIONSHIP MASTER</v>
      </c>
      <c r="J97" s="1" t="str">
        <v>200m LIBRE</v>
      </c>
      <c r="K97" s="3">
        <v>2.5134259259259259E-3</v>
      </c>
    </row>
    <row r="98" spans="1:11" x14ac:dyDescent="0.25">
      <c r="A98" s="1">
        <v>2024</v>
      </c>
      <c r="B98" s="4">
        <v>27394</v>
      </c>
      <c r="C98" s="1">
        <v>45</v>
      </c>
      <c r="D98" t="str">
        <v>SENEN GOMEZ</v>
      </c>
      <c r="E98" s="1" t="str">
        <v>NNG</v>
      </c>
      <c r="F98" s="1" t="str">
        <v>MASTER D</v>
      </c>
      <c r="G98" s="1" t="str">
        <v>M</v>
      </c>
      <c r="H98" s="28">
        <v>43940</v>
      </c>
      <c r="I98" s="26" t="str">
        <v>CHAMPIONSHIP MASTER</v>
      </c>
      <c r="J98" s="1" t="str">
        <v>200m LIBRE</v>
      </c>
      <c r="K98" s="3">
        <v>2.6906249999999999E-3</v>
      </c>
    </row>
    <row r="99" spans="1:11" x14ac:dyDescent="0.25">
      <c r="A99" s="1">
        <v>2024</v>
      </c>
      <c r="B99" s="4">
        <v>33558</v>
      </c>
      <c r="C99" s="1">
        <v>29</v>
      </c>
      <c r="D99" t="str">
        <v>YASSIR BURGOS</v>
      </c>
      <c r="E99" s="1" t="str">
        <v>MASTER</v>
      </c>
      <c r="F99" s="1" t="str">
        <v>MAYORES</v>
      </c>
      <c r="G99" s="1" t="str">
        <v>M</v>
      </c>
      <c r="H99" s="28">
        <v>43940</v>
      </c>
      <c r="I99" s="26" t="str">
        <v>CHAMPIONSHIP MASTER</v>
      </c>
      <c r="J99" s="1" t="str">
        <v>200m LIBRE</v>
      </c>
      <c r="K99" s="3">
        <v>3.0465277777777782E-3</v>
      </c>
    </row>
    <row r="100" spans="1:11" x14ac:dyDescent="0.25">
      <c r="A100" s="1">
        <v>2024</v>
      </c>
      <c r="B100" s="4">
        <v>32752</v>
      </c>
      <c r="C100" s="1">
        <v>31</v>
      </c>
      <c r="D100" t="str">
        <v>ALEX EPAMINONDAS ZARATE BUELVAS</v>
      </c>
      <c r="E100" s="1" t="str">
        <v>MNM</v>
      </c>
      <c r="F100" s="1" t="str">
        <v>MASTER A</v>
      </c>
      <c r="G100" s="1" t="str">
        <v>M</v>
      </c>
      <c r="H100" s="28">
        <v>44178</v>
      </c>
      <c r="I100" s="26" t="str">
        <v>II CHAMPIONSHIP MASTER</v>
      </c>
      <c r="J100" s="1" t="str">
        <v>200m LIBRE</v>
      </c>
      <c r="K100" s="3">
        <v>2.2665509259259262E-3</v>
      </c>
    </row>
    <row r="101" spans="1:11" x14ac:dyDescent="0.25">
      <c r="A101" s="1">
        <v>2024</v>
      </c>
      <c r="B101" s="4">
        <v>27394</v>
      </c>
      <c r="C101" s="1">
        <v>45</v>
      </c>
      <c r="D101" t="str">
        <v>DANIEL MONTOYA</v>
      </c>
      <c r="E101" s="1" t="str">
        <v>NNG</v>
      </c>
      <c r="F101" s="1" t="str">
        <v>MASTER D</v>
      </c>
      <c r="G101" s="1" t="str">
        <v>M</v>
      </c>
      <c r="H101" s="28">
        <v>44178</v>
      </c>
      <c r="I101" s="26" t="str">
        <v>II CHAMPIONSHIP MASTER</v>
      </c>
      <c r="J101" s="1" t="str">
        <v>200m LIBRE</v>
      </c>
      <c r="K101" s="3">
        <v>2.1893518518518516E-3</v>
      </c>
    </row>
    <row r="102" spans="1:11" x14ac:dyDescent="0.25">
      <c r="A102" s="1">
        <v>2024</v>
      </c>
      <c r="B102" s="4">
        <v>32666</v>
      </c>
      <c r="C102" s="1">
        <v>31</v>
      </c>
      <c r="D102" t="str">
        <v>Esteban Sossa Uparela</v>
      </c>
      <c r="E102" s="1" t="str">
        <v>MNM</v>
      </c>
      <c r="F102" s="1" t="str">
        <v>MASTER A</v>
      </c>
      <c r="G102" s="1" t="str">
        <v>M</v>
      </c>
      <c r="H102" s="28">
        <v>44178</v>
      </c>
      <c r="I102" s="26" t="str">
        <v>II CHAMPIONSHIP MASTER</v>
      </c>
      <c r="J102" s="1" t="str">
        <v>200m LIBRE</v>
      </c>
      <c r="K102" s="3">
        <v>2.3494212962962965E-3</v>
      </c>
    </row>
    <row r="103" spans="1:11" x14ac:dyDescent="0.25">
      <c r="A103" s="1">
        <v>2024</v>
      </c>
      <c r="B103" s="4">
        <v>22221</v>
      </c>
      <c r="C103" s="1">
        <v>60</v>
      </c>
      <c r="D103" t="str">
        <v>Fernando Suarez</v>
      </c>
      <c r="E103" s="1" t="str">
        <v>NNG</v>
      </c>
      <c r="F103" s="1" t="str">
        <v>MASTER G</v>
      </c>
      <c r="G103" s="1" t="str">
        <v>M</v>
      </c>
      <c r="H103" s="28">
        <v>44178</v>
      </c>
      <c r="I103" s="26" t="str">
        <v>II CHAMPIONSHIP MASTER</v>
      </c>
      <c r="J103" s="1" t="str">
        <v>200m LIBRE</v>
      </c>
      <c r="K103" s="3">
        <v>4.2708333333333331E-3</v>
      </c>
    </row>
    <row r="104" spans="1:11" x14ac:dyDescent="0.25">
      <c r="A104" s="1">
        <v>2024</v>
      </c>
      <c r="B104" s="4">
        <v>34221</v>
      </c>
      <c r="C104" s="1">
        <v>27</v>
      </c>
      <c r="D104" t="str">
        <v>Hugo Barrera Guzman</v>
      </c>
      <c r="E104" s="1" t="str">
        <v>DELFINES</v>
      </c>
      <c r="F104" s="1" t="str">
        <v>MAYORES</v>
      </c>
      <c r="G104" s="1" t="str">
        <v>M</v>
      </c>
      <c r="H104" s="28">
        <v>44178</v>
      </c>
      <c r="I104" s="26" t="str">
        <v>II CHAMPIONSHIP MASTER</v>
      </c>
      <c r="J104" s="1" t="str">
        <v>200m LIBRE</v>
      </c>
      <c r="K104" s="3">
        <v>2.0105324074074075E-3</v>
      </c>
    </row>
    <row r="105" spans="1:11" x14ac:dyDescent="0.25">
      <c r="A105" s="1">
        <v>2024</v>
      </c>
      <c r="B105" s="4">
        <v>31089</v>
      </c>
      <c r="C105" s="1">
        <v>35</v>
      </c>
      <c r="D105" t="str">
        <v>Jhonatan Steven Cortez Bolivar</v>
      </c>
      <c r="E105" s="1" t="str">
        <v>MASTER</v>
      </c>
      <c r="F105" s="1" t="str">
        <v>MASTER B</v>
      </c>
      <c r="G105" s="1" t="str">
        <v>M</v>
      </c>
      <c r="H105" s="28">
        <v>44178</v>
      </c>
      <c r="I105" s="26" t="str">
        <v>II CHAMPIONSHIP MASTER</v>
      </c>
      <c r="J105" s="1" t="str">
        <v>200m LIBRE</v>
      </c>
      <c r="K105" s="3">
        <v>2.4428240740740743E-3</v>
      </c>
    </row>
    <row r="106" spans="1:11" x14ac:dyDescent="0.25">
      <c r="A106" s="1">
        <v>2024</v>
      </c>
      <c r="B106" s="4">
        <v>32581</v>
      </c>
      <c r="C106" s="1">
        <v>31</v>
      </c>
      <c r="D106" t="str">
        <v>Juan Fernando Arango Meneses</v>
      </c>
      <c r="E106" s="1" t="str">
        <v>MASTER</v>
      </c>
      <c r="F106" s="1" t="str">
        <v>MASTER A</v>
      </c>
      <c r="G106" s="1" t="str">
        <v>M</v>
      </c>
      <c r="H106" s="28">
        <v>44178</v>
      </c>
      <c r="I106" s="26" t="str">
        <v>II CHAMPIONSHIP MASTER</v>
      </c>
      <c r="J106" s="1" t="str">
        <v>200m LIBRE</v>
      </c>
      <c r="K106" s="3">
        <v>2.7872685185185184E-3</v>
      </c>
    </row>
    <row r="107" spans="1:11" x14ac:dyDescent="0.25">
      <c r="A107" s="1">
        <v>2024</v>
      </c>
      <c r="B107" s="4">
        <v>31758</v>
      </c>
      <c r="C107" s="1">
        <v>34</v>
      </c>
      <c r="D107" t="str">
        <v>Julian arbelaez</v>
      </c>
      <c r="E107" s="1" t="str">
        <v>DELFINES</v>
      </c>
      <c r="F107" s="1" t="str">
        <v>MASTER A</v>
      </c>
      <c r="G107" s="1" t="str">
        <v>M</v>
      </c>
      <c r="H107" s="28">
        <v>44178</v>
      </c>
      <c r="I107" s="26" t="str">
        <v>II CHAMPIONSHIP MASTER</v>
      </c>
      <c r="J107" s="1" t="str">
        <v>200m LIBRE</v>
      </c>
      <c r="K107" s="3">
        <v>1.9861111111111112E-3</v>
      </c>
    </row>
    <row r="108" spans="1:11" x14ac:dyDescent="0.25">
      <c r="A108" s="1">
        <v>2024</v>
      </c>
      <c r="B108" s="4">
        <v>25498</v>
      </c>
      <c r="C108" s="1">
        <v>51</v>
      </c>
      <c r="D108" t="str">
        <v>Libardo Pinzón Vivas</v>
      </c>
      <c r="E108" s="1" t="str">
        <v>MASTER</v>
      </c>
      <c r="F108" s="1" t="str">
        <v>MASTER E</v>
      </c>
      <c r="G108" s="1" t="str">
        <v>M</v>
      </c>
      <c r="H108" s="28">
        <v>44178</v>
      </c>
      <c r="I108" s="26" t="str">
        <v>II CHAMPIONSHIP MASTER</v>
      </c>
      <c r="J108" s="1" t="str">
        <v>200m LIBRE</v>
      </c>
      <c r="K108" s="3">
        <v>1.9498842592592593E-3</v>
      </c>
    </row>
    <row r="109" spans="1:11" x14ac:dyDescent="0.25">
      <c r="A109" s="1">
        <v>2024</v>
      </c>
      <c r="B109" s="4">
        <v>30402</v>
      </c>
      <c r="C109" s="1">
        <v>37</v>
      </c>
      <c r="D109" t="str">
        <v>Marcos David Yepes Julio</v>
      </c>
      <c r="E109" s="1" t="str">
        <v>P. LIBRE</v>
      </c>
      <c r="F109" s="1" t="str">
        <v>MASTER B</v>
      </c>
      <c r="G109" s="1" t="str">
        <v>M</v>
      </c>
      <c r="H109" s="28">
        <v>44178</v>
      </c>
      <c r="I109" s="26" t="str">
        <v>II CHAMPIONSHIP MASTER</v>
      </c>
      <c r="J109" s="1" t="str">
        <v>200m LIBRE</v>
      </c>
      <c r="K109" s="3">
        <v>2.7199074074074074E-3</v>
      </c>
    </row>
    <row r="110" spans="1:11" x14ac:dyDescent="0.25">
      <c r="A110" s="1">
        <v>2024</v>
      </c>
      <c r="B110" s="4">
        <v>39558</v>
      </c>
      <c r="C110" s="1">
        <v>12</v>
      </c>
      <c r="D110" t="str">
        <v>ANDRES EDUARDO VICUÑA RIVAS</v>
      </c>
      <c r="E110" s="1" t="str">
        <v>MASTER</v>
      </c>
      <c r="F110" s="1" t="str">
        <v>INFANTIL A</v>
      </c>
      <c r="G110" s="1" t="str">
        <v>M</v>
      </c>
      <c r="H110" s="28" t="str">
        <v>16/03/2024</v>
      </c>
      <c r="I110" s="26" t="str">
        <v>CHEQUEO DEPARTAMENTAL</v>
      </c>
      <c r="J110" s="1" t="str">
        <v>200m LIBRE</v>
      </c>
      <c r="K110" s="3">
        <v>2.1452546296296298E-3</v>
      </c>
    </row>
    <row r="111" spans="1:11" x14ac:dyDescent="0.25">
      <c r="A111" s="1">
        <v>2024</v>
      </c>
      <c r="B111" s="4">
        <v>39884</v>
      </c>
      <c r="C111" s="1">
        <v>11</v>
      </c>
      <c r="D111" t="str">
        <v>ANGHEL GABRIEL CARDENAS SUAREZ</v>
      </c>
      <c r="E111" s="1" t="str">
        <v>NNG</v>
      </c>
      <c r="F111" s="1" t="str">
        <v>INFANTIL A</v>
      </c>
      <c r="G111" s="1" t="str">
        <v>M</v>
      </c>
      <c r="H111" s="28" t="str">
        <v>16/03/2024</v>
      </c>
      <c r="I111" s="26" t="str">
        <v>CHEQUEO DEPARTAMENTAL</v>
      </c>
      <c r="J111" s="1" t="str">
        <v>200m LIBRE</v>
      </c>
      <c r="K111" s="3">
        <v>2.9850694444444447E-3</v>
      </c>
    </row>
    <row r="112" spans="1:11" x14ac:dyDescent="0.25">
      <c r="A112" s="1">
        <v>2024</v>
      </c>
      <c r="B112" s="4">
        <v>39569</v>
      </c>
      <c r="C112" s="1">
        <v>12</v>
      </c>
      <c r="D112" t="str">
        <v>DAVID MACHADO JULIO</v>
      </c>
      <c r="E112" s="1" t="str">
        <v>NNG</v>
      </c>
      <c r="F112" s="1" t="str">
        <v>INFANTIL A</v>
      </c>
      <c r="G112" s="1" t="str">
        <v>M</v>
      </c>
      <c r="H112" s="28" t="str">
        <v>16/03/2024</v>
      </c>
      <c r="I112" s="26" t="str">
        <v>CHEQUEO DEPARTAMENTAL</v>
      </c>
      <c r="J112" s="1" t="str">
        <v>200m LIBRE</v>
      </c>
      <c r="K112" s="3">
        <v>2.421875E-3</v>
      </c>
    </row>
    <row r="113" spans="1:11" x14ac:dyDescent="0.25">
      <c r="A113" s="1">
        <v>2024</v>
      </c>
      <c r="B113" s="4">
        <v>34221</v>
      </c>
      <c r="C113" s="1">
        <v>27</v>
      </c>
      <c r="D113" t="str">
        <v>HUGO BARRERA GUZMAN</v>
      </c>
      <c r="E113" s="1" t="str">
        <v>DELFINES</v>
      </c>
      <c r="F113" s="1" t="str">
        <v>MAYORES</v>
      </c>
      <c r="G113" s="1" t="str">
        <v>M</v>
      </c>
      <c r="H113" s="28" t="str">
        <v>16/03/2024</v>
      </c>
      <c r="I113" s="26" t="str">
        <v>CHEQUEO DEPARTAMENTAL</v>
      </c>
      <c r="J113" s="1" t="str">
        <v>200m LIBRE</v>
      </c>
      <c r="K113" s="3">
        <v>1.931712962962963E-3</v>
      </c>
    </row>
    <row r="114" spans="1:11" x14ac:dyDescent="0.25">
      <c r="A114" s="1">
        <v>2024</v>
      </c>
      <c r="B114" s="4">
        <v>39082</v>
      </c>
      <c r="C114" s="1">
        <v>13</v>
      </c>
      <c r="D114" t="str">
        <v>ISAAC BURITICÁ OTALVARO</v>
      </c>
      <c r="E114" s="1" t="str">
        <v>NNG</v>
      </c>
      <c r="F114" s="1" t="str">
        <v>INFANTIL B</v>
      </c>
      <c r="G114" s="1" t="str">
        <v>M</v>
      </c>
      <c r="H114" s="28" t="str">
        <v>16/03/2024</v>
      </c>
      <c r="I114" s="26" t="str">
        <v>CHEQUEO DEPARTAMENTAL</v>
      </c>
      <c r="J114" s="1" t="str">
        <v>200m LIBRE</v>
      </c>
      <c r="K114" s="3">
        <v>2.6568287037037038E-3</v>
      </c>
    </row>
    <row r="115" spans="1:11" x14ac:dyDescent="0.25">
      <c r="A115" s="1">
        <v>2024</v>
      </c>
      <c r="B115" s="4">
        <v>39727</v>
      </c>
      <c r="C115" s="1">
        <v>12</v>
      </c>
      <c r="D115" t="str">
        <v>JAFET ALVAREZ</v>
      </c>
      <c r="E115" s="1" t="str">
        <v>NNG</v>
      </c>
      <c r="F115" s="1" t="str">
        <v>INFANTIL A</v>
      </c>
      <c r="G115" s="1" t="str">
        <v>M</v>
      </c>
      <c r="H115" s="28" t="str">
        <v>16/03/2024</v>
      </c>
      <c r="I115" s="26" t="str">
        <v>CHEQUEO DEPARTAMENTAL</v>
      </c>
      <c r="J115" s="1" t="str">
        <v>200m LIBRE</v>
      </c>
      <c r="K115" s="3">
        <v>1.9422453703703704E-3</v>
      </c>
    </row>
    <row r="116" spans="1:11" x14ac:dyDescent="0.25">
      <c r="A116" s="1">
        <v>2024</v>
      </c>
      <c r="B116" s="4">
        <v>38832</v>
      </c>
      <c r="C116" s="1">
        <v>14</v>
      </c>
      <c r="D116" t="str">
        <v>JHON GOMEZ</v>
      </c>
      <c r="E116" s="1" t="str">
        <v>TIBURON</v>
      </c>
      <c r="F116" s="1" t="str">
        <v>INFANTIL B</v>
      </c>
      <c r="G116" s="1" t="str">
        <v>M</v>
      </c>
      <c r="H116" s="28" t="str">
        <v>16/03/2024</v>
      </c>
      <c r="I116" s="26" t="str">
        <v>CHEQUEO DEPARTAMENTAL</v>
      </c>
      <c r="J116" s="1" t="str">
        <v>200m LIBRE</v>
      </c>
      <c r="K116" s="3">
        <v>1.9187500000000001E-3</v>
      </c>
    </row>
    <row r="117" spans="1:11" x14ac:dyDescent="0.25">
      <c r="A117" s="1">
        <v>2024</v>
      </c>
      <c r="B117" s="4">
        <v>39447</v>
      </c>
      <c r="C117" s="1">
        <v>12</v>
      </c>
      <c r="D117" t="str">
        <v>JOSE GABRIEL ORTIZ RUIZ</v>
      </c>
      <c r="E117" s="1" t="str">
        <v>NNG</v>
      </c>
      <c r="F117" s="1" t="str">
        <v>INFANTIL A</v>
      </c>
      <c r="G117" s="1" t="str">
        <v>M</v>
      </c>
      <c r="H117" s="28" t="str">
        <v>16/03/2024</v>
      </c>
      <c r="I117" s="26" t="str">
        <v>CHEQUEO DEPARTAMENTAL</v>
      </c>
      <c r="J117" s="1" t="str">
        <v>200m LIBRE</v>
      </c>
      <c r="K117" s="3">
        <v>1.8232638888888888E-3</v>
      </c>
    </row>
    <row r="118" spans="1:11" x14ac:dyDescent="0.25">
      <c r="A118" s="1">
        <v>2024</v>
      </c>
      <c r="B118" s="4">
        <v>25498</v>
      </c>
      <c r="C118" s="1">
        <v>51</v>
      </c>
      <c r="D118" t="str">
        <v>Libardo Pinzón Vivas</v>
      </c>
      <c r="E118" s="1" t="str">
        <v>MASTER</v>
      </c>
      <c r="F118" s="1" t="str">
        <v>MASTER E</v>
      </c>
      <c r="G118" s="1" t="str">
        <v>M</v>
      </c>
      <c r="H118" s="28" t="str">
        <v>16/03/2024</v>
      </c>
      <c r="I118" s="26" t="str">
        <v>CHEQUEO DEPARTAMENTAL</v>
      </c>
      <c r="J118" s="1" t="str">
        <v>200m LIBRE</v>
      </c>
      <c r="K118" s="3">
        <v>1.9347222222222222E-3</v>
      </c>
    </row>
    <row r="119" spans="1:11" x14ac:dyDescent="0.25">
      <c r="A119" s="1">
        <v>2024</v>
      </c>
      <c r="B119" s="4">
        <v>37182</v>
      </c>
      <c r="C119" s="1">
        <v>19</v>
      </c>
      <c r="D119" t="str">
        <v>LUIS SEBASTIAN PAEZ</v>
      </c>
      <c r="E119" s="1" t="str">
        <v>NNG</v>
      </c>
      <c r="F119" s="1" t="str">
        <v>MAYORES</v>
      </c>
      <c r="G119" s="1" t="str">
        <v>M</v>
      </c>
      <c r="H119" s="28" t="str">
        <v>16/03/2024</v>
      </c>
      <c r="I119" s="26" t="str">
        <v>CHEQUEO DEPARTAMENTAL</v>
      </c>
      <c r="J119" s="1" t="str">
        <v>200m LIBRE</v>
      </c>
      <c r="K119" s="3">
        <v>1.4442129629629629E-3</v>
      </c>
    </row>
    <row r="120" spans="1:11" x14ac:dyDescent="0.25">
      <c r="A120" s="1">
        <v>2024</v>
      </c>
      <c r="B120" s="4">
        <v>39416</v>
      </c>
      <c r="C120" s="1">
        <v>13</v>
      </c>
      <c r="D120" t="str">
        <v>MATHIAS NEGRETE ECHEVERRIA</v>
      </c>
      <c r="E120" s="1" t="str">
        <v>DELFINES</v>
      </c>
      <c r="F120" s="1" t="str">
        <v>INFANTIL B</v>
      </c>
      <c r="G120" s="1" t="str">
        <v>M</v>
      </c>
      <c r="H120" s="28" t="str">
        <v>16/03/2024</v>
      </c>
      <c r="I120" s="26" t="str">
        <v>CHEQUEO DEPARTAMENTAL</v>
      </c>
      <c r="J120" s="1" t="str">
        <v>200m LIBRE</v>
      </c>
      <c r="K120" s="3">
        <v>1.6843750000000001E-3</v>
      </c>
    </row>
    <row r="121" spans="1:11" x14ac:dyDescent="0.25">
      <c r="A121" s="1">
        <v>2024</v>
      </c>
      <c r="B121" s="4">
        <v>39218</v>
      </c>
      <c r="C121" s="1">
        <v>13</v>
      </c>
      <c r="D121" t="str">
        <v>SAMUEL RAMOS</v>
      </c>
      <c r="E121" s="1" t="str">
        <v>DELFINES</v>
      </c>
      <c r="F121" s="1" t="str">
        <v>INFANTIL B</v>
      </c>
      <c r="G121" s="1" t="str">
        <v>M</v>
      </c>
      <c r="H121" s="28" t="str">
        <v>16/03/2024</v>
      </c>
      <c r="I121" s="26" t="str">
        <v>CHEQUEO DEPARTAMENTAL</v>
      </c>
      <c r="J121" s="1" t="str">
        <v>200m LIBRE</v>
      </c>
      <c r="K121" s="3">
        <v>2.7936342592592592E-3</v>
      </c>
    </row>
    <row r="122" spans="1:11" x14ac:dyDescent="0.25">
      <c r="A122" s="1">
        <v>2024</v>
      </c>
      <c r="B122" s="4">
        <v>39558</v>
      </c>
      <c r="C122" s="1">
        <v>12</v>
      </c>
      <c r="D122" t="str">
        <v>SANTIAGO ISAAC CANABAL MOLINARES</v>
      </c>
      <c r="E122" s="1" t="str">
        <v>NNG</v>
      </c>
      <c r="F122" s="1" t="str">
        <v>INFANTIL A</v>
      </c>
      <c r="G122" s="1" t="str">
        <v>M</v>
      </c>
      <c r="H122" s="28" t="str">
        <v>16/03/2024</v>
      </c>
      <c r="I122" s="26" t="str">
        <v>CHEQUEO DEPARTAMENTAL</v>
      </c>
      <c r="J122" s="1" t="str">
        <v>200m LIBRE</v>
      </c>
      <c r="K122" s="3">
        <v>1.9593749999999997E-3</v>
      </c>
    </row>
    <row r="123" spans="1:11" x14ac:dyDescent="0.25">
      <c r="A123" s="1">
        <v>2024</v>
      </c>
      <c r="B123" s="4">
        <v>39198</v>
      </c>
      <c r="C123" s="1">
        <v>13</v>
      </c>
      <c r="D123" t="str">
        <v>SEBASTIAN ALEJANDRO BURGOS CALAO</v>
      </c>
      <c r="E123" s="1" t="str">
        <v>NNG</v>
      </c>
      <c r="F123" s="1" t="str">
        <v>INFANTIL B</v>
      </c>
      <c r="G123" s="1" t="str">
        <v>M</v>
      </c>
      <c r="H123" s="28" t="str">
        <v>16/03/2024</v>
      </c>
      <c r="I123" s="26" t="str">
        <v>CHEQUEO DEPARTAMENTAL</v>
      </c>
      <c r="J123" s="1" t="str">
        <v>200m LIBRE</v>
      </c>
      <c r="K123" s="3">
        <v>1.734375E-3</v>
      </c>
    </row>
    <row r="124" spans="1:11" x14ac:dyDescent="0.25">
      <c r="A124" s="1">
        <v>2024</v>
      </c>
      <c r="B124" s="4">
        <v>38352</v>
      </c>
      <c r="C124" s="1">
        <v>15</v>
      </c>
      <c r="D124" t="str">
        <v>SEBASTIAN JOSE ALVAREZ ARTEAGA</v>
      </c>
      <c r="E124" s="1" t="str">
        <v>NNG</v>
      </c>
      <c r="F124" s="1" t="str">
        <v>JUVENIL A</v>
      </c>
      <c r="G124" s="1" t="str">
        <v>M</v>
      </c>
      <c r="H124" s="28" t="str">
        <v>16/03/2024</v>
      </c>
      <c r="I124" s="26" t="str">
        <v>CHEQUEO DEPARTAMENTAL</v>
      </c>
      <c r="J124" s="1" t="str">
        <v>200m LIBRE</v>
      </c>
      <c r="K124" s="3">
        <v>1.7150462962962963E-3</v>
      </c>
    </row>
    <row r="125" spans="1:11" x14ac:dyDescent="0.25">
      <c r="A125" s="1">
        <v>2024</v>
      </c>
      <c r="B125" s="4">
        <v>37621</v>
      </c>
      <c r="C125" s="1">
        <v>17</v>
      </c>
      <c r="D125" t="str">
        <v>YOSED PEREZ MOLINA</v>
      </c>
      <c r="E125" s="1" t="str">
        <v>NNG</v>
      </c>
      <c r="F125" s="1" t="str">
        <v>JUVENIL B</v>
      </c>
      <c r="G125" s="1" t="str">
        <v>M</v>
      </c>
      <c r="H125" s="28" t="str">
        <v>16/03/2024</v>
      </c>
      <c r="I125" s="26" t="str">
        <v>CHEQUEO DEPARTAMENTAL</v>
      </c>
      <c r="J125" s="1" t="str">
        <v>200m LIBRE</v>
      </c>
      <c r="K125" s="3">
        <v>1.4782407407407407E-3</v>
      </c>
    </row>
    <row r="126" spans="1:11" x14ac:dyDescent="0.25">
      <c r="A126" s="1">
        <v>2024</v>
      </c>
      <c r="B126" s="4">
        <v>38674</v>
      </c>
      <c r="C126" s="1">
        <v>15</v>
      </c>
      <c r="D126" t="str">
        <v>ALCY ANTONIO LOZANO MURILLO</v>
      </c>
      <c r="E126" s="1" t="str">
        <v>DELFINES</v>
      </c>
      <c r="F126" s="1" t="str">
        <v>JUVENIL A</v>
      </c>
      <c r="G126" s="1" t="str">
        <v>M</v>
      </c>
      <c r="H126" s="28" t="str">
        <v>17/08/2024</v>
      </c>
      <c r="I126" s="26" t="str">
        <v>CHEQUEO DEPARTAMENTAL</v>
      </c>
      <c r="J126" s="1" t="str">
        <v>200m LIBRE</v>
      </c>
      <c r="K126" s="3">
        <v>2.2222222222222222E-3</v>
      </c>
    </row>
    <row r="127" spans="1:11" x14ac:dyDescent="0.25">
      <c r="A127" s="1">
        <v>2024</v>
      </c>
      <c r="B127" s="4">
        <v>35011</v>
      </c>
      <c r="C127" s="1">
        <v>25</v>
      </c>
      <c r="D127" t="str">
        <v>CAMILO BERRIO BERRIO</v>
      </c>
      <c r="E127" s="1" t="str">
        <v>NNG</v>
      </c>
      <c r="F127" s="1" t="str">
        <v>MAYORES</v>
      </c>
      <c r="G127" s="1" t="str">
        <v>M</v>
      </c>
      <c r="H127" s="28" t="str">
        <v>17/08/2024</v>
      </c>
      <c r="I127" s="26" t="str">
        <v>CHEQUEO DEPARTAMENTAL</v>
      </c>
      <c r="J127" s="1" t="str">
        <v>200m LIBRE</v>
      </c>
      <c r="K127" s="3">
        <v>1.5456018518518518E-3</v>
      </c>
    </row>
    <row r="128" spans="1:11" x14ac:dyDescent="0.25">
      <c r="A128" s="1">
        <v>2024</v>
      </c>
      <c r="B128" s="4">
        <v>39569</v>
      </c>
      <c r="C128" s="1">
        <v>12</v>
      </c>
      <c r="D128" t="str">
        <v>DAVID MACHADO JULIO</v>
      </c>
      <c r="E128" s="1" t="str">
        <v>NNG</v>
      </c>
      <c r="F128" s="1" t="str">
        <v>INFANTIL A</v>
      </c>
      <c r="G128" s="1" t="str">
        <v>M</v>
      </c>
      <c r="H128" s="28" t="str">
        <v>17/08/2024</v>
      </c>
      <c r="I128" s="26" t="str">
        <v>CHEQUEO DEPARTAMENTAL</v>
      </c>
      <c r="J128" s="1" t="str">
        <v>200m LIBRE</v>
      </c>
      <c r="K128" s="3">
        <v>2.2341435185185186E-3</v>
      </c>
    </row>
    <row r="129" spans="1:11" x14ac:dyDescent="0.25">
      <c r="A129" s="1">
        <v>2024</v>
      </c>
      <c r="B129" s="4">
        <v>36592</v>
      </c>
      <c r="C129" s="1">
        <v>20</v>
      </c>
      <c r="D129" t="str">
        <v>EDIER BULA</v>
      </c>
      <c r="E129" s="1" t="str">
        <v>AQUARIUM</v>
      </c>
      <c r="F129" s="1" t="str">
        <v>MAYORES</v>
      </c>
      <c r="G129" s="1" t="str">
        <v>M</v>
      </c>
      <c r="H129" s="28" t="str">
        <v>17/08/2024</v>
      </c>
      <c r="I129" s="26" t="str">
        <v>CHEQUEO DEPARTAMENTAL</v>
      </c>
      <c r="J129" s="1" t="str">
        <v>200m LIBRE</v>
      </c>
      <c r="K129" s="3">
        <v>2.4457175925925926E-3</v>
      </c>
    </row>
    <row r="130" spans="1:11" x14ac:dyDescent="0.25">
      <c r="A130" s="1">
        <v>2024</v>
      </c>
      <c r="B130" s="4">
        <v>39440</v>
      </c>
      <c r="C130" s="1">
        <v>13</v>
      </c>
      <c r="D130" t="str">
        <v>EMMANUEL PADILLA</v>
      </c>
      <c r="E130" s="1" t="str">
        <v>TIBURON</v>
      </c>
      <c r="F130" s="1" t="str">
        <v>INFANTIL B</v>
      </c>
      <c r="G130" s="1" t="str">
        <v>M</v>
      </c>
      <c r="H130" s="28" t="str">
        <v>17/08/2024</v>
      </c>
      <c r="I130" s="26" t="str">
        <v>CHEQUEO DEPARTAMENTAL</v>
      </c>
      <c r="J130" s="1" t="str">
        <v>200m LIBRE</v>
      </c>
      <c r="K130" s="3">
        <v>1.9516203703703705E-3</v>
      </c>
    </row>
    <row r="131" spans="1:11" x14ac:dyDescent="0.25">
      <c r="A131" s="1">
        <v>2024</v>
      </c>
      <c r="B131" s="4">
        <v>37986</v>
      </c>
      <c r="C131" s="1">
        <v>16</v>
      </c>
      <c r="D131" t="str">
        <v>ESTEBAN MORALES GOMEZ</v>
      </c>
      <c r="E131" s="1" t="str">
        <v>NNG</v>
      </c>
      <c r="F131" s="1" t="str">
        <v>JUVENIL A</v>
      </c>
      <c r="G131" s="1" t="str">
        <v>M</v>
      </c>
      <c r="H131" s="28" t="str">
        <v>17/08/2024</v>
      </c>
      <c r="I131" s="26" t="str">
        <v>CHEQUEO DEPARTAMENTAL</v>
      </c>
      <c r="J131" s="1" t="str">
        <v>200m LIBRE</v>
      </c>
      <c r="K131" s="3">
        <v>1.9432870370370372E-3</v>
      </c>
    </row>
    <row r="132" spans="1:11" x14ac:dyDescent="0.25">
      <c r="A132" s="1">
        <v>2024</v>
      </c>
      <c r="B132" s="4">
        <v>38990</v>
      </c>
      <c r="C132" s="1">
        <v>14</v>
      </c>
      <c r="D132" t="str">
        <v>GERMAN SEGURA CABRALES</v>
      </c>
      <c r="E132" s="1" t="str">
        <v>AQUARIUM</v>
      </c>
      <c r="F132" s="1" t="str">
        <v>INFANTIL B</v>
      </c>
      <c r="G132" s="1" t="str">
        <v>M</v>
      </c>
      <c r="H132" s="28" t="str">
        <v>17/08/2024</v>
      </c>
      <c r="I132" s="26" t="str">
        <v>CHEQUEO DEPARTAMENTAL</v>
      </c>
      <c r="J132" s="1" t="str">
        <v>200m LIBRE</v>
      </c>
      <c r="K132" s="3">
        <v>1.6410879629629629E-3</v>
      </c>
    </row>
    <row r="133" spans="1:11" x14ac:dyDescent="0.25">
      <c r="A133" s="1">
        <v>2024</v>
      </c>
      <c r="B133" s="4">
        <v>34221</v>
      </c>
      <c r="C133" s="1">
        <v>27</v>
      </c>
      <c r="D133" t="str">
        <v>HUGO BARRERA GUZMAN</v>
      </c>
      <c r="E133" s="1" t="str">
        <v>DELFINES</v>
      </c>
      <c r="F133" s="1" t="str">
        <v>MAYORES</v>
      </c>
      <c r="G133" s="1" t="str">
        <v>M</v>
      </c>
      <c r="H133" s="28" t="str">
        <v>17/08/2024</v>
      </c>
      <c r="I133" s="26" t="str">
        <v>CHEQUEO DEPARTAMENTAL</v>
      </c>
      <c r="J133" s="1" t="str">
        <v>200m LIBRE</v>
      </c>
      <c r="K133" s="3">
        <v>1.9747685185185185E-3</v>
      </c>
    </row>
    <row r="134" spans="1:11" x14ac:dyDescent="0.25">
      <c r="A134" s="1">
        <v>2024</v>
      </c>
      <c r="B134" s="4">
        <v>39082</v>
      </c>
      <c r="C134" s="1">
        <v>13</v>
      </c>
      <c r="D134" t="str">
        <v>ISAAC BURITICÁ OTALVARO</v>
      </c>
      <c r="E134" s="1" t="str">
        <v>NNG</v>
      </c>
      <c r="F134" s="1" t="str">
        <v>INFANTIL B</v>
      </c>
      <c r="G134" s="1" t="str">
        <v>M</v>
      </c>
      <c r="H134" s="28" t="str">
        <v>17/08/2024</v>
      </c>
      <c r="I134" s="26" t="str">
        <v>CHEQUEO DEPARTAMENTAL</v>
      </c>
      <c r="J134" s="1" t="str">
        <v>200m LIBRE</v>
      </c>
      <c r="K134" s="3">
        <v>2.3741898148148147E-3</v>
      </c>
    </row>
    <row r="135" spans="1:11" x14ac:dyDescent="0.25">
      <c r="A135" s="1">
        <v>2024</v>
      </c>
      <c r="B135" s="4">
        <v>39727</v>
      </c>
      <c r="C135" s="1">
        <v>12</v>
      </c>
      <c r="D135" t="str">
        <v>JAFET ALVAREZ</v>
      </c>
      <c r="E135" s="1" t="str">
        <v>NNG</v>
      </c>
      <c r="F135" s="1" t="str">
        <v>INFANTIL A</v>
      </c>
      <c r="G135" s="1" t="str">
        <v>M</v>
      </c>
      <c r="H135" s="28" t="str">
        <v>17/08/2024</v>
      </c>
      <c r="I135" s="26" t="str">
        <v>CHEQUEO DEPARTAMENTAL</v>
      </c>
      <c r="J135" s="1" t="str">
        <v>200m LIBRE</v>
      </c>
      <c r="K135" s="3">
        <v>1.9292824074074073E-3</v>
      </c>
    </row>
    <row r="136" spans="1:11" x14ac:dyDescent="0.25">
      <c r="A136" s="1">
        <v>2024</v>
      </c>
      <c r="B136" s="4">
        <v>39294</v>
      </c>
      <c r="C136" s="1">
        <v>13</v>
      </c>
      <c r="D136" t="str">
        <v>JESUS NAVARRO</v>
      </c>
      <c r="E136" s="1" t="str">
        <v>TIBURON</v>
      </c>
      <c r="F136" s="1" t="str">
        <v>INFANTIL B</v>
      </c>
      <c r="G136" s="1" t="str">
        <v>M</v>
      </c>
      <c r="H136" s="28" t="str">
        <v>17/08/2024</v>
      </c>
      <c r="I136" s="26" t="str">
        <v>CHEQUEO DEPARTAMENTAL</v>
      </c>
      <c r="J136" s="1" t="str">
        <v>200m LIBRE</v>
      </c>
      <c r="K136" s="3">
        <v>2.082986111111111E-3</v>
      </c>
    </row>
    <row r="137" spans="1:11" x14ac:dyDescent="0.25">
      <c r="A137" s="1">
        <v>2024</v>
      </c>
      <c r="B137" s="4">
        <v>38832</v>
      </c>
      <c r="C137" s="1">
        <v>14</v>
      </c>
      <c r="D137" t="str">
        <v>JHON GOMEZ</v>
      </c>
      <c r="E137" s="1" t="str">
        <v>TIBURON</v>
      </c>
      <c r="F137" s="1" t="str">
        <v>INFANTIL B</v>
      </c>
      <c r="G137" s="1" t="str">
        <v>M</v>
      </c>
      <c r="H137" s="28" t="str">
        <v>17/08/2024</v>
      </c>
      <c r="I137" s="26" t="str">
        <v>CHEQUEO DEPARTAMENTAL</v>
      </c>
      <c r="J137" s="1" t="str">
        <v>200m LIBRE</v>
      </c>
      <c r="K137" s="3">
        <v>1.8630787037037036E-3</v>
      </c>
    </row>
    <row r="138" spans="1:11" x14ac:dyDescent="0.25">
      <c r="A138" s="1">
        <v>2024</v>
      </c>
      <c r="B138" s="4">
        <v>39447</v>
      </c>
      <c r="C138" s="1">
        <v>12</v>
      </c>
      <c r="D138" t="str">
        <v>JOSE GABRIEL ORTIZ RUIZ</v>
      </c>
      <c r="E138" s="1" t="str">
        <v>NNG</v>
      </c>
      <c r="F138" s="1" t="str">
        <v>INFANTIL A</v>
      </c>
      <c r="G138" s="1" t="str">
        <v>M</v>
      </c>
      <c r="H138" s="28" t="str">
        <v>17/08/2024</v>
      </c>
      <c r="I138" s="26" t="str">
        <v>CHEQUEO DEPARTAMENTAL</v>
      </c>
      <c r="J138" s="1" t="str">
        <v>200m LIBRE</v>
      </c>
      <c r="K138" s="3">
        <v>1.7787037037037038E-3</v>
      </c>
    </row>
    <row r="139" spans="1:11" x14ac:dyDescent="0.25">
      <c r="A139" s="1">
        <v>2024</v>
      </c>
      <c r="B139" s="4">
        <v>40129</v>
      </c>
      <c r="C139" s="1">
        <v>11</v>
      </c>
      <c r="D139" t="str">
        <v>JUAN PABLO GONZALEZ</v>
      </c>
      <c r="E139" s="1" t="str">
        <v>AQUARIUM</v>
      </c>
      <c r="F139" s="1" t="str">
        <v>INFANTIL A</v>
      </c>
      <c r="G139" s="1" t="str">
        <v>M</v>
      </c>
      <c r="H139" s="28" t="str">
        <v>17/08/2024</v>
      </c>
      <c r="I139" s="26" t="str">
        <v>CHEQUEO DEPARTAMENTAL</v>
      </c>
      <c r="J139" s="1" t="str">
        <v>200m LIBRE</v>
      </c>
      <c r="K139" s="3">
        <v>2.4938657407407409E-3</v>
      </c>
    </row>
    <row r="140" spans="1:11" x14ac:dyDescent="0.25">
      <c r="A140" s="1">
        <v>2024</v>
      </c>
      <c r="B140" s="4">
        <v>40051</v>
      </c>
      <c r="C140" s="1">
        <v>11</v>
      </c>
      <c r="D140" t="str">
        <v>JUAN PABLO MORALES GOMEZ</v>
      </c>
      <c r="E140" s="1" t="str">
        <v>AQUARIUM</v>
      </c>
      <c r="F140" s="1" t="str">
        <v>INFANTIL A</v>
      </c>
      <c r="G140" s="1" t="str">
        <v>M</v>
      </c>
      <c r="H140" s="28" t="str">
        <v>17/08/2024</v>
      </c>
      <c r="I140" s="26" t="str">
        <v>CHEQUEO DEPARTAMENTAL</v>
      </c>
      <c r="J140" s="1" t="str">
        <v>200m LIBRE</v>
      </c>
      <c r="K140" s="3">
        <v>2.4802083333333334E-3</v>
      </c>
    </row>
    <row r="141" spans="1:11" x14ac:dyDescent="0.25">
      <c r="A141" s="1">
        <v>2024</v>
      </c>
      <c r="B141" s="4">
        <v>38284</v>
      </c>
      <c r="C141" s="1">
        <v>16</v>
      </c>
      <c r="D141" t="str">
        <v>JUAN SEBASTIAN GONZALEZ</v>
      </c>
      <c r="E141" s="1" t="str">
        <v>AQUARIUM</v>
      </c>
      <c r="F141" s="1" t="str">
        <v>JUVENIL A</v>
      </c>
      <c r="G141" s="1" t="str">
        <v>M</v>
      </c>
      <c r="H141" s="28" t="str">
        <v>17/08/2024</v>
      </c>
      <c r="I141" s="26" t="str">
        <v>CHEQUEO DEPARTAMENTAL</v>
      </c>
      <c r="J141" s="1" t="str">
        <v>200m LIBRE</v>
      </c>
      <c r="K141" s="3">
        <v>1.8276620370370369E-3</v>
      </c>
    </row>
    <row r="142" spans="1:11" x14ac:dyDescent="0.25">
      <c r="A142" s="1">
        <v>2024</v>
      </c>
      <c r="B142" s="4">
        <v>37182</v>
      </c>
      <c r="C142" s="1">
        <v>19</v>
      </c>
      <c r="D142" t="str">
        <v>LUIS SEBASTIAN PAEZ</v>
      </c>
      <c r="E142" s="1" t="str">
        <v>NNG</v>
      </c>
      <c r="F142" s="1" t="str">
        <v>MAYORES</v>
      </c>
      <c r="G142" s="1" t="str">
        <v>M</v>
      </c>
      <c r="H142" s="28" t="str">
        <v>17/08/2024</v>
      </c>
      <c r="I142" s="26" t="str">
        <v>CHEQUEO DEPARTAMENTAL</v>
      </c>
      <c r="J142" s="1" t="str">
        <v>200m LIBRE</v>
      </c>
      <c r="K142" s="3">
        <v>1.4445601851851852E-3</v>
      </c>
    </row>
    <row r="143" spans="1:11" x14ac:dyDescent="0.25">
      <c r="A143" s="1">
        <v>2024</v>
      </c>
      <c r="B143" s="4">
        <v>38153</v>
      </c>
      <c r="C143" s="1">
        <v>16</v>
      </c>
      <c r="D143" t="str">
        <v>MATEO SANTA MERCADO</v>
      </c>
      <c r="E143" s="1" t="str">
        <v>NNG</v>
      </c>
      <c r="F143" s="1" t="str">
        <v>JUVENIL A</v>
      </c>
      <c r="G143" s="1" t="str">
        <v>M</v>
      </c>
      <c r="H143" s="28" t="str">
        <v>17/08/2024</v>
      </c>
      <c r="I143" s="26" t="str">
        <v>CHEQUEO DEPARTAMENTAL</v>
      </c>
      <c r="J143" s="1" t="str">
        <v>200m LIBRE</v>
      </c>
      <c r="K143" s="3">
        <v>1.591087962962963E-3</v>
      </c>
    </row>
    <row r="144" spans="1:11" x14ac:dyDescent="0.25">
      <c r="A144" s="1">
        <v>2024</v>
      </c>
      <c r="B144" s="4">
        <v>39259</v>
      </c>
      <c r="C144" s="1">
        <v>13</v>
      </c>
      <c r="D144" t="str">
        <v xml:space="preserve">Matías Londoño García </v>
      </c>
      <c r="E144" s="1" t="str">
        <v>DELFINES</v>
      </c>
      <c r="F144" s="1" t="str">
        <v>INFANTIL B</v>
      </c>
      <c r="G144" s="1" t="str">
        <v>M</v>
      </c>
      <c r="H144" s="28" t="str">
        <v>17/08/2024</v>
      </c>
      <c r="I144" s="26" t="str">
        <v>CHEQUEO DEPARTAMENTAL</v>
      </c>
      <c r="J144" s="1" t="str">
        <v>200m LIBRE</v>
      </c>
      <c r="K144" s="3">
        <v>2.8011574074074076E-3</v>
      </c>
    </row>
    <row r="145" spans="1:11" x14ac:dyDescent="0.25">
      <c r="A145" s="1">
        <v>2024</v>
      </c>
      <c r="B145" s="4">
        <v>39482</v>
      </c>
      <c r="C145" s="1">
        <v>12</v>
      </c>
      <c r="D145" t="str">
        <v>Nair Burgos Beltran</v>
      </c>
      <c r="E145" s="1" t="str">
        <v>AQUARIUM</v>
      </c>
      <c r="F145" s="1" t="str">
        <v>INFANTIL A</v>
      </c>
      <c r="G145" s="1" t="str">
        <v>M</v>
      </c>
      <c r="H145" s="28" t="str">
        <v>17/08/2024</v>
      </c>
      <c r="I145" s="26" t="str">
        <v>CHEQUEO DEPARTAMENTAL</v>
      </c>
      <c r="J145" s="1" t="str">
        <v>200m LIBRE</v>
      </c>
      <c r="K145" s="3">
        <v>2.2613425925925926E-3</v>
      </c>
    </row>
    <row r="146" spans="1:11" x14ac:dyDescent="0.25">
      <c r="A146" s="1">
        <v>2024</v>
      </c>
      <c r="B146" s="4">
        <v>38666</v>
      </c>
      <c r="C146" s="1">
        <v>15</v>
      </c>
      <c r="D146" t="str">
        <v>NÍCOLAS SÁENZ AMAYA</v>
      </c>
      <c r="E146" s="1" t="str">
        <v>AQUARIUM</v>
      </c>
      <c r="F146" s="1" t="str">
        <v>JUVENIL A</v>
      </c>
      <c r="G146" s="1" t="str">
        <v>M</v>
      </c>
      <c r="H146" s="28" t="str">
        <v>17/08/2024</v>
      </c>
      <c r="I146" s="26" t="str">
        <v>CHEQUEO DEPARTAMENTAL</v>
      </c>
      <c r="J146" s="1" t="str">
        <v>200m LIBRE</v>
      </c>
      <c r="K146" s="3">
        <v>2.2153935185185184E-3</v>
      </c>
    </row>
    <row r="147" spans="1:11" x14ac:dyDescent="0.25">
      <c r="A147" s="1">
        <v>2024</v>
      </c>
      <c r="B147" s="4">
        <v>39783</v>
      </c>
      <c r="C147" s="1">
        <v>12</v>
      </c>
      <c r="D147" t="str">
        <v>SAMUEL ARGUMEDO</v>
      </c>
      <c r="E147" s="1" t="str">
        <v>NNG</v>
      </c>
      <c r="F147" s="1" t="str">
        <v>INFANTIL A</v>
      </c>
      <c r="G147" s="1" t="str">
        <v>M</v>
      </c>
      <c r="H147" s="28" t="str">
        <v>17/08/2024</v>
      </c>
      <c r="I147" s="26" t="str">
        <v>CHEQUEO DEPARTAMENTAL</v>
      </c>
      <c r="J147" s="1" t="str">
        <v>200m LIBRE</v>
      </c>
      <c r="K147" s="3">
        <v>2.0949074074074073E-3</v>
      </c>
    </row>
    <row r="148" spans="1:11" x14ac:dyDescent="0.25">
      <c r="A148" s="1">
        <v>2024</v>
      </c>
      <c r="B148" s="4">
        <v>38428</v>
      </c>
      <c r="C148" s="1">
        <v>15</v>
      </c>
      <c r="D148" t="str">
        <v xml:space="preserve">SANTIAGO BULA CARVAJAL </v>
      </c>
      <c r="E148" s="1" t="str">
        <v>AQUARIUM</v>
      </c>
      <c r="F148" s="1" t="str">
        <v>JUVENIL A</v>
      </c>
      <c r="G148" s="1" t="str">
        <v>M</v>
      </c>
      <c r="H148" s="28" t="str">
        <v>17/08/2024</v>
      </c>
      <c r="I148" s="26" t="str">
        <v>CHEQUEO DEPARTAMENTAL</v>
      </c>
      <c r="J148" s="1" t="str">
        <v>200m LIBRE</v>
      </c>
      <c r="K148" s="3">
        <v>2.0266203703703705E-3</v>
      </c>
    </row>
    <row r="149" spans="1:11" x14ac:dyDescent="0.25">
      <c r="A149" s="1">
        <v>2024</v>
      </c>
      <c r="B149" s="4">
        <v>38484</v>
      </c>
      <c r="C149" s="1">
        <v>15</v>
      </c>
      <c r="D149" t="str">
        <v>SANTIAGO GONZALEZ</v>
      </c>
      <c r="E149" s="1" t="str">
        <v>TIBURON</v>
      </c>
      <c r="F149" s="1" t="str">
        <v>JUVENIL A</v>
      </c>
      <c r="G149" s="1" t="str">
        <v>M</v>
      </c>
      <c r="H149" s="28" t="str">
        <v>17/08/2024</v>
      </c>
      <c r="I149" s="26" t="str">
        <v>CHEQUEO DEPARTAMENTAL</v>
      </c>
      <c r="J149" s="1" t="str">
        <v>200m LIBRE</v>
      </c>
      <c r="K149" s="3">
        <v>1.6422453703703703E-3</v>
      </c>
    </row>
    <row r="150" spans="1:11" x14ac:dyDescent="0.25">
      <c r="A150" s="1">
        <v>2024</v>
      </c>
      <c r="B150" s="4">
        <v>39558</v>
      </c>
      <c r="C150" s="1">
        <v>12</v>
      </c>
      <c r="D150" t="str">
        <v>SANTIAGO ISAAC CANABAL MOLINARES</v>
      </c>
      <c r="E150" s="1" t="str">
        <v>NNG</v>
      </c>
      <c r="F150" s="1" t="str">
        <v>INFANTIL A</v>
      </c>
      <c r="G150" s="1" t="str">
        <v>M</v>
      </c>
      <c r="H150" s="28" t="str">
        <v>17/08/2024</v>
      </c>
      <c r="I150" s="26" t="str">
        <v>CHEQUEO DEPARTAMENTAL</v>
      </c>
      <c r="J150" s="1" t="str">
        <v>200m LIBRE</v>
      </c>
      <c r="K150" s="3">
        <v>1.8964120370370369E-3</v>
      </c>
    </row>
    <row r="151" spans="1:11" x14ac:dyDescent="0.25">
      <c r="A151" s="1">
        <v>2024</v>
      </c>
      <c r="B151" s="4">
        <v>39198</v>
      </c>
      <c r="C151" s="1">
        <v>13</v>
      </c>
      <c r="D151" t="str">
        <v>SEBASTIAN ALEJANDRO BURGOS CALAO</v>
      </c>
      <c r="E151" s="1" t="str">
        <v>NNG</v>
      </c>
      <c r="F151" s="1" t="str">
        <v>INFANTIL B</v>
      </c>
      <c r="G151" s="1" t="str">
        <v>M</v>
      </c>
      <c r="H151" s="28" t="str">
        <v>17/08/2024</v>
      </c>
      <c r="I151" s="26" t="str">
        <v>CHEQUEO DEPARTAMENTAL</v>
      </c>
      <c r="J151" s="1" t="str">
        <v>200m LIBRE</v>
      </c>
      <c r="K151" s="3">
        <v>1.7096064814814817E-3</v>
      </c>
    </row>
    <row r="152" spans="1:11" x14ac:dyDescent="0.25">
      <c r="A152" s="1">
        <v>2024</v>
      </c>
      <c r="B152" s="4">
        <v>38352</v>
      </c>
      <c r="C152" s="1">
        <v>15</v>
      </c>
      <c r="D152" t="str">
        <v>SEBASTIAN JOSE ALVAREZ ARTEAGA</v>
      </c>
      <c r="E152" s="1" t="str">
        <v>NNG</v>
      </c>
      <c r="F152" s="1" t="str">
        <v>JUVENIL A</v>
      </c>
      <c r="G152" s="1" t="str">
        <v>M</v>
      </c>
      <c r="H152" s="28" t="str">
        <v>17/08/2024</v>
      </c>
      <c r="I152" s="26" t="str">
        <v>CHEQUEO DEPARTAMENTAL</v>
      </c>
      <c r="J152" s="1" t="str">
        <v>200m LIBRE</v>
      </c>
      <c r="K152" s="3">
        <v>1.6583333333333333E-3</v>
      </c>
    </row>
    <row r="153" spans="1:11" x14ac:dyDescent="0.25">
      <c r="A153" s="1">
        <v>2024</v>
      </c>
      <c r="B153" s="4">
        <v>40632</v>
      </c>
      <c r="C153" s="1">
        <v>9</v>
      </c>
      <c r="D153" t="str">
        <v>SEBASTIAN RUIZ COGOLLO</v>
      </c>
      <c r="E153" s="1" t="str">
        <v>DELFINES</v>
      </c>
      <c r="F153" s="1" t="str">
        <v>PRE A</v>
      </c>
      <c r="G153" s="1" t="str">
        <v>M</v>
      </c>
      <c r="H153" s="28" t="str">
        <v>17/08/2024</v>
      </c>
      <c r="I153" s="26" t="str">
        <v>CHEQUEO DEPARTAMENTAL</v>
      </c>
      <c r="J153" s="1" t="str">
        <v>200m LIBRE</v>
      </c>
      <c r="K153" s="3">
        <v>2.5093749999999999E-3</v>
      </c>
    </row>
    <row r="154" spans="1:11" x14ac:dyDescent="0.25">
      <c r="A154" s="1">
        <v>2024</v>
      </c>
      <c r="B154" s="4">
        <v>40739</v>
      </c>
      <c r="C154" s="1">
        <v>9</v>
      </c>
      <c r="D154" t="str">
        <v>SERGIO VILLALBA</v>
      </c>
      <c r="E154" s="1" t="str">
        <v>TIBURON</v>
      </c>
      <c r="F154" s="1" t="str">
        <v>PRE A</v>
      </c>
      <c r="G154" s="1" t="str">
        <v>M</v>
      </c>
      <c r="H154" s="28" t="str">
        <v>17/08/2024</v>
      </c>
      <c r="I154" s="26" t="str">
        <v>CHEQUEO DEPARTAMENTAL</v>
      </c>
      <c r="J154" s="1" t="str">
        <v>200m LIBRE</v>
      </c>
      <c r="K154" s="3">
        <v>2.9604166666666668E-3</v>
      </c>
    </row>
    <row r="155" spans="1:11" x14ac:dyDescent="0.25">
      <c r="A155" s="1">
        <v>2024</v>
      </c>
      <c r="B155" s="4">
        <v>37621</v>
      </c>
      <c r="C155" s="1">
        <v>17</v>
      </c>
      <c r="D155" t="str">
        <v>YOSED PEREZ MOLINA</v>
      </c>
      <c r="E155" s="1" t="str">
        <v>NNG</v>
      </c>
      <c r="F155" s="1" t="str">
        <v>JUVENIL B</v>
      </c>
      <c r="G155" s="1" t="str">
        <v>M</v>
      </c>
      <c r="H155" s="28" t="str">
        <v>17/08/2024</v>
      </c>
      <c r="I155" s="26" t="str">
        <v>CHEQUEO DEPARTAMENTAL</v>
      </c>
      <c r="J155" s="1" t="str">
        <v>200m LIBRE</v>
      </c>
      <c r="K155" s="3">
        <v>1.5062499999999998E-3</v>
      </c>
    </row>
  </sheetData>
  <dataValidations count="1">
    <dataValidation type="list" allowBlank="1" showInputMessage="1" showErrorMessage="1" sqref="A10" xr:uid="{AC272C46-71A0-40F9-928F-F697B1149C68}">
      <formula1>"F,M"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6D355A-8BC5-469C-AE3A-FF8188D46849}">
          <x14:formula1>
            <xm:f>MENU!$A$2:$A$20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6E9-BC90-490E-BF8D-355D6711DC95}">
  <dimension ref="A1:AF106"/>
  <sheetViews>
    <sheetView zoomScale="80" zoomScaleNormal="80" workbookViewId="0">
      <selection activeCell="E3" sqref="E3"/>
    </sheetView>
  </sheetViews>
  <sheetFormatPr baseColWidth="10" defaultRowHeight="15" x14ac:dyDescent="0.25"/>
  <cols>
    <col min="1" max="1" width="34.42578125" bestFit="1" customWidth="1"/>
    <col min="2" max="2" width="10.7109375" style="1" bestFit="1" customWidth="1"/>
    <col min="3" max="3" width="12.28515625" style="1" bestFit="1" customWidth="1"/>
    <col min="4" max="4" width="11.7109375" customWidth="1"/>
    <col min="5" max="5" width="12.42578125" customWidth="1"/>
    <col min="7" max="9" width="12.42578125" customWidth="1"/>
    <col min="10" max="10" width="13.42578125" customWidth="1"/>
    <col min="11" max="11" width="12.140625" customWidth="1"/>
    <col min="12" max="12" width="12.7109375" customWidth="1"/>
    <col min="13" max="18" width="10.28515625" style="1" bestFit="1" customWidth="1"/>
    <col min="19" max="19" width="17.85546875" bestFit="1" customWidth="1"/>
    <col min="20" max="20" width="9.28515625" customWidth="1"/>
    <col min="21" max="23" width="2.7109375" bestFit="1" customWidth="1"/>
    <col min="24" max="24" width="19.28515625" bestFit="1" customWidth="1"/>
    <col min="29" max="29" width="3" bestFit="1" customWidth="1"/>
  </cols>
  <sheetData>
    <row r="1" spans="1:32" x14ac:dyDescent="0.25">
      <c r="A1" s="35" t="s">
        <v>657</v>
      </c>
      <c r="B1" s="11" t="s">
        <v>653</v>
      </c>
      <c r="C1" s="36" t="s">
        <v>63</v>
      </c>
      <c r="E1" s="7"/>
      <c r="F1" s="7"/>
      <c r="G1" s="7"/>
      <c r="H1" s="33"/>
      <c r="I1" s="33"/>
      <c r="M1" s="11"/>
      <c r="N1" s="11"/>
      <c r="O1" s="11" t="s">
        <v>460</v>
      </c>
      <c r="P1" s="11"/>
      <c r="Q1" s="34"/>
    </row>
    <row r="2" spans="1:32" s="29" customFormat="1" ht="36" x14ac:dyDescent="0.25">
      <c r="A2" s="29" t="s">
        <v>461</v>
      </c>
      <c r="B2" s="29" t="s">
        <v>462</v>
      </c>
      <c r="C2" s="29" t="s">
        <v>463</v>
      </c>
      <c r="D2" s="38" t="s">
        <v>464</v>
      </c>
      <c r="E2" s="15" t="s">
        <v>382</v>
      </c>
      <c r="F2" s="15" t="s">
        <v>383</v>
      </c>
      <c r="G2" s="15" t="s">
        <v>384</v>
      </c>
      <c r="H2" s="15" t="s">
        <v>385</v>
      </c>
      <c r="I2" s="15" t="s">
        <v>386</v>
      </c>
      <c r="J2" s="15" t="s">
        <v>387</v>
      </c>
      <c r="K2" s="37" t="s">
        <v>465</v>
      </c>
      <c r="L2" s="37" t="s">
        <v>466</v>
      </c>
      <c r="M2" s="37" t="s">
        <v>467</v>
      </c>
      <c r="N2" s="37" t="s">
        <v>658</v>
      </c>
      <c r="O2" s="37" t="s">
        <v>659</v>
      </c>
      <c r="P2" s="37" t="s">
        <v>660</v>
      </c>
      <c r="Q2" s="37" t="s">
        <v>661</v>
      </c>
      <c r="R2" s="37" t="s">
        <v>662</v>
      </c>
      <c r="S2" s="38" t="s">
        <v>468</v>
      </c>
      <c r="T2" s="39" t="s">
        <v>469</v>
      </c>
    </row>
    <row r="3" spans="1:32" x14ac:dyDescent="0.25">
      <c r="A3" t="s">
        <v>403</v>
      </c>
      <c r="B3" s="1">
        <f ca="1">_xlfn.XLOOKUP(A3,ATLETAS!$C:$C,ATLETAS!B:B,"-")</f>
        <v>10</v>
      </c>
      <c r="C3" s="1" t="str">
        <f>_xlfn.XLOOKUP(A3,ATLETAS!$C:$C,ATLETAS!F:F,"-")</f>
        <v>AVATAR</v>
      </c>
      <c r="D3" s="19" t="str">
        <f t="shared" ref="D3:D34" si="0">IF(MIN(E3:J3)=0,"-",MIN(E3:J3))</f>
        <v>-</v>
      </c>
      <c r="E3" s="3" t="str" cm="1">
        <f t="array" ref="E3">IFERROR(_xlfn._xlws.FILTER(BD_ATLETAS[TIEMPO],(BD_ATLETAS[ATLETA]=$A3)*(BD_ATLETAS[PRUEBA]='CHEQUEO D.F'!$B$1)*(BD_ATLETAS[SEXO]='CHEQUEO D.F'!$C$1)*(BD_ATLETAS[F. COMPETENCIA]='CHEQUEO D.F'!E$2)),"N/P")</f>
        <v>N/P</v>
      </c>
      <c r="F3" s="3" t="str" cm="1">
        <f t="array" ref="F3">IFERROR(_xlfn._xlws.FILTER(BD_ATLETAS[TIEMPO],(BD_ATLETAS[ATLETA]=$A3)*(BD_ATLETAS[PRUEBA]='CHEQUEO D.F'!$B$1)*(BD_ATLETAS[SEXO]='CHEQUEO D.F'!$C$1)*(BD_ATLETAS[F. COMPETENCIA]='CHEQUEO D.F'!F$2)),"N/P")</f>
        <v>N/P</v>
      </c>
      <c r="G3" s="3" t="str" cm="1">
        <f t="array" ref="G3">IFERROR(_xlfn._xlws.FILTER(BD_ATLETAS[TIEMPO],(BD_ATLETAS[ATLETA]=$A3)*(BD_ATLETAS[PRUEBA]='CHEQUEO D.F'!$B$1)*(BD_ATLETAS[SEXO]='CHEQUEO D.F'!$C$1)*(BD_ATLETAS[F. COMPETENCIA]='CHEQUEO D.F'!G$2)),"N/P")</f>
        <v>N/P</v>
      </c>
      <c r="H3" s="3" t="str" cm="1">
        <f t="array" ref="H3">IFERROR(_xlfn._xlws.FILTER(BD_ATLETAS[TIEMPO],(BD_ATLETAS[ATLETA]=$A3)*(BD_ATLETAS[PRUEBA]='CHEQUEO D.F'!$B$1)*(BD_ATLETAS[SEXO]='CHEQUEO D.F'!$C$1)*(BD_ATLETAS[F. COMPETENCIA]='CHEQUEO D.F'!H$2)),"N/P")</f>
        <v>N/P</v>
      </c>
      <c r="I3" s="3" t="str" cm="1">
        <f t="array" ref="I3">IFERROR(_xlfn._xlws.FILTER(BD_ATLETAS[TIEMPO],(BD_ATLETAS[ATLETA]=$A3)*(BD_ATLETAS[PRUEBA]='CHEQUEO D.F'!$B$1)*(BD_ATLETAS[SEXO]='CHEQUEO D.F'!$C$1)*(BD_ATLETAS[F. COMPETENCIA]='CHEQUEO D.F'!I$2)),"N/P")</f>
        <v>N/P</v>
      </c>
      <c r="J3" s="3" t="str" cm="1">
        <f t="array" ref="J3">IFERROR(_xlfn._xlws.FILTER(BD_ATLETAS[TIEMPO],(BD_ATLETAS[ATLETA]=$A3)*(BD_ATLETAS[PRUEBA]='CHEQUEO D.F'!$B$1)*(BD_ATLETAS[SEXO]='CHEQUEO D.F'!$C$1)*(BD_ATLETAS[F. COMPETENCIA]='CHEQUEO D.F'!J$2)),"N/P")</f>
        <v>N/P</v>
      </c>
      <c r="K3" s="3">
        <f t="shared" ref="K3:K34" ca="1" si="1">IF(B3&gt;18,$AF$11,_xlfn.XLOOKUP(B3,$AD$3:$AD$11,$AF$3:$AF$11,"-"))</f>
        <v>4.5138888888888893E-3</v>
      </c>
      <c r="L3" s="3" t="str">
        <f t="shared" ref="L3:L34" si="2">IFERROR(IF(D3="-","-",SUM(LOOKUP(111,E3:J3)-K3)),"")</f>
        <v>-</v>
      </c>
      <c r="M3" s="1" t="str" cm="1">
        <f t="array" aca="1" ref="M3" ca="1">_xlfn.IFS(B3&lt;10,"",L3&gt;0,"",L3&lt;0,"VALIDO")</f>
        <v/>
      </c>
      <c r="N3" s="3" t="str">
        <f>IFERROR(SUM(Tabla6[[#This Row],[16/03/2024]]-E3),"")</f>
        <v/>
      </c>
      <c r="O3" s="3" t="str">
        <f>IFERROR(SUM(Tabla6[[#This Row],[4/05/2024]]-F3),"")</f>
        <v/>
      </c>
      <c r="P3" s="3" t="str">
        <f>IFERROR(SUM(Tabla6[[#This Row],[20/07/2024]]-G3),"")</f>
        <v/>
      </c>
      <c r="Q3" s="3" t="str">
        <f>IFERROR(SUM(Tabla6[[#This Row],[17/08/2024]]-H3),"")</f>
        <v/>
      </c>
      <c r="R3" s="3" t="str">
        <f>IFERROR(SUM(Tabla6[[#This Row],[19/10/2024]]-I3),"")</f>
        <v/>
      </c>
      <c r="S3" s="25" t="str" cm="1">
        <f t="array" ref="S3">IF(INDEX(U3:X3,COUNTA(U3:X3))&lt;0,"MEJORA CONTINUA","")</f>
        <v/>
      </c>
      <c r="T3" s="1">
        <f t="shared" ref="T3:T34" si="3">COUNT(E3:J3)</f>
        <v>0</v>
      </c>
      <c r="U3" t="str">
        <f t="shared" ref="U3:U8" si="4">IFERROR(SUM(SIGN(N3)+SIGN(O3)),"")</f>
        <v/>
      </c>
      <c r="V3" t="str">
        <f t="shared" ref="V3:V8" si="5">IFERROR(SUM(SIGN(O3)+SIGN(P3)),"")</f>
        <v/>
      </c>
      <c r="W3" t="str">
        <f t="shared" ref="W3:W8" si="6">IFERROR(SUM(SIGN(P3)+SIGN(Q3)),"")</f>
        <v/>
      </c>
      <c r="X3" t="str">
        <f t="shared" ref="X3:X8" si="7">IFERROR(SUM(SIGN(Q3)+SIGN(R3)),"")</f>
        <v/>
      </c>
      <c r="AD3" s="29" cm="1">
        <f t="array" ref="AD3:AF11">_xlfn._xlws.FILTER('BD MARCA M.'!C:E,('BD MARCA M.'!D:D='CHEQUEO D.F'!B1)*('BD MARCA M.'!B:B='CHEQUEO D.F'!C1))</f>
        <v>10</v>
      </c>
      <c r="AE3" s="1" t="str">
        <v>400m LIBRE</v>
      </c>
      <c r="AF3" s="3">
        <v>4.5138888888888893E-3</v>
      </c>
    </row>
    <row r="4" spans="1:32" x14ac:dyDescent="0.25">
      <c r="A4" t="s">
        <v>389</v>
      </c>
      <c r="B4" s="1">
        <f ca="1">_xlfn.XLOOKUP(A4,ATLETAS!$C:$C,ATLETAS!B:B,"-")</f>
        <v>10</v>
      </c>
      <c r="C4" s="1" t="str">
        <f>_xlfn.XLOOKUP(A4,ATLETAS!$C:$C,ATLETAS!F:F,"-")</f>
        <v>AVATAR</v>
      </c>
      <c r="D4" s="19">
        <f t="shared" si="0"/>
        <v>5.8101851851851856E-3</v>
      </c>
      <c r="E4" s="3" cm="1">
        <f t="array" ref="E4">IFERROR(_xlfn._xlws.FILTER(BD_ATLETAS[TIEMPO],(BD_ATLETAS[ATLETA]=$A4)*(BD_ATLETAS[PRUEBA]='CHEQUEO D.F'!$B$1)*(BD_ATLETAS[SEXO]='CHEQUEO D.F'!$C$1)*(BD_ATLETAS[F. COMPETENCIA]='CHEQUEO D.F'!E$2)),"N/P")</f>
        <v>7.2152777777777779E-3</v>
      </c>
      <c r="F4" s="3" t="str" cm="1">
        <f t="array" ref="F4">IFERROR(_xlfn._xlws.FILTER(BD_ATLETAS[TIEMPO],(BD_ATLETAS[ATLETA]=$A4)*(BD_ATLETAS[PRUEBA]='CHEQUEO D.F'!$B$1)*(BD_ATLETAS[SEXO]='CHEQUEO D.F'!$C$1)*(BD_ATLETAS[F. COMPETENCIA]='CHEQUEO D.F'!F$2)),"N/P")</f>
        <v>N/P</v>
      </c>
      <c r="G4" s="3" cm="1">
        <f t="array" ref="G4">IFERROR(_xlfn._xlws.FILTER(BD_ATLETAS[TIEMPO],(BD_ATLETAS[ATLETA]=$A4)*(BD_ATLETAS[PRUEBA]='CHEQUEO D.F'!$B$1)*(BD_ATLETAS[SEXO]='CHEQUEO D.F'!$C$1)*(BD_ATLETAS[F. COMPETENCIA]='CHEQUEO D.F'!G$2)),"N/P")</f>
        <v>6.5034722222222221E-3</v>
      </c>
      <c r="H4" s="3" cm="1">
        <f t="array" ref="H4">IFERROR(_xlfn._xlws.FILTER(BD_ATLETAS[TIEMPO],(BD_ATLETAS[ATLETA]=$A4)*(BD_ATLETAS[PRUEBA]='CHEQUEO D.F'!$B$1)*(BD_ATLETAS[SEXO]='CHEQUEO D.F'!$C$1)*(BD_ATLETAS[F. COMPETENCIA]='CHEQUEO D.F'!H$2)),"N/P")</f>
        <v>5.8648148148148149E-3</v>
      </c>
      <c r="I4" s="3" t="str" cm="1">
        <f t="array" ref="I4">IFERROR(_xlfn._xlws.FILTER(BD_ATLETAS[TIEMPO],(BD_ATLETAS[ATLETA]=$A4)*(BD_ATLETAS[PRUEBA]='CHEQUEO D.F'!$B$1)*(BD_ATLETAS[SEXO]='CHEQUEO D.F'!$C$1)*(BD_ATLETAS[F. COMPETENCIA]='CHEQUEO D.F'!I$2)),"N/P")</f>
        <v>N/P</v>
      </c>
      <c r="J4" s="3" cm="1">
        <f t="array" ref="J4">IFERROR(_xlfn._xlws.FILTER(BD_ATLETAS[TIEMPO],(BD_ATLETAS[ATLETA]=$A4)*(BD_ATLETAS[PRUEBA]='CHEQUEO D.F'!$B$1)*(BD_ATLETAS[SEXO]='CHEQUEO D.F'!$C$1)*(BD_ATLETAS[F. COMPETENCIA]='CHEQUEO D.F'!J$2)),"N/P")</f>
        <v>5.8101851851851856E-3</v>
      </c>
      <c r="K4" s="3">
        <f t="shared" ca="1" si="1"/>
        <v>4.5138888888888893E-3</v>
      </c>
      <c r="L4" s="3">
        <f t="shared" ca="1" si="2"/>
        <v>1.2962962962962963E-3</v>
      </c>
      <c r="M4" s="1" t="str" cm="1">
        <f t="array" aca="1" ref="M4" ca="1">_xlfn.IFS(B4&lt;10,"",L4&gt;0,"",L4&lt;0,"VALIDO")</f>
        <v/>
      </c>
      <c r="N4" s="3" t="str">
        <f>IFERROR(SUM(Tabla6[[#This Row],[16/03/2024]]-E4),"")</f>
        <v/>
      </c>
      <c r="O4" s="3" t="str">
        <f>IFERROR(SUM(Tabla6[[#This Row],[4/05/2024]]-F4),"")</f>
        <v/>
      </c>
      <c r="P4" s="3">
        <f>IFERROR(SUM(Tabla6[[#This Row],[20/07/2024]]-G4),"")</f>
        <v>-6.3865740740740723E-4</v>
      </c>
      <c r="Q4" s="3" t="str">
        <f>IFERROR(SUM(Tabla6[[#This Row],[17/08/2024]]-H4),"")</f>
        <v/>
      </c>
      <c r="R4" s="3" t="str">
        <f>IFERROR(SUM(Tabla6[[#This Row],[19/10/2024]]-I4),"")</f>
        <v/>
      </c>
      <c r="S4" s="25" t="str" cm="1">
        <f t="array" ref="S4">IF(INDEX(U4:X4,COUNTA(U4:X4))&lt;0,"MEJORA CONTINUA","")</f>
        <v/>
      </c>
      <c r="T4" s="1">
        <f t="shared" si="3"/>
        <v>4</v>
      </c>
      <c r="U4" t="str">
        <f t="shared" si="4"/>
        <v/>
      </c>
      <c r="V4" t="str">
        <f t="shared" si="5"/>
        <v/>
      </c>
      <c r="W4" t="str">
        <f t="shared" si="6"/>
        <v/>
      </c>
      <c r="X4" t="str">
        <f t="shared" si="7"/>
        <v/>
      </c>
      <c r="AD4" s="1">
        <v>11</v>
      </c>
      <c r="AE4" s="1" t="str">
        <v>400m LIBRE</v>
      </c>
      <c r="AF4" s="3">
        <v>4.1666666666666666E-3</v>
      </c>
    </row>
    <row r="5" spans="1:32" x14ac:dyDescent="0.25">
      <c r="A5" t="s">
        <v>82</v>
      </c>
      <c r="B5" s="1">
        <f ca="1">_xlfn.XLOOKUP(A5,ATLETAS!$C:$C,ATLETAS!B:B,"-")</f>
        <v>11</v>
      </c>
      <c r="C5" s="1" t="str">
        <f>_xlfn.XLOOKUP(A5,ATLETAS!$C:$C,ATLETAS!F:F,"-")</f>
        <v>AQUARIUM</v>
      </c>
      <c r="D5" s="19">
        <f t="shared" si="0"/>
        <v>5.3819444444444444E-3</v>
      </c>
      <c r="E5" s="3" t="str" cm="1">
        <f t="array" ref="E5">IFERROR(_xlfn._xlws.FILTER(BD_ATLETAS[TIEMPO],(BD_ATLETAS[ATLETA]=$A5)*(BD_ATLETAS[PRUEBA]='CHEQUEO D.F'!$B$1)*(BD_ATLETAS[SEXO]='CHEQUEO D.F'!$C$1)*(BD_ATLETAS[F. COMPETENCIA]='CHEQUEO D.F'!E$2)),"N/P")</f>
        <v>N/P</v>
      </c>
      <c r="F5" s="3" cm="1">
        <f t="array" ref="F5">IFERROR(_xlfn._xlws.FILTER(BD_ATLETAS[TIEMPO],(BD_ATLETAS[ATLETA]=$A5)*(BD_ATLETAS[PRUEBA]='CHEQUEO D.F'!$B$1)*(BD_ATLETAS[SEXO]='CHEQUEO D.F'!$C$1)*(BD_ATLETAS[F. COMPETENCIA]='CHEQUEO D.F'!F$2)),"N/P")</f>
        <v>6.0777777777777774E-3</v>
      </c>
      <c r="G5" s="3" t="str" cm="1">
        <f t="array" ref="G5">IFERROR(_xlfn._xlws.FILTER(BD_ATLETAS[TIEMPO],(BD_ATLETAS[ATLETA]=$A5)*(BD_ATLETAS[PRUEBA]='CHEQUEO D.F'!$B$1)*(BD_ATLETAS[SEXO]='CHEQUEO D.F'!$C$1)*(BD_ATLETAS[F. COMPETENCIA]='CHEQUEO D.F'!G$2)),"N/P")</f>
        <v>N/P</v>
      </c>
      <c r="H5" s="3" t="str" cm="1">
        <f t="array" ref="H5">IFERROR(_xlfn._xlws.FILTER(BD_ATLETAS[TIEMPO],(BD_ATLETAS[ATLETA]=$A5)*(BD_ATLETAS[PRUEBA]='CHEQUEO D.F'!$B$1)*(BD_ATLETAS[SEXO]='CHEQUEO D.F'!$C$1)*(BD_ATLETAS[F. COMPETENCIA]='CHEQUEO D.F'!H$2)),"N/P")</f>
        <v>N/P</v>
      </c>
      <c r="I5" s="3" t="str" cm="1">
        <f t="array" ref="I5">IFERROR(_xlfn._xlws.FILTER(BD_ATLETAS[TIEMPO],(BD_ATLETAS[ATLETA]=$A5)*(BD_ATLETAS[PRUEBA]='CHEQUEO D.F'!$B$1)*(BD_ATLETAS[SEXO]='CHEQUEO D.F'!$C$1)*(BD_ATLETAS[F. COMPETENCIA]='CHEQUEO D.F'!I$2)),"N/P")</f>
        <v>N/P</v>
      </c>
      <c r="J5" s="3" cm="1">
        <f t="array" ref="J5">IFERROR(_xlfn._xlws.FILTER(BD_ATLETAS[TIEMPO],(BD_ATLETAS[ATLETA]=$A5)*(BD_ATLETAS[PRUEBA]='CHEQUEO D.F'!$B$1)*(BD_ATLETAS[SEXO]='CHEQUEO D.F'!$C$1)*(BD_ATLETAS[F. COMPETENCIA]='CHEQUEO D.F'!J$2)),"N/P")</f>
        <v>5.3819444444444444E-3</v>
      </c>
      <c r="K5" s="3">
        <f t="shared" ca="1" si="1"/>
        <v>4.1666666666666666E-3</v>
      </c>
      <c r="L5" s="3">
        <f t="shared" ca="1" si="2"/>
        <v>1.2152777777777778E-3</v>
      </c>
      <c r="M5" s="1" t="str" cm="1">
        <f t="array" aca="1" ref="M5" ca="1">_xlfn.IFS(B5&lt;10,"",L5&gt;0,"",L5&lt;0,"VALIDO")</f>
        <v/>
      </c>
      <c r="N5" s="3" t="str">
        <f>IFERROR(SUM(Tabla6[[#This Row],[16/03/2024]]-E5),"")</f>
        <v/>
      </c>
      <c r="O5" s="3" t="str">
        <f>IFERROR(SUM(Tabla6[[#This Row],[4/05/2024]]-F5),"")</f>
        <v/>
      </c>
      <c r="P5" s="3" t="str">
        <f>IFERROR(SUM(Tabla6[[#This Row],[20/07/2024]]-G5),"")</f>
        <v/>
      </c>
      <c r="Q5" s="3" t="str">
        <f>IFERROR(SUM(Tabla6[[#This Row],[17/08/2024]]-H5),"")</f>
        <v/>
      </c>
      <c r="R5" s="3" t="str">
        <f>IFERROR(SUM(Tabla6[[#This Row],[19/10/2024]]-I5),"")</f>
        <v/>
      </c>
      <c r="S5" s="25" t="str" cm="1">
        <f t="array" ref="S5">IF(INDEX(U5:X5,COUNTA(U5:X5))&lt;0,"MEJORA CONTINUA","")</f>
        <v/>
      </c>
      <c r="T5" s="1">
        <f t="shared" si="3"/>
        <v>2</v>
      </c>
      <c r="U5" t="str">
        <f t="shared" si="4"/>
        <v/>
      </c>
      <c r="V5" t="str">
        <f t="shared" si="5"/>
        <v/>
      </c>
      <c r="W5" t="str">
        <f t="shared" si="6"/>
        <v/>
      </c>
      <c r="X5" t="str">
        <f t="shared" si="7"/>
        <v/>
      </c>
      <c r="AD5" s="1">
        <v>12</v>
      </c>
      <c r="AE5" s="1" t="str">
        <v>400m LIBRE</v>
      </c>
      <c r="AF5" s="3">
        <v>3.9953703703703705E-3</v>
      </c>
    </row>
    <row r="6" spans="1:32" x14ac:dyDescent="0.25">
      <c r="A6" t="s">
        <v>398</v>
      </c>
      <c r="B6" s="1">
        <f ca="1">_xlfn.XLOOKUP(A6,ATLETAS!$C:$C,ATLETAS!B:B,"-")</f>
        <v>11</v>
      </c>
      <c r="C6" s="1" t="str">
        <f>_xlfn.XLOOKUP(A6,ATLETAS!$C:$C,ATLETAS!F:F,"-")</f>
        <v>AQUARIUM</v>
      </c>
      <c r="D6" s="19">
        <f t="shared" si="0"/>
        <v>5.8144675925925924E-3</v>
      </c>
      <c r="E6" s="3" t="str" cm="1">
        <f t="array" ref="E6">IFERROR(_xlfn._xlws.FILTER(BD_ATLETAS[TIEMPO],(BD_ATLETAS[ATLETA]=$A6)*(BD_ATLETAS[PRUEBA]='CHEQUEO D.F'!$B$1)*(BD_ATLETAS[SEXO]='CHEQUEO D.F'!$C$1)*(BD_ATLETAS[F. COMPETENCIA]='CHEQUEO D.F'!E$2)),"N/P")</f>
        <v>N/P</v>
      </c>
      <c r="F6" s="3" cm="1">
        <f t="array" ref="F6">IFERROR(_xlfn._xlws.FILTER(BD_ATLETAS[TIEMPO],(BD_ATLETAS[ATLETA]=$A6)*(BD_ATLETAS[PRUEBA]='CHEQUEO D.F'!$B$1)*(BD_ATLETAS[SEXO]='CHEQUEO D.F'!$C$1)*(BD_ATLETAS[F. COMPETENCIA]='CHEQUEO D.F'!F$2)),"N/P")</f>
        <v>6.611689814814815E-3</v>
      </c>
      <c r="G6" s="3" t="str" cm="1">
        <f t="array" ref="G6">IFERROR(_xlfn._xlws.FILTER(BD_ATLETAS[TIEMPO],(BD_ATLETAS[ATLETA]=$A6)*(BD_ATLETAS[PRUEBA]='CHEQUEO D.F'!$B$1)*(BD_ATLETAS[SEXO]='CHEQUEO D.F'!$C$1)*(BD_ATLETAS[F. COMPETENCIA]='CHEQUEO D.F'!G$2)),"N/P")</f>
        <v>N/P</v>
      </c>
      <c r="H6" s="3" t="str" cm="1">
        <f t="array" ref="H6">IFERROR(_xlfn._xlws.FILTER(BD_ATLETAS[TIEMPO],(BD_ATLETAS[ATLETA]=$A6)*(BD_ATLETAS[PRUEBA]='CHEQUEO D.F'!$B$1)*(BD_ATLETAS[SEXO]='CHEQUEO D.F'!$C$1)*(BD_ATLETAS[F. COMPETENCIA]='CHEQUEO D.F'!H$2)),"N/P")</f>
        <v>N/P</v>
      </c>
      <c r="I6" s="3" t="str" cm="1">
        <f t="array" ref="I6">IFERROR(_xlfn._xlws.FILTER(BD_ATLETAS[TIEMPO],(BD_ATLETAS[ATLETA]=$A6)*(BD_ATLETAS[PRUEBA]='CHEQUEO D.F'!$B$1)*(BD_ATLETAS[SEXO]='CHEQUEO D.F'!$C$1)*(BD_ATLETAS[F. COMPETENCIA]='CHEQUEO D.F'!I$2)),"N/P")</f>
        <v>N/P</v>
      </c>
      <c r="J6" s="3" cm="1">
        <f t="array" ref="J6">IFERROR(_xlfn._xlws.FILTER(BD_ATLETAS[TIEMPO],(BD_ATLETAS[ATLETA]=$A6)*(BD_ATLETAS[PRUEBA]='CHEQUEO D.F'!$B$1)*(BD_ATLETAS[SEXO]='CHEQUEO D.F'!$C$1)*(BD_ATLETAS[F. COMPETENCIA]='CHEQUEO D.F'!J$2)),"N/P")</f>
        <v>5.8144675925925924E-3</v>
      </c>
      <c r="K6" s="3">
        <f t="shared" ca="1" si="1"/>
        <v>4.1666666666666666E-3</v>
      </c>
      <c r="L6" s="3">
        <f t="shared" ca="1" si="2"/>
        <v>1.6478009259259258E-3</v>
      </c>
      <c r="M6" s="1" t="str" cm="1">
        <f t="array" aca="1" ref="M6" ca="1">_xlfn.IFS(B6&lt;10,"",L6&gt;0,"",L6&lt;0,"VALIDO")</f>
        <v/>
      </c>
      <c r="N6" s="3" t="str">
        <f>IFERROR(SUM(Tabla6[[#This Row],[16/03/2024]]-E6),"")</f>
        <v/>
      </c>
      <c r="O6" s="3" t="str">
        <f>IFERROR(SUM(Tabla6[[#This Row],[4/05/2024]]-F6),"")</f>
        <v/>
      </c>
      <c r="P6" s="3" t="str">
        <f>IFERROR(SUM(Tabla6[[#This Row],[20/07/2024]]-G6),"")</f>
        <v/>
      </c>
      <c r="Q6" s="3" t="str">
        <f>IFERROR(SUM(Tabla6[[#This Row],[17/08/2024]]-H6),"")</f>
        <v/>
      </c>
      <c r="R6" s="3" t="str">
        <f>IFERROR(SUM(Tabla6[[#This Row],[19/10/2024]]-I6),"")</f>
        <v/>
      </c>
      <c r="S6" s="25" t="str" cm="1">
        <f t="array" ref="S6">IF(INDEX(U6:X6,COUNTA(U6:X6))&lt;0,"MEJORA CONTINUA","")</f>
        <v/>
      </c>
      <c r="T6" s="1">
        <f t="shared" si="3"/>
        <v>2</v>
      </c>
      <c r="U6" t="str">
        <f t="shared" si="4"/>
        <v/>
      </c>
      <c r="V6" t="str">
        <f t="shared" si="5"/>
        <v/>
      </c>
      <c r="W6" t="str">
        <f t="shared" si="6"/>
        <v/>
      </c>
      <c r="X6" t="str">
        <f t="shared" si="7"/>
        <v/>
      </c>
      <c r="AD6" s="1">
        <v>13</v>
      </c>
      <c r="AE6" s="1" t="str">
        <v>400m LIBRE</v>
      </c>
      <c r="AF6" s="3">
        <v>3.963078703703703E-3</v>
      </c>
    </row>
    <row r="7" spans="1:32" x14ac:dyDescent="0.25">
      <c r="A7" t="s">
        <v>402</v>
      </c>
      <c r="B7" s="1">
        <f ca="1">_xlfn.XLOOKUP(A7,ATLETAS!$C:$C,ATLETAS!B:B,"-")</f>
        <v>11</v>
      </c>
      <c r="C7" s="1" t="str">
        <f>_xlfn.XLOOKUP(A7,ATLETAS!$C:$C,ATLETAS!F:F,"-")</f>
        <v>AVATAR</v>
      </c>
      <c r="D7" s="19">
        <f t="shared" si="0"/>
        <v>8.1776620370370371E-3</v>
      </c>
      <c r="E7" s="3" t="str" cm="1">
        <f t="array" ref="E7">IFERROR(_xlfn._xlws.FILTER(BD_ATLETAS[TIEMPO],(BD_ATLETAS[ATLETA]=$A7)*(BD_ATLETAS[PRUEBA]='CHEQUEO D.F'!$B$1)*(BD_ATLETAS[SEXO]='CHEQUEO D.F'!$C$1)*(BD_ATLETAS[F. COMPETENCIA]='CHEQUEO D.F'!E$2)),"N/P")</f>
        <v>N/P</v>
      </c>
      <c r="F7" s="3" t="str" cm="1">
        <f t="array" ref="F7">IFERROR(_xlfn._xlws.FILTER(BD_ATLETAS[TIEMPO],(BD_ATLETAS[ATLETA]=$A7)*(BD_ATLETAS[PRUEBA]='CHEQUEO D.F'!$B$1)*(BD_ATLETAS[SEXO]='CHEQUEO D.F'!$C$1)*(BD_ATLETAS[F. COMPETENCIA]='CHEQUEO D.F'!F$2)),"N/P")</f>
        <v>N/P</v>
      </c>
      <c r="G7" s="3" t="str" cm="1">
        <f t="array" ref="G7">IFERROR(_xlfn._xlws.FILTER(BD_ATLETAS[TIEMPO],(BD_ATLETAS[ATLETA]=$A7)*(BD_ATLETAS[PRUEBA]='CHEQUEO D.F'!$B$1)*(BD_ATLETAS[SEXO]='CHEQUEO D.F'!$C$1)*(BD_ATLETAS[F. COMPETENCIA]='CHEQUEO D.F'!G$2)),"N/P")</f>
        <v>N/P</v>
      </c>
      <c r="H7" s="3" t="str" cm="1">
        <f t="array" ref="H7">IFERROR(_xlfn._xlws.FILTER(BD_ATLETAS[TIEMPO],(BD_ATLETAS[ATLETA]=$A7)*(BD_ATLETAS[PRUEBA]='CHEQUEO D.F'!$B$1)*(BD_ATLETAS[SEXO]='CHEQUEO D.F'!$C$1)*(BD_ATLETAS[F. COMPETENCIA]='CHEQUEO D.F'!H$2)),"N/P")</f>
        <v>N/P</v>
      </c>
      <c r="I7" s="3" t="str" cm="1">
        <f t="array" ref="I7">IFERROR(_xlfn._xlws.FILTER(BD_ATLETAS[TIEMPO],(BD_ATLETAS[ATLETA]=$A7)*(BD_ATLETAS[PRUEBA]='CHEQUEO D.F'!$B$1)*(BD_ATLETAS[SEXO]='CHEQUEO D.F'!$C$1)*(BD_ATLETAS[F. COMPETENCIA]='CHEQUEO D.F'!I$2)),"N/P")</f>
        <v>N/P</v>
      </c>
      <c r="J7" s="3" cm="1">
        <f t="array" ref="J7">IFERROR(_xlfn._xlws.FILTER(BD_ATLETAS[TIEMPO],(BD_ATLETAS[ATLETA]=$A7)*(BD_ATLETAS[PRUEBA]='CHEQUEO D.F'!$B$1)*(BD_ATLETAS[SEXO]='CHEQUEO D.F'!$C$1)*(BD_ATLETAS[F. COMPETENCIA]='CHEQUEO D.F'!J$2)),"N/P")</f>
        <v>8.1776620370370371E-3</v>
      </c>
      <c r="K7" s="3">
        <f t="shared" ca="1" si="1"/>
        <v>4.1666666666666666E-3</v>
      </c>
      <c r="L7" s="3">
        <f t="shared" ca="1" si="2"/>
        <v>4.0109953703703705E-3</v>
      </c>
      <c r="M7" s="1" t="str" cm="1">
        <f t="array" aca="1" ref="M7" ca="1">_xlfn.IFS(B7&lt;10,"",L7&gt;0,"",L7&lt;0,"VALIDO")</f>
        <v/>
      </c>
      <c r="N7" s="3" t="str">
        <f>IFERROR(SUM(Tabla6[[#This Row],[16/03/2024]]-E7),"")</f>
        <v/>
      </c>
      <c r="O7" s="3" t="str">
        <f>IFERROR(SUM(Tabla6[[#This Row],[4/05/2024]]-F7),"")</f>
        <v/>
      </c>
      <c r="P7" s="3" t="str">
        <f>IFERROR(SUM(Tabla6[[#This Row],[20/07/2024]]-G7),"")</f>
        <v/>
      </c>
      <c r="Q7" s="3" t="str">
        <f>IFERROR(SUM(Tabla6[[#This Row],[17/08/2024]]-H7),"")</f>
        <v/>
      </c>
      <c r="R7" s="3" t="str">
        <f>IFERROR(SUM(Tabla6[[#This Row],[19/10/2024]]-I7),"")</f>
        <v/>
      </c>
      <c r="S7" s="25" t="str" cm="1">
        <f t="array" ref="S7">IF(INDEX(U7:X7,COUNTA(U7:X7))&lt;0,"MEJORA CONTINUA","")</f>
        <v/>
      </c>
      <c r="T7" s="1">
        <f t="shared" si="3"/>
        <v>1</v>
      </c>
      <c r="U7" t="str">
        <f t="shared" si="4"/>
        <v/>
      </c>
      <c r="V7" t="str">
        <f t="shared" si="5"/>
        <v/>
      </c>
      <c r="W7" t="str">
        <f t="shared" si="6"/>
        <v/>
      </c>
      <c r="X7" t="str">
        <f t="shared" si="7"/>
        <v/>
      </c>
      <c r="AD7" s="1">
        <v>14</v>
      </c>
      <c r="AE7" s="1" t="str">
        <v>400m LIBRE</v>
      </c>
      <c r="AF7" s="3" t="str">
        <v>05:21,33</v>
      </c>
    </row>
    <row r="8" spans="1:32" x14ac:dyDescent="0.25">
      <c r="A8" t="s">
        <v>390</v>
      </c>
      <c r="B8" s="1">
        <f ca="1">_xlfn.XLOOKUP(A8,ATLETAS!$C:$C,ATLETAS!B:B,"-")</f>
        <v>11</v>
      </c>
      <c r="C8" s="1" t="str">
        <f>_xlfn.XLOOKUP(A8,ATLETAS!$C:$C,ATLETAS!F:F,"-")</f>
        <v>AVATAR</v>
      </c>
      <c r="D8" s="19">
        <f t="shared" si="0"/>
        <v>6.1092592592592596E-3</v>
      </c>
      <c r="E8" s="3" cm="1">
        <f t="array" ref="E8">IFERROR(_xlfn._xlws.FILTER(BD_ATLETAS[TIEMPO],(BD_ATLETAS[ATLETA]=$A8)*(BD_ATLETAS[PRUEBA]='CHEQUEO D.F'!$B$1)*(BD_ATLETAS[SEXO]='CHEQUEO D.F'!$C$1)*(BD_ATLETAS[F. COMPETENCIA]='CHEQUEO D.F'!E$2)),"N/P")</f>
        <v>6.7570601851851854E-3</v>
      </c>
      <c r="F8" s="3" t="str" cm="1">
        <f t="array" ref="F8">IFERROR(_xlfn._xlws.FILTER(BD_ATLETAS[TIEMPO],(BD_ATLETAS[ATLETA]=$A8)*(BD_ATLETAS[PRUEBA]='CHEQUEO D.F'!$B$1)*(BD_ATLETAS[SEXO]='CHEQUEO D.F'!$C$1)*(BD_ATLETAS[F. COMPETENCIA]='CHEQUEO D.F'!F$2)),"N/P")</f>
        <v>N/P</v>
      </c>
      <c r="G8" s="3" cm="1">
        <f t="array" ref="G8">IFERROR(_xlfn._xlws.FILTER(BD_ATLETAS[TIEMPO],(BD_ATLETAS[ATLETA]=$A8)*(BD_ATLETAS[PRUEBA]='CHEQUEO D.F'!$B$1)*(BD_ATLETAS[SEXO]='CHEQUEO D.F'!$C$1)*(BD_ATLETAS[F. COMPETENCIA]='CHEQUEO D.F'!G$2)),"N/P")</f>
        <v>6.2952546296296289E-3</v>
      </c>
      <c r="H8" s="3" cm="1">
        <f t="array" ref="H8">IFERROR(_xlfn._xlws.FILTER(BD_ATLETAS[TIEMPO],(BD_ATLETAS[ATLETA]=$A8)*(BD_ATLETAS[PRUEBA]='CHEQUEO D.F'!$B$1)*(BD_ATLETAS[SEXO]='CHEQUEO D.F'!$C$1)*(BD_ATLETAS[F. COMPETENCIA]='CHEQUEO D.F'!H$2)),"N/P")</f>
        <v>6.1092592592592596E-3</v>
      </c>
      <c r="I8" s="3" t="str" cm="1">
        <f t="array" ref="I8">IFERROR(_xlfn._xlws.FILTER(BD_ATLETAS[TIEMPO],(BD_ATLETAS[ATLETA]=$A8)*(BD_ATLETAS[PRUEBA]='CHEQUEO D.F'!$B$1)*(BD_ATLETAS[SEXO]='CHEQUEO D.F'!$C$1)*(BD_ATLETAS[F. COMPETENCIA]='CHEQUEO D.F'!I$2)),"N/P")</f>
        <v>N/P</v>
      </c>
      <c r="J8" s="3" t="str" cm="1">
        <f t="array" ref="J8">IFERROR(_xlfn._xlws.FILTER(BD_ATLETAS[TIEMPO],(BD_ATLETAS[ATLETA]=$A8)*(BD_ATLETAS[PRUEBA]='CHEQUEO D.F'!$B$1)*(BD_ATLETAS[SEXO]='CHEQUEO D.F'!$C$1)*(BD_ATLETAS[F. COMPETENCIA]='CHEQUEO D.F'!J$2)),"N/P")</f>
        <v>N/P</v>
      </c>
      <c r="K8" s="3">
        <f t="shared" ca="1" si="1"/>
        <v>4.1666666666666666E-3</v>
      </c>
      <c r="L8" s="3">
        <f t="shared" ca="1" si="2"/>
        <v>1.942592592592593E-3</v>
      </c>
      <c r="M8" s="1" t="str" cm="1">
        <f t="array" aca="1" ref="M8" ca="1">_xlfn.IFS(B8&lt;10,"",L8&gt;0,"",L8&lt;0,"VALIDO")</f>
        <v/>
      </c>
      <c r="N8" s="3" t="str">
        <f>IFERROR(SUM(Tabla6[[#This Row],[16/03/2024]]-E8),"")</f>
        <v/>
      </c>
      <c r="O8" s="3" t="str">
        <f>IFERROR(SUM(Tabla6[[#This Row],[4/05/2024]]-F8),"")</f>
        <v/>
      </c>
      <c r="P8" s="3">
        <f>IFERROR(SUM(Tabla6[[#This Row],[20/07/2024]]-G8),"")</f>
        <v>-1.8599537037036935E-4</v>
      </c>
      <c r="Q8" s="3" t="str">
        <f>IFERROR(SUM(Tabla6[[#This Row],[17/08/2024]]-H8),"")</f>
        <v/>
      </c>
      <c r="R8" s="3" t="str">
        <f>IFERROR(SUM(Tabla6[[#This Row],[19/10/2024]]-I8),"")</f>
        <v/>
      </c>
      <c r="S8" s="25" t="str" cm="1">
        <f t="array" ref="S8">IF(INDEX(U8:X8,COUNTA(U8:X8))&lt;0,"MEJORA CONTINUA","")</f>
        <v/>
      </c>
      <c r="T8" s="1">
        <f t="shared" si="3"/>
        <v>3</v>
      </c>
      <c r="U8" t="str">
        <f t="shared" si="4"/>
        <v/>
      </c>
      <c r="V8" t="str">
        <f t="shared" si="5"/>
        <v/>
      </c>
      <c r="W8" t="str">
        <f t="shared" si="6"/>
        <v/>
      </c>
      <c r="X8" t="str">
        <f t="shared" si="7"/>
        <v/>
      </c>
      <c r="AD8" s="1">
        <v>15</v>
      </c>
      <c r="AE8" s="1" t="str">
        <v>400m LIBRE</v>
      </c>
      <c r="AF8" s="3" t="str">
        <v>05:16,25</v>
      </c>
    </row>
    <row r="9" spans="1:32" x14ac:dyDescent="0.25">
      <c r="A9" t="s">
        <v>331</v>
      </c>
      <c r="B9" s="1">
        <f ca="1">_xlfn.XLOOKUP(A9,ATLETAS!$C:$C,ATLETAS!B:B,"-")</f>
        <v>11</v>
      </c>
      <c r="C9" s="1" t="str">
        <f>_xlfn.XLOOKUP(A9,ATLETAS!$C:$C,ATLETAS!F:F,"-")</f>
        <v>TIBURON</v>
      </c>
      <c r="D9" s="19">
        <f t="shared" si="0"/>
        <v>5.142824074074074E-3</v>
      </c>
      <c r="E9" s="3" cm="1">
        <f t="array" ref="E9">IFERROR(_xlfn._xlws.FILTER(BD_ATLETAS[TIEMPO],(BD_ATLETAS[ATLETA]=$A9)*(BD_ATLETAS[PRUEBA]='CHEQUEO D.F'!$B$1)*(BD_ATLETAS[SEXO]='CHEQUEO D.F'!$C$1)*(BD_ATLETAS[F. COMPETENCIA]='CHEQUEO D.F'!E$2)),"N/P")</f>
        <v>5.4462962962962963E-3</v>
      </c>
      <c r="F9" s="3" cm="1">
        <f t="array" ref="F9">IFERROR(_xlfn._xlws.FILTER(BD_ATLETAS[TIEMPO],(BD_ATLETAS[ATLETA]=$A9)*(BD_ATLETAS[PRUEBA]='CHEQUEO D.F'!$B$1)*(BD_ATLETAS[SEXO]='CHEQUEO D.F'!$C$1)*(BD_ATLETAS[F. COMPETENCIA]='CHEQUEO D.F'!F$2)),"N/P")</f>
        <v>5.6966435185185184E-3</v>
      </c>
      <c r="G9" s="3" cm="1">
        <f t="array" ref="G9">IFERROR(_xlfn._xlws.FILTER(BD_ATLETAS[TIEMPO],(BD_ATLETAS[ATLETA]=$A9)*(BD_ATLETAS[PRUEBA]='CHEQUEO D.F'!$B$1)*(BD_ATLETAS[SEXO]='CHEQUEO D.F'!$C$1)*(BD_ATLETAS[F. COMPETENCIA]='CHEQUEO D.F'!G$2)),"N/P")</f>
        <v>5.7305555555555556E-3</v>
      </c>
      <c r="H9" s="3" cm="1">
        <f t="array" ref="H9">IFERROR(_xlfn._xlws.FILTER(BD_ATLETAS[TIEMPO],(BD_ATLETAS[ATLETA]=$A9)*(BD_ATLETAS[PRUEBA]='CHEQUEO D.F'!$B$1)*(BD_ATLETAS[SEXO]='CHEQUEO D.F'!$C$1)*(BD_ATLETAS[F. COMPETENCIA]='CHEQUEO D.F'!H$2)),"N/P")</f>
        <v>5.3215277777777775E-3</v>
      </c>
      <c r="I9" s="3" cm="1">
        <f t="array" ref="I9">IFERROR(_xlfn._xlws.FILTER(BD_ATLETAS[TIEMPO],(BD_ATLETAS[ATLETA]=$A9)*(BD_ATLETAS[PRUEBA]='CHEQUEO D.F'!$B$1)*(BD_ATLETAS[SEXO]='CHEQUEO D.F'!$C$1)*(BD_ATLETAS[F. COMPETENCIA]='CHEQUEO D.F'!I$2)),"N/P")</f>
        <v>5.1773148148148151E-3</v>
      </c>
      <c r="J9" s="3" cm="1">
        <f t="array" ref="J9">IFERROR(_xlfn._xlws.FILTER(BD_ATLETAS[TIEMPO],(BD_ATLETAS[ATLETA]=$A9)*(BD_ATLETAS[PRUEBA]='CHEQUEO D.F'!$B$1)*(BD_ATLETAS[SEXO]='CHEQUEO D.F'!$C$1)*(BD_ATLETAS[F. COMPETENCIA]='CHEQUEO D.F'!J$2)),"N/P")</f>
        <v>5.142824074074074E-3</v>
      </c>
      <c r="K9" s="3">
        <f t="shared" ca="1" si="1"/>
        <v>4.1666666666666666E-3</v>
      </c>
      <c r="L9" s="3">
        <f t="shared" ca="1" si="2"/>
        <v>9.7615740740740736E-4</v>
      </c>
      <c r="M9" s="1" t="str" cm="1">
        <f t="array" aca="1" ref="M9" ca="1">_xlfn.IFS(B9&lt;10,"",L9&gt;0,"",L9&lt;0,"VALIDO")</f>
        <v/>
      </c>
      <c r="N9" s="3">
        <f>IFERROR(SUM(Tabla6[[#This Row],[16/03/2024]]-E9),"")</f>
        <v>2.5034722222222212E-4</v>
      </c>
      <c r="O9" s="3">
        <f>IFERROR(SUM(Tabla6[[#This Row],[4/05/2024]]-F9),"")</f>
        <v>3.3912037037037157E-5</v>
      </c>
      <c r="P9" s="3">
        <f>IFERROR(SUM(Tabla6[[#This Row],[20/07/2024]]-G9),"")</f>
        <v>-4.0902777777777812E-4</v>
      </c>
      <c r="Q9" s="3">
        <f>IFERROR(SUM(Tabla6[[#This Row],[17/08/2024]]-H9),"")</f>
        <v>-1.4421296296296231E-4</v>
      </c>
      <c r="R9" s="3">
        <f>IFERROR(SUM(Tabla6[[#This Row],[19/10/2024]]-I9),"")</f>
        <v>-3.4490740740741183E-5</v>
      </c>
      <c r="S9" s="25" t="str" cm="1">
        <f t="array" ref="S9">IF(INDEX(U9:X9,COUNTA(U9:X9))&lt;0,"MEJORA CONTINUA","")</f>
        <v>MEJORA CONTINUA</v>
      </c>
      <c r="T9" s="1">
        <f t="shared" si="3"/>
        <v>6</v>
      </c>
      <c r="U9">
        <f>IFERROR(SUM(SIGN(N9)+SIGN(O9)),"")</f>
        <v>2</v>
      </c>
      <c r="V9">
        <f t="shared" ref="V9:X15" si="8">IFERROR(SUM(SIGN(O9)+SIGN(P9)),"")</f>
        <v>0</v>
      </c>
      <c r="W9">
        <f t="shared" si="8"/>
        <v>-2</v>
      </c>
      <c r="X9">
        <f t="shared" si="8"/>
        <v>-2</v>
      </c>
      <c r="Y9" s="1"/>
      <c r="AD9" s="1">
        <v>16</v>
      </c>
      <c r="AE9" s="1" t="str">
        <v>400m LIBRE</v>
      </c>
      <c r="AF9" s="3" t="str">
        <v>05:04,21</v>
      </c>
    </row>
    <row r="10" spans="1:32" x14ac:dyDescent="0.25">
      <c r="A10" t="s">
        <v>330</v>
      </c>
      <c r="B10" s="1">
        <f ca="1">_xlfn.XLOOKUP(A10,ATLETAS!$C:$C,ATLETAS!B:B,"-")</f>
        <v>11</v>
      </c>
      <c r="C10" s="1" t="str">
        <f>_xlfn.XLOOKUP(A10,ATLETAS!$C:$C,ATLETAS!F:F,"-")</f>
        <v>TIBURON</v>
      </c>
      <c r="D10" s="19">
        <f t="shared" si="0"/>
        <v>5.0155092592592586E-3</v>
      </c>
      <c r="E10" s="3" t="str" cm="1">
        <f t="array" ref="E10">IFERROR(_xlfn._xlws.FILTER(BD_ATLETAS[TIEMPO],(BD_ATLETAS[ATLETA]=$A10)*(BD_ATLETAS[PRUEBA]='CHEQUEO D.F'!$B$1)*(BD_ATLETAS[SEXO]='CHEQUEO D.F'!$C$1)*(BD_ATLETAS[F. COMPETENCIA]='CHEQUEO D.F'!E$2)),"N/P")</f>
        <v>N/P</v>
      </c>
      <c r="F10" s="3" t="str" cm="1">
        <f t="array" ref="F10">IFERROR(_xlfn._xlws.FILTER(BD_ATLETAS[TIEMPO],(BD_ATLETAS[ATLETA]=$A10)*(BD_ATLETAS[PRUEBA]='CHEQUEO D.F'!$B$1)*(BD_ATLETAS[SEXO]='CHEQUEO D.F'!$C$1)*(BD_ATLETAS[F. COMPETENCIA]='CHEQUEO D.F'!F$2)),"N/P")</f>
        <v>N/P</v>
      </c>
      <c r="G10" s="3" t="str" cm="1">
        <f t="array" ref="G10">IFERROR(_xlfn._xlws.FILTER(BD_ATLETAS[TIEMPO],(BD_ATLETAS[ATLETA]=$A10)*(BD_ATLETAS[PRUEBA]='CHEQUEO D.F'!$B$1)*(BD_ATLETAS[SEXO]='CHEQUEO D.F'!$C$1)*(BD_ATLETAS[F. COMPETENCIA]='CHEQUEO D.F'!G$2)),"N/P")</f>
        <v>N/P</v>
      </c>
      <c r="H10" s="3" cm="1">
        <f t="array" ref="H10">IFERROR(_xlfn._xlws.FILTER(BD_ATLETAS[TIEMPO],(BD_ATLETAS[ATLETA]=$A10)*(BD_ATLETAS[PRUEBA]='CHEQUEO D.F'!$B$1)*(BD_ATLETAS[SEXO]='CHEQUEO D.F'!$C$1)*(BD_ATLETAS[F. COMPETENCIA]='CHEQUEO D.F'!H$2)),"N/P")</f>
        <v>5.3186342592592591E-3</v>
      </c>
      <c r="I10" s="3" cm="1">
        <f t="array" ref="I10">IFERROR(_xlfn._xlws.FILTER(BD_ATLETAS[TIEMPO],(BD_ATLETAS[ATLETA]=$A10)*(BD_ATLETAS[PRUEBA]='CHEQUEO D.F'!$B$1)*(BD_ATLETAS[SEXO]='CHEQUEO D.F'!$C$1)*(BD_ATLETAS[F. COMPETENCIA]='CHEQUEO D.F'!I$2)),"N/P")</f>
        <v>5.1667824074074081E-3</v>
      </c>
      <c r="J10" s="3" cm="1">
        <f t="array" ref="J10">IFERROR(_xlfn._xlws.FILTER(BD_ATLETAS[TIEMPO],(BD_ATLETAS[ATLETA]=$A10)*(BD_ATLETAS[PRUEBA]='CHEQUEO D.F'!$B$1)*(BD_ATLETAS[SEXO]='CHEQUEO D.F'!$C$1)*(BD_ATLETAS[F. COMPETENCIA]='CHEQUEO D.F'!J$2)),"N/P")</f>
        <v>5.0155092592592586E-3</v>
      </c>
      <c r="K10" s="3">
        <f t="shared" ca="1" si="1"/>
        <v>4.1666666666666666E-3</v>
      </c>
      <c r="L10" s="3">
        <f t="shared" ca="1" si="2"/>
        <v>8.4884259259259201E-4</v>
      </c>
      <c r="M10" s="1" t="str" cm="1">
        <f t="array" aca="1" ref="M10" ca="1">_xlfn.IFS(B10&lt;10,"",L10&gt;0,"",L10&lt;0,"VALIDO")</f>
        <v/>
      </c>
      <c r="N10" s="3" t="str">
        <f>IFERROR(SUM(Tabla6[[#This Row],[16/03/2024]]-E10),"")</f>
        <v/>
      </c>
      <c r="O10" s="3" t="str">
        <f>IFERROR(SUM(Tabla6[[#This Row],[4/05/2024]]-F10),"")</f>
        <v/>
      </c>
      <c r="P10" s="3" t="str">
        <f>IFERROR(SUM(Tabla6[[#This Row],[20/07/2024]]-G10),"")</f>
        <v/>
      </c>
      <c r="Q10" s="3">
        <f>IFERROR(SUM(Tabla6[[#This Row],[17/08/2024]]-H10),"")</f>
        <v>-1.5185185185185093E-4</v>
      </c>
      <c r="R10" s="3">
        <f>IFERROR(SUM(Tabla6[[#This Row],[19/10/2024]]-I10),"")</f>
        <v>-1.5127314814814951E-4</v>
      </c>
      <c r="S10" s="25" t="str" cm="1">
        <f t="array" ref="S10">IF(INDEX(U10:X10,COUNTA(U10:X10))&lt;0,"MEJORA CONTINUA","")</f>
        <v>MEJORA CONTINUA</v>
      </c>
      <c r="T10" s="1">
        <f t="shared" si="3"/>
        <v>3</v>
      </c>
      <c r="U10" t="str">
        <f t="shared" ref="U10:U73" si="9">IFERROR(SUM(SIGN(N10)+SIGN(O10)),"")</f>
        <v/>
      </c>
      <c r="V10" t="str">
        <f t="shared" si="8"/>
        <v/>
      </c>
      <c r="W10" t="str">
        <f t="shared" si="8"/>
        <v/>
      </c>
      <c r="X10">
        <f t="shared" si="8"/>
        <v>-2</v>
      </c>
      <c r="AD10" s="1">
        <v>17</v>
      </c>
      <c r="AE10" s="1" t="str">
        <v>400m LIBRE</v>
      </c>
      <c r="AF10" s="3" t="str">
        <v>05:04,21</v>
      </c>
    </row>
    <row r="11" spans="1:32" x14ac:dyDescent="0.25">
      <c r="A11" t="s">
        <v>400</v>
      </c>
      <c r="B11" s="1">
        <f ca="1">_xlfn.XLOOKUP(A11,ATLETAS!$C:$C,ATLETAS!B:B,"-")</f>
        <v>11</v>
      </c>
      <c r="C11" s="1" t="str">
        <f>_xlfn.XLOOKUP(A11,ATLETAS!$C:$C,ATLETAS!F:F,"-")</f>
        <v>TIBURON</v>
      </c>
      <c r="D11" s="19">
        <f t="shared" si="0"/>
        <v>5.316550925925926E-3</v>
      </c>
      <c r="E11" s="3" t="str" cm="1">
        <f t="array" ref="E11">IFERROR(_xlfn._xlws.FILTER(BD_ATLETAS[TIEMPO],(BD_ATLETAS[ATLETA]=$A11)*(BD_ATLETAS[PRUEBA]='CHEQUEO D.F'!$B$1)*(BD_ATLETAS[SEXO]='CHEQUEO D.F'!$C$1)*(BD_ATLETAS[F. COMPETENCIA]='CHEQUEO D.F'!E$2)),"N/P")</f>
        <v>N/P</v>
      </c>
      <c r="F11" s="3" t="str" cm="1">
        <f t="array" ref="F11">IFERROR(_xlfn._xlws.FILTER(BD_ATLETAS[TIEMPO],(BD_ATLETAS[ATLETA]=$A11)*(BD_ATLETAS[PRUEBA]='CHEQUEO D.F'!$B$1)*(BD_ATLETAS[SEXO]='CHEQUEO D.F'!$C$1)*(BD_ATLETAS[F. COMPETENCIA]='CHEQUEO D.F'!F$2)),"N/P")</f>
        <v>N/P</v>
      </c>
      <c r="G11" s="3" t="str" cm="1">
        <f t="array" ref="G11">IFERROR(_xlfn._xlws.FILTER(BD_ATLETAS[TIEMPO],(BD_ATLETAS[ATLETA]=$A11)*(BD_ATLETAS[PRUEBA]='CHEQUEO D.F'!$B$1)*(BD_ATLETAS[SEXO]='CHEQUEO D.F'!$C$1)*(BD_ATLETAS[F. COMPETENCIA]='CHEQUEO D.F'!G$2)),"N/P")</f>
        <v>N/P</v>
      </c>
      <c r="H11" s="3" cm="1">
        <f t="array" ref="H11">IFERROR(_xlfn._xlws.FILTER(BD_ATLETAS[TIEMPO],(BD_ATLETAS[ATLETA]=$A11)*(BD_ATLETAS[PRUEBA]='CHEQUEO D.F'!$B$1)*(BD_ATLETAS[SEXO]='CHEQUEO D.F'!$C$1)*(BD_ATLETAS[F. COMPETENCIA]='CHEQUEO D.F'!H$2)),"N/P")</f>
        <v>5.316550925925926E-3</v>
      </c>
      <c r="I11" s="3" cm="1">
        <f t="array" ref="I11">IFERROR(_xlfn._xlws.FILTER(BD_ATLETAS[TIEMPO],(BD_ATLETAS[ATLETA]=$A11)*(BD_ATLETAS[PRUEBA]='CHEQUEO D.F'!$B$1)*(BD_ATLETAS[SEXO]='CHEQUEO D.F'!$C$1)*(BD_ATLETAS[F. COMPETENCIA]='CHEQUEO D.F'!I$2)),"N/P")</f>
        <v>5.5479166666666671E-3</v>
      </c>
      <c r="J11" s="3" cm="1">
        <f t="array" ref="J11">IFERROR(_xlfn._xlws.FILTER(BD_ATLETAS[TIEMPO],(BD_ATLETAS[ATLETA]=$A11)*(BD_ATLETAS[PRUEBA]='CHEQUEO D.F'!$B$1)*(BD_ATLETAS[SEXO]='CHEQUEO D.F'!$C$1)*(BD_ATLETAS[F. COMPETENCIA]='CHEQUEO D.F'!J$2)),"N/P")</f>
        <v>5.3793981481481479E-3</v>
      </c>
      <c r="K11" s="3">
        <f t="shared" ca="1" si="1"/>
        <v>4.1666666666666666E-3</v>
      </c>
      <c r="L11" s="3">
        <f t="shared" ca="1" si="2"/>
        <v>1.2127314814814813E-3</v>
      </c>
      <c r="M11" s="1" t="str" cm="1">
        <f t="array" aca="1" ref="M11" ca="1">_xlfn.IFS(B11&lt;10,"",L11&gt;0,"",L11&lt;0,"VALIDO")</f>
        <v/>
      </c>
      <c r="N11" s="3" t="str">
        <f>IFERROR(SUM(Tabla6[[#This Row],[16/03/2024]]-E11),"")</f>
        <v/>
      </c>
      <c r="O11" s="3" t="str">
        <f>IFERROR(SUM(Tabla6[[#This Row],[4/05/2024]]-F11),"")</f>
        <v/>
      </c>
      <c r="P11" s="3" t="str">
        <f>IFERROR(SUM(Tabla6[[#This Row],[20/07/2024]]-G11),"")</f>
        <v/>
      </c>
      <c r="Q11" s="3">
        <f>IFERROR(SUM(Tabla6[[#This Row],[17/08/2024]]-H11),"")</f>
        <v>2.3136574074074118E-4</v>
      </c>
      <c r="R11" s="3">
        <f>IFERROR(SUM(Tabla6[[#This Row],[19/10/2024]]-I11),"")</f>
        <v>-1.6851851851851923E-4</v>
      </c>
      <c r="S11" s="25" t="str" cm="1">
        <f t="array" ref="S11">IF(INDEX(U11:X11,COUNTA(U11:X11))&lt;0,"MEJORA CONTINUA","")</f>
        <v/>
      </c>
      <c r="T11" s="1">
        <f t="shared" si="3"/>
        <v>3</v>
      </c>
      <c r="U11" t="str">
        <f t="shared" si="9"/>
        <v/>
      </c>
      <c r="V11" t="str">
        <f t="shared" si="8"/>
        <v/>
      </c>
      <c r="W11" t="str">
        <f t="shared" si="8"/>
        <v/>
      </c>
      <c r="X11">
        <f t="shared" si="8"/>
        <v>0</v>
      </c>
      <c r="AD11" s="1">
        <v>18</v>
      </c>
      <c r="AE11" s="1" t="str">
        <v>400m LIBRE</v>
      </c>
      <c r="AF11" s="3" t="str">
        <v>04:58,51</v>
      </c>
    </row>
    <row r="12" spans="1:32" x14ac:dyDescent="0.25">
      <c r="A12" t="s">
        <v>71</v>
      </c>
      <c r="B12" s="1">
        <f ca="1">_xlfn.XLOOKUP(A12,ATLETAS!$C:$C,ATLETAS!B:B,"-")</f>
        <v>12</v>
      </c>
      <c r="C12" s="1" t="str">
        <f>_xlfn.XLOOKUP(A12,ATLETAS!$C:$C,ATLETAS!F:F,"-")</f>
        <v>AVATAR</v>
      </c>
      <c r="D12" s="19">
        <f t="shared" si="0"/>
        <v>5.2348379629629628E-3</v>
      </c>
      <c r="E12" s="3" cm="1">
        <f t="array" ref="E12">IFERROR(_xlfn._xlws.FILTER(BD_ATLETAS[TIEMPO],(BD_ATLETAS[ATLETA]=$A12)*(BD_ATLETAS[PRUEBA]='CHEQUEO D.F'!$B$1)*(BD_ATLETAS[SEXO]='CHEQUEO D.F'!$C$1)*(BD_ATLETAS[F. COMPETENCIA]='CHEQUEO D.F'!E$2)),"N/P")</f>
        <v>7.1965277777777774E-3</v>
      </c>
      <c r="F12" s="3" cm="1">
        <f t="array" ref="F12">IFERROR(_xlfn._xlws.FILTER(BD_ATLETAS[TIEMPO],(BD_ATLETAS[ATLETA]=$A12)*(BD_ATLETAS[PRUEBA]='CHEQUEO D.F'!$B$1)*(BD_ATLETAS[SEXO]='CHEQUEO D.F'!$C$1)*(BD_ATLETAS[F. COMPETENCIA]='CHEQUEO D.F'!F$2)),"N/P")</f>
        <v>6.2127314814814814E-3</v>
      </c>
      <c r="G12" s="3" t="str" cm="1">
        <f t="array" ref="G12">IFERROR(_xlfn._xlws.FILTER(BD_ATLETAS[TIEMPO],(BD_ATLETAS[ATLETA]=$A12)*(BD_ATLETAS[PRUEBA]='CHEQUEO D.F'!$B$1)*(BD_ATLETAS[SEXO]='CHEQUEO D.F'!$C$1)*(BD_ATLETAS[F. COMPETENCIA]='CHEQUEO D.F'!G$2)),"N/P")</f>
        <v>N/P</v>
      </c>
      <c r="H12" s="3" cm="1">
        <f t="array" ref="H12">IFERROR(_xlfn._xlws.FILTER(BD_ATLETAS[TIEMPO],(BD_ATLETAS[ATLETA]=$A12)*(BD_ATLETAS[PRUEBA]='CHEQUEO D.F'!$B$1)*(BD_ATLETAS[SEXO]='CHEQUEO D.F'!$C$1)*(BD_ATLETAS[F. COMPETENCIA]='CHEQUEO D.F'!H$2)),"N/P")</f>
        <v>5.6337962962962965E-3</v>
      </c>
      <c r="I12" s="3" cm="1">
        <f t="array" ref="I12">IFERROR(_xlfn._xlws.FILTER(BD_ATLETAS[TIEMPO],(BD_ATLETAS[ATLETA]=$A12)*(BD_ATLETAS[PRUEBA]='CHEQUEO D.F'!$B$1)*(BD_ATLETAS[SEXO]='CHEQUEO D.F'!$C$1)*(BD_ATLETAS[F. COMPETENCIA]='CHEQUEO D.F'!I$2)),"N/P")</f>
        <v>5.4842592592592599E-3</v>
      </c>
      <c r="J12" s="3" cm="1">
        <f t="array" ref="J12">IFERROR(_xlfn._xlws.FILTER(BD_ATLETAS[TIEMPO],(BD_ATLETAS[ATLETA]=$A12)*(BD_ATLETAS[PRUEBA]='CHEQUEO D.F'!$B$1)*(BD_ATLETAS[SEXO]='CHEQUEO D.F'!$C$1)*(BD_ATLETAS[F. COMPETENCIA]='CHEQUEO D.F'!J$2)),"N/P")</f>
        <v>5.2348379629629628E-3</v>
      </c>
      <c r="K12" s="3">
        <f t="shared" ca="1" si="1"/>
        <v>3.9953703703703705E-3</v>
      </c>
      <c r="L12" s="3">
        <f t="shared" ca="1" si="2"/>
        <v>1.2394675925925924E-3</v>
      </c>
      <c r="M12" s="1" t="str" cm="1">
        <f t="array" aca="1" ref="M12" ca="1">_xlfn.IFS(B12&lt;10,"",L12&gt;0,"",L12&lt;0,"VALIDO")</f>
        <v/>
      </c>
      <c r="N12" s="3">
        <f>IFERROR(SUM(Tabla6[[#This Row],[16/03/2024]]-E12),"")</f>
        <v>-9.8379629629629598E-4</v>
      </c>
      <c r="O12" s="3" t="str">
        <f>IFERROR(SUM(Tabla6[[#This Row],[4/05/2024]]-F12),"")</f>
        <v/>
      </c>
      <c r="P12" s="3" t="str">
        <f>IFERROR(SUM(Tabla6[[#This Row],[20/07/2024]]-G12),"")</f>
        <v/>
      </c>
      <c r="Q12" s="3">
        <f>IFERROR(SUM(Tabla6[[#This Row],[17/08/2024]]-H12),"")</f>
        <v>-1.4953703703703657E-4</v>
      </c>
      <c r="R12" s="3">
        <f>IFERROR(SUM(Tabla6[[#This Row],[19/10/2024]]-I12),"")</f>
        <v>-2.4942129629629706E-4</v>
      </c>
      <c r="S12" s="25" t="str" cm="1">
        <f t="array" ref="S12">IF(INDEX(U12:X12,COUNTA(U12:X12))&lt;0,"MEJORA CONTINUA","")</f>
        <v>MEJORA CONTINUA</v>
      </c>
      <c r="T12" s="1">
        <f t="shared" si="3"/>
        <v>5</v>
      </c>
      <c r="U12" t="str">
        <f t="shared" si="9"/>
        <v/>
      </c>
      <c r="V12" t="str">
        <f t="shared" si="8"/>
        <v/>
      </c>
      <c r="W12" t="str">
        <f t="shared" si="8"/>
        <v/>
      </c>
      <c r="X12">
        <f t="shared" si="8"/>
        <v>-2</v>
      </c>
    </row>
    <row r="13" spans="1:32" x14ac:dyDescent="0.25">
      <c r="A13" t="s">
        <v>397</v>
      </c>
      <c r="B13" s="1">
        <f ca="1">_xlfn.XLOOKUP(A13,ATLETAS!$C:$C,ATLETAS!B:B,"-")</f>
        <v>12</v>
      </c>
      <c r="C13" s="1" t="str">
        <f>_xlfn.XLOOKUP(A13,ATLETAS!$C:$C,ATLETAS!F:F,"-")</f>
        <v>AVATAR</v>
      </c>
      <c r="D13" s="19">
        <f t="shared" si="0"/>
        <v>7.5562500000000005E-3</v>
      </c>
      <c r="E13" s="3" cm="1">
        <f t="array" ref="E13">IFERROR(_xlfn._xlws.FILTER(BD_ATLETAS[TIEMPO],(BD_ATLETAS[ATLETA]=$A13)*(BD_ATLETAS[PRUEBA]='CHEQUEO D.F'!$B$1)*(BD_ATLETAS[SEXO]='CHEQUEO D.F'!$C$1)*(BD_ATLETAS[F. COMPETENCIA]='CHEQUEO D.F'!E$2)),"N/P")</f>
        <v>7.5562500000000005E-3</v>
      </c>
      <c r="F13" s="3" t="str" cm="1">
        <f t="array" ref="F13">IFERROR(_xlfn._xlws.FILTER(BD_ATLETAS[TIEMPO],(BD_ATLETAS[ATLETA]=$A13)*(BD_ATLETAS[PRUEBA]='CHEQUEO D.F'!$B$1)*(BD_ATLETAS[SEXO]='CHEQUEO D.F'!$C$1)*(BD_ATLETAS[F. COMPETENCIA]='CHEQUEO D.F'!F$2)),"N/P")</f>
        <v>N/P</v>
      </c>
      <c r="G13" s="3" t="str" cm="1">
        <f t="array" ref="G13">IFERROR(_xlfn._xlws.FILTER(BD_ATLETAS[TIEMPO],(BD_ATLETAS[ATLETA]=$A13)*(BD_ATLETAS[PRUEBA]='CHEQUEO D.F'!$B$1)*(BD_ATLETAS[SEXO]='CHEQUEO D.F'!$C$1)*(BD_ATLETAS[F. COMPETENCIA]='CHEQUEO D.F'!G$2)),"N/P")</f>
        <v>N/P</v>
      </c>
      <c r="H13" s="3" t="str" cm="1">
        <f t="array" ref="H13">IFERROR(_xlfn._xlws.FILTER(BD_ATLETAS[TIEMPO],(BD_ATLETAS[ATLETA]=$A13)*(BD_ATLETAS[PRUEBA]='CHEQUEO D.F'!$B$1)*(BD_ATLETAS[SEXO]='CHEQUEO D.F'!$C$1)*(BD_ATLETAS[F. COMPETENCIA]='CHEQUEO D.F'!H$2)),"N/P")</f>
        <v>N/P</v>
      </c>
      <c r="I13" s="3" t="str" cm="1">
        <f t="array" ref="I13">IFERROR(_xlfn._xlws.FILTER(BD_ATLETAS[TIEMPO],(BD_ATLETAS[ATLETA]=$A13)*(BD_ATLETAS[PRUEBA]='CHEQUEO D.F'!$B$1)*(BD_ATLETAS[SEXO]='CHEQUEO D.F'!$C$1)*(BD_ATLETAS[F. COMPETENCIA]='CHEQUEO D.F'!I$2)),"N/P")</f>
        <v>N/P</v>
      </c>
      <c r="J13" s="3" t="str" cm="1">
        <f t="array" ref="J13">IFERROR(_xlfn._xlws.FILTER(BD_ATLETAS[TIEMPO],(BD_ATLETAS[ATLETA]=$A13)*(BD_ATLETAS[PRUEBA]='CHEQUEO D.F'!$B$1)*(BD_ATLETAS[SEXO]='CHEQUEO D.F'!$C$1)*(BD_ATLETAS[F. COMPETENCIA]='CHEQUEO D.F'!J$2)),"N/P")</f>
        <v>N/P</v>
      </c>
      <c r="K13" s="3">
        <f t="shared" ca="1" si="1"/>
        <v>3.9953703703703705E-3</v>
      </c>
      <c r="L13" s="3">
        <f t="shared" ca="1" si="2"/>
        <v>3.56087962962963E-3</v>
      </c>
      <c r="M13" s="1" t="str" cm="1">
        <f t="array" aca="1" ref="M13" ca="1">_xlfn.IFS(B13&lt;10,"",L13&gt;0,"",L13&lt;0,"VALIDO")</f>
        <v/>
      </c>
      <c r="N13" s="3" t="str">
        <f>IFERROR(SUM(Tabla6[[#This Row],[16/03/2024]]-E13),"")</f>
        <v/>
      </c>
      <c r="O13" s="3" t="str">
        <f>IFERROR(SUM(Tabla6[[#This Row],[4/05/2024]]-F13),"")</f>
        <v/>
      </c>
      <c r="P13" s="3" t="str">
        <f>IFERROR(SUM(Tabla6[[#This Row],[20/07/2024]]-G13),"")</f>
        <v/>
      </c>
      <c r="Q13" s="3" t="str">
        <f>IFERROR(SUM(Tabla6[[#This Row],[17/08/2024]]-H13),"")</f>
        <v/>
      </c>
      <c r="R13" s="3" t="str">
        <f>IFERROR(SUM(Tabla6[[#This Row],[19/10/2024]]-I13),"")</f>
        <v/>
      </c>
      <c r="S13" s="25" t="str" cm="1">
        <f t="array" ref="S13">IF(INDEX(U13:X13,COUNTA(U13:X13))&lt;0,"MEJORA CONTINUA","")</f>
        <v/>
      </c>
      <c r="T13" s="1">
        <f t="shared" si="3"/>
        <v>1</v>
      </c>
      <c r="U13" t="str">
        <f t="shared" si="9"/>
        <v/>
      </c>
      <c r="V13" t="str">
        <f t="shared" si="8"/>
        <v/>
      </c>
      <c r="W13" t="str">
        <f t="shared" si="8"/>
        <v/>
      </c>
      <c r="X13" t="str">
        <f t="shared" si="8"/>
        <v/>
      </c>
    </row>
    <row r="14" spans="1:32" x14ac:dyDescent="0.25">
      <c r="A14" t="s">
        <v>391</v>
      </c>
      <c r="B14" s="1">
        <f ca="1">_xlfn.XLOOKUP(A14,ATLETAS!$C:$C,ATLETAS!B:B,"-")</f>
        <v>12</v>
      </c>
      <c r="C14" s="1" t="str">
        <f>_xlfn.XLOOKUP(A14,ATLETAS!$C:$C,ATLETAS!F:F,"-")</f>
        <v>AVATAR</v>
      </c>
      <c r="D14" s="19">
        <f t="shared" si="0"/>
        <v>5.0893518518518518E-3</v>
      </c>
      <c r="E14" s="3" cm="1">
        <f t="array" ref="E14">IFERROR(_xlfn._xlws.FILTER(BD_ATLETAS[TIEMPO],(BD_ATLETAS[ATLETA]=$A14)*(BD_ATLETAS[PRUEBA]='CHEQUEO D.F'!$B$1)*(BD_ATLETAS[SEXO]='CHEQUEO D.F'!$C$1)*(BD_ATLETAS[F. COMPETENCIA]='CHEQUEO D.F'!E$2)),"N/P")</f>
        <v>6.2487268518518517E-3</v>
      </c>
      <c r="F14" s="3" t="str" cm="1">
        <f t="array" ref="F14">IFERROR(_xlfn._xlws.FILTER(BD_ATLETAS[TIEMPO],(BD_ATLETAS[ATLETA]=$A14)*(BD_ATLETAS[PRUEBA]='CHEQUEO D.F'!$B$1)*(BD_ATLETAS[SEXO]='CHEQUEO D.F'!$C$1)*(BD_ATLETAS[F. COMPETENCIA]='CHEQUEO D.F'!F$2)),"N/P")</f>
        <v>N/P</v>
      </c>
      <c r="G14" s="3" cm="1">
        <f t="array" ref="G14">IFERROR(_xlfn._xlws.FILTER(BD_ATLETAS[TIEMPO],(BD_ATLETAS[ATLETA]=$A14)*(BD_ATLETAS[PRUEBA]='CHEQUEO D.F'!$B$1)*(BD_ATLETAS[SEXO]='CHEQUEO D.F'!$C$1)*(BD_ATLETAS[F. COMPETENCIA]='CHEQUEO D.F'!G$2)),"N/P")</f>
        <v>5.9667824074074068E-3</v>
      </c>
      <c r="H14" s="3" cm="1">
        <f t="array" ref="H14">IFERROR(_xlfn._xlws.FILTER(BD_ATLETAS[TIEMPO],(BD_ATLETAS[ATLETA]=$A14)*(BD_ATLETAS[PRUEBA]='CHEQUEO D.F'!$B$1)*(BD_ATLETAS[SEXO]='CHEQUEO D.F'!$C$1)*(BD_ATLETAS[F. COMPETENCIA]='CHEQUEO D.F'!H$2)),"N/P")</f>
        <v>5.1334490740740741E-3</v>
      </c>
      <c r="I14" s="3" cm="1">
        <f t="array" ref="I14">IFERROR(_xlfn._xlws.FILTER(BD_ATLETAS[TIEMPO],(BD_ATLETAS[ATLETA]=$A14)*(BD_ATLETAS[PRUEBA]='CHEQUEO D.F'!$B$1)*(BD_ATLETAS[SEXO]='CHEQUEO D.F'!$C$1)*(BD_ATLETAS[F. COMPETENCIA]='CHEQUEO D.F'!I$2)),"N/P")</f>
        <v>5.0893518518518518E-3</v>
      </c>
      <c r="J14" s="3" t="str" cm="1">
        <f t="array" ref="J14">IFERROR(_xlfn._xlws.FILTER(BD_ATLETAS[TIEMPO],(BD_ATLETAS[ATLETA]=$A14)*(BD_ATLETAS[PRUEBA]='CHEQUEO D.F'!$B$1)*(BD_ATLETAS[SEXO]='CHEQUEO D.F'!$C$1)*(BD_ATLETAS[F. COMPETENCIA]='CHEQUEO D.F'!J$2)),"N/P")</f>
        <v>N/P</v>
      </c>
      <c r="K14" s="3">
        <f t="shared" ca="1" si="1"/>
        <v>3.9953703703703705E-3</v>
      </c>
      <c r="L14" s="3">
        <f t="shared" ca="1" si="2"/>
        <v>1.0939814814814814E-3</v>
      </c>
      <c r="M14" s="1" t="str" cm="1">
        <f t="array" aca="1" ref="M14" ca="1">_xlfn.IFS(B14&lt;10,"",L14&gt;0,"",L14&lt;0,"VALIDO")</f>
        <v/>
      </c>
      <c r="N14" s="3" t="str">
        <f>IFERROR(SUM(Tabla6[[#This Row],[16/03/2024]]-E14),"")</f>
        <v/>
      </c>
      <c r="O14" s="3" t="str">
        <f>IFERROR(SUM(Tabla6[[#This Row],[4/05/2024]]-F14),"")</f>
        <v/>
      </c>
      <c r="P14" s="3">
        <f>IFERROR(SUM(Tabla6[[#This Row],[20/07/2024]]-G14),"")</f>
        <v>-8.3333333333333263E-4</v>
      </c>
      <c r="Q14" s="3">
        <f>IFERROR(SUM(Tabla6[[#This Row],[17/08/2024]]-H14),"")</f>
        <v>-4.4097222222222281E-5</v>
      </c>
      <c r="R14" s="3" t="str">
        <f>IFERROR(SUM(Tabla6[[#This Row],[19/10/2024]]-I14),"")</f>
        <v/>
      </c>
      <c r="S14" s="25" t="str" cm="1">
        <f t="array" ref="S14">IF(INDEX(U14:X14,COUNTA(U14:X14))&lt;0,"MEJORA CONTINUA","")</f>
        <v/>
      </c>
      <c r="T14" s="1">
        <f t="shared" si="3"/>
        <v>4</v>
      </c>
      <c r="U14" t="str">
        <f t="shared" si="9"/>
        <v/>
      </c>
      <c r="V14" t="str">
        <f t="shared" si="8"/>
        <v/>
      </c>
      <c r="W14">
        <f t="shared" si="8"/>
        <v>-2</v>
      </c>
      <c r="X14" t="str">
        <f t="shared" si="8"/>
        <v/>
      </c>
    </row>
    <row r="15" spans="1:32" x14ac:dyDescent="0.25">
      <c r="A15" t="s">
        <v>245</v>
      </c>
      <c r="B15" s="1">
        <f ca="1">_xlfn.XLOOKUP(A15,ATLETAS!$C:$C,ATLETAS!B:B,"-")</f>
        <v>12</v>
      </c>
      <c r="C15" s="1" t="str">
        <f>_xlfn.XLOOKUP(A15,ATLETAS!$C:$C,ATLETAS!F:F,"-")</f>
        <v>NNG</v>
      </c>
      <c r="D15" s="19">
        <f t="shared" si="0"/>
        <v>4.5077546296296298E-3</v>
      </c>
      <c r="E15" s="3" cm="1">
        <f t="array" ref="E15">IFERROR(_xlfn._xlws.FILTER(BD_ATLETAS[TIEMPO],(BD_ATLETAS[ATLETA]=$A15)*(BD_ATLETAS[PRUEBA]='CHEQUEO D.F'!$B$1)*(BD_ATLETAS[SEXO]='CHEQUEO D.F'!$C$1)*(BD_ATLETAS[F. COMPETENCIA]='CHEQUEO D.F'!E$2)),"N/P")</f>
        <v>4.6212962962962961E-3</v>
      </c>
      <c r="F15" s="3" cm="1">
        <f t="array" ref="F15">IFERROR(_xlfn._xlws.FILTER(BD_ATLETAS[TIEMPO],(BD_ATLETAS[ATLETA]=$A15)*(BD_ATLETAS[PRUEBA]='CHEQUEO D.F'!$B$1)*(BD_ATLETAS[SEXO]='CHEQUEO D.F'!$C$1)*(BD_ATLETAS[F. COMPETENCIA]='CHEQUEO D.F'!F$2)),"N/P")</f>
        <v>4.8549768518518525E-3</v>
      </c>
      <c r="G15" s="3" cm="1">
        <f t="array" ref="G15">IFERROR(_xlfn._xlws.FILTER(BD_ATLETAS[TIEMPO],(BD_ATLETAS[ATLETA]=$A15)*(BD_ATLETAS[PRUEBA]='CHEQUEO D.F'!$B$1)*(BD_ATLETAS[SEXO]='CHEQUEO D.F'!$C$1)*(BD_ATLETAS[F. COMPETENCIA]='CHEQUEO D.F'!G$2)),"N/P")</f>
        <v>4.8148148148148152E-3</v>
      </c>
      <c r="H15" s="3" t="str" cm="1">
        <f t="array" ref="H15">IFERROR(_xlfn._xlws.FILTER(BD_ATLETAS[TIEMPO],(BD_ATLETAS[ATLETA]=$A15)*(BD_ATLETAS[PRUEBA]='CHEQUEO D.F'!$B$1)*(BD_ATLETAS[SEXO]='CHEQUEO D.F'!$C$1)*(BD_ATLETAS[F. COMPETENCIA]='CHEQUEO D.F'!H$2)),"N/P")</f>
        <v>N/P</v>
      </c>
      <c r="I15" s="3" cm="1">
        <f t="array" ref="I15">IFERROR(_xlfn._xlws.FILTER(BD_ATLETAS[TIEMPO],(BD_ATLETAS[ATLETA]=$A15)*(BD_ATLETAS[PRUEBA]='CHEQUEO D.F'!$B$1)*(BD_ATLETAS[SEXO]='CHEQUEO D.F'!$C$1)*(BD_ATLETAS[F. COMPETENCIA]='CHEQUEO D.F'!I$2)),"N/P")</f>
        <v>4.7238425925925928E-3</v>
      </c>
      <c r="J15" s="3" cm="1">
        <f t="array" ref="J15">IFERROR(_xlfn._xlws.FILTER(BD_ATLETAS[TIEMPO],(BD_ATLETAS[ATLETA]=$A15)*(BD_ATLETAS[PRUEBA]='CHEQUEO D.F'!$B$1)*(BD_ATLETAS[SEXO]='CHEQUEO D.F'!$C$1)*(BD_ATLETAS[F. COMPETENCIA]='CHEQUEO D.F'!J$2)),"N/P")</f>
        <v>4.5077546296296298E-3</v>
      </c>
      <c r="K15" s="3">
        <f t="shared" ca="1" si="1"/>
        <v>3.9953703703703705E-3</v>
      </c>
      <c r="L15" s="3">
        <f t="shared" ca="1" si="2"/>
        <v>5.123842592592593E-4</v>
      </c>
      <c r="M15" s="1" t="str" cm="1">
        <f t="array" aca="1" ref="M15" ca="1">_xlfn.IFS(B15&lt;10,"",L15&gt;0,"",L15&lt;0,"VALIDO")</f>
        <v/>
      </c>
      <c r="N15" s="3">
        <f>IFERROR(SUM(Tabla6[[#This Row],[16/03/2024]]-E15),"")</f>
        <v>2.3368055555555642E-4</v>
      </c>
      <c r="O15" s="3">
        <f>IFERROR(SUM(Tabla6[[#This Row],[4/05/2024]]-F15),"")</f>
        <v>-4.0162037037037336E-5</v>
      </c>
      <c r="P15" s="3" t="str">
        <f>IFERROR(SUM(Tabla6[[#This Row],[20/07/2024]]-G15),"")</f>
        <v/>
      </c>
      <c r="Q15" s="3" t="str">
        <f>IFERROR(SUM(Tabla6[[#This Row],[17/08/2024]]-H15),"")</f>
        <v/>
      </c>
      <c r="R15" s="3">
        <f>IFERROR(SUM(Tabla6[[#This Row],[19/10/2024]]-I15),"")</f>
        <v>-2.1608796296296306E-4</v>
      </c>
      <c r="S15" s="25" t="str" cm="1">
        <f t="array" ref="S15">IF(INDEX(U15:X15,COUNTA(U15:X15))&lt;0,"MEJORA CONTINUA","")</f>
        <v/>
      </c>
      <c r="T15" s="1">
        <f t="shared" si="3"/>
        <v>5</v>
      </c>
      <c r="U15">
        <f t="shared" si="9"/>
        <v>0</v>
      </c>
      <c r="V15" t="str">
        <f t="shared" si="8"/>
        <v/>
      </c>
      <c r="W15" t="str">
        <f t="shared" si="8"/>
        <v/>
      </c>
      <c r="X15" t="str">
        <f t="shared" si="8"/>
        <v/>
      </c>
    </row>
    <row r="16" spans="1:32" x14ac:dyDescent="0.25">
      <c r="A16" t="s">
        <v>246</v>
      </c>
      <c r="B16" s="1">
        <f ca="1">_xlfn.XLOOKUP(A16,ATLETAS!$C:$C,ATLETAS!B:B,"-")</f>
        <v>12</v>
      </c>
      <c r="C16" s="1" t="str">
        <f>_xlfn.XLOOKUP(A16,ATLETAS!$C:$C,ATLETAS!F:F,"-")</f>
        <v>NNG</v>
      </c>
      <c r="D16" s="19">
        <f t="shared" si="0"/>
        <v>4.6626157407407406E-3</v>
      </c>
      <c r="E16" s="3" cm="1">
        <f t="array" ref="E16">IFERROR(_xlfn._xlws.FILTER(BD_ATLETAS[TIEMPO],(BD_ATLETAS[ATLETA]=$A16)*(BD_ATLETAS[PRUEBA]='CHEQUEO D.F'!$B$1)*(BD_ATLETAS[SEXO]='CHEQUEO D.F'!$C$1)*(BD_ATLETAS[F. COMPETENCIA]='CHEQUEO D.F'!E$2)),"N/P")</f>
        <v>4.6626157407407406E-3</v>
      </c>
      <c r="F16" s="3" cm="1">
        <f t="array" ref="F16">IFERROR(_xlfn._xlws.FILTER(BD_ATLETAS[TIEMPO],(BD_ATLETAS[ATLETA]=$A16)*(BD_ATLETAS[PRUEBA]='CHEQUEO D.F'!$B$1)*(BD_ATLETAS[SEXO]='CHEQUEO D.F'!$C$1)*(BD_ATLETAS[F. COMPETENCIA]='CHEQUEO D.F'!F$2)),"N/P")</f>
        <v>4.7056712962962963E-3</v>
      </c>
      <c r="G16" s="3" t="str" cm="1">
        <f t="array" ref="G16">IFERROR(_xlfn._xlws.FILTER(BD_ATLETAS[TIEMPO],(BD_ATLETAS[ATLETA]=$A16)*(BD_ATLETAS[PRUEBA]='CHEQUEO D.F'!$B$1)*(BD_ATLETAS[SEXO]='CHEQUEO D.F'!$C$1)*(BD_ATLETAS[F. COMPETENCIA]='CHEQUEO D.F'!G$2)),"N/P")</f>
        <v>N/P</v>
      </c>
      <c r="H16" s="3" t="str" cm="1">
        <f t="array" ref="H16">IFERROR(_xlfn._xlws.FILTER(BD_ATLETAS[TIEMPO],(BD_ATLETAS[ATLETA]=$A16)*(BD_ATLETAS[PRUEBA]='CHEQUEO D.F'!$B$1)*(BD_ATLETAS[SEXO]='CHEQUEO D.F'!$C$1)*(BD_ATLETAS[F. COMPETENCIA]='CHEQUEO D.F'!H$2)),"N/P")</f>
        <v>N/P</v>
      </c>
      <c r="I16" s="3" cm="1">
        <f t="array" ref="I16">IFERROR(_xlfn._xlws.FILTER(BD_ATLETAS[TIEMPO],(BD_ATLETAS[ATLETA]=$A16)*(BD_ATLETAS[PRUEBA]='CHEQUEO D.F'!$B$1)*(BD_ATLETAS[SEXO]='CHEQUEO D.F'!$C$1)*(BD_ATLETAS[F. COMPETENCIA]='CHEQUEO D.F'!I$2)),"N/P")</f>
        <v>4.8390046296296297E-3</v>
      </c>
      <c r="J16" s="3" t="str" cm="1">
        <f t="array" ref="J16">IFERROR(_xlfn._xlws.FILTER(BD_ATLETAS[TIEMPO],(BD_ATLETAS[ATLETA]=$A16)*(BD_ATLETAS[PRUEBA]='CHEQUEO D.F'!$B$1)*(BD_ATLETAS[SEXO]='CHEQUEO D.F'!$C$1)*(BD_ATLETAS[F. COMPETENCIA]='CHEQUEO D.F'!J$2)),"N/P")</f>
        <v>N/P</v>
      </c>
      <c r="K16" s="3">
        <f t="shared" ca="1" si="1"/>
        <v>3.9953703703703705E-3</v>
      </c>
      <c r="L16" s="3">
        <f t="shared" ca="1" si="2"/>
        <v>8.4363425925925925E-4</v>
      </c>
      <c r="M16" s="1" t="str" cm="1">
        <f t="array" aca="1" ref="M16" ca="1">_xlfn.IFS(B16&lt;10,"",L16&gt;0,"",L16&lt;0,"VALIDO")</f>
        <v/>
      </c>
      <c r="N16" s="3">
        <f>IFERROR(SUM(Tabla6[[#This Row],[16/03/2024]]-E16),"")</f>
        <v>4.3055555555555729E-5</v>
      </c>
      <c r="O16" s="3" t="str">
        <f>IFERROR(SUM(Tabla6[[#This Row],[4/05/2024]]-F16),"")</f>
        <v/>
      </c>
      <c r="P16" s="3" t="str">
        <f>IFERROR(SUM(Tabla6[[#This Row],[20/07/2024]]-G16),"")</f>
        <v/>
      </c>
      <c r="Q16" s="3" t="str">
        <f>IFERROR(SUM(Tabla6[[#This Row],[17/08/2024]]-H16),"")</f>
        <v/>
      </c>
      <c r="R16" s="3" t="str">
        <f>IFERROR(SUM(Tabla6[[#This Row],[19/10/2024]]-I16),"")</f>
        <v/>
      </c>
      <c r="S16" s="25" t="str" cm="1">
        <f t="array" ref="S16">IF(INDEX(U16:X16,COUNTA(U16:X16))&lt;0,"MEJORA CONTINUA","")</f>
        <v/>
      </c>
      <c r="T16" s="1">
        <f t="shared" si="3"/>
        <v>3</v>
      </c>
      <c r="U16" t="str">
        <f t="shared" si="9"/>
        <v/>
      </c>
      <c r="V16" t="str">
        <f t="shared" ref="V16:V79" si="10">IFERROR(SUM(SIGN(O16)+SIGN(P16)),"")</f>
        <v/>
      </c>
      <c r="W16" t="str">
        <f t="shared" ref="W16:W79" si="11">IFERROR(SUM(SIGN(P16)+SIGN(Q16)),"")</f>
        <v/>
      </c>
      <c r="X16" t="str">
        <f t="shared" ref="X16:X79" si="12">IFERROR(SUM(SIGN(Q16)+SIGN(R16)),"")</f>
        <v/>
      </c>
    </row>
    <row r="17" spans="1:24" x14ac:dyDescent="0.25">
      <c r="A17" t="s">
        <v>332</v>
      </c>
      <c r="B17" s="1">
        <f ca="1">_xlfn.XLOOKUP(A17,ATLETAS!$C:$C,ATLETAS!B:B,"-")</f>
        <v>12</v>
      </c>
      <c r="C17" s="1" t="str">
        <f>_xlfn.XLOOKUP(A17,ATLETAS!$C:$C,ATLETAS!F:F,"-")</f>
        <v>TIBURON</v>
      </c>
      <c r="D17" s="19">
        <f t="shared" si="0"/>
        <v>5.8542824074074079E-3</v>
      </c>
      <c r="E17" s="3" cm="1">
        <f t="array" ref="E17">IFERROR(_xlfn._xlws.FILTER(BD_ATLETAS[TIEMPO],(BD_ATLETAS[ATLETA]=$A17)*(BD_ATLETAS[PRUEBA]='CHEQUEO D.F'!$B$1)*(BD_ATLETAS[SEXO]='CHEQUEO D.F'!$C$1)*(BD_ATLETAS[F. COMPETENCIA]='CHEQUEO D.F'!E$2)),"N/P")</f>
        <v>5.8542824074074079E-3</v>
      </c>
      <c r="F17" s="3" cm="1">
        <f t="array" ref="F17">IFERROR(_xlfn._xlws.FILTER(BD_ATLETAS[TIEMPO],(BD_ATLETAS[ATLETA]=$A17)*(BD_ATLETAS[PRUEBA]='CHEQUEO D.F'!$B$1)*(BD_ATLETAS[SEXO]='CHEQUEO D.F'!$C$1)*(BD_ATLETAS[F. COMPETENCIA]='CHEQUEO D.F'!F$2)),"N/P")</f>
        <v>5.9074074074074072E-3</v>
      </c>
      <c r="G17" s="3" t="str" cm="1">
        <f t="array" ref="G17">IFERROR(_xlfn._xlws.FILTER(BD_ATLETAS[TIEMPO],(BD_ATLETAS[ATLETA]=$A17)*(BD_ATLETAS[PRUEBA]='CHEQUEO D.F'!$B$1)*(BD_ATLETAS[SEXO]='CHEQUEO D.F'!$C$1)*(BD_ATLETAS[F. COMPETENCIA]='CHEQUEO D.F'!G$2)),"N/P")</f>
        <v>N/P</v>
      </c>
      <c r="H17" s="3" t="str" cm="1">
        <f t="array" ref="H17">IFERROR(_xlfn._xlws.FILTER(BD_ATLETAS[TIEMPO],(BD_ATLETAS[ATLETA]=$A17)*(BD_ATLETAS[PRUEBA]='CHEQUEO D.F'!$B$1)*(BD_ATLETAS[SEXO]='CHEQUEO D.F'!$C$1)*(BD_ATLETAS[F. COMPETENCIA]='CHEQUEO D.F'!H$2)),"N/P")</f>
        <v>N/P</v>
      </c>
      <c r="I17" s="3" t="str" cm="1">
        <f t="array" ref="I17">IFERROR(_xlfn._xlws.FILTER(BD_ATLETAS[TIEMPO],(BD_ATLETAS[ATLETA]=$A17)*(BD_ATLETAS[PRUEBA]='CHEQUEO D.F'!$B$1)*(BD_ATLETAS[SEXO]='CHEQUEO D.F'!$C$1)*(BD_ATLETAS[F. COMPETENCIA]='CHEQUEO D.F'!I$2)),"N/P")</f>
        <v>N/P</v>
      </c>
      <c r="J17" s="3" t="str" cm="1">
        <f t="array" ref="J17">IFERROR(_xlfn._xlws.FILTER(BD_ATLETAS[TIEMPO],(BD_ATLETAS[ATLETA]=$A17)*(BD_ATLETAS[PRUEBA]='CHEQUEO D.F'!$B$1)*(BD_ATLETAS[SEXO]='CHEQUEO D.F'!$C$1)*(BD_ATLETAS[F. COMPETENCIA]='CHEQUEO D.F'!J$2)),"N/P")</f>
        <v>N/P</v>
      </c>
      <c r="K17" s="3">
        <f t="shared" ca="1" si="1"/>
        <v>3.9953703703703705E-3</v>
      </c>
      <c r="L17" s="3">
        <f t="shared" ca="1" si="2"/>
        <v>1.9120370370370367E-3</v>
      </c>
      <c r="M17" s="1" t="str" cm="1">
        <f t="array" aca="1" ref="M17" ca="1">_xlfn.IFS(B17&lt;10,"",L17&gt;0,"",L17&lt;0,"VALIDO")</f>
        <v/>
      </c>
      <c r="N17" s="3">
        <f>IFERROR(SUM(Tabla6[[#This Row],[16/03/2024]]-E17),"")</f>
        <v>5.3124999999999353E-5</v>
      </c>
      <c r="O17" s="3" t="str">
        <f>IFERROR(SUM(Tabla6[[#This Row],[4/05/2024]]-F17),"")</f>
        <v/>
      </c>
      <c r="P17" s="3" t="str">
        <f>IFERROR(SUM(Tabla6[[#This Row],[20/07/2024]]-G17),"")</f>
        <v/>
      </c>
      <c r="Q17" s="3" t="str">
        <f>IFERROR(SUM(Tabla6[[#This Row],[17/08/2024]]-H17),"")</f>
        <v/>
      </c>
      <c r="R17" s="3" t="str">
        <f>IFERROR(SUM(Tabla6[[#This Row],[19/10/2024]]-I17),"")</f>
        <v/>
      </c>
      <c r="S17" s="25" t="str" cm="1">
        <f t="array" ref="S17">IF(INDEX(U17:X17,COUNTA(U17:X17))&lt;0,"MEJORA CONTINUA","")</f>
        <v/>
      </c>
      <c r="T17" s="1">
        <f t="shared" si="3"/>
        <v>2</v>
      </c>
      <c r="U17" t="str">
        <f t="shared" si="9"/>
        <v/>
      </c>
      <c r="V17" t="str">
        <f t="shared" si="10"/>
        <v/>
      </c>
      <c r="W17" t="str">
        <f t="shared" si="11"/>
        <v/>
      </c>
      <c r="X17" t="str">
        <f t="shared" si="12"/>
        <v/>
      </c>
    </row>
    <row r="18" spans="1:24" x14ac:dyDescent="0.25">
      <c r="A18" t="s">
        <v>125</v>
      </c>
      <c r="B18" s="1">
        <f ca="1">_xlfn.XLOOKUP(A18,ATLETAS!$C:$C,ATLETAS!B:B,"-")</f>
        <v>13</v>
      </c>
      <c r="C18" s="1" t="str">
        <f>_xlfn.XLOOKUP(A18,ATLETAS!$C:$C,ATLETAS!F:F,"-")</f>
        <v>DELFINES</v>
      </c>
      <c r="D18" s="19">
        <f t="shared" si="0"/>
        <v>4.1305555555555557E-3</v>
      </c>
      <c r="E18" s="3" cm="1">
        <f t="array" ref="E18">IFERROR(_xlfn._xlws.FILTER(BD_ATLETAS[TIEMPO],(BD_ATLETAS[ATLETA]=$A18)*(BD_ATLETAS[PRUEBA]='CHEQUEO D.F'!$B$1)*(BD_ATLETAS[SEXO]='CHEQUEO D.F'!$C$1)*(BD_ATLETAS[F. COMPETENCIA]='CHEQUEO D.F'!E$2)),"N/P")</f>
        <v>4.6354745370370369E-3</v>
      </c>
      <c r="F18" s="3" cm="1">
        <f t="array" ref="F18">IFERROR(_xlfn._xlws.FILTER(BD_ATLETAS[TIEMPO],(BD_ATLETAS[ATLETA]=$A18)*(BD_ATLETAS[PRUEBA]='CHEQUEO D.F'!$B$1)*(BD_ATLETAS[SEXO]='CHEQUEO D.F'!$C$1)*(BD_ATLETAS[F. COMPETENCIA]='CHEQUEO D.F'!F$2)),"N/P")</f>
        <v>4.5792824074074069E-3</v>
      </c>
      <c r="G18" s="3" cm="1">
        <f t="array" ref="G18">IFERROR(_xlfn._xlws.FILTER(BD_ATLETAS[TIEMPO],(BD_ATLETAS[ATLETA]=$A18)*(BD_ATLETAS[PRUEBA]='CHEQUEO D.F'!$B$1)*(BD_ATLETAS[SEXO]='CHEQUEO D.F'!$C$1)*(BD_ATLETAS[F. COMPETENCIA]='CHEQUEO D.F'!G$2)),"N/P")</f>
        <v>4.4020833333333334E-3</v>
      </c>
      <c r="H18" s="3" cm="1">
        <f t="array" ref="H18">IFERROR(_xlfn._xlws.FILTER(BD_ATLETAS[TIEMPO],(BD_ATLETAS[ATLETA]=$A18)*(BD_ATLETAS[PRUEBA]='CHEQUEO D.F'!$B$1)*(BD_ATLETAS[SEXO]='CHEQUEO D.F'!$C$1)*(BD_ATLETAS[F. COMPETENCIA]='CHEQUEO D.F'!H$2)),"N/P")</f>
        <v>4.13587962962963E-3</v>
      </c>
      <c r="I18" s="3" t="str" cm="1">
        <f t="array" ref="I18">IFERROR(_xlfn._xlws.FILTER(BD_ATLETAS[TIEMPO],(BD_ATLETAS[ATLETA]=$A18)*(BD_ATLETAS[PRUEBA]='CHEQUEO D.F'!$B$1)*(BD_ATLETAS[SEXO]='CHEQUEO D.F'!$C$1)*(BD_ATLETAS[F. COMPETENCIA]='CHEQUEO D.F'!I$2)),"N/P")</f>
        <v>N/P</v>
      </c>
      <c r="J18" s="3" cm="1">
        <f t="array" ref="J18">IFERROR(_xlfn._xlws.FILTER(BD_ATLETAS[TIEMPO],(BD_ATLETAS[ATLETA]=$A18)*(BD_ATLETAS[PRUEBA]='CHEQUEO D.F'!$B$1)*(BD_ATLETAS[SEXO]='CHEQUEO D.F'!$C$1)*(BD_ATLETAS[F. COMPETENCIA]='CHEQUEO D.F'!J$2)),"N/P")</f>
        <v>4.1305555555555557E-3</v>
      </c>
      <c r="K18" s="3">
        <f t="shared" ca="1" si="1"/>
        <v>3.963078703703703E-3</v>
      </c>
      <c r="L18" s="3">
        <f t="shared" ca="1" si="2"/>
        <v>1.6747685185185268E-4</v>
      </c>
      <c r="M18" s="1" t="str" cm="1">
        <f t="array" aca="1" ref="M18" ca="1">_xlfn.IFS(B18&lt;10,"",L18&gt;0,"",L18&lt;0,"VALIDO")</f>
        <v/>
      </c>
      <c r="N18" s="3">
        <f>IFERROR(SUM(Tabla6[[#This Row],[16/03/2024]]-E18),"")</f>
        <v>-5.6192129629629994E-5</v>
      </c>
      <c r="O18" s="3">
        <f>IFERROR(SUM(Tabla6[[#This Row],[4/05/2024]]-F18),"")</f>
        <v>-1.7719907407407354E-4</v>
      </c>
      <c r="P18" s="3">
        <f>IFERROR(SUM(Tabla6[[#This Row],[20/07/2024]]-G18),"")</f>
        <v>-2.6620370370370339E-4</v>
      </c>
      <c r="Q18" s="3" t="str">
        <f>IFERROR(SUM(Tabla6[[#This Row],[17/08/2024]]-H18),"")</f>
        <v/>
      </c>
      <c r="R18" s="3" t="str">
        <f>IFERROR(SUM(Tabla6[[#This Row],[19/10/2024]]-I18),"")</f>
        <v/>
      </c>
      <c r="S18" s="25" t="str" cm="1">
        <f t="array" ref="S18">IF(INDEX(U18:X18,COUNTA(U18:X18))&lt;0,"MEJORA CONTINUA","")</f>
        <v/>
      </c>
      <c r="T18" s="1">
        <f t="shared" si="3"/>
        <v>5</v>
      </c>
      <c r="U18">
        <f t="shared" si="9"/>
        <v>-2</v>
      </c>
      <c r="V18">
        <f t="shared" si="10"/>
        <v>-2</v>
      </c>
      <c r="W18" t="str">
        <f t="shared" si="11"/>
        <v/>
      </c>
      <c r="X18" t="str">
        <f t="shared" si="12"/>
        <v/>
      </c>
    </row>
    <row r="19" spans="1:24" x14ac:dyDescent="0.25">
      <c r="A19" t="s">
        <v>72</v>
      </c>
      <c r="B19" s="1">
        <f ca="1">_xlfn.XLOOKUP(A19,ATLETAS!$C:$C,ATLETAS!B:B,"-")</f>
        <v>14</v>
      </c>
      <c r="C19" s="1" t="str">
        <f>_xlfn.XLOOKUP(A19,ATLETAS!$C:$C,ATLETAS!F:F,"-")</f>
        <v>AVATAR</v>
      </c>
      <c r="D19" s="19">
        <f t="shared" si="0"/>
        <v>4.2650462962962963E-3</v>
      </c>
      <c r="E19" s="3" cm="1">
        <f t="array" ref="E19">IFERROR(_xlfn._xlws.FILTER(BD_ATLETAS[TIEMPO],(BD_ATLETAS[ATLETA]=$A19)*(BD_ATLETAS[PRUEBA]='CHEQUEO D.F'!$B$1)*(BD_ATLETAS[SEXO]='CHEQUEO D.F'!$C$1)*(BD_ATLETAS[F. COMPETENCIA]='CHEQUEO D.F'!E$2)),"N/P")</f>
        <v>4.5752314814814813E-3</v>
      </c>
      <c r="F19" s="3" cm="1">
        <f t="array" ref="F19">IFERROR(_xlfn._xlws.FILTER(BD_ATLETAS[TIEMPO],(BD_ATLETAS[ATLETA]=$A19)*(BD_ATLETAS[PRUEBA]='CHEQUEO D.F'!$B$1)*(BD_ATLETAS[SEXO]='CHEQUEO D.F'!$C$1)*(BD_ATLETAS[F. COMPETENCIA]='CHEQUEO D.F'!F$2)),"N/P")</f>
        <v>4.3637731481481479E-3</v>
      </c>
      <c r="G19" s="3" cm="1">
        <f t="array" ref="G19">IFERROR(_xlfn._xlws.FILTER(BD_ATLETAS[TIEMPO],(BD_ATLETAS[ATLETA]=$A19)*(BD_ATLETAS[PRUEBA]='CHEQUEO D.F'!$B$1)*(BD_ATLETAS[SEXO]='CHEQUEO D.F'!$C$1)*(BD_ATLETAS[F. COMPETENCIA]='CHEQUEO D.F'!G$2)),"N/P")</f>
        <v>4.4306712962962963E-3</v>
      </c>
      <c r="H19" s="3" cm="1">
        <f t="array" ref="H19">IFERROR(_xlfn._xlws.FILTER(BD_ATLETAS[TIEMPO],(BD_ATLETAS[ATLETA]=$A19)*(BD_ATLETAS[PRUEBA]='CHEQUEO D.F'!$B$1)*(BD_ATLETAS[SEXO]='CHEQUEO D.F'!$C$1)*(BD_ATLETAS[F. COMPETENCIA]='CHEQUEO D.F'!H$2)),"N/P")</f>
        <v>4.295486111111111E-3</v>
      </c>
      <c r="I19" s="3" t="str" cm="1">
        <f t="array" ref="I19">IFERROR(_xlfn._xlws.FILTER(BD_ATLETAS[TIEMPO],(BD_ATLETAS[ATLETA]=$A19)*(BD_ATLETAS[PRUEBA]='CHEQUEO D.F'!$B$1)*(BD_ATLETAS[SEXO]='CHEQUEO D.F'!$C$1)*(BD_ATLETAS[F. COMPETENCIA]='CHEQUEO D.F'!I$2)),"N/P")</f>
        <v>N/P</v>
      </c>
      <c r="J19" s="3" cm="1">
        <f t="array" ref="J19">IFERROR(_xlfn._xlws.FILTER(BD_ATLETAS[TIEMPO],(BD_ATLETAS[ATLETA]=$A19)*(BD_ATLETAS[PRUEBA]='CHEQUEO D.F'!$B$1)*(BD_ATLETAS[SEXO]='CHEQUEO D.F'!$C$1)*(BD_ATLETAS[F. COMPETENCIA]='CHEQUEO D.F'!J$2)),"N/P")</f>
        <v>4.2650462962962963E-3</v>
      </c>
      <c r="K19" s="3" t="str">
        <f t="shared" ca="1" si="1"/>
        <v>05:21,33</v>
      </c>
      <c r="L19" s="3">
        <f t="shared" ca="1" si="2"/>
        <v>5.4594907407407413E-4</v>
      </c>
      <c r="M19" s="1" t="str" cm="1">
        <f t="array" aca="1" ref="M19" ca="1">_xlfn.IFS(B19&lt;10,"",L19&gt;0,"",L19&lt;0,"VALIDO")</f>
        <v/>
      </c>
      <c r="N19" s="3">
        <f>IFERROR(SUM(Tabla6[[#This Row],[16/03/2024]]-E19),"")</f>
        <v>-2.1145833333333346E-4</v>
      </c>
      <c r="O19" s="3">
        <f>IFERROR(SUM(Tabla6[[#This Row],[4/05/2024]]-F19),"")</f>
        <v>6.6898148148148394E-5</v>
      </c>
      <c r="P19" s="3">
        <f>IFERROR(SUM(Tabla6[[#This Row],[20/07/2024]]-G19),"")</f>
        <v>-1.3518518518518523E-4</v>
      </c>
      <c r="Q19" s="3" t="str">
        <f>IFERROR(SUM(Tabla6[[#This Row],[17/08/2024]]-H19),"")</f>
        <v/>
      </c>
      <c r="R19" s="3" t="str">
        <f>IFERROR(SUM(Tabla6[[#This Row],[19/10/2024]]-I19),"")</f>
        <v/>
      </c>
      <c r="S19" s="25" t="str" cm="1">
        <f t="array" ref="S19">IF(INDEX(U19:X19,COUNTA(U19:X19))&lt;0,"MEJORA CONTINUA","")</f>
        <v/>
      </c>
      <c r="T19" s="1">
        <f t="shared" si="3"/>
        <v>5</v>
      </c>
      <c r="U19">
        <f t="shared" si="9"/>
        <v>0</v>
      </c>
      <c r="V19">
        <f t="shared" si="10"/>
        <v>0</v>
      </c>
      <c r="W19" t="str">
        <f t="shared" si="11"/>
        <v/>
      </c>
      <c r="X19" t="str">
        <f t="shared" si="12"/>
        <v/>
      </c>
    </row>
    <row r="20" spans="1:24" x14ac:dyDescent="0.25">
      <c r="A20" t="s">
        <v>393</v>
      </c>
      <c r="B20" s="1">
        <f ca="1">_xlfn.XLOOKUP(A20,ATLETAS!$C:$C,ATLETAS!B:B,"-")</f>
        <v>14</v>
      </c>
      <c r="C20" s="1" t="str">
        <f>_xlfn.XLOOKUP(A20,ATLETAS!$C:$C,ATLETAS!F:F,"-")</f>
        <v>AVATAR</v>
      </c>
      <c r="D20" s="19">
        <f t="shared" si="0"/>
        <v>5.6098379629629632E-3</v>
      </c>
      <c r="E20" s="3" cm="1">
        <f t="array" ref="E20">IFERROR(_xlfn._xlws.FILTER(BD_ATLETAS[TIEMPO],(BD_ATLETAS[ATLETA]=$A20)*(BD_ATLETAS[PRUEBA]='CHEQUEO D.F'!$B$1)*(BD_ATLETAS[SEXO]='CHEQUEO D.F'!$C$1)*(BD_ATLETAS[F. COMPETENCIA]='CHEQUEO D.F'!E$2)),"N/P")</f>
        <v>5.857523148148149E-3</v>
      </c>
      <c r="F20" s="3" cm="1">
        <f t="array" ref="F20">IFERROR(_xlfn._xlws.FILTER(BD_ATLETAS[TIEMPO],(BD_ATLETAS[ATLETA]=$A20)*(BD_ATLETAS[PRUEBA]='CHEQUEO D.F'!$B$1)*(BD_ATLETAS[SEXO]='CHEQUEO D.F'!$C$1)*(BD_ATLETAS[F. COMPETENCIA]='CHEQUEO D.F'!F$2)),"N/P")</f>
        <v>5.6098379629629632E-3</v>
      </c>
      <c r="G20" s="3" t="str" cm="1">
        <f t="array" ref="G20">IFERROR(_xlfn._xlws.FILTER(BD_ATLETAS[TIEMPO],(BD_ATLETAS[ATLETA]=$A20)*(BD_ATLETAS[PRUEBA]='CHEQUEO D.F'!$B$1)*(BD_ATLETAS[SEXO]='CHEQUEO D.F'!$C$1)*(BD_ATLETAS[F. COMPETENCIA]='CHEQUEO D.F'!G$2)),"N/P")</f>
        <v>N/P</v>
      </c>
      <c r="H20" s="3" t="str" cm="1">
        <f t="array" ref="H20">IFERROR(_xlfn._xlws.FILTER(BD_ATLETAS[TIEMPO],(BD_ATLETAS[ATLETA]=$A20)*(BD_ATLETAS[PRUEBA]='CHEQUEO D.F'!$B$1)*(BD_ATLETAS[SEXO]='CHEQUEO D.F'!$C$1)*(BD_ATLETAS[F. COMPETENCIA]='CHEQUEO D.F'!H$2)),"N/P")</f>
        <v>N/P</v>
      </c>
      <c r="I20" s="3" t="str" cm="1">
        <f t="array" ref="I20">IFERROR(_xlfn._xlws.FILTER(BD_ATLETAS[TIEMPO],(BD_ATLETAS[ATLETA]=$A20)*(BD_ATLETAS[PRUEBA]='CHEQUEO D.F'!$B$1)*(BD_ATLETAS[SEXO]='CHEQUEO D.F'!$C$1)*(BD_ATLETAS[F. COMPETENCIA]='CHEQUEO D.F'!I$2)),"N/P")</f>
        <v>N/P</v>
      </c>
      <c r="J20" s="3" t="str" cm="1">
        <f t="array" ref="J20">IFERROR(_xlfn._xlws.FILTER(BD_ATLETAS[TIEMPO],(BD_ATLETAS[ATLETA]=$A20)*(BD_ATLETAS[PRUEBA]='CHEQUEO D.F'!$B$1)*(BD_ATLETAS[SEXO]='CHEQUEO D.F'!$C$1)*(BD_ATLETAS[F. COMPETENCIA]='CHEQUEO D.F'!J$2)),"N/P")</f>
        <v>N/P</v>
      </c>
      <c r="K20" s="3" t="str">
        <f t="shared" ca="1" si="1"/>
        <v>05:21,33</v>
      </c>
      <c r="L20" s="3">
        <f t="shared" ca="1" si="2"/>
        <v>1.890740740740741E-3</v>
      </c>
      <c r="M20" s="1" t="str" cm="1">
        <f t="array" aca="1" ref="M20" ca="1">_xlfn.IFS(B20&lt;10,"",L20&gt;0,"",L20&lt;0,"VALIDO")</f>
        <v/>
      </c>
      <c r="N20" s="3">
        <f>IFERROR(SUM(Tabla6[[#This Row],[16/03/2024]]-E20),"")</f>
        <v>-2.4768518518518585E-4</v>
      </c>
      <c r="O20" s="3" t="str">
        <f>IFERROR(SUM(Tabla6[[#This Row],[4/05/2024]]-F20),"")</f>
        <v/>
      </c>
      <c r="P20" s="3" t="str">
        <f>IFERROR(SUM(Tabla6[[#This Row],[20/07/2024]]-G20),"")</f>
        <v/>
      </c>
      <c r="Q20" s="3" t="str">
        <f>IFERROR(SUM(Tabla6[[#This Row],[17/08/2024]]-H20),"")</f>
        <v/>
      </c>
      <c r="R20" s="3" t="str">
        <f>IFERROR(SUM(Tabla6[[#This Row],[19/10/2024]]-I20),"")</f>
        <v/>
      </c>
      <c r="S20" s="25" t="str" cm="1">
        <f t="array" ref="S20">IF(INDEX(U20:X20,COUNTA(U20:X20))&lt;0,"MEJORA CONTINUA","")</f>
        <v/>
      </c>
      <c r="T20" s="1">
        <f t="shared" si="3"/>
        <v>2</v>
      </c>
      <c r="U20" t="str">
        <f t="shared" si="9"/>
        <v/>
      </c>
      <c r="V20" t="str">
        <f t="shared" si="10"/>
        <v/>
      </c>
      <c r="W20" t="str">
        <f t="shared" si="11"/>
        <v/>
      </c>
      <c r="X20" t="str">
        <f t="shared" si="12"/>
        <v/>
      </c>
    </row>
    <row r="21" spans="1:24" x14ac:dyDescent="0.25">
      <c r="A21" t="s">
        <v>126</v>
      </c>
      <c r="B21" s="1">
        <f ca="1">_xlfn.XLOOKUP(A21,ATLETAS!$C:$C,ATLETAS!B:B,"-")</f>
        <v>14</v>
      </c>
      <c r="C21" s="1" t="str">
        <f>_xlfn.XLOOKUP(A21,ATLETAS!$C:$C,ATLETAS!F:F,"-")</f>
        <v>DELFINES</v>
      </c>
      <c r="D21" s="19">
        <f t="shared" si="0"/>
        <v>4.2402777777777777E-3</v>
      </c>
      <c r="E21" s="3" t="str" cm="1">
        <f t="array" ref="E21">IFERROR(_xlfn._xlws.FILTER(BD_ATLETAS[TIEMPO],(BD_ATLETAS[ATLETA]=$A21)*(BD_ATLETAS[PRUEBA]='CHEQUEO D.F'!$B$1)*(BD_ATLETAS[SEXO]='CHEQUEO D.F'!$C$1)*(BD_ATLETAS[F. COMPETENCIA]='CHEQUEO D.F'!E$2)),"N/P")</f>
        <v>N/P</v>
      </c>
      <c r="F21" s="3" cm="1">
        <f t="array" ref="F21">IFERROR(_xlfn._xlws.FILTER(BD_ATLETAS[TIEMPO],(BD_ATLETAS[ATLETA]=$A21)*(BD_ATLETAS[PRUEBA]='CHEQUEO D.F'!$B$1)*(BD_ATLETAS[SEXO]='CHEQUEO D.F'!$C$1)*(BD_ATLETAS[F. COMPETENCIA]='CHEQUEO D.F'!F$2)),"N/P")</f>
        <v>5.0423611111111112E-3</v>
      </c>
      <c r="G21" s="3" t="str" cm="1">
        <f t="array" ref="G21">IFERROR(_xlfn._xlws.FILTER(BD_ATLETAS[TIEMPO],(BD_ATLETAS[ATLETA]=$A21)*(BD_ATLETAS[PRUEBA]='CHEQUEO D.F'!$B$1)*(BD_ATLETAS[SEXO]='CHEQUEO D.F'!$C$1)*(BD_ATLETAS[F. COMPETENCIA]='CHEQUEO D.F'!G$2)),"N/P")</f>
        <v>N/P</v>
      </c>
      <c r="H21" s="3" cm="1">
        <f t="array" ref="H21">IFERROR(_xlfn._xlws.FILTER(BD_ATLETAS[TIEMPO],(BD_ATLETAS[ATLETA]=$A21)*(BD_ATLETAS[PRUEBA]='CHEQUEO D.F'!$B$1)*(BD_ATLETAS[SEXO]='CHEQUEO D.F'!$C$1)*(BD_ATLETAS[F. COMPETENCIA]='CHEQUEO D.F'!H$2)),"N/P")</f>
        <v>4.7026620370370373E-3</v>
      </c>
      <c r="I21" s="3" cm="1">
        <f t="array" ref="I21">IFERROR(_xlfn._xlws.FILTER(BD_ATLETAS[TIEMPO],(BD_ATLETAS[ATLETA]=$A21)*(BD_ATLETAS[PRUEBA]='CHEQUEO D.F'!$B$1)*(BD_ATLETAS[SEXO]='CHEQUEO D.F'!$C$1)*(BD_ATLETAS[F. COMPETENCIA]='CHEQUEO D.F'!I$2)),"N/P")</f>
        <v>4.4592592592592592E-3</v>
      </c>
      <c r="J21" s="3" cm="1">
        <f t="array" ref="J21">IFERROR(_xlfn._xlws.FILTER(BD_ATLETAS[TIEMPO],(BD_ATLETAS[ATLETA]=$A21)*(BD_ATLETAS[PRUEBA]='CHEQUEO D.F'!$B$1)*(BD_ATLETAS[SEXO]='CHEQUEO D.F'!$C$1)*(BD_ATLETAS[F. COMPETENCIA]='CHEQUEO D.F'!J$2)),"N/P")</f>
        <v>4.2402777777777777E-3</v>
      </c>
      <c r="K21" s="3" t="str">
        <f t="shared" ca="1" si="1"/>
        <v>05:21,33</v>
      </c>
      <c r="L21" s="3">
        <f t="shared" ca="1" si="2"/>
        <v>5.2118055555555555E-4</v>
      </c>
      <c r="M21" s="1" t="str" cm="1">
        <f t="array" aca="1" ref="M21" ca="1">_xlfn.IFS(B21&lt;10,"",L21&gt;0,"",L21&lt;0,"VALIDO")</f>
        <v/>
      </c>
      <c r="N21" s="3" t="str">
        <f>IFERROR(SUM(Tabla6[[#This Row],[16/03/2024]]-E21),"")</f>
        <v/>
      </c>
      <c r="O21" s="3" t="str">
        <f>IFERROR(SUM(Tabla6[[#This Row],[4/05/2024]]-F21),"")</f>
        <v/>
      </c>
      <c r="P21" s="3" t="str">
        <f>IFERROR(SUM(Tabla6[[#This Row],[20/07/2024]]-G21),"")</f>
        <v/>
      </c>
      <c r="Q21" s="3">
        <f>IFERROR(SUM(Tabla6[[#This Row],[17/08/2024]]-H21),"")</f>
        <v>-2.4340277777777815E-4</v>
      </c>
      <c r="R21" s="3">
        <f>IFERROR(SUM(Tabla6[[#This Row],[19/10/2024]]-I21),"")</f>
        <v>-2.1898148148148146E-4</v>
      </c>
      <c r="S21" s="25" t="str" cm="1">
        <f t="array" ref="S21">IF(INDEX(U21:X21,COUNTA(U21:X21))&lt;0,"MEJORA CONTINUA","")</f>
        <v>MEJORA CONTINUA</v>
      </c>
      <c r="T21" s="1">
        <f t="shared" si="3"/>
        <v>4</v>
      </c>
      <c r="U21" t="str">
        <f t="shared" si="9"/>
        <v/>
      </c>
      <c r="V21" t="str">
        <f t="shared" si="10"/>
        <v/>
      </c>
      <c r="W21" t="str">
        <f t="shared" si="11"/>
        <v/>
      </c>
      <c r="X21">
        <f t="shared" si="12"/>
        <v>-2</v>
      </c>
    </row>
    <row r="22" spans="1:24" x14ac:dyDescent="0.25">
      <c r="A22" t="s">
        <v>249</v>
      </c>
      <c r="B22" s="1">
        <f ca="1">_xlfn.XLOOKUP(A22,ATLETAS!$C:$C,ATLETAS!B:B,"-")</f>
        <v>14</v>
      </c>
      <c r="C22" s="1" t="str">
        <f>_xlfn.XLOOKUP(A22,ATLETAS!$C:$C,ATLETAS!F:F,"-")</f>
        <v>NNG</v>
      </c>
      <c r="D22" s="19">
        <f t="shared" si="0"/>
        <v>4.6037037037037036E-3</v>
      </c>
      <c r="E22" s="3" cm="1">
        <f t="array" ref="E22">IFERROR(_xlfn._xlws.FILTER(BD_ATLETAS[TIEMPO],(BD_ATLETAS[ATLETA]=$A22)*(BD_ATLETAS[PRUEBA]='CHEQUEO D.F'!$B$1)*(BD_ATLETAS[SEXO]='CHEQUEO D.F'!$C$1)*(BD_ATLETAS[F. COMPETENCIA]='CHEQUEO D.F'!E$2)),"N/P")</f>
        <v>4.6747685185185182E-3</v>
      </c>
      <c r="F22" s="3" cm="1">
        <f t="array" ref="F22">IFERROR(_xlfn._xlws.FILTER(BD_ATLETAS[TIEMPO],(BD_ATLETAS[ATLETA]=$A22)*(BD_ATLETAS[PRUEBA]='CHEQUEO D.F'!$B$1)*(BD_ATLETAS[SEXO]='CHEQUEO D.F'!$C$1)*(BD_ATLETAS[F. COMPETENCIA]='CHEQUEO D.F'!F$2)),"N/P")</f>
        <v>4.631828703703704E-3</v>
      </c>
      <c r="G22" s="3" t="str" cm="1">
        <f t="array" ref="G22">IFERROR(_xlfn._xlws.FILTER(BD_ATLETAS[TIEMPO],(BD_ATLETAS[ATLETA]=$A22)*(BD_ATLETAS[PRUEBA]='CHEQUEO D.F'!$B$1)*(BD_ATLETAS[SEXO]='CHEQUEO D.F'!$C$1)*(BD_ATLETAS[F. COMPETENCIA]='CHEQUEO D.F'!G$2)),"N/P")</f>
        <v>N/P</v>
      </c>
      <c r="H22" s="3" t="str" cm="1">
        <f t="array" ref="H22">IFERROR(_xlfn._xlws.FILTER(BD_ATLETAS[TIEMPO],(BD_ATLETAS[ATLETA]=$A22)*(BD_ATLETAS[PRUEBA]='CHEQUEO D.F'!$B$1)*(BD_ATLETAS[SEXO]='CHEQUEO D.F'!$C$1)*(BD_ATLETAS[F. COMPETENCIA]='CHEQUEO D.F'!H$2)),"N/P")</f>
        <v>N/P</v>
      </c>
      <c r="I22" s="3" cm="1">
        <f t="array" ref="I22">IFERROR(_xlfn._xlws.FILTER(BD_ATLETAS[TIEMPO],(BD_ATLETAS[ATLETA]=$A22)*(BD_ATLETAS[PRUEBA]='CHEQUEO D.F'!$B$1)*(BD_ATLETAS[SEXO]='CHEQUEO D.F'!$C$1)*(BD_ATLETAS[F. COMPETENCIA]='CHEQUEO D.F'!I$2)),"N/P")</f>
        <v>4.6037037037037036E-3</v>
      </c>
      <c r="J22" s="3" t="str" cm="1">
        <f t="array" ref="J22">IFERROR(_xlfn._xlws.FILTER(BD_ATLETAS[TIEMPO],(BD_ATLETAS[ATLETA]=$A22)*(BD_ATLETAS[PRUEBA]='CHEQUEO D.F'!$B$1)*(BD_ATLETAS[SEXO]='CHEQUEO D.F'!$C$1)*(BD_ATLETAS[F. COMPETENCIA]='CHEQUEO D.F'!J$2)),"N/P")</f>
        <v>N/P</v>
      </c>
      <c r="K22" s="3" t="str">
        <f t="shared" ca="1" si="1"/>
        <v>05:21,33</v>
      </c>
      <c r="L22" s="3">
        <f t="shared" ca="1" si="2"/>
        <v>8.8460648148148144E-4</v>
      </c>
      <c r="M22" s="1" t="str" cm="1">
        <f t="array" aca="1" ref="M22" ca="1">_xlfn.IFS(B22&lt;10,"",L22&gt;0,"",L22&lt;0,"VALIDO")</f>
        <v/>
      </c>
      <c r="N22" s="3">
        <f>IFERROR(SUM(Tabla6[[#This Row],[16/03/2024]]-E22),"")</f>
        <v>-4.293981481481423E-5</v>
      </c>
      <c r="O22" s="3" t="str">
        <f>IFERROR(SUM(Tabla6[[#This Row],[4/05/2024]]-F22),"")</f>
        <v/>
      </c>
      <c r="P22" s="3" t="str">
        <f>IFERROR(SUM(Tabla6[[#This Row],[20/07/2024]]-G22),"")</f>
        <v/>
      </c>
      <c r="Q22" s="3" t="str">
        <f>IFERROR(SUM(Tabla6[[#This Row],[17/08/2024]]-H22),"")</f>
        <v/>
      </c>
      <c r="R22" s="3" t="str">
        <f>IFERROR(SUM(Tabla6[[#This Row],[19/10/2024]]-I22),"")</f>
        <v/>
      </c>
      <c r="S22" s="25" t="str" cm="1">
        <f t="array" ref="S22">IF(INDEX(U22:X22,COUNTA(U22:X22))&lt;0,"MEJORA CONTINUA","")</f>
        <v/>
      </c>
      <c r="T22" s="1">
        <f t="shared" si="3"/>
        <v>3</v>
      </c>
      <c r="U22" t="str">
        <f t="shared" si="9"/>
        <v/>
      </c>
      <c r="V22" t="str">
        <f t="shared" si="10"/>
        <v/>
      </c>
      <c r="W22" t="str">
        <f t="shared" si="11"/>
        <v/>
      </c>
      <c r="X22" t="str">
        <f t="shared" si="12"/>
        <v/>
      </c>
    </row>
    <row r="23" spans="1:24" x14ac:dyDescent="0.25">
      <c r="A23" t="s">
        <v>248</v>
      </c>
      <c r="B23" s="1">
        <f ca="1">_xlfn.XLOOKUP(A23,ATLETAS!$C:$C,ATLETAS!B:B,"-")</f>
        <v>14</v>
      </c>
      <c r="C23" s="1" t="str">
        <f>_xlfn.XLOOKUP(A23,ATLETAS!$C:$C,ATLETAS!F:F,"-")</f>
        <v>NNG</v>
      </c>
      <c r="D23" s="19">
        <f t="shared" si="0"/>
        <v>4.7203703703703704E-3</v>
      </c>
      <c r="E23" s="3" cm="1">
        <f t="array" ref="E23">IFERROR(_xlfn._xlws.FILTER(BD_ATLETAS[TIEMPO],(BD_ATLETAS[ATLETA]=$A23)*(BD_ATLETAS[PRUEBA]='CHEQUEO D.F'!$B$1)*(BD_ATLETAS[SEXO]='CHEQUEO D.F'!$C$1)*(BD_ATLETAS[F. COMPETENCIA]='CHEQUEO D.F'!E$2)),"N/P")</f>
        <v>4.8690972222222217E-3</v>
      </c>
      <c r="F23" s="3" cm="1">
        <f t="array" ref="F23">IFERROR(_xlfn._xlws.FILTER(BD_ATLETAS[TIEMPO],(BD_ATLETAS[ATLETA]=$A23)*(BD_ATLETAS[PRUEBA]='CHEQUEO D.F'!$B$1)*(BD_ATLETAS[SEXO]='CHEQUEO D.F'!$C$1)*(BD_ATLETAS[F. COMPETENCIA]='CHEQUEO D.F'!F$2)),"N/P")</f>
        <v>4.7215277777777776E-3</v>
      </c>
      <c r="G23" s="3" t="str" cm="1">
        <f t="array" ref="G23">IFERROR(_xlfn._xlws.FILTER(BD_ATLETAS[TIEMPO],(BD_ATLETAS[ATLETA]=$A23)*(BD_ATLETAS[PRUEBA]='CHEQUEO D.F'!$B$1)*(BD_ATLETAS[SEXO]='CHEQUEO D.F'!$C$1)*(BD_ATLETAS[F. COMPETENCIA]='CHEQUEO D.F'!G$2)),"N/P")</f>
        <v>N/P</v>
      </c>
      <c r="H23" s="3" t="str" cm="1">
        <f t="array" ref="H23">IFERROR(_xlfn._xlws.FILTER(BD_ATLETAS[TIEMPO],(BD_ATLETAS[ATLETA]=$A23)*(BD_ATLETAS[PRUEBA]='CHEQUEO D.F'!$B$1)*(BD_ATLETAS[SEXO]='CHEQUEO D.F'!$C$1)*(BD_ATLETAS[F. COMPETENCIA]='CHEQUEO D.F'!H$2)),"N/P")</f>
        <v>N/P</v>
      </c>
      <c r="I23" s="3" cm="1">
        <f t="array" ref="I23">IFERROR(_xlfn._xlws.FILTER(BD_ATLETAS[TIEMPO],(BD_ATLETAS[ATLETA]=$A23)*(BD_ATLETAS[PRUEBA]='CHEQUEO D.F'!$B$1)*(BD_ATLETAS[SEXO]='CHEQUEO D.F'!$C$1)*(BD_ATLETAS[F. COMPETENCIA]='CHEQUEO D.F'!I$2)),"N/P")</f>
        <v>4.7203703703703704E-3</v>
      </c>
      <c r="J23" s="3" t="str" cm="1">
        <f t="array" ref="J23">IFERROR(_xlfn._xlws.FILTER(BD_ATLETAS[TIEMPO],(BD_ATLETAS[ATLETA]=$A23)*(BD_ATLETAS[PRUEBA]='CHEQUEO D.F'!$B$1)*(BD_ATLETAS[SEXO]='CHEQUEO D.F'!$C$1)*(BD_ATLETAS[F. COMPETENCIA]='CHEQUEO D.F'!J$2)),"N/P")</f>
        <v>N/P</v>
      </c>
      <c r="K23" s="3" t="str">
        <f t="shared" ca="1" si="1"/>
        <v>05:21,33</v>
      </c>
      <c r="L23" s="3">
        <f t="shared" ca="1" si="2"/>
        <v>1.0012731481481483E-3</v>
      </c>
      <c r="M23" s="1" t="str" cm="1">
        <f t="array" aca="1" ref="M23" ca="1">_xlfn.IFS(B23&lt;10,"",L23&gt;0,"",L23&lt;0,"VALIDO")</f>
        <v/>
      </c>
      <c r="N23" s="3">
        <f>IFERROR(SUM(Tabla6[[#This Row],[16/03/2024]]-E23),"")</f>
        <v>-1.4756944444444409E-4</v>
      </c>
      <c r="O23" s="3" t="str">
        <f>IFERROR(SUM(Tabla6[[#This Row],[4/05/2024]]-F23),"")</f>
        <v/>
      </c>
      <c r="P23" s="3" t="str">
        <f>IFERROR(SUM(Tabla6[[#This Row],[20/07/2024]]-G23),"")</f>
        <v/>
      </c>
      <c r="Q23" s="3" t="str">
        <f>IFERROR(SUM(Tabla6[[#This Row],[17/08/2024]]-H23),"")</f>
        <v/>
      </c>
      <c r="R23" s="3" t="str">
        <f>IFERROR(SUM(Tabla6[[#This Row],[19/10/2024]]-I23),"")</f>
        <v/>
      </c>
      <c r="S23" s="25" t="str" cm="1">
        <f t="array" ref="S23">IF(INDEX(U23:X23,COUNTA(U23:X23))&lt;0,"MEJORA CONTINUA","")</f>
        <v/>
      </c>
      <c r="T23" s="1">
        <f t="shared" si="3"/>
        <v>3</v>
      </c>
      <c r="U23" t="str">
        <f t="shared" si="9"/>
        <v/>
      </c>
      <c r="V23" t="str">
        <f t="shared" si="10"/>
        <v/>
      </c>
      <c r="W23" t="str">
        <f t="shared" si="11"/>
        <v/>
      </c>
      <c r="X23" t="str">
        <f t="shared" si="12"/>
        <v/>
      </c>
    </row>
    <row r="24" spans="1:24" x14ac:dyDescent="0.25">
      <c r="A24" t="s">
        <v>333</v>
      </c>
      <c r="B24" s="1">
        <f ca="1">_xlfn.XLOOKUP(A24,ATLETAS!$C:$C,ATLETAS!B:B,"-")</f>
        <v>14</v>
      </c>
      <c r="C24" s="1" t="str">
        <f>_xlfn.XLOOKUP(A24,ATLETAS!$C:$C,ATLETAS!F:F,"-")</f>
        <v>TIBURON</v>
      </c>
      <c r="D24" s="19">
        <f t="shared" si="0"/>
        <v>4.1504629629629634E-3</v>
      </c>
      <c r="E24" s="3" cm="1">
        <f t="array" ref="E24">IFERROR(_xlfn._xlws.FILTER(BD_ATLETAS[TIEMPO],(BD_ATLETAS[ATLETA]=$A24)*(BD_ATLETAS[PRUEBA]='CHEQUEO D.F'!$B$1)*(BD_ATLETAS[SEXO]='CHEQUEO D.F'!$C$1)*(BD_ATLETAS[F. COMPETENCIA]='CHEQUEO D.F'!E$2)),"N/P")</f>
        <v>4.4585648148148154E-3</v>
      </c>
      <c r="F24" s="3" cm="1">
        <f t="array" ref="F24">IFERROR(_xlfn._xlws.FILTER(BD_ATLETAS[TIEMPO],(BD_ATLETAS[ATLETA]=$A24)*(BD_ATLETAS[PRUEBA]='CHEQUEO D.F'!$B$1)*(BD_ATLETAS[SEXO]='CHEQUEO D.F'!$C$1)*(BD_ATLETAS[F. COMPETENCIA]='CHEQUEO D.F'!F$2)),"N/P")</f>
        <v>4.3406249999999999E-3</v>
      </c>
      <c r="G24" s="3" cm="1">
        <f t="array" ref="G24">IFERROR(_xlfn._xlws.FILTER(BD_ATLETAS[TIEMPO],(BD_ATLETAS[ATLETA]=$A24)*(BD_ATLETAS[PRUEBA]='CHEQUEO D.F'!$B$1)*(BD_ATLETAS[SEXO]='CHEQUEO D.F'!$C$1)*(BD_ATLETAS[F. COMPETENCIA]='CHEQUEO D.F'!G$2)),"N/P")</f>
        <v>4.4199074074074071E-3</v>
      </c>
      <c r="H24" s="3" cm="1">
        <f t="array" ref="H24">IFERROR(_xlfn._xlws.FILTER(BD_ATLETAS[TIEMPO],(BD_ATLETAS[ATLETA]=$A24)*(BD_ATLETAS[PRUEBA]='CHEQUEO D.F'!$B$1)*(BD_ATLETAS[SEXO]='CHEQUEO D.F'!$C$1)*(BD_ATLETAS[F. COMPETENCIA]='CHEQUEO D.F'!H$2)),"N/P")</f>
        <v>4.1504629629629634E-3</v>
      </c>
      <c r="I24" s="3" t="str" cm="1">
        <f t="array" ref="I24">IFERROR(_xlfn._xlws.FILTER(BD_ATLETAS[TIEMPO],(BD_ATLETAS[ATLETA]=$A24)*(BD_ATLETAS[PRUEBA]='CHEQUEO D.F'!$B$1)*(BD_ATLETAS[SEXO]='CHEQUEO D.F'!$C$1)*(BD_ATLETAS[F. COMPETENCIA]='CHEQUEO D.F'!I$2)),"N/P")</f>
        <v>N/P</v>
      </c>
      <c r="J24" s="3" cm="1">
        <f t="array" ref="J24">IFERROR(_xlfn._xlws.FILTER(BD_ATLETAS[TIEMPO],(BD_ATLETAS[ATLETA]=$A24)*(BD_ATLETAS[PRUEBA]='CHEQUEO D.F'!$B$1)*(BD_ATLETAS[SEXO]='CHEQUEO D.F'!$C$1)*(BD_ATLETAS[F. COMPETENCIA]='CHEQUEO D.F'!J$2)),"N/P")</f>
        <v>4.1760416666666664E-3</v>
      </c>
      <c r="K24" s="3" t="str">
        <f t="shared" ca="1" si="1"/>
        <v>05:21,33</v>
      </c>
      <c r="L24" s="3">
        <f t="shared" ca="1" si="2"/>
        <v>4.5694444444444428E-4</v>
      </c>
      <c r="M24" s="1" t="str" cm="1">
        <f t="array" aca="1" ref="M24" ca="1">_xlfn.IFS(B24&lt;10,"",L24&gt;0,"",L24&lt;0,"VALIDO")</f>
        <v/>
      </c>
      <c r="N24" s="3">
        <f>IFERROR(SUM(Tabla6[[#This Row],[16/03/2024]]-E24),"")</f>
        <v>-1.1793981481481551E-4</v>
      </c>
      <c r="O24" s="3">
        <f>IFERROR(SUM(Tabla6[[#This Row],[4/05/2024]]-F24),"")</f>
        <v>7.9282407407407253E-5</v>
      </c>
      <c r="P24" s="3">
        <f>IFERROR(SUM(Tabla6[[#This Row],[20/07/2024]]-G24),"")</f>
        <v>-2.6944444444444368E-4</v>
      </c>
      <c r="Q24" s="3" t="str">
        <f>IFERROR(SUM(Tabla6[[#This Row],[17/08/2024]]-H24),"")</f>
        <v/>
      </c>
      <c r="R24" s="3" t="str">
        <f>IFERROR(SUM(Tabla6[[#This Row],[19/10/2024]]-I24),"")</f>
        <v/>
      </c>
      <c r="S24" s="25" t="str" cm="1">
        <f t="array" ref="S24">IF(INDEX(U24:X24,COUNTA(U24:X24))&lt;0,"MEJORA CONTINUA","")</f>
        <v/>
      </c>
      <c r="T24" s="1">
        <f t="shared" si="3"/>
        <v>5</v>
      </c>
      <c r="U24">
        <f t="shared" si="9"/>
        <v>0</v>
      </c>
      <c r="V24">
        <f t="shared" si="10"/>
        <v>0</v>
      </c>
      <c r="W24" t="str">
        <f t="shared" si="11"/>
        <v/>
      </c>
      <c r="X24" t="str">
        <f t="shared" si="12"/>
        <v/>
      </c>
    </row>
    <row r="25" spans="1:24" x14ac:dyDescent="0.25">
      <c r="A25" t="s">
        <v>394</v>
      </c>
      <c r="B25" s="1">
        <f ca="1">_xlfn.XLOOKUP(A25,ATLETAS!$C:$C,ATLETAS!B:B,"-")</f>
        <v>15</v>
      </c>
      <c r="C25" s="1" t="str">
        <f>_xlfn.XLOOKUP(A25,ATLETAS!$C:$C,ATLETAS!F:F,"-")</f>
        <v>AVATAR</v>
      </c>
      <c r="D25" s="19">
        <f t="shared" si="0"/>
        <v>5.059259259259259E-3</v>
      </c>
      <c r="E25" s="3" cm="1">
        <f t="array" ref="E25">IFERROR(_xlfn._xlws.FILTER(BD_ATLETAS[TIEMPO],(BD_ATLETAS[ATLETA]=$A25)*(BD_ATLETAS[PRUEBA]='CHEQUEO D.F'!$B$1)*(BD_ATLETAS[SEXO]='CHEQUEO D.F'!$C$1)*(BD_ATLETAS[F. COMPETENCIA]='CHEQUEO D.F'!E$2)),"N/P")</f>
        <v>5.197800925925926E-3</v>
      </c>
      <c r="F25" s="3" cm="1">
        <f t="array" ref="F25">IFERROR(_xlfn._xlws.FILTER(BD_ATLETAS[TIEMPO],(BD_ATLETAS[ATLETA]=$A25)*(BD_ATLETAS[PRUEBA]='CHEQUEO D.F'!$B$1)*(BD_ATLETAS[SEXO]='CHEQUEO D.F'!$C$1)*(BD_ATLETAS[F. COMPETENCIA]='CHEQUEO D.F'!F$2)),"N/P")</f>
        <v>5.059259259259259E-3</v>
      </c>
      <c r="G25" s="3" cm="1">
        <f t="array" ref="G25">IFERROR(_xlfn._xlws.FILTER(BD_ATLETAS[TIEMPO],(BD_ATLETAS[ATLETA]=$A25)*(BD_ATLETAS[PRUEBA]='CHEQUEO D.F'!$B$1)*(BD_ATLETAS[SEXO]='CHEQUEO D.F'!$C$1)*(BD_ATLETAS[F. COMPETENCIA]='CHEQUEO D.F'!G$2)),"N/P")</f>
        <v>5.3637731481481479E-3</v>
      </c>
      <c r="H25" s="3" t="str" cm="1">
        <f t="array" ref="H25">IFERROR(_xlfn._xlws.FILTER(BD_ATLETAS[TIEMPO],(BD_ATLETAS[ATLETA]=$A25)*(BD_ATLETAS[PRUEBA]='CHEQUEO D.F'!$B$1)*(BD_ATLETAS[SEXO]='CHEQUEO D.F'!$C$1)*(BD_ATLETAS[F. COMPETENCIA]='CHEQUEO D.F'!H$2)),"N/P")</f>
        <v>N/P</v>
      </c>
      <c r="I25" s="3" t="str" cm="1">
        <f t="array" ref="I25">IFERROR(_xlfn._xlws.FILTER(BD_ATLETAS[TIEMPO],(BD_ATLETAS[ATLETA]=$A25)*(BD_ATLETAS[PRUEBA]='CHEQUEO D.F'!$B$1)*(BD_ATLETAS[SEXO]='CHEQUEO D.F'!$C$1)*(BD_ATLETAS[F. COMPETENCIA]='CHEQUEO D.F'!I$2)),"N/P")</f>
        <v>N/P</v>
      </c>
      <c r="J25" s="3" cm="1">
        <f t="array" ref="J25">IFERROR(_xlfn._xlws.FILTER(BD_ATLETAS[TIEMPO],(BD_ATLETAS[ATLETA]=$A25)*(BD_ATLETAS[PRUEBA]='CHEQUEO D.F'!$B$1)*(BD_ATLETAS[SEXO]='CHEQUEO D.F'!$C$1)*(BD_ATLETAS[F. COMPETENCIA]='CHEQUEO D.F'!J$2)),"N/P")</f>
        <v>5.1875000000000003E-3</v>
      </c>
      <c r="K25" s="3" t="str">
        <f t="shared" ca="1" si="1"/>
        <v>05:16,25</v>
      </c>
      <c r="L25" s="3">
        <f t="shared" ca="1" si="2"/>
        <v>1.5271990740740745E-3</v>
      </c>
      <c r="M25" s="1" t="str" cm="1">
        <f t="array" aca="1" ref="M25" ca="1">_xlfn.IFS(B25&lt;10,"",L25&gt;0,"",L25&lt;0,"VALIDO")</f>
        <v/>
      </c>
      <c r="N25" s="3">
        <f>IFERROR(SUM(Tabla6[[#This Row],[16/03/2024]]-E25),"")</f>
        <v>-1.3854166666666702E-4</v>
      </c>
      <c r="O25" s="3">
        <f>IFERROR(SUM(Tabla6[[#This Row],[4/05/2024]]-F25),"")</f>
        <v>3.0451388888888889E-4</v>
      </c>
      <c r="P25" s="3" t="str">
        <f>IFERROR(SUM(Tabla6[[#This Row],[20/07/2024]]-G25),"")</f>
        <v/>
      </c>
      <c r="Q25" s="3" t="str">
        <f>IFERROR(SUM(Tabla6[[#This Row],[17/08/2024]]-H25),"")</f>
        <v/>
      </c>
      <c r="R25" s="3" t="str">
        <f>IFERROR(SUM(Tabla6[[#This Row],[19/10/2024]]-I25),"")</f>
        <v/>
      </c>
      <c r="S25" s="25" t="str" cm="1">
        <f t="array" ref="S25">IF(INDEX(U25:X25,COUNTA(U25:X25))&lt;0,"MEJORA CONTINUA","")</f>
        <v/>
      </c>
      <c r="T25" s="1">
        <f t="shared" si="3"/>
        <v>4</v>
      </c>
      <c r="U25">
        <f t="shared" si="9"/>
        <v>0</v>
      </c>
      <c r="V25" t="str">
        <f t="shared" si="10"/>
        <v/>
      </c>
      <c r="W25" t="str">
        <f t="shared" si="11"/>
        <v/>
      </c>
      <c r="X25" t="str">
        <f t="shared" si="12"/>
        <v/>
      </c>
    </row>
    <row r="26" spans="1:24" x14ac:dyDescent="0.25">
      <c r="A26" t="s">
        <v>127</v>
      </c>
      <c r="B26" s="1">
        <f ca="1">_xlfn.XLOOKUP(A26,ATLETAS!$C:$C,ATLETAS!B:B,"-")</f>
        <v>15</v>
      </c>
      <c r="C26" s="1" t="str">
        <f>_xlfn.XLOOKUP(A26,ATLETAS!$C:$C,ATLETAS!F:F,"-")</f>
        <v>DELFINES</v>
      </c>
      <c r="D26" s="19">
        <f t="shared" si="0"/>
        <v>4.3181712962962956E-3</v>
      </c>
      <c r="E26" s="3" cm="1">
        <f t="array" ref="E26">IFERROR(_xlfn._xlws.FILTER(BD_ATLETAS[TIEMPO],(BD_ATLETAS[ATLETA]=$A26)*(BD_ATLETAS[PRUEBA]='CHEQUEO D.F'!$B$1)*(BD_ATLETAS[SEXO]='CHEQUEO D.F'!$C$1)*(BD_ATLETAS[F. COMPETENCIA]='CHEQUEO D.F'!E$2)),"N/P")</f>
        <v>4.7348379629629633E-3</v>
      </c>
      <c r="F26" s="3" cm="1">
        <f t="array" ref="F26">IFERROR(_xlfn._xlws.FILTER(BD_ATLETAS[TIEMPO],(BD_ATLETAS[ATLETA]=$A26)*(BD_ATLETAS[PRUEBA]='CHEQUEO D.F'!$B$1)*(BD_ATLETAS[SEXO]='CHEQUEO D.F'!$C$1)*(BD_ATLETAS[F. COMPETENCIA]='CHEQUEO D.F'!F$2)),"N/P")</f>
        <v>4.5192129629629627E-3</v>
      </c>
      <c r="G26" s="3" cm="1">
        <f t="array" ref="G26">IFERROR(_xlfn._xlws.FILTER(BD_ATLETAS[TIEMPO],(BD_ATLETAS[ATLETA]=$A26)*(BD_ATLETAS[PRUEBA]='CHEQUEO D.F'!$B$1)*(BD_ATLETAS[SEXO]='CHEQUEO D.F'!$C$1)*(BD_ATLETAS[F. COMPETENCIA]='CHEQUEO D.F'!G$2)),"N/P")</f>
        <v>4.3836805555555556E-3</v>
      </c>
      <c r="H26" s="3" cm="1">
        <f t="array" ref="H26">IFERROR(_xlfn._xlws.FILTER(BD_ATLETAS[TIEMPO],(BD_ATLETAS[ATLETA]=$A26)*(BD_ATLETAS[PRUEBA]='CHEQUEO D.F'!$B$1)*(BD_ATLETAS[SEXO]='CHEQUEO D.F'!$C$1)*(BD_ATLETAS[F. COMPETENCIA]='CHEQUEO D.F'!H$2)),"N/P")</f>
        <v>4.4226851851851849E-3</v>
      </c>
      <c r="I26" s="3" cm="1">
        <f t="array" ref="I26">IFERROR(_xlfn._xlws.FILTER(BD_ATLETAS[TIEMPO],(BD_ATLETAS[ATLETA]=$A26)*(BD_ATLETAS[PRUEBA]='CHEQUEO D.F'!$B$1)*(BD_ATLETAS[SEXO]='CHEQUEO D.F'!$C$1)*(BD_ATLETAS[F. COMPETENCIA]='CHEQUEO D.F'!I$2)),"N/P")</f>
        <v>4.3181712962962956E-3</v>
      </c>
      <c r="J26" s="3" cm="1">
        <f t="array" ref="J26">IFERROR(_xlfn._xlws.FILTER(BD_ATLETAS[TIEMPO],(BD_ATLETAS[ATLETA]=$A26)*(BD_ATLETAS[PRUEBA]='CHEQUEO D.F'!$B$1)*(BD_ATLETAS[SEXO]='CHEQUEO D.F'!$C$1)*(BD_ATLETAS[F. COMPETENCIA]='CHEQUEO D.F'!J$2)),"N/P")</f>
        <v>4.343865740740741E-3</v>
      </c>
      <c r="K26" s="3" t="str">
        <f t="shared" ca="1" si="1"/>
        <v>05:16,25</v>
      </c>
      <c r="L26" s="3">
        <f t="shared" ca="1" si="2"/>
        <v>6.8356481481481523E-4</v>
      </c>
      <c r="M26" s="1" t="str" cm="1">
        <f t="array" aca="1" ref="M26" ca="1">_xlfn.IFS(B26&lt;10,"",L26&gt;0,"",L26&lt;0,"VALIDO")</f>
        <v/>
      </c>
      <c r="N26" s="3">
        <f>IFERROR(SUM(Tabla6[[#This Row],[16/03/2024]]-E26),"")</f>
        <v>-2.1562500000000054E-4</v>
      </c>
      <c r="O26" s="3">
        <f>IFERROR(SUM(Tabla6[[#This Row],[4/05/2024]]-F26),"")</f>
        <v>-1.3553240740740713E-4</v>
      </c>
      <c r="P26" s="3">
        <f>IFERROR(SUM(Tabla6[[#This Row],[20/07/2024]]-G26),"")</f>
        <v>3.9004629629629285E-5</v>
      </c>
      <c r="Q26" s="3">
        <f>IFERROR(SUM(Tabla6[[#This Row],[17/08/2024]]-H26),"")</f>
        <v>-1.0451388888888923E-4</v>
      </c>
      <c r="R26" s="3">
        <f>IFERROR(SUM(Tabla6[[#This Row],[19/10/2024]]-I26),"")</f>
        <v>2.5694444444445373E-5</v>
      </c>
      <c r="S26" s="25" t="str" cm="1">
        <f t="array" ref="S26">IF(INDEX(U26:X26,COUNTA(U26:X26))&lt;0,"MEJORA CONTINUA","")</f>
        <v/>
      </c>
      <c r="T26" s="1">
        <f t="shared" si="3"/>
        <v>6</v>
      </c>
      <c r="U26">
        <f t="shared" si="9"/>
        <v>-2</v>
      </c>
      <c r="V26">
        <f t="shared" si="10"/>
        <v>0</v>
      </c>
      <c r="W26">
        <f t="shared" si="11"/>
        <v>0</v>
      </c>
      <c r="X26">
        <f t="shared" si="12"/>
        <v>0</v>
      </c>
    </row>
    <row r="27" spans="1:24" x14ac:dyDescent="0.25">
      <c r="A27" t="s">
        <v>392</v>
      </c>
      <c r="B27" s="1">
        <f ca="1">_xlfn.XLOOKUP(A27,ATLETAS!$C:$C,ATLETAS!B:B,"-")</f>
        <v>15</v>
      </c>
      <c r="C27" s="1" t="str">
        <f>_xlfn.XLOOKUP(A27,ATLETAS!$C:$C,ATLETAS!F:F,"-")</f>
        <v>NNG</v>
      </c>
      <c r="D27" s="19">
        <f t="shared" si="0"/>
        <v>6.1729166666666668E-3</v>
      </c>
      <c r="E27" s="3" cm="1">
        <f t="array" ref="E27">IFERROR(_xlfn._xlws.FILTER(BD_ATLETAS[TIEMPO],(BD_ATLETAS[ATLETA]=$A27)*(BD_ATLETAS[PRUEBA]='CHEQUEO D.F'!$B$1)*(BD_ATLETAS[SEXO]='CHEQUEO D.F'!$C$1)*(BD_ATLETAS[F. COMPETENCIA]='CHEQUEO D.F'!E$2)),"N/P")</f>
        <v>6.4067129629629639E-3</v>
      </c>
      <c r="F27" s="3" cm="1">
        <f t="array" ref="F27">IFERROR(_xlfn._xlws.FILTER(BD_ATLETAS[TIEMPO],(BD_ATLETAS[ATLETA]=$A27)*(BD_ATLETAS[PRUEBA]='CHEQUEO D.F'!$B$1)*(BD_ATLETAS[SEXO]='CHEQUEO D.F'!$C$1)*(BD_ATLETAS[F. COMPETENCIA]='CHEQUEO D.F'!F$2)),"N/P")</f>
        <v>6.3160879629629635E-3</v>
      </c>
      <c r="G27" s="3" cm="1">
        <f t="array" ref="G27">IFERROR(_xlfn._xlws.FILTER(BD_ATLETAS[TIEMPO],(BD_ATLETAS[ATLETA]=$A27)*(BD_ATLETAS[PRUEBA]='CHEQUEO D.F'!$B$1)*(BD_ATLETAS[SEXO]='CHEQUEO D.F'!$C$1)*(BD_ATLETAS[F. COMPETENCIA]='CHEQUEO D.F'!G$2)),"N/P")</f>
        <v>6.5863425925925916E-3</v>
      </c>
      <c r="H27" s="3" cm="1">
        <f t="array" ref="H27">IFERROR(_xlfn._xlws.FILTER(BD_ATLETAS[TIEMPO],(BD_ATLETAS[ATLETA]=$A27)*(BD_ATLETAS[PRUEBA]='CHEQUEO D.F'!$B$1)*(BD_ATLETAS[SEXO]='CHEQUEO D.F'!$C$1)*(BD_ATLETAS[F. COMPETENCIA]='CHEQUEO D.F'!H$2)),"N/P")</f>
        <v>6.2416666666666662E-3</v>
      </c>
      <c r="I27" s="3" cm="1">
        <f t="array" ref="I27">IFERROR(_xlfn._xlws.FILTER(BD_ATLETAS[TIEMPO],(BD_ATLETAS[ATLETA]=$A27)*(BD_ATLETAS[PRUEBA]='CHEQUEO D.F'!$B$1)*(BD_ATLETAS[SEXO]='CHEQUEO D.F'!$C$1)*(BD_ATLETAS[F. COMPETENCIA]='CHEQUEO D.F'!I$2)),"N/P")</f>
        <v>6.1729166666666668E-3</v>
      </c>
      <c r="J27" s="3" t="str" cm="1">
        <f t="array" ref="J27">IFERROR(_xlfn._xlws.FILTER(BD_ATLETAS[TIEMPO],(BD_ATLETAS[ATLETA]=$A27)*(BD_ATLETAS[PRUEBA]='CHEQUEO D.F'!$B$1)*(BD_ATLETAS[SEXO]='CHEQUEO D.F'!$C$1)*(BD_ATLETAS[F. COMPETENCIA]='CHEQUEO D.F'!J$2)),"N/P")</f>
        <v>N/P</v>
      </c>
      <c r="K27" s="3" t="str">
        <f t="shared" ca="1" si="1"/>
        <v>05:16,25</v>
      </c>
      <c r="L27" s="3">
        <f t="shared" ca="1" si="2"/>
        <v>2.512615740740741E-3</v>
      </c>
      <c r="M27" s="1" t="str" cm="1">
        <f t="array" aca="1" ref="M27" ca="1">_xlfn.IFS(B27&lt;10,"",L27&gt;0,"",L27&lt;0,"VALIDO")</f>
        <v/>
      </c>
      <c r="N27" s="3">
        <f>IFERROR(SUM(Tabla6[[#This Row],[16/03/2024]]-E27),"")</f>
        <v>-9.0625000000000427E-5</v>
      </c>
      <c r="O27" s="3">
        <f>IFERROR(SUM(Tabla6[[#This Row],[4/05/2024]]-F27),"")</f>
        <v>2.702546296296281E-4</v>
      </c>
      <c r="P27" s="3">
        <f>IFERROR(SUM(Tabla6[[#This Row],[20/07/2024]]-G27),"")</f>
        <v>-3.4467592592592536E-4</v>
      </c>
      <c r="Q27" s="3">
        <f>IFERROR(SUM(Tabla6[[#This Row],[17/08/2024]]-H27),"")</f>
        <v>-6.8749999999999367E-5</v>
      </c>
      <c r="R27" s="3" t="str">
        <f>IFERROR(SUM(Tabla6[[#This Row],[19/10/2024]]-I27),"")</f>
        <v/>
      </c>
      <c r="S27" s="25" t="str" cm="1">
        <f t="array" ref="S27">IF(INDEX(U27:X27,COUNTA(U27:X27))&lt;0,"MEJORA CONTINUA","")</f>
        <v/>
      </c>
      <c r="T27" s="1">
        <f t="shared" si="3"/>
        <v>5</v>
      </c>
      <c r="U27">
        <f t="shared" si="9"/>
        <v>0</v>
      </c>
      <c r="V27">
        <f t="shared" si="10"/>
        <v>0</v>
      </c>
      <c r="W27">
        <f t="shared" si="11"/>
        <v>-2</v>
      </c>
      <c r="X27" t="str">
        <f t="shared" si="12"/>
        <v/>
      </c>
    </row>
    <row r="28" spans="1:24" x14ac:dyDescent="0.25">
      <c r="A28" t="s">
        <v>395</v>
      </c>
      <c r="B28" s="1">
        <f ca="1">_xlfn.XLOOKUP(A28,ATLETAS!$C:$C,ATLETAS!B:B,"-")</f>
        <v>15</v>
      </c>
      <c r="C28" s="1" t="str">
        <f>_xlfn.XLOOKUP(A28,ATLETAS!$C:$C,ATLETAS!F:F,"-")</f>
        <v>Sport World</v>
      </c>
      <c r="D28" s="19">
        <f t="shared" si="0"/>
        <v>4.3291666666666669E-3</v>
      </c>
      <c r="E28" s="3" cm="1">
        <f t="array" ref="E28">IFERROR(_xlfn._xlws.FILTER(BD_ATLETAS[TIEMPO],(BD_ATLETAS[ATLETA]=$A28)*(BD_ATLETAS[PRUEBA]='CHEQUEO D.F'!$B$1)*(BD_ATLETAS[SEXO]='CHEQUEO D.F'!$C$1)*(BD_ATLETAS[F. COMPETENCIA]='CHEQUEO D.F'!E$2)),"N/P")</f>
        <v>4.6100694444444453E-3</v>
      </c>
      <c r="F28" s="3" cm="1">
        <f t="array" ref="F28">IFERROR(_xlfn._xlws.FILTER(BD_ATLETAS[TIEMPO],(BD_ATLETAS[ATLETA]=$A28)*(BD_ATLETAS[PRUEBA]='CHEQUEO D.F'!$B$1)*(BD_ATLETAS[SEXO]='CHEQUEO D.F'!$C$1)*(BD_ATLETAS[F. COMPETENCIA]='CHEQUEO D.F'!F$2)),"N/P")</f>
        <v>4.7315972222222221E-3</v>
      </c>
      <c r="G28" s="3" cm="1">
        <f t="array" ref="G28">IFERROR(_xlfn._xlws.FILTER(BD_ATLETAS[TIEMPO],(BD_ATLETAS[ATLETA]=$A28)*(BD_ATLETAS[PRUEBA]='CHEQUEO D.F'!$B$1)*(BD_ATLETAS[SEXO]='CHEQUEO D.F'!$C$1)*(BD_ATLETAS[F. COMPETENCIA]='CHEQUEO D.F'!G$2)),"N/P")</f>
        <v>4.43287037037037E-3</v>
      </c>
      <c r="H28" s="3" cm="1">
        <f t="array" ref="H28">IFERROR(_xlfn._xlws.FILTER(BD_ATLETAS[TIEMPO],(BD_ATLETAS[ATLETA]=$A28)*(BD_ATLETAS[PRUEBA]='CHEQUEO D.F'!$B$1)*(BD_ATLETAS[SEXO]='CHEQUEO D.F'!$C$1)*(BD_ATLETAS[F. COMPETENCIA]='CHEQUEO D.F'!H$2)),"N/P")</f>
        <v>4.3652777777777778E-3</v>
      </c>
      <c r="I28" s="3" t="str" cm="1">
        <f t="array" ref="I28">IFERROR(_xlfn._xlws.FILTER(BD_ATLETAS[TIEMPO],(BD_ATLETAS[ATLETA]=$A28)*(BD_ATLETAS[PRUEBA]='CHEQUEO D.F'!$B$1)*(BD_ATLETAS[SEXO]='CHEQUEO D.F'!$C$1)*(BD_ATLETAS[F. COMPETENCIA]='CHEQUEO D.F'!I$2)),"N/P")</f>
        <v>N/P</v>
      </c>
      <c r="J28" s="3" cm="1">
        <f t="array" ref="J28">IFERROR(_xlfn._xlws.FILTER(BD_ATLETAS[TIEMPO],(BD_ATLETAS[ATLETA]=$A28)*(BD_ATLETAS[PRUEBA]='CHEQUEO D.F'!$B$1)*(BD_ATLETAS[SEXO]='CHEQUEO D.F'!$C$1)*(BD_ATLETAS[F. COMPETENCIA]='CHEQUEO D.F'!J$2)),"N/P")</f>
        <v>4.3291666666666669E-3</v>
      </c>
      <c r="K28" s="3" t="str">
        <f t="shared" ca="1" si="1"/>
        <v>05:16,25</v>
      </c>
      <c r="L28" s="3">
        <f t="shared" ca="1" si="2"/>
        <v>6.6886574074074114E-4</v>
      </c>
      <c r="M28" s="1" t="str" cm="1">
        <f t="array" aca="1" ref="M28" ca="1">_xlfn.IFS(B28&lt;10,"",L28&gt;0,"",L28&lt;0,"VALIDO")</f>
        <v/>
      </c>
      <c r="N28" s="3">
        <f>IFERROR(SUM(Tabla6[[#This Row],[16/03/2024]]-E28),"")</f>
        <v>1.2152777777777683E-4</v>
      </c>
      <c r="O28" s="3">
        <f>IFERROR(SUM(Tabla6[[#This Row],[4/05/2024]]-F28),"")</f>
        <v>-2.987268518518521E-4</v>
      </c>
      <c r="P28" s="3">
        <f>IFERROR(SUM(Tabla6[[#This Row],[20/07/2024]]-G28),"")</f>
        <v>-6.7592592592592184E-5</v>
      </c>
      <c r="Q28" s="3" t="str">
        <f>IFERROR(SUM(Tabla6[[#This Row],[17/08/2024]]-H28),"")</f>
        <v/>
      </c>
      <c r="R28" s="3" t="str">
        <f>IFERROR(SUM(Tabla6[[#This Row],[19/10/2024]]-I28),"")</f>
        <v/>
      </c>
      <c r="S28" s="25" t="str" cm="1">
        <f t="array" ref="S28">IF(INDEX(U28:X28,COUNTA(U28:X28))&lt;0,"MEJORA CONTINUA","")</f>
        <v/>
      </c>
      <c r="T28" s="1">
        <f t="shared" si="3"/>
        <v>5</v>
      </c>
      <c r="U28">
        <f t="shared" si="9"/>
        <v>0</v>
      </c>
      <c r="V28">
        <f t="shared" si="10"/>
        <v>-2</v>
      </c>
      <c r="W28" t="str">
        <f t="shared" si="11"/>
        <v/>
      </c>
      <c r="X28" t="str">
        <f t="shared" si="12"/>
        <v/>
      </c>
    </row>
    <row r="29" spans="1:24" x14ac:dyDescent="0.25">
      <c r="A29" t="s">
        <v>84</v>
      </c>
      <c r="B29" s="1">
        <f ca="1">_xlfn.XLOOKUP(A29,ATLETAS!$C:$C,ATLETAS!B:B,"-")</f>
        <v>16</v>
      </c>
      <c r="C29" s="1" t="str">
        <f>_xlfn.XLOOKUP(A29,ATLETAS!$C:$C,ATLETAS!F:F,"-")</f>
        <v>AQUARIUM</v>
      </c>
      <c r="D29" s="19">
        <f t="shared" si="0"/>
        <v>5.1956018518518514E-3</v>
      </c>
      <c r="E29" s="3" cm="1">
        <f t="array" ref="E29">IFERROR(_xlfn._xlws.FILTER(BD_ATLETAS[TIEMPO],(BD_ATLETAS[ATLETA]=$A29)*(BD_ATLETAS[PRUEBA]='CHEQUEO D.F'!$B$1)*(BD_ATLETAS[SEXO]='CHEQUEO D.F'!$C$1)*(BD_ATLETAS[F. COMPETENCIA]='CHEQUEO D.F'!E$2)),"N/P")</f>
        <v>5.2203703703703709E-3</v>
      </c>
      <c r="F29" s="3" t="str" cm="1">
        <f t="array" ref="F29">IFERROR(_xlfn._xlws.FILTER(BD_ATLETAS[TIEMPO],(BD_ATLETAS[ATLETA]=$A29)*(BD_ATLETAS[PRUEBA]='CHEQUEO D.F'!$B$1)*(BD_ATLETAS[SEXO]='CHEQUEO D.F'!$C$1)*(BD_ATLETAS[F. COMPETENCIA]='CHEQUEO D.F'!F$2)),"N/P")</f>
        <v>N/P</v>
      </c>
      <c r="G29" s="3" t="str" cm="1">
        <f t="array" ref="G29">IFERROR(_xlfn._xlws.FILTER(BD_ATLETAS[TIEMPO],(BD_ATLETAS[ATLETA]=$A29)*(BD_ATLETAS[PRUEBA]='CHEQUEO D.F'!$B$1)*(BD_ATLETAS[SEXO]='CHEQUEO D.F'!$C$1)*(BD_ATLETAS[F. COMPETENCIA]='CHEQUEO D.F'!G$2)),"N/P")</f>
        <v>N/P</v>
      </c>
      <c r="H29" s="3" cm="1">
        <f t="array" ref="H29">IFERROR(_xlfn._xlws.FILTER(BD_ATLETAS[TIEMPO],(BD_ATLETAS[ATLETA]=$A29)*(BD_ATLETAS[PRUEBA]='CHEQUEO D.F'!$B$1)*(BD_ATLETAS[SEXO]='CHEQUEO D.F'!$C$1)*(BD_ATLETAS[F. COMPETENCIA]='CHEQUEO D.F'!H$2)),"N/P")</f>
        <v>5.2326388888888891E-3</v>
      </c>
      <c r="I29" s="3" cm="1">
        <f t="array" ref="I29">IFERROR(_xlfn._xlws.FILTER(BD_ATLETAS[TIEMPO],(BD_ATLETAS[ATLETA]=$A29)*(BD_ATLETAS[PRUEBA]='CHEQUEO D.F'!$B$1)*(BD_ATLETAS[SEXO]='CHEQUEO D.F'!$C$1)*(BD_ATLETAS[F. COMPETENCIA]='CHEQUEO D.F'!I$2)),"N/P")</f>
        <v>5.1956018518518514E-3</v>
      </c>
      <c r="J29" s="3" cm="1">
        <f t="array" ref="J29">IFERROR(_xlfn._xlws.FILTER(BD_ATLETAS[TIEMPO],(BD_ATLETAS[ATLETA]=$A29)*(BD_ATLETAS[PRUEBA]='CHEQUEO D.F'!$B$1)*(BD_ATLETAS[SEXO]='CHEQUEO D.F'!$C$1)*(BD_ATLETAS[F. COMPETENCIA]='CHEQUEO D.F'!J$2)),"N/P")</f>
        <v>5.3283564814814817E-3</v>
      </c>
      <c r="K29" s="3" t="str">
        <f t="shared" ca="1" si="1"/>
        <v>05:04,21</v>
      </c>
      <c r="L29" s="3">
        <f t="shared" ca="1" si="2"/>
        <v>1.8074074074074077E-3</v>
      </c>
      <c r="M29" s="1" t="str" cm="1">
        <f t="array" aca="1" ref="M29" ca="1">_xlfn.IFS(B29&lt;10,"",L29&gt;0,"",L29&lt;0,"VALIDO")</f>
        <v/>
      </c>
      <c r="N29" s="3" t="str">
        <f>IFERROR(SUM(Tabla6[[#This Row],[16/03/2024]]-E29),"")</f>
        <v/>
      </c>
      <c r="O29" s="3" t="str">
        <f>IFERROR(SUM(Tabla6[[#This Row],[4/05/2024]]-F29),"")</f>
        <v/>
      </c>
      <c r="P29" s="3" t="str">
        <f>IFERROR(SUM(Tabla6[[#This Row],[20/07/2024]]-G29),"")</f>
        <v/>
      </c>
      <c r="Q29" s="3">
        <f>IFERROR(SUM(Tabla6[[#This Row],[17/08/2024]]-H29),"")</f>
        <v>-3.703703703703768E-5</v>
      </c>
      <c r="R29" s="3">
        <f>IFERROR(SUM(Tabla6[[#This Row],[19/10/2024]]-I29),"")</f>
        <v>1.3275462962963024E-4</v>
      </c>
      <c r="S29" s="25" t="str" cm="1">
        <f t="array" ref="S29">IF(INDEX(U29:X29,COUNTA(U29:X29))&lt;0,"MEJORA CONTINUA","")</f>
        <v/>
      </c>
      <c r="T29" s="1">
        <f t="shared" si="3"/>
        <v>4</v>
      </c>
      <c r="U29" t="str">
        <f t="shared" si="9"/>
        <v/>
      </c>
      <c r="V29" t="str">
        <f t="shared" si="10"/>
        <v/>
      </c>
      <c r="W29" t="str">
        <f t="shared" si="11"/>
        <v/>
      </c>
      <c r="X29">
        <f t="shared" si="12"/>
        <v>0</v>
      </c>
    </row>
    <row r="30" spans="1:24" x14ac:dyDescent="0.25">
      <c r="A30" t="s">
        <v>73</v>
      </c>
      <c r="B30" s="1">
        <f ca="1">_xlfn.XLOOKUP(A30,ATLETAS!$C:$C,ATLETAS!B:B,"-")</f>
        <v>16</v>
      </c>
      <c r="C30" s="1" t="str">
        <f>_xlfn.XLOOKUP(A30,ATLETAS!$C:$C,ATLETAS!F:F,"-")</f>
        <v>AVATAR</v>
      </c>
      <c r="D30" s="19">
        <f t="shared" si="0"/>
        <v>4.7474537037037034E-3</v>
      </c>
      <c r="E30" s="3" cm="1">
        <f t="array" ref="E30">IFERROR(_xlfn._xlws.FILTER(BD_ATLETAS[TIEMPO],(BD_ATLETAS[ATLETA]=$A30)*(BD_ATLETAS[PRUEBA]='CHEQUEO D.F'!$B$1)*(BD_ATLETAS[SEXO]='CHEQUEO D.F'!$C$1)*(BD_ATLETAS[F. COMPETENCIA]='CHEQUEO D.F'!E$2)),"N/P")</f>
        <v>5.1307291666666671E-3</v>
      </c>
      <c r="F30" s="3" cm="1">
        <f t="array" ref="F30">IFERROR(_xlfn._xlws.FILTER(BD_ATLETAS[TIEMPO],(BD_ATLETAS[ATLETA]=$A30)*(BD_ATLETAS[PRUEBA]='CHEQUEO D.F'!$B$1)*(BD_ATLETAS[SEXO]='CHEQUEO D.F'!$C$1)*(BD_ATLETAS[F. COMPETENCIA]='CHEQUEO D.F'!F$2)),"N/P")</f>
        <v>4.9074074074074072E-3</v>
      </c>
      <c r="G30" s="3" t="str" cm="1">
        <f t="array" ref="G30">IFERROR(_xlfn._xlws.FILTER(BD_ATLETAS[TIEMPO],(BD_ATLETAS[ATLETA]=$A30)*(BD_ATLETAS[PRUEBA]='CHEQUEO D.F'!$B$1)*(BD_ATLETAS[SEXO]='CHEQUEO D.F'!$C$1)*(BD_ATLETAS[F. COMPETENCIA]='CHEQUEO D.F'!G$2)),"N/P")</f>
        <v>N/P</v>
      </c>
      <c r="H30" s="3" cm="1">
        <f t="array" ref="H30">IFERROR(_xlfn._xlws.FILTER(BD_ATLETAS[TIEMPO],(BD_ATLETAS[ATLETA]=$A30)*(BD_ATLETAS[PRUEBA]='CHEQUEO D.F'!$B$1)*(BD_ATLETAS[SEXO]='CHEQUEO D.F'!$C$1)*(BD_ATLETAS[F. COMPETENCIA]='CHEQUEO D.F'!H$2)),"N/P")</f>
        <v>4.9526620370370375E-3</v>
      </c>
      <c r="I30" s="3" cm="1">
        <f t="array" ref="I30">IFERROR(_xlfn._xlws.FILTER(BD_ATLETAS[TIEMPO],(BD_ATLETAS[ATLETA]=$A30)*(BD_ATLETAS[PRUEBA]='CHEQUEO D.F'!$B$1)*(BD_ATLETAS[SEXO]='CHEQUEO D.F'!$C$1)*(BD_ATLETAS[F. COMPETENCIA]='CHEQUEO D.F'!I$2)),"N/P")</f>
        <v>4.7474537037037034E-3</v>
      </c>
      <c r="J30" s="3" cm="1">
        <f t="array" ref="J30">IFERROR(_xlfn._xlws.FILTER(BD_ATLETAS[TIEMPO],(BD_ATLETAS[ATLETA]=$A30)*(BD_ATLETAS[PRUEBA]='CHEQUEO D.F'!$B$1)*(BD_ATLETAS[SEXO]='CHEQUEO D.F'!$C$1)*(BD_ATLETAS[F. COMPETENCIA]='CHEQUEO D.F'!J$2)),"N/P")</f>
        <v>4.9120370370370368E-3</v>
      </c>
      <c r="K30" s="3" t="str">
        <f t="shared" ca="1" si="1"/>
        <v>05:04,21</v>
      </c>
      <c r="L30" s="3">
        <f t="shared" ca="1" si="2"/>
        <v>1.3910879629629629E-3</v>
      </c>
      <c r="M30" s="1" t="str" cm="1">
        <f t="array" aca="1" ref="M30" ca="1">_xlfn.IFS(B30&lt;10,"",L30&gt;0,"",L30&lt;0,"VALIDO")</f>
        <v/>
      </c>
      <c r="N30" s="3">
        <f>IFERROR(SUM(Tabla6[[#This Row],[16/03/2024]]-E30),"")</f>
        <v>-2.2332175925925991E-4</v>
      </c>
      <c r="O30" s="3" t="str">
        <f>IFERROR(SUM(Tabla6[[#This Row],[4/05/2024]]-F30),"")</f>
        <v/>
      </c>
      <c r="P30" s="3" t="str">
        <f>IFERROR(SUM(Tabla6[[#This Row],[20/07/2024]]-G30),"")</f>
        <v/>
      </c>
      <c r="Q30" s="3">
        <f>IFERROR(SUM(Tabla6[[#This Row],[17/08/2024]]-H30),"")</f>
        <v>-2.0520833333333415E-4</v>
      </c>
      <c r="R30" s="3">
        <f>IFERROR(SUM(Tabla6[[#This Row],[19/10/2024]]-I30),"")</f>
        <v>1.6458333333333342E-4</v>
      </c>
      <c r="S30" s="25" t="str" cm="1">
        <f t="array" ref="S30">IF(INDEX(U30:X30,COUNTA(U30:X30))&lt;0,"MEJORA CONTINUA","")</f>
        <v/>
      </c>
      <c r="T30" s="1">
        <f t="shared" si="3"/>
        <v>5</v>
      </c>
      <c r="U30" t="str">
        <f t="shared" si="9"/>
        <v/>
      </c>
      <c r="V30" t="str">
        <f t="shared" si="10"/>
        <v/>
      </c>
      <c r="W30" t="str">
        <f t="shared" si="11"/>
        <v/>
      </c>
      <c r="X30">
        <f t="shared" si="12"/>
        <v>0</v>
      </c>
    </row>
    <row r="31" spans="1:24" x14ac:dyDescent="0.25">
      <c r="A31" t="s">
        <v>128</v>
      </c>
      <c r="B31" s="1">
        <f ca="1">_xlfn.XLOOKUP(A31,ATLETAS!$C:$C,ATLETAS!B:B,"-")</f>
        <v>16</v>
      </c>
      <c r="C31" s="1" t="str">
        <f>_xlfn.XLOOKUP(A31,ATLETAS!$C:$C,ATLETAS!F:F,"-")</f>
        <v>DELFINES</v>
      </c>
      <c r="D31" s="19">
        <f t="shared" si="0"/>
        <v>4.728935185185185E-3</v>
      </c>
      <c r="E31" s="3" cm="1">
        <f t="array" ref="E31">IFERROR(_xlfn._xlws.FILTER(BD_ATLETAS[TIEMPO],(BD_ATLETAS[ATLETA]=$A31)*(BD_ATLETAS[PRUEBA]='CHEQUEO D.F'!$B$1)*(BD_ATLETAS[SEXO]='CHEQUEO D.F'!$C$1)*(BD_ATLETAS[F. COMPETENCIA]='CHEQUEO D.F'!E$2)),"N/P")</f>
        <v>5.8138310185185185E-3</v>
      </c>
      <c r="F31" s="3" cm="1">
        <f t="array" ref="F31">IFERROR(_xlfn._xlws.FILTER(BD_ATLETAS[TIEMPO],(BD_ATLETAS[ATLETA]=$A31)*(BD_ATLETAS[PRUEBA]='CHEQUEO D.F'!$B$1)*(BD_ATLETAS[SEXO]='CHEQUEO D.F'!$C$1)*(BD_ATLETAS[F. COMPETENCIA]='CHEQUEO D.F'!F$2)),"N/P")</f>
        <v>5.4355324074074072E-3</v>
      </c>
      <c r="G31" s="3" cm="1">
        <f t="array" ref="G31">IFERROR(_xlfn._xlws.FILTER(BD_ATLETAS[TIEMPO],(BD_ATLETAS[ATLETA]=$A31)*(BD_ATLETAS[PRUEBA]='CHEQUEO D.F'!$B$1)*(BD_ATLETAS[SEXO]='CHEQUEO D.F'!$C$1)*(BD_ATLETAS[F. COMPETENCIA]='CHEQUEO D.F'!G$2)),"N/P")</f>
        <v>4.9048611111111107E-3</v>
      </c>
      <c r="H31" s="3" cm="1">
        <f t="array" ref="H31">IFERROR(_xlfn._xlws.FILTER(BD_ATLETAS[TIEMPO],(BD_ATLETAS[ATLETA]=$A31)*(BD_ATLETAS[PRUEBA]='CHEQUEO D.F'!$B$1)*(BD_ATLETAS[SEXO]='CHEQUEO D.F'!$C$1)*(BD_ATLETAS[F. COMPETENCIA]='CHEQUEO D.F'!H$2)),"N/P")</f>
        <v>4.728935185185185E-3</v>
      </c>
      <c r="I31" s="3" cm="1">
        <f t="array" ref="I31">IFERROR(_xlfn._xlws.FILTER(BD_ATLETAS[TIEMPO],(BD_ATLETAS[ATLETA]=$A31)*(BD_ATLETAS[PRUEBA]='CHEQUEO D.F'!$B$1)*(BD_ATLETAS[SEXO]='CHEQUEO D.F'!$C$1)*(BD_ATLETAS[F. COMPETENCIA]='CHEQUEO D.F'!I$2)),"N/P")</f>
        <v>4.9140046296296293E-3</v>
      </c>
      <c r="J31" s="3" cm="1">
        <f t="array" ref="J31">IFERROR(_xlfn._xlws.FILTER(BD_ATLETAS[TIEMPO],(BD_ATLETAS[ATLETA]=$A31)*(BD_ATLETAS[PRUEBA]='CHEQUEO D.F'!$B$1)*(BD_ATLETAS[SEXO]='CHEQUEO D.F'!$C$1)*(BD_ATLETAS[F. COMPETENCIA]='CHEQUEO D.F'!J$2)),"N/P")</f>
        <v>4.9620370370370374E-3</v>
      </c>
      <c r="K31" s="3" t="str">
        <f t="shared" ca="1" si="1"/>
        <v>05:04,21</v>
      </c>
      <c r="L31" s="3">
        <f t="shared" ca="1" si="2"/>
        <v>1.4410879629629635E-3</v>
      </c>
      <c r="M31" s="1" t="str" cm="1">
        <f t="array" aca="1" ref="M31" ca="1">_xlfn.IFS(B31&lt;10,"",L31&gt;0,"",L31&lt;0,"VALIDO")</f>
        <v/>
      </c>
      <c r="N31" s="3">
        <f>IFERROR(SUM(Tabla6[[#This Row],[16/03/2024]]-E31),"")</f>
        <v>-3.7829861111111137E-4</v>
      </c>
      <c r="O31" s="3">
        <f>IFERROR(SUM(Tabla6[[#This Row],[4/05/2024]]-F31),"")</f>
        <v>-5.3067129629629645E-4</v>
      </c>
      <c r="P31" s="3">
        <f>IFERROR(SUM(Tabla6[[#This Row],[20/07/2024]]-G31),"")</f>
        <v>-1.7592592592592573E-4</v>
      </c>
      <c r="Q31" s="3">
        <f>IFERROR(SUM(Tabla6[[#This Row],[17/08/2024]]-H31),"")</f>
        <v>1.850694444444443E-4</v>
      </c>
      <c r="R31" s="3">
        <f>IFERROR(SUM(Tabla6[[#This Row],[19/10/2024]]-I31),"")</f>
        <v>4.8032407407408093E-5</v>
      </c>
      <c r="S31" s="25" t="str" cm="1">
        <f t="array" ref="S31">IF(INDEX(U31:X31,COUNTA(U31:X31))&lt;0,"MEJORA CONTINUA","")</f>
        <v/>
      </c>
      <c r="T31" s="1">
        <f t="shared" si="3"/>
        <v>6</v>
      </c>
      <c r="U31">
        <f t="shared" si="9"/>
        <v>-2</v>
      </c>
      <c r="V31">
        <f t="shared" si="10"/>
        <v>-2</v>
      </c>
      <c r="W31">
        <f t="shared" si="11"/>
        <v>0</v>
      </c>
      <c r="X31">
        <f t="shared" si="12"/>
        <v>2</v>
      </c>
    </row>
    <row r="32" spans="1:24" x14ac:dyDescent="0.25">
      <c r="A32" t="s">
        <v>335</v>
      </c>
      <c r="B32" s="1">
        <f ca="1">_xlfn.XLOOKUP(A32,ATLETAS!$C:$C,ATLETAS!B:B,"-")</f>
        <v>16</v>
      </c>
      <c r="C32" s="1" t="str">
        <f>_xlfn.XLOOKUP(A32,ATLETAS!$C:$C,ATLETAS!F:F,"-")</f>
        <v>TIBURON</v>
      </c>
      <c r="D32" s="19">
        <f t="shared" si="0"/>
        <v>4.0736111111111112E-3</v>
      </c>
      <c r="E32" s="3" cm="1">
        <f t="array" ref="E32">IFERROR(_xlfn._xlws.FILTER(BD_ATLETAS[TIEMPO],(BD_ATLETAS[ATLETA]=$A32)*(BD_ATLETAS[PRUEBA]='CHEQUEO D.F'!$B$1)*(BD_ATLETAS[SEXO]='CHEQUEO D.F'!$C$1)*(BD_ATLETAS[F. COMPETENCIA]='CHEQUEO D.F'!E$2)),"N/P")</f>
        <v>4.1377314814814809E-3</v>
      </c>
      <c r="F32" s="3" cm="1">
        <f t="array" ref="F32">IFERROR(_xlfn._xlws.FILTER(BD_ATLETAS[TIEMPO],(BD_ATLETAS[ATLETA]=$A32)*(BD_ATLETAS[PRUEBA]='CHEQUEO D.F'!$B$1)*(BD_ATLETAS[SEXO]='CHEQUEO D.F'!$C$1)*(BD_ATLETAS[F. COMPETENCIA]='CHEQUEO D.F'!F$2)),"N/P")</f>
        <v>4.2017361111111109E-3</v>
      </c>
      <c r="G32" s="3" cm="1">
        <f t="array" ref="G32">IFERROR(_xlfn._xlws.FILTER(BD_ATLETAS[TIEMPO],(BD_ATLETAS[ATLETA]=$A32)*(BD_ATLETAS[PRUEBA]='CHEQUEO D.F'!$B$1)*(BD_ATLETAS[SEXO]='CHEQUEO D.F'!$C$1)*(BD_ATLETAS[F. COMPETENCIA]='CHEQUEO D.F'!G$2)),"N/P")</f>
        <v>4.0736111111111112E-3</v>
      </c>
      <c r="H32" s="3" cm="1">
        <f t="array" ref="H32">IFERROR(_xlfn._xlws.FILTER(BD_ATLETAS[TIEMPO],(BD_ATLETAS[ATLETA]=$A32)*(BD_ATLETAS[PRUEBA]='CHEQUEO D.F'!$B$1)*(BD_ATLETAS[SEXO]='CHEQUEO D.F'!$C$1)*(BD_ATLETAS[F. COMPETENCIA]='CHEQUEO D.F'!H$2)),"N/P")</f>
        <v>4.0827546296296298E-3</v>
      </c>
      <c r="I32" s="3" t="str" cm="1">
        <f t="array" ref="I32">IFERROR(_xlfn._xlws.FILTER(BD_ATLETAS[TIEMPO],(BD_ATLETAS[ATLETA]=$A32)*(BD_ATLETAS[PRUEBA]='CHEQUEO D.F'!$B$1)*(BD_ATLETAS[SEXO]='CHEQUEO D.F'!$C$1)*(BD_ATLETAS[F. COMPETENCIA]='CHEQUEO D.F'!I$2)),"N/P")</f>
        <v>N/P</v>
      </c>
      <c r="J32" s="3" cm="1">
        <f t="array" ref="J32">IFERROR(_xlfn._xlws.FILTER(BD_ATLETAS[TIEMPO],(BD_ATLETAS[ATLETA]=$A32)*(BD_ATLETAS[PRUEBA]='CHEQUEO D.F'!$B$1)*(BD_ATLETAS[SEXO]='CHEQUEO D.F'!$C$1)*(BD_ATLETAS[F. COMPETENCIA]='CHEQUEO D.F'!J$2)),"N/P")</f>
        <v>4.1000000000000003E-3</v>
      </c>
      <c r="K32" s="3" t="str">
        <f t="shared" ca="1" si="1"/>
        <v>05:04,21</v>
      </c>
      <c r="L32" s="3">
        <f t="shared" ca="1" si="2"/>
        <v>5.7905092592592643E-4</v>
      </c>
      <c r="M32" s="1" t="str" cm="1">
        <f t="array" aca="1" ref="M32" ca="1">_xlfn.IFS(B32&lt;10,"",L32&gt;0,"",L32&lt;0,"VALIDO")</f>
        <v/>
      </c>
      <c r="N32" s="3">
        <f>IFERROR(SUM(Tabla6[[#This Row],[16/03/2024]]-E32),"")</f>
        <v>6.4004629629630001E-5</v>
      </c>
      <c r="O32" s="3">
        <f>IFERROR(SUM(Tabla6[[#This Row],[4/05/2024]]-F32),"")</f>
        <v>-1.2812499999999977E-4</v>
      </c>
      <c r="P32" s="3">
        <f>IFERROR(SUM(Tabla6[[#This Row],[20/07/2024]]-G32),"")</f>
        <v>9.1435185185185716E-6</v>
      </c>
      <c r="Q32" s="3" t="str">
        <f>IFERROR(SUM(Tabla6[[#This Row],[17/08/2024]]-H32),"")</f>
        <v/>
      </c>
      <c r="R32" s="3" t="str">
        <f>IFERROR(SUM(Tabla6[[#This Row],[19/10/2024]]-I32),"")</f>
        <v/>
      </c>
      <c r="S32" s="25" t="str" cm="1">
        <f t="array" ref="S32">IF(INDEX(U32:X32,COUNTA(U32:X32))&lt;0,"MEJORA CONTINUA","")</f>
        <v/>
      </c>
      <c r="T32" s="1">
        <f t="shared" si="3"/>
        <v>5</v>
      </c>
      <c r="U32">
        <f t="shared" si="9"/>
        <v>0</v>
      </c>
      <c r="V32">
        <f t="shared" si="10"/>
        <v>0</v>
      </c>
      <c r="W32" t="str">
        <f t="shared" si="11"/>
        <v/>
      </c>
      <c r="X32" t="str">
        <f t="shared" si="12"/>
        <v/>
      </c>
    </row>
    <row r="33" spans="1:24" x14ac:dyDescent="0.25">
      <c r="A33" t="s">
        <v>334</v>
      </c>
      <c r="B33" s="1">
        <f ca="1">_xlfn.XLOOKUP(A33,ATLETAS!$C:$C,ATLETAS!B:B,"-")</f>
        <v>16</v>
      </c>
      <c r="C33" s="1" t="str">
        <f>_xlfn.XLOOKUP(A33,ATLETAS!$C:$C,ATLETAS!F:F,"-")</f>
        <v>TIBURON</v>
      </c>
      <c r="D33" s="19">
        <f t="shared" si="0"/>
        <v>4.3648148148148153E-3</v>
      </c>
      <c r="E33" s="3" cm="1">
        <f t="array" ref="E33">IFERROR(_xlfn._xlws.FILTER(BD_ATLETAS[TIEMPO],(BD_ATLETAS[ATLETA]=$A33)*(BD_ATLETAS[PRUEBA]='CHEQUEO D.F'!$B$1)*(BD_ATLETAS[SEXO]='CHEQUEO D.F'!$C$1)*(BD_ATLETAS[F. COMPETENCIA]='CHEQUEO D.F'!E$2)),"N/P")</f>
        <v>4.4744212962962967E-3</v>
      </c>
      <c r="F33" s="3" cm="1">
        <f t="array" ref="F33">IFERROR(_xlfn._xlws.FILTER(BD_ATLETAS[TIEMPO],(BD_ATLETAS[ATLETA]=$A33)*(BD_ATLETAS[PRUEBA]='CHEQUEO D.F'!$B$1)*(BD_ATLETAS[SEXO]='CHEQUEO D.F'!$C$1)*(BD_ATLETAS[F. COMPETENCIA]='CHEQUEO D.F'!F$2)),"N/P")</f>
        <v>4.4723379629629635E-3</v>
      </c>
      <c r="G33" s="3" cm="1">
        <f t="array" ref="G33">IFERROR(_xlfn._xlws.FILTER(BD_ATLETAS[TIEMPO],(BD_ATLETAS[ATLETA]=$A33)*(BD_ATLETAS[PRUEBA]='CHEQUEO D.F'!$B$1)*(BD_ATLETAS[SEXO]='CHEQUEO D.F'!$C$1)*(BD_ATLETAS[F. COMPETENCIA]='CHEQUEO D.F'!G$2)),"N/P")</f>
        <v>4.5378472222222218E-3</v>
      </c>
      <c r="H33" s="3" t="str" cm="1">
        <f t="array" ref="H33">IFERROR(_xlfn._xlws.FILTER(BD_ATLETAS[TIEMPO],(BD_ATLETAS[ATLETA]=$A33)*(BD_ATLETAS[PRUEBA]='CHEQUEO D.F'!$B$1)*(BD_ATLETAS[SEXO]='CHEQUEO D.F'!$C$1)*(BD_ATLETAS[F. COMPETENCIA]='CHEQUEO D.F'!H$2)),"N/P")</f>
        <v>N/P</v>
      </c>
      <c r="I33" s="3" cm="1">
        <f t="array" ref="I33">IFERROR(_xlfn._xlws.FILTER(BD_ATLETAS[TIEMPO],(BD_ATLETAS[ATLETA]=$A33)*(BD_ATLETAS[PRUEBA]='CHEQUEO D.F'!$B$1)*(BD_ATLETAS[SEXO]='CHEQUEO D.F'!$C$1)*(BD_ATLETAS[F. COMPETENCIA]='CHEQUEO D.F'!I$2)),"N/P")</f>
        <v>4.3648148148148153E-3</v>
      </c>
      <c r="J33" s="3" t="str" cm="1">
        <f t="array" ref="J33">IFERROR(_xlfn._xlws.FILTER(BD_ATLETAS[TIEMPO],(BD_ATLETAS[ATLETA]=$A33)*(BD_ATLETAS[PRUEBA]='CHEQUEO D.F'!$B$1)*(BD_ATLETAS[SEXO]='CHEQUEO D.F'!$C$1)*(BD_ATLETAS[F. COMPETENCIA]='CHEQUEO D.F'!J$2)),"N/P")</f>
        <v>N/P</v>
      </c>
      <c r="K33" s="3" t="str">
        <f t="shared" ca="1" si="1"/>
        <v>05:04,21</v>
      </c>
      <c r="L33" s="3">
        <f t="shared" ca="1" si="2"/>
        <v>8.4386574074074138E-4</v>
      </c>
      <c r="M33" s="1" t="str" cm="1">
        <f t="array" aca="1" ref="M33" ca="1">_xlfn.IFS(B33&lt;10,"",L33&gt;0,"",L33&lt;0,"VALIDO")</f>
        <v/>
      </c>
      <c r="N33" s="3">
        <f>IFERROR(SUM(Tabla6[[#This Row],[16/03/2024]]-E33),"")</f>
        <v>-2.0833333333331039E-6</v>
      </c>
      <c r="O33" s="3">
        <f>IFERROR(SUM(Tabla6[[#This Row],[4/05/2024]]-F33),"")</f>
        <v>6.5509259259258212E-5</v>
      </c>
      <c r="P33" s="3" t="str">
        <f>IFERROR(SUM(Tabla6[[#This Row],[20/07/2024]]-G33),"")</f>
        <v/>
      </c>
      <c r="Q33" s="3" t="str">
        <f>IFERROR(SUM(Tabla6[[#This Row],[17/08/2024]]-H33),"")</f>
        <v/>
      </c>
      <c r="R33" s="3" t="str">
        <f>IFERROR(SUM(Tabla6[[#This Row],[19/10/2024]]-I33),"")</f>
        <v/>
      </c>
      <c r="S33" s="25" t="str" cm="1">
        <f t="array" ref="S33">IF(INDEX(U33:X33,COUNTA(U33:X33))&lt;0,"MEJORA CONTINUA","")</f>
        <v/>
      </c>
      <c r="T33" s="1">
        <f t="shared" si="3"/>
        <v>4</v>
      </c>
      <c r="U33">
        <f t="shared" si="9"/>
        <v>0</v>
      </c>
      <c r="V33" t="str">
        <f t="shared" si="10"/>
        <v/>
      </c>
      <c r="W33" t="str">
        <f t="shared" si="11"/>
        <v/>
      </c>
      <c r="X33" t="str">
        <f t="shared" si="12"/>
        <v/>
      </c>
    </row>
    <row r="34" spans="1:24" x14ac:dyDescent="0.25">
      <c r="A34" t="s">
        <v>401</v>
      </c>
      <c r="B34" s="1">
        <f ca="1">_xlfn.XLOOKUP(A34,ATLETAS!$C:$C,ATLETAS!B:B,"-")</f>
        <v>17</v>
      </c>
      <c r="C34" s="1" t="str">
        <f>_xlfn.XLOOKUP(A34,ATLETAS!$C:$C,ATLETAS!F:F,"-")</f>
        <v>DELFINES</v>
      </c>
      <c r="D34" s="19">
        <f t="shared" si="0"/>
        <v>6.3726851851851852E-3</v>
      </c>
      <c r="E34" s="3" t="str" cm="1">
        <f t="array" ref="E34">IFERROR(_xlfn._xlws.FILTER(BD_ATLETAS[TIEMPO],(BD_ATLETAS[ATLETA]=$A34)*(BD_ATLETAS[PRUEBA]='CHEQUEO D.F'!$B$1)*(BD_ATLETAS[SEXO]='CHEQUEO D.F'!$C$1)*(BD_ATLETAS[F. COMPETENCIA]='CHEQUEO D.F'!E$2)),"N/P")</f>
        <v>N/P</v>
      </c>
      <c r="F34" s="3" t="str" cm="1">
        <f t="array" ref="F34">IFERROR(_xlfn._xlws.FILTER(BD_ATLETAS[TIEMPO],(BD_ATLETAS[ATLETA]=$A34)*(BD_ATLETAS[PRUEBA]='CHEQUEO D.F'!$B$1)*(BD_ATLETAS[SEXO]='CHEQUEO D.F'!$C$1)*(BD_ATLETAS[F. COMPETENCIA]='CHEQUEO D.F'!F$2)),"N/P")</f>
        <v>N/P</v>
      </c>
      <c r="G34" s="3" t="str" cm="1">
        <f t="array" ref="G34">IFERROR(_xlfn._xlws.FILTER(BD_ATLETAS[TIEMPO],(BD_ATLETAS[ATLETA]=$A34)*(BD_ATLETAS[PRUEBA]='CHEQUEO D.F'!$B$1)*(BD_ATLETAS[SEXO]='CHEQUEO D.F'!$C$1)*(BD_ATLETAS[F. COMPETENCIA]='CHEQUEO D.F'!G$2)),"N/P")</f>
        <v>N/P</v>
      </c>
      <c r="H34" s="3" cm="1">
        <f t="array" ref="H34">IFERROR(_xlfn._xlws.FILTER(BD_ATLETAS[TIEMPO],(BD_ATLETAS[ATLETA]=$A34)*(BD_ATLETAS[PRUEBA]='CHEQUEO D.F'!$B$1)*(BD_ATLETAS[SEXO]='CHEQUEO D.F'!$C$1)*(BD_ATLETAS[F. COMPETENCIA]='CHEQUEO D.F'!H$2)),"N/P")</f>
        <v>9.1149305555555549E-3</v>
      </c>
      <c r="I34" s="3" cm="1">
        <f t="array" ref="I34">IFERROR(_xlfn._xlws.FILTER(BD_ATLETAS[TIEMPO],(BD_ATLETAS[ATLETA]=$A34)*(BD_ATLETAS[PRUEBA]='CHEQUEO D.F'!$B$1)*(BD_ATLETAS[SEXO]='CHEQUEO D.F'!$C$1)*(BD_ATLETAS[F. COMPETENCIA]='CHEQUEO D.F'!I$2)),"N/P")</f>
        <v>7.4305555555555557E-3</v>
      </c>
      <c r="J34" s="3" cm="1">
        <f t="array" ref="J34">IFERROR(_xlfn._xlws.FILTER(BD_ATLETAS[TIEMPO],(BD_ATLETAS[ATLETA]=$A34)*(BD_ATLETAS[PRUEBA]='CHEQUEO D.F'!$B$1)*(BD_ATLETAS[SEXO]='CHEQUEO D.F'!$C$1)*(BD_ATLETAS[F. COMPETENCIA]='CHEQUEO D.F'!J$2)),"N/P")</f>
        <v>6.3726851851851852E-3</v>
      </c>
      <c r="K34" s="3" t="str">
        <f t="shared" ca="1" si="1"/>
        <v>05:04,21</v>
      </c>
      <c r="L34" s="3">
        <f t="shared" ca="1" si="2"/>
        <v>2.8517361111111113E-3</v>
      </c>
      <c r="M34" s="1" t="str" cm="1">
        <f t="array" aca="1" ref="M34" ca="1">_xlfn.IFS(B34&lt;10,"",L34&gt;0,"",L34&lt;0,"VALIDO")</f>
        <v/>
      </c>
      <c r="N34" s="3" t="str">
        <f>IFERROR(SUM(Tabla6[[#This Row],[16/03/2024]]-E34),"")</f>
        <v/>
      </c>
      <c r="O34" s="3" t="str">
        <f>IFERROR(SUM(Tabla6[[#This Row],[4/05/2024]]-F34),"")</f>
        <v/>
      </c>
      <c r="P34" s="3" t="str">
        <f>IFERROR(SUM(Tabla6[[#This Row],[20/07/2024]]-G34),"")</f>
        <v/>
      </c>
      <c r="Q34" s="3">
        <f>IFERROR(SUM(Tabla6[[#This Row],[17/08/2024]]-H34),"")</f>
        <v>-1.6843749999999992E-3</v>
      </c>
      <c r="R34" s="3">
        <f>IFERROR(SUM(Tabla6[[#This Row],[19/10/2024]]-I34),"")</f>
        <v>-1.0578703703703705E-3</v>
      </c>
      <c r="S34" s="25" t="str" cm="1">
        <f t="array" ref="S34">IF(INDEX(U34:X34,COUNTA(U34:X34))&lt;0,"MEJORA CONTINUA","")</f>
        <v>MEJORA CONTINUA</v>
      </c>
      <c r="T34" s="1">
        <f t="shared" si="3"/>
        <v>3</v>
      </c>
      <c r="U34" t="str">
        <f t="shared" si="9"/>
        <v/>
      </c>
      <c r="V34" t="str">
        <f t="shared" si="10"/>
        <v/>
      </c>
      <c r="W34" t="str">
        <f t="shared" si="11"/>
        <v/>
      </c>
      <c r="X34">
        <f t="shared" si="12"/>
        <v>-2</v>
      </c>
    </row>
    <row r="35" spans="1:24" x14ac:dyDescent="0.25">
      <c r="A35" t="s">
        <v>399</v>
      </c>
      <c r="B35" s="1">
        <f ca="1">_xlfn.XLOOKUP(A35,ATLETAS!$C:$C,ATLETAS!B:B,"-")</f>
        <v>17</v>
      </c>
      <c r="C35" s="1" t="str">
        <f>_xlfn.XLOOKUP(A35,ATLETAS!$C:$C,ATLETAS!F:F,"-")</f>
        <v>NNG</v>
      </c>
      <c r="D35" s="19">
        <f t="shared" ref="D35:D66" si="13">IF(MIN(E35:J35)=0,"-",MIN(E35:J35))</f>
        <v>4.9659722222222223E-3</v>
      </c>
      <c r="E35" s="3" t="str" cm="1">
        <f t="array" ref="E35">IFERROR(_xlfn._xlws.FILTER(BD_ATLETAS[TIEMPO],(BD_ATLETAS[ATLETA]=$A35)*(BD_ATLETAS[PRUEBA]='CHEQUEO D.F'!$B$1)*(BD_ATLETAS[SEXO]='CHEQUEO D.F'!$C$1)*(BD_ATLETAS[F. COMPETENCIA]='CHEQUEO D.F'!E$2)),"N/P")</f>
        <v>N/P</v>
      </c>
      <c r="F35" s="3" t="str" cm="1">
        <f t="array" ref="F35">IFERROR(_xlfn._xlws.FILTER(BD_ATLETAS[TIEMPO],(BD_ATLETAS[ATLETA]=$A35)*(BD_ATLETAS[PRUEBA]='CHEQUEO D.F'!$B$1)*(BD_ATLETAS[SEXO]='CHEQUEO D.F'!$C$1)*(BD_ATLETAS[F. COMPETENCIA]='CHEQUEO D.F'!F$2)),"N/P")</f>
        <v>N/P</v>
      </c>
      <c r="G35" s="3" cm="1">
        <f t="array" ref="G35">IFERROR(_xlfn._xlws.FILTER(BD_ATLETAS[TIEMPO],(BD_ATLETAS[ATLETA]=$A35)*(BD_ATLETAS[PRUEBA]='CHEQUEO D.F'!$B$1)*(BD_ATLETAS[SEXO]='CHEQUEO D.F'!$C$1)*(BD_ATLETAS[F. COMPETENCIA]='CHEQUEO D.F'!G$2)),"N/P")</f>
        <v>4.9659722222222223E-3</v>
      </c>
      <c r="H35" s="3" t="str" cm="1">
        <f t="array" ref="H35">IFERROR(_xlfn._xlws.FILTER(BD_ATLETAS[TIEMPO],(BD_ATLETAS[ATLETA]=$A35)*(BD_ATLETAS[PRUEBA]='CHEQUEO D.F'!$B$1)*(BD_ATLETAS[SEXO]='CHEQUEO D.F'!$C$1)*(BD_ATLETAS[F. COMPETENCIA]='CHEQUEO D.F'!H$2)),"N/P")</f>
        <v>N/P</v>
      </c>
      <c r="I35" s="3" t="str" cm="1">
        <f t="array" ref="I35">IFERROR(_xlfn._xlws.FILTER(BD_ATLETAS[TIEMPO],(BD_ATLETAS[ATLETA]=$A35)*(BD_ATLETAS[PRUEBA]='CHEQUEO D.F'!$B$1)*(BD_ATLETAS[SEXO]='CHEQUEO D.F'!$C$1)*(BD_ATLETAS[F. COMPETENCIA]='CHEQUEO D.F'!I$2)),"N/P")</f>
        <v>N/P</v>
      </c>
      <c r="J35" s="3" t="str" cm="1">
        <f t="array" ref="J35">IFERROR(_xlfn._xlws.FILTER(BD_ATLETAS[TIEMPO],(BD_ATLETAS[ATLETA]=$A35)*(BD_ATLETAS[PRUEBA]='CHEQUEO D.F'!$B$1)*(BD_ATLETAS[SEXO]='CHEQUEO D.F'!$C$1)*(BD_ATLETAS[F. COMPETENCIA]='CHEQUEO D.F'!J$2)),"N/P")</f>
        <v>N/P</v>
      </c>
      <c r="K35" s="3" t="str">
        <f t="shared" ref="K35:K66" ca="1" si="14">IF(B35&gt;18,$AF$11,_xlfn.XLOOKUP(B35,$AD$3:$AD$11,$AF$3:$AF$11,"-"))</f>
        <v>05:04,21</v>
      </c>
      <c r="L35" s="3">
        <f t="shared" ref="L35:L66" ca="1" si="15">IFERROR(IF(D35="-","-",SUM(LOOKUP(111,E35:J35)-K35)),"")</f>
        <v>1.4450231481481484E-3</v>
      </c>
      <c r="M35" s="1" t="str" cm="1">
        <f t="array" aca="1" ref="M35" ca="1">_xlfn.IFS(B35&lt;10,"",L35&gt;0,"",L35&lt;0,"VALIDO")</f>
        <v/>
      </c>
      <c r="N35" s="3" t="str">
        <f>IFERROR(SUM(Tabla6[[#This Row],[16/03/2024]]-E35),"")</f>
        <v/>
      </c>
      <c r="O35" s="3" t="str">
        <f>IFERROR(SUM(Tabla6[[#This Row],[4/05/2024]]-F35),"")</f>
        <v/>
      </c>
      <c r="P35" s="3" t="str">
        <f>IFERROR(SUM(Tabla6[[#This Row],[20/07/2024]]-G35),"")</f>
        <v/>
      </c>
      <c r="Q35" s="3" t="str">
        <f>IFERROR(SUM(Tabla6[[#This Row],[17/08/2024]]-H35),"")</f>
        <v/>
      </c>
      <c r="R35" s="3" t="str">
        <f>IFERROR(SUM(Tabla6[[#This Row],[19/10/2024]]-I35),"")</f>
        <v/>
      </c>
      <c r="S35" s="25" t="str" cm="1">
        <f t="array" ref="S35">IF(INDEX(U35:X35,COUNTA(U35:X35))&lt;0,"MEJORA CONTINUA","")</f>
        <v/>
      </c>
      <c r="T35" s="1">
        <f t="shared" ref="T35:T66" si="16">COUNT(E35:J35)</f>
        <v>1</v>
      </c>
      <c r="U35" t="str">
        <f t="shared" si="9"/>
        <v/>
      </c>
      <c r="V35" t="str">
        <f t="shared" si="10"/>
        <v/>
      </c>
      <c r="W35" t="str">
        <f t="shared" si="11"/>
        <v/>
      </c>
      <c r="X35" t="str">
        <f t="shared" si="12"/>
        <v/>
      </c>
    </row>
    <row r="36" spans="1:24" x14ac:dyDescent="0.25">
      <c r="A36" t="s">
        <v>336</v>
      </c>
      <c r="B36" s="1">
        <f ca="1">_xlfn.XLOOKUP(A36,ATLETAS!$C:$C,ATLETAS!B:B,"-")</f>
        <v>17</v>
      </c>
      <c r="C36" s="1" t="str">
        <f>_xlfn.XLOOKUP(A36,ATLETAS!$C:$C,ATLETAS!F:F,"-")</f>
        <v>TIBURON</v>
      </c>
      <c r="D36" s="19">
        <f t="shared" si="13"/>
        <v>4.2127314814814814E-3</v>
      </c>
      <c r="E36" s="3" t="str" cm="1">
        <f t="array" ref="E36">IFERROR(_xlfn._xlws.FILTER(BD_ATLETAS[TIEMPO],(BD_ATLETAS[ATLETA]=$A36)*(BD_ATLETAS[PRUEBA]='CHEQUEO D.F'!$B$1)*(BD_ATLETAS[SEXO]='CHEQUEO D.F'!$C$1)*(BD_ATLETAS[F. COMPETENCIA]='CHEQUEO D.F'!E$2)),"N/P")</f>
        <v>N/P</v>
      </c>
      <c r="F36" s="3" t="str" cm="1">
        <f t="array" ref="F36">IFERROR(_xlfn._xlws.FILTER(BD_ATLETAS[TIEMPO],(BD_ATLETAS[ATLETA]=$A36)*(BD_ATLETAS[PRUEBA]='CHEQUEO D.F'!$B$1)*(BD_ATLETAS[SEXO]='CHEQUEO D.F'!$C$1)*(BD_ATLETAS[F. COMPETENCIA]='CHEQUEO D.F'!F$2)),"N/P")</f>
        <v>N/P</v>
      </c>
      <c r="G36" s="3" cm="1">
        <f t="array" ref="G36">IFERROR(_xlfn._xlws.FILTER(BD_ATLETAS[TIEMPO],(BD_ATLETAS[ATLETA]=$A36)*(BD_ATLETAS[PRUEBA]='CHEQUEO D.F'!$B$1)*(BD_ATLETAS[SEXO]='CHEQUEO D.F'!$C$1)*(BD_ATLETAS[F. COMPETENCIA]='CHEQUEO D.F'!G$2)),"N/P")</f>
        <v>4.2127314814814814E-3</v>
      </c>
      <c r="H36" s="3" cm="1">
        <f t="array" ref="H36">IFERROR(_xlfn._xlws.FILTER(BD_ATLETAS[TIEMPO],(BD_ATLETAS[ATLETA]=$A36)*(BD_ATLETAS[PRUEBA]='CHEQUEO D.F'!$B$1)*(BD_ATLETAS[SEXO]='CHEQUEO D.F'!$C$1)*(BD_ATLETAS[F. COMPETENCIA]='CHEQUEO D.F'!H$2)),"N/P")</f>
        <v>4.2292824074074073E-3</v>
      </c>
      <c r="I36" s="3" t="str" cm="1">
        <f t="array" ref="I36">IFERROR(_xlfn._xlws.FILTER(BD_ATLETAS[TIEMPO],(BD_ATLETAS[ATLETA]=$A36)*(BD_ATLETAS[PRUEBA]='CHEQUEO D.F'!$B$1)*(BD_ATLETAS[SEXO]='CHEQUEO D.F'!$C$1)*(BD_ATLETAS[F. COMPETENCIA]='CHEQUEO D.F'!I$2)),"N/P")</f>
        <v>N/P</v>
      </c>
      <c r="J36" s="3" t="str" cm="1">
        <f t="array" ref="J36">IFERROR(_xlfn._xlws.FILTER(BD_ATLETAS[TIEMPO],(BD_ATLETAS[ATLETA]=$A36)*(BD_ATLETAS[PRUEBA]='CHEQUEO D.F'!$B$1)*(BD_ATLETAS[SEXO]='CHEQUEO D.F'!$C$1)*(BD_ATLETAS[F. COMPETENCIA]='CHEQUEO D.F'!J$2)),"N/P")</f>
        <v>N/P</v>
      </c>
      <c r="K36" s="3" t="str">
        <f t="shared" ca="1" si="14"/>
        <v>05:04,21</v>
      </c>
      <c r="L36" s="3">
        <f t="shared" ca="1" si="15"/>
        <v>7.0833333333333338E-4</v>
      </c>
      <c r="M36" s="1" t="str" cm="1">
        <f t="array" aca="1" ref="M36" ca="1">_xlfn.IFS(B36&lt;10,"",L36&gt;0,"",L36&lt;0,"VALIDO")</f>
        <v/>
      </c>
      <c r="N36" s="3" t="str">
        <f>IFERROR(SUM(Tabla6[[#This Row],[16/03/2024]]-E36),"")</f>
        <v/>
      </c>
      <c r="O36" s="3" t="str">
        <f>IFERROR(SUM(Tabla6[[#This Row],[4/05/2024]]-F36),"")</f>
        <v/>
      </c>
      <c r="P36" s="3">
        <f>IFERROR(SUM(Tabla6[[#This Row],[20/07/2024]]-G36),"")</f>
        <v>1.6550925925925934E-5</v>
      </c>
      <c r="Q36" s="3" t="str">
        <f>IFERROR(SUM(Tabla6[[#This Row],[17/08/2024]]-H36),"")</f>
        <v/>
      </c>
      <c r="R36" s="3" t="str">
        <f>IFERROR(SUM(Tabla6[[#This Row],[19/10/2024]]-I36),"")</f>
        <v/>
      </c>
      <c r="S36" s="25" t="str" cm="1">
        <f t="array" ref="S36">IF(INDEX(U36:X36,COUNTA(U36:X36))&lt;0,"MEJORA CONTINUA","")</f>
        <v/>
      </c>
      <c r="T36" s="1">
        <f t="shared" si="16"/>
        <v>2</v>
      </c>
      <c r="U36" t="str">
        <f t="shared" si="9"/>
        <v/>
      </c>
      <c r="V36" t="str">
        <f t="shared" si="10"/>
        <v/>
      </c>
      <c r="W36" t="str">
        <f t="shared" si="11"/>
        <v/>
      </c>
      <c r="X36" t="str">
        <f t="shared" si="12"/>
        <v/>
      </c>
    </row>
    <row r="37" spans="1:24" x14ac:dyDescent="0.25">
      <c r="A37" t="s">
        <v>396</v>
      </c>
      <c r="B37" s="1">
        <f ca="1">_xlfn.XLOOKUP(A37,ATLETAS!$C:$C,ATLETAS!B:B,"-")</f>
        <v>18</v>
      </c>
      <c r="C37" s="1" t="str">
        <f>_xlfn.XLOOKUP(A37,ATLETAS!$C:$C,ATLETAS!F:F,"-")</f>
        <v>AVATAR</v>
      </c>
      <c r="D37" s="19">
        <f t="shared" si="13"/>
        <v>6.5204861111111114E-3</v>
      </c>
      <c r="E37" s="3" cm="1">
        <f t="array" ref="E37">IFERROR(_xlfn._xlws.FILTER(BD_ATLETAS[TIEMPO],(BD_ATLETAS[ATLETA]=$A37)*(BD_ATLETAS[PRUEBA]='CHEQUEO D.F'!$B$1)*(BD_ATLETAS[SEXO]='CHEQUEO D.F'!$C$1)*(BD_ATLETAS[F. COMPETENCIA]='CHEQUEO D.F'!E$2)),"N/P")</f>
        <v>6.5204861111111114E-3</v>
      </c>
      <c r="F37" s="3" t="str" cm="1">
        <f t="array" ref="F37">IFERROR(_xlfn._xlws.FILTER(BD_ATLETAS[TIEMPO],(BD_ATLETAS[ATLETA]=$A37)*(BD_ATLETAS[PRUEBA]='CHEQUEO D.F'!$B$1)*(BD_ATLETAS[SEXO]='CHEQUEO D.F'!$C$1)*(BD_ATLETAS[F. COMPETENCIA]='CHEQUEO D.F'!F$2)),"N/P")</f>
        <v>N/P</v>
      </c>
      <c r="G37" s="3" t="str" cm="1">
        <f t="array" ref="G37">IFERROR(_xlfn._xlws.FILTER(BD_ATLETAS[TIEMPO],(BD_ATLETAS[ATLETA]=$A37)*(BD_ATLETAS[PRUEBA]='CHEQUEO D.F'!$B$1)*(BD_ATLETAS[SEXO]='CHEQUEO D.F'!$C$1)*(BD_ATLETAS[F. COMPETENCIA]='CHEQUEO D.F'!G$2)),"N/P")</f>
        <v>N/P</v>
      </c>
      <c r="H37" s="3" t="str" cm="1">
        <f t="array" ref="H37">IFERROR(_xlfn._xlws.FILTER(BD_ATLETAS[TIEMPO],(BD_ATLETAS[ATLETA]=$A37)*(BD_ATLETAS[PRUEBA]='CHEQUEO D.F'!$B$1)*(BD_ATLETAS[SEXO]='CHEQUEO D.F'!$C$1)*(BD_ATLETAS[F. COMPETENCIA]='CHEQUEO D.F'!H$2)),"N/P")</f>
        <v>N/P</v>
      </c>
      <c r="I37" s="3" t="str" cm="1">
        <f t="array" ref="I37">IFERROR(_xlfn._xlws.FILTER(BD_ATLETAS[TIEMPO],(BD_ATLETAS[ATLETA]=$A37)*(BD_ATLETAS[PRUEBA]='CHEQUEO D.F'!$B$1)*(BD_ATLETAS[SEXO]='CHEQUEO D.F'!$C$1)*(BD_ATLETAS[F. COMPETENCIA]='CHEQUEO D.F'!I$2)),"N/P")</f>
        <v>N/P</v>
      </c>
      <c r="J37" s="3" t="str" cm="1">
        <f t="array" ref="J37">IFERROR(_xlfn._xlws.FILTER(BD_ATLETAS[TIEMPO],(BD_ATLETAS[ATLETA]=$A37)*(BD_ATLETAS[PRUEBA]='CHEQUEO D.F'!$B$1)*(BD_ATLETAS[SEXO]='CHEQUEO D.F'!$C$1)*(BD_ATLETAS[F. COMPETENCIA]='CHEQUEO D.F'!J$2)),"N/P")</f>
        <v>N/P</v>
      </c>
      <c r="K37" s="3" t="str">
        <f t="shared" ca="1" si="14"/>
        <v>04:58,51</v>
      </c>
      <c r="L37" s="3">
        <f t="shared" ca="1" si="15"/>
        <v>3.0655092592592596E-3</v>
      </c>
      <c r="M37" s="1" t="str" cm="1">
        <f t="array" aca="1" ref="M37" ca="1">_xlfn.IFS(B37&lt;10,"",L37&gt;0,"",L37&lt;0,"VALIDO")</f>
        <v/>
      </c>
      <c r="N37" s="3" t="str">
        <f>IFERROR(SUM(Tabla6[[#This Row],[16/03/2024]]-E37),"")</f>
        <v/>
      </c>
      <c r="O37" s="3" t="str">
        <f>IFERROR(SUM(Tabla6[[#This Row],[4/05/2024]]-F37),"")</f>
        <v/>
      </c>
      <c r="P37" s="3" t="str">
        <f>IFERROR(SUM(Tabla6[[#This Row],[20/07/2024]]-G37),"")</f>
        <v/>
      </c>
      <c r="Q37" s="3" t="str">
        <f>IFERROR(SUM(Tabla6[[#This Row],[17/08/2024]]-H37),"")</f>
        <v/>
      </c>
      <c r="R37" s="3" t="str">
        <f>IFERROR(SUM(Tabla6[[#This Row],[19/10/2024]]-I37),"")</f>
        <v/>
      </c>
      <c r="S37" s="25" t="str" cm="1">
        <f t="array" ref="S37">IF(INDEX(U37:X37,COUNTA(U37:X37))&lt;0,"MEJORA CONTINUA","")</f>
        <v/>
      </c>
      <c r="T37" s="1">
        <f t="shared" si="16"/>
        <v>1</v>
      </c>
      <c r="U37" t="str">
        <f t="shared" si="9"/>
        <v/>
      </c>
      <c r="V37" t="str">
        <f t="shared" si="10"/>
        <v/>
      </c>
      <c r="W37" t="str">
        <f t="shared" si="11"/>
        <v/>
      </c>
      <c r="X37" t="str">
        <f t="shared" si="12"/>
        <v/>
      </c>
    </row>
    <row r="38" spans="1:24" x14ac:dyDescent="0.25">
      <c r="A38" t="s">
        <v>404</v>
      </c>
      <c r="B38" s="1">
        <f ca="1">_xlfn.XLOOKUP(A38,ATLETAS!$C:$C,ATLETAS!B:B,"-")</f>
        <v>19</v>
      </c>
      <c r="C38" s="1" t="str">
        <f>_xlfn.XLOOKUP(A38,ATLETAS!$C:$C,ATLETAS!F:F,"-")</f>
        <v>DELFINES</v>
      </c>
      <c r="D38" s="19" t="str">
        <f t="shared" si="13"/>
        <v>-</v>
      </c>
      <c r="E38" s="3" t="str" cm="1">
        <f t="array" ref="E38">IFERROR(_xlfn._xlws.FILTER(BD_ATLETAS[TIEMPO],(BD_ATLETAS[ATLETA]=$A38)*(BD_ATLETAS[PRUEBA]='CHEQUEO D.F'!$B$1)*(BD_ATLETAS[SEXO]='CHEQUEO D.F'!$C$1)*(BD_ATLETAS[F. COMPETENCIA]='CHEQUEO D.F'!E$2)),"N/P")</f>
        <v>N/P</v>
      </c>
      <c r="F38" s="3" t="str" cm="1">
        <f t="array" ref="F38">IFERROR(_xlfn._xlws.FILTER(BD_ATLETAS[TIEMPO],(BD_ATLETAS[ATLETA]=$A38)*(BD_ATLETAS[PRUEBA]='CHEQUEO D.F'!$B$1)*(BD_ATLETAS[SEXO]='CHEQUEO D.F'!$C$1)*(BD_ATLETAS[F. COMPETENCIA]='CHEQUEO D.F'!F$2)),"N/P")</f>
        <v>N/P</v>
      </c>
      <c r="G38" s="3" t="str" cm="1">
        <f t="array" ref="G38">IFERROR(_xlfn._xlws.FILTER(BD_ATLETAS[TIEMPO],(BD_ATLETAS[ATLETA]=$A38)*(BD_ATLETAS[PRUEBA]='CHEQUEO D.F'!$B$1)*(BD_ATLETAS[SEXO]='CHEQUEO D.F'!$C$1)*(BD_ATLETAS[F. COMPETENCIA]='CHEQUEO D.F'!G$2)),"N/P")</f>
        <v>N/P</v>
      </c>
      <c r="H38" s="3" t="str" cm="1">
        <f t="array" ref="H38">IFERROR(_xlfn._xlws.FILTER(BD_ATLETAS[TIEMPO],(BD_ATLETAS[ATLETA]=$A38)*(BD_ATLETAS[PRUEBA]='CHEQUEO D.F'!$B$1)*(BD_ATLETAS[SEXO]='CHEQUEO D.F'!$C$1)*(BD_ATLETAS[F. COMPETENCIA]='CHEQUEO D.F'!H$2)),"N/P")</f>
        <v>N/P</v>
      </c>
      <c r="I38" s="3" t="str" cm="1">
        <f t="array" ref="I38">IFERROR(_xlfn._xlws.FILTER(BD_ATLETAS[TIEMPO],(BD_ATLETAS[ATLETA]=$A38)*(BD_ATLETAS[PRUEBA]='CHEQUEO D.F'!$B$1)*(BD_ATLETAS[SEXO]='CHEQUEO D.F'!$C$1)*(BD_ATLETAS[F. COMPETENCIA]='CHEQUEO D.F'!I$2)),"N/P")</f>
        <v>N/P</v>
      </c>
      <c r="J38" s="3" t="str" cm="1">
        <f t="array" ref="J38">IFERROR(_xlfn._xlws.FILTER(BD_ATLETAS[TIEMPO],(BD_ATLETAS[ATLETA]=$A38)*(BD_ATLETAS[PRUEBA]='CHEQUEO D.F'!$B$1)*(BD_ATLETAS[SEXO]='CHEQUEO D.F'!$C$1)*(BD_ATLETAS[F. COMPETENCIA]='CHEQUEO D.F'!J$2)),"N/P")</f>
        <v>N/P</v>
      </c>
      <c r="K38" s="3" t="str">
        <f t="shared" ca="1" si="14"/>
        <v>04:58,51</v>
      </c>
      <c r="L38" s="3" t="str">
        <f t="shared" si="15"/>
        <v>-</v>
      </c>
      <c r="M38" s="1" t="str" cm="1">
        <f t="array" aca="1" ref="M38" ca="1">_xlfn.IFS(B38&lt;10,"",L38&gt;0,"",L38&lt;0,"VALIDO")</f>
        <v/>
      </c>
      <c r="N38" s="3" t="str">
        <f>IFERROR(SUM(Tabla6[[#This Row],[16/03/2024]]-E38),"")</f>
        <v/>
      </c>
      <c r="O38" s="3" t="str">
        <f>IFERROR(SUM(Tabla6[[#This Row],[4/05/2024]]-F38),"")</f>
        <v/>
      </c>
      <c r="P38" s="3" t="str">
        <f>IFERROR(SUM(Tabla6[[#This Row],[20/07/2024]]-G38),"")</f>
        <v/>
      </c>
      <c r="Q38" s="3" t="str">
        <f>IFERROR(SUM(Tabla6[[#This Row],[17/08/2024]]-H38),"")</f>
        <v/>
      </c>
      <c r="R38" s="3" t="str">
        <f>IFERROR(SUM(Tabla6[[#This Row],[19/10/2024]]-I38),"")</f>
        <v/>
      </c>
      <c r="S38" s="25" t="str" cm="1">
        <f t="array" ref="S38">IF(INDEX(U38:X38,COUNTA(U38:X38))&lt;0,"MEJORA CONTINUA","")</f>
        <v/>
      </c>
      <c r="T38" s="1">
        <f t="shared" si="16"/>
        <v>0</v>
      </c>
      <c r="U38" t="str">
        <f t="shared" si="9"/>
        <v/>
      </c>
      <c r="V38" t="str">
        <f t="shared" si="10"/>
        <v/>
      </c>
      <c r="W38" t="str">
        <f t="shared" si="11"/>
        <v/>
      </c>
      <c r="X38" t="str">
        <f t="shared" si="12"/>
        <v/>
      </c>
    </row>
    <row r="39" spans="1:24" x14ac:dyDescent="0.25">
      <c r="A39" t="s">
        <v>253</v>
      </c>
      <c r="B39" s="1">
        <f ca="1">_xlfn.XLOOKUP(A39,ATLETAS!$C:$C,ATLETAS!B:B,"-")</f>
        <v>20</v>
      </c>
      <c r="C39" s="1" t="str">
        <f>_xlfn.XLOOKUP(A39,ATLETAS!$C:$C,ATLETAS!F:F,"-")</f>
        <v>NNG</v>
      </c>
      <c r="D39" s="19">
        <f t="shared" si="13"/>
        <v>4.7373842592592589E-3</v>
      </c>
      <c r="E39" s="3" cm="1">
        <f t="array" ref="E39">IFERROR(_xlfn._xlws.FILTER(BD_ATLETAS[TIEMPO],(BD_ATLETAS[ATLETA]=$A39)*(BD_ATLETAS[PRUEBA]='CHEQUEO D.F'!$B$1)*(BD_ATLETAS[SEXO]='CHEQUEO D.F'!$C$1)*(BD_ATLETAS[F. COMPETENCIA]='CHEQUEO D.F'!E$2)),"N/P")</f>
        <v>4.7373842592592589E-3</v>
      </c>
      <c r="F39" s="3" t="str" cm="1">
        <f t="array" ref="F39">IFERROR(_xlfn._xlws.FILTER(BD_ATLETAS[TIEMPO],(BD_ATLETAS[ATLETA]=$A39)*(BD_ATLETAS[PRUEBA]='CHEQUEO D.F'!$B$1)*(BD_ATLETAS[SEXO]='CHEQUEO D.F'!$C$1)*(BD_ATLETAS[F. COMPETENCIA]='CHEQUEO D.F'!F$2)),"N/P")</f>
        <v>N/P</v>
      </c>
      <c r="G39" s="3" t="str" cm="1">
        <f t="array" ref="G39">IFERROR(_xlfn._xlws.FILTER(BD_ATLETAS[TIEMPO],(BD_ATLETAS[ATLETA]=$A39)*(BD_ATLETAS[PRUEBA]='CHEQUEO D.F'!$B$1)*(BD_ATLETAS[SEXO]='CHEQUEO D.F'!$C$1)*(BD_ATLETAS[F. COMPETENCIA]='CHEQUEO D.F'!G$2)),"N/P")</f>
        <v>N/P</v>
      </c>
      <c r="H39" s="3" t="str" cm="1">
        <f t="array" ref="H39">IFERROR(_xlfn._xlws.FILTER(BD_ATLETAS[TIEMPO],(BD_ATLETAS[ATLETA]=$A39)*(BD_ATLETAS[PRUEBA]='CHEQUEO D.F'!$B$1)*(BD_ATLETAS[SEXO]='CHEQUEO D.F'!$C$1)*(BD_ATLETAS[F. COMPETENCIA]='CHEQUEO D.F'!H$2)),"N/P")</f>
        <v>N/P</v>
      </c>
      <c r="I39" s="3" t="str" cm="1">
        <f t="array" ref="I39">IFERROR(_xlfn._xlws.FILTER(BD_ATLETAS[TIEMPO],(BD_ATLETAS[ATLETA]=$A39)*(BD_ATLETAS[PRUEBA]='CHEQUEO D.F'!$B$1)*(BD_ATLETAS[SEXO]='CHEQUEO D.F'!$C$1)*(BD_ATLETAS[F. COMPETENCIA]='CHEQUEO D.F'!I$2)),"N/P")</f>
        <v>N/P</v>
      </c>
      <c r="J39" s="3" t="str" cm="1">
        <f t="array" ref="J39">IFERROR(_xlfn._xlws.FILTER(BD_ATLETAS[TIEMPO],(BD_ATLETAS[ATLETA]=$A39)*(BD_ATLETAS[PRUEBA]='CHEQUEO D.F'!$B$1)*(BD_ATLETAS[SEXO]='CHEQUEO D.F'!$C$1)*(BD_ATLETAS[F. COMPETENCIA]='CHEQUEO D.F'!J$2)),"N/P")</f>
        <v>N/P</v>
      </c>
      <c r="K39" s="3" t="str">
        <f t="shared" ca="1" si="14"/>
        <v>04:58,51</v>
      </c>
      <c r="L39" s="3">
        <f t="shared" ca="1" si="15"/>
        <v>1.282407407407407E-3</v>
      </c>
      <c r="M39" s="1" t="str" cm="1">
        <f t="array" aca="1" ref="M39" ca="1">_xlfn.IFS(B39&lt;10,"",L39&gt;0,"",L39&lt;0,"VALIDO")</f>
        <v/>
      </c>
      <c r="N39" s="3" t="str">
        <f>IFERROR(SUM(Tabla6[[#This Row],[16/03/2024]]-E39),"")</f>
        <v/>
      </c>
      <c r="O39" s="3" t="str">
        <f>IFERROR(SUM(Tabla6[[#This Row],[4/05/2024]]-F39),"")</f>
        <v/>
      </c>
      <c r="P39" s="3" t="str">
        <f>IFERROR(SUM(Tabla6[[#This Row],[20/07/2024]]-G39),"")</f>
        <v/>
      </c>
      <c r="Q39" s="3" t="str">
        <f>IFERROR(SUM(Tabla6[[#This Row],[17/08/2024]]-H39),"")</f>
        <v/>
      </c>
      <c r="R39" s="3" t="str">
        <f>IFERROR(SUM(Tabla6[[#This Row],[19/10/2024]]-I39),"")</f>
        <v/>
      </c>
      <c r="S39" s="25" t="str" cm="1">
        <f t="array" ref="S39">IF(INDEX(U39:X39,COUNTA(U39:X39))&lt;0,"MEJORA CONTINUA","")</f>
        <v/>
      </c>
      <c r="T39" s="1">
        <f t="shared" si="16"/>
        <v>1</v>
      </c>
      <c r="U39" t="str">
        <f t="shared" si="9"/>
        <v/>
      </c>
      <c r="V39" t="str">
        <f t="shared" si="10"/>
        <v/>
      </c>
      <c r="W39" t="str">
        <f t="shared" si="11"/>
        <v/>
      </c>
      <c r="X39" t="str">
        <f t="shared" si="12"/>
        <v/>
      </c>
    </row>
    <row r="40" spans="1:24" x14ac:dyDescent="0.25">
      <c r="A40" t="s">
        <v>74</v>
      </c>
      <c r="B40" s="1">
        <f ca="1">_xlfn.XLOOKUP(A40,ATLETAS!$C:$C,ATLETAS!B:B,"-")</f>
        <v>21</v>
      </c>
      <c r="C40" s="1" t="str">
        <f>_xlfn.XLOOKUP(A40,ATLETAS!$C:$C,ATLETAS!F:F,"-")</f>
        <v>AVATAR</v>
      </c>
      <c r="D40" s="19">
        <f t="shared" si="13"/>
        <v>5.0416666666666665E-3</v>
      </c>
      <c r="E40" s="3" cm="1">
        <f t="array" ref="E40">IFERROR(_xlfn._xlws.FILTER(BD_ATLETAS[TIEMPO],(BD_ATLETAS[ATLETA]=$A40)*(BD_ATLETAS[PRUEBA]='CHEQUEO D.F'!$B$1)*(BD_ATLETAS[SEXO]='CHEQUEO D.F'!$C$1)*(BD_ATLETAS[F. COMPETENCIA]='CHEQUEO D.F'!E$2)),"N/P")</f>
        <v>5.0416666666666665E-3</v>
      </c>
      <c r="F40" s="3" t="str" cm="1">
        <f t="array" ref="F40">IFERROR(_xlfn._xlws.FILTER(BD_ATLETAS[TIEMPO],(BD_ATLETAS[ATLETA]=$A40)*(BD_ATLETAS[PRUEBA]='CHEQUEO D.F'!$B$1)*(BD_ATLETAS[SEXO]='CHEQUEO D.F'!$C$1)*(BD_ATLETAS[F. COMPETENCIA]='CHEQUEO D.F'!F$2)),"N/P")</f>
        <v>N/P</v>
      </c>
      <c r="G40" s="3" t="str" cm="1">
        <f t="array" ref="G40">IFERROR(_xlfn._xlws.FILTER(BD_ATLETAS[TIEMPO],(BD_ATLETAS[ATLETA]=$A40)*(BD_ATLETAS[PRUEBA]='CHEQUEO D.F'!$B$1)*(BD_ATLETAS[SEXO]='CHEQUEO D.F'!$C$1)*(BD_ATLETAS[F. COMPETENCIA]='CHEQUEO D.F'!G$2)),"N/P")</f>
        <v>N/P</v>
      </c>
      <c r="H40" s="3" t="str" cm="1">
        <f t="array" ref="H40">IFERROR(_xlfn._xlws.FILTER(BD_ATLETAS[TIEMPO],(BD_ATLETAS[ATLETA]=$A40)*(BD_ATLETAS[PRUEBA]='CHEQUEO D.F'!$B$1)*(BD_ATLETAS[SEXO]='CHEQUEO D.F'!$C$1)*(BD_ATLETAS[F. COMPETENCIA]='CHEQUEO D.F'!H$2)),"N/P")</f>
        <v>N/P</v>
      </c>
      <c r="I40" s="3" t="str" cm="1">
        <f t="array" ref="I40">IFERROR(_xlfn._xlws.FILTER(BD_ATLETAS[TIEMPO],(BD_ATLETAS[ATLETA]=$A40)*(BD_ATLETAS[PRUEBA]='CHEQUEO D.F'!$B$1)*(BD_ATLETAS[SEXO]='CHEQUEO D.F'!$C$1)*(BD_ATLETAS[F. COMPETENCIA]='CHEQUEO D.F'!I$2)),"N/P")</f>
        <v>N/P</v>
      </c>
      <c r="J40" s="3" t="str" cm="1">
        <f t="array" ref="J40">IFERROR(_xlfn._xlws.FILTER(BD_ATLETAS[TIEMPO],(BD_ATLETAS[ATLETA]=$A40)*(BD_ATLETAS[PRUEBA]='CHEQUEO D.F'!$B$1)*(BD_ATLETAS[SEXO]='CHEQUEO D.F'!$C$1)*(BD_ATLETAS[F. COMPETENCIA]='CHEQUEO D.F'!J$2)),"N/P")</f>
        <v>N/P</v>
      </c>
      <c r="K40" s="3" t="str">
        <f t="shared" ca="1" si="14"/>
        <v>04:58,51</v>
      </c>
      <c r="L40" s="3">
        <f t="shared" ca="1" si="15"/>
        <v>1.5866898148148146E-3</v>
      </c>
      <c r="M40" s="1" t="str" cm="1">
        <f t="array" aca="1" ref="M40" ca="1">_xlfn.IFS(B40&lt;10,"",L40&gt;0,"",L40&lt;0,"VALIDO")</f>
        <v/>
      </c>
      <c r="N40" s="3" t="str">
        <f>IFERROR(SUM(Tabla6[[#This Row],[16/03/2024]]-E40),"")</f>
        <v/>
      </c>
      <c r="O40" s="3" t="str">
        <f>IFERROR(SUM(Tabla6[[#This Row],[4/05/2024]]-F40),"")</f>
        <v/>
      </c>
      <c r="P40" s="3" t="str">
        <f>IFERROR(SUM(Tabla6[[#This Row],[20/07/2024]]-G40),"")</f>
        <v/>
      </c>
      <c r="Q40" s="3" t="str">
        <f>IFERROR(SUM(Tabla6[[#This Row],[17/08/2024]]-H40),"")</f>
        <v/>
      </c>
      <c r="R40" s="3" t="str">
        <f>IFERROR(SUM(Tabla6[[#This Row],[19/10/2024]]-I40),"")</f>
        <v/>
      </c>
      <c r="S40" s="25" t="str" cm="1">
        <f t="array" ref="S40">IF(INDEX(U40:X40,COUNTA(U40:X40))&lt;0,"MEJORA CONTINUA","")</f>
        <v/>
      </c>
      <c r="T40" s="1">
        <f t="shared" si="16"/>
        <v>1</v>
      </c>
      <c r="U40" t="str">
        <f t="shared" si="9"/>
        <v/>
      </c>
      <c r="V40" t="str">
        <f t="shared" si="10"/>
        <v/>
      </c>
      <c r="W40" t="str">
        <f t="shared" si="11"/>
        <v/>
      </c>
      <c r="X40" t="str">
        <f t="shared" si="12"/>
        <v/>
      </c>
    </row>
    <row r="41" spans="1:24" x14ac:dyDescent="0.25">
      <c r="A41" t="s">
        <v>87</v>
      </c>
      <c r="B41" s="1">
        <f ca="1">_xlfn.XLOOKUP(A41,ATLETAS!$C:$C,ATLETAS!B:B,"-")</f>
        <v>25</v>
      </c>
      <c r="C41" s="1" t="str">
        <f>_xlfn.XLOOKUP(A41,ATLETAS!$C:$C,ATLETAS!F:F,"-")</f>
        <v>AQUARIUM</v>
      </c>
      <c r="D41" s="19">
        <f t="shared" si="13"/>
        <v>4.7685185185185183E-3</v>
      </c>
      <c r="E41" s="3" cm="1">
        <f t="array" ref="E41">IFERROR(_xlfn._xlws.FILTER(BD_ATLETAS[TIEMPO],(BD_ATLETAS[ATLETA]=$A41)*(BD_ATLETAS[PRUEBA]='CHEQUEO D.F'!$B$1)*(BD_ATLETAS[SEXO]='CHEQUEO D.F'!$C$1)*(BD_ATLETAS[F. COMPETENCIA]='CHEQUEO D.F'!E$2)),"N/P")</f>
        <v>4.7685185185185183E-3</v>
      </c>
      <c r="F41" s="3" t="str" cm="1">
        <f t="array" ref="F41">IFERROR(_xlfn._xlws.FILTER(BD_ATLETAS[TIEMPO],(BD_ATLETAS[ATLETA]=$A41)*(BD_ATLETAS[PRUEBA]='CHEQUEO D.F'!$B$1)*(BD_ATLETAS[SEXO]='CHEQUEO D.F'!$C$1)*(BD_ATLETAS[F. COMPETENCIA]='CHEQUEO D.F'!F$2)),"N/P")</f>
        <v>N/P</v>
      </c>
      <c r="G41" s="3" t="str" cm="1">
        <f t="array" ref="G41">IFERROR(_xlfn._xlws.FILTER(BD_ATLETAS[TIEMPO],(BD_ATLETAS[ATLETA]=$A41)*(BD_ATLETAS[PRUEBA]='CHEQUEO D.F'!$B$1)*(BD_ATLETAS[SEXO]='CHEQUEO D.F'!$C$1)*(BD_ATLETAS[F. COMPETENCIA]='CHEQUEO D.F'!G$2)),"N/P")</f>
        <v>N/P</v>
      </c>
      <c r="H41" s="3" t="str" cm="1">
        <f t="array" ref="H41">IFERROR(_xlfn._xlws.FILTER(BD_ATLETAS[TIEMPO],(BD_ATLETAS[ATLETA]=$A41)*(BD_ATLETAS[PRUEBA]='CHEQUEO D.F'!$B$1)*(BD_ATLETAS[SEXO]='CHEQUEO D.F'!$C$1)*(BD_ATLETAS[F. COMPETENCIA]='CHEQUEO D.F'!H$2)),"N/P")</f>
        <v>N/P</v>
      </c>
      <c r="I41" s="3" t="str" cm="1">
        <f t="array" ref="I41">IFERROR(_xlfn._xlws.FILTER(BD_ATLETAS[TIEMPO],(BD_ATLETAS[ATLETA]=$A41)*(BD_ATLETAS[PRUEBA]='CHEQUEO D.F'!$B$1)*(BD_ATLETAS[SEXO]='CHEQUEO D.F'!$C$1)*(BD_ATLETAS[F. COMPETENCIA]='CHEQUEO D.F'!I$2)),"N/P")</f>
        <v>N/P</v>
      </c>
      <c r="J41" s="3" t="str" cm="1">
        <f t="array" ref="J41">IFERROR(_xlfn._xlws.FILTER(BD_ATLETAS[TIEMPO],(BD_ATLETAS[ATLETA]=$A41)*(BD_ATLETAS[PRUEBA]='CHEQUEO D.F'!$B$1)*(BD_ATLETAS[SEXO]='CHEQUEO D.F'!$C$1)*(BD_ATLETAS[F. COMPETENCIA]='CHEQUEO D.F'!J$2)),"N/P")</f>
        <v>N/P</v>
      </c>
      <c r="K41" s="3" t="str">
        <f t="shared" ca="1" si="14"/>
        <v>04:58,51</v>
      </c>
      <c r="L41" s="3">
        <f t="shared" ca="1" si="15"/>
        <v>1.3135416666666664E-3</v>
      </c>
      <c r="M41" s="1" t="str" cm="1">
        <f t="array" aca="1" ref="M41" ca="1">_xlfn.IFS(B41&lt;10,"",L41&gt;0,"",L41&lt;0,"VALIDO")</f>
        <v/>
      </c>
      <c r="N41" s="3" t="str">
        <f>IFERROR(SUM(Tabla6[[#This Row],[16/03/2024]]-E41),"")</f>
        <v/>
      </c>
      <c r="O41" s="3" t="str">
        <f>IFERROR(SUM(Tabla6[[#This Row],[4/05/2024]]-F41),"")</f>
        <v/>
      </c>
      <c r="P41" s="3" t="str">
        <f>IFERROR(SUM(Tabla6[[#This Row],[20/07/2024]]-G41),"")</f>
        <v/>
      </c>
      <c r="Q41" s="3" t="str">
        <f>IFERROR(SUM(Tabla6[[#This Row],[17/08/2024]]-H41),"")</f>
        <v/>
      </c>
      <c r="R41" s="3" t="str">
        <f>IFERROR(SUM(Tabla6[[#This Row],[19/10/2024]]-I41),"")</f>
        <v/>
      </c>
      <c r="S41" s="25" t="str" cm="1">
        <f t="array" ref="S41">IF(INDEX(U41:X41,COUNTA(U41:X41))&lt;0,"MEJORA CONTINUA","")</f>
        <v/>
      </c>
      <c r="T41" s="1">
        <f t="shared" si="16"/>
        <v>1</v>
      </c>
      <c r="U41" t="str">
        <f t="shared" si="9"/>
        <v/>
      </c>
      <c r="V41" t="str">
        <f t="shared" si="10"/>
        <v/>
      </c>
      <c r="W41" t="str">
        <f t="shared" si="11"/>
        <v/>
      </c>
      <c r="X41" t="str">
        <f t="shared" si="12"/>
        <v/>
      </c>
    </row>
    <row r="42" spans="1:24" x14ac:dyDescent="0.25">
      <c r="A42" t="s">
        <v>130</v>
      </c>
      <c r="B42" s="1">
        <f ca="1">_xlfn.XLOOKUP(A42,ATLETAS!$C:$C,ATLETAS!B:B,"-")</f>
        <v>27</v>
      </c>
      <c r="C42" s="1" t="str">
        <f>_xlfn.XLOOKUP(A42,ATLETAS!$C:$C,ATLETAS!F:F,"-")</f>
        <v>DELFINES</v>
      </c>
      <c r="D42" s="19">
        <f t="shared" si="13"/>
        <v>6.0886574074074063E-3</v>
      </c>
      <c r="E42" s="3" t="str" cm="1">
        <f t="array" ref="E42">IFERROR(_xlfn._xlws.FILTER(BD_ATLETAS[TIEMPO],(BD_ATLETAS[ATLETA]=$A42)*(BD_ATLETAS[PRUEBA]='CHEQUEO D.F'!$B$1)*(BD_ATLETAS[SEXO]='CHEQUEO D.F'!$C$1)*(BD_ATLETAS[F. COMPETENCIA]='CHEQUEO D.F'!E$2)),"N/P")</f>
        <v>N/P</v>
      </c>
      <c r="F42" s="3" cm="1">
        <f t="array" ref="F42">IFERROR(_xlfn._xlws.FILTER(BD_ATLETAS[TIEMPO],(BD_ATLETAS[ATLETA]=$A42)*(BD_ATLETAS[PRUEBA]='CHEQUEO D.F'!$B$1)*(BD_ATLETAS[SEXO]='CHEQUEO D.F'!$C$1)*(BD_ATLETAS[F. COMPETENCIA]='CHEQUEO D.F'!F$2)),"N/P")</f>
        <v>6.67962962962963E-3</v>
      </c>
      <c r="G42" s="3" cm="1">
        <f t="array" ref="G42">IFERROR(_xlfn._xlws.FILTER(BD_ATLETAS[TIEMPO],(BD_ATLETAS[ATLETA]=$A42)*(BD_ATLETAS[PRUEBA]='CHEQUEO D.F'!$B$1)*(BD_ATLETAS[SEXO]='CHEQUEO D.F'!$C$1)*(BD_ATLETAS[F. COMPETENCIA]='CHEQUEO D.F'!G$2)),"N/P")</f>
        <v>6.0886574074074063E-3</v>
      </c>
      <c r="H42" s="3" t="str" cm="1">
        <f t="array" ref="H42">IFERROR(_xlfn._xlws.FILTER(BD_ATLETAS[TIEMPO],(BD_ATLETAS[ATLETA]=$A42)*(BD_ATLETAS[PRUEBA]='CHEQUEO D.F'!$B$1)*(BD_ATLETAS[SEXO]='CHEQUEO D.F'!$C$1)*(BD_ATLETAS[F. COMPETENCIA]='CHEQUEO D.F'!H$2)),"N/P")</f>
        <v>N/P</v>
      </c>
      <c r="I42" s="3" t="str" cm="1">
        <f t="array" ref="I42">IFERROR(_xlfn._xlws.FILTER(BD_ATLETAS[TIEMPO],(BD_ATLETAS[ATLETA]=$A42)*(BD_ATLETAS[PRUEBA]='CHEQUEO D.F'!$B$1)*(BD_ATLETAS[SEXO]='CHEQUEO D.F'!$C$1)*(BD_ATLETAS[F. COMPETENCIA]='CHEQUEO D.F'!I$2)),"N/P")</f>
        <v>N/P</v>
      </c>
      <c r="J42" s="3" t="str" cm="1">
        <f t="array" ref="J42">IFERROR(_xlfn._xlws.FILTER(BD_ATLETAS[TIEMPO],(BD_ATLETAS[ATLETA]=$A42)*(BD_ATLETAS[PRUEBA]='CHEQUEO D.F'!$B$1)*(BD_ATLETAS[SEXO]='CHEQUEO D.F'!$C$1)*(BD_ATLETAS[F. COMPETENCIA]='CHEQUEO D.F'!J$2)),"N/P")</f>
        <v>N/P</v>
      </c>
      <c r="K42" s="3" t="str">
        <f t="shared" ca="1" si="14"/>
        <v>04:58,51</v>
      </c>
      <c r="L42" s="3">
        <f t="shared" ca="1" si="15"/>
        <v>2.6336805555555545E-3</v>
      </c>
      <c r="M42" s="1" t="str" cm="1">
        <f t="array" aca="1" ref="M42" ca="1">_xlfn.IFS(B42&lt;10,"",L42&gt;0,"",L42&lt;0,"VALIDO")</f>
        <v/>
      </c>
      <c r="N42" s="3" t="str">
        <f>IFERROR(SUM(Tabla6[[#This Row],[16/03/2024]]-E42),"")</f>
        <v/>
      </c>
      <c r="O42" s="3">
        <f>IFERROR(SUM(Tabla6[[#This Row],[4/05/2024]]-F42),"")</f>
        <v>-5.9097222222222363E-4</v>
      </c>
      <c r="P42" s="3" t="str">
        <f>IFERROR(SUM(Tabla6[[#This Row],[20/07/2024]]-G42),"")</f>
        <v/>
      </c>
      <c r="Q42" s="3" t="str">
        <f>IFERROR(SUM(Tabla6[[#This Row],[17/08/2024]]-H42),"")</f>
        <v/>
      </c>
      <c r="R42" s="3" t="str">
        <f>IFERROR(SUM(Tabla6[[#This Row],[19/10/2024]]-I42),"")</f>
        <v/>
      </c>
      <c r="S42" s="25" t="str" cm="1">
        <f t="array" ref="S42">IF(INDEX(U42:X42,COUNTA(U42:X42))&lt;0,"MEJORA CONTINUA","")</f>
        <v/>
      </c>
      <c r="T42" s="1">
        <f t="shared" si="16"/>
        <v>2</v>
      </c>
      <c r="U42" t="str">
        <f t="shared" si="9"/>
        <v/>
      </c>
      <c r="V42" t="str">
        <f t="shared" si="10"/>
        <v/>
      </c>
      <c r="W42" t="str">
        <f t="shared" si="11"/>
        <v/>
      </c>
      <c r="X42" t="str">
        <f t="shared" si="12"/>
        <v/>
      </c>
    </row>
    <row r="43" spans="1:24" x14ac:dyDescent="0.25">
      <c r="A43" t="s">
        <v>445</v>
      </c>
      <c r="B43" s="1">
        <f ca="1">_xlfn.XLOOKUP(A43,ATLETAS!$C:$C,ATLETAS!B:B,"-")</f>
        <v>37</v>
      </c>
      <c r="C43" s="1" t="str">
        <f>_xlfn.XLOOKUP(A43,ATLETAS!$C:$C,ATLETAS!F:F,"-")</f>
        <v>P. LIBRE</v>
      </c>
      <c r="D43" s="19" t="str">
        <f t="shared" si="13"/>
        <v>-</v>
      </c>
      <c r="E43" s="3" t="str" cm="1">
        <f t="array" ref="E43">IFERROR(_xlfn._xlws.FILTER(BD_ATLETAS[TIEMPO],(BD_ATLETAS[ATLETA]=$A43)*(BD_ATLETAS[PRUEBA]='CHEQUEO D.F'!$B$1)*(BD_ATLETAS[SEXO]='CHEQUEO D.F'!$C$1)*(BD_ATLETAS[F. COMPETENCIA]='CHEQUEO D.F'!E$2)),"N/P")</f>
        <v>N/P</v>
      </c>
      <c r="F43" s="3" t="str" cm="1">
        <f t="array" ref="F43">IFERROR(_xlfn._xlws.FILTER(BD_ATLETAS[TIEMPO],(BD_ATLETAS[ATLETA]=$A43)*(BD_ATLETAS[PRUEBA]='CHEQUEO D.F'!$B$1)*(BD_ATLETAS[SEXO]='CHEQUEO D.F'!$C$1)*(BD_ATLETAS[F. COMPETENCIA]='CHEQUEO D.F'!F$2)),"N/P")</f>
        <v>N/P</v>
      </c>
      <c r="G43" s="3" t="str" cm="1">
        <f t="array" ref="G43">IFERROR(_xlfn._xlws.FILTER(BD_ATLETAS[TIEMPO],(BD_ATLETAS[ATLETA]=$A43)*(BD_ATLETAS[PRUEBA]='CHEQUEO D.F'!$B$1)*(BD_ATLETAS[SEXO]='CHEQUEO D.F'!$C$1)*(BD_ATLETAS[F. COMPETENCIA]='CHEQUEO D.F'!G$2)),"N/P")</f>
        <v>N/P</v>
      </c>
      <c r="H43" s="3" t="str" cm="1">
        <f t="array" ref="H43">IFERROR(_xlfn._xlws.FILTER(BD_ATLETAS[TIEMPO],(BD_ATLETAS[ATLETA]=$A43)*(BD_ATLETAS[PRUEBA]='CHEQUEO D.F'!$B$1)*(BD_ATLETAS[SEXO]='CHEQUEO D.F'!$C$1)*(BD_ATLETAS[F. COMPETENCIA]='CHEQUEO D.F'!H$2)),"N/P")</f>
        <v>N/P</v>
      </c>
      <c r="I43" s="3" t="str" cm="1">
        <f t="array" ref="I43">IFERROR(_xlfn._xlws.FILTER(BD_ATLETAS[TIEMPO],(BD_ATLETAS[ATLETA]=$A43)*(BD_ATLETAS[PRUEBA]='CHEQUEO D.F'!$B$1)*(BD_ATLETAS[SEXO]='CHEQUEO D.F'!$C$1)*(BD_ATLETAS[F. COMPETENCIA]='CHEQUEO D.F'!I$2)),"N/P")</f>
        <v>N/P</v>
      </c>
      <c r="J43" s="3" t="str" cm="1">
        <f t="array" ref="J43">IFERROR(_xlfn._xlws.FILTER(BD_ATLETAS[TIEMPO],(BD_ATLETAS[ATLETA]=$A43)*(BD_ATLETAS[PRUEBA]='CHEQUEO D.F'!$B$1)*(BD_ATLETAS[SEXO]='CHEQUEO D.F'!$C$1)*(BD_ATLETAS[F. COMPETENCIA]='CHEQUEO D.F'!J$2)),"N/P")</f>
        <v>N/P</v>
      </c>
      <c r="K43" s="3" t="str">
        <f t="shared" ca="1" si="14"/>
        <v>04:58,51</v>
      </c>
      <c r="L43" s="3" t="str">
        <f t="shared" si="15"/>
        <v>-</v>
      </c>
      <c r="M43" s="1" t="str" cm="1">
        <f t="array" aca="1" ref="M43" ca="1">_xlfn.IFS(B43&lt;10,"",L43&gt;0,"",L43&lt;0,"VALIDO")</f>
        <v/>
      </c>
      <c r="N43" s="3" t="str">
        <f>IFERROR(SUM(Tabla6[[#This Row],[16/03/2024]]-E43),"")</f>
        <v/>
      </c>
      <c r="O43" s="3" t="str">
        <f>IFERROR(SUM(Tabla6[[#This Row],[4/05/2024]]-F43),"")</f>
        <v/>
      </c>
      <c r="P43" s="3" t="str">
        <f>IFERROR(SUM(Tabla6[[#This Row],[20/07/2024]]-G43),"")</f>
        <v/>
      </c>
      <c r="Q43" s="3" t="str">
        <f>IFERROR(SUM(Tabla6[[#This Row],[17/08/2024]]-H43),"")</f>
        <v/>
      </c>
      <c r="R43" s="3" t="str">
        <f>IFERROR(SUM(Tabla6[[#This Row],[19/10/2024]]-I43),"")</f>
        <v/>
      </c>
      <c r="S43" s="25" t="str" cm="1">
        <f t="array" ref="S43">IF(INDEX(U43:X43,COUNTA(U43:X43))&lt;0,"MEJORA CONTINUA","")</f>
        <v/>
      </c>
      <c r="T43" s="1">
        <f t="shared" si="16"/>
        <v>0</v>
      </c>
      <c r="U43" t="str">
        <f t="shared" si="9"/>
        <v/>
      </c>
      <c r="V43" t="str">
        <f t="shared" si="10"/>
        <v/>
      </c>
      <c r="W43" t="str">
        <f t="shared" si="11"/>
        <v/>
      </c>
      <c r="X43" t="str">
        <f t="shared" si="12"/>
        <v/>
      </c>
    </row>
    <row r="44" spans="1:24" x14ac:dyDescent="0.25">
      <c r="A44" t="s">
        <v>448</v>
      </c>
      <c r="B44" s="1">
        <f ca="1">_xlfn.XLOOKUP(A44,ATLETAS!$C:$C,ATLETAS!B:B,"-")</f>
        <v>44</v>
      </c>
      <c r="C44" s="1" t="str">
        <f>_xlfn.XLOOKUP(A44,ATLETAS!$C:$C,ATLETAS!F:F,"-")</f>
        <v>MASTER</v>
      </c>
      <c r="D44" s="19">
        <f t="shared" si="13"/>
        <v>5.5943287037037038E-3</v>
      </c>
      <c r="E44" s="3" cm="1">
        <f t="array" ref="E44">IFERROR(_xlfn._xlws.FILTER(BD_ATLETAS[TIEMPO],(BD_ATLETAS[ATLETA]=$A44)*(BD_ATLETAS[PRUEBA]='CHEQUEO D.F'!$B$1)*(BD_ATLETAS[SEXO]='CHEQUEO D.F'!$C$1)*(BD_ATLETAS[F. COMPETENCIA]='CHEQUEO D.F'!E$2)),"N/P")</f>
        <v>5.7061342592592589E-3</v>
      </c>
      <c r="F44" s="3" t="str" cm="1">
        <f t="array" ref="F44">IFERROR(_xlfn._xlws.FILTER(BD_ATLETAS[TIEMPO],(BD_ATLETAS[ATLETA]=$A44)*(BD_ATLETAS[PRUEBA]='CHEQUEO D.F'!$B$1)*(BD_ATLETAS[SEXO]='CHEQUEO D.F'!$C$1)*(BD_ATLETAS[F. COMPETENCIA]='CHEQUEO D.F'!F$2)),"N/P")</f>
        <v>N/P</v>
      </c>
      <c r="G44" s="3" cm="1">
        <f t="array" ref="G44">IFERROR(_xlfn._xlws.FILTER(BD_ATLETAS[TIEMPO],(BD_ATLETAS[ATLETA]=$A44)*(BD_ATLETAS[PRUEBA]='CHEQUEO D.F'!$B$1)*(BD_ATLETAS[SEXO]='CHEQUEO D.F'!$C$1)*(BD_ATLETAS[F. COMPETENCIA]='CHEQUEO D.F'!G$2)),"N/P")</f>
        <v>5.5943287037037038E-3</v>
      </c>
      <c r="H44" s="3" t="str" cm="1">
        <f t="array" ref="H44">IFERROR(_xlfn._xlws.FILTER(BD_ATLETAS[TIEMPO],(BD_ATLETAS[ATLETA]=$A44)*(BD_ATLETAS[PRUEBA]='CHEQUEO D.F'!$B$1)*(BD_ATLETAS[SEXO]='CHEQUEO D.F'!$C$1)*(BD_ATLETAS[F. COMPETENCIA]='CHEQUEO D.F'!H$2)),"N/P")</f>
        <v>N/P</v>
      </c>
      <c r="I44" s="3" t="str" cm="1">
        <f t="array" ref="I44">IFERROR(_xlfn._xlws.FILTER(BD_ATLETAS[TIEMPO],(BD_ATLETAS[ATLETA]=$A44)*(BD_ATLETAS[PRUEBA]='CHEQUEO D.F'!$B$1)*(BD_ATLETAS[SEXO]='CHEQUEO D.F'!$C$1)*(BD_ATLETAS[F. COMPETENCIA]='CHEQUEO D.F'!I$2)),"N/P")</f>
        <v>N/P</v>
      </c>
      <c r="J44" s="3" t="str" cm="1">
        <f t="array" ref="J44">IFERROR(_xlfn._xlws.FILTER(BD_ATLETAS[TIEMPO],(BD_ATLETAS[ATLETA]=$A44)*(BD_ATLETAS[PRUEBA]='CHEQUEO D.F'!$B$1)*(BD_ATLETAS[SEXO]='CHEQUEO D.F'!$C$1)*(BD_ATLETAS[F. COMPETENCIA]='CHEQUEO D.F'!J$2)),"N/P")</f>
        <v>N/P</v>
      </c>
      <c r="K44" s="3" t="str">
        <f t="shared" ca="1" si="14"/>
        <v>04:58,51</v>
      </c>
      <c r="L44" s="3">
        <f t="shared" ca="1" si="15"/>
        <v>2.1393518518518519E-3</v>
      </c>
      <c r="M44" s="1" t="str" cm="1">
        <f t="array" aca="1" ref="M44" ca="1">_xlfn.IFS(B44&lt;10,"",L44&gt;0,"",L44&lt;0,"VALIDO")</f>
        <v/>
      </c>
      <c r="N44" s="3" t="str">
        <f>IFERROR(SUM(Tabla6[[#This Row],[16/03/2024]]-E44),"")</f>
        <v/>
      </c>
      <c r="O44" s="3" t="str">
        <f>IFERROR(SUM(Tabla6[[#This Row],[4/05/2024]]-F44),"")</f>
        <v/>
      </c>
      <c r="P44" s="3" t="str">
        <f>IFERROR(SUM(Tabla6[[#This Row],[20/07/2024]]-G44),"")</f>
        <v/>
      </c>
      <c r="Q44" s="3" t="str">
        <f>IFERROR(SUM(Tabla6[[#This Row],[17/08/2024]]-H44),"")</f>
        <v/>
      </c>
      <c r="R44" s="3" t="str">
        <f>IFERROR(SUM(Tabla6[[#This Row],[19/10/2024]]-I44),"")</f>
        <v/>
      </c>
      <c r="S44" s="25" t="str" cm="1">
        <f t="array" ref="S44">IF(INDEX(U44:X44,COUNTA(U44:X44))&lt;0,"MEJORA CONTINUA","")</f>
        <v/>
      </c>
      <c r="T44" s="1">
        <f t="shared" si="16"/>
        <v>2</v>
      </c>
      <c r="U44" t="str">
        <f t="shared" si="9"/>
        <v/>
      </c>
      <c r="V44" t="str">
        <f t="shared" si="10"/>
        <v/>
      </c>
      <c r="W44" t="str">
        <f t="shared" si="11"/>
        <v/>
      </c>
      <c r="X44" t="str">
        <f t="shared" si="12"/>
        <v/>
      </c>
    </row>
    <row r="45" spans="1:24" x14ac:dyDescent="0.25">
      <c r="A45" t="s">
        <v>449</v>
      </c>
      <c r="B45" s="1">
        <f ca="1">_xlfn.XLOOKUP(A45,ATLETAS!$C:$C,ATLETAS!B:B,"-")</f>
        <v>45</v>
      </c>
      <c r="C45" s="1" t="str">
        <f>_xlfn.XLOOKUP(A45,ATLETAS!$C:$C,ATLETAS!F:F,"-")</f>
        <v>MASTER</v>
      </c>
      <c r="D45" s="19">
        <f t="shared" si="13"/>
        <v>6.871412037037037E-3</v>
      </c>
      <c r="E45" s="3" cm="1">
        <f t="array" ref="E45">IFERROR(_xlfn._xlws.FILTER(BD_ATLETAS[TIEMPO],(BD_ATLETAS[ATLETA]=$A45)*(BD_ATLETAS[PRUEBA]='CHEQUEO D.F'!$B$1)*(BD_ATLETAS[SEXO]='CHEQUEO D.F'!$C$1)*(BD_ATLETAS[F. COMPETENCIA]='CHEQUEO D.F'!E$2)),"N/P")</f>
        <v>6.871412037037037E-3</v>
      </c>
      <c r="F45" s="3" t="str" cm="1">
        <f t="array" ref="F45">IFERROR(_xlfn._xlws.FILTER(BD_ATLETAS[TIEMPO],(BD_ATLETAS[ATLETA]=$A45)*(BD_ATLETAS[PRUEBA]='CHEQUEO D.F'!$B$1)*(BD_ATLETAS[SEXO]='CHEQUEO D.F'!$C$1)*(BD_ATLETAS[F. COMPETENCIA]='CHEQUEO D.F'!F$2)),"N/P")</f>
        <v>N/P</v>
      </c>
      <c r="G45" s="3" t="str" cm="1">
        <f t="array" ref="G45">IFERROR(_xlfn._xlws.FILTER(BD_ATLETAS[TIEMPO],(BD_ATLETAS[ATLETA]=$A45)*(BD_ATLETAS[PRUEBA]='CHEQUEO D.F'!$B$1)*(BD_ATLETAS[SEXO]='CHEQUEO D.F'!$C$1)*(BD_ATLETAS[F. COMPETENCIA]='CHEQUEO D.F'!G$2)),"N/P")</f>
        <v>N/P</v>
      </c>
      <c r="H45" s="3" t="str" cm="1">
        <f t="array" ref="H45">IFERROR(_xlfn._xlws.FILTER(BD_ATLETAS[TIEMPO],(BD_ATLETAS[ATLETA]=$A45)*(BD_ATLETAS[PRUEBA]='CHEQUEO D.F'!$B$1)*(BD_ATLETAS[SEXO]='CHEQUEO D.F'!$C$1)*(BD_ATLETAS[F. COMPETENCIA]='CHEQUEO D.F'!H$2)),"N/P")</f>
        <v>N/P</v>
      </c>
      <c r="I45" s="3" t="str" cm="1">
        <f t="array" ref="I45">IFERROR(_xlfn._xlws.FILTER(BD_ATLETAS[TIEMPO],(BD_ATLETAS[ATLETA]=$A45)*(BD_ATLETAS[PRUEBA]='CHEQUEO D.F'!$B$1)*(BD_ATLETAS[SEXO]='CHEQUEO D.F'!$C$1)*(BD_ATLETAS[F. COMPETENCIA]='CHEQUEO D.F'!I$2)),"N/P")</f>
        <v>N/P</v>
      </c>
      <c r="J45" s="3" t="str" cm="1">
        <f t="array" ref="J45">IFERROR(_xlfn._xlws.FILTER(BD_ATLETAS[TIEMPO],(BD_ATLETAS[ATLETA]=$A45)*(BD_ATLETAS[PRUEBA]='CHEQUEO D.F'!$B$1)*(BD_ATLETAS[SEXO]='CHEQUEO D.F'!$C$1)*(BD_ATLETAS[F. COMPETENCIA]='CHEQUEO D.F'!J$2)),"N/P")</f>
        <v>N/P</v>
      </c>
      <c r="K45" s="3" t="str">
        <f t="shared" ca="1" si="14"/>
        <v>04:58,51</v>
      </c>
      <c r="L45" s="3">
        <f t="shared" ca="1" si="15"/>
        <v>3.4164351851851851E-3</v>
      </c>
      <c r="M45" s="1" t="str" cm="1">
        <f t="array" aca="1" ref="M45" ca="1">_xlfn.IFS(B45&lt;10,"",L45&gt;0,"",L45&lt;0,"VALIDO")</f>
        <v/>
      </c>
      <c r="N45" s="3" t="str">
        <f>IFERROR(SUM(Tabla6[[#This Row],[16/03/2024]]-E45),"")</f>
        <v/>
      </c>
      <c r="O45" s="3" t="str">
        <f>IFERROR(SUM(Tabla6[[#This Row],[4/05/2024]]-F45),"")</f>
        <v/>
      </c>
      <c r="P45" s="3" t="str">
        <f>IFERROR(SUM(Tabla6[[#This Row],[20/07/2024]]-G45),"")</f>
        <v/>
      </c>
      <c r="Q45" s="3" t="str">
        <f>IFERROR(SUM(Tabla6[[#This Row],[17/08/2024]]-H45),"")</f>
        <v/>
      </c>
      <c r="R45" s="3" t="str">
        <f>IFERROR(SUM(Tabla6[[#This Row],[19/10/2024]]-I45),"")</f>
        <v/>
      </c>
      <c r="S45" s="25" t="str" cm="1">
        <f t="array" ref="S45">IF(INDEX(U45:X45,COUNTA(U45:X45))&lt;0,"MEJORA CONTINUA","")</f>
        <v/>
      </c>
      <c r="T45" s="1">
        <f t="shared" si="16"/>
        <v>1</v>
      </c>
      <c r="U45" t="str">
        <f t="shared" si="9"/>
        <v/>
      </c>
      <c r="V45" t="str">
        <f t="shared" si="10"/>
        <v/>
      </c>
      <c r="W45" t="str">
        <f t="shared" si="11"/>
        <v/>
      </c>
      <c r="X45" t="str">
        <f t="shared" si="12"/>
        <v/>
      </c>
    </row>
    <row r="46" spans="1:24" x14ac:dyDescent="0.25">
      <c r="B46" s="1">
        <f>_xlfn.XLOOKUP(A46,ATLETAS!$C:$C,ATLETAS!B:B,"-")</f>
        <v>0</v>
      </c>
      <c r="C46" s="1">
        <f>_xlfn.XLOOKUP(A46,ATLETAS!$C:$C,ATLETAS!F:F,"-")</f>
        <v>0</v>
      </c>
      <c r="D46" s="19" t="str">
        <f t="shared" si="13"/>
        <v>-</v>
      </c>
      <c r="E46" s="3" t="str" cm="1">
        <f t="array" ref="E46">IFERROR(_xlfn._xlws.FILTER(BD_ATLETAS[TIEMPO],(BD_ATLETAS[ATLETA]=$A46)*(BD_ATLETAS[PRUEBA]='CHEQUEO D.F'!$B$1)*(BD_ATLETAS[SEXO]='CHEQUEO D.F'!$C$1)*(BD_ATLETAS[F. COMPETENCIA]='CHEQUEO D.F'!E$2)),"N/P")</f>
        <v>N/P</v>
      </c>
      <c r="F46" s="3" t="str" cm="1">
        <f t="array" ref="F46">IFERROR(_xlfn._xlws.FILTER(BD_ATLETAS[TIEMPO],(BD_ATLETAS[ATLETA]=$A46)*(BD_ATLETAS[PRUEBA]='CHEQUEO D.F'!$B$1)*(BD_ATLETAS[SEXO]='CHEQUEO D.F'!$C$1)*(BD_ATLETAS[F. COMPETENCIA]='CHEQUEO D.F'!F$2)),"N/P")</f>
        <v>N/P</v>
      </c>
      <c r="G46" s="3" t="str" cm="1">
        <f t="array" ref="G46">IFERROR(_xlfn._xlws.FILTER(BD_ATLETAS[TIEMPO],(BD_ATLETAS[ATLETA]=$A46)*(BD_ATLETAS[PRUEBA]='CHEQUEO D.F'!$B$1)*(BD_ATLETAS[SEXO]='CHEQUEO D.F'!$C$1)*(BD_ATLETAS[F. COMPETENCIA]='CHEQUEO D.F'!G$2)),"N/P")</f>
        <v>N/P</v>
      </c>
      <c r="H46" s="3" t="str" cm="1">
        <f t="array" ref="H46">IFERROR(_xlfn._xlws.FILTER(BD_ATLETAS[TIEMPO],(BD_ATLETAS[ATLETA]=$A46)*(BD_ATLETAS[PRUEBA]='CHEQUEO D.F'!$B$1)*(BD_ATLETAS[SEXO]='CHEQUEO D.F'!$C$1)*(BD_ATLETAS[F. COMPETENCIA]='CHEQUEO D.F'!H$2)),"N/P")</f>
        <v>N/P</v>
      </c>
      <c r="I46" s="3" t="str" cm="1">
        <f t="array" ref="I46">IFERROR(_xlfn._xlws.FILTER(BD_ATLETAS[TIEMPO],(BD_ATLETAS[ATLETA]=$A46)*(BD_ATLETAS[PRUEBA]='CHEQUEO D.F'!$B$1)*(BD_ATLETAS[SEXO]='CHEQUEO D.F'!$C$1)*(BD_ATLETAS[F. COMPETENCIA]='CHEQUEO D.F'!I$2)),"N/P")</f>
        <v>N/P</v>
      </c>
      <c r="J46" s="3" t="str" cm="1">
        <f t="array" ref="J46">IFERROR(_xlfn._xlws.FILTER(BD_ATLETAS[TIEMPO],(BD_ATLETAS[ATLETA]=$A46)*(BD_ATLETAS[PRUEBA]='CHEQUEO D.F'!$B$1)*(BD_ATLETAS[SEXO]='CHEQUEO D.F'!$C$1)*(BD_ATLETAS[F. COMPETENCIA]='CHEQUEO D.F'!J$2)),"N/P")</f>
        <v>N/P</v>
      </c>
      <c r="K46" s="3" t="str">
        <f t="shared" si="14"/>
        <v>-</v>
      </c>
      <c r="L46" s="3" t="str">
        <f t="shared" si="15"/>
        <v>-</v>
      </c>
      <c r="M46" s="1" t="str" cm="1">
        <f t="array" ref="M46">_xlfn.IFS(B46&lt;10,"",L46&gt;0,"",L46&lt;0,"VALIDO")</f>
        <v/>
      </c>
      <c r="N46" s="3" t="str">
        <f>IFERROR(SUM(Tabla6[[#This Row],[16/03/2024]]-E46),"")</f>
        <v/>
      </c>
      <c r="O46" s="3" t="str">
        <f>IFERROR(SUM(Tabla6[[#This Row],[4/05/2024]]-F46),"")</f>
        <v/>
      </c>
      <c r="P46" s="3" t="str">
        <f>IFERROR(SUM(Tabla6[[#This Row],[20/07/2024]]-G46),"")</f>
        <v/>
      </c>
      <c r="Q46" s="3" t="str">
        <f>IFERROR(SUM(Tabla6[[#This Row],[17/08/2024]]-H46),"")</f>
        <v/>
      </c>
      <c r="R46" s="3" t="str">
        <f>IFERROR(SUM(Tabla6[[#This Row],[19/10/2024]]-I46),"")</f>
        <v/>
      </c>
      <c r="S46" s="25" t="str" cm="1">
        <f t="array" ref="S46">IF(INDEX(U46:X46,COUNTA(U46:X46))&lt;0,"MEJORA CONTINUA","")</f>
        <v/>
      </c>
      <c r="T46" s="1">
        <f t="shared" si="16"/>
        <v>0</v>
      </c>
      <c r="U46" t="str">
        <f t="shared" si="9"/>
        <v/>
      </c>
      <c r="V46" t="str">
        <f t="shared" si="10"/>
        <v/>
      </c>
      <c r="W46" t="str">
        <f t="shared" si="11"/>
        <v/>
      </c>
      <c r="X46" t="str">
        <f t="shared" si="12"/>
        <v/>
      </c>
    </row>
    <row r="47" spans="1:24" x14ac:dyDescent="0.25">
      <c r="B47" s="1">
        <f>_xlfn.XLOOKUP(A47,ATLETAS!$C:$C,ATLETAS!B:B,"-")</f>
        <v>0</v>
      </c>
      <c r="C47" s="1">
        <f>_xlfn.XLOOKUP(A47,ATLETAS!$C:$C,ATLETAS!F:F,"-")</f>
        <v>0</v>
      </c>
      <c r="D47" s="19" t="str">
        <f t="shared" si="13"/>
        <v>-</v>
      </c>
      <c r="E47" s="3" t="str" cm="1">
        <f t="array" ref="E47">IFERROR(_xlfn._xlws.FILTER(BD_ATLETAS[TIEMPO],(BD_ATLETAS[ATLETA]=$A47)*(BD_ATLETAS[PRUEBA]='CHEQUEO D.F'!$B$1)*(BD_ATLETAS[SEXO]='CHEQUEO D.F'!$C$1)*(BD_ATLETAS[F. COMPETENCIA]='CHEQUEO D.F'!E$2)),"N/P")</f>
        <v>N/P</v>
      </c>
      <c r="F47" s="3" t="str" cm="1">
        <f t="array" ref="F47">IFERROR(_xlfn._xlws.FILTER(BD_ATLETAS[TIEMPO],(BD_ATLETAS[ATLETA]=$A47)*(BD_ATLETAS[PRUEBA]='CHEQUEO D.F'!$B$1)*(BD_ATLETAS[SEXO]='CHEQUEO D.F'!$C$1)*(BD_ATLETAS[F. COMPETENCIA]='CHEQUEO D.F'!F$2)),"N/P")</f>
        <v>N/P</v>
      </c>
      <c r="G47" s="3" t="str" cm="1">
        <f t="array" ref="G47">IFERROR(_xlfn._xlws.FILTER(BD_ATLETAS[TIEMPO],(BD_ATLETAS[ATLETA]=$A47)*(BD_ATLETAS[PRUEBA]='CHEQUEO D.F'!$B$1)*(BD_ATLETAS[SEXO]='CHEQUEO D.F'!$C$1)*(BD_ATLETAS[F. COMPETENCIA]='CHEQUEO D.F'!G$2)),"N/P")</f>
        <v>N/P</v>
      </c>
      <c r="H47" s="3" t="str" cm="1">
        <f t="array" ref="H47">IFERROR(_xlfn._xlws.FILTER(BD_ATLETAS[TIEMPO],(BD_ATLETAS[ATLETA]=$A47)*(BD_ATLETAS[PRUEBA]='CHEQUEO D.F'!$B$1)*(BD_ATLETAS[SEXO]='CHEQUEO D.F'!$C$1)*(BD_ATLETAS[F. COMPETENCIA]='CHEQUEO D.F'!H$2)),"N/P")</f>
        <v>N/P</v>
      </c>
      <c r="I47" s="3" t="str" cm="1">
        <f t="array" ref="I47">IFERROR(_xlfn._xlws.FILTER(BD_ATLETAS[TIEMPO],(BD_ATLETAS[ATLETA]=$A47)*(BD_ATLETAS[PRUEBA]='CHEQUEO D.F'!$B$1)*(BD_ATLETAS[SEXO]='CHEQUEO D.F'!$C$1)*(BD_ATLETAS[F. COMPETENCIA]='CHEQUEO D.F'!I$2)),"N/P")</f>
        <v>N/P</v>
      </c>
      <c r="J47" s="3" t="str" cm="1">
        <f t="array" ref="J47">IFERROR(_xlfn._xlws.FILTER(BD_ATLETAS[TIEMPO],(BD_ATLETAS[ATLETA]=$A47)*(BD_ATLETAS[PRUEBA]='CHEQUEO D.F'!$B$1)*(BD_ATLETAS[SEXO]='CHEQUEO D.F'!$C$1)*(BD_ATLETAS[F. COMPETENCIA]='CHEQUEO D.F'!J$2)),"N/P")</f>
        <v>N/P</v>
      </c>
      <c r="K47" s="3" t="str">
        <f t="shared" si="14"/>
        <v>-</v>
      </c>
      <c r="L47" s="3" t="str">
        <f t="shared" si="15"/>
        <v>-</v>
      </c>
      <c r="M47" s="1" t="str" cm="1">
        <f t="array" ref="M47">_xlfn.IFS(B47&lt;10,"",L47&gt;0,"",L47&lt;0,"VALIDO")</f>
        <v/>
      </c>
      <c r="N47" s="3" t="str">
        <f>IFERROR(SUM(Tabla6[[#This Row],[16/03/2024]]-E47),"")</f>
        <v/>
      </c>
      <c r="O47" s="3" t="str">
        <f>IFERROR(SUM(Tabla6[[#This Row],[4/05/2024]]-F47),"")</f>
        <v/>
      </c>
      <c r="P47" s="3" t="str">
        <f>IFERROR(SUM(Tabla6[[#This Row],[20/07/2024]]-G47),"")</f>
        <v/>
      </c>
      <c r="Q47" s="3" t="str">
        <f>IFERROR(SUM(Tabla6[[#This Row],[17/08/2024]]-H47),"")</f>
        <v/>
      </c>
      <c r="R47" s="3" t="str">
        <f>IFERROR(SUM(Tabla6[[#This Row],[19/10/2024]]-I47),"")</f>
        <v/>
      </c>
      <c r="S47" s="25" t="str" cm="1">
        <f t="array" ref="S47">IF(INDEX(U47:X47,COUNTA(U47:X47))&lt;0,"MEJORA CONTINUA","")</f>
        <v/>
      </c>
      <c r="T47" s="1">
        <f t="shared" si="16"/>
        <v>0</v>
      </c>
      <c r="U47" t="str">
        <f t="shared" si="9"/>
        <v/>
      </c>
      <c r="V47" t="str">
        <f t="shared" si="10"/>
        <v/>
      </c>
      <c r="W47" t="str">
        <f t="shared" si="11"/>
        <v/>
      </c>
      <c r="X47" t="str">
        <f t="shared" si="12"/>
        <v/>
      </c>
    </row>
    <row r="48" spans="1:24" x14ac:dyDescent="0.25">
      <c r="B48" s="1">
        <f>_xlfn.XLOOKUP(A48,ATLETAS!$C:$C,ATLETAS!B:B,"-")</f>
        <v>0</v>
      </c>
      <c r="C48" s="1">
        <f>_xlfn.XLOOKUP(A48,ATLETAS!$C:$C,ATLETAS!F:F,"-")</f>
        <v>0</v>
      </c>
      <c r="D48" s="19" t="str">
        <f t="shared" si="13"/>
        <v>-</v>
      </c>
      <c r="E48" s="3" t="str" cm="1">
        <f t="array" ref="E48">IFERROR(_xlfn._xlws.FILTER(BD_ATLETAS[TIEMPO],(BD_ATLETAS[ATLETA]=$A48)*(BD_ATLETAS[PRUEBA]='CHEQUEO D.F'!$B$1)*(BD_ATLETAS[SEXO]='CHEQUEO D.F'!$C$1)*(BD_ATLETAS[F. COMPETENCIA]='CHEQUEO D.F'!E$2)),"N/P")</f>
        <v>N/P</v>
      </c>
      <c r="F48" s="3" t="str" cm="1">
        <f t="array" ref="F48">IFERROR(_xlfn._xlws.FILTER(BD_ATLETAS[TIEMPO],(BD_ATLETAS[ATLETA]=$A48)*(BD_ATLETAS[PRUEBA]='CHEQUEO D.F'!$B$1)*(BD_ATLETAS[SEXO]='CHEQUEO D.F'!$C$1)*(BD_ATLETAS[F. COMPETENCIA]='CHEQUEO D.F'!F$2)),"N/P")</f>
        <v>N/P</v>
      </c>
      <c r="G48" s="3" t="str" cm="1">
        <f t="array" ref="G48">IFERROR(_xlfn._xlws.FILTER(BD_ATLETAS[TIEMPO],(BD_ATLETAS[ATLETA]=$A48)*(BD_ATLETAS[PRUEBA]='CHEQUEO D.F'!$B$1)*(BD_ATLETAS[SEXO]='CHEQUEO D.F'!$C$1)*(BD_ATLETAS[F. COMPETENCIA]='CHEQUEO D.F'!G$2)),"N/P")</f>
        <v>N/P</v>
      </c>
      <c r="H48" s="3" t="str" cm="1">
        <f t="array" ref="H48">IFERROR(_xlfn._xlws.FILTER(BD_ATLETAS[TIEMPO],(BD_ATLETAS[ATLETA]=$A48)*(BD_ATLETAS[PRUEBA]='CHEQUEO D.F'!$B$1)*(BD_ATLETAS[SEXO]='CHEQUEO D.F'!$C$1)*(BD_ATLETAS[F. COMPETENCIA]='CHEQUEO D.F'!H$2)),"N/P")</f>
        <v>N/P</v>
      </c>
      <c r="I48" s="3" t="str" cm="1">
        <f t="array" ref="I48">IFERROR(_xlfn._xlws.FILTER(BD_ATLETAS[TIEMPO],(BD_ATLETAS[ATLETA]=$A48)*(BD_ATLETAS[PRUEBA]='CHEQUEO D.F'!$B$1)*(BD_ATLETAS[SEXO]='CHEQUEO D.F'!$C$1)*(BD_ATLETAS[F. COMPETENCIA]='CHEQUEO D.F'!I$2)),"N/P")</f>
        <v>N/P</v>
      </c>
      <c r="J48" s="3" t="str" cm="1">
        <f t="array" ref="J48">IFERROR(_xlfn._xlws.FILTER(BD_ATLETAS[TIEMPO],(BD_ATLETAS[ATLETA]=$A48)*(BD_ATLETAS[PRUEBA]='CHEQUEO D.F'!$B$1)*(BD_ATLETAS[SEXO]='CHEQUEO D.F'!$C$1)*(BD_ATLETAS[F. COMPETENCIA]='CHEQUEO D.F'!J$2)),"N/P")</f>
        <v>N/P</v>
      </c>
      <c r="K48" s="3" t="str">
        <f t="shared" si="14"/>
        <v>-</v>
      </c>
      <c r="L48" s="3" t="str">
        <f t="shared" si="15"/>
        <v>-</v>
      </c>
      <c r="M48" s="1" t="str" cm="1">
        <f t="array" ref="M48">_xlfn.IFS(B48&lt;10,"",L48&gt;0,"",L48&lt;0,"VALIDO")</f>
        <v/>
      </c>
      <c r="N48" s="3" t="str">
        <f>IFERROR(SUM(Tabla6[[#This Row],[16/03/2024]]-E48),"")</f>
        <v/>
      </c>
      <c r="O48" s="3" t="str">
        <f>IFERROR(SUM(Tabla6[[#This Row],[4/05/2024]]-F48),"")</f>
        <v/>
      </c>
      <c r="P48" s="3" t="str">
        <f>IFERROR(SUM(Tabla6[[#This Row],[20/07/2024]]-G48),"")</f>
        <v/>
      </c>
      <c r="Q48" s="3" t="str">
        <f>IFERROR(SUM(Tabla6[[#This Row],[17/08/2024]]-H48),"")</f>
        <v/>
      </c>
      <c r="R48" s="3" t="str">
        <f>IFERROR(SUM(Tabla6[[#This Row],[19/10/2024]]-I48),"")</f>
        <v/>
      </c>
      <c r="S48" s="25" t="str" cm="1">
        <f t="array" ref="S48">IF(INDEX(U48:X48,COUNTA(U48:X48))&lt;0,"MEJORA CONTINUA","")</f>
        <v/>
      </c>
      <c r="T48" s="1">
        <f t="shared" si="16"/>
        <v>0</v>
      </c>
      <c r="U48" t="str">
        <f t="shared" si="9"/>
        <v/>
      </c>
      <c r="V48" t="str">
        <f t="shared" si="10"/>
        <v/>
      </c>
      <c r="W48" t="str">
        <f t="shared" si="11"/>
        <v/>
      </c>
      <c r="X48" t="str">
        <f t="shared" si="12"/>
        <v/>
      </c>
    </row>
    <row r="49" spans="2:24" x14ac:dyDescent="0.25">
      <c r="B49" s="1">
        <f>_xlfn.XLOOKUP(A49,ATLETAS!$C:$C,ATLETAS!B:B,"-")</f>
        <v>0</v>
      </c>
      <c r="C49" s="1">
        <f>_xlfn.XLOOKUP(A49,ATLETAS!$C:$C,ATLETAS!F:F,"-")</f>
        <v>0</v>
      </c>
      <c r="D49" s="19" t="str">
        <f t="shared" si="13"/>
        <v>-</v>
      </c>
      <c r="E49" s="3" t="str" cm="1">
        <f t="array" ref="E49">IFERROR(_xlfn._xlws.FILTER(BD_ATLETAS[TIEMPO],(BD_ATLETAS[ATLETA]=$A49)*(BD_ATLETAS[PRUEBA]='CHEQUEO D.F'!$B$1)*(BD_ATLETAS[SEXO]='CHEQUEO D.F'!$C$1)*(BD_ATLETAS[F. COMPETENCIA]='CHEQUEO D.F'!E$2)),"N/P")</f>
        <v>N/P</v>
      </c>
      <c r="F49" s="3" t="str" cm="1">
        <f t="array" ref="F49">IFERROR(_xlfn._xlws.FILTER(BD_ATLETAS[TIEMPO],(BD_ATLETAS[ATLETA]=$A49)*(BD_ATLETAS[PRUEBA]='CHEQUEO D.F'!$B$1)*(BD_ATLETAS[SEXO]='CHEQUEO D.F'!$C$1)*(BD_ATLETAS[F. COMPETENCIA]='CHEQUEO D.F'!F$2)),"N/P")</f>
        <v>N/P</v>
      </c>
      <c r="G49" s="3" t="str" cm="1">
        <f t="array" ref="G49">IFERROR(_xlfn._xlws.FILTER(BD_ATLETAS[TIEMPO],(BD_ATLETAS[ATLETA]=$A49)*(BD_ATLETAS[PRUEBA]='CHEQUEO D.F'!$B$1)*(BD_ATLETAS[SEXO]='CHEQUEO D.F'!$C$1)*(BD_ATLETAS[F. COMPETENCIA]='CHEQUEO D.F'!G$2)),"N/P")</f>
        <v>N/P</v>
      </c>
      <c r="H49" s="3" t="str" cm="1">
        <f t="array" ref="H49">IFERROR(_xlfn._xlws.FILTER(BD_ATLETAS[TIEMPO],(BD_ATLETAS[ATLETA]=$A49)*(BD_ATLETAS[PRUEBA]='CHEQUEO D.F'!$B$1)*(BD_ATLETAS[SEXO]='CHEQUEO D.F'!$C$1)*(BD_ATLETAS[F. COMPETENCIA]='CHEQUEO D.F'!H$2)),"N/P")</f>
        <v>N/P</v>
      </c>
      <c r="I49" s="3" t="str" cm="1">
        <f t="array" ref="I49">IFERROR(_xlfn._xlws.FILTER(BD_ATLETAS[TIEMPO],(BD_ATLETAS[ATLETA]=$A49)*(BD_ATLETAS[PRUEBA]='CHEQUEO D.F'!$B$1)*(BD_ATLETAS[SEXO]='CHEQUEO D.F'!$C$1)*(BD_ATLETAS[F. COMPETENCIA]='CHEQUEO D.F'!I$2)),"N/P")</f>
        <v>N/P</v>
      </c>
      <c r="J49" s="3" t="str" cm="1">
        <f t="array" ref="J49">IFERROR(_xlfn._xlws.FILTER(BD_ATLETAS[TIEMPO],(BD_ATLETAS[ATLETA]=$A49)*(BD_ATLETAS[PRUEBA]='CHEQUEO D.F'!$B$1)*(BD_ATLETAS[SEXO]='CHEQUEO D.F'!$C$1)*(BD_ATLETAS[F. COMPETENCIA]='CHEQUEO D.F'!J$2)),"N/P")</f>
        <v>N/P</v>
      </c>
      <c r="K49" s="3" t="str">
        <f t="shared" si="14"/>
        <v>-</v>
      </c>
      <c r="L49" s="3" t="str">
        <f t="shared" si="15"/>
        <v>-</v>
      </c>
      <c r="M49" s="1" t="str" cm="1">
        <f t="array" ref="M49">_xlfn.IFS(B49&lt;10,"",L49&gt;0,"",L49&lt;0,"VALIDO")</f>
        <v/>
      </c>
      <c r="N49" s="3" t="str">
        <f>IFERROR(SUM(Tabla6[[#This Row],[16/03/2024]]-E49),"")</f>
        <v/>
      </c>
      <c r="O49" s="3" t="str">
        <f>IFERROR(SUM(Tabla6[[#This Row],[4/05/2024]]-F49),"")</f>
        <v/>
      </c>
      <c r="P49" s="3" t="str">
        <f>IFERROR(SUM(Tabla6[[#This Row],[20/07/2024]]-G49),"")</f>
        <v/>
      </c>
      <c r="Q49" s="3" t="str">
        <f>IFERROR(SUM(Tabla6[[#This Row],[17/08/2024]]-H49),"")</f>
        <v/>
      </c>
      <c r="R49" s="3" t="str">
        <f>IFERROR(SUM(Tabla6[[#This Row],[19/10/2024]]-I49),"")</f>
        <v/>
      </c>
      <c r="S49" s="25" t="str" cm="1">
        <f t="array" ref="S49">IF(INDEX(U49:X49,COUNTA(U49:X49))&lt;0,"MEJORA CONTINUA","")</f>
        <v/>
      </c>
      <c r="T49" s="1">
        <f t="shared" si="16"/>
        <v>0</v>
      </c>
      <c r="U49" t="str">
        <f t="shared" si="9"/>
        <v/>
      </c>
      <c r="V49" t="str">
        <f t="shared" si="10"/>
        <v/>
      </c>
      <c r="W49" t="str">
        <f t="shared" si="11"/>
        <v/>
      </c>
      <c r="X49" t="str">
        <f t="shared" si="12"/>
        <v/>
      </c>
    </row>
    <row r="50" spans="2:24" x14ac:dyDescent="0.25">
      <c r="B50" s="1">
        <f>_xlfn.XLOOKUP(A50,ATLETAS!$C:$C,ATLETAS!B:B,"-")</f>
        <v>0</v>
      </c>
      <c r="C50" s="1">
        <f>_xlfn.XLOOKUP(A50,ATLETAS!$C:$C,ATLETAS!F:F,"-")</f>
        <v>0</v>
      </c>
      <c r="D50" s="19" t="str">
        <f t="shared" si="13"/>
        <v>-</v>
      </c>
      <c r="E50" s="3" t="str" cm="1">
        <f t="array" ref="E50">IFERROR(_xlfn._xlws.FILTER(BD_ATLETAS[TIEMPO],(BD_ATLETAS[ATLETA]=$A50)*(BD_ATLETAS[PRUEBA]='CHEQUEO D.F'!$B$1)*(BD_ATLETAS[SEXO]='CHEQUEO D.F'!$C$1)*(BD_ATLETAS[F. COMPETENCIA]='CHEQUEO D.F'!E$2)),"N/P")</f>
        <v>N/P</v>
      </c>
      <c r="F50" s="3" t="str" cm="1">
        <f t="array" ref="F50">IFERROR(_xlfn._xlws.FILTER(BD_ATLETAS[TIEMPO],(BD_ATLETAS[ATLETA]=$A50)*(BD_ATLETAS[PRUEBA]='CHEQUEO D.F'!$B$1)*(BD_ATLETAS[SEXO]='CHEQUEO D.F'!$C$1)*(BD_ATLETAS[F. COMPETENCIA]='CHEQUEO D.F'!F$2)),"N/P")</f>
        <v>N/P</v>
      </c>
      <c r="G50" s="3" t="str" cm="1">
        <f t="array" ref="G50">IFERROR(_xlfn._xlws.FILTER(BD_ATLETAS[TIEMPO],(BD_ATLETAS[ATLETA]=$A50)*(BD_ATLETAS[PRUEBA]='CHEQUEO D.F'!$B$1)*(BD_ATLETAS[SEXO]='CHEQUEO D.F'!$C$1)*(BD_ATLETAS[F. COMPETENCIA]='CHEQUEO D.F'!G$2)),"N/P")</f>
        <v>N/P</v>
      </c>
      <c r="H50" s="3" t="str" cm="1">
        <f t="array" ref="H50">IFERROR(_xlfn._xlws.FILTER(BD_ATLETAS[TIEMPO],(BD_ATLETAS[ATLETA]=$A50)*(BD_ATLETAS[PRUEBA]='CHEQUEO D.F'!$B$1)*(BD_ATLETAS[SEXO]='CHEQUEO D.F'!$C$1)*(BD_ATLETAS[F. COMPETENCIA]='CHEQUEO D.F'!H$2)),"N/P")</f>
        <v>N/P</v>
      </c>
      <c r="I50" s="3" t="str" cm="1">
        <f t="array" ref="I50">IFERROR(_xlfn._xlws.FILTER(BD_ATLETAS[TIEMPO],(BD_ATLETAS[ATLETA]=$A50)*(BD_ATLETAS[PRUEBA]='CHEQUEO D.F'!$B$1)*(BD_ATLETAS[SEXO]='CHEQUEO D.F'!$C$1)*(BD_ATLETAS[F. COMPETENCIA]='CHEQUEO D.F'!I$2)),"N/P")</f>
        <v>N/P</v>
      </c>
      <c r="J50" s="3" t="str" cm="1">
        <f t="array" ref="J50">IFERROR(_xlfn._xlws.FILTER(BD_ATLETAS[TIEMPO],(BD_ATLETAS[ATLETA]=$A50)*(BD_ATLETAS[PRUEBA]='CHEQUEO D.F'!$B$1)*(BD_ATLETAS[SEXO]='CHEQUEO D.F'!$C$1)*(BD_ATLETAS[F. COMPETENCIA]='CHEQUEO D.F'!J$2)),"N/P")</f>
        <v>N/P</v>
      </c>
      <c r="K50" s="3" t="str">
        <f t="shared" si="14"/>
        <v>-</v>
      </c>
      <c r="L50" s="3" t="str">
        <f t="shared" si="15"/>
        <v>-</v>
      </c>
      <c r="M50" s="1" t="str" cm="1">
        <f t="array" ref="M50">_xlfn.IFS(B50&lt;10,"",L50&gt;0,"",L50&lt;0,"VALIDO")</f>
        <v/>
      </c>
      <c r="N50" s="3" t="str">
        <f>IFERROR(SUM(Tabla6[[#This Row],[16/03/2024]]-E50),"")</f>
        <v/>
      </c>
      <c r="O50" s="3" t="str">
        <f>IFERROR(SUM(Tabla6[[#This Row],[4/05/2024]]-F50),"")</f>
        <v/>
      </c>
      <c r="P50" s="3" t="str">
        <f>IFERROR(SUM(Tabla6[[#This Row],[20/07/2024]]-G50),"")</f>
        <v/>
      </c>
      <c r="Q50" s="3" t="str">
        <f>IFERROR(SUM(Tabla6[[#This Row],[17/08/2024]]-H50),"")</f>
        <v/>
      </c>
      <c r="R50" s="3" t="str">
        <f>IFERROR(SUM(Tabla6[[#This Row],[19/10/2024]]-I50),"")</f>
        <v/>
      </c>
      <c r="S50" s="25" t="str" cm="1">
        <f t="array" ref="S50">IF(INDEX(U50:X50,COUNTA(U50:X50))&lt;0,"MEJORA CONTINUA","")</f>
        <v/>
      </c>
      <c r="T50" s="1">
        <f t="shared" si="16"/>
        <v>0</v>
      </c>
      <c r="U50" t="str">
        <f t="shared" si="9"/>
        <v/>
      </c>
      <c r="V50" t="str">
        <f t="shared" si="10"/>
        <v/>
      </c>
      <c r="W50" t="str">
        <f t="shared" si="11"/>
        <v/>
      </c>
      <c r="X50" t="str">
        <f t="shared" si="12"/>
        <v/>
      </c>
    </row>
    <row r="51" spans="2:24" x14ac:dyDescent="0.25">
      <c r="B51" s="1">
        <f>_xlfn.XLOOKUP(A51,ATLETAS!$C:$C,ATLETAS!B:B,"-")</f>
        <v>0</v>
      </c>
      <c r="C51" s="1">
        <f>_xlfn.XLOOKUP(A51,ATLETAS!$C:$C,ATLETAS!F:F,"-")</f>
        <v>0</v>
      </c>
      <c r="D51" s="19" t="str">
        <f t="shared" si="13"/>
        <v>-</v>
      </c>
      <c r="E51" s="3" t="str" cm="1">
        <f t="array" ref="E51">IFERROR(_xlfn._xlws.FILTER(BD_ATLETAS[TIEMPO],(BD_ATLETAS[ATLETA]=$A51)*(BD_ATLETAS[PRUEBA]='CHEQUEO D.F'!$B$1)*(BD_ATLETAS[SEXO]='CHEQUEO D.F'!$C$1)*(BD_ATLETAS[F. COMPETENCIA]='CHEQUEO D.F'!E$2)),"N/P")</f>
        <v>N/P</v>
      </c>
      <c r="F51" s="3" t="str" cm="1">
        <f t="array" ref="F51">IFERROR(_xlfn._xlws.FILTER(BD_ATLETAS[TIEMPO],(BD_ATLETAS[ATLETA]=$A51)*(BD_ATLETAS[PRUEBA]='CHEQUEO D.F'!$B$1)*(BD_ATLETAS[SEXO]='CHEQUEO D.F'!$C$1)*(BD_ATLETAS[F. COMPETENCIA]='CHEQUEO D.F'!F$2)),"N/P")</f>
        <v>N/P</v>
      </c>
      <c r="G51" s="3" t="str" cm="1">
        <f t="array" ref="G51">IFERROR(_xlfn._xlws.FILTER(BD_ATLETAS[TIEMPO],(BD_ATLETAS[ATLETA]=$A51)*(BD_ATLETAS[PRUEBA]='CHEQUEO D.F'!$B$1)*(BD_ATLETAS[SEXO]='CHEQUEO D.F'!$C$1)*(BD_ATLETAS[F. COMPETENCIA]='CHEQUEO D.F'!G$2)),"N/P")</f>
        <v>N/P</v>
      </c>
      <c r="H51" s="3" t="str" cm="1">
        <f t="array" ref="H51">IFERROR(_xlfn._xlws.FILTER(BD_ATLETAS[TIEMPO],(BD_ATLETAS[ATLETA]=$A51)*(BD_ATLETAS[PRUEBA]='CHEQUEO D.F'!$B$1)*(BD_ATLETAS[SEXO]='CHEQUEO D.F'!$C$1)*(BD_ATLETAS[F. COMPETENCIA]='CHEQUEO D.F'!H$2)),"N/P")</f>
        <v>N/P</v>
      </c>
      <c r="I51" s="3" t="str" cm="1">
        <f t="array" ref="I51">IFERROR(_xlfn._xlws.FILTER(BD_ATLETAS[TIEMPO],(BD_ATLETAS[ATLETA]=$A51)*(BD_ATLETAS[PRUEBA]='CHEQUEO D.F'!$B$1)*(BD_ATLETAS[SEXO]='CHEQUEO D.F'!$C$1)*(BD_ATLETAS[F. COMPETENCIA]='CHEQUEO D.F'!I$2)),"N/P")</f>
        <v>N/P</v>
      </c>
      <c r="J51" s="3" t="str" cm="1">
        <f t="array" ref="J51">IFERROR(_xlfn._xlws.FILTER(BD_ATLETAS[TIEMPO],(BD_ATLETAS[ATLETA]=$A51)*(BD_ATLETAS[PRUEBA]='CHEQUEO D.F'!$B$1)*(BD_ATLETAS[SEXO]='CHEQUEO D.F'!$C$1)*(BD_ATLETAS[F. COMPETENCIA]='CHEQUEO D.F'!J$2)),"N/P")</f>
        <v>N/P</v>
      </c>
      <c r="K51" s="3" t="str">
        <f t="shared" si="14"/>
        <v>-</v>
      </c>
      <c r="L51" s="3" t="str">
        <f t="shared" si="15"/>
        <v>-</v>
      </c>
      <c r="M51" s="1" t="str" cm="1">
        <f t="array" ref="M51">_xlfn.IFS(B51&lt;10,"",L51&gt;0,"",L51&lt;0,"VALIDO")</f>
        <v/>
      </c>
      <c r="N51" s="3" t="str">
        <f>IFERROR(SUM(Tabla6[[#This Row],[16/03/2024]]-E51),"")</f>
        <v/>
      </c>
      <c r="O51" s="3" t="str">
        <f>IFERROR(SUM(Tabla6[[#This Row],[4/05/2024]]-F51),"")</f>
        <v/>
      </c>
      <c r="P51" s="3" t="str">
        <f>IFERROR(SUM(Tabla6[[#This Row],[20/07/2024]]-G51),"")</f>
        <v/>
      </c>
      <c r="Q51" s="3" t="str">
        <f>IFERROR(SUM(Tabla6[[#This Row],[17/08/2024]]-H51),"")</f>
        <v/>
      </c>
      <c r="R51" s="3" t="str">
        <f>IFERROR(SUM(Tabla6[[#This Row],[19/10/2024]]-I51),"")</f>
        <v/>
      </c>
      <c r="S51" s="25" t="str" cm="1">
        <f t="array" ref="S51">IF(INDEX(U51:X51,COUNTA(U51:X51))&lt;0,"MEJORA CONTINUA","")</f>
        <v/>
      </c>
      <c r="T51" s="1">
        <f t="shared" si="16"/>
        <v>0</v>
      </c>
      <c r="U51" t="str">
        <f t="shared" si="9"/>
        <v/>
      </c>
      <c r="V51" t="str">
        <f t="shared" si="10"/>
        <v/>
      </c>
      <c r="W51" t="str">
        <f t="shared" si="11"/>
        <v/>
      </c>
      <c r="X51" t="str">
        <f t="shared" si="12"/>
        <v/>
      </c>
    </row>
    <row r="52" spans="2:24" x14ac:dyDescent="0.25">
      <c r="B52" s="1">
        <f>_xlfn.XLOOKUP(A52,ATLETAS!$C:$C,ATLETAS!B:B,"-")</f>
        <v>0</v>
      </c>
      <c r="C52" s="1">
        <f>_xlfn.XLOOKUP(A52,ATLETAS!$C:$C,ATLETAS!F:F,"-")</f>
        <v>0</v>
      </c>
      <c r="D52" s="19" t="str">
        <f t="shared" si="13"/>
        <v>-</v>
      </c>
      <c r="E52" s="3" t="str" cm="1">
        <f t="array" ref="E52">IFERROR(_xlfn._xlws.FILTER(BD_ATLETAS[TIEMPO],(BD_ATLETAS[ATLETA]=$A52)*(BD_ATLETAS[PRUEBA]='CHEQUEO D.F'!$B$1)*(BD_ATLETAS[SEXO]='CHEQUEO D.F'!$C$1)*(BD_ATLETAS[F. COMPETENCIA]='CHEQUEO D.F'!E$2)),"N/P")</f>
        <v>N/P</v>
      </c>
      <c r="F52" s="3" t="str" cm="1">
        <f t="array" ref="F52">IFERROR(_xlfn._xlws.FILTER(BD_ATLETAS[TIEMPO],(BD_ATLETAS[ATLETA]=$A52)*(BD_ATLETAS[PRUEBA]='CHEQUEO D.F'!$B$1)*(BD_ATLETAS[SEXO]='CHEQUEO D.F'!$C$1)*(BD_ATLETAS[F. COMPETENCIA]='CHEQUEO D.F'!F$2)),"N/P")</f>
        <v>N/P</v>
      </c>
      <c r="G52" s="3" t="str" cm="1">
        <f t="array" ref="G52">IFERROR(_xlfn._xlws.FILTER(BD_ATLETAS[TIEMPO],(BD_ATLETAS[ATLETA]=$A52)*(BD_ATLETAS[PRUEBA]='CHEQUEO D.F'!$B$1)*(BD_ATLETAS[SEXO]='CHEQUEO D.F'!$C$1)*(BD_ATLETAS[F. COMPETENCIA]='CHEQUEO D.F'!G$2)),"N/P")</f>
        <v>N/P</v>
      </c>
      <c r="H52" s="3" t="str" cm="1">
        <f t="array" ref="H52">IFERROR(_xlfn._xlws.FILTER(BD_ATLETAS[TIEMPO],(BD_ATLETAS[ATLETA]=$A52)*(BD_ATLETAS[PRUEBA]='CHEQUEO D.F'!$B$1)*(BD_ATLETAS[SEXO]='CHEQUEO D.F'!$C$1)*(BD_ATLETAS[F. COMPETENCIA]='CHEQUEO D.F'!H$2)),"N/P")</f>
        <v>N/P</v>
      </c>
      <c r="I52" s="3" t="str" cm="1">
        <f t="array" ref="I52">IFERROR(_xlfn._xlws.FILTER(BD_ATLETAS[TIEMPO],(BD_ATLETAS[ATLETA]=$A52)*(BD_ATLETAS[PRUEBA]='CHEQUEO D.F'!$B$1)*(BD_ATLETAS[SEXO]='CHEQUEO D.F'!$C$1)*(BD_ATLETAS[F. COMPETENCIA]='CHEQUEO D.F'!I$2)),"N/P")</f>
        <v>N/P</v>
      </c>
      <c r="J52" s="3" t="str" cm="1">
        <f t="array" ref="J52">IFERROR(_xlfn._xlws.FILTER(BD_ATLETAS[TIEMPO],(BD_ATLETAS[ATLETA]=$A52)*(BD_ATLETAS[PRUEBA]='CHEQUEO D.F'!$B$1)*(BD_ATLETAS[SEXO]='CHEQUEO D.F'!$C$1)*(BD_ATLETAS[F. COMPETENCIA]='CHEQUEO D.F'!J$2)),"N/P")</f>
        <v>N/P</v>
      </c>
      <c r="K52" s="3" t="str">
        <f t="shared" si="14"/>
        <v>-</v>
      </c>
      <c r="L52" s="3" t="str">
        <f t="shared" si="15"/>
        <v>-</v>
      </c>
      <c r="M52" s="1" t="str" cm="1">
        <f t="array" ref="M52">_xlfn.IFS(B52&lt;10,"",L52&gt;0,"",L52&lt;0,"VALIDO")</f>
        <v/>
      </c>
      <c r="N52" s="3" t="str">
        <f>IFERROR(SUM(Tabla6[[#This Row],[16/03/2024]]-E52),"")</f>
        <v/>
      </c>
      <c r="O52" s="3" t="str">
        <f>IFERROR(SUM(Tabla6[[#This Row],[4/05/2024]]-F52),"")</f>
        <v/>
      </c>
      <c r="P52" s="3" t="str">
        <f>IFERROR(SUM(Tabla6[[#This Row],[20/07/2024]]-G52),"")</f>
        <v/>
      </c>
      <c r="Q52" s="3" t="str">
        <f>IFERROR(SUM(Tabla6[[#This Row],[17/08/2024]]-H52),"")</f>
        <v/>
      </c>
      <c r="R52" s="3" t="str">
        <f>IFERROR(SUM(Tabla6[[#This Row],[19/10/2024]]-I52),"")</f>
        <v/>
      </c>
      <c r="S52" s="25" t="str" cm="1">
        <f t="array" ref="S52">IF(INDEX(U52:X52,COUNTA(U52:X52))&lt;0,"MEJORA CONTINUA","")</f>
        <v/>
      </c>
      <c r="T52" s="1">
        <f t="shared" si="16"/>
        <v>0</v>
      </c>
      <c r="U52" t="str">
        <f t="shared" si="9"/>
        <v/>
      </c>
      <c r="V52" t="str">
        <f t="shared" si="10"/>
        <v/>
      </c>
      <c r="W52" t="str">
        <f t="shared" si="11"/>
        <v/>
      </c>
      <c r="X52" t="str">
        <f t="shared" si="12"/>
        <v/>
      </c>
    </row>
    <row r="53" spans="2:24" x14ac:dyDescent="0.25">
      <c r="B53" s="1">
        <f>_xlfn.XLOOKUP(A53,ATLETAS!$C:$C,ATLETAS!B:B,"-")</f>
        <v>0</v>
      </c>
      <c r="C53" s="1">
        <f>_xlfn.XLOOKUP(A53,ATLETAS!$C:$C,ATLETAS!F:F,"-")</f>
        <v>0</v>
      </c>
      <c r="D53" s="19" t="str">
        <f t="shared" si="13"/>
        <v>-</v>
      </c>
      <c r="E53" s="3" t="str" cm="1">
        <f t="array" ref="E53">IFERROR(_xlfn._xlws.FILTER(BD_ATLETAS[TIEMPO],(BD_ATLETAS[ATLETA]=$A53)*(BD_ATLETAS[PRUEBA]='CHEQUEO D.F'!$B$1)*(BD_ATLETAS[SEXO]='CHEQUEO D.F'!$C$1)*(BD_ATLETAS[F. COMPETENCIA]='CHEQUEO D.F'!E$2)),"N/P")</f>
        <v>N/P</v>
      </c>
      <c r="F53" s="3" t="str" cm="1">
        <f t="array" ref="F53">IFERROR(_xlfn._xlws.FILTER(BD_ATLETAS[TIEMPO],(BD_ATLETAS[ATLETA]=$A53)*(BD_ATLETAS[PRUEBA]='CHEQUEO D.F'!$B$1)*(BD_ATLETAS[SEXO]='CHEQUEO D.F'!$C$1)*(BD_ATLETAS[F. COMPETENCIA]='CHEQUEO D.F'!F$2)),"N/P")</f>
        <v>N/P</v>
      </c>
      <c r="G53" s="3" t="str" cm="1">
        <f t="array" ref="G53">IFERROR(_xlfn._xlws.FILTER(BD_ATLETAS[TIEMPO],(BD_ATLETAS[ATLETA]=$A53)*(BD_ATLETAS[PRUEBA]='CHEQUEO D.F'!$B$1)*(BD_ATLETAS[SEXO]='CHEQUEO D.F'!$C$1)*(BD_ATLETAS[F. COMPETENCIA]='CHEQUEO D.F'!G$2)),"N/P")</f>
        <v>N/P</v>
      </c>
      <c r="H53" s="3" t="str" cm="1">
        <f t="array" ref="H53">IFERROR(_xlfn._xlws.FILTER(BD_ATLETAS[TIEMPO],(BD_ATLETAS[ATLETA]=$A53)*(BD_ATLETAS[PRUEBA]='CHEQUEO D.F'!$B$1)*(BD_ATLETAS[SEXO]='CHEQUEO D.F'!$C$1)*(BD_ATLETAS[F. COMPETENCIA]='CHEQUEO D.F'!H$2)),"N/P")</f>
        <v>N/P</v>
      </c>
      <c r="I53" s="3" t="str" cm="1">
        <f t="array" ref="I53">IFERROR(_xlfn._xlws.FILTER(BD_ATLETAS[TIEMPO],(BD_ATLETAS[ATLETA]=$A53)*(BD_ATLETAS[PRUEBA]='CHEQUEO D.F'!$B$1)*(BD_ATLETAS[SEXO]='CHEQUEO D.F'!$C$1)*(BD_ATLETAS[F. COMPETENCIA]='CHEQUEO D.F'!I$2)),"N/P")</f>
        <v>N/P</v>
      </c>
      <c r="J53" s="3" t="str" cm="1">
        <f t="array" ref="J53">IFERROR(_xlfn._xlws.FILTER(BD_ATLETAS[TIEMPO],(BD_ATLETAS[ATLETA]=$A53)*(BD_ATLETAS[PRUEBA]='CHEQUEO D.F'!$B$1)*(BD_ATLETAS[SEXO]='CHEQUEO D.F'!$C$1)*(BD_ATLETAS[F. COMPETENCIA]='CHEQUEO D.F'!J$2)),"N/P")</f>
        <v>N/P</v>
      </c>
      <c r="K53" s="3" t="str">
        <f t="shared" si="14"/>
        <v>-</v>
      </c>
      <c r="L53" s="3" t="str">
        <f t="shared" si="15"/>
        <v>-</v>
      </c>
      <c r="M53" s="1" t="str" cm="1">
        <f t="array" ref="M53">_xlfn.IFS(B53&lt;10,"",L53&gt;0,"",L53&lt;0,"VALIDO")</f>
        <v/>
      </c>
      <c r="N53" s="3" t="str">
        <f>IFERROR(SUM(Tabla6[[#This Row],[16/03/2024]]-E53),"")</f>
        <v/>
      </c>
      <c r="O53" s="3" t="str">
        <f>IFERROR(SUM(Tabla6[[#This Row],[4/05/2024]]-F53),"")</f>
        <v/>
      </c>
      <c r="P53" s="3" t="str">
        <f>IFERROR(SUM(Tabla6[[#This Row],[20/07/2024]]-G53),"")</f>
        <v/>
      </c>
      <c r="Q53" s="3" t="str">
        <f>IFERROR(SUM(Tabla6[[#This Row],[17/08/2024]]-H53),"")</f>
        <v/>
      </c>
      <c r="R53" s="3" t="str">
        <f>IFERROR(SUM(Tabla6[[#This Row],[19/10/2024]]-I53),"")</f>
        <v/>
      </c>
      <c r="S53" s="25" t="str" cm="1">
        <f t="array" ref="S53">IF(INDEX(U53:X53,COUNTA(U53:X53))&lt;0,"MEJORA CONTINUA","")</f>
        <v/>
      </c>
      <c r="T53" s="1">
        <f t="shared" si="16"/>
        <v>0</v>
      </c>
      <c r="U53" t="str">
        <f t="shared" si="9"/>
        <v/>
      </c>
      <c r="V53" t="str">
        <f t="shared" si="10"/>
        <v/>
      </c>
      <c r="W53" t="str">
        <f t="shared" si="11"/>
        <v/>
      </c>
      <c r="X53" t="str">
        <f t="shared" si="12"/>
        <v/>
      </c>
    </row>
    <row r="54" spans="2:24" x14ac:dyDescent="0.25">
      <c r="B54" s="1">
        <f>_xlfn.XLOOKUP(A54,ATLETAS!$C:$C,ATLETAS!B:B,"-")</f>
        <v>0</v>
      </c>
      <c r="C54" s="1">
        <f>_xlfn.XLOOKUP(A54,ATLETAS!$C:$C,ATLETAS!F:F,"-")</f>
        <v>0</v>
      </c>
      <c r="D54" s="19" t="str">
        <f t="shared" si="13"/>
        <v>-</v>
      </c>
      <c r="E54" s="3" t="str" cm="1">
        <f t="array" ref="E54">IFERROR(_xlfn._xlws.FILTER(BD_ATLETAS[TIEMPO],(BD_ATLETAS[ATLETA]=$A54)*(BD_ATLETAS[PRUEBA]='CHEQUEO D.F'!$B$1)*(BD_ATLETAS[SEXO]='CHEQUEO D.F'!$C$1)*(BD_ATLETAS[F. COMPETENCIA]='CHEQUEO D.F'!E$2)),"N/P")</f>
        <v>N/P</v>
      </c>
      <c r="F54" s="3" t="str" cm="1">
        <f t="array" ref="F54">IFERROR(_xlfn._xlws.FILTER(BD_ATLETAS[TIEMPO],(BD_ATLETAS[ATLETA]=$A54)*(BD_ATLETAS[PRUEBA]='CHEQUEO D.F'!$B$1)*(BD_ATLETAS[SEXO]='CHEQUEO D.F'!$C$1)*(BD_ATLETAS[F. COMPETENCIA]='CHEQUEO D.F'!F$2)),"N/P")</f>
        <v>N/P</v>
      </c>
      <c r="G54" s="3" t="str" cm="1">
        <f t="array" ref="G54">IFERROR(_xlfn._xlws.FILTER(BD_ATLETAS[TIEMPO],(BD_ATLETAS[ATLETA]=$A54)*(BD_ATLETAS[PRUEBA]='CHEQUEO D.F'!$B$1)*(BD_ATLETAS[SEXO]='CHEQUEO D.F'!$C$1)*(BD_ATLETAS[F. COMPETENCIA]='CHEQUEO D.F'!G$2)),"N/P")</f>
        <v>N/P</v>
      </c>
      <c r="H54" s="3" t="str" cm="1">
        <f t="array" ref="H54">IFERROR(_xlfn._xlws.FILTER(BD_ATLETAS[TIEMPO],(BD_ATLETAS[ATLETA]=$A54)*(BD_ATLETAS[PRUEBA]='CHEQUEO D.F'!$B$1)*(BD_ATLETAS[SEXO]='CHEQUEO D.F'!$C$1)*(BD_ATLETAS[F. COMPETENCIA]='CHEQUEO D.F'!H$2)),"N/P")</f>
        <v>N/P</v>
      </c>
      <c r="I54" s="3" t="str" cm="1">
        <f t="array" ref="I54">IFERROR(_xlfn._xlws.FILTER(BD_ATLETAS[TIEMPO],(BD_ATLETAS[ATLETA]=$A54)*(BD_ATLETAS[PRUEBA]='CHEQUEO D.F'!$B$1)*(BD_ATLETAS[SEXO]='CHEQUEO D.F'!$C$1)*(BD_ATLETAS[F. COMPETENCIA]='CHEQUEO D.F'!I$2)),"N/P")</f>
        <v>N/P</v>
      </c>
      <c r="J54" s="3" t="str" cm="1">
        <f t="array" ref="J54">IFERROR(_xlfn._xlws.FILTER(BD_ATLETAS[TIEMPO],(BD_ATLETAS[ATLETA]=$A54)*(BD_ATLETAS[PRUEBA]='CHEQUEO D.F'!$B$1)*(BD_ATLETAS[SEXO]='CHEQUEO D.F'!$C$1)*(BD_ATLETAS[F. COMPETENCIA]='CHEQUEO D.F'!J$2)),"N/P")</f>
        <v>N/P</v>
      </c>
      <c r="K54" s="3" t="str">
        <f t="shared" si="14"/>
        <v>-</v>
      </c>
      <c r="L54" s="3" t="str">
        <f t="shared" si="15"/>
        <v>-</v>
      </c>
      <c r="M54" s="1" t="str" cm="1">
        <f t="array" ref="M54">_xlfn.IFS(B54&lt;10,"",L54&gt;0,"",L54&lt;0,"VALIDO")</f>
        <v/>
      </c>
      <c r="N54" s="3" t="str">
        <f>IFERROR(SUM(Tabla6[[#This Row],[16/03/2024]]-E54),"")</f>
        <v/>
      </c>
      <c r="O54" s="3" t="str">
        <f>IFERROR(SUM(Tabla6[[#This Row],[4/05/2024]]-F54),"")</f>
        <v/>
      </c>
      <c r="P54" s="3" t="str">
        <f>IFERROR(SUM(Tabla6[[#This Row],[20/07/2024]]-G54),"")</f>
        <v/>
      </c>
      <c r="Q54" s="3" t="str">
        <f>IFERROR(SUM(Tabla6[[#This Row],[17/08/2024]]-H54),"")</f>
        <v/>
      </c>
      <c r="R54" s="3" t="str">
        <f>IFERROR(SUM(Tabla6[[#This Row],[19/10/2024]]-I54),"")</f>
        <v/>
      </c>
      <c r="S54" s="25" t="str" cm="1">
        <f t="array" ref="S54">IF(INDEX(U54:X54,COUNTA(U54:X54))&lt;0,"MEJORA CONTINUA","")</f>
        <v/>
      </c>
      <c r="T54" s="1">
        <f t="shared" si="16"/>
        <v>0</v>
      </c>
      <c r="U54" t="str">
        <f t="shared" si="9"/>
        <v/>
      </c>
      <c r="V54" t="str">
        <f t="shared" si="10"/>
        <v/>
      </c>
      <c r="W54" t="str">
        <f t="shared" si="11"/>
        <v/>
      </c>
      <c r="X54" t="str">
        <f t="shared" si="12"/>
        <v/>
      </c>
    </row>
    <row r="55" spans="2:24" x14ac:dyDescent="0.25">
      <c r="B55" s="1">
        <f>_xlfn.XLOOKUP(A55,ATLETAS!$C:$C,ATLETAS!B:B,"-")</f>
        <v>0</v>
      </c>
      <c r="C55" s="1">
        <f>_xlfn.XLOOKUP(A55,ATLETAS!$C:$C,ATLETAS!F:F,"-")</f>
        <v>0</v>
      </c>
      <c r="D55" s="19" t="str">
        <f t="shared" si="13"/>
        <v>-</v>
      </c>
      <c r="E55" s="3" t="str" cm="1">
        <f t="array" ref="E55">IFERROR(_xlfn._xlws.FILTER(BD_ATLETAS[TIEMPO],(BD_ATLETAS[ATLETA]=$A55)*(BD_ATLETAS[PRUEBA]='CHEQUEO D.F'!$B$1)*(BD_ATLETAS[SEXO]='CHEQUEO D.F'!$C$1)*(BD_ATLETAS[F. COMPETENCIA]='CHEQUEO D.F'!E$2)),"N/P")</f>
        <v>N/P</v>
      </c>
      <c r="F55" s="3" t="str" cm="1">
        <f t="array" ref="F55">IFERROR(_xlfn._xlws.FILTER(BD_ATLETAS[TIEMPO],(BD_ATLETAS[ATLETA]=$A55)*(BD_ATLETAS[PRUEBA]='CHEQUEO D.F'!$B$1)*(BD_ATLETAS[SEXO]='CHEQUEO D.F'!$C$1)*(BD_ATLETAS[F. COMPETENCIA]='CHEQUEO D.F'!F$2)),"N/P")</f>
        <v>N/P</v>
      </c>
      <c r="G55" s="3" t="str" cm="1">
        <f t="array" ref="G55">IFERROR(_xlfn._xlws.FILTER(BD_ATLETAS[TIEMPO],(BD_ATLETAS[ATLETA]=$A55)*(BD_ATLETAS[PRUEBA]='CHEQUEO D.F'!$B$1)*(BD_ATLETAS[SEXO]='CHEQUEO D.F'!$C$1)*(BD_ATLETAS[F. COMPETENCIA]='CHEQUEO D.F'!G$2)),"N/P")</f>
        <v>N/P</v>
      </c>
      <c r="H55" s="3" t="str" cm="1">
        <f t="array" ref="H55">IFERROR(_xlfn._xlws.FILTER(BD_ATLETAS[TIEMPO],(BD_ATLETAS[ATLETA]=$A55)*(BD_ATLETAS[PRUEBA]='CHEQUEO D.F'!$B$1)*(BD_ATLETAS[SEXO]='CHEQUEO D.F'!$C$1)*(BD_ATLETAS[F. COMPETENCIA]='CHEQUEO D.F'!H$2)),"N/P")</f>
        <v>N/P</v>
      </c>
      <c r="I55" s="3" t="str" cm="1">
        <f t="array" ref="I55">IFERROR(_xlfn._xlws.FILTER(BD_ATLETAS[TIEMPO],(BD_ATLETAS[ATLETA]=$A55)*(BD_ATLETAS[PRUEBA]='CHEQUEO D.F'!$B$1)*(BD_ATLETAS[SEXO]='CHEQUEO D.F'!$C$1)*(BD_ATLETAS[F. COMPETENCIA]='CHEQUEO D.F'!I$2)),"N/P")</f>
        <v>N/P</v>
      </c>
      <c r="J55" s="3" t="str" cm="1">
        <f t="array" ref="J55">IFERROR(_xlfn._xlws.FILTER(BD_ATLETAS[TIEMPO],(BD_ATLETAS[ATLETA]=$A55)*(BD_ATLETAS[PRUEBA]='CHEQUEO D.F'!$B$1)*(BD_ATLETAS[SEXO]='CHEQUEO D.F'!$C$1)*(BD_ATLETAS[F. COMPETENCIA]='CHEQUEO D.F'!J$2)),"N/P")</f>
        <v>N/P</v>
      </c>
      <c r="K55" s="3" t="str">
        <f t="shared" si="14"/>
        <v>-</v>
      </c>
      <c r="L55" s="3" t="str">
        <f t="shared" si="15"/>
        <v>-</v>
      </c>
      <c r="M55" s="1" t="str" cm="1">
        <f t="array" ref="M55">_xlfn.IFS(B55&lt;10,"",L55&gt;0,"",L55&lt;0,"VALIDO")</f>
        <v/>
      </c>
      <c r="N55" s="3" t="str">
        <f>IFERROR(SUM(Tabla6[[#This Row],[16/03/2024]]-E55),"")</f>
        <v/>
      </c>
      <c r="O55" s="3" t="str">
        <f>IFERROR(SUM(Tabla6[[#This Row],[4/05/2024]]-F55),"")</f>
        <v/>
      </c>
      <c r="P55" s="3" t="str">
        <f>IFERROR(SUM(Tabla6[[#This Row],[20/07/2024]]-G55),"")</f>
        <v/>
      </c>
      <c r="Q55" s="3" t="str">
        <f>IFERROR(SUM(Tabla6[[#This Row],[17/08/2024]]-H55),"")</f>
        <v/>
      </c>
      <c r="R55" s="3" t="str">
        <f>IFERROR(SUM(Tabla6[[#This Row],[19/10/2024]]-I55),"")</f>
        <v/>
      </c>
      <c r="S55" s="25" t="str" cm="1">
        <f t="array" ref="S55">IF(INDEX(U55:X55,COUNTA(U55:X55))&lt;0,"MEJORA CONTINUA","")</f>
        <v/>
      </c>
      <c r="T55" s="1">
        <f t="shared" si="16"/>
        <v>0</v>
      </c>
      <c r="U55" t="str">
        <f t="shared" si="9"/>
        <v/>
      </c>
      <c r="V55" t="str">
        <f t="shared" si="10"/>
        <v/>
      </c>
      <c r="W55" t="str">
        <f t="shared" si="11"/>
        <v/>
      </c>
      <c r="X55" t="str">
        <f t="shared" si="12"/>
        <v/>
      </c>
    </row>
    <row r="56" spans="2:24" x14ac:dyDescent="0.25">
      <c r="B56" s="1">
        <f>_xlfn.XLOOKUP(A56,ATLETAS!$C:$C,ATLETAS!B:B,"-")</f>
        <v>0</v>
      </c>
      <c r="C56" s="1">
        <f>_xlfn.XLOOKUP(A56,ATLETAS!$C:$C,ATLETAS!F:F,"-")</f>
        <v>0</v>
      </c>
      <c r="D56" s="19" t="str">
        <f t="shared" si="13"/>
        <v>-</v>
      </c>
      <c r="E56" s="3" t="str" cm="1">
        <f t="array" ref="E56">IFERROR(_xlfn._xlws.FILTER(BD_ATLETAS[TIEMPO],(BD_ATLETAS[ATLETA]=$A56)*(BD_ATLETAS[PRUEBA]='CHEQUEO D.F'!$B$1)*(BD_ATLETAS[SEXO]='CHEQUEO D.F'!$C$1)*(BD_ATLETAS[F. COMPETENCIA]='CHEQUEO D.F'!E$2)),"N/P")</f>
        <v>N/P</v>
      </c>
      <c r="F56" s="3" t="str" cm="1">
        <f t="array" ref="F56">IFERROR(_xlfn._xlws.FILTER(BD_ATLETAS[TIEMPO],(BD_ATLETAS[ATLETA]=$A56)*(BD_ATLETAS[PRUEBA]='CHEQUEO D.F'!$B$1)*(BD_ATLETAS[SEXO]='CHEQUEO D.F'!$C$1)*(BD_ATLETAS[F. COMPETENCIA]='CHEQUEO D.F'!F$2)),"N/P")</f>
        <v>N/P</v>
      </c>
      <c r="G56" s="3" t="str" cm="1">
        <f t="array" ref="G56">IFERROR(_xlfn._xlws.FILTER(BD_ATLETAS[TIEMPO],(BD_ATLETAS[ATLETA]=$A56)*(BD_ATLETAS[PRUEBA]='CHEQUEO D.F'!$B$1)*(BD_ATLETAS[SEXO]='CHEQUEO D.F'!$C$1)*(BD_ATLETAS[F. COMPETENCIA]='CHEQUEO D.F'!G$2)),"N/P")</f>
        <v>N/P</v>
      </c>
      <c r="H56" s="3" t="str" cm="1">
        <f t="array" ref="H56">IFERROR(_xlfn._xlws.FILTER(BD_ATLETAS[TIEMPO],(BD_ATLETAS[ATLETA]=$A56)*(BD_ATLETAS[PRUEBA]='CHEQUEO D.F'!$B$1)*(BD_ATLETAS[SEXO]='CHEQUEO D.F'!$C$1)*(BD_ATLETAS[F. COMPETENCIA]='CHEQUEO D.F'!H$2)),"N/P")</f>
        <v>N/P</v>
      </c>
      <c r="I56" s="3" t="str" cm="1">
        <f t="array" ref="I56">IFERROR(_xlfn._xlws.FILTER(BD_ATLETAS[TIEMPO],(BD_ATLETAS[ATLETA]=$A56)*(BD_ATLETAS[PRUEBA]='CHEQUEO D.F'!$B$1)*(BD_ATLETAS[SEXO]='CHEQUEO D.F'!$C$1)*(BD_ATLETAS[F. COMPETENCIA]='CHEQUEO D.F'!I$2)),"N/P")</f>
        <v>N/P</v>
      </c>
      <c r="J56" s="3" t="str" cm="1">
        <f t="array" ref="J56">IFERROR(_xlfn._xlws.FILTER(BD_ATLETAS[TIEMPO],(BD_ATLETAS[ATLETA]=$A56)*(BD_ATLETAS[PRUEBA]='CHEQUEO D.F'!$B$1)*(BD_ATLETAS[SEXO]='CHEQUEO D.F'!$C$1)*(BD_ATLETAS[F. COMPETENCIA]='CHEQUEO D.F'!J$2)),"N/P")</f>
        <v>N/P</v>
      </c>
      <c r="K56" s="3" t="str">
        <f t="shared" si="14"/>
        <v>-</v>
      </c>
      <c r="L56" s="3" t="str">
        <f t="shared" si="15"/>
        <v>-</v>
      </c>
      <c r="M56" s="1" t="str" cm="1">
        <f t="array" ref="M56">_xlfn.IFS(B56&lt;10,"",L56&gt;0,"",L56&lt;0,"VALIDO")</f>
        <v/>
      </c>
      <c r="N56" s="3" t="str">
        <f>IFERROR(SUM(Tabla6[[#This Row],[16/03/2024]]-E56),"")</f>
        <v/>
      </c>
      <c r="O56" s="3" t="str">
        <f>IFERROR(SUM(Tabla6[[#This Row],[4/05/2024]]-F56),"")</f>
        <v/>
      </c>
      <c r="P56" s="3" t="str">
        <f>IFERROR(SUM(Tabla6[[#This Row],[20/07/2024]]-G56),"")</f>
        <v/>
      </c>
      <c r="Q56" s="3" t="str">
        <f>IFERROR(SUM(Tabla6[[#This Row],[17/08/2024]]-H56),"")</f>
        <v/>
      </c>
      <c r="R56" s="3" t="str">
        <f>IFERROR(SUM(Tabla6[[#This Row],[19/10/2024]]-I56),"")</f>
        <v/>
      </c>
      <c r="S56" s="25" t="str" cm="1">
        <f t="array" ref="S56">IF(INDEX(U56:X56,COUNTA(U56:X56))&lt;0,"MEJORA CONTINUA","")</f>
        <v/>
      </c>
      <c r="T56" s="1">
        <f t="shared" si="16"/>
        <v>0</v>
      </c>
      <c r="U56" t="str">
        <f t="shared" si="9"/>
        <v/>
      </c>
      <c r="V56" t="str">
        <f t="shared" si="10"/>
        <v/>
      </c>
      <c r="W56" t="str">
        <f t="shared" si="11"/>
        <v/>
      </c>
      <c r="X56" t="str">
        <f t="shared" si="12"/>
        <v/>
      </c>
    </row>
    <row r="57" spans="2:24" x14ac:dyDescent="0.25">
      <c r="B57" s="1">
        <f>_xlfn.XLOOKUP(A57,ATLETAS!$C:$C,ATLETAS!B:B,"-")</f>
        <v>0</v>
      </c>
      <c r="C57" s="1">
        <f>_xlfn.XLOOKUP(A57,ATLETAS!$C:$C,ATLETAS!F:F,"-")</f>
        <v>0</v>
      </c>
      <c r="D57" s="19" t="str">
        <f t="shared" si="13"/>
        <v>-</v>
      </c>
      <c r="E57" s="3" t="str" cm="1">
        <f t="array" ref="E57">IFERROR(_xlfn._xlws.FILTER(BD_ATLETAS[TIEMPO],(BD_ATLETAS[ATLETA]=$A57)*(BD_ATLETAS[PRUEBA]='CHEQUEO D.F'!$B$1)*(BD_ATLETAS[SEXO]='CHEQUEO D.F'!$C$1)*(BD_ATLETAS[F. COMPETENCIA]='CHEQUEO D.F'!E$2)),"N/P")</f>
        <v>N/P</v>
      </c>
      <c r="F57" s="3" t="str" cm="1">
        <f t="array" ref="F57">IFERROR(_xlfn._xlws.FILTER(BD_ATLETAS[TIEMPO],(BD_ATLETAS[ATLETA]=$A57)*(BD_ATLETAS[PRUEBA]='CHEQUEO D.F'!$B$1)*(BD_ATLETAS[SEXO]='CHEQUEO D.F'!$C$1)*(BD_ATLETAS[F. COMPETENCIA]='CHEQUEO D.F'!F$2)),"N/P")</f>
        <v>N/P</v>
      </c>
      <c r="G57" s="3" t="str" cm="1">
        <f t="array" ref="G57">IFERROR(_xlfn._xlws.FILTER(BD_ATLETAS[TIEMPO],(BD_ATLETAS[ATLETA]=$A57)*(BD_ATLETAS[PRUEBA]='CHEQUEO D.F'!$B$1)*(BD_ATLETAS[SEXO]='CHEQUEO D.F'!$C$1)*(BD_ATLETAS[F. COMPETENCIA]='CHEQUEO D.F'!G$2)),"N/P")</f>
        <v>N/P</v>
      </c>
      <c r="H57" s="3" t="str" cm="1">
        <f t="array" ref="H57">IFERROR(_xlfn._xlws.FILTER(BD_ATLETAS[TIEMPO],(BD_ATLETAS[ATLETA]=$A57)*(BD_ATLETAS[PRUEBA]='CHEQUEO D.F'!$B$1)*(BD_ATLETAS[SEXO]='CHEQUEO D.F'!$C$1)*(BD_ATLETAS[F. COMPETENCIA]='CHEQUEO D.F'!H$2)),"N/P")</f>
        <v>N/P</v>
      </c>
      <c r="I57" s="3" t="str" cm="1">
        <f t="array" ref="I57">IFERROR(_xlfn._xlws.FILTER(BD_ATLETAS[TIEMPO],(BD_ATLETAS[ATLETA]=$A57)*(BD_ATLETAS[PRUEBA]='CHEQUEO D.F'!$B$1)*(BD_ATLETAS[SEXO]='CHEQUEO D.F'!$C$1)*(BD_ATLETAS[F. COMPETENCIA]='CHEQUEO D.F'!I$2)),"N/P")</f>
        <v>N/P</v>
      </c>
      <c r="J57" s="3" t="str" cm="1">
        <f t="array" ref="J57">IFERROR(_xlfn._xlws.FILTER(BD_ATLETAS[TIEMPO],(BD_ATLETAS[ATLETA]=$A57)*(BD_ATLETAS[PRUEBA]='CHEQUEO D.F'!$B$1)*(BD_ATLETAS[SEXO]='CHEQUEO D.F'!$C$1)*(BD_ATLETAS[F. COMPETENCIA]='CHEQUEO D.F'!J$2)),"N/P")</f>
        <v>N/P</v>
      </c>
      <c r="K57" s="3" t="str">
        <f t="shared" si="14"/>
        <v>-</v>
      </c>
      <c r="L57" s="3" t="str">
        <f t="shared" si="15"/>
        <v>-</v>
      </c>
      <c r="M57" s="1" t="str" cm="1">
        <f t="array" ref="M57">_xlfn.IFS(B57&lt;10,"",L57&gt;0,"",L57&lt;0,"VALIDO")</f>
        <v/>
      </c>
      <c r="N57" s="3" t="str">
        <f>IFERROR(SUM(Tabla6[[#This Row],[16/03/2024]]-E57),"")</f>
        <v/>
      </c>
      <c r="O57" s="3" t="str">
        <f>IFERROR(SUM(Tabla6[[#This Row],[4/05/2024]]-F57),"")</f>
        <v/>
      </c>
      <c r="P57" s="3" t="str">
        <f>IFERROR(SUM(Tabla6[[#This Row],[20/07/2024]]-G57),"")</f>
        <v/>
      </c>
      <c r="Q57" s="3" t="str">
        <f>IFERROR(SUM(Tabla6[[#This Row],[17/08/2024]]-H57),"")</f>
        <v/>
      </c>
      <c r="R57" s="3" t="str">
        <f>IFERROR(SUM(Tabla6[[#This Row],[19/10/2024]]-I57),"")</f>
        <v/>
      </c>
      <c r="S57" s="25" t="str" cm="1">
        <f t="array" ref="S57">IF(INDEX(U57:X57,COUNTA(U57:X57))&lt;0,"MEJORA CONTINUA","")</f>
        <v/>
      </c>
      <c r="T57" s="1">
        <f t="shared" si="16"/>
        <v>0</v>
      </c>
      <c r="U57" t="str">
        <f t="shared" si="9"/>
        <v/>
      </c>
      <c r="V57" t="str">
        <f t="shared" si="10"/>
        <v/>
      </c>
      <c r="W57" t="str">
        <f t="shared" si="11"/>
        <v/>
      </c>
      <c r="X57" t="str">
        <f t="shared" si="12"/>
        <v/>
      </c>
    </row>
    <row r="58" spans="2:24" x14ac:dyDescent="0.25">
      <c r="B58" s="1">
        <f>_xlfn.XLOOKUP(A58,ATLETAS!$C:$C,ATLETAS!B:B,"-")</f>
        <v>0</v>
      </c>
      <c r="C58" s="1">
        <f>_xlfn.XLOOKUP(A58,ATLETAS!$C:$C,ATLETAS!F:F,"-")</f>
        <v>0</v>
      </c>
      <c r="D58" s="19" t="str">
        <f t="shared" si="13"/>
        <v>-</v>
      </c>
      <c r="E58" s="3" t="str" cm="1">
        <f t="array" ref="E58">IFERROR(_xlfn._xlws.FILTER(BD_ATLETAS[TIEMPO],(BD_ATLETAS[ATLETA]=$A58)*(BD_ATLETAS[PRUEBA]='CHEQUEO D.F'!$B$1)*(BD_ATLETAS[SEXO]='CHEQUEO D.F'!$C$1)*(BD_ATLETAS[F. COMPETENCIA]='CHEQUEO D.F'!E$2)),"N/P")</f>
        <v>N/P</v>
      </c>
      <c r="F58" s="3" t="str" cm="1">
        <f t="array" ref="F58">IFERROR(_xlfn._xlws.FILTER(BD_ATLETAS[TIEMPO],(BD_ATLETAS[ATLETA]=$A58)*(BD_ATLETAS[PRUEBA]='CHEQUEO D.F'!$B$1)*(BD_ATLETAS[SEXO]='CHEQUEO D.F'!$C$1)*(BD_ATLETAS[F. COMPETENCIA]='CHEQUEO D.F'!F$2)),"N/P")</f>
        <v>N/P</v>
      </c>
      <c r="G58" s="3" t="str" cm="1">
        <f t="array" ref="G58">IFERROR(_xlfn._xlws.FILTER(BD_ATLETAS[TIEMPO],(BD_ATLETAS[ATLETA]=$A58)*(BD_ATLETAS[PRUEBA]='CHEQUEO D.F'!$B$1)*(BD_ATLETAS[SEXO]='CHEQUEO D.F'!$C$1)*(BD_ATLETAS[F. COMPETENCIA]='CHEQUEO D.F'!G$2)),"N/P")</f>
        <v>N/P</v>
      </c>
      <c r="H58" s="3" t="str" cm="1">
        <f t="array" ref="H58">IFERROR(_xlfn._xlws.FILTER(BD_ATLETAS[TIEMPO],(BD_ATLETAS[ATLETA]=$A58)*(BD_ATLETAS[PRUEBA]='CHEQUEO D.F'!$B$1)*(BD_ATLETAS[SEXO]='CHEQUEO D.F'!$C$1)*(BD_ATLETAS[F. COMPETENCIA]='CHEQUEO D.F'!H$2)),"N/P")</f>
        <v>N/P</v>
      </c>
      <c r="I58" s="3" t="str" cm="1">
        <f t="array" ref="I58">IFERROR(_xlfn._xlws.FILTER(BD_ATLETAS[TIEMPO],(BD_ATLETAS[ATLETA]=$A58)*(BD_ATLETAS[PRUEBA]='CHEQUEO D.F'!$B$1)*(BD_ATLETAS[SEXO]='CHEQUEO D.F'!$C$1)*(BD_ATLETAS[F. COMPETENCIA]='CHEQUEO D.F'!I$2)),"N/P")</f>
        <v>N/P</v>
      </c>
      <c r="J58" s="3" t="str" cm="1">
        <f t="array" ref="J58">IFERROR(_xlfn._xlws.FILTER(BD_ATLETAS[TIEMPO],(BD_ATLETAS[ATLETA]=$A58)*(BD_ATLETAS[PRUEBA]='CHEQUEO D.F'!$B$1)*(BD_ATLETAS[SEXO]='CHEQUEO D.F'!$C$1)*(BD_ATLETAS[F. COMPETENCIA]='CHEQUEO D.F'!J$2)),"N/P")</f>
        <v>N/P</v>
      </c>
      <c r="K58" s="3" t="str">
        <f t="shared" si="14"/>
        <v>-</v>
      </c>
      <c r="L58" s="3" t="str">
        <f t="shared" si="15"/>
        <v>-</v>
      </c>
      <c r="M58" s="1" t="str" cm="1">
        <f t="array" ref="M58">_xlfn.IFS(B58&lt;10,"",L58&gt;0,"",L58&lt;0,"VALIDO")</f>
        <v/>
      </c>
      <c r="N58" s="3" t="str">
        <f>IFERROR(SUM(Tabla6[[#This Row],[16/03/2024]]-E58),"")</f>
        <v/>
      </c>
      <c r="O58" s="3" t="str">
        <f>IFERROR(SUM(Tabla6[[#This Row],[4/05/2024]]-F58),"")</f>
        <v/>
      </c>
      <c r="P58" s="3" t="str">
        <f>IFERROR(SUM(Tabla6[[#This Row],[20/07/2024]]-G58),"")</f>
        <v/>
      </c>
      <c r="Q58" s="3" t="str">
        <f>IFERROR(SUM(Tabla6[[#This Row],[17/08/2024]]-H58),"")</f>
        <v/>
      </c>
      <c r="R58" s="3" t="str">
        <f>IFERROR(SUM(Tabla6[[#This Row],[19/10/2024]]-I58),"")</f>
        <v/>
      </c>
      <c r="S58" s="25" t="str" cm="1">
        <f t="array" ref="S58">IF(INDEX(U58:X58,COUNTA(U58:X58))&lt;0,"MEJORA CONTINUA","")</f>
        <v/>
      </c>
      <c r="T58" s="1">
        <f t="shared" si="16"/>
        <v>0</v>
      </c>
      <c r="U58" t="str">
        <f t="shared" si="9"/>
        <v/>
      </c>
      <c r="V58" t="str">
        <f t="shared" si="10"/>
        <v/>
      </c>
      <c r="W58" t="str">
        <f t="shared" si="11"/>
        <v/>
      </c>
      <c r="X58" t="str">
        <f t="shared" si="12"/>
        <v/>
      </c>
    </row>
    <row r="59" spans="2:24" x14ac:dyDescent="0.25">
      <c r="B59" s="1">
        <f>_xlfn.XLOOKUP(A59,ATLETAS!$C:$C,ATLETAS!B:B,"-")</f>
        <v>0</v>
      </c>
      <c r="C59" s="1">
        <f>_xlfn.XLOOKUP(A59,ATLETAS!$C:$C,ATLETAS!F:F,"-")</f>
        <v>0</v>
      </c>
      <c r="D59" s="19" t="str">
        <f t="shared" si="13"/>
        <v>-</v>
      </c>
      <c r="E59" s="3" t="str" cm="1">
        <f t="array" ref="E59">IFERROR(_xlfn._xlws.FILTER(BD_ATLETAS[TIEMPO],(BD_ATLETAS[ATLETA]=$A59)*(BD_ATLETAS[PRUEBA]='CHEQUEO D.F'!$B$1)*(BD_ATLETAS[SEXO]='CHEQUEO D.F'!$C$1)*(BD_ATLETAS[F. COMPETENCIA]='CHEQUEO D.F'!E$2)),"N/P")</f>
        <v>N/P</v>
      </c>
      <c r="F59" s="3" t="str" cm="1">
        <f t="array" ref="F59">IFERROR(_xlfn._xlws.FILTER(BD_ATLETAS[TIEMPO],(BD_ATLETAS[ATLETA]=$A59)*(BD_ATLETAS[PRUEBA]='CHEQUEO D.F'!$B$1)*(BD_ATLETAS[SEXO]='CHEQUEO D.F'!$C$1)*(BD_ATLETAS[F. COMPETENCIA]='CHEQUEO D.F'!F$2)),"N/P")</f>
        <v>N/P</v>
      </c>
      <c r="G59" s="3" t="str" cm="1">
        <f t="array" ref="G59">IFERROR(_xlfn._xlws.FILTER(BD_ATLETAS[TIEMPO],(BD_ATLETAS[ATLETA]=$A59)*(BD_ATLETAS[PRUEBA]='CHEQUEO D.F'!$B$1)*(BD_ATLETAS[SEXO]='CHEQUEO D.F'!$C$1)*(BD_ATLETAS[F. COMPETENCIA]='CHEQUEO D.F'!G$2)),"N/P")</f>
        <v>N/P</v>
      </c>
      <c r="H59" s="3" t="str" cm="1">
        <f t="array" ref="H59">IFERROR(_xlfn._xlws.FILTER(BD_ATLETAS[TIEMPO],(BD_ATLETAS[ATLETA]=$A59)*(BD_ATLETAS[PRUEBA]='CHEQUEO D.F'!$B$1)*(BD_ATLETAS[SEXO]='CHEQUEO D.F'!$C$1)*(BD_ATLETAS[F. COMPETENCIA]='CHEQUEO D.F'!H$2)),"N/P")</f>
        <v>N/P</v>
      </c>
      <c r="I59" s="3" t="str" cm="1">
        <f t="array" ref="I59">IFERROR(_xlfn._xlws.FILTER(BD_ATLETAS[TIEMPO],(BD_ATLETAS[ATLETA]=$A59)*(BD_ATLETAS[PRUEBA]='CHEQUEO D.F'!$B$1)*(BD_ATLETAS[SEXO]='CHEQUEO D.F'!$C$1)*(BD_ATLETAS[F. COMPETENCIA]='CHEQUEO D.F'!I$2)),"N/P")</f>
        <v>N/P</v>
      </c>
      <c r="J59" s="3" t="str" cm="1">
        <f t="array" ref="J59">IFERROR(_xlfn._xlws.FILTER(BD_ATLETAS[TIEMPO],(BD_ATLETAS[ATLETA]=$A59)*(BD_ATLETAS[PRUEBA]='CHEQUEO D.F'!$B$1)*(BD_ATLETAS[SEXO]='CHEQUEO D.F'!$C$1)*(BD_ATLETAS[F. COMPETENCIA]='CHEQUEO D.F'!J$2)),"N/P")</f>
        <v>N/P</v>
      </c>
      <c r="K59" s="3" t="str">
        <f t="shared" si="14"/>
        <v>-</v>
      </c>
      <c r="L59" s="3" t="str">
        <f t="shared" si="15"/>
        <v>-</v>
      </c>
      <c r="M59" s="1" t="str" cm="1">
        <f t="array" ref="M59">_xlfn.IFS(B59&lt;10,"",L59&gt;0,"",L59&lt;0,"VALIDO")</f>
        <v/>
      </c>
      <c r="N59" s="3" t="str">
        <f>IFERROR(SUM(Tabla6[[#This Row],[16/03/2024]]-E59),"")</f>
        <v/>
      </c>
      <c r="O59" s="3" t="str">
        <f>IFERROR(SUM(Tabla6[[#This Row],[4/05/2024]]-F59),"")</f>
        <v/>
      </c>
      <c r="P59" s="3" t="str">
        <f>IFERROR(SUM(Tabla6[[#This Row],[20/07/2024]]-G59),"")</f>
        <v/>
      </c>
      <c r="Q59" s="3" t="str">
        <f>IFERROR(SUM(Tabla6[[#This Row],[17/08/2024]]-H59),"")</f>
        <v/>
      </c>
      <c r="R59" s="3" t="str">
        <f>IFERROR(SUM(Tabla6[[#This Row],[19/10/2024]]-I59),"")</f>
        <v/>
      </c>
      <c r="S59" s="25" t="str" cm="1">
        <f t="array" ref="S59">IF(INDEX(U59:X59,COUNTA(U59:X59))&lt;0,"MEJORA CONTINUA","")</f>
        <v/>
      </c>
      <c r="T59" s="1">
        <f t="shared" si="16"/>
        <v>0</v>
      </c>
      <c r="U59" t="str">
        <f t="shared" si="9"/>
        <v/>
      </c>
      <c r="V59" t="str">
        <f t="shared" si="10"/>
        <v/>
      </c>
      <c r="W59" t="str">
        <f t="shared" si="11"/>
        <v/>
      </c>
      <c r="X59" t="str">
        <f t="shared" si="12"/>
        <v/>
      </c>
    </row>
    <row r="60" spans="2:24" x14ac:dyDescent="0.25">
      <c r="B60" s="1">
        <f>_xlfn.XLOOKUP(A60,ATLETAS!$C:$C,ATLETAS!B:B,"-")</f>
        <v>0</v>
      </c>
      <c r="C60" s="1">
        <f>_xlfn.XLOOKUP(A60,ATLETAS!$C:$C,ATLETAS!F:F,"-")</f>
        <v>0</v>
      </c>
      <c r="D60" s="19" t="str">
        <f t="shared" si="13"/>
        <v>-</v>
      </c>
      <c r="E60" s="3" t="str" cm="1">
        <f t="array" ref="E60">IFERROR(_xlfn._xlws.FILTER(BD_ATLETAS[TIEMPO],(BD_ATLETAS[ATLETA]=$A60)*(BD_ATLETAS[PRUEBA]='CHEQUEO D.F'!$B$1)*(BD_ATLETAS[SEXO]='CHEQUEO D.F'!$C$1)*(BD_ATLETAS[F. COMPETENCIA]='CHEQUEO D.F'!E$2)),"N/P")</f>
        <v>N/P</v>
      </c>
      <c r="F60" s="3" t="str" cm="1">
        <f t="array" ref="F60">IFERROR(_xlfn._xlws.FILTER(BD_ATLETAS[TIEMPO],(BD_ATLETAS[ATLETA]=$A60)*(BD_ATLETAS[PRUEBA]='CHEQUEO D.F'!$B$1)*(BD_ATLETAS[SEXO]='CHEQUEO D.F'!$C$1)*(BD_ATLETAS[F. COMPETENCIA]='CHEQUEO D.F'!F$2)),"N/P")</f>
        <v>N/P</v>
      </c>
      <c r="G60" s="3" t="str" cm="1">
        <f t="array" ref="G60">IFERROR(_xlfn._xlws.FILTER(BD_ATLETAS[TIEMPO],(BD_ATLETAS[ATLETA]=$A60)*(BD_ATLETAS[PRUEBA]='CHEQUEO D.F'!$B$1)*(BD_ATLETAS[SEXO]='CHEQUEO D.F'!$C$1)*(BD_ATLETAS[F. COMPETENCIA]='CHEQUEO D.F'!G$2)),"N/P")</f>
        <v>N/P</v>
      </c>
      <c r="H60" s="3" t="str" cm="1">
        <f t="array" ref="H60">IFERROR(_xlfn._xlws.FILTER(BD_ATLETAS[TIEMPO],(BD_ATLETAS[ATLETA]=$A60)*(BD_ATLETAS[PRUEBA]='CHEQUEO D.F'!$B$1)*(BD_ATLETAS[SEXO]='CHEQUEO D.F'!$C$1)*(BD_ATLETAS[F. COMPETENCIA]='CHEQUEO D.F'!H$2)),"N/P")</f>
        <v>N/P</v>
      </c>
      <c r="I60" s="3" t="str" cm="1">
        <f t="array" ref="I60">IFERROR(_xlfn._xlws.FILTER(BD_ATLETAS[TIEMPO],(BD_ATLETAS[ATLETA]=$A60)*(BD_ATLETAS[PRUEBA]='CHEQUEO D.F'!$B$1)*(BD_ATLETAS[SEXO]='CHEQUEO D.F'!$C$1)*(BD_ATLETAS[F. COMPETENCIA]='CHEQUEO D.F'!I$2)),"N/P")</f>
        <v>N/P</v>
      </c>
      <c r="J60" s="3" t="str" cm="1">
        <f t="array" ref="J60">IFERROR(_xlfn._xlws.FILTER(BD_ATLETAS[TIEMPO],(BD_ATLETAS[ATLETA]=$A60)*(BD_ATLETAS[PRUEBA]='CHEQUEO D.F'!$B$1)*(BD_ATLETAS[SEXO]='CHEQUEO D.F'!$C$1)*(BD_ATLETAS[F. COMPETENCIA]='CHEQUEO D.F'!J$2)),"N/P")</f>
        <v>N/P</v>
      </c>
      <c r="K60" s="3" t="str">
        <f t="shared" si="14"/>
        <v>-</v>
      </c>
      <c r="L60" s="3" t="str">
        <f t="shared" si="15"/>
        <v>-</v>
      </c>
      <c r="M60" s="1" t="str" cm="1">
        <f t="array" ref="M60">_xlfn.IFS(B60&lt;10,"",L60&gt;0,"",L60&lt;0,"VALIDO")</f>
        <v/>
      </c>
      <c r="N60" s="3" t="str">
        <f>IFERROR(SUM(Tabla6[[#This Row],[16/03/2024]]-E60),"")</f>
        <v/>
      </c>
      <c r="O60" s="3" t="str">
        <f>IFERROR(SUM(Tabla6[[#This Row],[4/05/2024]]-F60),"")</f>
        <v/>
      </c>
      <c r="P60" s="3" t="str">
        <f>IFERROR(SUM(Tabla6[[#This Row],[20/07/2024]]-G60),"")</f>
        <v/>
      </c>
      <c r="Q60" s="3" t="str">
        <f>IFERROR(SUM(Tabla6[[#This Row],[17/08/2024]]-H60),"")</f>
        <v/>
      </c>
      <c r="R60" s="3" t="str">
        <f>IFERROR(SUM(Tabla6[[#This Row],[19/10/2024]]-I60),"")</f>
        <v/>
      </c>
      <c r="S60" s="25" t="str" cm="1">
        <f t="array" ref="S60">IF(INDEX(U60:X60,COUNTA(U60:X60))&lt;0,"MEJORA CONTINUA","")</f>
        <v/>
      </c>
      <c r="T60" s="1">
        <f t="shared" si="16"/>
        <v>0</v>
      </c>
      <c r="U60" t="str">
        <f t="shared" si="9"/>
        <v/>
      </c>
      <c r="V60" t="str">
        <f t="shared" si="10"/>
        <v/>
      </c>
      <c r="W60" t="str">
        <f t="shared" si="11"/>
        <v/>
      </c>
      <c r="X60" t="str">
        <f t="shared" si="12"/>
        <v/>
      </c>
    </row>
    <row r="61" spans="2:24" x14ac:dyDescent="0.25">
      <c r="B61" s="1">
        <f>_xlfn.XLOOKUP(A61,ATLETAS!$C:$C,ATLETAS!B:B,"-")</f>
        <v>0</v>
      </c>
      <c r="C61" s="1">
        <f>_xlfn.XLOOKUP(A61,ATLETAS!$C:$C,ATLETAS!F:F,"-")</f>
        <v>0</v>
      </c>
      <c r="D61" s="19" t="str">
        <f t="shared" si="13"/>
        <v>-</v>
      </c>
      <c r="E61" s="3" t="str" cm="1">
        <f t="array" ref="E61">IFERROR(_xlfn._xlws.FILTER(BD_ATLETAS[TIEMPO],(BD_ATLETAS[ATLETA]=$A61)*(BD_ATLETAS[PRUEBA]='CHEQUEO D.F'!$B$1)*(BD_ATLETAS[SEXO]='CHEQUEO D.F'!$C$1)*(BD_ATLETAS[F. COMPETENCIA]='CHEQUEO D.F'!E$2)),"N/P")</f>
        <v>N/P</v>
      </c>
      <c r="F61" s="3" t="str" cm="1">
        <f t="array" ref="F61">IFERROR(_xlfn._xlws.FILTER(BD_ATLETAS[TIEMPO],(BD_ATLETAS[ATLETA]=$A61)*(BD_ATLETAS[PRUEBA]='CHEQUEO D.F'!$B$1)*(BD_ATLETAS[SEXO]='CHEQUEO D.F'!$C$1)*(BD_ATLETAS[F. COMPETENCIA]='CHEQUEO D.F'!F$2)),"N/P")</f>
        <v>N/P</v>
      </c>
      <c r="G61" s="3" t="str" cm="1">
        <f t="array" ref="G61">IFERROR(_xlfn._xlws.FILTER(BD_ATLETAS[TIEMPO],(BD_ATLETAS[ATLETA]=$A61)*(BD_ATLETAS[PRUEBA]='CHEQUEO D.F'!$B$1)*(BD_ATLETAS[SEXO]='CHEQUEO D.F'!$C$1)*(BD_ATLETAS[F. COMPETENCIA]='CHEQUEO D.F'!G$2)),"N/P")</f>
        <v>N/P</v>
      </c>
      <c r="H61" s="3" t="str" cm="1">
        <f t="array" ref="H61">IFERROR(_xlfn._xlws.FILTER(BD_ATLETAS[TIEMPO],(BD_ATLETAS[ATLETA]=$A61)*(BD_ATLETAS[PRUEBA]='CHEQUEO D.F'!$B$1)*(BD_ATLETAS[SEXO]='CHEQUEO D.F'!$C$1)*(BD_ATLETAS[F. COMPETENCIA]='CHEQUEO D.F'!H$2)),"N/P")</f>
        <v>N/P</v>
      </c>
      <c r="I61" s="3" t="str" cm="1">
        <f t="array" ref="I61">IFERROR(_xlfn._xlws.FILTER(BD_ATLETAS[TIEMPO],(BD_ATLETAS[ATLETA]=$A61)*(BD_ATLETAS[PRUEBA]='CHEQUEO D.F'!$B$1)*(BD_ATLETAS[SEXO]='CHEQUEO D.F'!$C$1)*(BD_ATLETAS[F. COMPETENCIA]='CHEQUEO D.F'!I$2)),"N/P")</f>
        <v>N/P</v>
      </c>
      <c r="J61" s="3" t="str" cm="1">
        <f t="array" ref="J61">IFERROR(_xlfn._xlws.FILTER(BD_ATLETAS[TIEMPO],(BD_ATLETAS[ATLETA]=$A61)*(BD_ATLETAS[PRUEBA]='CHEQUEO D.F'!$B$1)*(BD_ATLETAS[SEXO]='CHEQUEO D.F'!$C$1)*(BD_ATLETAS[F. COMPETENCIA]='CHEQUEO D.F'!J$2)),"N/P")</f>
        <v>N/P</v>
      </c>
      <c r="K61" s="3" t="str">
        <f t="shared" si="14"/>
        <v>-</v>
      </c>
      <c r="L61" s="3" t="str">
        <f t="shared" si="15"/>
        <v>-</v>
      </c>
      <c r="M61" s="1" t="str" cm="1">
        <f t="array" ref="M61">_xlfn.IFS(B61&lt;10,"",L61&gt;0,"",L61&lt;0,"VALIDO")</f>
        <v/>
      </c>
      <c r="N61" s="3" t="str">
        <f>IFERROR(SUM(Tabla6[[#This Row],[16/03/2024]]-E61),"")</f>
        <v/>
      </c>
      <c r="O61" s="3" t="str">
        <f>IFERROR(SUM(Tabla6[[#This Row],[4/05/2024]]-F61),"")</f>
        <v/>
      </c>
      <c r="P61" s="3" t="str">
        <f>IFERROR(SUM(Tabla6[[#This Row],[20/07/2024]]-G61),"")</f>
        <v/>
      </c>
      <c r="Q61" s="3" t="str">
        <f>IFERROR(SUM(Tabla6[[#This Row],[17/08/2024]]-H61),"")</f>
        <v/>
      </c>
      <c r="R61" s="3" t="str">
        <f>IFERROR(SUM(Tabla6[[#This Row],[19/10/2024]]-I61),"")</f>
        <v/>
      </c>
      <c r="S61" s="25" t="str" cm="1">
        <f t="array" ref="S61">IF(INDEX(U61:X61,COUNTA(U61:X61))&lt;0,"MEJORA CONTINUA","")</f>
        <v/>
      </c>
      <c r="T61" s="1">
        <f t="shared" si="16"/>
        <v>0</v>
      </c>
      <c r="U61" t="str">
        <f t="shared" si="9"/>
        <v/>
      </c>
      <c r="V61" t="str">
        <f t="shared" si="10"/>
        <v/>
      </c>
      <c r="W61" t="str">
        <f t="shared" si="11"/>
        <v/>
      </c>
      <c r="X61" t="str">
        <f t="shared" si="12"/>
        <v/>
      </c>
    </row>
    <row r="62" spans="2:24" x14ac:dyDescent="0.25">
      <c r="B62" s="1">
        <f>_xlfn.XLOOKUP(A62,ATLETAS!$C:$C,ATLETAS!B:B,"-")</f>
        <v>0</v>
      </c>
      <c r="C62" s="1">
        <f>_xlfn.XLOOKUP(A62,ATLETAS!$C:$C,ATLETAS!F:F,"-")</f>
        <v>0</v>
      </c>
      <c r="D62" s="19" t="str">
        <f t="shared" si="13"/>
        <v>-</v>
      </c>
      <c r="E62" s="3" t="str" cm="1">
        <f t="array" ref="E62">IFERROR(_xlfn._xlws.FILTER(BD_ATLETAS[TIEMPO],(BD_ATLETAS[ATLETA]=$A62)*(BD_ATLETAS[PRUEBA]='CHEQUEO D.F'!$B$1)*(BD_ATLETAS[SEXO]='CHEQUEO D.F'!$C$1)*(BD_ATLETAS[F. COMPETENCIA]='CHEQUEO D.F'!E$2)),"N/P")</f>
        <v>N/P</v>
      </c>
      <c r="F62" s="3" t="str" cm="1">
        <f t="array" ref="F62">IFERROR(_xlfn._xlws.FILTER(BD_ATLETAS[TIEMPO],(BD_ATLETAS[ATLETA]=$A62)*(BD_ATLETAS[PRUEBA]='CHEQUEO D.F'!$B$1)*(BD_ATLETAS[SEXO]='CHEQUEO D.F'!$C$1)*(BD_ATLETAS[F. COMPETENCIA]='CHEQUEO D.F'!F$2)),"N/P")</f>
        <v>N/P</v>
      </c>
      <c r="G62" s="3" t="str" cm="1">
        <f t="array" ref="G62">IFERROR(_xlfn._xlws.FILTER(BD_ATLETAS[TIEMPO],(BD_ATLETAS[ATLETA]=$A62)*(BD_ATLETAS[PRUEBA]='CHEQUEO D.F'!$B$1)*(BD_ATLETAS[SEXO]='CHEQUEO D.F'!$C$1)*(BD_ATLETAS[F. COMPETENCIA]='CHEQUEO D.F'!G$2)),"N/P")</f>
        <v>N/P</v>
      </c>
      <c r="H62" s="3" t="str" cm="1">
        <f t="array" ref="H62">IFERROR(_xlfn._xlws.FILTER(BD_ATLETAS[TIEMPO],(BD_ATLETAS[ATLETA]=$A62)*(BD_ATLETAS[PRUEBA]='CHEQUEO D.F'!$B$1)*(BD_ATLETAS[SEXO]='CHEQUEO D.F'!$C$1)*(BD_ATLETAS[F. COMPETENCIA]='CHEQUEO D.F'!H$2)),"N/P")</f>
        <v>N/P</v>
      </c>
      <c r="I62" s="3" t="str" cm="1">
        <f t="array" ref="I62">IFERROR(_xlfn._xlws.FILTER(BD_ATLETAS[TIEMPO],(BD_ATLETAS[ATLETA]=$A62)*(BD_ATLETAS[PRUEBA]='CHEQUEO D.F'!$B$1)*(BD_ATLETAS[SEXO]='CHEQUEO D.F'!$C$1)*(BD_ATLETAS[F. COMPETENCIA]='CHEQUEO D.F'!I$2)),"N/P")</f>
        <v>N/P</v>
      </c>
      <c r="J62" s="3" t="str" cm="1">
        <f t="array" ref="J62">IFERROR(_xlfn._xlws.FILTER(BD_ATLETAS[TIEMPO],(BD_ATLETAS[ATLETA]=$A62)*(BD_ATLETAS[PRUEBA]='CHEQUEO D.F'!$B$1)*(BD_ATLETAS[SEXO]='CHEQUEO D.F'!$C$1)*(BD_ATLETAS[F. COMPETENCIA]='CHEQUEO D.F'!J$2)),"N/P")</f>
        <v>N/P</v>
      </c>
      <c r="K62" s="3" t="str">
        <f t="shared" si="14"/>
        <v>-</v>
      </c>
      <c r="L62" s="3" t="str">
        <f t="shared" si="15"/>
        <v>-</v>
      </c>
      <c r="M62" s="1" t="str" cm="1">
        <f t="array" ref="M62">_xlfn.IFS(B62&lt;10,"",L62&gt;0,"",L62&lt;0,"VALIDO")</f>
        <v/>
      </c>
      <c r="N62" s="3" t="str">
        <f>IFERROR(SUM(Tabla6[[#This Row],[16/03/2024]]-E62),"")</f>
        <v/>
      </c>
      <c r="O62" s="3" t="str">
        <f>IFERROR(SUM(Tabla6[[#This Row],[4/05/2024]]-F62),"")</f>
        <v/>
      </c>
      <c r="P62" s="3" t="str">
        <f>IFERROR(SUM(Tabla6[[#This Row],[20/07/2024]]-G62),"")</f>
        <v/>
      </c>
      <c r="Q62" s="3" t="str">
        <f>IFERROR(SUM(Tabla6[[#This Row],[17/08/2024]]-H62),"")</f>
        <v/>
      </c>
      <c r="R62" s="3" t="str">
        <f>IFERROR(SUM(Tabla6[[#This Row],[19/10/2024]]-I62),"")</f>
        <v/>
      </c>
      <c r="S62" s="25" t="str" cm="1">
        <f t="array" ref="S62">IF(INDEX(U62:X62,COUNTA(U62:X62))&lt;0,"MEJORA CONTINUA","")</f>
        <v/>
      </c>
      <c r="T62" s="1">
        <f t="shared" si="16"/>
        <v>0</v>
      </c>
      <c r="U62" t="str">
        <f t="shared" si="9"/>
        <v/>
      </c>
      <c r="V62" t="str">
        <f t="shared" si="10"/>
        <v/>
      </c>
      <c r="W62" t="str">
        <f t="shared" si="11"/>
        <v/>
      </c>
      <c r="X62" t="str">
        <f t="shared" si="12"/>
        <v/>
      </c>
    </row>
    <row r="63" spans="2:24" x14ac:dyDescent="0.25">
      <c r="B63" s="1">
        <f>_xlfn.XLOOKUP(A63,ATLETAS!$C:$C,ATLETAS!B:B,"-")</f>
        <v>0</v>
      </c>
      <c r="C63" s="1">
        <f>_xlfn.XLOOKUP(A63,ATLETAS!$C:$C,ATLETAS!F:F,"-")</f>
        <v>0</v>
      </c>
      <c r="D63" s="19" t="str">
        <f t="shared" si="13"/>
        <v>-</v>
      </c>
      <c r="E63" s="3" t="str" cm="1">
        <f t="array" ref="E63">IFERROR(_xlfn._xlws.FILTER(BD_ATLETAS[TIEMPO],(BD_ATLETAS[ATLETA]=$A63)*(BD_ATLETAS[PRUEBA]='CHEQUEO D.F'!$B$1)*(BD_ATLETAS[SEXO]='CHEQUEO D.F'!$C$1)*(BD_ATLETAS[F. COMPETENCIA]='CHEQUEO D.F'!E$2)),"N/P")</f>
        <v>N/P</v>
      </c>
      <c r="F63" s="3" t="str" cm="1">
        <f t="array" ref="F63">IFERROR(_xlfn._xlws.FILTER(BD_ATLETAS[TIEMPO],(BD_ATLETAS[ATLETA]=$A63)*(BD_ATLETAS[PRUEBA]='CHEQUEO D.F'!$B$1)*(BD_ATLETAS[SEXO]='CHEQUEO D.F'!$C$1)*(BD_ATLETAS[F. COMPETENCIA]='CHEQUEO D.F'!F$2)),"N/P")</f>
        <v>N/P</v>
      </c>
      <c r="G63" s="3" t="str" cm="1">
        <f t="array" ref="G63">IFERROR(_xlfn._xlws.FILTER(BD_ATLETAS[TIEMPO],(BD_ATLETAS[ATLETA]=$A63)*(BD_ATLETAS[PRUEBA]='CHEQUEO D.F'!$B$1)*(BD_ATLETAS[SEXO]='CHEQUEO D.F'!$C$1)*(BD_ATLETAS[F. COMPETENCIA]='CHEQUEO D.F'!G$2)),"N/P")</f>
        <v>N/P</v>
      </c>
      <c r="H63" s="3" t="str" cm="1">
        <f t="array" ref="H63">IFERROR(_xlfn._xlws.FILTER(BD_ATLETAS[TIEMPO],(BD_ATLETAS[ATLETA]=$A63)*(BD_ATLETAS[PRUEBA]='CHEQUEO D.F'!$B$1)*(BD_ATLETAS[SEXO]='CHEQUEO D.F'!$C$1)*(BD_ATLETAS[F. COMPETENCIA]='CHEQUEO D.F'!H$2)),"N/P")</f>
        <v>N/P</v>
      </c>
      <c r="I63" s="3" t="str" cm="1">
        <f t="array" ref="I63">IFERROR(_xlfn._xlws.FILTER(BD_ATLETAS[TIEMPO],(BD_ATLETAS[ATLETA]=$A63)*(BD_ATLETAS[PRUEBA]='CHEQUEO D.F'!$B$1)*(BD_ATLETAS[SEXO]='CHEQUEO D.F'!$C$1)*(BD_ATLETAS[F. COMPETENCIA]='CHEQUEO D.F'!I$2)),"N/P")</f>
        <v>N/P</v>
      </c>
      <c r="J63" s="3" t="str" cm="1">
        <f t="array" ref="J63">IFERROR(_xlfn._xlws.FILTER(BD_ATLETAS[TIEMPO],(BD_ATLETAS[ATLETA]=$A63)*(BD_ATLETAS[PRUEBA]='CHEQUEO D.F'!$B$1)*(BD_ATLETAS[SEXO]='CHEQUEO D.F'!$C$1)*(BD_ATLETAS[F. COMPETENCIA]='CHEQUEO D.F'!J$2)),"N/P")</f>
        <v>N/P</v>
      </c>
      <c r="K63" s="3" t="str">
        <f t="shared" si="14"/>
        <v>-</v>
      </c>
      <c r="L63" s="3" t="str">
        <f t="shared" si="15"/>
        <v>-</v>
      </c>
      <c r="M63" s="1" t="str" cm="1">
        <f t="array" ref="M63">_xlfn.IFS(B63&lt;10,"",L63&gt;0,"",L63&lt;0,"VALIDO")</f>
        <v/>
      </c>
      <c r="N63" s="3" t="str">
        <f>IFERROR(SUM(Tabla6[[#This Row],[16/03/2024]]-E63),"")</f>
        <v/>
      </c>
      <c r="O63" s="3" t="str">
        <f>IFERROR(SUM(Tabla6[[#This Row],[4/05/2024]]-F63),"")</f>
        <v/>
      </c>
      <c r="P63" s="3" t="str">
        <f>IFERROR(SUM(Tabla6[[#This Row],[20/07/2024]]-G63),"")</f>
        <v/>
      </c>
      <c r="Q63" s="3" t="str">
        <f>IFERROR(SUM(Tabla6[[#This Row],[17/08/2024]]-H63),"")</f>
        <v/>
      </c>
      <c r="R63" s="3" t="str">
        <f>IFERROR(SUM(Tabla6[[#This Row],[19/10/2024]]-I63),"")</f>
        <v/>
      </c>
      <c r="S63" s="25" t="str" cm="1">
        <f t="array" ref="S63">IF(INDEX(U63:X63,COUNTA(U63:X63))&lt;0,"MEJORA CONTINUA","")</f>
        <v/>
      </c>
      <c r="T63" s="1">
        <f t="shared" si="16"/>
        <v>0</v>
      </c>
      <c r="U63" t="str">
        <f t="shared" si="9"/>
        <v/>
      </c>
      <c r="V63" t="str">
        <f t="shared" si="10"/>
        <v/>
      </c>
      <c r="W63" t="str">
        <f t="shared" si="11"/>
        <v/>
      </c>
      <c r="X63" t="str">
        <f t="shared" si="12"/>
        <v/>
      </c>
    </row>
    <row r="64" spans="2:24" x14ac:dyDescent="0.25">
      <c r="B64" s="1">
        <f>_xlfn.XLOOKUP(A64,ATLETAS!$C:$C,ATLETAS!B:B,"-")</f>
        <v>0</v>
      </c>
      <c r="C64" s="1">
        <f>_xlfn.XLOOKUP(A64,ATLETAS!$C:$C,ATLETAS!F:F,"-")</f>
        <v>0</v>
      </c>
      <c r="D64" s="19" t="str">
        <f t="shared" si="13"/>
        <v>-</v>
      </c>
      <c r="E64" s="3" t="str" cm="1">
        <f t="array" ref="E64">IFERROR(_xlfn._xlws.FILTER(BD_ATLETAS[TIEMPO],(BD_ATLETAS[ATLETA]=$A64)*(BD_ATLETAS[PRUEBA]='CHEQUEO D.F'!$B$1)*(BD_ATLETAS[SEXO]='CHEQUEO D.F'!$C$1)*(BD_ATLETAS[F. COMPETENCIA]='CHEQUEO D.F'!E$2)),"N/P")</f>
        <v>N/P</v>
      </c>
      <c r="F64" s="3" t="str" cm="1">
        <f t="array" ref="F64">IFERROR(_xlfn._xlws.FILTER(BD_ATLETAS[TIEMPO],(BD_ATLETAS[ATLETA]=$A64)*(BD_ATLETAS[PRUEBA]='CHEQUEO D.F'!$B$1)*(BD_ATLETAS[SEXO]='CHEQUEO D.F'!$C$1)*(BD_ATLETAS[F. COMPETENCIA]='CHEQUEO D.F'!F$2)),"N/P")</f>
        <v>N/P</v>
      </c>
      <c r="G64" s="3" t="str" cm="1">
        <f t="array" ref="G64">IFERROR(_xlfn._xlws.FILTER(BD_ATLETAS[TIEMPO],(BD_ATLETAS[ATLETA]=$A64)*(BD_ATLETAS[PRUEBA]='CHEQUEO D.F'!$B$1)*(BD_ATLETAS[SEXO]='CHEQUEO D.F'!$C$1)*(BD_ATLETAS[F. COMPETENCIA]='CHEQUEO D.F'!G$2)),"N/P")</f>
        <v>N/P</v>
      </c>
      <c r="H64" s="3" t="str" cm="1">
        <f t="array" ref="H64">IFERROR(_xlfn._xlws.FILTER(BD_ATLETAS[TIEMPO],(BD_ATLETAS[ATLETA]=$A64)*(BD_ATLETAS[PRUEBA]='CHEQUEO D.F'!$B$1)*(BD_ATLETAS[SEXO]='CHEQUEO D.F'!$C$1)*(BD_ATLETAS[F. COMPETENCIA]='CHEQUEO D.F'!H$2)),"N/P")</f>
        <v>N/P</v>
      </c>
      <c r="I64" s="3" t="str" cm="1">
        <f t="array" ref="I64">IFERROR(_xlfn._xlws.FILTER(BD_ATLETAS[TIEMPO],(BD_ATLETAS[ATLETA]=$A64)*(BD_ATLETAS[PRUEBA]='CHEQUEO D.F'!$B$1)*(BD_ATLETAS[SEXO]='CHEQUEO D.F'!$C$1)*(BD_ATLETAS[F. COMPETENCIA]='CHEQUEO D.F'!I$2)),"N/P")</f>
        <v>N/P</v>
      </c>
      <c r="J64" s="3" t="str" cm="1">
        <f t="array" ref="J64">IFERROR(_xlfn._xlws.FILTER(BD_ATLETAS[TIEMPO],(BD_ATLETAS[ATLETA]=$A64)*(BD_ATLETAS[PRUEBA]='CHEQUEO D.F'!$B$1)*(BD_ATLETAS[SEXO]='CHEQUEO D.F'!$C$1)*(BD_ATLETAS[F. COMPETENCIA]='CHEQUEO D.F'!J$2)),"N/P")</f>
        <v>N/P</v>
      </c>
      <c r="K64" s="3" t="str">
        <f t="shared" si="14"/>
        <v>-</v>
      </c>
      <c r="L64" s="3" t="str">
        <f t="shared" si="15"/>
        <v>-</v>
      </c>
      <c r="M64" s="1" t="str" cm="1">
        <f t="array" ref="M64">_xlfn.IFS(B64&lt;10,"",L64&gt;0,"",L64&lt;0,"VALIDO")</f>
        <v/>
      </c>
      <c r="N64" s="3" t="str">
        <f>IFERROR(SUM(Tabla6[[#This Row],[16/03/2024]]-E64),"")</f>
        <v/>
      </c>
      <c r="O64" s="3" t="str">
        <f>IFERROR(SUM(Tabla6[[#This Row],[4/05/2024]]-F64),"")</f>
        <v/>
      </c>
      <c r="P64" s="3" t="str">
        <f>IFERROR(SUM(Tabla6[[#This Row],[20/07/2024]]-G64),"")</f>
        <v/>
      </c>
      <c r="Q64" s="3" t="str">
        <f>IFERROR(SUM(Tabla6[[#This Row],[17/08/2024]]-H64),"")</f>
        <v/>
      </c>
      <c r="R64" s="3" t="str">
        <f>IFERROR(SUM(Tabla6[[#This Row],[19/10/2024]]-I64),"")</f>
        <v/>
      </c>
      <c r="S64" s="25" t="str" cm="1">
        <f t="array" ref="S64">IF(INDEX(U64:X64,COUNTA(U64:X64))&lt;0,"MEJORA CONTINUA","")</f>
        <v/>
      </c>
      <c r="T64" s="1">
        <f t="shared" si="16"/>
        <v>0</v>
      </c>
      <c r="U64" t="str">
        <f t="shared" si="9"/>
        <v/>
      </c>
      <c r="V64" t="str">
        <f t="shared" si="10"/>
        <v/>
      </c>
      <c r="W64" t="str">
        <f t="shared" si="11"/>
        <v/>
      </c>
      <c r="X64" t="str">
        <f t="shared" si="12"/>
        <v/>
      </c>
    </row>
    <row r="65" spans="2:24" x14ac:dyDescent="0.25">
      <c r="B65" s="1">
        <f>_xlfn.XLOOKUP(A65,ATLETAS!$C:$C,ATLETAS!B:B,"-")</f>
        <v>0</v>
      </c>
      <c r="C65" s="1">
        <f>_xlfn.XLOOKUP(A65,ATLETAS!$C:$C,ATLETAS!F:F,"-")</f>
        <v>0</v>
      </c>
      <c r="D65" s="19" t="str">
        <f t="shared" si="13"/>
        <v>-</v>
      </c>
      <c r="E65" s="3" t="str" cm="1">
        <f t="array" ref="E65">IFERROR(_xlfn._xlws.FILTER(BD_ATLETAS[TIEMPO],(BD_ATLETAS[ATLETA]=$A65)*(BD_ATLETAS[PRUEBA]='CHEQUEO D.F'!$B$1)*(BD_ATLETAS[SEXO]='CHEQUEO D.F'!$C$1)*(BD_ATLETAS[F. COMPETENCIA]='CHEQUEO D.F'!E$2)),"N/P")</f>
        <v>N/P</v>
      </c>
      <c r="F65" s="3" t="str" cm="1">
        <f t="array" ref="F65">IFERROR(_xlfn._xlws.FILTER(BD_ATLETAS[TIEMPO],(BD_ATLETAS[ATLETA]=$A65)*(BD_ATLETAS[PRUEBA]='CHEQUEO D.F'!$B$1)*(BD_ATLETAS[SEXO]='CHEQUEO D.F'!$C$1)*(BD_ATLETAS[F. COMPETENCIA]='CHEQUEO D.F'!F$2)),"N/P")</f>
        <v>N/P</v>
      </c>
      <c r="G65" s="3" t="str" cm="1">
        <f t="array" ref="G65">IFERROR(_xlfn._xlws.FILTER(BD_ATLETAS[TIEMPO],(BD_ATLETAS[ATLETA]=$A65)*(BD_ATLETAS[PRUEBA]='CHEQUEO D.F'!$B$1)*(BD_ATLETAS[SEXO]='CHEQUEO D.F'!$C$1)*(BD_ATLETAS[F. COMPETENCIA]='CHEQUEO D.F'!G$2)),"N/P")</f>
        <v>N/P</v>
      </c>
      <c r="H65" s="3" t="str" cm="1">
        <f t="array" ref="H65">IFERROR(_xlfn._xlws.FILTER(BD_ATLETAS[TIEMPO],(BD_ATLETAS[ATLETA]=$A65)*(BD_ATLETAS[PRUEBA]='CHEQUEO D.F'!$B$1)*(BD_ATLETAS[SEXO]='CHEQUEO D.F'!$C$1)*(BD_ATLETAS[F. COMPETENCIA]='CHEQUEO D.F'!H$2)),"N/P")</f>
        <v>N/P</v>
      </c>
      <c r="I65" s="3" t="str" cm="1">
        <f t="array" ref="I65">IFERROR(_xlfn._xlws.FILTER(BD_ATLETAS[TIEMPO],(BD_ATLETAS[ATLETA]=$A65)*(BD_ATLETAS[PRUEBA]='CHEQUEO D.F'!$B$1)*(BD_ATLETAS[SEXO]='CHEQUEO D.F'!$C$1)*(BD_ATLETAS[F. COMPETENCIA]='CHEQUEO D.F'!I$2)),"N/P")</f>
        <v>N/P</v>
      </c>
      <c r="J65" s="3" t="str" cm="1">
        <f t="array" ref="J65">IFERROR(_xlfn._xlws.FILTER(BD_ATLETAS[TIEMPO],(BD_ATLETAS[ATLETA]=$A65)*(BD_ATLETAS[PRUEBA]='CHEQUEO D.F'!$B$1)*(BD_ATLETAS[SEXO]='CHEQUEO D.F'!$C$1)*(BD_ATLETAS[F. COMPETENCIA]='CHEQUEO D.F'!J$2)),"N/P")</f>
        <v>N/P</v>
      </c>
      <c r="K65" s="3" t="str">
        <f t="shared" si="14"/>
        <v>-</v>
      </c>
      <c r="L65" s="3" t="str">
        <f t="shared" si="15"/>
        <v>-</v>
      </c>
      <c r="M65" s="1" t="str" cm="1">
        <f t="array" ref="M65">_xlfn.IFS(B65&lt;10,"",L65&gt;0,"",L65&lt;0,"VALIDO")</f>
        <v/>
      </c>
      <c r="N65" s="3" t="str">
        <f>IFERROR(SUM(Tabla6[[#This Row],[16/03/2024]]-E65),"")</f>
        <v/>
      </c>
      <c r="O65" s="3" t="str">
        <f>IFERROR(SUM(Tabla6[[#This Row],[4/05/2024]]-F65),"")</f>
        <v/>
      </c>
      <c r="P65" s="3" t="str">
        <f>IFERROR(SUM(Tabla6[[#This Row],[20/07/2024]]-G65),"")</f>
        <v/>
      </c>
      <c r="Q65" s="3" t="str">
        <f>IFERROR(SUM(Tabla6[[#This Row],[17/08/2024]]-H65),"")</f>
        <v/>
      </c>
      <c r="R65" s="3" t="str">
        <f>IFERROR(SUM(Tabla6[[#This Row],[19/10/2024]]-I65),"")</f>
        <v/>
      </c>
      <c r="S65" s="25" t="str" cm="1">
        <f t="array" ref="S65">IF(INDEX(U65:X65,COUNTA(U65:X65))&lt;0,"MEJORA CONTINUA","")</f>
        <v/>
      </c>
      <c r="T65" s="1">
        <f t="shared" si="16"/>
        <v>0</v>
      </c>
      <c r="U65" t="str">
        <f t="shared" si="9"/>
        <v/>
      </c>
      <c r="V65" t="str">
        <f t="shared" si="10"/>
        <v/>
      </c>
      <c r="W65" t="str">
        <f t="shared" si="11"/>
        <v/>
      </c>
      <c r="X65" t="str">
        <f t="shared" si="12"/>
        <v/>
      </c>
    </row>
    <row r="66" spans="2:24" x14ac:dyDescent="0.25">
      <c r="B66" s="1">
        <f>_xlfn.XLOOKUP(A66,ATLETAS!$C:$C,ATLETAS!B:B,"-")</f>
        <v>0</v>
      </c>
      <c r="C66" s="1">
        <f>_xlfn.XLOOKUP(A66,ATLETAS!$C:$C,ATLETAS!F:F,"-")</f>
        <v>0</v>
      </c>
      <c r="D66" s="19" t="str">
        <f t="shared" si="13"/>
        <v>-</v>
      </c>
      <c r="E66" s="3" t="str" cm="1">
        <f t="array" ref="E66">IFERROR(_xlfn._xlws.FILTER(BD_ATLETAS[TIEMPO],(BD_ATLETAS[ATLETA]=$A66)*(BD_ATLETAS[PRUEBA]='CHEQUEO D.F'!$B$1)*(BD_ATLETAS[SEXO]='CHEQUEO D.F'!$C$1)*(BD_ATLETAS[F. COMPETENCIA]='CHEQUEO D.F'!E$2)),"N/P")</f>
        <v>N/P</v>
      </c>
      <c r="F66" s="3" t="str" cm="1">
        <f t="array" ref="F66">IFERROR(_xlfn._xlws.FILTER(BD_ATLETAS[TIEMPO],(BD_ATLETAS[ATLETA]=$A66)*(BD_ATLETAS[PRUEBA]='CHEQUEO D.F'!$B$1)*(BD_ATLETAS[SEXO]='CHEQUEO D.F'!$C$1)*(BD_ATLETAS[F. COMPETENCIA]='CHEQUEO D.F'!F$2)),"N/P")</f>
        <v>N/P</v>
      </c>
      <c r="G66" s="3" t="str" cm="1">
        <f t="array" ref="G66">IFERROR(_xlfn._xlws.FILTER(BD_ATLETAS[TIEMPO],(BD_ATLETAS[ATLETA]=$A66)*(BD_ATLETAS[PRUEBA]='CHEQUEO D.F'!$B$1)*(BD_ATLETAS[SEXO]='CHEQUEO D.F'!$C$1)*(BD_ATLETAS[F. COMPETENCIA]='CHEQUEO D.F'!G$2)),"N/P")</f>
        <v>N/P</v>
      </c>
      <c r="H66" s="3" t="str" cm="1">
        <f t="array" ref="H66">IFERROR(_xlfn._xlws.FILTER(BD_ATLETAS[TIEMPO],(BD_ATLETAS[ATLETA]=$A66)*(BD_ATLETAS[PRUEBA]='CHEQUEO D.F'!$B$1)*(BD_ATLETAS[SEXO]='CHEQUEO D.F'!$C$1)*(BD_ATLETAS[F. COMPETENCIA]='CHEQUEO D.F'!H$2)),"N/P")</f>
        <v>N/P</v>
      </c>
      <c r="I66" s="3" t="str" cm="1">
        <f t="array" ref="I66">IFERROR(_xlfn._xlws.FILTER(BD_ATLETAS[TIEMPO],(BD_ATLETAS[ATLETA]=$A66)*(BD_ATLETAS[PRUEBA]='CHEQUEO D.F'!$B$1)*(BD_ATLETAS[SEXO]='CHEQUEO D.F'!$C$1)*(BD_ATLETAS[F. COMPETENCIA]='CHEQUEO D.F'!I$2)),"N/P")</f>
        <v>N/P</v>
      </c>
      <c r="J66" s="3" t="str" cm="1">
        <f t="array" ref="J66">IFERROR(_xlfn._xlws.FILTER(BD_ATLETAS[TIEMPO],(BD_ATLETAS[ATLETA]=$A66)*(BD_ATLETAS[PRUEBA]='CHEQUEO D.F'!$B$1)*(BD_ATLETAS[SEXO]='CHEQUEO D.F'!$C$1)*(BD_ATLETAS[F. COMPETENCIA]='CHEQUEO D.F'!J$2)),"N/P")</f>
        <v>N/P</v>
      </c>
      <c r="K66" s="3" t="str">
        <f t="shared" si="14"/>
        <v>-</v>
      </c>
      <c r="L66" s="3" t="str">
        <f t="shared" si="15"/>
        <v>-</v>
      </c>
      <c r="M66" s="1" t="str" cm="1">
        <f t="array" ref="M66">_xlfn.IFS(B66&lt;10,"",L66&gt;0,"",L66&lt;0,"VALIDO")</f>
        <v/>
      </c>
      <c r="N66" s="3" t="str">
        <f>IFERROR(SUM(Tabla6[[#This Row],[16/03/2024]]-E66),"")</f>
        <v/>
      </c>
      <c r="O66" s="3" t="str">
        <f>IFERROR(SUM(Tabla6[[#This Row],[4/05/2024]]-F66),"")</f>
        <v/>
      </c>
      <c r="P66" s="3" t="str">
        <f>IFERROR(SUM(Tabla6[[#This Row],[20/07/2024]]-G66),"")</f>
        <v/>
      </c>
      <c r="Q66" s="3" t="str">
        <f>IFERROR(SUM(Tabla6[[#This Row],[17/08/2024]]-H66),"")</f>
        <v/>
      </c>
      <c r="R66" s="3" t="str">
        <f>IFERROR(SUM(Tabla6[[#This Row],[19/10/2024]]-I66),"")</f>
        <v/>
      </c>
      <c r="S66" s="25" t="str" cm="1">
        <f t="array" ref="S66">IF(INDEX(U66:X66,COUNTA(U66:X66))&lt;0,"MEJORA CONTINUA","")</f>
        <v/>
      </c>
      <c r="T66" s="1">
        <f t="shared" si="16"/>
        <v>0</v>
      </c>
      <c r="U66" t="str">
        <f t="shared" si="9"/>
        <v/>
      </c>
      <c r="V66" t="str">
        <f t="shared" si="10"/>
        <v/>
      </c>
      <c r="W66" t="str">
        <f t="shared" si="11"/>
        <v/>
      </c>
      <c r="X66" t="str">
        <f t="shared" si="12"/>
        <v/>
      </c>
    </row>
    <row r="67" spans="2:24" x14ac:dyDescent="0.25">
      <c r="B67" s="1">
        <f>_xlfn.XLOOKUP(A67,ATLETAS!$C:$C,ATLETAS!B:B,"-")</f>
        <v>0</v>
      </c>
      <c r="C67" s="1">
        <f>_xlfn.XLOOKUP(A67,ATLETAS!$C:$C,ATLETAS!F:F,"-")</f>
        <v>0</v>
      </c>
      <c r="D67" s="19" t="str">
        <f t="shared" ref="D67:D80" si="17">IF(MIN(E67:J67)=0,"-",MIN(E67:J67))</f>
        <v>-</v>
      </c>
      <c r="E67" s="3" t="str" cm="1">
        <f t="array" ref="E67">IFERROR(_xlfn._xlws.FILTER(BD_ATLETAS[TIEMPO],(BD_ATLETAS[ATLETA]=$A67)*(BD_ATLETAS[PRUEBA]='CHEQUEO D.F'!$B$1)*(BD_ATLETAS[SEXO]='CHEQUEO D.F'!$C$1)*(BD_ATLETAS[F. COMPETENCIA]='CHEQUEO D.F'!E$2)),"N/P")</f>
        <v>N/P</v>
      </c>
      <c r="F67" s="3" t="str" cm="1">
        <f t="array" ref="F67">IFERROR(_xlfn._xlws.FILTER(BD_ATLETAS[TIEMPO],(BD_ATLETAS[ATLETA]=$A67)*(BD_ATLETAS[PRUEBA]='CHEQUEO D.F'!$B$1)*(BD_ATLETAS[SEXO]='CHEQUEO D.F'!$C$1)*(BD_ATLETAS[F. COMPETENCIA]='CHEQUEO D.F'!F$2)),"N/P")</f>
        <v>N/P</v>
      </c>
      <c r="G67" s="3" t="str" cm="1">
        <f t="array" ref="G67">IFERROR(_xlfn._xlws.FILTER(BD_ATLETAS[TIEMPO],(BD_ATLETAS[ATLETA]=$A67)*(BD_ATLETAS[PRUEBA]='CHEQUEO D.F'!$B$1)*(BD_ATLETAS[SEXO]='CHEQUEO D.F'!$C$1)*(BD_ATLETAS[F. COMPETENCIA]='CHEQUEO D.F'!G$2)),"N/P")</f>
        <v>N/P</v>
      </c>
      <c r="H67" s="3" t="str" cm="1">
        <f t="array" ref="H67">IFERROR(_xlfn._xlws.FILTER(BD_ATLETAS[TIEMPO],(BD_ATLETAS[ATLETA]=$A67)*(BD_ATLETAS[PRUEBA]='CHEQUEO D.F'!$B$1)*(BD_ATLETAS[SEXO]='CHEQUEO D.F'!$C$1)*(BD_ATLETAS[F. COMPETENCIA]='CHEQUEO D.F'!H$2)),"N/P")</f>
        <v>N/P</v>
      </c>
      <c r="I67" s="3" t="str" cm="1">
        <f t="array" ref="I67">IFERROR(_xlfn._xlws.FILTER(BD_ATLETAS[TIEMPO],(BD_ATLETAS[ATLETA]=$A67)*(BD_ATLETAS[PRUEBA]='CHEQUEO D.F'!$B$1)*(BD_ATLETAS[SEXO]='CHEQUEO D.F'!$C$1)*(BD_ATLETAS[F. COMPETENCIA]='CHEQUEO D.F'!I$2)),"N/P")</f>
        <v>N/P</v>
      </c>
      <c r="J67" s="3" t="str" cm="1">
        <f t="array" ref="J67">IFERROR(_xlfn._xlws.FILTER(BD_ATLETAS[TIEMPO],(BD_ATLETAS[ATLETA]=$A67)*(BD_ATLETAS[PRUEBA]='CHEQUEO D.F'!$B$1)*(BD_ATLETAS[SEXO]='CHEQUEO D.F'!$C$1)*(BD_ATLETAS[F. COMPETENCIA]='CHEQUEO D.F'!J$2)),"N/P")</f>
        <v>N/P</v>
      </c>
      <c r="K67" s="3" t="str">
        <f t="shared" ref="K67:K80" si="18">IF(B67&gt;18,$AF$11,_xlfn.XLOOKUP(B67,$AD$3:$AD$11,$AF$3:$AF$11,"-"))</f>
        <v>-</v>
      </c>
      <c r="L67" s="3" t="str">
        <f t="shared" ref="L67:L80" si="19">IFERROR(IF(D67="-","-",SUM(LOOKUP(111,E67:J67)-K67)),"")</f>
        <v>-</v>
      </c>
      <c r="M67" s="1" t="str" cm="1">
        <f t="array" ref="M67">_xlfn.IFS(B67&lt;10,"",L67&gt;0,"",L67&lt;0,"VALIDO")</f>
        <v/>
      </c>
      <c r="N67" s="3" t="str">
        <f>IFERROR(SUM(Tabla6[[#This Row],[16/03/2024]]-E67),"")</f>
        <v/>
      </c>
      <c r="O67" s="3" t="str">
        <f>IFERROR(SUM(Tabla6[[#This Row],[4/05/2024]]-F67),"")</f>
        <v/>
      </c>
      <c r="P67" s="3" t="str">
        <f>IFERROR(SUM(Tabla6[[#This Row],[20/07/2024]]-G67),"")</f>
        <v/>
      </c>
      <c r="Q67" s="3" t="str">
        <f>IFERROR(SUM(Tabla6[[#This Row],[17/08/2024]]-H67),"")</f>
        <v/>
      </c>
      <c r="R67" s="3" t="str">
        <f>IFERROR(SUM(Tabla6[[#This Row],[19/10/2024]]-I67),"")</f>
        <v/>
      </c>
      <c r="S67" s="25" t="str" cm="1">
        <f t="array" ref="S67">IF(INDEX(U67:X67,COUNTA(U67:X67))&lt;0,"MEJORA CONTINUA","")</f>
        <v/>
      </c>
      <c r="T67" s="1">
        <f t="shared" ref="T67:T80" si="20">COUNT(E67:J67)</f>
        <v>0</v>
      </c>
      <c r="U67" t="str">
        <f t="shared" si="9"/>
        <v/>
      </c>
      <c r="V67" t="str">
        <f t="shared" si="10"/>
        <v/>
      </c>
      <c r="W67" t="str">
        <f t="shared" si="11"/>
        <v/>
      </c>
      <c r="X67" t="str">
        <f t="shared" si="12"/>
        <v/>
      </c>
    </row>
    <row r="68" spans="2:24" x14ac:dyDescent="0.25">
      <c r="B68" s="1">
        <f>_xlfn.XLOOKUP(A68,ATLETAS!$C:$C,ATLETAS!B:B,"-")</f>
        <v>0</v>
      </c>
      <c r="C68" s="1">
        <f>_xlfn.XLOOKUP(A68,ATLETAS!$C:$C,ATLETAS!F:F,"-")</f>
        <v>0</v>
      </c>
      <c r="D68" s="19" t="str">
        <f t="shared" si="17"/>
        <v>-</v>
      </c>
      <c r="E68" s="3" t="str" cm="1">
        <f t="array" ref="E68">IFERROR(_xlfn._xlws.FILTER(BD_ATLETAS[TIEMPO],(BD_ATLETAS[ATLETA]=$A68)*(BD_ATLETAS[PRUEBA]='CHEQUEO D.F'!$B$1)*(BD_ATLETAS[SEXO]='CHEQUEO D.F'!$C$1)*(BD_ATLETAS[F. COMPETENCIA]='CHEQUEO D.F'!E$2)),"N/P")</f>
        <v>N/P</v>
      </c>
      <c r="F68" s="3" t="str" cm="1">
        <f t="array" ref="F68">IFERROR(_xlfn._xlws.FILTER(BD_ATLETAS[TIEMPO],(BD_ATLETAS[ATLETA]=$A68)*(BD_ATLETAS[PRUEBA]='CHEQUEO D.F'!$B$1)*(BD_ATLETAS[SEXO]='CHEQUEO D.F'!$C$1)*(BD_ATLETAS[F. COMPETENCIA]='CHEQUEO D.F'!F$2)),"N/P")</f>
        <v>N/P</v>
      </c>
      <c r="G68" s="3" t="str" cm="1">
        <f t="array" ref="G68">IFERROR(_xlfn._xlws.FILTER(BD_ATLETAS[TIEMPO],(BD_ATLETAS[ATLETA]=$A68)*(BD_ATLETAS[PRUEBA]='CHEQUEO D.F'!$B$1)*(BD_ATLETAS[SEXO]='CHEQUEO D.F'!$C$1)*(BD_ATLETAS[F. COMPETENCIA]='CHEQUEO D.F'!G$2)),"N/P")</f>
        <v>N/P</v>
      </c>
      <c r="H68" s="3" t="str" cm="1">
        <f t="array" ref="H68">IFERROR(_xlfn._xlws.FILTER(BD_ATLETAS[TIEMPO],(BD_ATLETAS[ATLETA]=$A68)*(BD_ATLETAS[PRUEBA]='CHEQUEO D.F'!$B$1)*(BD_ATLETAS[SEXO]='CHEQUEO D.F'!$C$1)*(BD_ATLETAS[F. COMPETENCIA]='CHEQUEO D.F'!H$2)),"N/P")</f>
        <v>N/P</v>
      </c>
      <c r="I68" s="3" t="str" cm="1">
        <f t="array" ref="I68">IFERROR(_xlfn._xlws.FILTER(BD_ATLETAS[TIEMPO],(BD_ATLETAS[ATLETA]=$A68)*(BD_ATLETAS[PRUEBA]='CHEQUEO D.F'!$B$1)*(BD_ATLETAS[SEXO]='CHEQUEO D.F'!$C$1)*(BD_ATLETAS[F. COMPETENCIA]='CHEQUEO D.F'!I$2)),"N/P")</f>
        <v>N/P</v>
      </c>
      <c r="J68" s="3" t="str" cm="1">
        <f t="array" ref="J68">IFERROR(_xlfn._xlws.FILTER(BD_ATLETAS[TIEMPO],(BD_ATLETAS[ATLETA]=$A68)*(BD_ATLETAS[PRUEBA]='CHEQUEO D.F'!$B$1)*(BD_ATLETAS[SEXO]='CHEQUEO D.F'!$C$1)*(BD_ATLETAS[F. COMPETENCIA]='CHEQUEO D.F'!J$2)),"N/P")</f>
        <v>N/P</v>
      </c>
      <c r="K68" s="3" t="str">
        <f t="shared" si="18"/>
        <v>-</v>
      </c>
      <c r="L68" s="3" t="str">
        <f t="shared" si="19"/>
        <v>-</v>
      </c>
      <c r="M68" s="1" t="str" cm="1">
        <f t="array" ref="M68">_xlfn.IFS(B68&lt;10,"",L68&gt;0,"",L68&lt;0,"VALIDO")</f>
        <v/>
      </c>
      <c r="N68" s="3" t="str">
        <f>IFERROR(SUM(Tabla6[[#This Row],[16/03/2024]]-E68),"")</f>
        <v/>
      </c>
      <c r="O68" s="3" t="str">
        <f>IFERROR(SUM(Tabla6[[#This Row],[4/05/2024]]-F68),"")</f>
        <v/>
      </c>
      <c r="P68" s="3" t="str">
        <f>IFERROR(SUM(Tabla6[[#This Row],[20/07/2024]]-G68),"")</f>
        <v/>
      </c>
      <c r="Q68" s="3" t="str">
        <f>IFERROR(SUM(Tabla6[[#This Row],[17/08/2024]]-H68),"")</f>
        <v/>
      </c>
      <c r="R68" s="3" t="str">
        <f>IFERROR(SUM(Tabla6[[#This Row],[19/10/2024]]-I68),"")</f>
        <v/>
      </c>
      <c r="S68" s="25" t="str" cm="1">
        <f t="array" ref="S68">IF(INDEX(U68:X68,COUNTA(U68:X68))&lt;0,"MEJORA CONTINUA","")</f>
        <v/>
      </c>
      <c r="T68" s="1">
        <f t="shared" si="20"/>
        <v>0</v>
      </c>
      <c r="U68" t="str">
        <f t="shared" si="9"/>
        <v/>
      </c>
      <c r="V68" t="str">
        <f t="shared" si="10"/>
        <v/>
      </c>
      <c r="W68" t="str">
        <f t="shared" si="11"/>
        <v/>
      </c>
      <c r="X68" t="str">
        <f t="shared" si="12"/>
        <v/>
      </c>
    </row>
    <row r="69" spans="2:24" x14ac:dyDescent="0.25">
      <c r="B69" s="1">
        <f>_xlfn.XLOOKUP(A69,ATLETAS!$C:$C,ATLETAS!B:B,"-")</f>
        <v>0</v>
      </c>
      <c r="C69" s="1">
        <f>_xlfn.XLOOKUP(A69,ATLETAS!$C:$C,ATLETAS!F:F,"-")</f>
        <v>0</v>
      </c>
      <c r="D69" s="19" t="str">
        <f t="shared" si="17"/>
        <v>-</v>
      </c>
      <c r="E69" s="3" t="str" cm="1">
        <f t="array" ref="E69">IFERROR(_xlfn._xlws.FILTER(BD_ATLETAS[TIEMPO],(BD_ATLETAS[ATLETA]=$A69)*(BD_ATLETAS[PRUEBA]='CHEQUEO D.F'!$B$1)*(BD_ATLETAS[SEXO]='CHEQUEO D.F'!$C$1)*(BD_ATLETAS[F. COMPETENCIA]='CHEQUEO D.F'!E$2)),"N/P")</f>
        <v>N/P</v>
      </c>
      <c r="F69" s="3" t="str" cm="1">
        <f t="array" ref="F69">IFERROR(_xlfn._xlws.FILTER(BD_ATLETAS[TIEMPO],(BD_ATLETAS[ATLETA]=$A69)*(BD_ATLETAS[PRUEBA]='CHEQUEO D.F'!$B$1)*(BD_ATLETAS[SEXO]='CHEQUEO D.F'!$C$1)*(BD_ATLETAS[F. COMPETENCIA]='CHEQUEO D.F'!F$2)),"N/P")</f>
        <v>N/P</v>
      </c>
      <c r="G69" s="3" t="str" cm="1">
        <f t="array" ref="G69">IFERROR(_xlfn._xlws.FILTER(BD_ATLETAS[TIEMPO],(BD_ATLETAS[ATLETA]=$A69)*(BD_ATLETAS[PRUEBA]='CHEQUEO D.F'!$B$1)*(BD_ATLETAS[SEXO]='CHEQUEO D.F'!$C$1)*(BD_ATLETAS[F. COMPETENCIA]='CHEQUEO D.F'!G$2)),"N/P")</f>
        <v>N/P</v>
      </c>
      <c r="H69" s="3" t="str" cm="1">
        <f t="array" ref="H69">IFERROR(_xlfn._xlws.FILTER(BD_ATLETAS[TIEMPO],(BD_ATLETAS[ATLETA]=$A69)*(BD_ATLETAS[PRUEBA]='CHEQUEO D.F'!$B$1)*(BD_ATLETAS[SEXO]='CHEQUEO D.F'!$C$1)*(BD_ATLETAS[F. COMPETENCIA]='CHEQUEO D.F'!H$2)),"N/P")</f>
        <v>N/P</v>
      </c>
      <c r="I69" s="3" t="str" cm="1">
        <f t="array" ref="I69">IFERROR(_xlfn._xlws.FILTER(BD_ATLETAS[TIEMPO],(BD_ATLETAS[ATLETA]=$A69)*(BD_ATLETAS[PRUEBA]='CHEQUEO D.F'!$B$1)*(BD_ATLETAS[SEXO]='CHEQUEO D.F'!$C$1)*(BD_ATLETAS[F. COMPETENCIA]='CHEQUEO D.F'!I$2)),"N/P")</f>
        <v>N/P</v>
      </c>
      <c r="J69" s="3" t="str" cm="1">
        <f t="array" ref="J69">IFERROR(_xlfn._xlws.FILTER(BD_ATLETAS[TIEMPO],(BD_ATLETAS[ATLETA]=$A69)*(BD_ATLETAS[PRUEBA]='CHEQUEO D.F'!$B$1)*(BD_ATLETAS[SEXO]='CHEQUEO D.F'!$C$1)*(BD_ATLETAS[F. COMPETENCIA]='CHEQUEO D.F'!J$2)),"N/P")</f>
        <v>N/P</v>
      </c>
      <c r="K69" s="3" t="str">
        <f t="shared" si="18"/>
        <v>-</v>
      </c>
      <c r="L69" s="3" t="str">
        <f t="shared" si="19"/>
        <v>-</v>
      </c>
      <c r="M69" s="1" t="str" cm="1">
        <f t="array" ref="M69">_xlfn.IFS(B69&lt;10,"",L69&gt;0,"",L69&lt;0,"VALIDO")</f>
        <v/>
      </c>
      <c r="N69" s="3" t="str">
        <f>IFERROR(SUM(Tabla6[[#This Row],[16/03/2024]]-E69),"")</f>
        <v/>
      </c>
      <c r="O69" s="3" t="str">
        <f>IFERROR(SUM(Tabla6[[#This Row],[4/05/2024]]-F69),"")</f>
        <v/>
      </c>
      <c r="P69" s="3" t="str">
        <f>IFERROR(SUM(Tabla6[[#This Row],[20/07/2024]]-G69),"")</f>
        <v/>
      </c>
      <c r="Q69" s="3" t="str">
        <f>IFERROR(SUM(Tabla6[[#This Row],[17/08/2024]]-H69),"")</f>
        <v/>
      </c>
      <c r="R69" s="3" t="str">
        <f>IFERROR(SUM(Tabla6[[#This Row],[19/10/2024]]-I69),"")</f>
        <v/>
      </c>
      <c r="S69" s="25" t="str" cm="1">
        <f t="array" ref="S69">IF(INDEX(U69:X69,COUNTA(U69:X69))&lt;0,"MEJORA CONTINUA","")</f>
        <v/>
      </c>
      <c r="T69" s="1">
        <f t="shared" si="20"/>
        <v>0</v>
      </c>
      <c r="U69" t="str">
        <f t="shared" si="9"/>
        <v/>
      </c>
      <c r="V69" t="str">
        <f t="shared" si="10"/>
        <v/>
      </c>
      <c r="W69" t="str">
        <f t="shared" si="11"/>
        <v/>
      </c>
      <c r="X69" t="str">
        <f t="shared" si="12"/>
        <v/>
      </c>
    </row>
    <row r="70" spans="2:24" x14ac:dyDescent="0.25">
      <c r="B70" s="1">
        <f>_xlfn.XLOOKUP(A70,ATLETAS!$C:$C,ATLETAS!B:B,"-")</f>
        <v>0</v>
      </c>
      <c r="C70" s="1">
        <f>_xlfn.XLOOKUP(A70,ATLETAS!$C:$C,ATLETAS!F:F,"-")</f>
        <v>0</v>
      </c>
      <c r="D70" s="19" t="str">
        <f t="shared" si="17"/>
        <v>-</v>
      </c>
      <c r="E70" s="3" t="str" cm="1">
        <f t="array" ref="E70">IFERROR(_xlfn._xlws.FILTER(BD_ATLETAS[TIEMPO],(BD_ATLETAS[ATLETA]=$A70)*(BD_ATLETAS[PRUEBA]='CHEQUEO D.F'!$B$1)*(BD_ATLETAS[SEXO]='CHEQUEO D.F'!$C$1)*(BD_ATLETAS[F. COMPETENCIA]='CHEQUEO D.F'!E$2)),"N/P")</f>
        <v>N/P</v>
      </c>
      <c r="F70" s="3" t="str" cm="1">
        <f t="array" ref="F70">IFERROR(_xlfn._xlws.FILTER(BD_ATLETAS[TIEMPO],(BD_ATLETAS[ATLETA]=$A70)*(BD_ATLETAS[PRUEBA]='CHEQUEO D.F'!$B$1)*(BD_ATLETAS[SEXO]='CHEQUEO D.F'!$C$1)*(BD_ATLETAS[F. COMPETENCIA]='CHEQUEO D.F'!F$2)),"N/P")</f>
        <v>N/P</v>
      </c>
      <c r="G70" s="3" t="str" cm="1">
        <f t="array" ref="G70">IFERROR(_xlfn._xlws.FILTER(BD_ATLETAS[TIEMPO],(BD_ATLETAS[ATLETA]=$A70)*(BD_ATLETAS[PRUEBA]='CHEQUEO D.F'!$B$1)*(BD_ATLETAS[SEXO]='CHEQUEO D.F'!$C$1)*(BD_ATLETAS[F. COMPETENCIA]='CHEQUEO D.F'!G$2)),"N/P")</f>
        <v>N/P</v>
      </c>
      <c r="H70" s="3" t="str" cm="1">
        <f t="array" ref="H70">IFERROR(_xlfn._xlws.FILTER(BD_ATLETAS[TIEMPO],(BD_ATLETAS[ATLETA]=$A70)*(BD_ATLETAS[PRUEBA]='CHEQUEO D.F'!$B$1)*(BD_ATLETAS[SEXO]='CHEQUEO D.F'!$C$1)*(BD_ATLETAS[F. COMPETENCIA]='CHEQUEO D.F'!H$2)),"N/P")</f>
        <v>N/P</v>
      </c>
      <c r="I70" s="3" t="str" cm="1">
        <f t="array" ref="I70">IFERROR(_xlfn._xlws.FILTER(BD_ATLETAS[TIEMPO],(BD_ATLETAS[ATLETA]=$A70)*(BD_ATLETAS[PRUEBA]='CHEQUEO D.F'!$B$1)*(BD_ATLETAS[SEXO]='CHEQUEO D.F'!$C$1)*(BD_ATLETAS[F. COMPETENCIA]='CHEQUEO D.F'!I$2)),"N/P")</f>
        <v>N/P</v>
      </c>
      <c r="J70" s="3" t="str" cm="1">
        <f t="array" ref="J70">IFERROR(_xlfn._xlws.FILTER(BD_ATLETAS[TIEMPO],(BD_ATLETAS[ATLETA]=$A70)*(BD_ATLETAS[PRUEBA]='CHEQUEO D.F'!$B$1)*(BD_ATLETAS[SEXO]='CHEQUEO D.F'!$C$1)*(BD_ATLETAS[F. COMPETENCIA]='CHEQUEO D.F'!J$2)),"N/P")</f>
        <v>N/P</v>
      </c>
      <c r="K70" s="3" t="str">
        <f t="shared" si="18"/>
        <v>-</v>
      </c>
      <c r="L70" s="3" t="str">
        <f t="shared" si="19"/>
        <v>-</v>
      </c>
      <c r="M70" s="1" t="str" cm="1">
        <f t="array" ref="M70">_xlfn.IFS(B70&lt;10,"",L70&gt;0,"",L70&lt;0,"VALIDO")</f>
        <v/>
      </c>
      <c r="N70" s="3" t="str">
        <f>IFERROR(SUM(Tabla6[[#This Row],[16/03/2024]]-E70),"")</f>
        <v/>
      </c>
      <c r="O70" s="3" t="str">
        <f>IFERROR(SUM(Tabla6[[#This Row],[4/05/2024]]-F70),"")</f>
        <v/>
      </c>
      <c r="P70" s="3" t="str">
        <f>IFERROR(SUM(Tabla6[[#This Row],[20/07/2024]]-G70),"")</f>
        <v/>
      </c>
      <c r="Q70" s="3" t="str">
        <f>IFERROR(SUM(Tabla6[[#This Row],[17/08/2024]]-H70),"")</f>
        <v/>
      </c>
      <c r="R70" s="3" t="str">
        <f>IFERROR(SUM(Tabla6[[#This Row],[19/10/2024]]-I70),"")</f>
        <v/>
      </c>
      <c r="S70" s="25" t="str" cm="1">
        <f t="array" ref="S70">IF(INDEX(U70:X70,COUNTA(U70:X70))&lt;0,"MEJORA CONTINUA","")</f>
        <v/>
      </c>
      <c r="T70" s="1">
        <f t="shared" si="20"/>
        <v>0</v>
      </c>
      <c r="U70" t="str">
        <f t="shared" si="9"/>
        <v/>
      </c>
      <c r="V70" t="str">
        <f t="shared" si="10"/>
        <v/>
      </c>
      <c r="W70" t="str">
        <f t="shared" si="11"/>
        <v/>
      </c>
      <c r="X70" t="str">
        <f t="shared" si="12"/>
        <v/>
      </c>
    </row>
    <row r="71" spans="2:24" x14ac:dyDescent="0.25">
      <c r="B71" s="1">
        <f>_xlfn.XLOOKUP(A71,ATLETAS!$C:$C,ATLETAS!B:B,"-")</f>
        <v>0</v>
      </c>
      <c r="C71" s="1">
        <f>_xlfn.XLOOKUP(A71,ATLETAS!$C:$C,ATLETAS!F:F,"-")</f>
        <v>0</v>
      </c>
      <c r="D71" s="19" t="str">
        <f t="shared" si="17"/>
        <v>-</v>
      </c>
      <c r="E71" s="3" t="str" cm="1">
        <f t="array" ref="E71">IFERROR(_xlfn._xlws.FILTER(BD_ATLETAS[TIEMPO],(BD_ATLETAS[ATLETA]=$A71)*(BD_ATLETAS[PRUEBA]='CHEQUEO D.F'!$B$1)*(BD_ATLETAS[SEXO]='CHEQUEO D.F'!$C$1)*(BD_ATLETAS[F. COMPETENCIA]='CHEQUEO D.F'!E$2)),"N/P")</f>
        <v>N/P</v>
      </c>
      <c r="F71" s="3" t="str" cm="1">
        <f t="array" ref="F71">IFERROR(_xlfn._xlws.FILTER(BD_ATLETAS[TIEMPO],(BD_ATLETAS[ATLETA]=$A71)*(BD_ATLETAS[PRUEBA]='CHEQUEO D.F'!$B$1)*(BD_ATLETAS[SEXO]='CHEQUEO D.F'!$C$1)*(BD_ATLETAS[F. COMPETENCIA]='CHEQUEO D.F'!F$2)),"N/P")</f>
        <v>N/P</v>
      </c>
      <c r="G71" s="3" t="str" cm="1">
        <f t="array" ref="G71">IFERROR(_xlfn._xlws.FILTER(BD_ATLETAS[TIEMPO],(BD_ATLETAS[ATLETA]=$A71)*(BD_ATLETAS[PRUEBA]='CHEQUEO D.F'!$B$1)*(BD_ATLETAS[SEXO]='CHEQUEO D.F'!$C$1)*(BD_ATLETAS[F. COMPETENCIA]='CHEQUEO D.F'!G$2)),"N/P")</f>
        <v>N/P</v>
      </c>
      <c r="H71" s="3" t="str" cm="1">
        <f t="array" ref="H71">IFERROR(_xlfn._xlws.FILTER(BD_ATLETAS[TIEMPO],(BD_ATLETAS[ATLETA]=$A71)*(BD_ATLETAS[PRUEBA]='CHEQUEO D.F'!$B$1)*(BD_ATLETAS[SEXO]='CHEQUEO D.F'!$C$1)*(BD_ATLETAS[F. COMPETENCIA]='CHEQUEO D.F'!H$2)),"N/P")</f>
        <v>N/P</v>
      </c>
      <c r="I71" s="3" t="str" cm="1">
        <f t="array" ref="I71">IFERROR(_xlfn._xlws.FILTER(BD_ATLETAS[TIEMPO],(BD_ATLETAS[ATLETA]=$A71)*(BD_ATLETAS[PRUEBA]='CHEQUEO D.F'!$B$1)*(BD_ATLETAS[SEXO]='CHEQUEO D.F'!$C$1)*(BD_ATLETAS[F. COMPETENCIA]='CHEQUEO D.F'!I$2)),"N/P")</f>
        <v>N/P</v>
      </c>
      <c r="J71" s="3" t="str" cm="1">
        <f t="array" ref="J71">IFERROR(_xlfn._xlws.FILTER(BD_ATLETAS[TIEMPO],(BD_ATLETAS[ATLETA]=$A71)*(BD_ATLETAS[PRUEBA]='CHEQUEO D.F'!$B$1)*(BD_ATLETAS[SEXO]='CHEQUEO D.F'!$C$1)*(BD_ATLETAS[F. COMPETENCIA]='CHEQUEO D.F'!J$2)),"N/P")</f>
        <v>N/P</v>
      </c>
      <c r="K71" s="3" t="str">
        <f t="shared" si="18"/>
        <v>-</v>
      </c>
      <c r="L71" s="3" t="str">
        <f t="shared" si="19"/>
        <v>-</v>
      </c>
      <c r="M71" s="1" t="str" cm="1">
        <f t="array" ref="M71">_xlfn.IFS(B71&lt;10,"",L71&gt;0,"",L71&lt;0,"VALIDO")</f>
        <v/>
      </c>
      <c r="N71" s="3" t="str">
        <f>IFERROR(SUM(Tabla6[[#This Row],[16/03/2024]]-E71),"")</f>
        <v/>
      </c>
      <c r="O71" s="3" t="str">
        <f>IFERROR(SUM(Tabla6[[#This Row],[4/05/2024]]-F71),"")</f>
        <v/>
      </c>
      <c r="P71" s="3" t="str">
        <f>IFERROR(SUM(Tabla6[[#This Row],[20/07/2024]]-G71),"")</f>
        <v/>
      </c>
      <c r="Q71" s="3" t="str">
        <f>IFERROR(SUM(Tabla6[[#This Row],[17/08/2024]]-H71),"")</f>
        <v/>
      </c>
      <c r="R71" s="3" t="str">
        <f>IFERROR(SUM(Tabla6[[#This Row],[19/10/2024]]-I71),"")</f>
        <v/>
      </c>
      <c r="S71" s="25" t="str" cm="1">
        <f t="array" ref="S71">IF(INDEX(U71:X71,COUNTA(U71:X71))&lt;0,"MEJORA CONTINUA","")</f>
        <v/>
      </c>
      <c r="T71" s="1">
        <f t="shared" si="20"/>
        <v>0</v>
      </c>
      <c r="U71" t="str">
        <f t="shared" si="9"/>
        <v/>
      </c>
      <c r="V71" t="str">
        <f t="shared" si="10"/>
        <v/>
      </c>
      <c r="W71" t="str">
        <f t="shared" si="11"/>
        <v/>
      </c>
      <c r="X71" t="str">
        <f t="shared" si="12"/>
        <v/>
      </c>
    </row>
    <row r="72" spans="2:24" x14ac:dyDescent="0.25">
      <c r="B72" s="1">
        <f>_xlfn.XLOOKUP(A72,ATLETAS!$C:$C,ATLETAS!B:B,"-")</f>
        <v>0</v>
      </c>
      <c r="C72" s="1">
        <f>_xlfn.XLOOKUP(A72,ATLETAS!$C:$C,ATLETAS!F:F,"-")</f>
        <v>0</v>
      </c>
      <c r="D72" s="19" t="str">
        <f t="shared" si="17"/>
        <v>-</v>
      </c>
      <c r="E72" s="3" t="str" cm="1">
        <f t="array" ref="E72">IFERROR(_xlfn._xlws.FILTER(BD_ATLETAS[TIEMPO],(BD_ATLETAS[ATLETA]=$A72)*(BD_ATLETAS[PRUEBA]='CHEQUEO D.F'!$B$1)*(BD_ATLETAS[SEXO]='CHEQUEO D.F'!$C$1)*(BD_ATLETAS[F. COMPETENCIA]='CHEQUEO D.F'!E$2)),"N/P")</f>
        <v>N/P</v>
      </c>
      <c r="F72" s="3" t="str" cm="1">
        <f t="array" ref="F72">IFERROR(_xlfn._xlws.FILTER(BD_ATLETAS[TIEMPO],(BD_ATLETAS[ATLETA]=$A72)*(BD_ATLETAS[PRUEBA]='CHEQUEO D.F'!$B$1)*(BD_ATLETAS[SEXO]='CHEQUEO D.F'!$C$1)*(BD_ATLETAS[F. COMPETENCIA]='CHEQUEO D.F'!F$2)),"N/P")</f>
        <v>N/P</v>
      </c>
      <c r="G72" s="3" t="str" cm="1">
        <f t="array" ref="G72">IFERROR(_xlfn._xlws.FILTER(BD_ATLETAS[TIEMPO],(BD_ATLETAS[ATLETA]=$A72)*(BD_ATLETAS[PRUEBA]='CHEQUEO D.F'!$B$1)*(BD_ATLETAS[SEXO]='CHEQUEO D.F'!$C$1)*(BD_ATLETAS[F. COMPETENCIA]='CHEQUEO D.F'!G$2)),"N/P")</f>
        <v>N/P</v>
      </c>
      <c r="H72" s="3" t="str" cm="1">
        <f t="array" ref="H72">IFERROR(_xlfn._xlws.FILTER(BD_ATLETAS[TIEMPO],(BD_ATLETAS[ATLETA]=$A72)*(BD_ATLETAS[PRUEBA]='CHEQUEO D.F'!$B$1)*(BD_ATLETAS[SEXO]='CHEQUEO D.F'!$C$1)*(BD_ATLETAS[F. COMPETENCIA]='CHEQUEO D.F'!H$2)),"N/P")</f>
        <v>N/P</v>
      </c>
      <c r="I72" s="3" t="str" cm="1">
        <f t="array" ref="I72">IFERROR(_xlfn._xlws.FILTER(BD_ATLETAS[TIEMPO],(BD_ATLETAS[ATLETA]=$A72)*(BD_ATLETAS[PRUEBA]='CHEQUEO D.F'!$B$1)*(BD_ATLETAS[SEXO]='CHEQUEO D.F'!$C$1)*(BD_ATLETAS[F. COMPETENCIA]='CHEQUEO D.F'!I$2)),"N/P")</f>
        <v>N/P</v>
      </c>
      <c r="J72" s="3" t="str" cm="1">
        <f t="array" ref="J72">IFERROR(_xlfn._xlws.FILTER(BD_ATLETAS[TIEMPO],(BD_ATLETAS[ATLETA]=$A72)*(BD_ATLETAS[PRUEBA]='CHEQUEO D.F'!$B$1)*(BD_ATLETAS[SEXO]='CHEQUEO D.F'!$C$1)*(BD_ATLETAS[F. COMPETENCIA]='CHEQUEO D.F'!J$2)),"N/P")</f>
        <v>N/P</v>
      </c>
      <c r="K72" s="3" t="str">
        <f t="shared" si="18"/>
        <v>-</v>
      </c>
      <c r="L72" s="3" t="str">
        <f t="shared" si="19"/>
        <v>-</v>
      </c>
      <c r="M72" s="1" t="str" cm="1">
        <f t="array" ref="M72">_xlfn.IFS(B72&lt;10,"",L72&gt;0,"",L72&lt;0,"VALIDO")</f>
        <v/>
      </c>
      <c r="N72" s="3" t="str">
        <f>IFERROR(SUM(Tabla6[[#This Row],[16/03/2024]]-E72),"")</f>
        <v/>
      </c>
      <c r="O72" s="3" t="str">
        <f>IFERROR(SUM(Tabla6[[#This Row],[4/05/2024]]-F72),"")</f>
        <v/>
      </c>
      <c r="P72" s="3" t="str">
        <f>IFERROR(SUM(Tabla6[[#This Row],[20/07/2024]]-G72),"")</f>
        <v/>
      </c>
      <c r="Q72" s="3" t="str">
        <f>IFERROR(SUM(Tabla6[[#This Row],[17/08/2024]]-H72),"")</f>
        <v/>
      </c>
      <c r="R72" s="3" t="str">
        <f>IFERROR(SUM(Tabla6[[#This Row],[19/10/2024]]-I72),"")</f>
        <v/>
      </c>
      <c r="S72" s="25" t="str" cm="1">
        <f t="array" ref="S72">IF(INDEX(U72:X72,COUNTA(U72:X72))&lt;0,"MEJORA CONTINUA","")</f>
        <v/>
      </c>
      <c r="T72" s="1">
        <f t="shared" si="20"/>
        <v>0</v>
      </c>
      <c r="U72" t="str">
        <f t="shared" si="9"/>
        <v/>
      </c>
      <c r="V72" t="str">
        <f t="shared" si="10"/>
        <v/>
      </c>
      <c r="W72" t="str">
        <f t="shared" si="11"/>
        <v/>
      </c>
      <c r="X72" t="str">
        <f t="shared" si="12"/>
        <v/>
      </c>
    </row>
    <row r="73" spans="2:24" x14ac:dyDescent="0.25">
      <c r="B73" s="1">
        <f>_xlfn.XLOOKUP(A73,ATLETAS!$C:$C,ATLETAS!B:B,"-")</f>
        <v>0</v>
      </c>
      <c r="C73" s="1">
        <f>_xlfn.XLOOKUP(A73,ATLETAS!$C:$C,ATLETAS!F:F,"-")</f>
        <v>0</v>
      </c>
      <c r="D73" s="19" t="str">
        <f t="shared" si="17"/>
        <v>-</v>
      </c>
      <c r="E73" s="3" t="str" cm="1">
        <f t="array" ref="E73">IFERROR(_xlfn._xlws.FILTER(BD_ATLETAS[TIEMPO],(BD_ATLETAS[ATLETA]=$A73)*(BD_ATLETAS[PRUEBA]='CHEQUEO D.F'!$B$1)*(BD_ATLETAS[SEXO]='CHEQUEO D.F'!$C$1)*(BD_ATLETAS[F. COMPETENCIA]='CHEQUEO D.F'!E$2)),"N/P")</f>
        <v>N/P</v>
      </c>
      <c r="F73" s="3" t="str" cm="1">
        <f t="array" ref="F73">IFERROR(_xlfn._xlws.FILTER(BD_ATLETAS[TIEMPO],(BD_ATLETAS[ATLETA]=$A73)*(BD_ATLETAS[PRUEBA]='CHEQUEO D.F'!$B$1)*(BD_ATLETAS[SEXO]='CHEQUEO D.F'!$C$1)*(BD_ATLETAS[F. COMPETENCIA]='CHEQUEO D.F'!F$2)),"N/P")</f>
        <v>N/P</v>
      </c>
      <c r="G73" s="3" t="str" cm="1">
        <f t="array" ref="G73">IFERROR(_xlfn._xlws.FILTER(BD_ATLETAS[TIEMPO],(BD_ATLETAS[ATLETA]=$A73)*(BD_ATLETAS[PRUEBA]='CHEQUEO D.F'!$B$1)*(BD_ATLETAS[SEXO]='CHEQUEO D.F'!$C$1)*(BD_ATLETAS[F. COMPETENCIA]='CHEQUEO D.F'!G$2)),"N/P")</f>
        <v>N/P</v>
      </c>
      <c r="H73" s="3" t="str" cm="1">
        <f t="array" ref="H73">IFERROR(_xlfn._xlws.FILTER(BD_ATLETAS[TIEMPO],(BD_ATLETAS[ATLETA]=$A73)*(BD_ATLETAS[PRUEBA]='CHEQUEO D.F'!$B$1)*(BD_ATLETAS[SEXO]='CHEQUEO D.F'!$C$1)*(BD_ATLETAS[F. COMPETENCIA]='CHEQUEO D.F'!H$2)),"N/P")</f>
        <v>N/P</v>
      </c>
      <c r="I73" s="3" t="str" cm="1">
        <f t="array" ref="I73">IFERROR(_xlfn._xlws.FILTER(BD_ATLETAS[TIEMPO],(BD_ATLETAS[ATLETA]=$A73)*(BD_ATLETAS[PRUEBA]='CHEQUEO D.F'!$B$1)*(BD_ATLETAS[SEXO]='CHEQUEO D.F'!$C$1)*(BD_ATLETAS[F. COMPETENCIA]='CHEQUEO D.F'!I$2)),"N/P")</f>
        <v>N/P</v>
      </c>
      <c r="J73" s="3" t="str" cm="1">
        <f t="array" ref="J73">IFERROR(_xlfn._xlws.FILTER(BD_ATLETAS[TIEMPO],(BD_ATLETAS[ATLETA]=$A73)*(BD_ATLETAS[PRUEBA]='CHEQUEO D.F'!$B$1)*(BD_ATLETAS[SEXO]='CHEQUEO D.F'!$C$1)*(BD_ATLETAS[F. COMPETENCIA]='CHEQUEO D.F'!J$2)),"N/P")</f>
        <v>N/P</v>
      </c>
      <c r="K73" s="3" t="str">
        <f t="shared" si="18"/>
        <v>-</v>
      </c>
      <c r="L73" s="3" t="str">
        <f t="shared" si="19"/>
        <v>-</v>
      </c>
      <c r="M73" s="1" t="str" cm="1">
        <f t="array" ref="M73">_xlfn.IFS(B73&lt;10,"",L73&gt;0,"",L73&lt;0,"VALIDO")</f>
        <v/>
      </c>
      <c r="N73" s="3" t="str">
        <f>IFERROR(SUM(Tabla6[[#This Row],[16/03/2024]]-E73),"")</f>
        <v/>
      </c>
      <c r="O73" s="3" t="str">
        <f>IFERROR(SUM(Tabla6[[#This Row],[4/05/2024]]-F73),"")</f>
        <v/>
      </c>
      <c r="P73" s="3" t="str">
        <f>IFERROR(SUM(Tabla6[[#This Row],[20/07/2024]]-G73),"")</f>
        <v/>
      </c>
      <c r="Q73" s="3" t="str">
        <f>IFERROR(SUM(Tabla6[[#This Row],[17/08/2024]]-H73),"")</f>
        <v/>
      </c>
      <c r="R73" s="3" t="str">
        <f>IFERROR(SUM(Tabla6[[#This Row],[19/10/2024]]-I73),"")</f>
        <v/>
      </c>
      <c r="S73" s="25" t="str" cm="1">
        <f t="array" ref="S73">IF(INDEX(U73:X73,COUNTA(U73:X73))&lt;0,"MEJORA CONTINUA","")</f>
        <v/>
      </c>
      <c r="T73" s="1">
        <f t="shared" si="20"/>
        <v>0</v>
      </c>
      <c r="U73" t="str">
        <f t="shared" si="9"/>
        <v/>
      </c>
      <c r="V73" t="str">
        <f t="shared" si="10"/>
        <v/>
      </c>
      <c r="W73" t="str">
        <f t="shared" si="11"/>
        <v/>
      </c>
      <c r="X73" t="str">
        <f t="shared" si="12"/>
        <v/>
      </c>
    </row>
    <row r="74" spans="2:24" x14ac:dyDescent="0.25">
      <c r="B74" s="1">
        <f>_xlfn.XLOOKUP(A74,ATLETAS!$C:$C,ATLETAS!B:B,"-")</f>
        <v>0</v>
      </c>
      <c r="C74" s="1">
        <f>_xlfn.XLOOKUP(A74,ATLETAS!$C:$C,ATLETAS!F:F,"-")</f>
        <v>0</v>
      </c>
      <c r="D74" s="19" t="str">
        <f t="shared" si="17"/>
        <v>-</v>
      </c>
      <c r="E74" s="3" t="str" cm="1">
        <f t="array" ref="E74">IFERROR(_xlfn._xlws.FILTER(BD_ATLETAS[TIEMPO],(BD_ATLETAS[ATLETA]=$A74)*(BD_ATLETAS[PRUEBA]='CHEQUEO D.F'!$B$1)*(BD_ATLETAS[SEXO]='CHEQUEO D.F'!$C$1)*(BD_ATLETAS[F. COMPETENCIA]='CHEQUEO D.F'!E$2)),"N/P")</f>
        <v>N/P</v>
      </c>
      <c r="F74" s="3" t="str" cm="1">
        <f t="array" ref="F74">IFERROR(_xlfn._xlws.FILTER(BD_ATLETAS[TIEMPO],(BD_ATLETAS[ATLETA]=$A74)*(BD_ATLETAS[PRUEBA]='CHEQUEO D.F'!$B$1)*(BD_ATLETAS[SEXO]='CHEQUEO D.F'!$C$1)*(BD_ATLETAS[F. COMPETENCIA]='CHEQUEO D.F'!F$2)),"N/P")</f>
        <v>N/P</v>
      </c>
      <c r="G74" s="3" t="str" cm="1">
        <f t="array" ref="G74">IFERROR(_xlfn._xlws.FILTER(BD_ATLETAS[TIEMPO],(BD_ATLETAS[ATLETA]=$A74)*(BD_ATLETAS[PRUEBA]='CHEQUEO D.F'!$B$1)*(BD_ATLETAS[SEXO]='CHEQUEO D.F'!$C$1)*(BD_ATLETAS[F. COMPETENCIA]='CHEQUEO D.F'!G$2)),"N/P")</f>
        <v>N/P</v>
      </c>
      <c r="H74" s="3" t="str" cm="1">
        <f t="array" ref="H74">IFERROR(_xlfn._xlws.FILTER(BD_ATLETAS[TIEMPO],(BD_ATLETAS[ATLETA]=$A74)*(BD_ATLETAS[PRUEBA]='CHEQUEO D.F'!$B$1)*(BD_ATLETAS[SEXO]='CHEQUEO D.F'!$C$1)*(BD_ATLETAS[F. COMPETENCIA]='CHEQUEO D.F'!H$2)),"N/P")</f>
        <v>N/P</v>
      </c>
      <c r="I74" s="3" t="str" cm="1">
        <f t="array" ref="I74">IFERROR(_xlfn._xlws.FILTER(BD_ATLETAS[TIEMPO],(BD_ATLETAS[ATLETA]=$A74)*(BD_ATLETAS[PRUEBA]='CHEQUEO D.F'!$B$1)*(BD_ATLETAS[SEXO]='CHEQUEO D.F'!$C$1)*(BD_ATLETAS[F. COMPETENCIA]='CHEQUEO D.F'!I$2)),"N/P")</f>
        <v>N/P</v>
      </c>
      <c r="J74" s="3" t="str" cm="1">
        <f t="array" ref="J74">IFERROR(_xlfn._xlws.FILTER(BD_ATLETAS[TIEMPO],(BD_ATLETAS[ATLETA]=$A74)*(BD_ATLETAS[PRUEBA]='CHEQUEO D.F'!$B$1)*(BD_ATLETAS[SEXO]='CHEQUEO D.F'!$C$1)*(BD_ATLETAS[F. COMPETENCIA]='CHEQUEO D.F'!J$2)),"N/P")</f>
        <v>N/P</v>
      </c>
      <c r="K74" s="3" t="str">
        <f t="shared" si="18"/>
        <v>-</v>
      </c>
      <c r="L74" s="3" t="str">
        <f t="shared" si="19"/>
        <v>-</v>
      </c>
      <c r="M74" s="1" t="str" cm="1">
        <f t="array" ref="M74">_xlfn.IFS(B74&lt;10,"",L74&gt;0,"",L74&lt;0,"VALIDO")</f>
        <v/>
      </c>
      <c r="N74" s="3" t="str">
        <f>IFERROR(SUM(Tabla6[[#This Row],[16/03/2024]]-E74),"")</f>
        <v/>
      </c>
      <c r="O74" s="3" t="str">
        <f>IFERROR(SUM(Tabla6[[#This Row],[4/05/2024]]-F74),"")</f>
        <v/>
      </c>
      <c r="P74" s="3" t="str">
        <f>IFERROR(SUM(Tabla6[[#This Row],[20/07/2024]]-G74),"")</f>
        <v/>
      </c>
      <c r="Q74" s="3" t="str">
        <f>IFERROR(SUM(Tabla6[[#This Row],[17/08/2024]]-H74),"")</f>
        <v/>
      </c>
      <c r="R74" s="3" t="str">
        <f>IFERROR(SUM(Tabla6[[#This Row],[19/10/2024]]-I74),"")</f>
        <v/>
      </c>
      <c r="S74" s="25" t="str" cm="1">
        <f t="array" ref="S74">IF(INDEX(U74:X74,COUNTA(U74:X74))&lt;0,"MEJORA CONTINUA","")</f>
        <v/>
      </c>
      <c r="T74" s="1">
        <f t="shared" si="20"/>
        <v>0</v>
      </c>
      <c r="U74" t="str">
        <f t="shared" ref="T74:U106" si="21">IFERROR(SUM(SIGN(N74)+SIGN(O74)),"")</f>
        <v/>
      </c>
      <c r="V74" t="str">
        <f t="shared" si="10"/>
        <v/>
      </c>
      <c r="W74" t="str">
        <f t="shared" si="11"/>
        <v/>
      </c>
      <c r="X74" t="str">
        <f t="shared" si="12"/>
        <v/>
      </c>
    </row>
    <row r="75" spans="2:24" x14ac:dyDescent="0.25">
      <c r="B75" s="1">
        <f>_xlfn.XLOOKUP(A75,ATLETAS!$C:$C,ATLETAS!B:B,"-")</f>
        <v>0</v>
      </c>
      <c r="C75" s="1">
        <f>_xlfn.XLOOKUP(A75,ATLETAS!$C:$C,ATLETAS!F:F,"-")</f>
        <v>0</v>
      </c>
      <c r="D75" s="19" t="str">
        <f t="shared" si="17"/>
        <v>-</v>
      </c>
      <c r="E75" s="3" t="str" cm="1">
        <f t="array" ref="E75">IFERROR(_xlfn._xlws.FILTER(BD_ATLETAS[TIEMPO],(BD_ATLETAS[ATLETA]=$A75)*(BD_ATLETAS[PRUEBA]='CHEQUEO D.F'!$B$1)*(BD_ATLETAS[SEXO]='CHEQUEO D.F'!$C$1)*(BD_ATLETAS[F. COMPETENCIA]='CHEQUEO D.F'!E$2)),"N/P")</f>
        <v>N/P</v>
      </c>
      <c r="F75" s="3" t="str" cm="1">
        <f t="array" ref="F75">IFERROR(_xlfn._xlws.FILTER(BD_ATLETAS[TIEMPO],(BD_ATLETAS[ATLETA]=$A75)*(BD_ATLETAS[PRUEBA]='CHEQUEO D.F'!$B$1)*(BD_ATLETAS[SEXO]='CHEQUEO D.F'!$C$1)*(BD_ATLETAS[F. COMPETENCIA]='CHEQUEO D.F'!F$2)),"N/P")</f>
        <v>N/P</v>
      </c>
      <c r="G75" s="3" t="str" cm="1">
        <f t="array" ref="G75">IFERROR(_xlfn._xlws.FILTER(BD_ATLETAS[TIEMPO],(BD_ATLETAS[ATLETA]=$A75)*(BD_ATLETAS[PRUEBA]='CHEQUEO D.F'!$B$1)*(BD_ATLETAS[SEXO]='CHEQUEO D.F'!$C$1)*(BD_ATLETAS[F. COMPETENCIA]='CHEQUEO D.F'!G$2)),"N/P")</f>
        <v>N/P</v>
      </c>
      <c r="H75" s="3" t="str" cm="1">
        <f t="array" ref="H75">IFERROR(_xlfn._xlws.FILTER(BD_ATLETAS[TIEMPO],(BD_ATLETAS[ATLETA]=$A75)*(BD_ATLETAS[PRUEBA]='CHEQUEO D.F'!$B$1)*(BD_ATLETAS[SEXO]='CHEQUEO D.F'!$C$1)*(BD_ATLETAS[F. COMPETENCIA]='CHEQUEO D.F'!H$2)),"N/P")</f>
        <v>N/P</v>
      </c>
      <c r="I75" s="3" t="str" cm="1">
        <f t="array" ref="I75">IFERROR(_xlfn._xlws.FILTER(BD_ATLETAS[TIEMPO],(BD_ATLETAS[ATLETA]=$A75)*(BD_ATLETAS[PRUEBA]='CHEQUEO D.F'!$B$1)*(BD_ATLETAS[SEXO]='CHEQUEO D.F'!$C$1)*(BD_ATLETAS[F. COMPETENCIA]='CHEQUEO D.F'!I$2)),"N/P")</f>
        <v>N/P</v>
      </c>
      <c r="J75" s="3" t="str" cm="1">
        <f t="array" ref="J75">IFERROR(_xlfn._xlws.FILTER(BD_ATLETAS[TIEMPO],(BD_ATLETAS[ATLETA]=$A75)*(BD_ATLETAS[PRUEBA]='CHEQUEO D.F'!$B$1)*(BD_ATLETAS[SEXO]='CHEQUEO D.F'!$C$1)*(BD_ATLETAS[F. COMPETENCIA]='CHEQUEO D.F'!J$2)),"N/P")</f>
        <v>N/P</v>
      </c>
      <c r="K75" s="3" t="str">
        <f t="shared" si="18"/>
        <v>-</v>
      </c>
      <c r="L75" s="3" t="str">
        <f t="shared" si="19"/>
        <v>-</v>
      </c>
      <c r="M75" s="1" t="str" cm="1">
        <f t="array" ref="M75">_xlfn.IFS(B75&lt;10,"",L75&gt;0,"",L75&lt;0,"VALIDO")</f>
        <v/>
      </c>
      <c r="N75" s="3" t="str">
        <f>IFERROR(SUM(Tabla6[[#This Row],[16/03/2024]]-E75),"")</f>
        <v/>
      </c>
      <c r="O75" s="3" t="str">
        <f>IFERROR(SUM(Tabla6[[#This Row],[4/05/2024]]-F75),"")</f>
        <v/>
      </c>
      <c r="P75" s="3" t="str">
        <f>IFERROR(SUM(Tabla6[[#This Row],[20/07/2024]]-G75),"")</f>
        <v/>
      </c>
      <c r="Q75" s="3" t="str">
        <f>IFERROR(SUM(Tabla6[[#This Row],[17/08/2024]]-H75),"")</f>
        <v/>
      </c>
      <c r="R75" s="3" t="str">
        <f>IFERROR(SUM(Tabla6[[#This Row],[19/10/2024]]-I75),"")</f>
        <v/>
      </c>
      <c r="S75" s="25" t="str" cm="1">
        <f t="array" ref="S75">IF(INDEX(U75:X75,COUNTA(U75:X75))&lt;0,"MEJORA CONTINUA","")</f>
        <v/>
      </c>
      <c r="T75" s="1">
        <f t="shared" si="20"/>
        <v>0</v>
      </c>
      <c r="U75" t="str">
        <f t="shared" si="21"/>
        <v/>
      </c>
      <c r="V75" t="str">
        <f t="shared" si="10"/>
        <v/>
      </c>
      <c r="W75" t="str">
        <f t="shared" si="11"/>
        <v/>
      </c>
      <c r="X75" t="str">
        <f t="shared" si="12"/>
        <v/>
      </c>
    </row>
    <row r="76" spans="2:24" x14ac:dyDescent="0.25">
      <c r="B76" s="1">
        <f>_xlfn.XLOOKUP(A76,ATLETAS!$C:$C,ATLETAS!B:B,"-")</f>
        <v>0</v>
      </c>
      <c r="C76" s="1">
        <f>_xlfn.XLOOKUP(A76,ATLETAS!$C:$C,ATLETAS!F:F,"-")</f>
        <v>0</v>
      </c>
      <c r="D76" s="19" t="str">
        <f t="shared" si="17"/>
        <v>-</v>
      </c>
      <c r="E76" s="3" t="str" cm="1">
        <f t="array" ref="E76">IFERROR(_xlfn._xlws.FILTER(BD_ATLETAS[TIEMPO],(BD_ATLETAS[ATLETA]=$A76)*(BD_ATLETAS[PRUEBA]='CHEQUEO D.F'!$B$1)*(BD_ATLETAS[SEXO]='CHEQUEO D.F'!$C$1)*(BD_ATLETAS[F. COMPETENCIA]='CHEQUEO D.F'!E$2)),"N/P")</f>
        <v>N/P</v>
      </c>
      <c r="F76" s="3" t="str" cm="1">
        <f t="array" ref="F76">IFERROR(_xlfn._xlws.FILTER(BD_ATLETAS[TIEMPO],(BD_ATLETAS[ATLETA]=$A76)*(BD_ATLETAS[PRUEBA]='CHEQUEO D.F'!$B$1)*(BD_ATLETAS[SEXO]='CHEQUEO D.F'!$C$1)*(BD_ATLETAS[F. COMPETENCIA]='CHEQUEO D.F'!F$2)),"N/P")</f>
        <v>N/P</v>
      </c>
      <c r="G76" s="3" t="str" cm="1">
        <f t="array" ref="G76">IFERROR(_xlfn._xlws.FILTER(BD_ATLETAS[TIEMPO],(BD_ATLETAS[ATLETA]=$A76)*(BD_ATLETAS[PRUEBA]='CHEQUEO D.F'!$B$1)*(BD_ATLETAS[SEXO]='CHEQUEO D.F'!$C$1)*(BD_ATLETAS[F. COMPETENCIA]='CHEQUEO D.F'!G$2)),"N/P")</f>
        <v>N/P</v>
      </c>
      <c r="H76" s="3" t="str" cm="1">
        <f t="array" ref="H76">IFERROR(_xlfn._xlws.FILTER(BD_ATLETAS[TIEMPO],(BD_ATLETAS[ATLETA]=$A76)*(BD_ATLETAS[PRUEBA]='CHEQUEO D.F'!$B$1)*(BD_ATLETAS[SEXO]='CHEQUEO D.F'!$C$1)*(BD_ATLETAS[F. COMPETENCIA]='CHEQUEO D.F'!H$2)),"N/P")</f>
        <v>N/P</v>
      </c>
      <c r="I76" s="3" t="str" cm="1">
        <f t="array" ref="I76">IFERROR(_xlfn._xlws.FILTER(BD_ATLETAS[TIEMPO],(BD_ATLETAS[ATLETA]=$A76)*(BD_ATLETAS[PRUEBA]='CHEQUEO D.F'!$B$1)*(BD_ATLETAS[SEXO]='CHEQUEO D.F'!$C$1)*(BD_ATLETAS[F. COMPETENCIA]='CHEQUEO D.F'!I$2)),"N/P")</f>
        <v>N/P</v>
      </c>
      <c r="J76" s="3" t="str" cm="1">
        <f t="array" ref="J76">IFERROR(_xlfn._xlws.FILTER(BD_ATLETAS[TIEMPO],(BD_ATLETAS[ATLETA]=$A76)*(BD_ATLETAS[PRUEBA]='CHEQUEO D.F'!$B$1)*(BD_ATLETAS[SEXO]='CHEQUEO D.F'!$C$1)*(BD_ATLETAS[F. COMPETENCIA]='CHEQUEO D.F'!J$2)),"N/P")</f>
        <v>N/P</v>
      </c>
      <c r="K76" s="3" t="str">
        <f t="shared" si="18"/>
        <v>-</v>
      </c>
      <c r="L76" s="3" t="str">
        <f t="shared" si="19"/>
        <v>-</v>
      </c>
      <c r="M76" s="1" t="str" cm="1">
        <f t="array" ref="M76">_xlfn.IFS(B76&lt;10,"",L76&gt;0,"",L76&lt;0,"VALIDO")</f>
        <v/>
      </c>
      <c r="N76" s="3" t="str">
        <f>IFERROR(SUM(Tabla6[[#This Row],[16/03/2024]]-E76),"")</f>
        <v/>
      </c>
      <c r="O76" s="3" t="str">
        <f>IFERROR(SUM(Tabla6[[#This Row],[4/05/2024]]-F76),"")</f>
        <v/>
      </c>
      <c r="P76" s="3" t="str">
        <f>IFERROR(SUM(Tabla6[[#This Row],[20/07/2024]]-G76),"")</f>
        <v/>
      </c>
      <c r="Q76" s="3" t="str">
        <f>IFERROR(SUM(Tabla6[[#This Row],[17/08/2024]]-H76),"")</f>
        <v/>
      </c>
      <c r="R76" s="3" t="str">
        <f>IFERROR(SUM(Tabla6[[#This Row],[19/10/2024]]-I76),"")</f>
        <v/>
      </c>
      <c r="S76" s="25" t="str" cm="1">
        <f t="array" ref="S76">IF(INDEX(U76:X76,COUNTA(U76:X76))&lt;0,"MEJORA CONTINUA","")</f>
        <v/>
      </c>
      <c r="T76" s="1">
        <f t="shared" si="20"/>
        <v>0</v>
      </c>
      <c r="U76" t="str">
        <f t="shared" si="21"/>
        <v/>
      </c>
      <c r="V76" t="str">
        <f t="shared" si="10"/>
        <v/>
      </c>
      <c r="W76" t="str">
        <f t="shared" si="11"/>
        <v/>
      </c>
      <c r="X76" t="str">
        <f t="shared" si="12"/>
        <v/>
      </c>
    </row>
    <row r="77" spans="2:24" x14ac:dyDescent="0.25">
      <c r="B77" s="1">
        <f>_xlfn.XLOOKUP(A77,ATLETAS!$C:$C,ATLETAS!B:B,"-")</f>
        <v>0</v>
      </c>
      <c r="C77" s="1">
        <f>_xlfn.XLOOKUP(A77,ATLETAS!$C:$C,ATLETAS!F:F,"-")</f>
        <v>0</v>
      </c>
      <c r="D77" s="19" t="str">
        <f t="shared" si="17"/>
        <v>-</v>
      </c>
      <c r="E77" s="3" t="str" cm="1">
        <f t="array" ref="E77">IFERROR(_xlfn._xlws.FILTER(BD_ATLETAS[TIEMPO],(BD_ATLETAS[ATLETA]=$A77)*(BD_ATLETAS[PRUEBA]='CHEQUEO D.F'!$B$1)*(BD_ATLETAS[SEXO]='CHEQUEO D.F'!$C$1)*(BD_ATLETAS[F. COMPETENCIA]='CHEQUEO D.F'!E$2)),"N/P")</f>
        <v>N/P</v>
      </c>
      <c r="F77" s="3" t="str" cm="1">
        <f t="array" ref="F77">IFERROR(_xlfn._xlws.FILTER(BD_ATLETAS[TIEMPO],(BD_ATLETAS[ATLETA]=$A77)*(BD_ATLETAS[PRUEBA]='CHEQUEO D.F'!$B$1)*(BD_ATLETAS[SEXO]='CHEQUEO D.F'!$C$1)*(BD_ATLETAS[F. COMPETENCIA]='CHEQUEO D.F'!F$2)),"N/P")</f>
        <v>N/P</v>
      </c>
      <c r="G77" s="3" t="str" cm="1">
        <f t="array" ref="G77">IFERROR(_xlfn._xlws.FILTER(BD_ATLETAS[TIEMPO],(BD_ATLETAS[ATLETA]=$A77)*(BD_ATLETAS[PRUEBA]='CHEQUEO D.F'!$B$1)*(BD_ATLETAS[SEXO]='CHEQUEO D.F'!$C$1)*(BD_ATLETAS[F. COMPETENCIA]='CHEQUEO D.F'!G$2)),"N/P")</f>
        <v>N/P</v>
      </c>
      <c r="H77" s="3" t="str" cm="1">
        <f t="array" ref="H77">IFERROR(_xlfn._xlws.FILTER(BD_ATLETAS[TIEMPO],(BD_ATLETAS[ATLETA]=$A77)*(BD_ATLETAS[PRUEBA]='CHEQUEO D.F'!$B$1)*(BD_ATLETAS[SEXO]='CHEQUEO D.F'!$C$1)*(BD_ATLETAS[F. COMPETENCIA]='CHEQUEO D.F'!H$2)),"N/P")</f>
        <v>N/P</v>
      </c>
      <c r="I77" s="3" t="str" cm="1">
        <f t="array" ref="I77">IFERROR(_xlfn._xlws.FILTER(BD_ATLETAS[TIEMPO],(BD_ATLETAS[ATLETA]=$A77)*(BD_ATLETAS[PRUEBA]='CHEQUEO D.F'!$B$1)*(BD_ATLETAS[SEXO]='CHEQUEO D.F'!$C$1)*(BD_ATLETAS[F. COMPETENCIA]='CHEQUEO D.F'!I$2)),"N/P")</f>
        <v>N/P</v>
      </c>
      <c r="J77" s="3" t="str" cm="1">
        <f t="array" ref="J77">IFERROR(_xlfn._xlws.FILTER(BD_ATLETAS[TIEMPO],(BD_ATLETAS[ATLETA]=$A77)*(BD_ATLETAS[PRUEBA]='CHEQUEO D.F'!$B$1)*(BD_ATLETAS[SEXO]='CHEQUEO D.F'!$C$1)*(BD_ATLETAS[F. COMPETENCIA]='CHEQUEO D.F'!J$2)),"N/P")</f>
        <v>N/P</v>
      </c>
      <c r="K77" s="3" t="str">
        <f t="shared" si="18"/>
        <v>-</v>
      </c>
      <c r="L77" s="3" t="str">
        <f t="shared" si="19"/>
        <v>-</v>
      </c>
      <c r="M77" s="1" t="str" cm="1">
        <f t="array" ref="M77">_xlfn.IFS(B77&lt;10,"",L77&gt;0,"",L77&lt;0,"VALIDO")</f>
        <v/>
      </c>
      <c r="N77" s="3" t="str">
        <f>IFERROR(SUM(Tabla6[[#This Row],[16/03/2024]]-E77),"")</f>
        <v/>
      </c>
      <c r="O77" s="3" t="str">
        <f>IFERROR(SUM(Tabla6[[#This Row],[4/05/2024]]-F77),"")</f>
        <v/>
      </c>
      <c r="P77" s="3" t="str">
        <f>IFERROR(SUM(Tabla6[[#This Row],[20/07/2024]]-G77),"")</f>
        <v/>
      </c>
      <c r="Q77" s="3" t="str">
        <f>IFERROR(SUM(Tabla6[[#This Row],[17/08/2024]]-H77),"")</f>
        <v/>
      </c>
      <c r="R77" s="3" t="str">
        <f>IFERROR(SUM(Tabla6[[#This Row],[19/10/2024]]-I77),"")</f>
        <v/>
      </c>
      <c r="S77" s="25" t="str" cm="1">
        <f t="array" ref="S77">IF(INDEX(U77:X77,COUNTA(U77:X77))&lt;0,"MEJORA CONTINUA","")</f>
        <v/>
      </c>
      <c r="T77" s="1">
        <f t="shared" si="20"/>
        <v>0</v>
      </c>
      <c r="U77" t="str">
        <f t="shared" si="21"/>
        <v/>
      </c>
      <c r="V77" t="str">
        <f t="shared" si="10"/>
        <v/>
      </c>
      <c r="W77" t="str">
        <f t="shared" si="11"/>
        <v/>
      </c>
      <c r="X77" t="str">
        <f t="shared" si="12"/>
        <v/>
      </c>
    </row>
    <row r="78" spans="2:24" x14ac:dyDescent="0.25">
      <c r="B78" s="1">
        <f>_xlfn.XLOOKUP(A78,ATLETAS!$C:$C,ATLETAS!B:B,"-")</f>
        <v>0</v>
      </c>
      <c r="C78" s="1">
        <f>_xlfn.XLOOKUP(A78,ATLETAS!$C:$C,ATLETAS!F:F,"-")</f>
        <v>0</v>
      </c>
      <c r="D78" s="19" t="str">
        <f t="shared" si="17"/>
        <v>-</v>
      </c>
      <c r="E78" s="3" t="str" cm="1">
        <f t="array" ref="E78">IFERROR(_xlfn._xlws.FILTER(BD_ATLETAS[TIEMPO],(BD_ATLETAS[ATLETA]=$A78)*(BD_ATLETAS[PRUEBA]='CHEQUEO D.F'!$B$1)*(BD_ATLETAS[SEXO]='CHEQUEO D.F'!$C$1)*(BD_ATLETAS[F. COMPETENCIA]='CHEQUEO D.F'!E$2)),"N/P")</f>
        <v>N/P</v>
      </c>
      <c r="F78" s="3" t="str" cm="1">
        <f t="array" ref="F78">IFERROR(_xlfn._xlws.FILTER(BD_ATLETAS[TIEMPO],(BD_ATLETAS[ATLETA]=$A78)*(BD_ATLETAS[PRUEBA]='CHEQUEO D.F'!$B$1)*(BD_ATLETAS[SEXO]='CHEQUEO D.F'!$C$1)*(BD_ATLETAS[F. COMPETENCIA]='CHEQUEO D.F'!F$2)),"N/P")</f>
        <v>N/P</v>
      </c>
      <c r="G78" s="3" t="str" cm="1">
        <f t="array" ref="G78">IFERROR(_xlfn._xlws.FILTER(BD_ATLETAS[TIEMPO],(BD_ATLETAS[ATLETA]=$A78)*(BD_ATLETAS[PRUEBA]='CHEQUEO D.F'!$B$1)*(BD_ATLETAS[SEXO]='CHEQUEO D.F'!$C$1)*(BD_ATLETAS[F. COMPETENCIA]='CHEQUEO D.F'!G$2)),"N/P")</f>
        <v>N/P</v>
      </c>
      <c r="H78" s="3" t="str" cm="1">
        <f t="array" ref="H78">IFERROR(_xlfn._xlws.FILTER(BD_ATLETAS[TIEMPO],(BD_ATLETAS[ATLETA]=$A78)*(BD_ATLETAS[PRUEBA]='CHEQUEO D.F'!$B$1)*(BD_ATLETAS[SEXO]='CHEQUEO D.F'!$C$1)*(BD_ATLETAS[F. COMPETENCIA]='CHEQUEO D.F'!H$2)),"N/P")</f>
        <v>N/P</v>
      </c>
      <c r="I78" s="3" t="str" cm="1">
        <f t="array" ref="I78">IFERROR(_xlfn._xlws.FILTER(BD_ATLETAS[TIEMPO],(BD_ATLETAS[ATLETA]=$A78)*(BD_ATLETAS[PRUEBA]='CHEQUEO D.F'!$B$1)*(BD_ATLETAS[SEXO]='CHEQUEO D.F'!$C$1)*(BD_ATLETAS[F. COMPETENCIA]='CHEQUEO D.F'!I$2)),"N/P")</f>
        <v>N/P</v>
      </c>
      <c r="J78" s="3" t="str" cm="1">
        <f t="array" ref="J78">IFERROR(_xlfn._xlws.FILTER(BD_ATLETAS[TIEMPO],(BD_ATLETAS[ATLETA]=$A78)*(BD_ATLETAS[PRUEBA]='CHEQUEO D.F'!$B$1)*(BD_ATLETAS[SEXO]='CHEQUEO D.F'!$C$1)*(BD_ATLETAS[F. COMPETENCIA]='CHEQUEO D.F'!J$2)),"N/P")</f>
        <v>N/P</v>
      </c>
      <c r="K78" s="3" t="str">
        <f t="shared" si="18"/>
        <v>-</v>
      </c>
      <c r="L78" s="3" t="str">
        <f t="shared" si="19"/>
        <v>-</v>
      </c>
      <c r="M78" s="1" t="str" cm="1">
        <f t="array" ref="M78">_xlfn.IFS(B78&lt;10,"",L78&gt;0,"",L78&lt;0,"VALIDO")</f>
        <v/>
      </c>
      <c r="N78" s="3" t="str">
        <f>IFERROR(SUM(Tabla6[[#This Row],[16/03/2024]]-E78),"")</f>
        <v/>
      </c>
      <c r="O78" s="3" t="str">
        <f>IFERROR(SUM(Tabla6[[#This Row],[4/05/2024]]-F78),"")</f>
        <v/>
      </c>
      <c r="P78" s="3" t="str">
        <f>IFERROR(SUM(Tabla6[[#This Row],[20/07/2024]]-G78),"")</f>
        <v/>
      </c>
      <c r="Q78" s="3" t="str">
        <f>IFERROR(SUM(Tabla6[[#This Row],[17/08/2024]]-H78),"")</f>
        <v/>
      </c>
      <c r="R78" s="3" t="str">
        <f>IFERROR(SUM(Tabla6[[#This Row],[19/10/2024]]-I78),"")</f>
        <v/>
      </c>
      <c r="S78" s="25" t="str" cm="1">
        <f t="array" ref="S78">IF(INDEX(U78:X78,COUNTA(U78:X78))&lt;0,"MEJORA CONTINUA","")</f>
        <v/>
      </c>
      <c r="T78" s="1">
        <f t="shared" si="20"/>
        <v>0</v>
      </c>
      <c r="U78" t="str">
        <f t="shared" si="21"/>
        <v/>
      </c>
      <c r="V78" t="str">
        <f t="shared" si="10"/>
        <v/>
      </c>
      <c r="W78" t="str">
        <f t="shared" si="11"/>
        <v/>
      </c>
      <c r="X78" t="str">
        <f t="shared" si="12"/>
        <v/>
      </c>
    </row>
    <row r="79" spans="2:24" x14ac:dyDescent="0.25">
      <c r="B79" s="1">
        <f>_xlfn.XLOOKUP(A79,ATLETAS!$C:$C,ATLETAS!B:B,"-")</f>
        <v>0</v>
      </c>
      <c r="C79" s="1">
        <f>_xlfn.XLOOKUP(A79,ATLETAS!$C:$C,ATLETAS!F:F,"-")</f>
        <v>0</v>
      </c>
      <c r="D79" s="19" t="str">
        <f t="shared" si="17"/>
        <v>-</v>
      </c>
      <c r="E79" s="3" t="str" cm="1">
        <f t="array" ref="E79">IFERROR(_xlfn._xlws.FILTER(BD_ATLETAS[TIEMPO],(BD_ATLETAS[ATLETA]=$A79)*(BD_ATLETAS[PRUEBA]='CHEQUEO D.F'!$B$1)*(BD_ATLETAS[SEXO]='CHEQUEO D.F'!$C$1)*(BD_ATLETAS[F. COMPETENCIA]='CHEQUEO D.F'!E$2)),"N/P")</f>
        <v>N/P</v>
      </c>
      <c r="F79" s="3" t="str" cm="1">
        <f t="array" ref="F79">IFERROR(_xlfn._xlws.FILTER(BD_ATLETAS[TIEMPO],(BD_ATLETAS[ATLETA]=$A79)*(BD_ATLETAS[PRUEBA]='CHEQUEO D.F'!$B$1)*(BD_ATLETAS[SEXO]='CHEQUEO D.F'!$C$1)*(BD_ATLETAS[F. COMPETENCIA]='CHEQUEO D.F'!F$2)),"N/P")</f>
        <v>N/P</v>
      </c>
      <c r="G79" s="3" t="str" cm="1">
        <f t="array" ref="G79">IFERROR(_xlfn._xlws.FILTER(BD_ATLETAS[TIEMPO],(BD_ATLETAS[ATLETA]=$A79)*(BD_ATLETAS[PRUEBA]='CHEQUEO D.F'!$B$1)*(BD_ATLETAS[SEXO]='CHEQUEO D.F'!$C$1)*(BD_ATLETAS[F. COMPETENCIA]='CHEQUEO D.F'!G$2)),"N/P")</f>
        <v>N/P</v>
      </c>
      <c r="H79" s="3" t="str" cm="1">
        <f t="array" ref="H79">IFERROR(_xlfn._xlws.FILTER(BD_ATLETAS[TIEMPO],(BD_ATLETAS[ATLETA]=$A79)*(BD_ATLETAS[PRUEBA]='CHEQUEO D.F'!$B$1)*(BD_ATLETAS[SEXO]='CHEQUEO D.F'!$C$1)*(BD_ATLETAS[F. COMPETENCIA]='CHEQUEO D.F'!H$2)),"N/P")</f>
        <v>N/P</v>
      </c>
      <c r="I79" s="3" t="str" cm="1">
        <f t="array" ref="I79">IFERROR(_xlfn._xlws.FILTER(BD_ATLETAS[TIEMPO],(BD_ATLETAS[ATLETA]=$A79)*(BD_ATLETAS[PRUEBA]='CHEQUEO D.F'!$B$1)*(BD_ATLETAS[SEXO]='CHEQUEO D.F'!$C$1)*(BD_ATLETAS[F. COMPETENCIA]='CHEQUEO D.F'!I$2)),"N/P")</f>
        <v>N/P</v>
      </c>
      <c r="J79" s="3" t="str" cm="1">
        <f t="array" ref="J79">IFERROR(_xlfn._xlws.FILTER(BD_ATLETAS[TIEMPO],(BD_ATLETAS[ATLETA]=$A79)*(BD_ATLETAS[PRUEBA]='CHEQUEO D.F'!$B$1)*(BD_ATLETAS[SEXO]='CHEQUEO D.F'!$C$1)*(BD_ATLETAS[F. COMPETENCIA]='CHEQUEO D.F'!J$2)),"N/P")</f>
        <v>N/P</v>
      </c>
      <c r="K79" s="3" t="str">
        <f t="shared" si="18"/>
        <v>-</v>
      </c>
      <c r="L79" s="3" t="str">
        <f t="shared" si="19"/>
        <v>-</v>
      </c>
      <c r="M79" s="1" t="str" cm="1">
        <f t="array" ref="M79">_xlfn.IFS(B79&lt;10,"",L79&gt;0,"",L79&lt;0,"VALIDO")</f>
        <v/>
      </c>
      <c r="N79" s="3" t="str">
        <f>IFERROR(SUM(Tabla6[[#This Row],[16/03/2024]]-E79),"")</f>
        <v/>
      </c>
      <c r="O79" s="3" t="str">
        <f>IFERROR(SUM(Tabla6[[#This Row],[4/05/2024]]-F79),"")</f>
        <v/>
      </c>
      <c r="P79" s="3" t="str">
        <f>IFERROR(SUM(Tabla6[[#This Row],[20/07/2024]]-G79),"")</f>
        <v/>
      </c>
      <c r="Q79" s="3" t="str">
        <f>IFERROR(SUM(Tabla6[[#This Row],[17/08/2024]]-H79),"")</f>
        <v/>
      </c>
      <c r="R79" s="3" t="str">
        <f>IFERROR(SUM(Tabla6[[#This Row],[19/10/2024]]-I79),"")</f>
        <v/>
      </c>
      <c r="S79" s="25" t="str" cm="1">
        <f t="array" ref="S79">IF(INDEX(U79:X79,COUNTA(U79:X79))&lt;0,"MEJORA CONTINUA","")</f>
        <v/>
      </c>
      <c r="T79" s="1">
        <f t="shared" si="20"/>
        <v>0</v>
      </c>
      <c r="U79" t="str">
        <f t="shared" si="21"/>
        <v/>
      </c>
      <c r="V79" t="str">
        <f t="shared" si="10"/>
        <v/>
      </c>
      <c r="W79" t="str">
        <f t="shared" si="11"/>
        <v/>
      </c>
      <c r="X79" t="str">
        <f t="shared" si="12"/>
        <v/>
      </c>
    </row>
    <row r="80" spans="2:24" x14ac:dyDescent="0.25">
      <c r="B80" s="1">
        <f>_xlfn.XLOOKUP(A80,ATLETAS!$C:$C,ATLETAS!B:B,"-")</f>
        <v>0</v>
      </c>
      <c r="C80" s="1">
        <f>_xlfn.XLOOKUP(A80,ATLETAS!$C:$C,ATLETAS!F:F,"-")</f>
        <v>0</v>
      </c>
      <c r="D80" s="19" t="str">
        <f t="shared" si="17"/>
        <v>-</v>
      </c>
      <c r="E80" s="3" t="str" cm="1">
        <f t="array" ref="E80">IFERROR(_xlfn._xlws.FILTER(BD_ATLETAS[TIEMPO],(BD_ATLETAS[ATLETA]=$A80)*(BD_ATLETAS[PRUEBA]='CHEQUEO D.F'!$B$1)*(BD_ATLETAS[SEXO]='CHEQUEO D.F'!$C$1)*(BD_ATLETAS[F. COMPETENCIA]='CHEQUEO D.F'!E$2)),"N/P")</f>
        <v>N/P</v>
      </c>
      <c r="F80" s="3" t="str" cm="1">
        <f t="array" ref="F80">IFERROR(_xlfn._xlws.FILTER(BD_ATLETAS[TIEMPO],(BD_ATLETAS[ATLETA]=$A80)*(BD_ATLETAS[PRUEBA]='CHEQUEO D.F'!$B$1)*(BD_ATLETAS[SEXO]='CHEQUEO D.F'!$C$1)*(BD_ATLETAS[F. COMPETENCIA]='CHEQUEO D.F'!F$2)),"N/P")</f>
        <v>N/P</v>
      </c>
      <c r="G80" s="3" t="str" cm="1">
        <f t="array" ref="G80">IFERROR(_xlfn._xlws.FILTER(BD_ATLETAS[TIEMPO],(BD_ATLETAS[ATLETA]=$A80)*(BD_ATLETAS[PRUEBA]='CHEQUEO D.F'!$B$1)*(BD_ATLETAS[SEXO]='CHEQUEO D.F'!$C$1)*(BD_ATLETAS[F. COMPETENCIA]='CHEQUEO D.F'!G$2)),"N/P")</f>
        <v>N/P</v>
      </c>
      <c r="H80" s="3" t="str" cm="1">
        <f t="array" ref="H80">IFERROR(_xlfn._xlws.FILTER(BD_ATLETAS[TIEMPO],(BD_ATLETAS[ATLETA]=$A80)*(BD_ATLETAS[PRUEBA]='CHEQUEO D.F'!$B$1)*(BD_ATLETAS[SEXO]='CHEQUEO D.F'!$C$1)*(BD_ATLETAS[F. COMPETENCIA]='CHEQUEO D.F'!H$2)),"N/P")</f>
        <v>N/P</v>
      </c>
      <c r="I80" s="3" t="str" cm="1">
        <f t="array" ref="I80">IFERROR(_xlfn._xlws.FILTER(BD_ATLETAS[TIEMPO],(BD_ATLETAS[ATLETA]=$A80)*(BD_ATLETAS[PRUEBA]='CHEQUEO D.F'!$B$1)*(BD_ATLETAS[SEXO]='CHEQUEO D.F'!$C$1)*(BD_ATLETAS[F. COMPETENCIA]='CHEQUEO D.F'!I$2)),"N/P")</f>
        <v>N/P</v>
      </c>
      <c r="J80" s="3" t="str" cm="1">
        <f t="array" ref="J80">IFERROR(_xlfn._xlws.FILTER(BD_ATLETAS[TIEMPO],(BD_ATLETAS[ATLETA]=$A80)*(BD_ATLETAS[PRUEBA]='CHEQUEO D.F'!$B$1)*(BD_ATLETAS[SEXO]='CHEQUEO D.F'!$C$1)*(BD_ATLETAS[F. COMPETENCIA]='CHEQUEO D.F'!J$2)),"N/P")</f>
        <v>N/P</v>
      </c>
      <c r="K80" s="3" t="str">
        <f t="shared" si="18"/>
        <v>-</v>
      </c>
      <c r="L80" s="3" t="str">
        <f t="shared" si="19"/>
        <v>-</v>
      </c>
      <c r="M80" s="1" t="str" cm="1">
        <f t="array" ref="M80">_xlfn.IFS(B80&lt;10,"",L80&gt;0,"",L80&lt;0,"VALIDO")</f>
        <v/>
      </c>
      <c r="N80" s="3" t="str">
        <f>IFERROR(SUM(Tabla6[[#This Row],[16/03/2024]]-E80),"")</f>
        <v/>
      </c>
      <c r="O80" s="3" t="str">
        <f>IFERROR(SUM(Tabla6[[#This Row],[4/05/2024]]-F80),"")</f>
        <v/>
      </c>
      <c r="P80" s="3" t="str">
        <f>IFERROR(SUM(Tabla6[[#This Row],[20/07/2024]]-G80),"")</f>
        <v/>
      </c>
      <c r="Q80" s="3" t="str">
        <f>IFERROR(SUM(Tabla6[[#This Row],[17/08/2024]]-H80),"")</f>
        <v/>
      </c>
      <c r="R80" s="3" t="str">
        <f>IFERROR(SUM(Tabla6[[#This Row],[19/10/2024]]-I80),"")</f>
        <v/>
      </c>
      <c r="S80" s="25" t="str" cm="1">
        <f t="array" ref="S80">IF(INDEX(U80:X80,COUNTA(U80:X80))&lt;0,"MEJORA CONTINUA","")</f>
        <v/>
      </c>
      <c r="T80" s="1">
        <f t="shared" si="20"/>
        <v>0</v>
      </c>
      <c r="U80" t="str">
        <f t="shared" si="21"/>
        <v/>
      </c>
      <c r="V80" t="str">
        <f t="shared" ref="U80:V106" si="22">IFERROR(SUM(SIGN(O80)+SIGN(P80)),"")</f>
        <v/>
      </c>
      <c r="W80" t="str">
        <f t="shared" ref="V80:W106" si="23">IFERROR(SUM(SIGN(P80)+SIGN(Q80)),"")</f>
        <v/>
      </c>
      <c r="X80" t="str">
        <f t="shared" ref="W80:X106" si="24">IFERROR(SUM(SIGN(Q80)+SIGN(R80)),"")</f>
        <v/>
      </c>
    </row>
    <row r="81" spans="2:23" x14ac:dyDescent="0.25">
      <c r="B81" s="1">
        <f>_xlfn.XLOOKUP(A81,ATLETAS!$C:$C,ATLETAS!B:B,"-")</f>
        <v>0</v>
      </c>
      <c r="C81" s="1">
        <f>_xlfn.XLOOKUP(A81,ATLETAS!$C:$C,ATLETAS!F:F,"-")</f>
        <v>0</v>
      </c>
      <c r="D81" s="19" t="str">
        <f t="shared" ref="D81:D106" si="25">IF(MIN(E81:I81)=0,"-",MIN(E81:I81))</f>
        <v>-</v>
      </c>
      <c r="E81" s="3" t="str" cm="1">
        <f t="array" ref="E81">IFERROR(_xlfn._xlws.FILTER(BD_ATLETAS[TIEMPO],(BD_ATLETAS[ATLETA]=$A81)*(BD_ATLETAS[PRUEBA]='CHEQUEO D.F'!$B$1)*(BD_ATLETAS[SEXO]='CHEQUEO D.F'!$C$1)*(BD_ATLETAS[F. COMPETENCIA]='CHEQUEO D.F'!E$2)),"N/P")</f>
        <v>N/P</v>
      </c>
      <c r="F81" s="3" t="str" cm="1">
        <f t="array" ref="F81">IFERROR(_xlfn._xlws.FILTER(BD_ATLETAS[TIEMPO],(BD_ATLETAS[ATLETA]=$A81)*(BD_ATLETAS[PRUEBA]='CHEQUEO D.F'!$B$1)*(BD_ATLETAS[SEXO]='CHEQUEO D.F'!$C$1)*(BD_ATLETAS[F. COMPETENCIA]='CHEQUEO D.F'!G$2)),"N/P")</f>
        <v>N/P</v>
      </c>
      <c r="G81" s="3" t="str" cm="1">
        <f t="array" ref="G81">IFERROR(_xlfn._xlws.FILTER(BD_ATLETAS[TIEMPO],(BD_ATLETAS[ATLETA]=$A81)*(BD_ATLETAS[PRUEBA]='CHEQUEO D.F'!$B$1)*(BD_ATLETAS[SEXO]='CHEQUEO D.F'!$C$1)*(BD_ATLETAS[F. COMPETENCIA]='CHEQUEO D.F'!H$2)),"N/P")</f>
        <v>N/P</v>
      </c>
      <c r="H81" s="3" t="str" cm="1">
        <f t="array" ref="H81">IFERROR(_xlfn._xlws.FILTER(BD_ATLETAS[TIEMPO],(BD_ATLETAS[ATLETA]=$A81)*(BD_ATLETAS[PRUEBA]='CHEQUEO D.F'!$B$1)*(BD_ATLETAS[SEXO]='CHEQUEO D.F'!$C$1)*(BD_ATLETAS[F. COMPETENCIA]='CHEQUEO D.F'!I$2)),"N/P")</f>
        <v>N/P</v>
      </c>
      <c r="I81" s="3" t="str" cm="1">
        <f t="array" ref="I81">IFERROR(_xlfn._xlws.FILTER(BD_ATLETAS[TIEMPO],(BD_ATLETAS[ATLETA]=$A81)*(BD_ATLETAS[PRUEBA]='CHEQUEO D.F'!$B$1)*(BD_ATLETAS[SEXO]='CHEQUEO D.F'!$C$1)*(BD_ATLETAS[F. COMPETENCIA]='CHEQUEO D.F'!J$2)),"N/P")</f>
        <v>N/P</v>
      </c>
      <c r="J81" s="3" t="str">
        <f t="shared" ref="J81:J106" si="26">IF(B81&gt;18,$AF$11,_xlfn.XLOOKUP(B81,$AD$3:$AD$11,$AF$3:$AF$11,"-"))</f>
        <v>-</v>
      </c>
      <c r="K81" s="3" t="str">
        <f t="shared" ref="K81:K106" si="27">IF(D81="-","-",SUM(LOOKUP(111,E81:I81)-J81))</f>
        <v>-</v>
      </c>
      <c r="L81" s="1" t="str" cm="1">
        <f t="array" ref="L81">_xlfn.IFS(B81&lt;10,"",K81&gt;0,"",K81&lt;0,"VALIDO")</f>
        <v/>
      </c>
      <c r="M81" s="3" t="str">
        <f>IFERROR(SUM(#REF!-E81),"")</f>
        <v/>
      </c>
      <c r="N81" s="3" t="str">
        <f>IFERROR(SUM(F81-#REF!),"")</f>
        <v/>
      </c>
      <c r="O81" s="3" t="str">
        <f t="shared" ref="O81:O106" si="28">IFERROR(SUM(G81-F81),"")</f>
        <v/>
      </c>
      <c r="P81" s="3" t="str">
        <f t="shared" ref="P81:P106" si="29">IFERROR(SUM(H81-G81),"")</f>
        <v/>
      </c>
      <c r="Q81" s="3" t="str">
        <f t="shared" ref="Q81:Q106" si="30">IFERROR(SUM(I81-H81),"")</f>
        <v/>
      </c>
      <c r="R81" s="25" t="str" cm="1">
        <f t="array" ref="R81">IF(INDEX(T81:W81,COUNTA(T81:W81))&lt;0,"MEJORA CONTINUA","")</f>
        <v/>
      </c>
      <c r="S81" s="1">
        <f t="shared" ref="S81:S106" si="31">COUNT(E81:I81)</f>
        <v>0</v>
      </c>
      <c r="T81" t="str">
        <f t="shared" si="21"/>
        <v/>
      </c>
      <c r="U81" t="str">
        <f t="shared" si="22"/>
        <v/>
      </c>
      <c r="V81" t="str">
        <f t="shared" si="23"/>
        <v/>
      </c>
      <c r="W81" t="str">
        <f t="shared" si="24"/>
        <v/>
      </c>
    </row>
    <row r="82" spans="2:23" x14ac:dyDescent="0.25">
      <c r="B82" s="1">
        <f>_xlfn.XLOOKUP(A82,ATLETAS!$C:$C,ATLETAS!B:B,"-")</f>
        <v>0</v>
      </c>
      <c r="C82" s="1">
        <f>_xlfn.XLOOKUP(A82,ATLETAS!$C:$C,ATLETAS!F:F,"-")</f>
        <v>0</v>
      </c>
      <c r="D82" s="19" t="str">
        <f t="shared" si="25"/>
        <v>-</v>
      </c>
      <c r="E82" s="3" t="str" cm="1">
        <f t="array" ref="E82">IFERROR(_xlfn._xlws.FILTER(BD_ATLETAS[TIEMPO],(BD_ATLETAS[ATLETA]=$A82)*(BD_ATLETAS[PRUEBA]='CHEQUEO D.F'!$B$1)*(BD_ATLETAS[SEXO]='CHEQUEO D.F'!$C$1)*(BD_ATLETAS[F. COMPETENCIA]='CHEQUEO D.F'!E$2)),"N/P")</f>
        <v>N/P</v>
      </c>
      <c r="F82" s="3" t="str" cm="1">
        <f t="array" ref="F82">IFERROR(_xlfn._xlws.FILTER(BD_ATLETAS[TIEMPO],(BD_ATLETAS[ATLETA]=$A82)*(BD_ATLETAS[PRUEBA]='CHEQUEO D.F'!$B$1)*(BD_ATLETAS[SEXO]='CHEQUEO D.F'!$C$1)*(BD_ATLETAS[F. COMPETENCIA]='CHEQUEO D.F'!G$2)),"N/P")</f>
        <v>N/P</v>
      </c>
      <c r="G82" s="3" t="str" cm="1">
        <f t="array" ref="G82">IFERROR(_xlfn._xlws.FILTER(BD_ATLETAS[TIEMPO],(BD_ATLETAS[ATLETA]=$A82)*(BD_ATLETAS[PRUEBA]='CHEQUEO D.F'!$B$1)*(BD_ATLETAS[SEXO]='CHEQUEO D.F'!$C$1)*(BD_ATLETAS[F. COMPETENCIA]='CHEQUEO D.F'!H$2)),"N/P")</f>
        <v>N/P</v>
      </c>
      <c r="H82" s="3" t="str" cm="1">
        <f t="array" ref="H82">IFERROR(_xlfn._xlws.FILTER(BD_ATLETAS[TIEMPO],(BD_ATLETAS[ATLETA]=$A82)*(BD_ATLETAS[PRUEBA]='CHEQUEO D.F'!$B$1)*(BD_ATLETAS[SEXO]='CHEQUEO D.F'!$C$1)*(BD_ATLETAS[F. COMPETENCIA]='CHEQUEO D.F'!I$2)),"N/P")</f>
        <v>N/P</v>
      </c>
      <c r="I82" s="3" t="str" cm="1">
        <f t="array" ref="I82">IFERROR(_xlfn._xlws.FILTER(BD_ATLETAS[TIEMPO],(BD_ATLETAS[ATLETA]=$A82)*(BD_ATLETAS[PRUEBA]='CHEQUEO D.F'!$B$1)*(BD_ATLETAS[SEXO]='CHEQUEO D.F'!$C$1)*(BD_ATLETAS[F. COMPETENCIA]='CHEQUEO D.F'!J$2)),"N/P")</f>
        <v>N/P</v>
      </c>
      <c r="J82" s="3" t="str">
        <f t="shared" si="26"/>
        <v>-</v>
      </c>
      <c r="K82" s="3" t="str">
        <f t="shared" si="27"/>
        <v>-</v>
      </c>
      <c r="L82" s="1" t="str" cm="1">
        <f t="array" ref="L82">_xlfn.IFS(B82&lt;10,"",K82&gt;0,"",K82&lt;0,"VALIDO")</f>
        <v/>
      </c>
      <c r="M82" s="3" t="str">
        <f>IFERROR(SUM(#REF!-E82),"")</f>
        <v/>
      </c>
      <c r="N82" s="3" t="str">
        <f>IFERROR(SUM(F82-#REF!),"")</f>
        <v/>
      </c>
      <c r="O82" s="3" t="str">
        <f t="shared" si="28"/>
        <v/>
      </c>
      <c r="P82" s="3" t="str">
        <f t="shared" si="29"/>
        <v/>
      </c>
      <c r="Q82" s="3" t="str">
        <f t="shared" si="30"/>
        <v/>
      </c>
      <c r="R82" s="25" t="str" cm="1">
        <f t="array" ref="R82">IF(INDEX(T82:W82,COUNTA(T82:W82))&lt;0,"MEJORA CONTINUA","")</f>
        <v/>
      </c>
      <c r="S82" s="1">
        <f t="shared" si="31"/>
        <v>0</v>
      </c>
      <c r="T82" t="str">
        <f t="shared" si="21"/>
        <v/>
      </c>
      <c r="U82" t="str">
        <f t="shared" si="22"/>
        <v/>
      </c>
      <c r="V82" t="str">
        <f t="shared" si="23"/>
        <v/>
      </c>
      <c r="W82" t="str">
        <f t="shared" si="24"/>
        <v/>
      </c>
    </row>
    <row r="83" spans="2:23" x14ac:dyDescent="0.25">
      <c r="B83" s="1">
        <f>_xlfn.XLOOKUP(A83,ATLETAS!$C:$C,ATLETAS!B:B,"-")</f>
        <v>0</v>
      </c>
      <c r="C83" s="1">
        <f>_xlfn.XLOOKUP(A83,ATLETAS!$C:$C,ATLETAS!F:F,"-")</f>
        <v>0</v>
      </c>
      <c r="D83" s="19" t="str">
        <f t="shared" si="25"/>
        <v>-</v>
      </c>
      <c r="E83" s="3" t="str" cm="1">
        <f t="array" ref="E83">IFERROR(_xlfn._xlws.FILTER(BD_ATLETAS[TIEMPO],(BD_ATLETAS[ATLETA]=$A83)*(BD_ATLETAS[PRUEBA]='CHEQUEO D.F'!$B$1)*(BD_ATLETAS[SEXO]='CHEQUEO D.F'!$C$1)*(BD_ATLETAS[F. COMPETENCIA]='CHEQUEO D.F'!E$2)),"N/P")</f>
        <v>N/P</v>
      </c>
      <c r="F83" s="3" t="str" cm="1">
        <f t="array" ref="F83">IFERROR(_xlfn._xlws.FILTER(BD_ATLETAS[TIEMPO],(BD_ATLETAS[ATLETA]=$A83)*(BD_ATLETAS[PRUEBA]='CHEQUEO D.F'!$B$1)*(BD_ATLETAS[SEXO]='CHEQUEO D.F'!$C$1)*(BD_ATLETAS[F. COMPETENCIA]='CHEQUEO D.F'!G$2)),"N/P")</f>
        <v>N/P</v>
      </c>
      <c r="G83" s="3" t="str" cm="1">
        <f t="array" ref="G83">IFERROR(_xlfn._xlws.FILTER(BD_ATLETAS[TIEMPO],(BD_ATLETAS[ATLETA]=$A83)*(BD_ATLETAS[PRUEBA]='CHEQUEO D.F'!$B$1)*(BD_ATLETAS[SEXO]='CHEQUEO D.F'!$C$1)*(BD_ATLETAS[F. COMPETENCIA]='CHEQUEO D.F'!H$2)),"N/P")</f>
        <v>N/P</v>
      </c>
      <c r="H83" s="3" t="str" cm="1">
        <f t="array" ref="H83">IFERROR(_xlfn._xlws.FILTER(BD_ATLETAS[TIEMPO],(BD_ATLETAS[ATLETA]=$A83)*(BD_ATLETAS[PRUEBA]='CHEQUEO D.F'!$B$1)*(BD_ATLETAS[SEXO]='CHEQUEO D.F'!$C$1)*(BD_ATLETAS[F. COMPETENCIA]='CHEQUEO D.F'!I$2)),"N/P")</f>
        <v>N/P</v>
      </c>
      <c r="I83" s="3" t="str" cm="1">
        <f t="array" ref="I83">IFERROR(_xlfn._xlws.FILTER(BD_ATLETAS[TIEMPO],(BD_ATLETAS[ATLETA]=$A83)*(BD_ATLETAS[PRUEBA]='CHEQUEO D.F'!$B$1)*(BD_ATLETAS[SEXO]='CHEQUEO D.F'!$C$1)*(BD_ATLETAS[F. COMPETENCIA]='CHEQUEO D.F'!J$2)),"N/P")</f>
        <v>N/P</v>
      </c>
      <c r="J83" s="3" t="str">
        <f t="shared" si="26"/>
        <v>-</v>
      </c>
      <c r="K83" s="3" t="str">
        <f t="shared" si="27"/>
        <v>-</v>
      </c>
      <c r="L83" s="1" t="str" cm="1">
        <f t="array" ref="L83">_xlfn.IFS(B83&lt;10,"",K83&gt;0,"",K83&lt;0,"VALIDO")</f>
        <v/>
      </c>
      <c r="M83" s="3" t="str">
        <f>IFERROR(SUM(#REF!-E83),"")</f>
        <v/>
      </c>
      <c r="N83" s="3" t="str">
        <f>IFERROR(SUM(F83-#REF!),"")</f>
        <v/>
      </c>
      <c r="O83" s="3" t="str">
        <f t="shared" si="28"/>
        <v/>
      </c>
      <c r="P83" s="3" t="str">
        <f t="shared" si="29"/>
        <v/>
      </c>
      <c r="Q83" s="3" t="str">
        <f t="shared" si="30"/>
        <v/>
      </c>
      <c r="R83" s="25" t="str" cm="1">
        <f t="array" ref="R83">IF(INDEX(T83:W83,COUNTA(T83:W83))&lt;0,"MEJORA CONTINUA","")</f>
        <v/>
      </c>
      <c r="S83" s="1">
        <f t="shared" si="31"/>
        <v>0</v>
      </c>
      <c r="T83" t="str">
        <f t="shared" si="21"/>
        <v/>
      </c>
      <c r="U83" t="str">
        <f t="shared" si="22"/>
        <v/>
      </c>
      <c r="V83" t="str">
        <f t="shared" si="23"/>
        <v/>
      </c>
      <c r="W83" t="str">
        <f t="shared" si="24"/>
        <v/>
      </c>
    </row>
    <row r="84" spans="2:23" x14ac:dyDescent="0.25">
      <c r="B84" s="1">
        <f>_xlfn.XLOOKUP(A84,ATLETAS!$C:$C,ATLETAS!B:B,"-")</f>
        <v>0</v>
      </c>
      <c r="C84" s="1">
        <f>_xlfn.XLOOKUP(A84,ATLETAS!$C:$C,ATLETAS!F:F,"-")</f>
        <v>0</v>
      </c>
      <c r="D84" s="19" t="str">
        <f t="shared" si="25"/>
        <v>-</v>
      </c>
      <c r="E84" s="3" t="str" cm="1">
        <f t="array" ref="E84">IFERROR(_xlfn._xlws.FILTER(BD_ATLETAS[TIEMPO],(BD_ATLETAS[ATLETA]=$A84)*(BD_ATLETAS[PRUEBA]='CHEQUEO D.F'!$B$1)*(BD_ATLETAS[SEXO]='CHEQUEO D.F'!$C$1)*(BD_ATLETAS[F. COMPETENCIA]='CHEQUEO D.F'!E$2)),"N/P")</f>
        <v>N/P</v>
      </c>
      <c r="F84" s="3" t="str" cm="1">
        <f t="array" ref="F84">IFERROR(_xlfn._xlws.FILTER(BD_ATLETAS[TIEMPO],(BD_ATLETAS[ATLETA]=$A84)*(BD_ATLETAS[PRUEBA]='CHEQUEO D.F'!$B$1)*(BD_ATLETAS[SEXO]='CHEQUEO D.F'!$C$1)*(BD_ATLETAS[F. COMPETENCIA]='CHEQUEO D.F'!G$2)),"N/P")</f>
        <v>N/P</v>
      </c>
      <c r="G84" s="3" t="str" cm="1">
        <f t="array" ref="G84">IFERROR(_xlfn._xlws.FILTER(BD_ATLETAS[TIEMPO],(BD_ATLETAS[ATLETA]=$A84)*(BD_ATLETAS[PRUEBA]='CHEQUEO D.F'!$B$1)*(BD_ATLETAS[SEXO]='CHEQUEO D.F'!$C$1)*(BD_ATLETAS[F. COMPETENCIA]='CHEQUEO D.F'!H$2)),"N/P")</f>
        <v>N/P</v>
      </c>
      <c r="H84" s="3" t="str" cm="1">
        <f t="array" ref="H84">IFERROR(_xlfn._xlws.FILTER(BD_ATLETAS[TIEMPO],(BD_ATLETAS[ATLETA]=$A84)*(BD_ATLETAS[PRUEBA]='CHEQUEO D.F'!$B$1)*(BD_ATLETAS[SEXO]='CHEQUEO D.F'!$C$1)*(BD_ATLETAS[F. COMPETENCIA]='CHEQUEO D.F'!I$2)),"N/P")</f>
        <v>N/P</v>
      </c>
      <c r="I84" s="3" t="str" cm="1">
        <f t="array" ref="I84">IFERROR(_xlfn._xlws.FILTER(BD_ATLETAS[TIEMPO],(BD_ATLETAS[ATLETA]=$A84)*(BD_ATLETAS[PRUEBA]='CHEQUEO D.F'!$B$1)*(BD_ATLETAS[SEXO]='CHEQUEO D.F'!$C$1)*(BD_ATLETAS[F. COMPETENCIA]='CHEQUEO D.F'!J$2)),"N/P")</f>
        <v>N/P</v>
      </c>
      <c r="J84" s="3" t="str">
        <f t="shared" si="26"/>
        <v>-</v>
      </c>
      <c r="K84" s="3" t="str">
        <f t="shared" si="27"/>
        <v>-</v>
      </c>
      <c r="L84" s="1" t="str" cm="1">
        <f t="array" ref="L84">_xlfn.IFS(B84&lt;10,"",K84&gt;0,"",K84&lt;0,"VALIDO")</f>
        <v/>
      </c>
      <c r="M84" s="3" t="str">
        <f>IFERROR(SUM(#REF!-E84),"")</f>
        <v/>
      </c>
      <c r="N84" s="3" t="str">
        <f>IFERROR(SUM(F84-#REF!),"")</f>
        <v/>
      </c>
      <c r="O84" s="3" t="str">
        <f t="shared" si="28"/>
        <v/>
      </c>
      <c r="P84" s="3" t="str">
        <f t="shared" si="29"/>
        <v/>
      </c>
      <c r="Q84" s="3" t="str">
        <f t="shared" si="30"/>
        <v/>
      </c>
      <c r="R84" s="25" t="str" cm="1">
        <f t="array" ref="R84">IF(INDEX(T84:W84,COUNTA(T84:W84))&lt;0,"MEJORA CONTINUA","")</f>
        <v/>
      </c>
      <c r="S84" s="1">
        <f t="shared" si="31"/>
        <v>0</v>
      </c>
      <c r="T84" t="str">
        <f t="shared" si="21"/>
        <v/>
      </c>
      <c r="U84" t="str">
        <f t="shared" si="22"/>
        <v/>
      </c>
      <c r="V84" t="str">
        <f t="shared" si="23"/>
        <v/>
      </c>
      <c r="W84" t="str">
        <f t="shared" si="24"/>
        <v/>
      </c>
    </row>
    <row r="85" spans="2:23" x14ac:dyDescent="0.25">
      <c r="B85" s="1">
        <f>_xlfn.XLOOKUP(A85,ATLETAS!$C:$C,ATLETAS!B:B,"-")</f>
        <v>0</v>
      </c>
      <c r="C85" s="1">
        <f>_xlfn.XLOOKUP(A85,ATLETAS!$C:$C,ATLETAS!F:F,"-")</f>
        <v>0</v>
      </c>
      <c r="D85" s="19" t="str">
        <f t="shared" si="25"/>
        <v>-</v>
      </c>
      <c r="E85" s="3" t="str" cm="1">
        <f t="array" ref="E85">IFERROR(_xlfn._xlws.FILTER(BD_ATLETAS[TIEMPO],(BD_ATLETAS[ATLETA]=$A85)*(BD_ATLETAS[PRUEBA]='CHEQUEO D.F'!$B$1)*(BD_ATLETAS[SEXO]='CHEQUEO D.F'!$C$1)*(BD_ATLETAS[F. COMPETENCIA]='CHEQUEO D.F'!E$2)),"N/P")</f>
        <v>N/P</v>
      </c>
      <c r="F85" s="3" t="str" cm="1">
        <f t="array" ref="F85">IFERROR(_xlfn._xlws.FILTER(BD_ATLETAS[TIEMPO],(BD_ATLETAS[ATLETA]=$A85)*(BD_ATLETAS[PRUEBA]='CHEQUEO D.F'!$B$1)*(BD_ATLETAS[SEXO]='CHEQUEO D.F'!$C$1)*(BD_ATLETAS[F. COMPETENCIA]='CHEQUEO D.F'!G$2)),"N/P")</f>
        <v>N/P</v>
      </c>
      <c r="G85" s="3" t="str" cm="1">
        <f t="array" ref="G85">IFERROR(_xlfn._xlws.FILTER(BD_ATLETAS[TIEMPO],(BD_ATLETAS[ATLETA]=$A85)*(BD_ATLETAS[PRUEBA]='CHEQUEO D.F'!$B$1)*(BD_ATLETAS[SEXO]='CHEQUEO D.F'!$C$1)*(BD_ATLETAS[F. COMPETENCIA]='CHEQUEO D.F'!H$2)),"N/P")</f>
        <v>N/P</v>
      </c>
      <c r="H85" s="3" t="str" cm="1">
        <f t="array" ref="H85">IFERROR(_xlfn._xlws.FILTER(BD_ATLETAS[TIEMPO],(BD_ATLETAS[ATLETA]=$A85)*(BD_ATLETAS[PRUEBA]='CHEQUEO D.F'!$B$1)*(BD_ATLETAS[SEXO]='CHEQUEO D.F'!$C$1)*(BD_ATLETAS[F. COMPETENCIA]='CHEQUEO D.F'!I$2)),"N/P")</f>
        <v>N/P</v>
      </c>
      <c r="I85" s="3" t="str" cm="1">
        <f t="array" ref="I85">IFERROR(_xlfn._xlws.FILTER(BD_ATLETAS[TIEMPO],(BD_ATLETAS[ATLETA]=$A85)*(BD_ATLETAS[PRUEBA]='CHEQUEO D.F'!$B$1)*(BD_ATLETAS[SEXO]='CHEQUEO D.F'!$C$1)*(BD_ATLETAS[F. COMPETENCIA]='CHEQUEO D.F'!J$2)),"N/P")</f>
        <v>N/P</v>
      </c>
      <c r="J85" s="3" t="str">
        <f t="shared" si="26"/>
        <v>-</v>
      </c>
      <c r="K85" s="3" t="str">
        <f t="shared" si="27"/>
        <v>-</v>
      </c>
      <c r="L85" s="1" t="str" cm="1">
        <f t="array" ref="L85">_xlfn.IFS(B85&lt;10,"",K85&gt;0,"",K85&lt;0,"VALIDO")</f>
        <v/>
      </c>
      <c r="M85" s="3" t="str">
        <f>IFERROR(SUM(#REF!-E85),"")</f>
        <v/>
      </c>
      <c r="N85" s="3" t="str">
        <f>IFERROR(SUM(F85-#REF!),"")</f>
        <v/>
      </c>
      <c r="O85" s="3" t="str">
        <f t="shared" si="28"/>
        <v/>
      </c>
      <c r="P85" s="3" t="str">
        <f t="shared" si="29"/>
        <v/>
      </c>
      <c r="Q85" s="3" t="str">
        <f t="shared" si="30"/>
        <v/>
      </c>
      <c r="R85" s="25" t="str" cm="1">
        <f t="array" ref="R85">IF(INDEX(T85:W85,COUNTA(T85:W85))&lt;0,"MEJORA CONTINUA","")</f>
        <v/>
      </c>
      <c r="S85" s="1">
        <f t="shared" si="31"/>
        <v>0</v>
      </c>
      <c r="T85" t="str">
        <f t="shared" si="21"/>
        <v/>
      </c>
      <c r="U85" t="str">
        <f t="shared" si="22"/>
        <v/>
      </c>
      <c r="V85" t="str">
        <f t="shared" si="23"/>
        <v/>
      </c>
      <c r="W85" t="str">
        <f t="shared" si="24"/>
        <v/>
      </c>
    </row>
    <row r="86" spans="2:23" x14ac:dyDescent="0.25">
      <c r="B86" s="1">
        <f>_xlfn.XLOOKUP(A86,ATLETAS!$C:$C,ATLETAS!B:B,"-")</f>
        <v>0</v>
      </c>
      <c r="C86" s="1">
        <f>_xlfn.XLOOKUP(A86,ATLETAS!$C:$C,ATLETAS!F:F,"-")</f>
        <v>0</v>
      </c>
      <c r="D86" s="19" t="str">
        <f t="shared" si="25"/>
        <v>-</v>
      </c>
      <c r="E86" s="3" t="str" cm="1">
        <f t="array" ref="E86">IFERROR(_xlfn._xlws.FILTER(BD_ATLETAS[TIEMPO],(BD_ATLETAS[ATLETA]=$A86)*(BD_ATLETAS[PRUEBA]='CHEQUEO D.F'!$B$1)*(BD_ATLETAS[SEXO]='CHEQUEO D.F'!$C$1)*(BD_ATLETAS[F. COMPETENCIA]='CHEQUEO D.F'!E$2)),"N/P")</f>
        <v>N/P</v>
      </c>
      <c r="F86" s="3" t="str" cm="1">
        <f t="array" ref="F86">IFERROR(_xlfn._xlws.FILTER(BD_ATLETAS[TIEMPO],(BD_ATLETAS[ATLETA]=$A86)*(BD_ATLETAS[PRUEBA]='CHEQUEO D.F'!$B$1)*(BD_ATLETAS[SEXO]='CHEQUEO D.F'!$C$1)*(BD_ATLETAS[F. COMPETENCIA]='CHEQUEO D.F'!G$2)),"N/P")</f>
        <v>N/P</v>
      </c>
      <c r="G86" s="3" t="str" cm="1">
        <f t="array" ref="G86">IFERROR(_xlfn._xlws.FILTER(BD_ATLETAS[TIEMPO],(BD_ATLETAS[ATLETA]=$A86)*(BD_ATLETAS[PRUEBA]='CHEQUEO D.F'!$B$1)*(BD_ATLETAS[SEXO]='CHEQUEO D.F'!$C$1)*(BD_ATLETAS[F. COMPETENCIA]='CHEQUEO D.F'!H$2)),"N/P")</f>
        <v>N/P</v>
      </c>
      <c r="H86" s="3" t="str" cm="1">
        <f t="array" ref="H86">IFERROR(_xlfn._xlws.FILTER(BD_ATLETAS[TIEMPO],(BD_ATLETAS[ATLETA]=$A86)*(BD_ATLETAS[PRUEBA]='CHEQUEO D.F'!$B$1)*(BD_ATLETAS[SEXO]='CHEQUEO D.F'!$C$1)*(BD_ATLETAS[F. COMPETENCIA]='CHEQUEO D.F'!I$2)),"N/P")</f>
        <v>N/P</v>
      </c>
      <c r="I86" s="3" t="str" cm="1">
        <f t="array" ref="I86">IFERROR(_xlfn._xlws.FILTER(BD_ATLETAS[TIEMPO],(BD_ATLETAS[ATLETA]=$A86)*(BD_ATLETAS[PRUEBA]='CHEQUEO D.F'!$B$1)*(BD_ATLETAS[SEXO]='CHEQUEO D.F'!$C$1)*(BD_ATLETAS[F. COMPETENCIA]='CHEQUEO D.F'!J$2)),"N/P")</f>
        <v>N/P</v>
      </c>
      <c r="J86" s="3" t="str">
        <f t="shared" si="26"/>
        <v>-</v>
      </c>
      <c r="K86" s="3" t="str">
        <f t="shared" si="27"/>
        <v>-</v>
      </c>
      <c r="L86" s="1" t="str" cm="1">
        <f t="array" ref="L86">_xlfn.IFS(B86&lt;10,"",K86&gt;0,"",K86&lt;0,"VALIDO")</f>
        <v/>
      </c>
      <c r="M86" s="3" t="str">
        <f>IFERROR(SUM(#REF!-E86),"")</f>
        <v/>
      </c>
      <c r="N86" s="3" t="str">
        <f>IFERROR(SUM(F86-#REF!),"")</f>
        <v/>
      </c>
      <c r="O86" s="3" t="str">
        <f t="shared" si="28"/>
        <v/>
      </c>
      <c r="P86" s="3" t="str">
        <f t="shared" si="29"/>
        <v/>
      </c>
      <c r="Q86" s="3" t="str">
        <f t="shared" si="30"/>
        <v/>
      </c>
      <c r="R86" s="25" t="str" cm="1">
        <f t="array" ref="R86">IF(INDEX(T86:W86,COUNTA(T86:W86))&lt;0,"MEJORA CONTINUA","")</f>
        <v/>
      </c>
      <c r="S86" s="1">
        <f t="shared" si="31"/>
        <v>0</v>
      </c>
      <c r="T86" t="str">
        <f t="shared" si="21"/>
        <v/>
      </c>
      <c r="U86" t="str">
        <f t="shared" si="22"/>
        <v/>
      </c>
      <c r="V86" t="str">
        <f t="shared" si="23"/>
        <v/>
      </c>
      <c r="W86" t="str">
        <f t="shared" si="24"/>
        <v/>
      </c>
    </row>
    <row r="87" spans="2:23" x14ac:dyDescent="0.25">
      <c r="B87" s="1">
        <f>_xlfn.XLOOKUP(A87,ATLETAS!$C:$C,ATLETAS!B:B,"-")</f>
        <v>0</v>
      </c>
      <c r="C87" s="1">
        <f>_xlfn.XLOOKUP(A87,ATLETAS!$C:$C,ATLETAS!F:F,"-")</f>
        <v>0</v>
      </c>
      <c r="D87" s="19" t="str">
        <f t="shared" si="25"/>
        <v>-</v>
      </c>
      <c r="E87" s="3" t="str" cm="1">
        <f t="array" ref="E87">IFERROR(_xlfn._xlws.FILTER(BD_ATLETAS[TIEMPO],(BD_ATLETAS[ATLETA]=$A87)*(BD_ATLETAS[PRUEBA]='CHEQUEO D.F'!$B$1)*(BD_ATLETAS[SEXO]='CHEQUEO D.F'!$C$1)*(BD_ATLETAS[F. COMPETENCIA]='CHEQUEO D.F'!E$2)),"N/P")</f>
        <v>N/P</v>
      </c>
      <c r="F87" s="3" t="str" cm="1">
        <f t="array" ref="F87">IFERROR(_xlfn._xlws.FILTER(BD_ATLETAS[TIEMPO],(BD_ATLETAS[ATLETA]=$A87)*(BD_ATLETAS[PRUEBA]='CHEQUEO D.F'!$B$1)*(BD_ATLETAS[SEXO]='CHEQUEO D.F'!$C$1)*(BD_ATLETAS[F. COMPETENCIA]='CHEQUEO D.F'!G$2)),"N/P")</f>
        <v>N/P</v>
      </c>
      <c r="G87" s="3" t="str" cm="1">
        <f t="array" ref="G87">IFERROR(_xlfn._xlws.FILTER(BD_ATLETAS[TIEMPO],(BD_ATLETAS[ATLETA]=$A87)*(BD_ATLETAS[PRUEBA]='CHEQUEO D.F'!$B$1)*(BD_ATLETAS[SEXO]='CHEQUEO D.F'!$C$1)*(BD_ATLETAS[F. COMPETENCIA]='CHEQUEO D.F'!H$2)),"N/P")</f>
        <v>N/P</v>
      </c>
      <c r="H87" s="3" t="str" cm="1">
        <f t="array" ref="H87">IFERROR(_xlfn._xlws.FILTER(BD_ATLETAS[TIEMPO],(BD_ATLETAS[ATLETA]=$A87)*(BD_ATLETAS[PRUEBA]='CHEQUEO D.F'!$B$1)*(BD_ATLETAS[SEXO]='CHEQUEO D.F'!$C$1)*(BD_ATLETAS[F. COMPETENCIA]='CHEQUEO D.F'!I$2)),"N/P")</f>
        <v>N/P</v>
      </c>
      <c r="I87" s="3" t="str" cm="1">
        <f t="array" ref="I87">IFERROR(_xlfn._xlws.FILTER(BD_ATLETAS[TIEMPO],(BD_ATLETAS[ATLETA]=$A87)*(BD_ATLETAS[PRUEBA]='CHEQUEO D.F'!$B$1)*(BD_ATLETAS[SEXO]='CHEQUEO D.F'!$C$1)*(BD_ATLETAS[F. COMPETENCIA]='CHEQUEO D.F'!J$2)),"N/P")</f>
        <v>N/P</v>
      </c>
      <c r="J87" s="3" t="str">
        <f t="shared" si="26"/>
        <v>-</v>
      </c>
      <c r="K87" s="3" t="str">
        <f t="shared" si="27"/>
        <v>-</v>
      </c>
      <c r="L87" s="1" t="str" cm="1">
        <f t="array" ref="L87">_xlfn.IFS(B87&lt;10,"",K87&gt;0,"",K87&lt;0,"VALIDO")</f>
        <v/>
      </c>
      <c r="M87" s="3" t="str">
        <f>IFERROR(SUM(#REF!-E87),"")</f>
        <v/>
      </c>
      <c r="N87" s="3" t="str">
        <f>IFERROR(SUM(F87-#REF!),"")</f>
        <v/>
      </c>
      <c r="O87" s="3" t="str">
        <f t="shared" si="28"/>
        <v/>
      </c>
      <c r="P87" s="3" t="str">
        <f t="shared" si="29"/>
        <v/>
      </c>
      <c r="Q87" s="3" t="str">
        <f t="shared" si="30"/>
        <v/>
      </c>
      <c r="R87" s="25" t="str" cm="1">
        <f t="array" ref="R87">IF(INDEX(T87:W87,COUNTA(T87:W87))&lt;0,"MEJORA CONTINUA","")</f>
        <v/>
      </c>
      <c r="S87" s="1">
        <f t="shared" si="31"/>
        <v>0</v>
      </c>
      <c r="T87" t="str">
        <f t="shared" si="21"/>
        <v/>
      </c>
      <c r="U87" t="str">
        <f t="shared" si="22"/>
        <v/>
      </c>
      <c r="V87" t="str">
        <f t="shared" si="23"/>
        <v/>
      </c>
      <c r="W87" t="str">
        <f t="shared" si="24"/>
        <v/>
      </c>
    </row>
    <row r="88" spans="2:23" x14ac:dyDescent="0.25">
      <c r="B88" s="1">
        <f>_xlfn.XLOOKUP(A88,ATLETAS!$C:$C,ATLETAS!B:B,"-")</f>
        <v>0</v>
      </c>
      <c r="C88" s="1">
        <f>_xlfn.XLOOKUP(A88,ATLETAS!$C:$C,ATLETAS!F:F,"-")</f>
        <v>0</v>
      </c>
      <c r="D88" s="19" t="str">
        <f t="shared" si="25"/>
        <v>-</v>
      </c>
      <c r="E88" s="3" t="str" cm="1">
        <f t="array" ref="E88">IFERROR(_xlfn._xlws.FILTER(BD_ATLETAS[TIEMPO],(BD_ATLETAS[ATLETA]=$A88)*(BD_ATLETAS[PRUEBA]='CHEQUEO D.F'!$B$1)*(BD_ATLETAS[SEXO]='CHEQUEO D.F'!$C$1)*(BD_ATLETAS[F. COMPETENCIA]='CHEQUEO D.F'!E$2)),"N/P")</f>
        <v>N/P</v>
      </c>
      <c r="F88" s="3" t="str" cm="1">
        <f t="array" ref="F88">IFERROR(_xlfn._xlws.FILTER(BD_ATLETAS[TIEMPO],(BD_ATLETAS[ATLETA]=$A88)*(BD_ATLETAS[PRUEBA]='CHEQUEO D.F'!$B$1)*(BD_ATLETAS[SEXO]='CHEQUEO D.F'!$C$1)*(BD_ATLETAS[F. COMPETENCIA]='CHEQUEO D.F'!G$2)),"N/P")</f>
        <v>N/P</v>
      </c>
      <c r="G88" s="3" t="str" cm="1">
        <f t="array" ref="G88">IFERROR(_xlfn._xlws.FILTER(BD_ATLETAS[TIEMPO],(BD_ATLETAS[ATLETA]=$A88)*(BD_ATLETAS[PRUEBA]='CHEQUEO D.F'!$B$1)*(BD_ATLETAS[SEXO]='CHEQUEO D.F'!$C$1)*(BD_ATLETAS[F. COMPETENCIA]='CHEQUEO D.F'!H$2)),"N/P")</f>
        <v>N/P</v>
      </c>
      <c r="H88" s="3" t="str" cm="1">
        <f t="array" ref="H88">IFERROR(_xlfn._xlws.FILTER(BD_ATLETAS[TIEMPO],(BD_ATLETAS[ATLETA]=$A88)*(BD_ATLETAS[PRUEBA]='CHEQUEO D.F'!$B$1)*(BD_ATLETAS[SEXO]='CHEQUEO D.F'!$C$1)*(BD_ATLETAS[F. COMPETENCIA]='CHEQUEO D.F'!I$2)),"N/P")</f>
        <v>N/P</v>
      </c>
      <c r="I88" s="3" t="str" cm="1">
        <f t="array" ref="I88">IFERROR(_xlfn._xlws.FILTER(BD_ATLETAS[TIEMPO],(BD_ATLETAS[ATLETA]=$A88)*(BD_ATLETAS[PRUEBA]='CHEQUEO D.F'!$B$1)*(BD_ATLETAS[SEXO]='CHEQUEO D.F'!$C$1)*(BD_ATLETAS[F. COMPETENCIA]='CHEQUEO D.F'!J$2)),"N/P")</f>
        <v>N/P</v>
      </c>
      <c r="J88" s="3" t="str">
        <f t="shared" si="26"/>
        <v>-</v>
      </c>
      <c r="K88" s="3" t="str">
        <f t="shared" si="27"/>
        <v>-</v>
      </c>
      <c r="L88" s="1" t="str" cm="1">
        <f t="array" ref="L88">_xlfn.IFS(B88&lt;10,"",K88&gt;0,"",K88&lt;0,"VALIDO")</f>
        <v/>
      </c>
      <c r="M88" s="3" t="str">
        <f>IFERROR(SUM(#REF!-E88),"")</f>
        <v/>
      </c>
      <c r="N88" s="3" t="str">
        <f>IFERROR(SUM(F88-#REF!),"")</f>
        <v/>
      </c>
      <c r="O88" s="3" t="str">
        <f t="shared" si="28"/>
        <v/>
      </c>
      <c r="P88" s="3" t="str">
        <f t="shared" si="29"/>
        <v/>
      </c>
      <c r="Q88" s="3" t="str">
        <f t="shared" si="30"/>
        <v/>
      </c>
      <c r="R88" s="25" t="str" cm="1">
        <f t="array" ref="R88">IF(INDEX(T88:W88,COUNTA(T88:W88))&lt;0,"MEJORA CONTINUA","")</f>
        <v/>
      </c>
      <c r="S88" s="1">
        <f t="shared" si="31"/>
        <v>0</v>
      </c>
      <c r="T88" t="str">
        <f t="shared" si="21"/>
        <v/>
      </c>
      <c r="U88" t="str">
        <f t="shared" si="22"/>
        <v/>
      </c>
      <c r="V88" t="str">
        <f t="shared" si="23"/>
        <v/>
      </c>
      <c r="W88" t="str">
        <f t="shared" si="24"/>
        <v/>
      </c>
    </row>
    <row r="89" spans="2:23" x14ac:dyDescent="0.25">
      <c r="B89" s="1">
        <f>_xlfn.XLOOKUP(A89,ATLETAS!$C:$C,ATLETAS!B:B,"-")</f>
        <v>0</v>
      </c>
      <c r="C89" s="1">
        <f>_xlfn.XLOOKUP(A89,ATLETAS!$C:$C,ATLETAS!F:F,"-")</f>
        <v>0</v>
      </c>
      <c r="D89" s="19" t="str">
        <f t="shared" si="25"/>
        <v>-</v>
      </c>
      <c r="E89" s="3" t="str" cm="1">
        <f t="array" ref="E89">IFERROR(_xlfn._xlws.FILTER(BD_ATLETAS[TIEMPO],(BD_ATLETAS[ATLETA]=$A89)*(BD_ATLETAS[PRUEBA]='CHEQUEO D.F'!$B$1)*(BD_ATLETAS[SEXO]='CHEQUEO D.F'!$C$1)*(BD_ATLETAS[F. COMPETENCIA]='CHEQUEO D.F'!E$2)),"N/P")</f>
        <v>N/P</v>
      </c>
      <c r="F89" s="3" t="str" cm="1">
        <f t="array" ref="F89">IFERROR(_xlfn._xlws.FILTER(BD_ATLETAS[TIEMPO],(BD_ATLETAS[ATLETA]=$A89)*(BD_ATLETAS[PRUEBA]='CHEQUEO D.F'!$B$1)*(BD_ATLETAS[SEXO]='CHEQUEO D.F'!$C$1)*(BD_ATLETAS[F. COMPETENCIA]='CHEQUEO D.F'!G$2)),"N/P")</f>
        <v>N/P</v>
      </c>
      <c r="G89" s="3" t="str" cm="1">
        <f t="array" ref="G89">IFERROR(_xlfn._xlws.FILTER(BD_ATLETAS[TIEMPO],(BD_ATLETAS[ATLETA]=$A89)*(BD_ATLETAS[PRUEBA]='CHEQUEO D.F'!$B$1)*(BD_ATLETAS[SEXO]='CHEQUEO D.F'!$C$1)*(BD_ATLETAS[F. COMPETENCIA]='CHEQUEO D.F'!H$2)),"N/P")</f>
        <v>N/P</v>
      </c>
      <c r="H89" s="3" t="str" cm="1">
        <f t="array" ref="H89">IFERROR(_xlfn._xlws.FILTER(BD_ATLETAS[TIEMPO],(BD_ATLETAS[ATLETA]=$A89)*(BD_ATLETAS[PRUEBA]='CHEQUEO D.F'!$B$1)*(BD_ATLETAS[SEXO]='CHEQUEO D.F'!$C$1)*(BD_ATLETAS[F. COMPETENCIA]='CHEQUEO D.F'!I$2)),"N/P")</f>
        <v>N/P</v>
      </c>
      <c r="I89" s="3" t="str" cm="1">
        <f t="array" ref="I89">IFERROR(_xlfn._xlws.FILTER(BD_ATLETAS[TIEMPO],(BD_ATLETAS[ATLETA]=$A89)*(BD_ATLETAS[PRUEBA]='CHEQUEO D.F'!$B$1)*(BD_ATLETAS[SEXO]='CHEQUEO D.F'!$C$1)*(BD_ATLETAS[F. COMPETENCIA]='CHEQUEO D.F'!J$2)),"N/P")</f>
        <v>N/P</v>
      </c>
      <c r="J89" s="3" t="str">
        <f t="shared" si="26"/>
        <v>-</v>
      </c>
      <c r="K89" s="3" t="str">
        <f t="shared" si="27"/>
        <v>-</v>
      </c>
      <c r="L89" s="1" t="str" cm="1">
        <f t="array" ref="L89">_xlfn.IFS(B89&lt;10,"",K89&gt;0,"",K89&lt;0,"VALIDO")</f>
        <v/>
      </c>
      <c r="M89" s="3" t="str">
        <f>IFERROR(SUM(#REF!-E89),"")</f>
        <v/>
      </c>
      <c r="N89" s="3" t="str">
        <f>IFERROR(SUM(F89-#REF!),"")</f>
        <v/>
      </c>
      <c r="O89" s="3" t="str">
        <f t="shared" si="28"/>
        <v/>
      </c>
      <c r="P89" s="3" t="str">
        <f t="shared" si="29"/>
        <v/>
      </c>
      <c r="Q89" s="3" t="str">
        <f t="shared" si="30"/>
        <v/>
      </c>
      <c r="R89" s="25" t="str" cm="1">
        <f t="array" ref="R89">IF(INDEX(T89:W89,COUNTA(T89:W89))&lt;0,"MEJORA CONTINUA","")</f>
        <v/>
      </c>
      <c r="S89" s="1">
        <f t="shared" si="31"/>
        <v>0</v>
      </c>
      <c r="T89" t="str">
        <f t="shared" si="21"/>
        <v/>
      </c>
      <c r="U89" t="str">
        <f t="shared" si="22"/>
        <v/>
      </c>
      <c r="V89" t="str">
        <f t="shared" si="23"/>
        <v/>
      </c>
      <c r="W89" t="str">
        <f t="shared" si="24"/>
        <v/>
      </c>
    </row>
    <row r="90" spans="2:23" x14ac:dyDescent="0.25">
      <c r="B90" s="1">
        <f>_xlfn.XLOOKUP(A90,ATLETAS!$C:$C,ATLETAS!B:B,"-")</f>
        <v>0</v>
      </c>
      <c r="C90" s="1">
        <f>_xlfn.XLOOKUP(A90,ATLETAS!$C:$C,ATLETAS!F:F,"-")</f>
        <v>0</v>
      </c>
      <c r="D90" s="19" t="str">
        <f t="shared" si="25"/>
        <v>-</v>
      </c>
      <c r="E90" s="3" t="str" cm="1">
        <f t="array" ref="E90">IFERROR(_xlfn._xlws.FILTER(BD_ATLETAS[TIEMPO],(BD_ATLETAS[ATLETA]=$A90)*(BD_ATLETAS[PRUEBA]='CHEQUEO D.F'!$B$1)*(BD_ATLETAS[SEXO]='CHEQUEO D.F'!$C$1)*(BD_ATLETAS[F. COMPETENCIA]='CHEQUEO D.F'!E$2)),"N/P")</f>
        <v>N/P</v>
      </c>
      <c r="F90" s="3" t="str" cm="1">
        <f t="array" ref="F90">IFERROR(_xlfn._xlws.FILTER(BD_ATLETAS[TIEMPO],(BD_ATLETAS[ATLETA]=$A90)*(BD_ATLETAS[PRUEBA]='CHEQUEO D.F'!$B$1)*(BD_ATLETAS[SEXO]='CHEQUEO D.F'!$C$1)*(BD_ATLETAS[F. COMPETENCIA]='CHEQUEO D.F'!G$2)),"N/P")</f>
        <v>N/P</v>
      </c>
      <c r="G90" s="3" t="str" cm="1">
        <f t="array" ref="G90">IFERROR(_xlfn._xlws.FILTER(BD_ATLETAS[TIEMPO],(BD_ATLETAS[ATLETA]=$A90)*(BD_ATLETAS[PRUEBA]='CHEQUEO D.F'!$B$1)*(BD_ATLETAS[SEXO]='CHEQUEO D.F'!$C$1)*(BD_ATLETAS[F. COMPETENCIA]='CHEQUEO D.F'!H$2)),"N/P")</f>
        <v>N/P</v>
      </c>
      <c r="H90" s="3" t="str" cm="1">
        <f t="array" ref="H90">IFERROR(_xlfn._xlws.FILTER(BD_ATLETAS[TIEMPO],(BD_ATLETAS[ATLETA]=$A90)*(BD_ATLETAS[PRUEBA]='CHEQUEO D.F'!$B$1)*(BD_ATLETAS[SEXO]='CHEQUEO D.F'!$C$1)*(BD_ATLETAS[F. COMPETENCIA]='CHEQUEO D.F'!I$2)),"N/P")</f>
        <v>N/P</v>
      </c>
      <c r="I90" s="3" t="str" cm="1">
        <f t="array" ref="I90">IFERROR(_xlfn._xlws.FILTER(BD_ATLETAS[TIEMPO],(BD_ATLETAS[ATLETA]=$A90)*(BD_ATLETAS[PRUEBA]='CHEQUEO D.F'!$B$1)*(BD_ATLETAS[SEXO]='CHEQUEO D.F'!$C$1)*(BD_ATLETAS[F. COMPETENCIA]='CHEQUEO D.F'!J$2)),"N/P")</f>
        <v>N/P</v>
      </c>
      <c r="J90" s="3" t="str">
        <f t="shared" si="26"/>
        <v>-</v>
      </c>
      <c r="K90" s="3" t="str">
        <f t="shared" si="27"/>
        <v>-</v>
      </c>
      <c r="L90" s="1" t="str" cm="1">
        <f t="array" ref="L90">_xlfn.IFS(B90&lt;10,"",K90&gt;0,"",K90&lt;0,"VALIDO")</f>
        <v/>
      </c>
      <c r="M90" s="3" t="str">
        <f>IFERROR(SUM(#REF!-E90),"")</f>
        <v/>
      </c>
      <c r="N90" s="3" t="str">
        <f>IFERROR(SUM(F90-#REF!),"")</f>
        <v/>
      </c>
      <c r="O90" s="3" t="str">
        <f t="shared" si="28"/>
        <v/>
      </c>
      <c r="P90" s="3" t="str">
        <f t="shared" si="29"/>
        <v/>
      </c>
      <c r="Q90" s="3" t="str">
        <f t="shared" si="30"/>
        <v/>
      </c>
      <c r="R90" s="25" t="str" cm="1">
        <f t="array" ref="R90">IF(INDEX(T90:W90,COUNTA(T90:W90))&lt;0,"MEJORA CONTINUA","")</f>
        <v/>
      </c>
      <c r="S90" s="1">
        <f t="shared" si="31"/>
        <v>0</v>
      </c>
      <c r="T90" t="str">
        <f t="shared" si="21"/>
        <v/>
      </c>
      <c r="U90" t="str">
        <f t="shared" si="22"/>
        <v/>
      </c>
      <c r="V90" t="str">
        <f t="shared" si="23"/>
        <v/>
      </c>
      <c r="W90" t="str">
        <f t="shared" si="24"/>
        <v/>
      </c>
    </row>
    <row r="91" spans="2:23" x14ac:dyDescent="0.25">
      <c r="B91" s="1">
        <f>_xlfn.XLOOKUP(A91,ATLETAS!$C:$C,ATLETAS!B:B,"-")</f>
        <v>0</v>
      </c>
      <c r="C91" s="1">
        <f>_xlfn.XLOOKUP(A91,ATLETAS!$C:$C,ATLETAS!F:F,"-")</f>
        <v>0</v>
      </c>
      <c r="D91" s="19" t="str">
        <f t="shared" si="25"/>
        <v>-</v>
      </c>
      <c r="E91" s="3" t="str" cm="1">
        <f t="array" ref="E91">IFERROR(_xlfn._xlws.FILTER(BD_ATLETAS[TIEMPO],(BD_ATLETAS[ATLETA]=$A91)*(BD_ATLETAS[PRUEBA]='CHEQUEO D.F'!$B$1)*(BD_ATLETAS[SEXO]='CHEQUEO D.F'!$C$1)*(BD_ATLETAS[F. COMPETENCIA]='CHEQUEO D.F'!E$2)),"N/P")</f>
        <v>N/P</v>
      </c>
      <c r="F91" s="3" t="str" cm="1">
        <f t="array" ref="F91">IFERROR(_xlfn._xlws.FILTER(BD_ATLETAS[TIEMPO],(BD_ATLETAS[ATLETA]=$A91)*(BD_ATLETAS[PRUEBA]='CHEQUEO D.F'!$B$1)*(BD_ATLETAS[SEXO]='CHEQUEO D.F'!$C$1)*(BD_ATLETAS[F. COMPETENCIA]='CHEQUEO D.F'!G$2)),"N/P")</f>
        <v>N/P</v>
      </c>
      <c r="G91" s="3" t="str" cm="1">
        <f t="array" ref="G91">IFERROR(_xlfn._xlws.FILTER(BD_ATLETAS[TIEMPO],(BD_ATLETAS[ATLETA]=$A91)*(BD_ATLETAS[PRUEBA]='CHEQUEO D.F'!$B$1)*(BD_ATLETAS[SEXO]='CHEQUEO D.F'!$C$1)*(BD_ATLETAS[F. COMPETENCIA]='CHEQUEO D.F'!H$2)),"N/P")</f>
        <v>N/P</v>
      </c>
      <c r="H91" s="3" t="str" cm="1">
        <f t="array" ref="H91">IFERROR(_xlfn._xlws.FILTER(BD_ATLETAS[TIEMPO],(BD_ATLETAS[ATLETA]=$A91)*(BD_ATLETAS[PRUEBA]='CHEQUEO D.F'!$B$1)*(BD_ATLETAS[SEXO]='CHEQUEO D.F'!$C$1)*(BD_ATLETAS[F. COMPETENCIA]='CHEQUEO D.F'!I$2)),"N/P")</f>
        <v>N/P</v>
      </c>
      <c r="I91" s="3" t="str" cm="1">
        <f t="array" ref="I91">IFERROR(_xlfn._xlws.FILTER(BD_ATLETAS[TIEMPO],(BD_ATLETAS[ATLETA]=$A91)*(BD_ATLETAS[PRUEBA]='CHEQUEO D.F'!$B$1)*(BD_ATLETAS[SEXO]='CHEQUEO D.F'!$C$1)*(BD_ATLETAS[F. COMPETENCIA]='CHEQUEO D.F'!J$2)),"N/P")</f>
        <v>N/P</v>
      </c>
      <c r="J91" s="3" t="str">
        <f t="shared" si="26"/>
        <v>-</v>
      </c>
      <c r="K91" s="3" t="str">
        <f t="shared" si="27"/>
        <v>-</v>
      </c>
      <c r="L91" s="1" t="str" cm="1">
        <f t="array" ref="L91">_xlfn.IFS(B91&lt;10,"",K91&gt;0,"",K91&lt;0,"VALIDO")</f>
        <v/>
      </c>
      <c r="M91" s="3" t="str">
        <f>IFERROR(SUM(#REF!-E91),"")</f>
        <v/>
      </c>
      <c r="N91" s="3" t="str">
        <f>IFERROR(SUM(F91-#REF!),"")</f>
        <v/>
      </c>
      <c r="O91" s="3" t="str">
        <f t="shared" si="28"/>
        <v/>
      </c>
      <c r="P91" s="3" t="str">
        <f t="shared" si="29"/>
        <v/>
      </c>
      <c r="Q91" s="3" t="str">
        <f t="shared" si="30"/>
        <v/>
      </c>
      <c r="R91" s="25" t="str" cm="1">
        <f t="array" ref="R91">IF(INDEX(T91:W91,COUNTA(T91:W91))&lt;0,"MEJORA CONTINUA","")</f>
        <v/>
      </c>
      <c r="S91" s="1">
        <f t="shared" si="31"/>
        <v>0</v>
      </c>
      <c r="T91" t="str">
        <f t="shared" si="21"/>
        <v/>
      </c>
      <c r="U91" t="str">
        <f t="shared" si="22"/>
        <v/>
      </c>
      <c r="V91" t="str">
        <f t="shared" si="23"/>
        <v/>
      </c>
      <c r="W91" t="str">
        <f t="shared" si="24"/>
        <v/>
      </c>
    </row>
    <row r="92" spans="2:23" x14ac:dyDescent="0.25">
      <c r="B92" s="1">
        <f>_xlfn.XLOOKUP(A92,ATLETAS!$C:$C,ATLETAS!B:B,"-")</f>
        <v>0</v>
      </c>
      <c r="C92" s="1">
        <f>_xlfn.XLOOKUP(A92,ATLETAS!$C:$C,ATLETAS!F:F,"-")</f>
        <v>0</v>
      </c>
      <c r="D92" s="19" t="str">
        <f t="shared" si="25"/>
        <v>-</v>
      </c>
      <c r="E92" s="3" t="str" cm="1">
        <f t="array" ref="E92">IFERROR(_xlfn._xlws.FILTER(BD_ATLETAS[TIEMPO],(BD_ATLETAS[ATLETA]=$A92)*(BD_ATLETAS[PRUEBA]='CHEQUEO D.F'!$B$1)*(BD_ATLETAS[SEXO]='CHEQUEO D.F'!$C$1)*(BD_ATLETAS[F. COMPETENCIA]='CHEQUEO D.F'!E$2)),"N/P")</f>
        <v>N/P</v>
      </c>
      <c r="F92" s="3" t="str" cm="1">
        <f t="array" ref="F92">IFERROR(_xlfn._xlws.FILTER(BD_ATLETAS[TIEMPO],(BD_ATLETAS[ATLETA]=$A92)*(BD_ATLETAS[PRUEBA]='CHEQUEO D.F'!$B$1)*(BD_ATLETAS[SEXO]='CHEQUEO D.F'!$C$1)*(BD_ATLETAS[F. COMPETENCIA]='CHEQUEO D.F'!G$2)),"N/P")</f>
        <v>N/P</v>
      </c>
      <c r="G92" s="3" t="str" cm="1">
        <f t="array" ref="G92">IFERROR(_xlfn._xlws.FILTER(BD_ATLETAS[TIEMPO],(BD_ATLETAS[ATLETA]=$A92)*(BD_ATLETAS[PRUEBA]='CHEQUEO D.F'!$B$1)*(BD_ATLETAS[SEXO]='CHEQUEO D.F'!$C$1)*(BD_ATLETAS[F. COMPETENCIA]='CHEQUEO D.F'!H$2)),"N/P")</f>
        <v>N/P</v>
      </c>
      <c r="H92" s="3" t="str" cm="1">
        <f t="array" ref="H92">IFERROR(_xlfn._xlws.FILTER(BD_ATLETAS[TIEMPO],(BD_ATLETAS[ATLETA]=$A92)*(BD_ATLETAS[PRUEBA]='CHEQUEO D.F'!$B$1)*(BD_ATLETAS[SEXO]='CHEQUEO D.F'!$C$1)*(BD_ATLETAS[F. COMPETENCIA]='CHEQUEO D.F'!I$2)),"N/P")</f>
        <v>N/P</v>
      </c>
      <c r="I92" s="3" t="str" cm="1">
        <f t="array" ref="I92">IFERROR(_xlfn._xlws.FILTER(BD_ATLETAS[TIEMPO],(BD_ATLETAS[ATLETA]=$A92)*(BD_ATLETAS[PRUEBA]='CHEQUEO D.F'!$B$1)*(BD_ATLETAS[SEXO]='CHEQUEO D.F'!$C$1)*(BD_ATLETAS[F. COMPETENCIA]='CHEQUEO D.F'!J$2)),"N/P")</f>
        <v>N/P</v>
      </c>
      <c r="J92" s="3" t="str">
        <f t="shared" si="26"/>
        <v>-</v>
      </c>
      <c r="K92" s="3" t="str">
        <f t="shared" si="27"/>
        <v>-</v>
      </c>
      <c r="L92" s="1" t="str" cm="1">
        <f t="array" ref="L92">_xlfn.IFS(B92&lt;10,"",K92&gt;0,"",K92&lt;0,"VALIDO")</f>
        <v/>
      </c>
      <c r="M92" s="3" t="str">
        <f>IFERROR(SUM(#REF!-E92),"")</f>
        <v/>
      </c>
      <c r="N92" s="3" t="str">
        <f>IFERROR(SUM(F92-#REF!),"")</f>
        <v/>
      </c>
      <c r="O92" s="3" t="str">
        <f t="shared" si="28"/>
        <v/>
      </c>
      <c r="P92" s="3" t="str">
        <f t="shared" si="29"/>
        <v/>
      </c>
      <c r="Q92" s="3" t="str">
        <f t="shared" si="30"/>
        <v/>
      </c>
      <c r="R92" s="25" t="str" cm="1">
        <f t="array" ref="R92">IF(INDEX(T92:W92,COUNTA(T92:W92))&lt;0,"MEJORA CONTINUA","")</f>
        <v/>
      </c>
      <c r="S92" s="1">
        <f t="shared" si="31"/>
        <v>0</v>
      </c>
      <c r="T92" t="str">
        <f t="shared" si="21"/>
        <v/>
      </c>
      <c r="U92" t="str">
        <f t="shared" si="22"/>
        <v/>
      </c>
      <c r="V92" t="str">
        <f t="shared" si="23"/>
        <v/>
      </c>
      <c r="W92" t="str">
        <f t="shared" si="24"/>
        <v/>
      </c>
    </row>
    <row r="93" spans="2:23" x14ac:dyDescent="0.25">
      <c r="B93" s="1">
        <f>_xlfn.XLOOKUP(A93,ATLETAS!$C:$C,ATLETAS!B:B,"-")</f>
        <v>0</v>
      </c>
      <c r="C93" s="1">
        <f>_xlfn.XLOOKUP(A93,ATLETAS!$C:$C,ATLETAS!F:F,"-")</f>
        <v>0</v>
      </c>
      <c r="D93" s="19" t="str">
        <f t="shared" si="25"/>
        <v>-</v>
      </c>
      <c r="E93" s="3" t="str" cm="1">
        <f t="array" ref="E93">IFERROR(_xlfn._xlws.FILTER(BD_ATLETAS[TIEMPO],(BD_ATLETAS[ATLETA]=$A93)*(BD_ATLETAS[PRUEBA]='CHEQUEO D.F'!$B$1)*(BD_ATLETAS[SEXO]='CHEQUEO D.F'!$C$1)*(BD_ATLETAS[F. COMPETENCIA]='CHEQUEO D.F'!E$2)),"N/P")</f>
        <v>N/P</v>
      </c>
      <c r="F93" s="3" t="str" cm="1">
        <f t="array" ref="F93">IFERROR(_xlfn._xlws.FILTER(BD_ATLETAS[TIEMPO],(BD_ATLETAS[ATLETA]=$A93)*(BD_ATLETAS[PRUEBA]='CHEQUEO D.F'!$B$1)*(BD_ATLETAS[SEXO]='CHEQUEO D.F'!$C$1)*(BD_ATLETAS[F. COMPETENCIA]='CHEQUEO D.F'!G$2)),"N/P")</f>
        <v>N/P</v>
      </c>
      <c r="G93" s="3" t="str" cm="1">
        <f t="array" ref="G93">IFERROR(_xlfn._xlws.FILTER(BD_ATLETAS[TIEMPO],(BD_ATLETAS[ATLETA]=$A93)*(BD_ATLETAS[PRUEBA]='CHEQUEO D.F'!$B$1)*(BD_ATLETAS[SEXO]='CHEQUEO D.F'!$C$1)*(BD_ATLETAS[F. COMPETENCIA]='CHEQUEO D.F'!H$2)),"N/P")</f>
        <v>N/P</v>
      </c>
      <c r="H93" s="3" t="str" cm="1">
        <f t="array" ref="H93">IFERROR(_xlfn._xlws.FILTER(BD_ATLETAS[TIEMPO],(BD_ATLETAS[ATLETA]=$A93)*(BD_ATLETAS[PRUEBA]='CHEQUEO D.F'!$B$1)*(BD_ATLETAS[SEXO]='CHEQUEO D.F'!$C$1)*(BD_ATLETAS[F. COMPETENCIA]='CHEQUEO D.F'!I$2)),"N/P")</f>
        <v>N/P</v>
      </c>
      <c r="I93" s="3" t="str" cm="1">
        <f t="array" ref="I93">IFERROR(_xlfn._xlws.FILTER(BD_ATLETAS[TIEMPO],(BD_ATLETAS[ATLETA]=$A93)*(BD_ATLETAS[PRUEBA]='CHEQUEO D.F'!$B$1)*(BD_ATLETAS[SEXO]='CHEQUEO D.F'!$C$1)*(BD_ATLETAS[F. COMPETENCIA]='CHEQUEO D.F'!J$2)),"N/P")</f>
        <v>N/P</v>
      </c>
      <c r="J93" s="3" t="str">
        <f t="shared" si="26"/>
        <v>-</v>
      </c>
      <c r="K93" s="3" t="str">
        <f t="shared" si="27"/>
        <v>-</v>
      </c>
      <c r="L93" s="1" t="str" cm="1">
        <f t="array" ref="L93">_xlfn.IFS(B93&lt;10,"",K93&gt;0,"",K93&lt;0,"VALIDO")</f>
        <v/>
      </c>
      <c r="M93" s="3" t="str">
        <f>IFERROR(SUM(#REF!-E93),"")</f>
        <v/>
      </c>
      <c r="N93" s="3" t="str">
        <f>IFERROR(SUM(F93-#REF!),"")</f>
        <v/>
      </c>
      <c r="O93" s="3" t="str">
        <f t="shared" si="28"/>
        <v/>
      </c>
      <c r="P93" s="3" t="str">
        <f t="shared" si="29"/>
        <v/>
      </c>
      <c r="Q93" s="3" t="str">
        <f t="shared" si="30"/>
        <v/>
      </c>
      <c r="R93" s="25" t="str" cm="1">
        <f t="array" ref="R93">IF(INDEX(T93:W93,COUNTA(T93:W93))&lt;0,"MEJORA CONTINUA","")</f>
        <v/>
      </c>
      <c r="S93" s="1">
        <f t="shared" si="31"/>
        <v>0</v>
      </c>
      <c r="T93" t="str">
        <f t="shared" si="21"/>
        <v/>
      </c>
      <c r="U93" t="str">
        <f t="shared" si="22"/>
        <v/>
      </c>
      <c r="V93" t="str">
        <f t="shared" si="23"/>
        <v/>
      </c>
      <c r="W93" t="str">
        <f t="shared" si="24"/>
        <v/>
      </c>
    </row>
    <row r="94" spans="2:23" x14ac:dyDescent="0.25">
      <c r="B94" s="1">
        <f>_xlfn.XLOOKUP(A94,ATLETAS!$C:$C,ATLETAS!B:B,"-")</f>
        <v>0</v>
      </c>
      <c r="C94" s="1">
        <f>_xlfn.XLOOKUP(A94,ATLETAS!$C:$C,ATLETAS!F:F,"-")</f>
        <v>0</v>
      </c>
      <c r="D94" s="19" t="str">
        <f t="shared" si="25"/>
        <v>-</v>
      </c>
      <c r="E94" s="3" t="str" cm="1">
        <f t="array" ref="E94">IFERROR(_xlfn._xlws.FILTER(BD_ATLETAS[TIEMPO],(BD_ATLETAS[ATLETA]=$A94)*(BD_ATLETAS[PRUEBA]='CHEQUEO D.F'!$B$1)*(BD_ATLETAS[SEXO]='CHEQUEO D.F'!$C$1)*(BD_ATLETAS[F. COMPETENCIA]='CHEQUEO D.F'!E$2)),"N/P")</f>
        <v>N/P</v>
      </c>
      <c r="F94" s="3" t="str" cm="1">
        <f t="array" ref="F94">IFERROR(_xlfn._xlws.FILTER(BD_ATLETAS[TIEMPO],(BD_ATLETAS[ATLETA]=$A94)*(BD_ATLETAS[PRUEBA]='CHEQUEO D.F'!$B$1)*(BD_ATLETAS[SEXO]='CHEQUEO D.F'!$C$1)*(BD_ATLETAS[F. COMPETENCIA]='CHEQUEO D.F'!G$2)),"N/P")</f>
        <v>N/P</v>
      </c>
      <c r="G94" s="3" t="str" cm="1">
        <f t="array" ref="G94">IFERROR(_xlfn._xlws.FILTER(BD_ATLETAS[TIEMPO],(BD_ATLETAS[ATLETA]=$A94)*(BD_ATLETAS[PRUEBA]='CHEQUEO D.F'!$B$1)*(BD_ATLETAS[SEXO]='CHEQUEO D.F'!$C$1)*(BD_ATLETAS[F. COMPETENCIA]='CHEQUEO D.F'!H$2)),"N/P")</f>
        <v>N/P</v>
      </c>
      <c r="H94" s="3" t="str" cm="1">
        <f t="array" ref="H94">IFERROR(_xlfn._xlws.FILTER(BD_ATLETAS[TIEMPO],(BD_ATLETAS[ATLETA]=$A94)*(BD_ATLETAS[PRUEBA]='CHEQUEO D.F'!$B$1)*(BD_ATLETAS[SEXO]='CHEQUEO D.F'!$C$1)*(BD_ATLETAS[F. COMPETENCIA]='CHEQUEO D.F'!I$2)),"N/P")</f>
        <v>N/P</v>
      </c>
      <c r="I94" s="3" t="str" cm="1">
        <f t="array" ref="I94">IFERROR(_xlfn._xlws.FILTER(BD_ATLETAS[TIEMPO],(BD_ATLETAS[ATLETA]=$A94)*(BD_ATLETAS[PRUEBA]='CHEQUEO D.F'!$B$1)*(BD_ATLETAS[SEXO]='CHEQUEO D.F'!$C$1)*(BD_ATLETAS[F. COMPETENCIA]='CHEQUEO D.F'!J$2)),"N/P")</f>
        <v>N/P</v>
      </c>
      <c r="J94" s="3" t="str">
        <f t="shared" si="26"/>
        <v>-</v>
      </c>
      <c r="K94" s="3" t="str">
        <f t="shared" si="27"/>
        <v>-</v>
      </c>
      <c r="L94" s="1" t="str" cm="1">
        <f t="array" ref="L94">_xlfn.IFS(B94&lt;10,"",K94&gt;0,"",K94&lt;0,"VALIDO")</f>
        <v/>
      </c>
      <c r="M94" s="3" t="str">
        <f>IFERROR(SUM(#REF!-E94),"")</f>
        <v/>
      </c>
      <c r="N94" s="3" t="str">
        <f>IFERROR(SUM(F94-#REF!),"")</f>
        <v/>
      </c>
      <c r="O94" s="3" t="str">
        <f t="shared" si="28"/>
        <v/>
      </c>
      <c r="P94" s="3" t="str">
        <f t="shared" si="29"/>
        <v/>
      </c>
      <c r="Q94" s="3" t="str">
        <f t="shared" si="30"/>
        <v/>
      </c>
      <c r="R94" s="25" t="str" cm="1">
        <f t="array" ref="R94">IF(INDEX(T94:W94,COUNTA(T94:W94))&lt;0,"MEJORA CONTINUA","")</f>
        <v/>
      </c>
      <c r="S94" s="1">
        <f t="shared" si="31"/>
        <v>0</v>
      </c>
      <c r="T94" t="str">
        <f t="shared" si="21"/>
        <v/>
      </c>
      <c r="U94" t="str">
        <f t="shared" si="22"/>
        <v/>
      </c>
      <c r="V94" t="str">
        <f t="shared" si="23"/>
        <v/>
      </c>
      <c r="W94" t="str">
        <f t="shared" si="24"/>
        <v/>
      </c>
    </row>
    <row r="95" spans="2:23" x14ac:dyDescent="0.25">
      <c r="B95" s="1">
        <f>_xlfn.XLOOKUP(A95,ATLETAS!$C:$C,ATLETAS!B:B,"-")</f>
        <v>0</v>
      </c>
      <c r="C95" s="1">
        <f>_xlfn.XLOOKUP(A95,ATLETAS!$C:$C,ATLETAS!F:F,"-")</f>
        <v>0</v>
      </c>
      <c r="D95" s="19" t="str">
        <f t="shared" si="25"/>
        <v>-</v>
      </c>
      <c r="E95" s="3" t="str" cm="1">
        <f t="array" ref="E95">IFERROR(_xlfn._xlws.FILTER(BD_ATLETAS[TIEMPO],(BD_ATLETAS[ATLETA]=$A95)*(BD_ATLETAS[PRUEBA]='CHEQUEO D.F'!$B$1)*(BD_ATLETAS[SEXO]='CHEQUEO D.F'!$C$1)*(BD_ATLETAS[F. COMPETENCIA]='CHEQUEO D.F'!E$2)),"N/P")</f>
        <v>N/P</v>
      </c>
      <c r="F95" s="3" t="str" cm="1">
        <f t="array" ref="F95">IFERROR(_xlfn._xlws.FILTER(BD_ATLETAS[TIEMPO],(BD_ATLETAS[ATLETA]=$A95)*(BD_ATLETAS[PRUEBA]='CHEQUEO D.F'!$B$1)*(BD_ATLETAS[SEXO]='CHEQUEO D.F'!$C$1)*(BD_ATLETAS[F. COMPETENCIA]='CHEQUEO D.F'!G$2)),"N/P")</f>
        <v>N/P</v>
      </c>
      <c r="G95" s="3" t="str" cm="1">
        <f t="array" ref="G95">IFERROR(_xlfn._xlws.FILTER(BD_ATLETAS[TIEMPO],(BD_ATLETAS[ATLETA]=$A95)*(BD_ATLETAS[PRUEBA]='CHEQUEO D.F'!$B$1)*(BD_ATLETAS[SEXO]='CHEQUEO D.F'!$C$1)*(BD_ATLETAS[F. COMPETENCIA]='CHEQUEO D.F'!H$2)),"N/P")</f>
        <v>N/P</v>
      </c>
      <c r="H95" s="3" t="str" cm="1">
        <f t="array" ref="H95">IFERROR(_xlfn._xlws.FILTER(BD_ATLETAS[TIEMPO],(BD_ATLETAS[ATLETA]=$A95)*(BD_ATLETAS[PRUEBA]='CHEQUEO D.F'!$B$1)*(BD_ATLETAS[SEXO]='CHEQUEO D.F'!$C$1)*(BD_ATLETAS[F. COMPETENCIA]='CHEQUEO D.F'!I$2)),"N/P")</f>
        <v>N/P</v>
      </c>
      <c r="I95" s="3" t="str" cm="1">
        <f t="array" ref="I95">IFERROR(_xlfn._xlws.FILTER(BD_ATLETAS[TIEMPO],(BD_ATLETAS[ATLETA]=$A95)*(BD_ATLETAS[PRUEBA]='CHEQUEO D.F'!$B$1)*(BD_ATLETAS[SEXO]='CHEQUEO D.F'!$C$1)*(BD_ATLETAS[F. COMPETENCIA]='CHEQUEO D.F'!J$2)),"N/P")</f>
        <v>N/P</v>
      </c>
      <c r="J95" s="3" t="str">
        <f t="shared" si="26"/>
        <v>-</v>
      </c>
      <c r="K95" s="3" t="str">
        <f t="shared" si="27"/>
        <v>-</v>
      </c>
      <c r="L95" s="1" t="str" cm="1">
        <f t="array" ref="L95">_xlfn.IFS(B95&lt;10,"",K95&gt;0,"",K95&lt;0,"VALIDO")</f>
        <v/>
      </c>
      <c r="M95" s="3" t="str">
        <f>IFERROR(SUM(#REF!-E95),"")</f>
        <v/>
      </c>
      <c r="N95" s="3" t="str">
        <f>IFERROR(SUM(F95-#REF!),"")</f>
        <v/>
      </c>
      <c r="O95" s="3" t="str">
        <f t="shared" si="28"/>
        <v/>
      </c>
      <c r="P95" s="3" t="str">
        <f t="shared" si="29"/>
        <v/>
      </c>
      <c r="Q95" s="3" t="str">
        <f t="shared" si="30"/>
        <v/>
      </c>
      <c r="R95" s="25" t="str" cm="1">
        <f t="array" ref="R95">IF(INDEX(T95:W95,COUNTA(T95:W95))&lt;0,"MEJORA CONTINUA","")</f>
        <v/>
      </c>
      <c r="S95" s="1">
        <f t="shared" si="31"/>
        <v>0</v>
      </c>
      <c r="T95" t="str">
        <f t="shared" si="21"/>
        <v/>
      </c>
      <c r="U95" t="str">
        <f t="shared" si="22"/>
        <v/>
      </c>
      <c r="V95" t="str">
        <f t="shared" si="23"/>
        <v/>
      </c>
      <c r="W95" t="str">
        <f t="shared" si="24"/>
        <v/>
      </c>
    </row>
    <row r="96" spans="2:23" x14ac:dyDescent="0.25">
      <c r="B96" s="1">
        <f>_xlfn.XLOOKUP(A96,ATLETAS!$C:$C,ATLETAS!B:B,"-")</f>
        <v>0</v>
      </c>
      <c r="C96" s="1">
        <f>_xlfn.XLOOKUP(A96,ATLETAS!$C:$C,ATLETAS!F:F,"-")</f>
        <v>0</v>
      </c>
      <c r="D96" s="19" t="str">
        <f t="shared" si="25"/>
        <v>-</v>
      </c>
      <c r="E96" s="3" t="str" cm="1">
        <f t="array" ref="E96">IFERROR(_xlfn._xlws.FILTER(BD_ATLETAS[TIEMPO],(BD_ATLETAS[ATLETA]=$A96)*(BD_ATLETAS[PRUEBA]='CHEQUEO D.F'!$B$1)*(BD_ATLETAS[SEXO]='CHEQUEO D.F'!$C$1)*(BD_ATLETAS[F. COMPETENCIA]='CHEQUEO D.F'!E$2)),"N/P")</f>
        <v>N/P</v>
      </c>
      <c r="F96" s="3" t="str" cm="1">
        <f t="array" ref="F96">IFERROR(_xlfn._xlws.FILTER(BD_ATLETAS[TIEMPO],(BD_ATLETAS[ATLETA]=$A96)*(BD_ATLETAS[PRUEBA]='CHEQUEO D.F'!$B$1)*(BD_ATLETAS[SEXO]='CHEQUEO D.F'!$C$1)*(BD_ATLETAS[F. COMPETENCIA]='CHEQUEO D.F'!G$2)),"N/P")</f>
        <v>N/P</v>
      </c>
      <c r="G96" s="3" t="str" cm="1">
        <f t="array" ref="G96">IFERROR(_xlfn._xlws.FILTER(BD_ATLETAS[TIEMPO],(BD_ATLETAS[ATLETA]=$A96)*(BD_ATLETAS[PRUEBA]='CHEQUEO D.F'!$B$1)*(BD_ATLETAS[SEXO]='CHEQUEO D.F'!$C$1)*(BD_ATLETAS[F. COMPETENCIA]='CHEQUEO D.F'!H$2)),"N/P")</f>
        <v>N/P</v>
      </c>
      <c r="H96" s="3" t="str" cm="1">
        <f t="array" ref="H96">IFERROR(_xlfn._xlws.FILTER(BD_ATLETAS[TIEMPO],(BD_ATLETAS[ATLETA]=$A96)*(BD_ATLETAS[PRUEBA]='CHEQUEO D.F'!$B$1)*(BD_ATLETAS[SEXO]='CHEQUEO D.F'!$C$1)*(BD_ATLETAS[F. COMPETENCIA]='CHEQUEO D.F'!I$2)),"N/P")</f>
        <v>N/P</v>
      </c>
      <c r="I96" s="3" t="str" cm="1">
        <f t="array" ref="I96">IFERROR(_xlfn._xlws.FILTER(BD_ATLETAS[TIEMPO],(BD_ATLETAS[ATLETA]=$A96)*(BD_ATLETAS[PRUEBA]='CHEQUEO D.F'!$B$1)*(BD_ATLETAS[SEXO]='CHEQUEO D.F'!$C$1)*(BD_ATLETAS[F. COMPETENCIA]='CHEQUEO D.F'!J$2)),"N/P")</f>
        <v>N/P</v>
      </c>
      <c r="J96" s="3" t="str">
        <f t="shared" si="26"/>
        <v>-</v>
      </c>
      <c r="K96" s="3" t="str">
        <f t="shared" si="27"/>
        <v>-</v>
      </c>
      <c r="L96" s="1" t="str" cm="1">
        <f t="array" ref="L96">_xlfn.IFS(B96&lt;10,"",K96&gt;0,"",K96&lt;0,"VALIDO")</f>
        <v/>
      </c>
      <c r="M96" s="3" t="str">
        <f>IFERROR(SUM(#REF!-E96),"")</f>
        <v/>
      </c>
      <c r="N96" s="3" t="str">
        <f>IFERROR(SUM(F96-#REF!),"")</f>
        <v/>
      </c>
      <c r="O96" s="3" t="str">
        <f t="shared" si="28"/>
        <v/>
      </c>
      <c r="P96" s="3" t="str">
        <f t="shared" si="29"/>
        <v/>
      </c>
      <c r="Q96" s="3" t="str">
        <f t="shared" si="30"/>
        <v/>
      </c>
      <c r="R96" s="25" t="str" cm="1">
        <f t="array" ref="R96">IF(INDEX(T96:W96,COUNTA(T96:W96))&lt;0,"MEJORA CONTINUA","")</f>
        <v/>
      </c>
      <c r="S96" s="1">
        <f t="shared" si="31"/>
        <v>0</v>
      </c>
      <c r="T96" t="str">
        <f t="shared" si="21"/>
        <v/>
      </c>
      <c r="U96" t="str">
        <f t="shared" si="22"/>
        <v/>
      </c>
      <c r="V96" t="str">
        <f t="shared" si="23"/>
        <v/>
      </c>
      <c r="W96" t="str">
        <f t="shared" si="24"/>
        <v/>
      </c>
    </row>
    <row r="97" spans="2:23" x14ac:dyDescent="0.25">
      <c r="B97" s="1">
        <f>_xlfn.XLOOKUP(A97,ATLETAS!$C:$C,ATLETAS!B:B,"-")</f>
        <v>0</v>
      </c>
      <c r="C97" s="1">
        <f>_xlfn.XLOOKUP(A97,ATLETAS!$C:$C,ATLETAS!F:F,"-")</f>
        <v>0</v>
      </c>
      <c r="D97" s="19" t="str">
        <f t="shared" si="25"/>
        <v>-</v>
      </c>
      <c r="E97" s="3" t="str" cm="1">
        <f t="array" ref="E97">IFERROR(_xlfn._xlws.FILTER(BD_ATLETAS[TIEMPO],(BD_ATLETAS[ATLETA]=$A97)*(BD_ATLETAS[PRUEBA]='CHEQUEO D.F'!$B$1)*(BD_ATLETAS[SEXO]='CHEQUEO D.F'!$C$1)*(BD_ATLETAS[F. COMPETENCIA]='CHEQUEO D.F'!E$2)),"N/P")</f>
        <v>N/P</v>
      </c>
      <c r="F97" s="3" t="str" cm="1">
        <f t="array" ref="F97">IFERROR(_xlfn._xlws.FILTER(BD_ATLETAS[TIEMPO],(BD_ATLETAS[ATLETA]=$A97)*(BD_ATLETAS[PRUEBA]='CHEQUEO D.F'!$B$1)*(BD_ATLETAS[SEXO]='CHEQUEO D.F'!$C$1)*(BD_ATLETAS[F. COMPETENCIA]='CHEQUEO D.F'!G$2)),"N/P")</f>
        <v>N/P</v>
      </c>
      <c r="G97" s="3" t="str" cm="1">
        <f t="array" ref="G97">IFERROR(_xlfn._xlws.FILTER(BD_ATLETAS[TIEMPO],(BD_ATLETAS[ATLETA]=$A97)*(BD_ATLETAS[PRUEBA]='CHEQUEO D.F'!$B$1)*(BD_ATLETAS[SEXO]='CHEQUEO D.F'!$C$1)*(BD_ATLETAS[F. COMPETENCIA]='CHEQUEO D.F'!H$2)),"N/P")</f>
        <v>N/P</v>
      </c>
      <c r="H97" s="3" t="str" cm="1">
        <f t="array" ref="H97">IFERROR(_xlfn._xlws.FILTER(BD_ATLETAS[TIEMPO],(BD_ATLETAS[ATLETA]=$A97)*(BD_ATLETAS[PRUEBA]='CHEQUEO D.F'!$B$1)*(BD_ATLETAS[SEXO]='CHEQUEO D.F'!$C$1)*(BD_ATLETAS[F. COMPETENCIA]='CHEQUEO D.F'!I$2)),"N/P")</f>
        <v>N/P</v>
      </c>
      <c r="I97" s="3" t="str" cm="1">
        <f t="array" ref="I97">IFERROR(_xlfn._xlws.FILTER(BD_ATLETAS[TIEMPO],(BD_ATLETAS[ATLETA]=$A97)*(BD_ATLETAS[PRUEBA]='CHEQUEO D.F'!$B$1)*(BD_ATLETAS[SEXO]='CHEQUEO D.F'!$C$1)*(BD_ATLETAS[F. COMPETENCIA]='CHEQUEO D.F'!J$2)),"N/P")</f>
        <v>N/P</v>
      </c>
      <c r="J97" s="3" t="str">
        <f t="shared" si="26"/>
        <v>-</v>
      </c>
      <c r="K97" s="3" t="str">
        <f t="shared" si="27"/>
        <v>-</v>
      </c>
      <c r="L97" s="1" t="str" cm="1">
        <f t="array" ref="L97">_xlfn.IFS(B97&lt;10,"",K97&gt;0,"",K97&lt;0,"VALIDO")</f>
        <v/>
      </c>
      <c r="M97" s="3" t="str">
        <f>IFERROR(SUM(#REF!-E97),"")</f>
        <v/>
      </c>
      <c r="N97" s="3" t="str">
        <f>IFERROR(SUM(F97-#REF!),"")</f>
        <v/>
      </c>
      <c r="O97" s="3" t="str">
        <f t="shared" si="28"/>
        <v/>
      </c>
      <c r="P97" s="3" t="str">
        <f t="shared" si="29"/>
        <v/>
      </c>
      <c r="Q97" s="3" t="str">
        <f t="shared" si="30"/>
        <v/>
      </c>
      <c r="R97" s="25" t="str" cm="1">
        <f t="array" ref="R97">IF(INDEX(T97:W97,COUNTA(T97:W97))&lt;0,"MEJORA CONTINUA","")</f>
        <v/>
      </c>
      <c r="S97" s="1">
        <f t="shared" si="31"/>
        <v>0</v>
      </c>
      <c r="T97" t="str">
        <f t="shared" si="21"/>
        <v/>
      </c>
      <c r="U97" t="str">
        <f t="shared" si="22"/>
        <v/>
      </c>
      <c r="V97" t="str">
        <f t="shared" si="23"/>
        <v/>
      </c>
      <c r="W97" t="str">
        <f t="shared" si="24"/>
        <v/>
      </c>
    </row>
    <row r="98" spans="2:23" x14ac:dyDescent="0.25">
      <c r="B98" s="1">
        <f>_xlfn.XLOOKUP(A98,ATLETAS!$C:$C,ATLETAS!B:B,"-")</f>
        <v>0</v>
      </c>
      <c r="C98" s="1">
        <f>_xlfn.XLOOKUP(A98,ATLETAS!$C:$C,ATLETAS!F:F,"-")</f>
        <v>0</v>
      </c>
      <c r="D98" s="19" t="str">
        <f t="shared" si="25"/>
        <v>-</v>
      </c>
      <c r="E98" s="3" t="str" cm="1">
        <f t="array" ref="E98">IFERROR(_xlfn._xlws.FILTER(BD_ATLETAS[TIEMPO],(BD_ATLETAS[ATLETA]=$A98)*(BD_ATLETAS[PRUEBA]='CHEQUEO D.F'!$B$1)*(BD_ATLETAS[SEXO]='CHEQUEO D.F'!$C$1)*(BD_ATLETAS[F. COMPETENCIA]='CHEQUEO D.F'!E$2)),"N/P")</f>
        <v>N/P</v>
      </c>
      <c r="F98" s="3" t="str" cm="1">
        <f t="array" ref="F98">IFERROR(_xlfn._xlws.FILTER(BD_ATLETAS[TIEMPO],(BD_ATLETAS[ATLETA]=$A98)*(BD_ATLETAS[PRUEBA]='CHEQUEO D.F'!$B$1)*(BD_ATLETAS[SEXO]='CHEQUEO D.F'!$C$1)*(BD_ATLETAS[F. COMPETENCIA]='CHEQUEO D.F'!G$2)),"N/P")</f>
        <v>N/P</v>
      </c>
      <c r="G98" s="3" t="str" cm="1">
        <f t="array" ref="G98">IFERROR(_xlfn._xlws.FILTER(BD_ATLETAS[TIEMPO],(BD_ATLETAS[ATLETA]=$A98)*(BD_ATLETAS[PRUEBA]='CHEQUEO D.F'!$B$1)*(BD_ATLETAS[SEXO]='CHEQUEO D.F'!$C$1)*(BD_ATLETAS[F. COMPETENCIA]='CHEQUEO D.F'!H$2)),"N/P")</f>
        <v>N/P</v>
      </c>
      <c r="H98" s="3" t="str" cm="1">
        <f t="array" ref="H98">IFERROR(_xlfn._xlws.FILTER(BD_ATLETAS[TIEMPO],(BD_ATLETAS[ATLETA]=$A98)*(BD_ATLETAS[PRUEBA]='CHEQUEO D.F'!$B$1)*(BD_ATLETAS[SEXO]='CHEQUEO D.F'!$C$1)*(BD_ATLETAS[F. COMPETENCIA]='CHEQUEO D.F'!I$2)),"N/P")</f>
        <v>N/P</v>
      </c>
      <c r="I98" s="3" t="str" cm="1">
        <f t="array" ref="I98">IFERROR(_xlfn._xlws.FILTER(BD_ATLETAS[TIEMPO],(BD_ATLETAS[ATLETA]=$A98)*(BD_ATLETAS[PRUEBA]='CHEQUEO D.F'!$B$1)*(BD_ATLETAS[SEXO]='CHEQUEO D.F'!$C$1)*(BD_ATLETAS[F. COMPETENCIA]='CHEQUEO D.F'!J$2)),"N/P")</f>
        <v>N/P</v>
      </c>
      <c r="J98" s="3" t="str">
        <f t="shared" si="26"/>
        <v>-</v>
      </c>
      <c r="K98" s="3" t="str">
        <f t="shared" si="27"/>
        <v>-</v>
      </c>
      <c r="L98" s="1" t="str" cm="1">
        <f t="array" ref="L98">_xlfn.IFS(B98&lt;10,"",K98&gt;0,"",K98&lt;0,"VALIDO")</f>
        <v/>
      </c>
      <c r="M98" s="3" t="str">
        <f>IFERROR(SUM(#REF!-E98),"")</f>
        <v/>
      </c>
      <c r="N98" s="3" t="str">
        <f>IFERROR(SUM(F98-#REF!),"")</f>
        <v/>
      </c>
      <c r="O98" s="3" t="str">
        <f t="shared" si="28"/>
        <v/>
      </c>
      <c r="P98" s="3" t="str">
        <f t="shared" si="29"/>
        <v/>
      </c>
      <c r="Q98" s="3" t="str">
        <f t="shared" si="30"/>
        <v/>
      </c>
      <c r="R98" s="25" t="str" cm="1">
        <f t="array" ref="R98">IF(INDEX(T98:W98,COUNTA(T98:W98))&lt;0,"MEJORA CONTINUA","")</f>
        <v/>
      </c>
      <c r="S98" s="1">
        <f t="shared" si="31"/>
        <v>0</v>
      </c>
      <c r="T98" t="str">
        <f t="shared" si="21"/>
        <v/>
      </c>
      <c r="U98" t="str">
        <f t="shared" si="22"/>
        <v/>
      </c>
      <c r="V98" t="str">
        <f t="shared" si="23"/>
        <v/>
      </c>
      <c r="W98" t="str">
        <f t="shared" si="24"/>
        <v/>
      </c>
    </row>
    <row r="99" spans="2:23" x14ac:dyDescent="0.25">
      <c r="B99" s="1">
        <f>_xlfn.XLOOKUP(A99,ATLETAS!$C:$C,ATLETAS!B:B,"-")</f>
        <v>0</v>
      </c>
      <c r="C99" s="1">
        <f>_xlfn.XLOOKUP(A99,ATLETAS!$C:$C,ATLETAS!F:F,"-")</f>
        <v>0</v>
      </c>
      <c r="D99" s="19" t="str">
        <f t="shared" si="25"/>
        <v>-</v>
      </c>
      <c r="E99" s="3" t="str" cm="1">
        <f t="array" ref="E99">IFERROR(_xlfn._xlws.FILTER(BD_ATLETAS[TIEMPO],(BD_ATLETAS[ATLETA]=$A99)*(BD_ATLETAS[PRUEBA]='CHEQUEO D.F'!$B$1)*(BD_ATLETAS[SEXO]='CHEQUEO D.F'!$C$1)*(BD_ATLETAS[F. COMPETENCIA]='CHEQUEO D.F'!E$2)),"N/P")</f>
        <v>N/P</v>
      </c>
      <c r="F99" s="3" t="str" cm="1">
        <f t="array" ref="F99">IFERROR(_xlfn._xlws.FILTER(BD_ATLETAS[TIEMPO],(BD_ATLETAS[ATLETA]=$A99)*(BD_ATLETAS[PRUEBA]='CHEQUEO D.F'!$B$1)*(BD_ATLETAS[SEXO]='CHEQUEO D.F'!$C$1)*(BD_ATLETAS[F. COMPETENCIA]='CHEQUEO D.F'!G$2)),"N/P")</f>
        <v>N/P</v>
      </c>
      <c r="G99" s="3" t="str" cm="1">
        <f t="array" ref="G99">IFERROR(_xlfn._xlws.FILTER(BD_ATLETAS[TIEMPO],(BD_ATLETAS[ATLETA]=$A99)*(BD_ATLETAS[PRUEBA]='CHEQUEO D.F'!$B$1)*(BD_ATLETAS[SEXO]='CHEQUEO D.F'!$C$1)*(BD_ATLETAS[F. COMPETENCIA]='CHEQUEO D.F'!H$2)),"N/P")</f>
        <v>N/P</v>
      </c>
      <c r="H99" s="3" t="str" cm="1">
        <f t="array" ref="H99">IFERROR(_xlfn._xlws.FILTER(BD_ATLETAS[TIEMPO],(BD_ATLETAS[ATLETA]=$A99)*(BD_ATLETAS[PRUEBA]='CHEQUEO D.F'!$B$1)*(BD_ATLETAS[SEXO]='CHEQUEO D.F'!$C$1)*(BD_ATLETAS[F. COMPETENCIA]='CHEQUEO D.F'!I$2)),"N/P")</f>
        <v>N/P</v>
      </c>
      <c r="I99" s="3" t="str" cm="1">
        <f t="array" ref="I99">IFERROR(_xlfn._xlws.FILTER(BD_ATLETAS[TIEMPO],(BD_ATLETAS[ATLETA]=$A99)*(BD_ATLETAS[PRUEBA]='CHEQUEO D.F'!$B$1)*(BD_ATLETAS[SEXO]='CHEQUEO D.F'!$C$1)*(BD_ATLETAS[F. COMPETENCIA]='CHEQUEO D.F'!J$2)),"N/P")</f>
        <v>N/P</v>
      </c>
      <c r="J99" s="3" t="str">
        <f t="shared" si="26"/>
        <v>-</v>
      </c>
      <c r="K99" s="3" t="str">
        <f t="shared" si="27"/>
        <v>-</v>
      </c>
      <c r="L99" s="1" t="str" cm="1">
        <f t="array" ref="L99">_xlfn.IFS(B99&lt;10,"",K99&gt;0,"",K99&lt;0,"VALIDO")</f>
        <v/>
      </c>
      <c r="M99" s="3" t="str">
        <f>IFERROR(SUM(#REF!-E99),"")</f>
        <v/>
      </c>
      <c r="N99" s="3" t="str">
        <f>IFERROR(SUM(F99-#REF!),"")</f>
        <v/>
      </c>
      <c r="O99" s="3" t="str">
        <f t="shared" si="28"/>
        <v/>
      </c>
      <c r="P99" s="3" t="str">
        <f t="shared" si="29"/>
        <v/>
      </c>
      <c r="Q99" s="3" t="str">
        <f t="shared" si="30"/>
        <v/>
      </c>
      <c r="R99" s="25" t="str" cm="1">
        <f t="array" ref="R99">IF(INDEX(T99:W99,COUNTA(T99:W99))&lt;0,"MEJORA CONTINUA","")</f>
        <v/>
      </c>
      <c r="S99" s="1">
        <f t="shared" si="31"/>
        <v>0</v>
      </c>
      <c r="T99" t="str">
        <f t="shared" si="21"/>
        <v/>
      </c>
      <c r="U99" t="str">
        <f t="shared" si="22"/>
        <v/>
      </c>
      <c r="V99" t="str">
        <f t="shared" si="23"/>
        <v/>
      </c>
      <c r="W99" t="str">
        <f t="shared" si="24"/>
        <v/>
      </c>
    </row>
    <row r="100" spans="2:23" x14ac:dyDescent="0.25">
      <c r="B100" s="1">
        <f>_xlfn.XLOOKUP(A100,ATLETAS!$C:$C,ATLETAS!B:B,"-")</f>
        <v>0</v>
      </c>
      <c r="C100" s="1">
        <f>_xlfn.XLOOKUP(A100,ATLETAS!$C:$C,ATLETAS!F:F,"-")</f>
        <v>0</v>
      </c>
      <c r="D100" s="19" t="str">
        <f t="shared" si="25"/>
        <v>-</v>
      </c>
      <c r="E100" s="3" t="str" cm="1">
        <f t="array" ref="E100">IFERROR(_xlfn._xlws.FILTER(BD_ATLETAS[TIEMPO],(BD_ATLETAS[ATLETA]=$A100)*(BD_ATLETAS[PRUEBA]='CHEQUEO D.F'!$B$1)*(BD_ATLETAS[SEXO]='CHEQUEO D.F'!$C$1)*(BD_ATLETAS[F. COMPETENCIA]='CHEQUEO D.F'!E$2)),"N/P")</f>
        <v>N/P</v>
      </c>
      <c r="F100" s="3" t="str" cm="1">
        <f t="array" ref="F100">IFERROR(_xlfn._xlws.FILTER(BD_ATLETAS[TIEMPO],(BD_ATLETAS[ATLETA]=$A100)*(BD_ATLETAS[PRUEBA]='CHEQUEO D.F'!$B$1)*(BD_ATLETAS[SEXO]='CHEQUEO D.F'!$C$1)*(BD_ATLETAS[F. COMPETENCIA]='CHEQUEO D.F'!G$2)),"N/P")</f>
        <v>N/P</v>
      </c>
      <c r="G100" s="3" t="str" cm="1">
        <f t="array" ref="G100">IFERROR(_xlfn._xlws.FILTER(BD_ATLETAS[TIEMPO],(BD_ATLETAS[ATLETA]=$A100)*(BD_ATLETAS[PRUEBA]='CHEQUEO D.F'!$B$1)*(BD_ATLETAS[SEXO]='CHEQUEO D.F'!$C$1)*(BD_ATLETAS[F. COMPETENCIA]='CHEQUEO D.F'!H$2)),"N/P")</f>
        <v>N/P</v>
      </c>
      <c r="H100" s="3" t="str" cm="1">
        <f t="array" ref="H100">IFERROR(_xlfn._xlws.FILTER(BD_ATLETAS[TIEMPO],(BD_ATLETAS[ATLETA]=$A100)*(BD_ATLETAS[PRUEBA]='CHEQUEO D.F'!$B$1)*(BD_ATLETAS[SEXO]='CHEQUEO D.F'!$C$1)*(BD_ATLETAS[F. COMPETENCIA]='CHEQUEO D.F'!I$2)),"N/P")</f>
        <v>N/P</v>
      </c>
      <c r="I100" s="3" t="str" cm="1">
        <f t="array" ref="I100">IFERROR(_xlfn._xlws.FILTER(BD_ATLETAS[TIEMPO],(BD_ATLETAS[ATLETA]=$A100)*(BD_ATLETAS[PRUEBA]='CHEQUEO D.F'!$B$1)*(BD_ATLETAS[SEXO]='CHEQUEO D.F'!$C$1)*(BD_ATLETAS[F. COMPETENCIA]='CHEQUEO D.F'!J$2)),"N/P")</f>
        <v>N/P</v>
      </c>
      <c r="J100" s="3" t="str">
        <f t="shared" si="26"/>
        <v>-</v>
      </c>
      <c r="K100" s="3" t="str">
        <f t="shared" si="27"/>
        <v>-</v>
      </c>
      <c r="L100" s="1" t="str" cm="1">
        <f t="array" ref="L100">_xlfn.IFS(B100&lt;10,"",K100&gt;0,"",K100&lt;0,"VALIDO")</f>
        <v/>
      </c>
      <c r="M100" s="3" t="str">
        <f>IFERROR(SUM(#REF!-E100),"")</f>
        <v/>
      </c>
      <c r="N100" s="3" t="str">
        <f>IFERROR(SUM(F100-#REF!),"")</f>
        <v/>
      </c>
      <c r="O100" s="3" t="str">
        <f t="shared" si="28"/>
        <v/>
      </c>
      <c r="P100" s="3" t="str">
        <f t="shared" si="29"/>
        <v/>
      </c>
      <c r="Q100" s="3" t="str">
        <f t="shared" si="30"/>
        <v/>
      </c>
      <c r="R100" s="25" t="str" cm="1">
        <f t="array" ref="R100">IF(INDEX(T100:W100,COUNTA(T100:W100))&lt;0,"MEJORA CONTINUA","")</f>
        <v/>
      </c>
      <c r="S100" s="1">
        <f t="shared" si="31"/>
        <v>0</v>
      </c>
      <c r="T100" t="str">
        <f t="shared" si="21"/>
        <v/>
      </c>
      <c r="U100" t="str">
        <f t="shared" si="22"/>
        <v/>
      </c>
      <c r="V100" t="str">
        <f t="shared" si="23"/>
        <v/>
      </c>
      <c r="W100" t="str">
        <f t="shared" si="24"/>
        <v/>
      </c>
    </row>
    <row r="101" spans="2:23" x14ac:dyDescent="0.25">
      <c r="B101" s="1">
        <f>_xlfn.XLOOKUP(A101,ATLETAS!$C:$C,ATLETAS!B:B,"-")</f>
        <v>0</v>
      </c>
      <c r="C101" s="1">
        <f>_xlfn.XLOOKUP(A101,ATLETAS!$C:$C,ATLETAS!F:F,"-")</f>
        <v>0</v>
      </c>
      <c r="D101" s="19" t="str">
        <f t="shared" si="25"/>
        <v>-</v>
      </c>
      <c r="E101" s="3" t="str" cm="1">
        <f t="array" ref="E101">IFERROR(_xlfn._xlws.FILTER(BD_ATLETAS[TIEMPO],(BD_ATLETAS[ATLETA]=$A101)*(BD_ATLETAS[PRUEBA]='CHEQUEO D.F'!$B$1)*(BD_ATLETAS[SEXO]='CHEQUEO D.F'!$C$1)*(BD_ATLETAS[F. COMPETENCIA]='CHEQUEO D.F'!E$2)),"N/P")</f>
        <v>N/P</v>
      </c>
      <c r="F101" s="3" t="str" cm="1">
        <f t="array" ref="F101">IFERROR(_xlfn._xlws.FILTER(BD_ATLETAS[TIEMPO],(BD_ATLETAS[ATLETA]=$A101)*(BD_ATLETAS[PRUEBA]='CHEQUEO D.F'!$B$1)*(BD_ATLETAS[SEXO]='CHEQUEO D.F'!$C$1)*(BD_ATLETAS[F. COMPETENCIA]='CHEQUEO D.F'!G$2)),"N/P")</f>
        <v>N/P</v>
      </c>
      <c r="G101" s="3" t="str" cm="1">
        <f t="array" ref="G101">IFERROR(_xlfn._xlws.FILTER(BD_ATLETAS[TIEMPO],(BD_ATLETAS[ATLETA]=$A101)*(BD_ATLETAS[PRUEBA]='CHEQUEO D.F'!$B$1)*(BD_ATLETAS[SEXO]='CHEQUEO D.F'!$C$1)*(BD_ATLETAS[F. COMPETENCIA]='CHEQUEO D.F'!H$2)),"N/P")</f>
        <v>N/P</v>
      </c>
      <c r="H101" s="3" t="str" cm="1">
        <f t="array" ref="H101">IFERROR(_xlfn._xlws.FILTER(BD_ATLETAS[TIEMPO],(BD_ATLETAS[ATLETA]=$A101)*(BD_ATLETAS[PRUEBA]='CHEQUEO D.F'!$B$1)*(BD_ATLETAS[SEXO]='CHEQUEO D.F'!$C$1)*(BD_ATLETAS[F. COMPETENCIA]='CHEQUEO D.F'!I$2)),"N/P")</f>
        <v>N/P</v>
      </c>
      <c r="I101" s="3" t="str" cm="1">
        <f t="array" ref="I101">IFERROR(_xlfn._xlws.FILTER(BD_ATLETAS[TIEMPO],(BD_ATLETAS[ATLETA]=$A101)*(BD_ATLETAS[PRUEBA]='CHEQUEO D.F'!$B$1)*(BD_ATLETAS[SEXO]='CHEQUEO D.F'!$C$1)*(BD_ATLETAS[F. COMPETENCIA]='CHEQUEO D.F'!J$2)),"N/P")</f>
        <v>N/P</v>
      </c>
      <c r="J101" s="3" t="str">
        <f t="shared" si="26"/>
        <v>-</v>
      </c>
      <c r="K101" s="3" t="str">
        <f t="shared" si="27"/>
        <v>-</v>
      </c>
      <c r="L101" s="1" t="str" cm="1">
        <f t="array" ref="L101">_xlfn.IFS(B101&lt;10,"",K101&gt;0,"",K101&lt;0,"VALIDO")</f>
        <v/>
      </c>
      <c r="M101" s="3" t="str">
        <f>IFERROR(SUM(#REF!-E101),"")</f>
        <v/>
      </c>
      <c r="N101" s="3" t="str">
        <f>IFERROR(SUM(F101-#REF!),"")</f>
        <v/>
      </c>
      <c r="O101" s="3" t="str">
        <f t="shared" si="28"/>
        <v/>
      </c>
      <c r="P101" s="3" t="str">
        <f t="shared" si="29"/>
        <v/>
      </c>
      <c r="Q101" s="3" t="str">
        <f t="shared" si="30"/>
        <v/>
      </c>
      <c r="R101" s="25" t="str" cm="1">
        <f t="array" ref="R101">IF(INDEX(T101:W101,COUNTA(T101:W101))&lt;0,"MEJORA CONTINUA","")</f>
        <v/>
      </c>
      <c r="S101" s="1">
        <f t="shared" si="31"/>
        <v>0</v>
      </c>
      <c r="T101" t="str">
        <f t="shared" si="21"/>
        <v/>
      </c>
      <c r="U101" t="str">
        <f t="shared" si="22"/>
        <v/>
      </c>
      <c r="V101" t="str">
        <f t="shared" si="23"/>
        <v/>
      </c>
      <c r="W101" t="str">
        <f t="shared" si="24"/>
        <v/>
      </c>
    </row>
    <row r="102" spans="2:23" x14ac:dyDescent="0.25">
      <c r="B102" s="1">
        <f>_xlfn.XLOOKUP(A102,ATLETAS!$C:$C,ATLETAS!B:B,"-")</f>
        <v>0</v>
      </c>
      <c r="C102" s="1">
        <f>_xlfn.XLOOKUP(A102,ATLETAS!$C:$C,ATLETAS!F:F,"-")</f>
        <v>0</v>
      </c>
      <c r="D102" s="19" t="str">
        <f t="shared" si="25"/>
        <v>-</v>
      </c>
      <c r="E102" s="3" t="str" cm="1">
        <f t="array" ref="E102">IFERROR(_xlfn._xlws.FILTER(BD_ATLETAS[TIEMPO],(BD_ATLETAS[ATLETA]=$A102)*(BD_ATLETAS[PRUEBA]='CHEQUEO D.F'!$B$1)*(BD_ATLETAS[SEXO]='CHEQUEO D.F'!$C$1)*(BD_ATLETAS[F. COMPETENCIA]='CHEQUEO D.F'!E$2)),"N/P")</f>
        <v>N/P</v>
      </c>
      <c r="F102" s="3" t="str" cm="1">
        <f t="array" ref="F102">IFERROR(_xlfn._xlws.FILTER(BD_ATLETAS[TIEMPO],(BD_ATLETAS[ATLETA]=$A102)*(BD_ATLETAS[PRUEBA]='CHEQUEO D.F'!$B$1)*(BD_ATLETAS[SEXO]='CHEQUEO D.F'!$C$1)*(BD_ATLETAS[F. COMPETENCIA]='CHEQUEO D.F'!G$2)),"N/P")</f>
        <v>N/P</v>
      </c>
      <c r="G102" s="3" t="str" cm="1">
        <f t="array" ref="G102">IFERROR(_xlfn._xlws.FILTER(BD_ATLETAS[TIEMPO],(BD_ATLETAS[ATLETA]=$A102)*(BD_ATLETAS[PRUEBA]='CHEQUEO D.F'!$B$1)*(BD_ATLETAS[SEXO]='CHEQUEO D.F'!$C$1)*(BD_ATLETAS[F. COMPETENCIA]='CHEQUEO D.F'!H$2)),"N/P")</f>
        <v>N/P</v>
      </c>
      <c r="H102" s="3" t="str" cm="1">
        <f t="array" ref="H102">IFERROR(_xlfn._xlws.FILTER(BD_ATLETAS[TIEMPO],(BD_ATLETAS[ATLETA]=$A102)*(BD_ATLETAS[PRUEBA]='CHEQUEO D.F'!$B$1)*(BD_ATLETAS[SEXO]='CHEQUEO D.F'!$C$1)*(BD_ATLETAS[F. COMPETENCIA]='CHEQUEO D.F'!I$2)),"N/P")</f>
        <v>N/P</v>
      </c>
      <c r="I102" s="3" t="str" cm="1">
        <f t="array" ref="I102">IFERROR(_xlfn._xlws.FILTER(BD_ATLETAS[TIEMPO],(BD_ATLETAS[ATLETA]=$A102)*(BD_ATLETAS[PRUEBA]='CHEQUEO D.F'!$B$1)*(BD_ATLETAS[SEXO]='CHEQUEO D.F'!$C$1)*(BD_ATLETAS[F. COMPETENCIA]='CHEQUEO D.F'!J$2)),"N/P")</f>
        <v>N/P</v>
      </c>
      <c r="J102" s="3" t="str">
        <f t="shared" si="26"/>
        <v>-</v>
      </c>
      <c r="K102" s="3" t="str">
        <f t="shared" si="27"/>
        <v>-</v>
      </c>
      <c r="L102" s="1" t="str" cm="1">
        <f t="array" ref="L102">_xlfn.IFS(B102&lt;10,"",K102&gt;0,"",K102&lt;0,"VALIDO")</f>
        <v/>
      </c>
      <c r="M102" s="3" t="str">
        <f>IFERROR(SUM(#REF!-E102),"")</f>
        <v/>
      </c>
      <c r="N102" s="3" t="str">
        <f>IFERROR(SUM(F102-#REF!),"")</f>
        <v/>
      </c>
      <c r="O102" s="3" t="str">
        <f t="shared" si="28"/>
        <v/>
      </c>
      <c r="P102" s="3" t="str">
        <f t="shared" si="29"/>
        <v/>
      </c>
      <c r="Q102" s="3" t="str">
        <f t="shared" si="30"/>
        <v/>
      </c>
      <c r="R102" s="25" t="str" cm="1">
        <f t="array" ref="R102">IF(INDEX(T102:W102,COUNTA(T102:W102))&lt;0,"MEJORA CONTINUA","")</f>
        <v/>
      </c>
      <c r="S102" s="1">
        <f t="shared" si="31"/>
        <v>0</v>
      </c>
      <c r="T102" t="str">
        <f t="shared" si="21"/>
        <v/>
      </c>
      <c r="U102" t="str">
        <f t="shared" si="22"/>
        <v/>
      </c>
      <c r="V102" t="str">
        <f t="shared" si="23"/>
        <v/>
      </c>
      <c r="W102" t="str">
        <f t="shared" si="24"/>
        <v/>
      </c>
    </row>
    <row r="103" spans="2:23" x14ac:dyDescent="0.25">
      <c r="B103" s="1">
        <f>_xlfn.XLOOKUP(A103,ATLETAS!$C:$C,ATLETAS!B:B,"-")</f>
        <v>0</v>
      </c>
      <c r="C103" s="1">
        <f>_xlfn.XLOOKUP(A103,ATLETAS!$C:$C,ATLETAS!F:F,"-")</f>
        <v>0</v>
      </c>
      <c r="D103" s="19" t="str">
        <f t="shared" si="25"/>
        <v>-</v>
      </c>
      <c r="E103" s="3" t="str" cm="1">
        <f t="array" ref="E103">IFERROR(_xlfn._xlws.FILTER(BD_ATLETAS[TIEMPO],(BD_ATLETAS[ATLETA]=$A103)*(BD_ATLETAS[PRUEBA]='CHEQUEO D.F'!$B$1)*(BD_ATLETAS[SEXO]='CHEQUEO D.F'!$C$1)*(BD_ATLETAS[F. COMPETENCIA]='CHEQUEO D.F'!E$2)),"N/P")</f>
        <v>N/P</v>
      </c>
      <c r="F103" s="3" t="str" cm="1">
        <f t="array" ref="F103">IFERROR(_xlfn._xlws.FILTER(BD_ATLETAS[TIEMPO],(BD_ATLETAS[ATLETA]=$A103)*(BD_ATLETAS[PRUEBA]='CHEQUEO D.F'!$B$1)*(BD_ATLETAS[SEXO]='CHEQUEO D.F'!$C$1)*(BD_ATLETAS[F. COMPETENCIA]='CHEQUEO D.F'!G$2)),"N/P")</f>
        <v>N/P</v>
      </c>
      <c r="G103" s="3" t="str" cm="1">
        <f t="array" ref="G103">IFERROR(_xlfn._xlws.FILTER(BD_ATLETAS[TIEMPO],(BD_ATLETAS[ATLETA]=$A103)*(BD_ATLETAS[PRUEBA]='CHEQUEO D.F'!$B$1)*(BD_ATLETAS[SEXO]='CHEQUEO D.F'!$C$1)*(BD_ATLETAS[F. COMPETENCIA]='CHEQUEO D.F'!H$2)),"N/P")</f>
        <v>N/P</v>
      </c>
      <c r="H103" s="3" t="str" cm="1">
        <f t="array" ref="H103">IFERROR(_xlfn._xlws.FILTER(BD_ATLETAS[TIEMPO],(BD_ATLETAS[ATLETA]=$A103)*(BD_ATLETAS[PRUEBA]='CHEQUEO D.F'!$B$1)*(BD_ATLETAS[SEXO]='CHEQUEO D.F'!$C$1)*(BD_ATLETAS[F. COMPETENCIA]='CHEQUEO D.F'!I$2)),"N/P")</f>
        <v>N/P</v>
      </c>
      <c r="I103" s="3" t="str" cm="1">
        <f t="array" ref="I103">IFERROR(_xlfn._xlws.FILTER(BD_ATLETAS[TIEMPO],(BD_ATLETAS[ATLETA]=$A103)*(BD_ATLETAS[PRUEBA]='CHEQUEO D.F'!$B$1)*(BD_ATLETAS[SEXO]='CHEQUEO D.F'!$C$1)*(BD_ATLETAS[F. COMPETENCIA]='CHEQUEO D.F'!J$2)),"N/P")</f>
        <v>N/P</v>
      </c>
      <c r="J103" s="3" t="str">
        <f t="shared" si="26"/>
        <v>-</v>
      </c>
      <c r="K103" s="3" t="str">
        <f t="shared" si="27"/>
        <v>-</v>
      </c>
      <c r="L103" s="1" t="str" cm="1">
        <f t="array" ref="L103">_xlfn.IFS(B103&lt;10,"",K103&gt;0,"",K103&lt;0,"VALIDO")</f>
        <v/>
      </c>
      <c r="M103" s="3" t="str">
        <f>IFERROR(SUM(#REF!-E103),"")</f>
        <v/>
      </c>
      <c r="N103" s="3" t="str">
        <f>IFERROR(SUM(F103-#REF!),"")</f>
        <v/>
      </c>
      <c r="O103" s="3" t="str">
        <f t="shared" si="28"/>
        <v/>
      </c>
      <c r="P103" s="3" t="str">
        <f t="shared" si="29"/>
        <v/>
      </c>
      <c r="Q103" s="3" t="str">
        <f t="shared" si="30"/>
        <v/>
      </c>
      <c r="R103" s="25" t="str" cm="1">
        <f t="array" ref="R103">IF(INDEX(T103:W103,COUNTA(T103:W103))&lt;0,"MEJORA CONTINUA","")</f>
        <v/>
      </c>
      <c r="S103" s="1">
        <f t="shared" si="31"/>
        <v>0</v>
      </c>
      <c r="T103" t="str">
        <f t="shared" si="21"/>
        <v/>
      </c>
      <c r="U103" t="str">
        <f t="shared" si="22"/>
        <v/>
      </c>
      <c r="V103" t="str">
        <f t="shared" si="23"/>
        <v/>
      </c>
      <c r="W103" t="str">
        <f t="shared" si="24"/>
        <v/>
      </c>
    </row>
    <row r="104" spans="2:23" x14ac:dyDescent="0.25">
      <c r="B104" s="1">
        <f>_xlfn.XLOOKUP(A104,ATLETAS!$C:$C,ATLETAS!B:B,"-")</f>
        <v>0</v>
      </c>
      <c r="C104" s="1">
        <f>_xlfn.XLOOKUP(A104,ATLETAS!$C:$C,ATLETAS!F:F,"-")</f>
        <v>0</v>
      </c>
      <c r="D104" s="19" t="str">
        <f t="shared" si="25"/>
        <v>-</v>
      </c>
      <c r="E104" s="3" t="str" cm="1">
        <f t="array" ref="E104">IFERROR(_xlfn._xlws.FILTER(BD_ATLETAS[TIEMPO],(BD_ATLETAS[ATLETA]=$A104)*(BD_ATLETAS[PRUEBA]='CHEQUEO D.F'!$B$1)*(BD_ATLETAS[SEXO]='CHEQUEO D.F'!$C$1)*(BD_ATLETAS[F. COMPETENCIA]='CHEQUEO D.F'!E$2)),"N/P")</f>
        <v>N/P</v>
      </c>
      <c r="F104" s="3" t="str" cm="1">
        <f t="array" ref="F104">IFERROR(_xlfn._xlws.FILTER(BD_ATLETAS[TIEMPO],(BD_ATLETAS[ATLETA]=$A104)*(BD_ATLETAS[PRUEBA]='CHEQUEO D.F'!$B$1)*(BD_ATLETAS[SEXO]='CHEQUEO D.F'!$C$1)*(BD_ATLETAS[F. COMPETENCIA]='CHEQUEO D.F'!G$2)),"N/P")</f>
        <v>N/P</v>
      </c>
      <c r="G104" s="3" t="str" cm="1">
        <f t="array" ref="G104">IFERROR(_xlfn._xlws.FILTER(BD_ATLETAS[TIEMPO],(BD_ATLETAS[ATLETA]=$A104)*(BD_ATLETAS[PRUEBA]='CHEQUEO D.F'!$B$1)*(BD_ATLETAS[SEXO]='CHEQUEO D.F'!$C$1)*(BD_ATLETAS[F. COMPETENCIA]='CHEQUEO D.F'!H$2)),"N/P")</f>
        <v>N/P</v>
      </c>
      <c r="H104" s="3" t="str" cm="1">
        <f t="array" ref="H104">IFERROR(_xlfn._xlws.FILTER(BD_ATLETAS[TIEMPO],(BD_ATLETAS[ATLETA]=$A104)*(BD_ATLETAS[PRUEBA]='CHEQUEO D.F'!$B$1)*(BD_ATLETAS[SEXO]='CHEQUEO D.F'!$C$1)*(BD_ATLETAS[F. COMPETENCIA]='CHEQUEO D.F'!I$2)),"N/P")</f>
        <v>N/P</v>
      </c>
      <c r="I104" s="3" t="str" cm="1">
        <f t="array" ref="I104">IFERROR(_xlfn._xlws.FILTER(BD_ATLETAS[TIEMPO],(BD_ATLETAS[ATLETA]=$A104)*(BD_ATLETAS[PRUEBA]='CHEQUEO D.F'!$B$1)*(BD_ATLETAS[SEXO]='CHEQUEO D.F'!$C$1)*(BD_ATLETAS[F. COMPETENCIA]='CHEQUEO D.F'!J$2)),"N/P")</f>
        <v>N/P</v>
      </c>
      <c r="J104" s="3" t="str">
        <f t="shared" si="26"/>
        <v>-</v>
      </c>
      <c r="K104" s="3" t="str">
        <f t="shared" si="27"/>
        <v>-</v>
      </c>
      <c r="L104" s="1" t="str" cm="1">
        <f t="array" ref="L104">_xlfn.IFS(B104&lt;10,"",K104&gt;0,"",K104&lt;0,"VALIDO")</f>
        <v/>
      </c>
      <c r="M104" s="3" t="str">
        <f>IFERROR(SUM(#REF!-E104),"")</f>
        <v/>
      </c>
      <c r="N104" s="3" t="str">
        <f>IFERROR(SUM(F104-#REF!),"")</f>
        <v/>
      </c>
      <c r="O104" s="3" t="str">
        <f t="shared" si="28"/>
        <v/>
      </c>
      <c r="P104" s="3" t="str">
        <f t="shared" si="29"/>
        <v/>
      </c>
      <c r="Q104" s="3" t="str">
        <f t="shared" si="30"/>
        <v/>
      </c>
      <c r="R104" s="25" t="str" cm="1">
        <f t="array" ref="R104">IF(INDEX(T104:W104,COUNTA(T104:W104))&lt;0,"MEJORA CONTINUA","")</f>
        <v/>
      </c>
      <c r="S104" s="1">
        <f t="shared" si="31"/>
        <v>0</v>
      </c>
      <c r="T104" t="str">
        <f t="shared" si="21"/>
        <v/>
      </c>
      <c r="U104" t="str">
        <f t="shared" si="22"/>
        <v/>
      </c>
      <c r="V104" t="str">
        <f t="shared" si="23"/>
        <v/>
      </c>
      <c r="W104" t="str">
        <f t="shared" si="24"/>
        <v/>
      </c>
    </row>
    <row r="105" spans="2:23" x14ac:dyDescent="0.25">
      <c r="B105" s="1">
        <f>_xlfn.XLOOKUP(A105,ATLETAS!$C:$C,ATLETAS!B:B,"-")</f>
        <v>0</v>
      </c>
      <c r="C105" s="1">
        <f>_xlfn.XLOOKUP(A105,ATLETAS!$C:$C,ATLETAS!F:F,"-")</f>
        <v>0</v>
      </c>
      <c r="D105" s="19" t="str">
        <f t="shared" si="25"/>
        <v>-</v>
      </c>
      <c r="E105" s="3" t="str" cm="1">
        <f t="array" ref="E105">IFERROR(_xlfn._xlws.FILTER(BD_ATLETAS[TIEMPO],(BD_ATLETAS[ATLETA]=$A105)*(BD_ATLETAS[PRUEBA]='CHEQUEO D.F'!$B$1)*(BD_ATLETAS[SEXO]='CHEQUEO D.F'!$C$1)*(BD_ATLETAS[F. COMPETENCIA]='CHEQUEO D.F'!E$2)),"N/P")</f>
        <v>N/P</v>
      </c>
      <c r="F105" s="3" t="str" cm="1">
        <f t="array" ref="F105">IFERROR(_xlfn._xlws.FILTER(BD_ATLETAS[TIEMPO],(BD_ATLETAS[ATLETA]=$A105)*(BD_ATLETAS[PRUEBA]='CHEQUEO D.F'!$B$1)*(BD_ATLETAS[SEXO]='CHEQUEO D.F'!$C$1)*(BD_ATLETAS[F. COMPETENCIA]='CHEQUEO D.F'!G$2)),"N/P")</f>
        <v>N/P</v>
      </c>
      <c r="G105" s="3" t="str" cm="1">
        <f t="array" ref="G105">IFERROR(_xlfn._xlws.FILTER(BD_ATLETAS[TIEMPO],(BD_ATLETAS[ATLETA]=$A105)*(BD_ATLETAS[PRUEBA]='CHEQUEO D.F'!$B$1)*(BD_ATLETAS[SEXO]='CHEQUEO D.F'!$C$1)*(BD_ATLETAS[F. COMPETENCIA]='CHEQUEO D.F'!H$2)),"N/P")</f>
        <v>N/P</v>
      </c>
      <c r="H105" s="3" t="str" cm="1">
        <f t="array" ref="H105">IFERROR(_xlfn._xlws.FILTER(BD_ATLETAS[TIEMPO],(BD_ATLETAS[ATLETA]=$A105)*(BD_ATLETAS[PRUEBA]='CHEQUEO D.F'!$B$1)*(BD_ATLETAS[SEXO]='CHEQUEO D.F'!$C$1)*(BD_ATLETAS[F. COMPETENCIA]='CHEQUEO D.F'!I$2)),"N/P")</f>
        <v>N/P</v>
      </c>
      <c r="I105" s="3" t="str" cm="1">
        <f t="array" ref="I105">IFERROR(_xlfn._xlws.FILTER(BD_ATLETAS[TIEMPO],(BD_ATLETAS[ATLETA]=$A105)*(BD_ATLETAS[PRUEBA]='CHEQUEO D.F'!$B$1)*(BD_ATLETAS[SEXO]='CHEQUEO D.F'!$C$1)*(BD_ATLETAS[F. COMPETENCIA]='CHEQUEO D.F'!J$2)),"N/P")</f>
        <v>N/P</v>
      </c>
      <c r="J105" s="3" t="str">
        <f t="shared" si="26"/>
        <v>-</v>
      </c>
      <c r="K105" s="3" t="str">
        <f t="shared" si="27"/>
        <v>-</v>
      </c>
      <c r="L105" s="1" t="str" cm="1">
        <f t="array" ref="L105">_xlfn.IFS(B105&lt;10,"",K105&gt;0,"",K105&lt;0,"VALIDO")</f>
        <v/>
      </c>
      <c r="M105" s="3" t="str">
        <f>IFERROR(SUM(#REF!-E105),"")</f>
        <v/>
      </c>
      <c r="N105" s="3" t="str">
        <f>IFERROR(SUM(F105-#REF!),"")</f>
        <v/>
      </c>
      <c r="O105" s="3" t="str">
        <f t="shared" si="28"/>
        <v/>
      </c>
      <c r="P105" s="3" t="str">
        <f t="shared" si="29"/>
        <v/>
      </c>
      <c r="Q105" s="3" t="str">
        <f t="shared" si="30"/>
        <v/>
      </c>
      <c r="R105" s="25" t="str" cm="1">
        <f t="array" ref="R105">IF(INDEX(T105:W105,COUNTA(T105:W105))&lt;0,"MEJORA CONTINUA","")</f>
        <v/>
      </c>
      <c r="S105" s="1">
        <f t="shared" si="31"/>
        <v>0</v>
      </c>
      <c r="T105" t="str">
        <f t="shared" si="21"/>
        <v/>
      </c>
      <c r="U105" t="str">
        <f t="shared" si="22"/>
        <v/>
      </c>
      <c r="V105" t="str">
        <f t="shared" si="23"/>
        <v/>
      </c>
      <c r="W105" t="str">
        <f t="shared" si="24"/>
        <v/>
      </c>
    </row>
    <row r="106" spans="2:23" x14ac:dyDescent="0.25">
      <c r="B106" s="1">
        <f>_xlfn.XLOOKUP(A106,ATLETAS!$C:$C,ATLETAS!B:B,"-")</f>
        <v>0</v>
      </c>
      <c r="C106" s="1">
        <f>_xlfn.XLOOKUP(A106,ATLETAS!$C:$C,ATLETAS!F:F,"-")</f>
        <v>0</v>
      </c>
      <c r="D106" s="19" t="str">
        <f t="shared" si="25"/>
        <v>-</v>
      </c>
      <c r="E106" s="3" t="str" cm="1">
        <f t="array" ref="E106">IFERROR(_xlfn._xlws.FILTER(BD_ATLETAS[TIEMPO],(BD_ATLETAS[ATLETA]=$A106)*(BD_ATLETAS[PRUEBA]='CHEQUEO D.F'!$B$1)*(BD_ATLETAS[SEXO]='CHEQUEO D.F'!$C$1)*(BD_ATLETAS[F. COMPETENCIA]='CHEQUEO D.F'!E$2)),"N/P")</f>
        <v>N/P</v>
      </c>
      <c r="F106" s="3" t="str" cm="1">
        <f t="array" ref="F106">IFERROR(_xlfn._xlws.FILTER(BD_ATLETAS[TIEMPO],(BD_ATLETAS[ATLETA]=$A106)*(BD_ATLETAS[PRUEBA]='CHEQUEO D.F'!$B$1)*(BD_ATLETAS[SEXO]='CHEQUEO D.F'!$C$1)*(BD_ATLETAS[F. COMPETENCIA]='CHEQUEO D.F'!G$2)),"N/P")</f>
        <v>N/P</v>
      </c>
      <c r="G106" s="3" t="str" cm="1">
        <f t="array" ref="G106">IFERROR(_xlfn._xlws.FILTER(BD_ATLETAS[TIEMPO],(BD_ATLETAS[ATLETA]=$A106)*(BD_ATLETAS[PRUEBA]='CHEQUEO D.F'!$B$1)*(BD_ATLETAS[SEXO]='CHEQUEO D.F'!$C$1)*(BD_ATLETAS[F. COMPETENCIA]='CHEQUEO D.F'!H$2)),"N/P")</f>
        <v>N/P</v>
      </c>
      <c r="H106" s="3" t="str" cm="1">
        <f t="array" ref="H106">IFERROR(_xlfn._xlws.FILTER(BD_ATLETAS[TIEMPO],(BD_ATLETAS[ATLETA]=$A106)*(BD_ATLETAS[PRUEBA]='CHEQUEO D.F'!$B$1)*(BD_ATLETAS[SEXO]='CHEQUEO D.F'!$C$1)*(BD_ATLETAS[F. COMPETENCIA]='CHEQUEO D.F'!I$2)),"N/P")</f>
        <v>N/P</v>
      </c>
      <c r="I106" s="3" t="str" cm="1">
        <f t="array" ref="I106">IFERROR(_xlfn._xlws.FILTER(BD_ATLETAS[TIEMPO],(BD_ATLETAS[ATLETA]=$A106)*(BD_ATLETAS[PRUEBA]='CHEQUEO D.F'!$B$1)*(BD_ATLETAS[SEXO]='CHEQUEO D.F'!$C$1)*(BD_ATLETAS[F. COMPETENCIA]='CHEQUEO D.F'!J$2)),"N/P")</f>
        <v>N/P</v>
      </c>
      <c r="J106" s="3" t="str">
        <f t="shared" si="26"/>
        <v>-</v>
      </c>
      <c r="K106" s="3" t="str">
        <f t="shared" si="27"/>
        <v>-</v>
      </c>
      <c r="L106" s="1" t="str" cm="1">
        <f t="array" ref="L106">_xlfn.IFS(B106&lt;10,"",K106&gt;0,"",K106&lt;0,"VALIDO")</f>
        <v/>
      </c>
      <c r="M106" s="3" t="str">
        <f>IFERROR(SUM(#REF!-E106),"")</f>
        <v/>
      </c>
      <c r="N106" s="3" t="str">
        <f>IFERROR(SUM(F106-#REF!),"")</f>
        <v/>
      </c>
      <c r="O106" s="3" t="str">
        <f t="shared" si="28"/>
        <v/>
      </c>
      <c r="P106" s="3" t="str">
        <f t="shared" si="29"/>
        <v/>
      </c>
      <c r="Q106" s="3" t="str">
        <f t="shared" si="30"/>
        <v/>
      </c>
      <c r="R106" s="25" t="str" cm="1">
        <f t="array" ref="R106">IF(INDEX(T106:W106,COUNTA(T106:W106))&lt;0,"MEJORA CONTINUA","")</f>
        <v/>
      </c>
      <c r="S106" s="1">
        <f t="shared" si="31"/>
        <v>0</v>
      </c>
      <c r="T106" t="str">
        <f t="shared" si="21"/>
        <v/>
      </c>
      <c r="U106" t="str">
        <f t="shared" si="22"/>
        <v/>
      </c>
      <c r="V106" t="str">
        <f t="shared" si="23"/>
        <v/>
      </c>
      <c r="W106" t="str">
        <f t="shared" si="24"/>
        <v/>
      </c>
    </row>
  </sheetData>
  <sortState xmlns:xlrd2="http://schemas.microsoft.com/office/spreadsheetml/2017/richdata2" ref="A3:B45">
    <sortCondition ref="B3:B45"/>
  </sortState>
  <phoneticPr fontId="4" type="noConversion"/>
  <conditionalFormatting sqref="M3:M80 L81:L106">
    <cfRule type="containsText" dxfId="21" priority="1" operator="containsText" text="NO VALIDO">
      <formula>NOT(ISERROR(SEARCH("NO VALIDO",L3)))</formula>
    </cfRule>
    <cfRule type="containsText" dxfId="20" priority="2" operator="containsText" text="VALIDO">
      <formula>NOT(ISERROR(SEARCH("VALIDO",L3)))</formula>
    </cfRule>
    <cfRule type="containsText" dxfId="19" priority="3" operator="containsText" text="NO VALIDO">
      <formula>NOT(ISERROR(SEARCH("NO VALIDO",L3)))</formula>
    </cfRule>
    <cfRule type="containsText" dxfId="18" priority="4" operator="containsText" text="VALIDO">
      <formula>NOT(ISERROR(SEARCH("VALIDO",L3)))</formula>
    </cfRule>
    <cfRule type="containsText" dxfId="17" priority="5" operator="containsText" text="NO VALIDO">
      <formula>NOT(ISERROR(SEARCH("NO VALIDO",L3)))</formula>
    </cfRule>
  </conditionalFormatting>
  <dataValidations count="1">
    <dataValidation type="list" allowBlank="1" showInputMessage="1" showErrorMessage="1" sqref="C1" xr:uid="{9BE4B8A5-9DF8-4453-B108-9FD18F66556F}">
      <formula1>"F,M"</formula1>
    </dataValidation>
  </dataValidations>
  <pageMargins left="0.7" right="0.7" top="0.75" bottom="0.75" header="0.3" footer="0.3"/>
  <ignoredErrors>
    <ignoredError sqref="N3:R3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9DE344-AEE5-4EBD-BB51-3FD5D3A18D1C}">
          <x14:formula1>
            <xm:f>MENU!$A$2:$A$20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E98-80C2-4867-A1A2-1D26F75F5390}">
  <dimension ref="A1:AF474"/>
  <sheetViews>
    <sheetView zoomScale="80" zoomScaleNormal="80" workbookViewId="0">
      <selection activeCell="J3" sqref="J3"/>
    </sheetView>
  </sheetViews>
  <sheetFormatPr baseColWidth="10" defaultRowHeight="15" x14ac:dyDescent="0.25"/>
  <cols>
    <col min="1" max="1" width="36.28515625" bestFit="1" customWidth="1"/>
    <col min="2" max="2" width="10.7109375" style="1" bestFit="1" customWidth="1"/>
    <col min="3" max="3" width="12.28515625" style="1" bestFit="1" customWidth="1"/>
    <col min="4" max="4" width="11.7109375" customWidth="1"/>
    <col min="5" max="6" width="12.42578125" customWidth="1"/>
    <col min="8" max="10" width="12.42578125" customWidth="1"/>
    <col min="11" max="11" width="13.42578125" customWidth="1"/>
    <col min="12" max="12" width="10.85546875" customWidth="1"/>
    <col min="13" max="13" width="12.7109375" customWidth="1"/>
    <col min="14" max="18" width="10.28515625" style="1" bestFit="1" customWidth="1"/>
    <col min="19" max="19" width="14.7109375" style="1" customWidth="1"/>
    <col min="20" max="20" width="8.42578125" bestFit="1" customWidth="1"/>
    <col min="21" max="24" width="2.7109375" bestFit="1" customWidth="1"/>
    <col min="25" max="25" width="19.28515625" bestFit="1" customWidth="1"/>
    <col min="30" max="30" width="3" bestFit="1" customWidth="1"/>
  </cols>
  <sheetData>
    <row r="1" spans="1:32" x14ac:dyDescent="0.25">
      <c r="A1" s="35" t="s">
        <v>663</v>
      </c>
      <c r="B1" s="11" t="s">
        <v>653</v>
      </c>
      <c r="C1" s="36" t="s">
        <v>64</v>
      </c>
      <c r="E1" s="7"/>
      <c r="F1" s="7"/>
      <c r="G1" s="7"/>
      <c r="H1" s="7"/>
      <c r="I1" s="33"/>
      <c r="J1" s="33"/>
      <c r="N1" s="11"/>
      <c r="O1" s="11"/>
      <c r="P1" s="11" t="s">
        <v>460</v>
      </c>
      <c r="Q1" s="11"/>
      <c r="R1" s="34"/>
    </row>
    <row r="2" spans="1:32" s="29" customFormat="1" ht="33.75" x14ac:dyDescent="0.25">
      <c r="A2" s="29" t="s">
        <v>461</v>
      </c>
      <c r="B2" s="29" t="s">
        <v>462</v>
      </c>
      <c r="C2" s="29" t="s">
        <v>463</v>
      </c>
      <c r="D2" s="38" t="s">
        <v>464</v>
      </c>
      <c r="E2" s="15" t="s">
        <v>382</v>
      </c>
      <c r="F2" s="15" t="s">
        <v>383</v>
      </c>
      <c r="G2" s="15" t="s">
        <v>384</v>
      </c>
      <c r="H2" s="15" t="s">
        <v>385</v>
      </c>
      <c r="I2" s="15" t="s">
        <v>386</v>
      </c>
      <c r="J2" s="15" t="s">
        <v>387</v>
      </c>
      <c r="K2" s="37" t="s">
        <v>465</v>
      </c>
      <c r="L2" s="37" t="s">
        <v>466</v>
      </c>
      <c r="M2" s="37" t="s">
        <v>467</v>
      </c>
      <c r="N2" s="37" t="s">
        <v>658</v>
      </c>
      <c r="O2" s="37" t="s">
        <v>659</v>
      </c>
      <c r="P2" s="37" t="s">
        <v>660</v>
      </c>
      <c r="Q2" s="37" t="s">
        <v>661</v>
      </c>
      <c r="R2" s="37" t="s">
        <v>662</v>
      </c>
      <c r="S2" s="38" t="s">
        <v>468</v>
      </c>
      <c r="T2" s="39" t="s">
        <v>469</v>
      </c>
    </row>
    <row r="3" spans="1:32" x14ac:dyDescent="0.25">
      <c r="A3" t="s">
        <v>420</v>
      </c>
      <c r="B3" s="1">
        <f ca="1">_xlfn.XLOOKUP(A3,ATLETAS!$C:$C,ATLETAS!B:B,"-")</f>
        <v>9</v>
      </c>
      <c r="C3" s="1" t="str">
        <f>_xlfn.XLOOKUP(A3,ATLETAS!$C:$C,ATLETAS!F:F,"-")</f>
        <v>AQUAPLANET</v>
      </c>
      <c r="D3" s="19">
        <f t="shared" ref="D3:D66" si="0">IF(MIN(E3:J3)=0,"-",MIN(E3:J3))</f>
        <v>7.1417824074074083E-3</v>
      </c>
      <c r="E3" s="3" cm="1">
        <f t="array" ref="E3">IFERROR(_xlfn._xlws.FILTER(BD_ATLETAS[TIEMPO],(BD_ATLETAS[ATLETA]=$A3)*(BD_ATLETAS[PRUEBA]='CHEQUEO D.M'!$B$1)*(BD_ATLETAS[SEXO]='CHEQUEO D.M'!$C$1)*(BD_ATLETAS[F. COMPETENCIA]='CHEQUEO D.M'!E$2)),"N/P")</f>
        <v>7.1417824074074083E-3</v>
      </c>
      <c r="F3" s="3" t="str" cm="1">
        <f t="array" ref="F3">IFERROR(_xlfn._xlws.FILTER(BD_ATLETAS[TIEMPO],(BD_ATLETAS[ATLETA]=$A3)*(BD_ATLETAS[PRUEBA]='CHEQUEO D.M'!$B$1)*(BD_ATLETAS[SEXO]='CHEQUEO D.M'!$C$1)*(BD_ATLETAS[F. COMPETENCIA]='CHEQUEO D.M'!F$2)),"N/P")</f>
        <v>N/P</v>
      </c>
      <c r="G3" s="3" t="str" cm="1">
        <f t="array" ref="G3">IFERROR(_xlfn._xlws.FILTER(BD_ATLETAS[TIEMPO],(BD_ATLETAS[ATLETA]=$A3)*(BD_ATLETAS[PRUEBA]='CHEQUEO D.M'!$B$1)*(BD_ATLETAS[SEXO]='CHEQUEO D.M'!$C$1)*(BD_ATLETAS[F. COMPETENCIA]='CHEQUEO D.M'!G$2)),"N/P")</f>
        <v>N/P</v>
      </c>
      <c r="H3" s="3" t="str" cm="1">
        <f t="array" ref="H3">IFERROR(_xlfn._xlws.FILTER(BD_ATLETAS[TIEMPO],(BD_ATLETAS[ATLETA]=$A3)*(BD_ATLETAS[PRUEBA]='CHEQUEO D.M'!$B$1)*(BD_ATLETAS[SEXO]='CHEQUEO D.M'!$C$1)*(BD_ATLETAS[F. COMPETENCIA]='CHEQUEO D.M'!H$2)),"N/P")</f>
        <v>N/P</v>
      </c>
      <c r="I3" s="3" t="str" cm="1">
        <f t="array" ref="I3">IFERROR(_xlfn._xlws.FILTER(BD_ATLETAS[TIEMPO],(BD_ATLETAS[ATLETA]=$A3)*(BD_ATLETAS[PRUEBA]='CHEQUEO D.M'!$B$1)*(BD_ATLETAS[SEXO]='CHEQUEO D.M'!$C$1)*(BD_ATLETAS[F. COMPETENCIA]='CHEQUEO D.M'!I$2)),"N/P")</f>
        <v>N/P</v>
      </c>
      <c r="J3" s="3" t="str" cm="1">
        <f t="array" ref="J3">IFERROR(_xlfn._xlws.FILTER(BD_ATLETAS[TIEMPO],(BD_ATLETAS[ATLETA]=$A3)*(BD_ATLETAS[PRUEBA]='CHEQUEO D.M'!$B$1)*(BD_ATLETAS[SEXO]='CHEQUEO D.M'!$C$1)*(BD_ATLETAS[F. COMPETENCIA]='CHEQUEO D.M'!J$2)),"N/P")</f>
        <v>N/P</v>
      </c>
      <c r="K3" s="3" t="str">
        <f t="shared" ref="K3:K34" ca="1" si="1">IF(B3&gt;18,$AF$12,_xlfn.XLOOKUP(B3,$AD$3:$AD$12,$AF$3:$AF$12,"-"))</f>
        <v>-</v>
      </c>
      <c r="L3" s="3" t="str">
        <f t="shared" ref="L3:L34" ca="1" si="2">IFERROR(IF(D3="-","-",SUM(LOOKUP(111,E3:J3)-K3)),"-")</f>
        <v>-</v>
      </c>
      <c r="M3" s="1" t="str" cm="1">
        <f t="array" aca="1" ref="M3" ca="1">_xlfn.IFS(B3&lt;10,"",L3&gt;0,"",L3&lt;0,"VALIDO")</f>
        <v/>
      </c>
      <c r="N3" s="3" t="str">
        <f t="shared" ref="N3:N66" si="3">IFERROR(SUM(F3-E3),"")</f>
        <v/>
      </c>
      <c r="O3" s="3" t="str">
        <f t="shared" ref="O3:O66" si="4">IFERROR(SUM(G3-F3),"")</f>
        <v/>
      </c>
      <c r="P3" s="3" t="str">
        <f t="shared" ref="P3:P66" si="5">IFERROR(SUM(H3-G3),"")</f>
        <v/>
      </c>
      <c r="Q3" s="3" t="str">
        <f t="shared" ref="Q3:Q66" si="6">IFERROR(SUM(I3-H3),"")</f>
        <v/>
      </c>
      <c r="R3" s="3" t="str">
        <f t="shared" ref="R3:R66" si="7">IFERROR(SUM(J3-I3),"")</f>
        <v/>
      </c>
      <c r="S3" s="25" t="str" cm="1">
        <f t="array" ref="S3">IF(INDEX(U3:X3,COUNTA(U3:X3))&lt;0,"MEJORA CONTINUA","")</f>
        <v/>
      </c>
      <c r="T3" s="1">
        <f t="shared" ref="T3:T66" si="8">COUNT(E3:J3)</f>
        <v>1</v>
      </c>
      <c r="U3" t="str">
        <f t="shared" ref="U3:U8" si="9">IFERROR(SUM(SIGN(N3)+SIGN(O3)),"")</f>
        <v/>
      </c>
      <c r="V3" t="str">
        <f t="shared" ref="V3:X18" si="10">IFERROR(SUM(SIGN(O3)+SIGN(P3)),"")</f>
        <v/>
      </c>
      <c r="W3" t="str">
        <f t="shared" si="10"/>
        <v/>
      </c>
      <c r="X3" t="str">
        <f t="shared" si="10"/>
        <v/>
      </c>
      <c r="AD3" s="29" cm="1">
        <f t="array" ref="AD3:AF12">_xlfn._xlws.FILTER('BD MARCA M.'!C:E,('BD MARCA M.'!D:D='CHEQUEO D.M'!B1)*('BD MARCA M.'!B:B='CHEQUEO D.M'!C1))</f>
        <v>10</v>
      </c>
      <c r="AE3" s="1" t="str">
        <v>400m LIBRE</v>
      </c>
      <c r="AF3" s="3">
        <v>3.8194444444444443E-3</v>
      </c>
    </row>
    <row r="4" spans="1:32" x14ac:dyDescent="0.25">
      <c r="A4" t="s">
        <v>133</v>
      </c>
      <c r="B4" s="1">
        <f ca="1">_xlfn.XLOOKUP(A4,ATLETAS!$C:$C,ATLETAS!B:B,"-")</f>
        <v>10</v>
      </c>
      <c r="C4" s="1" t="str">
        <f>_xlfn.XLOOKUP(A4,ATLETAS!$C:$C,ATLETAS!F:F,"-")</f>
        <v>DELFINES</v>
      </c>
      <c r="D4" s="19">
        <f t="shared" si="0"/>
        <v>4.980787037037037E-3</v>
      </c>
      <c r="E4" s="3" t="str" cm="1">
        <f t="array" ref="E4">IFERROR(_xlfn._xlws.FILTER(BD_ATLETAS[TIEMPO],(BD_ATLETAS[ATLETA]=$A4)*(BD_ATLETAS[PRUEBA]='CHEQUEO D.M'!$B$1)*(BD_ATLETAS[SEXO]='CHEQUEO D.M'!$C$1)*(BD_ATLETAS[F. COMPETENCIA]='CHEQUEO D.M'!E$2)),"N/P")</f>
        <v>N/P</v>
      </c>
      <c r="F4" s="3" t="str" cm="1">
        <f t="array" ref="F4">IFERROR(_xlfn._xlws.FILTER(BD_ATLETAS[TIEMPO],(BD_ATLETAS[ATLETA]=$A4)*(BD_ATLETAS[PRUEBA]='CHEQUEO D.M'!$B$1)*(BD_ATLETAS[SEXO]='CHEQUEO D.M'!$C$1)*(BD_ATLETAS[F. COMPETENCIA]='CHEQUEO D.M'!F$2)),"N/P")</f>
        <v>N/P</v>
      </c>
      <c r="G4" s="3" t="str" cm="1">
        <f t="array" ref="G4">IFERROR(_xlfn._xlws.FILTER(BD_ATLETAS[TIEMPO],(BD_ATLETAS[ATLETA]=$A4)*(BD_ATLETAS[PRUEBA]='CHEQUEO D.M'!$B$1)*(BD_ATLETAS[SEXO]='CHEQUEO D.M'!$C$1)*(BD_ATLETAS[F. COMPETENCIA]='CHEQUEO D.M'!G$2)),"N/P")</f>
        <v>N/P</v>
      </c>
      <c r="H4" s="3" cm="1">
        <f t="array" ref="H4">IFERROR(_xlfn._xlws.FILTER(BD_ATLETAS[TIEMPO],(BD_ATLETAS[ATLETA]=$A4)*(BD_ATLETAS[PRUEBA]='CHEQUEO D.M'!$B$1)*(BD_ATLETAS[SEXO]='CHEQUEO D.M'!$C$1)*(BD_ATLETAS[F. COMPETENCIA]='CHEQUEO D.M'!H$2)),"N/P")</f>
        <v>5.2033564814814815E-3</v>
      </c>
      <c r="I4" s="3" cm="1">
        <f t="array" ref="I4">IFERROR(_xlfn._xlws.FILTER(BD_ATLETAS[TIEMPO],(BD_ATLETAS[ATLETA]=$A4)*(BD_ATLETAS[PRUEBA]='CHEQUEO D.M'!$B$1)*(BD_ATLETAS[SEXO]='CHEQUEO D.M'!$C$1)*(BD_ATLETAS[F. COMPETENCIA]='CHEQUEO D.M'!I$2)),"N/P")</f>
        <v>5.0313657407407408E-3</v>
      </c>
      <c r="J4" s="3" cm="1">
        <f t="array" ref="J4">IFERROR(_xlfn._xlws.FILTER(BD_ATLETAS[TIEMPO],(BD_ATLETAS[ATLETA]=$A4)*(BD_ATLETAS[PRUEBA]='CHEQUEO D.M'!$B$1)*(BD_ATLETAS[SEXO]='CHEQUEO D.M'!$C$1)*(BD_ATLETAS[F. COMPETENCIA]='CHEQUEO D.M'!J$2)),"N/P")</f>
        <v>4.980787037037037E-3</v>
      </c>
      <c r="K4" s="3">
        <f t="shared" ca="1" si="1"/>
        <v>3.8194444444444443E-3</v>
      </c>
      <c r="L4" s="3">
        <f t="shared" ca="1" si="2"/>
        <v>1.1613425925925927E-3</v>
      </c>
      <c r="M4" s="1" t="str" cm="1">
        <f t="array" aca="1" ref="M4" ca="1">_xlfn.IFS(B4&lt;10,"",L4&gt;0,"",L4&lt;0,"VALIDO")</f>
        <v/>
      </c>
      <c r="N4" s="3" t="str">
        <f t="shared" si="3"/>
        <v/>
      </c>
      <c r="O4" s="3" t="str">
        <f t="shared" si="4"/>
        <v/>
      </c>
      <c r="P4" s="3" t="str">
        <f t="shared" si="5"/>
        <v/>
      </c>
      <c r="Q4" s="3">
        <f t="shared" si="6"/>
        <v>-1.7199074074074078E-4</v>
      </c>
      <c r="R4" s="3">
        <f t="shared" si="7"/>
        <v>-5.0578703703703723E-5</v>
      </c>
      <c r="S4" s="25" t="str" cm="1">
        <f t="array" ref="S4">IF(INDEX(U4:X4,COUNTA(U4:X4))&lt;0,"MEJORA CONTINUA","")</f>
        <v>MEJORA CONTINUA</v>
      </c>
      <c r="T4" s="1">
        <f t="shared" si="8"/>
        <v>3</v>
      </c>
      <c r="U4" t="str">
        <f t="shared" si="9"/>
        <v/>
      </c>
      <c r="V4" t="str">
        <f t="shared" si="10"/>
        <v/>
      </c>
      <c r="W4" t="str">
        <f t="shared" si="10"/>
        <v/>
      </c>
      <c r="X4">
        <f t="shared" si="10"/>
        <v>-2</v>
      </c>
      <c r="AD4" s="1">
        <v>11</v>
      </c>
      <c r="AE4" s="1" t="str">
        <v>400m LIBRE</v>
      </c>
      <c r="AF4" s="3">
        <v>3.8194444444444443E-3</v>
      </c>
    </row>
    <row r="5" spans="1:32" x14ac:dyDescent="0.25">
      <c r="A5" t="s">
        <v>184</v>
      </c>
      <c r="B5" s="1">
        <f ca="1">_xlfn.XLOOKUP(A5,ATLETAS!$C:$C,ATLETAS!B:B,"-")</f>
        <v>10</v>
      </c>
      <c r="C5" s="1" t="str">
        <f>_xlfn.XLOOKUP(A5,ATLETAS!$C:$C,ATLETAS!F:F,"-")</f>
        <v>MASTER</v>
      </c>
      <c r="D5" s="19">
        <f t="shared" si="0"/>
        <v>6.4311342592592588E-3</v>
      </c>
      <c r="E5" s="3" t="str" cm="1">
        <f t="array" ref="E5">IFERROR(_xlfn._xlws.FILTER(BD_ATLETAS[TIEMPO],(BD_ATLETAS[ATLETA]=$A5)*(BD_ATLETAS[PRUEBA]='CHEQUEO D.M'!$B$1)*(BD_ATLETAS[SEXO]='CHEQUEO D.M'!$C$1)*(BD_ATLETAS[F. COMPETENCIA]='CHEQUEO D.M'!E$2)),"N/P")</f>
        <v>N/P</v>
      </c>
      <c r="F5" s="3" cm="1">
        <f t="array" ref="F5">IFERROR(_xlfn._xlws.FILTER(BD_ATLETAS[TIEMPO],(BD_ATLETAS[ATLETA]=$A5)*(BD_ATLETAS[PRUEBA]='CHEQUEO D.M'!$B$1)*(BD_ATLETAS[SEXO]='CHEQUEO D.M'!$C$1)*(BD_ATLETAS[F. COMPETENCIA]='CHEQUEO D.M'!F$2)),"N/P")</f>
        <v>6.4311342592592588E-3</v>
      </c>
      <c r="G5" s="3" t="str" cm="1">
        <f t="array" ref="G5">IFERROR(_xlfn._xlws.FILTER(BD_ATLETAS[TIEMPO],(BD_ATLETAS[ATLETA]=$A5)*(BD_ATLETAS[PRUEBA]='CHEQUEO D.M'!$B$1)*(BD_ATLETAS[SEXO]='CHEQUEO D.M'!$C$1)*(BD_ATLETAS[F. COMPETENCIA]='CHEQUEO D.M'!G$2)),"N/P")</f>
        <v>N/P</v>
      </c>
      <c r="H5" s="3" t="str" cm="1">
        <f t="array" ref="H5">IFERROR(_xlfn._xlws.FILTER(BD_ATLETAS[TIEMPO],(BD_ATLETAS[ATLETA]=$A5)*(BD_ATLETAS[PRUEBA]='CHEQUEO D.M'!$B$1)*(BD_ATLETAS[SEXO]='CHEQUEO D.M'!$C$1)*(BD_ATLETAS[F. COMPETENCIA]='CHEQUEO D.M'!H$2)),"N/P")</f>
        <v>N/P</v>
      </c>
      <c r="I5" s="3" t="str" cm="1">
        <f t="array" ref="I5">IFERROR(_xlfn._xlws.FILTER(BD_ATLETAS[TIEMPO],(BD_ATLETAS[ATLETA]=$A5)*(BD_ATLETAS[PRUEBA]='CHEQUEO D.M'!$B$1)*(BD_ATLETAS[SEXO]='CHEQUEO D.M'!$C$1)*(BD_ATLETAS[F. COMPETENCIA]='CHEQUEO D.M'!I$2)),"N/P")</f>
        <v>N/P</v>
      </c>
      <c r="J5" s="3" t="str" cm="1">
        <f t="array" ref="J5">IFERROR(_xlfn._xlws.FILTER(BD_ATLETAS[TIEMPO],(BD_ATLETAS[ATLETA]=$A5)*(BD_ATLETAS[PRUEBA]='CHEQUEO D.M'!$B$1)*(BD_ATLETAS[SEXO]='CHEQUEO D.M'!$C$1)*(BD_ATLETAS[F. COMPETENCIA]='CHEQUEO D.M'!J$2)),"N/P")</f>
        <v>N/P</v>
      </c>
      <c r="K5" s="3">
        <f t="shared" ca="1" si="1"/>
        <v>3.8194444444444443E-3</v>
      </c>
      <c r="L5" s="3">
        <f t="shared" ca="1" si="2"/>
        <v>2.6116898148148145E-3</v>
      </c>
      <c r="M5" s="1" t="str" cm="1">
        <f t="array" aca="1" ref="M5" ca="1">_xlfn.IFS(B5&lt;10,"",L5&gt;0,"",L5&lt;0,"VALIDO")</f>
        <v/>
      </c>
      <c r="N5" s="3" t="str">
        <f t="shared" si="3"/>
        <v/>
      </c>
      <c r="O5" s="3" t="str">
        <f t="shared" si="4"/>
        <v/>
      </c>
      <c r="P5" s="3" t="str">
        <f t="shared" si="5"/>
        <v/>
      </c>
      <c r="Q5" s="3" t="str">
        <f t="shared" si="6"/>
        <v/>
      </c>
      <c r="R5" s="3" t="str">
        <f t="shared" si="7"/>
        <v/>
      </c>
      <c r="S5" s="25" t="str" cm="1">
        <f t="array" ref="S5">IF(INDEX(U5:X5,COUNTA(U5:X5))&lt;0,"MEJORA CONTINUA","")</f>
        <v/>
      </c>
      <c r="T5" s="1">
        <f t="shared" si="8"/>
        <v>1</v>
      </c>
      <c r="U5" t="str">
        <f t="shared" si="9"/>
        <v/>
      </c>
      <c r="V5" t="str">
        <f t="shared" si="10"/>
        <v/>
      </c>
      <c r="W5" t="str">
        <f t="shared" si="10"/>
        <v/>
      </c>
      <c r="X5" t="str">
        <f t="shared" si="10"/>
        <v/>
      </c>
      <c r="AD5" s="1">
        <v>12</v>
      </c>
      <c r="AE5" s="1" t="str">
        <v>400m LIBRE</v>
      </c>
      <c r="AF5" s="3">
        <v>3.5520833333333329E-3</v>
      </c>
    </row>
    <row r="6" spans="1:32" x14ac:dyDescent="0.25">
      <c r="A6" t="s">
        <v>434</v>
      </c>
      <c r="B6" s="1">
        <f ca="1">_xlfn.XLOOKUP(A6,ATLETAS!$C:$C,ATLETAS!B:B,"-")</f>
        <v>10</v>
      </c>
      <c r="C6" s="1" t="str">
        <f>_xlfn.XLOOKUP(A6,ATLETAS!$C:$C,ATLETAS!F:F,"-")</f>
        <v>TIBURON</v>
      </c>
      <c r="D6" s="19" t="str">
        <f t="shared" si="0"/>
        <v>-</v>
      </c>
      <c r="E6" s="3" t="str" cm="1">
        <f t="array" ref="E6">IFERROR(_xlfn._xlws.FILTER(BD_ATLETAS[TIEMPO],(BD_ATLETAS[ATLETA]=$A6)*(BD_ATLETAS[PRUEBA]='CHEQUEO D.M'!$B$1)*(BD_ATLETAS[SEXO]='CHEQUEO D.M'!$C$1)*(BD_ATLETAS[F. COMPETENCIA]='CHEQUEO D.M'!E$2)),"N/P")</f>
        <v>N/P</v>
      </c>
      <c r="F6" s="3" t="str" cm="1">
        <f t="array" ref="F6">IFERROR(_xlfn._xlws.FILTER(BD_ATLETAS[TIEMPO],(BD_ATLETAS[ATLETA]=$A6)*(BD_ATLETAS[PRUEBA]='CHEQUEO D.M'!$B$1)*(BD_ATLETAS[SEXO]='CHEQUEO D.M'!$C$1)*(BD_ATLETAS[F. COMPETENCIA]='CHEQUEO D.M'!F$2)),"N/P")</f>
        <v>N/P</v>
      </c>
      <c r="G6" s="3" t="str" cm="1">
        <f t="array" ref="G6">IFERROR(_xlfn._xlws.FILTER(BD_ATLETAS[TIEMPO],(BD_ATLETAS[ATLETA]=$A6)*(BD_ATLETAS[PRUEBA]='CHEQUEO D.M'!$B$1)*(BD_ATLETAS[SEXO]='CHEQUEO D.M'!$C$1)*(BD_ATLETAS[F. COMPETENCIA]='CHEQUEO D.M'!G$2)),"N/P")</f>
        <v>N/P</v>
      </c>
      <c r="H6" s="3" t="str" cm="1">
        <f t="array" ref="H6">IFERROR(_xlfn._xlws.FILTER(BD_ATLETAS[TIEMPO],(BD_ATLETAS[ATLETA]=$A6)*(BD_ATLETAS[PRUEBA]='CHEQUEO D.M'!$B$1)*(BD_ATLETAS[SEXO]='CHEQUEO D.M'!$C$1)*(BD_ATLETAS[F. COMPETENCIA]='CHEQUEO D.M'!H$2)),"N/P")</f>
        <v>N/P</v>
      </c>
      <c r="I6" s="3" t="str" cm="1">
        <f t="array" ref="I6">IFERROR(_xlfn._xlws.FILTER(BD_ATLETAS[TIEMPO],(BD_ATLETAS[ATLETA]=$A6)*(BD_ATLETAS[PRUEBA]='CHEQUEO D.M'!$B$1)*(BD_ATLETAS[SEXO]='CHEQUEO D.M'!$C$1)*(BD_ATLETAS[F. COMPETENCIA]='CHEQUEO D.M'!I$2)),"N/P")</f>
        <v>N/P</v>
      </c>
      <c r="J6" s="3" t="str" cm="1">
        <f t="array" ref="J6">IFERROR(_xlfn._xlws.FILTER(BD_ATLETAS[TIEMPO],(BD_ATLETAS[ATLETA]=$A6)*(BD_ATLETAS[PRUEBA]='CHEQUEO D.M'!$B$1)*(BD_ATLETAS[SEXO]='CHEQUEO D.M'!$C$1)*(BD_ATLETAS[F. COMPETENCIA]='CHEQUEO D.M'!J$2)),"N/P")</f>
        <v>N/P</v>
      </c>
      <c r="K6" s="3">
        <f t="shared" ca="1" si="1"/>
        <v>3.8194444444444443E-3</v>
      </c>
      <c r="L6" s="3" t="str">
        <f t="shared" si="2"/>
        <v>-</v>
      </c>
      <c r="M6" s="1" t="str" cm="1">
        <f t="array" aca="1" ref="M6" ca="1">_xlfn.IFS(B6&lt;10,"",L6&gt;0,"",L6&lt;0,"VALIDO")</f>
        <v/>
      </c>
      <c r="N6" s="3" t="str">
        <f t="shared" si="3"/>
        <v/>
      </c>
      <c r="O6" s="3" t="str">
        <f t="shared" si="4"/>
        <v/>
      </c>
      <c r="P6" s="3" t="str">
        <f t="shared" si="5"/>
        <v/>
      </c>
      <c r="Q6" s="3" t="str">
        <f t="shared" si="6"/>
        <v/>
      </c>
      <c r="R6" s="3" t="str">
        <f t="shared" si="7"/>
        <v/>
      </c>
      <c r="S6" s="25" t="str" cm="1">
        <f t="array" ref="S6">IF(INDEX(U6:X6,COUNTA(U6:X6))&lt;0,"MEJORA CONTINUA","")</f>
        <v/>
      </c>
      <c r="T6" s="1">
        <f t="shared" si="8"/>
        <v>0</v>
      </c>
      <c r="U6" t="str">
        <f t="shared" si="9"/>
        <v/>
      </c>
      <c r="V6" t="str">
        <f t="shared" si="10"/>
        <v/>
      </c>
      <c r="W6" t="str">
        <f t="shared" si="10"/>
        <v/>
      </c>
      <c r="X6" t="str">
        <f t="shared" si="10"/>
        <v/>
      </c>
      <c r="AD6" s="1">
        <v>13</v>
      </c>
      <c r="AE6" s="1" t="str">
        <v>400m LIBRE</v>
      </c>
      <c r="AF6" s="3">
        <v>3.5520833333333329E-3</v>
      </c>
    </row>
    <row r="7" spans="1:32" x14ac:dyDescent="0.25">
      <c r="A7" t="s">
        <v>419</v>
      </c>
      <c r="B7" s="1">
        <f ca="1">_xlfn.XLOOKUP(A7,ATLETAS!$C:$C,ATLETAS!B:B,"-")</f>
        <v>11</v>
      </c>
      <c r="C7" s="1" t="str">
        <f>_xlfn.XLOOKUP(A7,ATLETAS!$C:$C,ATLETAS!F:F,"-")</f>
        <v>AQUAPLANET</v>
      </c>
      <c r="D7" s="19">
        <f t="shared" si="0"/>
        <v>6.0898148148148153E-3</v>
      </c>
      <c r="E7" s="3" cm="1">
        <f t="array" ref="E7">IFERROR(_xlfn._xlws.FILTER(BD_ATLETAS[TIEMPO],(BD_ATLETAS[ATLETA]=$A7)*(BD_ATLETAS[PRUEBA]='CHEQUEO D.M'!$B$1)*(BD_ATLETAS[SEXO]='CHEQUEO D.M'!$C$1)*(BD_ATLETAS[F. COMPETENCIA]='CHEQUEO D.M'!E$2)),"N/P")</f>
        <v>6.0898148148148153E-3</v>
      </c>
      <c r="F7" s="3" t="str" cm="1">
        <f t="array" ref="F7">IFERROR(_xlfn._xlws.FILTER(BD_ATLETAS[TIEMPO],(BD_ATLETAS[ATLETA]=$A7)*(BD_ATLETAS[PRUEBA]='CHEQUEO D.M'!$B$1)*(BD_ATLETAS[SEXO]='CHEQUEO D.M'!$C$1)*(BD_ATLETAS[F. COMPETENCIA]='CHEQUEO D.M'!F$2)),"N/P")</f>
        <v>N/P</v>
      </c>
      <c r="G7" s="3" t="str" cm="1">
        <f t="array" ref="G7">IFERROR(_xlfn._xlws.FILTER(BD_ATLETAS[TIEMPO],(BD_ATLETAS[ATLETA]=$A7)*(BD_ATLETAS[PRUEBA]='CHEQUEO D.M'!$B$1)*(BD_ATLETAS[SEXO]='CHEQUEO D.M'!$C$1)*(BD_ATLETAS[F. COMPETENCIA]='CHEQUEO D.M'!G$2)),"N/P")</f>
        <v>N/P</v>
      </c>
      <c r="H7" s="3" t="str" cm="1">
        <f t="array" ref="H7">IFERROR(_xlfn._xlws.FILTER(BD_ATLETAS[TIEMPO],(BD_ATLETAS[ATLETA]=$A7)*(BD_ATLETAS[PRUEBA]='CHEQUEO D.M'!$B$1)*(BD_ATLETAS[SEXO]='CHEQUEO D.M'!$C$1)*(BD_ATLETAS[F. COMPETENCIA]='CHEQUEO D.M'!H$2)),"N/P")</f>
        <v>N/P</v>
      </c>
      <c r="I7" s="3" t="str" cm="1">
        <f t="array" ref="I7">IFERROR(_xlfn._xlws.FILTER(BD_ATLETAS[TIEMPO],(BD_ATLETAS[ATLETA]=$A7)*(BD_ATLETAS[PRUEBA]='CHEQUEO D.M'!$B$1)*(BD_ATLETAS[SEXO]='CHEQUEO D.M'!$C$1)*(BD_ATLETAS[F. COMPETENCIA]='CHEQUEO D.M'!I$2)),"N/P")</f>
        <v>N/P</v>
      </c>
      <c r="J7" s="3" t="str" cm="1">
        <f t="array" ref="J7">IFERROR(_xlfn._xlws.FILTER(BD_ATLETAS[TIEMPO],(BD_ATLETAS[ATLETA]=$A7)*(BD_ATLETAS[PRUEBA]='CHEQUEO D.M'!$B$1)*(BD_ATLETAS[SEXO]='CHEQUEO D.M'!$C$1)*(BD_ATLETAS[F. COMPETENCIA]='CHEQUEO D.M'!J$2)),"N/P")</f>
        <v>N/P</v>
      </c>
      <c r="K7" s="3">
        <f t="shared" ca="1" si="1"/>
        <v>3.8194444444444443E-3</v>
      </c>
      <c r="L7" s="3">
        <f t="shared" ca="1" si="2"/>
        <v>2.2703703703703709E-3</v>
      </c>
      <c r="M7" s="1" t="str" cm="1">
        <f t="array" aca="1" ref="M7" ca="1">_xlfn.IFS(B7&lt;10,"",L7&gt;0,"",L7&lt;0,"VALIDO")</f>
        <v/>
      </c>
      <c r="N7" s="3" t="str">
        <f t="shared" si="3"/>
        <v/>
      </c>
      <c r="O7" s="3" t="str">
        <f t="shared" si="4"/>
        <v/>
      </c>
      <c r="P7" s="3" t="str">
        <f t="shared" si="5"/>
        <v/>
      </c>
      <c r="Q7" s="3" t="str">
        <f t="shared" si="6"/>
        <v/>
      </c>
      <c r="R7" s="3" t="str">
        <f t="shared" si="7"/>
        <v/>
      </c>
      <c r="S7" s="25" t="str" cm="1">
        <f t="array" ref="S7">IF(INDEX(U7:X7,COUNTA(U7:X7))&lt;0,"MEJORA CONTINUA","")</f>
        <v/>
      </c>
      <c r="T7" s="1">
        <f t="shared" si="8"/>
        <v>1</v>
      </c>
      <c r="U7" t="str">
        <f t="shared" si="9"/>
        <v/>
      </c>
      <c r="V7" t="str">
        <f t="shared" si="10"/>
        <v/>
      </c>
      <c r="W7" t="str">
        <f t="shared" si="10"/>
        <v/>
      </c>
      <c r="X7" t="str">
        <f t="shared" si="10"/>
        <v/>
      </c>
      <c r="AD7" s="1">
        <v>14</v>
      </c>
      <c r="AE7" s="1" t="str">
        <v>400m LIBRE</v>
      </c>
      <c r="AF7" s="3">
        <v>3.3872685185185182E-3</v>
      </c>
    </row>
    <row r="8" spans="1:32" x14ac:dyDescent="0.25">
      <c r="A8" t="s">
        <v>38</v>
      </c>
      <c r="B8" s="1">
        <f ca="1">_xlfn.XLOOKUP(A8,ATLETAS!$C:$C,ATLETAS!B:B,"-")</f>
        <v>11</v>
      </c>
      <c r="C8" s="1" t="str">
        <f>_xlfn.XLOOKUP(A8,ATLETAS!$C:$C,ATLETAS!F:F,"-")</f>
        <v>AQUAPLANET</v>
      </c>
      <c r="D8" s="19">
        <f t="shared" si="0"/>
        <v>4.9657986111111118E-3</v>
      </c>
      <c r="E8" s="3" cm="1">
        <f t="array" ref="E8">IFERROR(_xlfn._xlws.FILTER(BD_ATLETAS[TIEMPO],(BD_ATLETAS[ATLETA]=$A8)*(BD_ATLETAS[PRUEBA]='CHEQUEO D.M'!$B$1)*(BD_ATLETAS[SEXO]='CHEQUEO D.M'!$C$1)*(BD_ATLETAS[F. COMPETENCIA]='CHEQUEO D.M'!E$2)),"N/P")</f>
        <v>4.9657986111111118E-3</v>
      </c>
      <c r="F8" s="3" t="str" cm="1">
        <f t="array" ref="F8">IFERROR(_xlfn._xlws.FILTER(BD_ATLETAS[TIEMPO],(BD_ATLETAS[ATLETA]=$A8)*(BD_ATLETAS[PRUEBA]='CHEQUEO D.M'!$B$1)*(BD_ATLETAS[SEXO]='CHEQUEO D.M'!$C$1)*(BD_ATLETAS[F. COMPETENCIA]='CHEQUEO D.M'!F$2)),"N/P")</f>
        <v>N/P</v>
      </c>
      <c r="G8" s="3" t="str" cm="1">
        <f t="array" ref="G8">IFERROR(_xlfn._xlws.FILTER(BD_ATLETAS[TIEMPO],(BD_ATLETAS[ATLETA]=$A8)*(BD_ATLETAS[PRUEBA]='CHEQUEO D.M'!$B$1)*(BD_ATLETAS[SEXO]='CHEQUEO D.M'!$C$1)*(BD_ATLETAS[F. COMPETENCIA]='CHEQUEO D.M'!G$2)),"N/P")</f>
        <v>N/P</v>
      </c>
      <c r="H8" s="3" t="str" cm="1">
        <f t="array" ref="H8">IFERROR(_xlfn._xlws.FILTER(BD_ATLETAS[TIEMPO],(BD_ATLETAS[ATLETA]=$A8)*(BD_ATLETAS[PRUEBA]='CHEQUEO D.M'!$B$1)*(BD_ATLETAS[SEXO]='CHEQUEO D.M'!$C$1)*(BD_ATLETAS[F. COMPETENCIA]='CHEQUEO D.M'!H$2)),"N/P")</f>
        <v>N/P</v>
      </c>
      <c r="I8" s="3" t="str" cm="1">
        <f t="array" ref="I8">IFERROR(_xlfn._xlws.FILTER(BD_ATLETAS[TIEMPO],(BD_ATLETAS[ATLETA]=$A8)*(BD_ATLETAS[PRUEBA]='CHEQUEO D.M'!$B$1)*(BD_ATLETAS[SEXO]='CHEQUEO D.M'!$C$1)*(BD_ATLETAS[F. COMPETENCIA]='CHEQUEO D.M'!I$2)),"N/P")</f>
        <v>N/P</v>
      </c>
      <c r="J8" s="3" t="str" cm="1">
        <f t="array" ref="J8">IFERROR(_xlfn._xlws.FILTER(BD_ATLETAS[TIEMPO],(BD_ATLETAS[ATLETA]=$A8)*(BD_ATLETAS[PRUEBA]='CHEQUEO D.M'!$B$1)*(BD_ATLETAS[SEXO]='CHEQUEO D.M'!$C$1)*(BD_ATLETAS[F. COMPETENCIA]='CHEQUEO D.M'!J$2)),"N/P")</f>
        <v>N/P</v>
      </c>
      <c r="K8" s="3">
        <f t="shared" ca="1" si="1"/>
        <v>3.8194444444444443E-3</v>
      </c>
      <c r="L8" s="3">
        <f t="shared" ca="1" si="2"/>
        <v>1.1463541666666675E-3</v>
      </c>
      <c r="M8" s="1" t="str" cm="1">
        <f t="array" aca="1" ref="M8" ca="1">_xlfn.IFS(B8&lt;10,"",L8&gt;0,"",L8&lt;0,"VALIDO")</f>
        <v/>
      </c>
      <c r="N8" s="3" t="str">
        <f t="shared" si="3"/>
        <v/>
      </c>
      <c r="O8" s="3" t="str">
        <f t="shared" si="4"/>
        <v/>
      </c>
      <c r="P8" s="3" t="str">
        <f t="shared" si="5"/>
        <v/>
      </c>
      <c r="Q8" s="3" t="str">
        <f t="shared" si="6"/>
        <v/>
      </c>
      <c r="R8" s="3" t="str">
        <f t="shared" si="7"/>
        <v/>
      </c>
      <c r="S8" s="25" t="str" cm="1">
        <f t="array" ref="S8">IF(INDEX(U8:X8,COUNTA(U8:X8))&lt;0,"MEJORA CONTINUA","")</f>
        <v/>
      </c>
      <c r="T8" s="1">
        <f t="shared" si="8"/>
        <v>1</v>
      </c>
      <c r="U8" t="str">
        <f t="shared" si="9"/>
        <v/>
      </c>
      <c r="V8" t="str">
        <f t="shared" si="10"/>
        <v/>
      </c>
      <c r="W8" t="str">
        <f t="shared" si="10"/>
        <v/>
      </c>
      <c r="X8" t="str">
        <f t="shared" si="10"/>
        <v/>
      </c>
      <c r="AD8" s="1">
        <v>15</v>
      </c>
      <c r="AE8" s="1" t="str">
        <v>400m LIBRE</v>
      </c>
      <c r="AF8" s="3" t="str">
        <v>04:39,53</v>
      </c>
    </row>
    <row r="9" spans="1:32" x14ac:dyDescent="0.25">
      <c r="A9" t="s">
        <v>93</v>
      </c>
      <c r="B9" s="1">
        <f ca="1">_xlfn.XLOOKUP(A9,ATLETAS!$C:$C,ATLETAS!B:B,"-")</f>
        <v>11</v>
      </c>
      <c r="C9" s="1" t="str">
        <f>_xlfn.XLOOKUP(A9,ATLETAS!$C:$C,ATLETAS!F:F,"-")</f>
        <v>AQUARIUM</v>
      </c>
      <c r="D9" s="19" t="str">
        <f t="shared" si="0"/>
        <v>-</v>
      </c>
      <c r="E9" s="3" t="str" cm="1">
        <f t="array" ref="E9">IFERROR(_xlfn._xlws.FILTER(BD_ATLETAS[TIEMPO],(BD_ATLETAS[ATLETA]=$A9)*(BD_ATLETAS[PRUEBA]='CHEQUEO D.M'!$B$1)*(BD_ATLETAS[SEXO]='CHEQUEO D.M'!$C$1)*(BD_ATLETAS[F. COMPETENCIA]='CHEQUEO D.M'!E$2)),"N/P")</f>
        <v>N/P</v>
      </c>
      <c r="F9" s="3" t="str" cm="1">
        <f t="array" ref="F9">IFERROR(_xlfn._xlws.FILTER(BD_ATLETAS[TIEMPO],(BD_ATLETAS[ATLETA]=$A9)*(BD_ATLETAS[PRUEBA]='CHEQUEO D.M'!$B$1)*(BD_ATLETAS[SEXO]='CHEQUEO D.M'!$C$1)*(BD_ATLETAS[F. COMPETENCIA]='CHEQUEO D.M'!F$2)),"N/P")</f>
        <v>N/P</v>
      </c>
      <c r="G9" s="3" t="str" cm="1">
        <f t="array" ref="G9">IFERROR(_xlfn._xlws.FILTER(BD_ATLETAS[TIEMPO],(BD_ATLETAS[ATLETA]=$A9)*(BD_ATLETAS[PRUEBA]='CHEQUEO D.M'!$B$1)*(BD_ATLETAS[SEXO]='CHEQUEO D.M'!$C$1)*(BD_ATLETAS[F. COMPETENCIA]='CHEQUEO D.M'!G$2)),"N/P")</f>
        <v>N/P</v>
      </c>
      <c r="H9" s="3" t="str" cm="1">
        <f t="array" ref="H9">IFERROR(_xlfn._xlws.FILTER(BD_ATLETAS[TIEMPO],(BD_ATLETAS[ATLETA]=$A9)*(BD_ATLETAS[PRUEBA]='CHEQUEO D.M'!$B$1)*(BD_ATLETAS[SEXO]='CHEQUEO D.M'!$C$1)*(BD_ATLETAS[F. COMPETENCIA]='CHEQUEO D.M'!H$2)),"N/P")</f>
        <v>N/P</v>
      </c>
      <c r="I9" s="3" t="str" cm="1">
        <f t="array" ref="I9">IFERROR(_xlfn._xlws.FILTER(BD_ATLETAS[TIEMPO],(BD_ATLETAS[ATLETA]=$A9)*(BD_ATLETAS[PRUEBA]='CHEQUEO D.M'!$B$1)*(BD_ATLETAS[SEXO]='CHEQUEO D.M'!$C$1)*(BD_ATLETAS[F. COMPETENCIA]='CHEQUEO D.M'!I$2)),"N/P")</f>
        <v>N/P</v>
      </c>
      <c r="J9" s="3" t="str" cm="1">
        <f t="array" ref="J9">IFERROR(_xlfn._xlws.FILTER(BD_ATLETAS[TIEMPO],(BD_ATLETAS[ATLETA]=$A9)*(BD_ATLETAS[PRUEBA]='CHEQUEO D.M'!$B$1)*(BD_ATLETAS[SEXO]='CHEQUEO D.M'!$C$1)*(BD_ATLETAS[F. COMPETENCIA]='CHEQUEO D.M'!J$2)),"N/P")</f>
        <v>N/P</v>
      </c>
      <c r="K9" s="3">
        <f t="shared" ca="1" si="1"/>
        <v>3.8194444444444443E-3</v>
      </c>
      <c r="L9" s="3" t="str">
        <f t="shared" si="2"/>
        <v>-</v>
      </c>
      <c r="M9" s="1" t="str" cm="1">
        <f t="array" aca="1" ref="M9" ca="1">_xlfn.IFS(B9&lt;10,"",L9&gt;0,"",L9&lt;0,"VALIDO")</f>
        <v/>
      </c>
      <c r="N9" s="3" t="str">
        <f t="shared" si="3"/>
        <v/>
      </c>
      <c r="O9" s="3" t="str">
        <f t="shared" si="4"/>
        <v/>
      </c>
      <c r="P9" s="3" t="str">
        <f t="shared" si="5"/>
        <v/>
      </c>
      <c r="Q9" s="3" t="str">
        <f t="shared" si="6"/>
        <v/>
      </c>
      <c r="R9" s="3" t="str">
        <f t="shared" si="7"/>
        <v/>
      </c>
      <c r="S9" s="25" t="str" cm="1">
        <f t="array" ref="S9">IF(INDEX(U9:X9,COUNTA(U9:X9))&lt;0,"MEJORA CONTINUA","")</f>
        <v/>
      </c>
      <c r="T9" s="1">
        <f t="shared" si="8"/>
        <v>0</v>
      </c>
      <c r="U9" t="str">
        <f>IFERROR(SUM(SIGN(N9)+SIGN(O9)),"")</f>
        <v/>
      </c>
      <c r="V9" t="str">
        <f t="shared" si="10"/>
        <v/>
      </c>
      <c r="W9" t="str">
        <f t="shared" si="10"/>
        <v/>
      </c>
      <c r="X9" t="str">
        <f t="shared" si="10"/>
        <v/>
      </c>
      <c r="Y9" s="1"/>
      <c r="AD9" s="1">
        <v>16</v>
      </c>
      <c r="AE9" s="1" t="str">
        <v>400m LIBRE</v>
      </c>
      <c r="AF9" s="3" t="str">
        <v>04:38,98</v>
      </c>
    </row>
    <row r="10" spans="1:32" x14ac:dyDescent="0.25">
      <c r="A10" t="s">
        <v>429</v>
      </c>
      <c r="B10" s="1">
        <f ca="1">_xlfn.XLOOKUP(A10,ATLETAS!$C:$C,ATLETAS!B:B,"-")</f>
        <v>11</v>
      </c>
      <c r="C10" s="1" t="str">
        <f>_xlfn.XLOOKUP(A10,ATLETAS!$C:$C,ATLETAS!F:F,"-")</f>
        <v>AVATAR</v>
      </c>
      <c r="D10" s="19">
        <f t="shared" si="0"/>
        <v>6.2037037037037035E-3</v>
      </c>
      <c r="E10" s="3" t="str" cm="1">
        <f t="array" ref="E10">IFERROR(_xlfn._xlws.FILTER(BD_ATLETAS[TIEMPO],(BD_ATLETAS[ATLETA]=$A10)*(BD_ATLETAS[PRUEBA]='CHEQUEO D.M'!$B$1)*(BD_ATLETAS[SEXO]='CHEQUEO D.M'!$C$1)*(BD_ATLETAS[F. COMPETENCIA]='CHEQUEO D.M'!E$2)),"N/P")</f>
        <v>N/P</v>
      </c>
      <c r="F10" s="3" t="str" cm="1">
        <f t="array" ref="F10">IFERROR(_xlfn._xlws.FILTER(BD_ATLETAS[TIEMPO],(BD_ATLETAS[ATLETA]=$A10)*(BD_ATLETAS[PRUEBA]='CHEQUEO D.M'!$B$1)*(BD_ATLETAS[SEXO]='CHEQUEO D.M'!$C$1)*(BD_ATLETAS[F. COMPETENCIA]='CHEQUEO D.M'!F$2)),"N/P")</f>
        <v>N/P</v>
      </c>
      <c r="G10" s="3" t="str" cm="1">
        <f t="array" ref="G10">IFERROR(_xlfn._xlws.FILTER(BD_ATLETAS[TIEMPO],(BD_ATLETAS[ATLETA]=$A10)*(BD_ATLETAS[PRUEBA]='CHEQUEO D.M'!$B$1)*(BD_ATLETAS[SEXO]='CHEQUEO D.M'!$C$1)*(BD_ATLETAS[F. COMPETENCIA]='CHEQUEO D.M'!G$2)),"N/P")</f>
        <v>N/P</v>
      </c>
      <c r="H10" s="3" t="str" cm="1">
        <f t="array" ref="H10">IFERROR(_xlfn._xlws.FILTER(BD_ATLETAS[TIEMPO],(BD_ATLETAS[ATLETA]=$A10)*(BD_ATLETAS[PRUEBA]='CHEQUEO D.M'!$B$1)*(BD_ATLETAS[SEXO]='CHEQUEO D.M'!$C$1)*(BD_ATLETAS[F. COMPETENCIA]='CHEQUEO D.M'!H$2)),"N/P")</f>
        <v>N/P</v>
      </c>
      <c r="I10" s="3" t="str" cm="1">
        <f t="array" ref="I10">IFERROR(_xlfn._xlws.FILTER(BD_ATLETAS[TIEMPO],(BD_ATLETAS[ATLETA]=$A10)*(BD_ATLETAS[PRUEBA]='CHEQUEO D.M'!$B$1)*(BD_ATLETAS[SEXO]='CHEQUEO D.M'!$C$1)*(BD_ATLETAS[F. COMPETENCIA]='CHEQUEO D.M'!I$2)),"N/P")</f>
        <v>N/P</v>
      </c>
      <c r="J10" s="3" cm="1">
        <f t="array" ref="J10">IFERROR(_xlfn._xlws.FILTER(BD_ATLETAS[TIEMPO],(BD_ATLETAS[ATLETA]=$A10)*(BD_ATLETAS[PRUEBA]='CHEQUEO D.M'!$B$1)*(BD_ATLETAS[SEXO]='CHEQUEO D.M'!$C$1)*(BD_ATLETAS[F. COMPETENCIA]='CHEQUEO D.M'!J$2)),"N/P")</f>
        <v>6.2037037037037035E-3</v>
      </c>
      <c r="K10" s="3">
        <f t="shared" ca="1" si="1"/>
        <v>3.8194444444444443E-3</v>
      </c>
      <c r="L10" s="3">
        <f t="shared" ca="1" si="2"/>
        <v>2.3842592592592591E-3</v>
      </c>
      <c r="M10" s="1" t="str" cm="1">
        <f t="array" aca="1" ref="M10" ca="1">_xlfn.IFS(B10&lt;10,"",L10&gt;0,"",L10&lt;0,"VALIDO")</f>
        <v/>
      </c>
      <c r="N10" s="3" t="str">
        <f t="shared" si="3"/>
        <v/>
      </c>
      <c r="O10" s="3" t="str">
        <f t="shared" si="4"/>
        <v/>
      </c>
      <c r="P10" s="3" t="str">
        <f t="shared" si="5"/>
        <v/>
      </c>
      <c r="Q10" s="3" t="str">
        <f t="shared" si="6"/>
        <v/>
      </c>
      <c r="R10" s="3" t="str">
        <f t="shared" si="7"/>
        <v/>
      </c>
      <c r="S10" s="25" t="str" cm="1">
        <f t="array" ref="S10">IF(INDEX(U10:X10,COUNTA(U10:X10))&lt;0,"MEJORA CONTINUA","")</f>
        <v/>
      </c>
      <c r="T10" s="1">
        <f t="shared" si="8"/>
        <v>1</v>
      </c>
      <c r="U10" t="str">
        <f t="shared" ref="U10:V73" si="11">IFERROR(SUM(SIGN(N10)+SIGN(O10)),"")</f>
        <v/>
      </c>
      <c r="V10" t="str">
        <f t="shared" si="10"/>
        <v/>
      </c>
      <c r="W10" t="str">
        <f t="shared" si="10"/>
        <v/>
      </c>
      <c r="X10" t="str">
        <f t="shared" si="10"/>
        <v/>
      </c>
      <c r="AD10" s="1">
        <v>17</v>
      </c>
      <c r="AE10" s="1" t="str">
        <v>400m LIBRE</v>
      </c>
      <c r="AF10" s="3" t="str">
        <v>04:29,05</v>
      </c>
    </row>
    <row r="11" spans="1:32" x14ac:dyDescent="0.25">
      <c r="A11" t="s">
        <v>258</v>
      </c>
      <c r="B11" s="1">
        <f ca="1">_xlfn.XLOOKUP(A11,ATLETAS!$C:$C,ATLETAS!B:B,"-")</f>
        <v>11</v>
      </c>
      <c r="C11" s="1" t="str">
        <f>_xlfn.XLOOKUP(A11,ATLETAS!$C:$C,ATLETAS!F:F,"-")</f>
        <v>NNG</v>
      </c>
      <c r="D11" s="19">
        <f t="shared" si="0"/>
        <v>6.1795138888888889E-3</v>
      </c>
      <c r="E11" s="3" t="str" cm="1">
        <f t="array" ref="E11">IFERROR(_xlfn._xlws.FILTER(BD_ATLETAS[TIEMPO],(BD_ATLETAS[ATLETA]=$A11)*(BD_ATLETAS[PRUEBA]='CHEQUEO D.M'!$B$1)*(BD_ATLETAS[SEXO]='CHEQUEO D.M'!$C$1)*(BD_ATLETAS[F. COMPETENCIA]='CHEQUEO D.M'!E$2)),"N/P")</f>
        <v>N/P</v>
      </c>
      <c r="F11" s="3" t="str" cm="1">
        <f t="array" ref="F11">IFERROR(_xlfn._xlws.FILTER(BD_ATLETAS[TIEMPO],(BD_ATLETAS[ATLETA]=$A11)*(BD_ATLETAS[PRUEBA]='CHEQUEO D.M'!$B$1)*(BD_ATLETAS[SEXO]='CHEQUEO D.M'!$C$1)*(BD_ATLETAS[F. COMPETENCIA]='CHEQUEO D.M'!F$2)),"N/P")</f>
        <v>N/P</v>
      </c>
      <c r="G11" s="3" cm="1">
        <f t="array" ref="G11">IFERROR(_xlfn._xlws.FILTER(BD_ATLETAS[TIEMPO],(BD_ATLETAS[ATLETA]=$A11)*(BD_ATLETAS[PRUEBA]='CHEQUEO D.M'!$B$1)*(BD_ATLETAS[SEXO]='CHEQUEO D.M'!$C$1)*(BD_ATLETAS[F. COMPETENCIA]='CHEQUEO D.M'!G$2)),"N/P")</f>
        <v>6.1795138888888889E-3</v>
      </c>
      <c r="H11" s="3" t="str" cm="1">
        <f t="array" ref="H11">IFERROR(_xlfn._xlws.FILTER(BD_ATLETAS[TIEMPO],(BD_ATLETAS[ATLETA]=$A11)*(BD_ATLETAS[PRUEBA]='CHEQUEO D.M'!$B$1)*(BD_ATLETAS[SEXO]='CHEQUEO D.M'!$C$1)*(BD_ATLETAS[F. COMPETENCIA]='CHEQUEO D.M'!H$2)),"N/P")</f>
        <v>N/P</v>
      </c>
      <c r="I11" s="3" t="str" cm="1">
        <f t="array" ref="I11">IFERROR(_xlfn._xlws.FILTER(BD_ATLETAS[TIEMPO],(BD_ATLETAS[ATLETA]=$A11)*(BD_ATLETAS[PRUEBA]='CHEQUEO D.M'!$B$1)*(BD_ATLETAS[SEXO]='CHEQUEO D.M'!$C$1)*(BD_ATLETAS[F. COMPETENCIA]='CHEQUEO D.M'!I$2)),"N/P")</f>
        <v>N/P</v>
      </c>
      <c r="J11" s="3" t="str" cm="1">
        <f t="array" ref="J11">IFERROR(_xlfn._xlws.FILTER(BD_ATLETAS[TIEMPO],(BD_ATLETAS[ATLETA]=$A11)*(BD_ATLETAS[PRUEBA]='CHEQUEO D.M'!$B$1)*(BD_ATLETAS[SEXO]='CHEQUEO D.M'!$C$1)*(BD_ATLETAS[F. COMPETENCIA]='CHEQUEO D.M'!J$2)),"N/P")</f>
        <v>N/P</v>
      </c>
      <c r="K11" s="3">
        <f t="shared" ca="1" si="1"/>
        <v>3.8194444444444443E-3</v>
      </c>
      <c r="L11" s="3">
        <f t="shared" ca="1" si="2"/>
        <v>2.3600694444444446E-3</v>
      </c>
      <c r="M11" s="1" t="str" cm="1">
        <f t="array" aca="1" ref="M11" ca="1">_xlfn.IFS(B11&lt;10,"",L11&gt;0,"",L11&lt;0,"VALIDO")</f>
        <v/>
      </c>
      <c r="N11" s="3" t="str">
        <f t="shared" si="3"/>
        <v/>
      </c>
      <c r="O11" s="3" t="str">
        <f t="shared" si="4"/>
        <v/>
      </c>
      <c r="P11" s="3" t="str">
        <f t="shared" si="5"/>
        <v/>
      </c>
      <c r="Q11" s="3" t="str">
        <f t="shared" si="6"/>
        <v/>
      </c>
      <c r="R11" s="3" t="str">
        <f t="shared" si="7"/>
        <v/>
      </c>
      <c r="S11" s="25" t="str" cm="1">
        <f t="array" ref="S11">IF(INDEX(U11:X11,COUNTA(U11:X11))&lt;0,"MEJORA CONTINUA","")</f>
        <v/>
      </c>
      <c r="T11" s="1">
        <f t="shared" si="8"/>
        <v>1</v>
      </c>
      <c r="U11" t="str">
        <f t="shared" si="11"/>
        <v/>
      </c>
      <c r="V11" t="str">
        <f t="shared" si="10"/>
        <v/>
      </c>
      <c r="W11" t="str">
        <f t="shared" si="10"/>
        <v/>
      </c>
      <c r="X11" t="str">
        <f t="shared" si="10"/>
        <v/>
      </c>
      <c r="AD11" s="1">
        <v>18</v>
      </c>
      <c r="AE11" s="1" t="str">
        <v>400m LIBRE</v>
      </c>
      <c r="AF11" s="3" t="str">
        <v>04:29,05</v>
      </c>
    </row>
    <row r="12" spans="1:32" x14ac:dyDescent="0.25">
      <c r="A12" t="s">
        <v>95</v>
      </c>
      <c r="B12" s="1">
        <f ca="1">_xlfn.XLOOKUP(A12,ATLETAS!$C:$C,ATLETAS!B:B,"-")</f>
        <v>12</v>
      </c>
      <c r="C12" s="1" t="str">
        <f>_xlfn.XLOOKUP(A12,ATLETAS!$C:$C,ATLETAS!F:F,"-")</f>
        <v>AQUARIUM</v>
      </c>
      <c r="D12" s="19">
        <f t="shared" si="0"/>
        <v>4.9494212962962964E-3</v>
      </c>
      <c r="E12" s="3" cm="1">
        <f t="array" ref="E12">IFERROR(_xlfn._xlws.FILTER(BD_ATLETAS[TIEMPO],(BD_ATLETAS[ATLETA]=$A12)*(BD_ATLETAS[PRUEBA]='CHEQUEO D.M'!$B$1)*(BD_ATLETAS[SEXO]='CHEQUEO D.M'!$C$1)*(BD_ATLETAS[F. COMPETENCIA]='CHEQUEO D.M'!E$2)),"N/P")</f>
        <v>5.3003472222222228E-3</v>
      </c>
      <c r="F12" s="3" cm="1">
        <f t="array" ref="F12">IFERROR(_xlfn._xlws.FILTER(BD_ATLETAS[TIEMPO],(BD_ATLETAS[ATLETA]=$A12)*(BD_ATLETAS[PRUEBA]='CHEQUEO D.M'!$B$1)*(BD_ATLETAS[SEXO]='CHEQUEO D.M'!$C$1)*(BD_ATLETAS[F. COMPETENCIA]='CHEQUEO D.M'!F$2)),"N/P")</f>
        <v>5.1322916666666669E-3</v>
      </c>
      <c r="G12" s="3" t="str" cm="1">
        <f t="array" ref="G12">IFERROR(_xlfn._xlws.FILTER(BD_ATLETAS[TIEMPO],(BD_ATLETAS[ATLETA]=$A12)*(BD_ATLETAS[PRUEBA]='CHEQUEO D.M'!$B$1)*(BD_ATLETAS[SEXO]='CHEQUEO D.M'!$C$1)*(BD_ATLETAS[F. COMPETENCIA]='CHEQUEO D.M'!G$2)),"N/P")</f>
        <v>N/P</v>
      </c>
      <c r="H12" s="3" t="str" cm="1">
        <f t="array" ref="H12">IFERROR(_xlfn._xlws.FILTER(BD_ATLETAS[TIEMPO],(BD_ATLETAS[ATLETA]=$A12)*(BD_ATLETAS[PRUEBA]='CHEQUEO D.M'!$B$1)*(BD_ATLETAS[SEXO]='CHEQUEO D.M'!$C$1)*(BD_ATLETAS[F. COMPETENCIA]='CHEQUEO D.M'!H$2)),"N/P")</f>
        <v>N/P</v>
      </c>
      <c r="I12" s="3" cm="1">
        <f t="array" ref="I12">IFERROR(_xlfn._xlws.FILTER(BD_ATLETAS[TIEMPO],(BD_ATLETAS[ATLETA]=$A12)*(BD_ATLETAS[PRUEBA]='CHEQUEO D.M'!$B$1)*(BD_ATLETAS[SEXO]='CHEQUEO D.M'!$C$1)*(BD_ATLETAS[F. COMPETENCIA]='CHEQUEO D.M'!I$2)),"N/P")</f>
        <v>5.426851851851852E-3</v>
      </c>
      <c r="J12" s="3" cm="1">
        <f t="array" ref="J12">IFERROR(_xlfn._xlws.FILTER(BD_ATLETAS[TIEMPO],(BD_ATLETAS[ATLETA]=$A12)*(BD_ATLETAS[PRUEBA]='CHEQUEO D.M'!$B$1)*(BD_ATLETAS[SEXO]='CHEQUEO D.M'!$C$1)*(BD_ATLETAS[F. COMPETENCIA]='CHEQUEO D.M'!J$2)),"N/P")</f>
        <v>4.9494212962962964E-3</v>
      </c>
      <c r="K12" s="3">
        <f t="shared" ca="1" si="1"/>
        <v>3.5520833333333329E-3</v>
      </c>
      <c r="L12" s="3">
        <f t="shared" ca="1" si="2"/>
        <v>1.3973379629629635E-3</v>
      </c>
      <c r="M12" s="1" t="str" cm="1">
        <f t="array" aca="1" ref="M12" ca="1">_xlfn.IFS(B12&lt;10,"",L12&gt;0,"",L12&lt;0,"VALIDO")</f>
        <v/>
      </c>
      <c r="N12" s="3">
        <f t="shared" si="3"/>
        <v>-1.6805555555555584E-4</v>
      </c>
      <c r="O12" s="3" t="str">
        <f t="shared" si="4"/>
        <v/>
      </c>
      <c r="P12" s="3" t="str">
        <f t="shared" si="5"/>
        <v/>
      </c>
      <c r="Q12" s="3" t="str">
        <f t="shared" si="6"/>
        <v/>
      </c>
      <c r="R12" s="3">
        <f t="shared" si="7"/>
        <v>-4.7743055555555559E-4</v>
      </c>
      <c r="S12" s="25" t="str" cm="1">
        <f t="array" ref="S12">IF(INDEX(U12:X12,COUNTA(U12:X12))&lt;0,"MEJORA CONTINUA","")</f>
        <v/>
      </c>
      <c r="T12" s="1">
        <f t="shared" si="8"/>
        <v>4</v>
      </c>
      <c r="U12" t="str">
        <f t="shared" si="11"/>
        <v/>
      </c>
      <c r="V12" t="str">
        <f t="shared" si="10"/>
        <v/>
      </c>
      <c r="W12" t="str">
        <f t="shared" si="10"/>
        <v/>
      </c>
      <c r="X12" t="str">
        <f t="shared" si="10"/>
        <v/>
      </c>
      <c r="AD12">
        <v>19</v>
      </c>
      <c r="AE12" t="str">
        <v>400m LIBRE</v>
      </c>
      <c r="AF12" s="3" t="str">
        <v>04:23,21</v>
      </c>
    </row>
    <row r="13" spans="1:32" x14ac:dyDescent="0.25">
      <c r="A13" t="s">
        <v>414</v>
      </c>
      <c r="B13" s="1">
        <f ca="1">_xlfn.XLOOKUP(A13,ATLETAS!$C:$C,ATLETAS!B:B,"-")</f>
        <v>12</v>
      </c>
      <c r="C13" s="1" t="str">
        <f>_xlfn.XLOOKUP(A13,ATLETAS!$C:$C,ATLETAS!F:F,"-")</f>
        <v>AQUARIUM</v>
      </c>
      <c r="D13" s="19">
        <f t="shared" si="0"/>
        <v>5.0690972222222222E-3</v>
      </c>
      <c r="E13" s="3" cm="1">
        <f t="array" ref="E13">IFERROR(_xlfn._xlws.FILTER(BD_ATLETAS[TIEMPO],(BD_ATLETAS[ATLETA]=$A13)*(BD_ATLETAS[PRUEBA]='CHEQUEO D.M'!$B$1)*(BD_ATLETAS[SEXO]='CHEQUEO D.M'!$C$1)*(BD_ATLETAS[F. COMPETENCIA]='CHEQUEO D.M'!E$2)),"N/P")</f>
        <v>5.3310763888888887E-3</v>
      </c>
      <c r="F13" s="3" cm="1">
        <f t="array" ref="F13">IFERROR(_xlfn._xlws.FILTER(BD_ATLETAS[TIEMPO],(BD_ATLETAS[ATLETA]=$A13)*(BD_ATLETAS[PRUEBA]='CHEQUEO D.M'!$B$1)*(BD_ATLETAS[SEXO]='CHEQUEO D.M'!$C$1)*(BD_ATLETAS[F. COMPETENCIA]='CHEQUEO D.M'!F$2)),"N/P")</f>
        <v>5.1685185185185185E-3</v>
      </c>
      <c r="G13" s="3" t="str" cm="1">
        <f t="array" ref="G13">IFERROR(_xlfn._xlws.FILTER(BD_ATLETAS[TIEMPO],(BD_ATLETAS[ATLETA]=$A13)*(BD_ATLETAS[PRUEBA]='CHEQUEO D.M'!$B$1)*(BD_ATLETAS[SEXO]='CHEQUEO D.M'!$C$1)*(BD_ATLETAS[F. COMPETENCIA]='CHEQUEO D.M'!G$2)),"N/P")</f>
        <v>N/P</v>
      </c>
      <c r="H13" s="3" cm="1">
        <f t="array" ref="H13">IFERROR(_xlfn._xlws.FILTER(BD_ATLETAS[TIEMPO],(BD_ATLETAS[ATLETA]=$A13)*(BD_ATLETAS[PRUEBA]='CHEQUEO D.M'!$B$1)*(BD_ATLETAS[SEXO]='CHEQUEO D.M'!$C$1)*(BD_ATLETAS[F. COMPETENCIA]='CHEQUEO D.M'!H$2)),"N/P")</f>
        <v>5.1526620370370372E-3</v>
      </c>
      <c r="I13" s="3" cm="1">
        <f t="array" ref="I13">IFERROR(_xlfn._xlws.FILTER(BD_ATLETAS[TIEMPO],(BD_ATLETAS[ATLETA]=$A13)*(BD_ATLETAS[PRUEBA]='CHEQUEO D.M'!$B$1)*(BD_ATLETAS[SEXO]='CHEQUEO D.M'!$C$1)*(BD_ATLETAS[F. COMPETENCIA]='CHEQUEO D.M'!I$2)),"N/P")</f>
        <v>5.2965277777777776E-3</v>
      </c>
      <c r="J13" s="3" cm="1">
        <f t="array" ref="J13">IFERROR(_xlfn._xlws.FILTER(BD_ATLETAS[TIEMPO],(BD_ATLETAS[ATLETA]=$A13)*(BD_ATLETAS[PRUEBA]='CHEQUEO D.M'!$B$1)*(BD_ATLETAS[SEXO]='CHEQUEO D.M'!$C$1)*(BD_ATLETAS[F. COMPETENCIA]='CHEQUEO D.M'!J$2)),"N/P")</f>
        <v>5.0690972222222222E-3</v>
      </c>
      <c r="K13" s="3">
        <f t="shared" ca="1" si="1"/>
        <v>3.5520833333333329E-3</v>
      </c>
      <c r="L13" s="3">
        <f t="shared" ca="1" si="2"/>
        <v>1.5170138888888894E-3</v>
      </c>
      <c r="M13" s="1" t="str" cm="1">
        <f t="array" aca="1" ref="M13" ca="1">_xlfn.IFS(B13&lt;10,"",L13&gt;0,"",L13&lt;0,"VALIDO")</f>
        <v/>
      </c>
      <c r="N13" s="3">
        <f t="shared" si="3"/>
        <v>-1.625578703703702E-4</v>
      </c>
      <c r="O13" s="3" t="str">
        <f t="shared" si="4"/>
        <v/>
      </c>
      <c r="P13" s="3" t="str">
        <f t="shared" si="5"/>
        <v/>
      </c>
      <c r="Q13" s="3">
        <f t="shared" si="6"/>
        <v>1.4386574074074041E-4</v>
      </c>
      <c r="R13" s="3">
        <f t="shared" si="7"/>
        <v>-2.2743055555555537E-4</v>
      </c>
      <c r="S13" s="25" t="str" cm="1">
        <f t="array" ref="S13">IF(INDEX(U13:X13,COUNTA(U13:X13))&lt;0,"MEJORA CONTINUA","")</f>
        <v/>
      </c>
      <c r="T13" s="1">
        <f t="shared" si="8"/>
        <v>5</v>
      </c>
      <c r="U13" t="str">
        <f t="shared" si="11"/>
        <v/>
      </c>
      <c r="V13" t="str">
        <f t="shared" si="10"/>
        <v/>
      </c>
      <c r="W13" t="str">
        <f t="shared" si="10"/>
        <v/>
      </c>
      <c r="X13">
        <f t="shared" si="10"/>
        <v>0</v>
      </c>
    </row>
    <row r="14" spans="1:32" x14ac:dyDescent="0.25">
      <c r="A14" t="s">
        <v>422</v>
      </c>
      <c r="B14" s="1">
        <f ca="1">_xlfn.XLOOKUP(A14,ATLETAS!$C:$C,ATLETAS!B:B,"-")</f>
        <v>12</v>
      </c>
      <c r="C14" s="1" t="str">
        <f>_xlfn.XLOOKUP(A14,ATLETAS!$C:$C,ATLETAS!F:F,"-")</f>
        <v>AQUARIUM</v>
      </c>
      <c r="D14" s="19">
        <f t="shared" si="0"/>
        <v>5.6265046296296297E-3</v>
      </c>
      <c r="E14" s="3" cm="1">
        <f t="array" ref="E14">IFERROR(_xlfn._xlws.FILTER(BD_ATLETAS[TIEMPO],(BD_ATLETAS[ATLETA]=$A14)*(BD_ATLETAS[PRUEBA]='CHEQUEO D.M'!$B$1)*(BD_ATLETAS[SEXO]='CHEQUEO D.M'!$C$1)*(BD_ATLETAS[F. COMPETENCIA]='CHEQUEO D.M'!E$2)),"N/P")</f>
        <v>6.266319444444445E-3</v>
      </c>
      <c r="F14" s="3" cm="1">
        <f t="array" ref="F14">IFERROR(_xlfn._xlws.FILTER(BD_ATLETAS[TIEMPO],(BD_ATLETAS[ATLETA]=$A14)*(BD_ATLETAS[PRUEBA]='CHEQUEO D.M'!$B$1)*(BD_ATLETAS[SEXO]='CHEQUEO D.M'!$C$1)*(BD_ATLETAS[F. COMPETENCIA]='CHEQUEO D.M'!F$2)),"N/P")</f>
        <v>5.6265046296296297E-3</v>
      </c>
      <c r="G14" s="3" t="str" cm="1">
        <f t="array" ref="G14">IFERROR(_xlfn._xlws.FILTER(BD_ATLETAS[TIEMPO],(BD_ATLETAS[ATLETA]=$A14)*(BD_ATLETAS[PRUEBA]='CHEQUEO D.M'!$B$1)*(BD_ATLETAS[SEXO]='CHEQUEO D.M'!$C$1)*(BD_ATLETAS[F. COMPETENCIA]='CHEQUEO D.M'!G$2)),"N/P")</f>
        <v>N/P</v>
      </c>
      <c r="H14" s="3" t="str" cm="1">
        <f t="array" ref="H14">IFERROR(_xlfn._xlws.FILTER(BD_ATLETAS[TIEMPO],(BD_ATLETAS[ATLETA]=$A14)*(BD_ATLETAS[PRUEBA]='CHEQUEO D.M'!$B$1)*(BD_ATLETAS[SEXO]='CHEQUEO D.M'!$C$1)*(BD_ATLETAS[F. COMPETENCIA]='CHEQUEO D.M'!H$2)),"N/P")</f>
        <v>N/P</v>
      </c>
      <c r="I14" s="3" t="str" cm="1">
        <f t="array" ref="I14">IFERROR(_xlfn._xlws.FILTER(BD_ATLETAS[TIEMPO],(BD_ATLETAS[ATLETA]=$A14)*(BD_ATLETAS[PRUEBA]='CHEQUEO D.M'!$B$1)*(BD_ATLETAS[SEXO]='CHEQUEO D.M'!$C$1)*(BD_ATLETAS[F. COMPETENCIA]='CHEQUEO D.M'!I$2)),"N/P")</f>
        <v>N/P</v>
      </c>
      <c r="J14" s="3" t="str" cm="1">
        <f t="array" ref="J14">IFERROR(_xlfn._xlws.FILTER(BD_ATLETAS[TIEMPO],(BD_ATLETAS[ATLETA]=$A14)*(BD_ATLETAS[PRUEBA]='CHEQUEO D.M'!$B$1)*(BD_ATLETAS[SEXO]='CHEQUEO D.M'!$C$1)*(BD_ATLETAS[F. COMPETENCIA]='CHEQUEO D.M'!J$2)),"N/P")</f>
        <v>N/P</v>
      </c>
      <c r="K14" s="3">
        <f t="shared" ca="1" si="1"/>
        <v>3.5520833333333329E-3</v>
      </c>
      <c r="L14" s="3">
        <f t="shared" ca="1" si="2"/>
        <v>2.0744212962962969E-3</v>
      </c>
      <c r="M14" s="1" t="str" cm="1">
        <f t="array" aca="1" ref="M14" ca="1">_xlfn.IFS(B14&lt;10,"",L14&gt;0,"",L14&lt;0,"VALIDO")</f>
        <v/>
      </c>
      <c r="N14" s="3">
        <f t="shared" si="3"/>
        <v>-6.3981481481481528E-4</v>
      </c>
      <c r="O14" s="3" t="str">
        <f t="shared" si="4"/>
        <v/>
      </c>
      <c r="P14" s="3" t="str">
        <f t="shared" si="5"/>
        <v/>
      </c>
      <c r="Q14" s="3" t="str">
        <f t="shared" si="6"/>
        <v/>
      </c>
      <c r="R14" s="3" t="str">
        <f t="shared" si="7"/>
        <v/>
      </c>
      <c r="S14" s="25" t="str" cm="1">
        <f t="array" ref="S14">IF(INDEX(U14:X14,COUNTA(U14:X14))&lt;0,"MEJORA CONTINUA","")</f>
        <v/>
      </c>
      <c r="T14" s="1">
        <f t="shared" si="8"/>
        <v>2</v>
      </c>
      <c r="U14" t="str">
        <f t="shared" si="11"/>
        <v/>
      </c>
      <c r="V14" t="str">
        <f t="shared" si="10"/>
        <v/>
      </c>
      <c r="W14" t="str">
        <f t="shared" si="10"/>
        <v/>
      </c>
      <c r="X14" t="str">
        <f t="shared" si="10"/>
        <v/>
      </c>
    </row>
    <row r="15" spans="1:32" x14ac:dyDescent="0.25">
      <c r="A15" t="s">
        <v>428</v>
      </c>
      <c r="B15" s="1">
        <f ca="1">_xlfn.XLOOKUP(A15,ATLETAS!$C:$C,ATLETAS!B:B,"-")</f>
        <v>12</v>
      </c>
      <c r="C15" s="1" t="str">
        <f>_xlfn.XLOOKUP(A15,ATLETAS!$C:$C,ATLETAS!F:F,"-")</f>
        <v>DELFINES</v>
      </c>
      <c r="D15" s="19">
        <f t="shared" si="0"/>
        <v>5.1045138888888885E-3</v>
      </c>
      <c r="E15" s="3" t="str" cm="1">
        <f t="array" ref="E15">IFERROR(_xlfn._xlws.FILTER(BD_ATLETAS[TIEMPO],(BD_ATLETAS[ATLETA]=$A15)*(BD_ATLETAS[PRUEBA]='CHEQUEO D.M'!$B$1)*(BD_ATLETAS[SEXO]='CHEQUEO D.M'!$C$1)*(BD_ATLETAS[F. COMPETENCIA]='CHEQUEO D.M'!E$2)),"N/P")</f>
        <v>N/P</v>
      </c>
      <c r="F15" s="3" t="str" cm="1">
        <f t="array" ref="F15">IFERROR(_xlfn._xlws.FILTER(BD_ATLETAS[TIEMPO],(BD_ATLETAS[ATLETA]=$A15)*(BD_ATLETAS[PRUEBA]='CHEQUEO D.M'!$B$1)*(BD_ATLETAS[SEXO]='CHEQUEO D.M'!$C$1)*(BD_ATLETAS[F. COMPETENCIA]='CHEQUEO D.M'!F$2)),"N/P")</f>
        <v>N/P</v>
      </c>
      <c r="G15" s="3" t="str" cm="1">
        <f t="array" ref="G15">IFERROR(_xlfn._xlws.FILTER(BD_ATLETAS[TIEMPO],(BD_ATLETAS[ATLETA]=$A15)*(BD_ATLETAS[PRUEBA]='CHEQUEO D.M'!$B$1)*(BD_ATLETAS[SEXO]='CHEQUEO D.M'!$C$1)*(BD_ATLETAS[F. COMPETENCIA]='CHEQUEO D.M'!G$2)),"N/P")</f>
        <v>N/P</v>
      </c>
      <c r="H15" s="3" t="str" cm="1">
        <f t="array" ref="H15">IFERROR(_xlfn._xlws.FILTER(BD_ATLETAS[TIEMPO],(BD_ATLETAS[ATLETA]=$A15)*(BD_ATLETAS[PRUEBA]='CHEQUEO D.M'!$B$1)*(BD_ATLETAS[SEXO]='CHEQUEO D.M'!$C$1)*(BD_ATLETAS[F. COMPETENCIA]='CHEQUEO D.M'!H$2)),"N/P")</f>
        <v>N/P</v>
      </c>
      <c r="I15" s="3" t="str" cm="1">
        <f t="array" ref="I15">IFERROR(_xlfn._xlws.FILTER(BD_ATLETAS[TIEMPO],(BD_ATLETAS[ATLETA]=$A15)*(BD_ATLETAS[PRUEBA]='CHEQUEO D.M'!$B$1)*(BD_ATLETAS[SEXO]='CHEQUEO D.M'!$C$1)*(BD_ATLETAS[F. COMPETENCIA]='CHEQUEO D.M'!I$2)),"N/P")</f>
        <v>N/P</v>
      </c>
      <c r="J15" s="3" cm="1">
        <f t="array" ref="J15">IFERROR(_xlfn._xlws.FILTER(BD_ATLETAS[TIEMPO],(BD_ATLETAS[ATLETA]=$A15)*(BD_ATLETAS[PRUEBA]='CHEQUEO D.M'!$B$1)*(BD_ATLETAS[SEXO]='CHEQUEO D.M'!$C$1)*(BD_ATLETAS[F. COMPETENCIA]='CHEQUEO D.M'!J$2)),"N/P")</f>
        <v>5.1045138888888885E-3</v>
      </c>
      <c r="K15" s="3">
        <f t="shared" ca="1" si="1"/>
        <v>3.5520833333333329E-3</v>
      </c>
      <c r="L15" s="3">
        <f t="shared" ca="1" si="2"/>
        <v>1.5524305555555556E-3</v>
      </c>
      <c r="M15" s="1" t="str" cm="1">
        <f t="array" aca="1" ref="M15" ca="1">_xlfn.IFS(B15&lt;10,"",L15&gt;0,"",L15&lt;0,"VALIDO")</f>
        <v/>
      </c>
      <c r="N15" s="3" t="str">
        <f t="shared" si="3"/>
        <v/>
      </c>
      <c r="O15" s="3" t="str">
        <f t="shared" si="4"/>
        <v/>
      </c>
      <c r="P15" s="3" t="str">
        <f t="shared" si="5"/>
        <v/>
      </c>
      <c r="Q15" s="3" t="str">
        <f t="shared" si="6"/>
        <v/>
      </c>
      <c r="R15" s="3" t="str">
        <f t="shared" si="7"/>
        <v/>
      </c>
      <c r="S15" s="25" t="str" cm="1">
        <f t="array" ref="S15">IF(INDEX(U15:X15,COUNTA(U15:X15))&lt;0,"MEJORA CONTINUA","")</f>
        <v/>
      </c>
      <c r="T15" s="1">
        <f t="shared" si="8"/>
        <v>1</v>
      </c>
      <c r="U15" t="str">
        <f t="shared" si="11"/>
        <v/>
      </c>
      <c r="V15" t="str">
        <f t="shared" si="10"/>
        <v/>
      </c>
      <c r="W15" t="str">
        <f t="shared" si="10"/>
        <v/>
      </c>
      <c r="X15" t="str">
        <f t="shared" si="10"/>
        <v/>
      </c>
    </row>
    <row r="16" spans="1:32" x14ac:dyDescent="0.25">
      <c r="A16" t="s">
        <v>430</v>
      </c>
      <c r="B16" s="1">
        <f ca="1">_xlfn.XLOOKUP(A16,ATLETAS!$C:$C,ATLETAS!B:B,"-")</f>
        <v>12</v>
      </c>
      <c r="C16" s="1" t="str">
        <f>_xlfn.XLOOKUP(A16,ATLETAS!$C:$C,ATLETAS!F:F,"-")</f>
        <v>DELFINES</v>
      </c>
      <c r="D16" s="19" t="str">
        <f t="shared" si="0"/>
        <v>-</v>
      </c>
      <c r="E16" s="3" t="str" cm="1">
        <f t="array" ref="E16">IFERROR(_xlfn._xlws.FILTER(BD_ATLETAS[TIEMPO],(BD_ATLETAS[ATLETA]=$A16)*(BD_ATLETAS[PRUEBA]='CHEQUEO D.M'!$B$1)*(BD_ATLETAS[SEXO]='CHEQUEO D.M'!$C$1)*(BD_ATLETAS[F. COMPETENCIA]='CHEQUEO D.M'!E$2)),"N/P")</f>
        <v>N/P</v>
      </c>
      <c r="F16" s="3" t="str" cm="1">
        <f t="array" ref="F16">IFERROR(_xlfn._xlws.FILTER(BD_ATLETAS[TIEMPO],(BD_ATLETAS[ATLETA]=$A16)*(BD_ATLETAS[PRUEBA]='CHEQUEO D.M'!$B$1)*(BD_ATLETAS[SEXO]='CHEQUEO D.M'!$C$1)*(BD_ATLETAS[F. COMPETENCIA]='CHEQUEO D.M'!F$2)),"N/P")</f>
        <v>N/P</v>
      </c>
      <c r="G16" s="3" t="str" cm="1">
        <f t="array" ref="G16">IFERROR(_xlfn._xlws.FILTER(BD_ATLETAS[TIEMPO],(BD_ATLETAS[ATLETA]=$A16)*(BD_ATLETAS[PRUEBA]='CHEQUEO D.M'!$B$1)*(BD_ATLETAS[SEXO]='CHEQUEO D.M'!$C$1)*(BD_ATLETAS[F. COMPETENCIA]='CHEQUEO D.M'!G$2)),"N/P")</f>
        <v>N/P</v>
      </c>
      <c r="H16" s="3" t="str" cm="1">
        <f t="array" ref="H16">IFERROR(_xlfn._xlws.FILTER(BD_ATLETAS[TIEMPO],(BD_ATLETAS[ATLETA]=$A16)*(BD_ATLETAS[PRUEBA]='CHEQUEO D.M'!$B$1)*(BD_ATLETAS[SEXO]='CHEQUEO D.M'!$C$1)*(BD_ATLETAS[F. COMPETENCIA]='CHEQUEO D.M'!H$2)),"N/P")</f>
        <v>N/P</v>
      </c>
      <c r="I16" s="3" t="str" cm="1">
        <f t="array" ref="I16">IFERROR(_xlfn._xlws.FILTER(BD_ATLETAS[TIEMPO],(BD_ATLETAS[ATLETA]=$A16)*(BD_ATLETAS[PRUEBA]='CHEQUEO D.M'!$B$1)*(BD_ATLETAS[SEXO]='CHEQUEO D.M'!$C$1)*(BD_ATLETAS[F. COMPETENCIA]='CHEQUEO D.M'!I$2)),"N/P")</f>
        <v>N/P</v>
      </c>
      <c r="J16" s="3" t="str" cm="1">
        <f t="array" ref="J16">IFERROR(_xlfn._xlws.FILTER(BD_ATLETAS[TIEMPO],(BD_ATLETAS[ATLETA]=$A16)*(BD_ATLETAS[PRUEBA]='CHEQUEO D.M'!$B$1)*(BD_ATLETAS[SEXO]='CHEQUEO D.M'!$C$1)*(BD_ATLETAS[F. COMPETENCIA]='CHEQUEO D.M'!J$2)),"N/P")</f>
        <v>N/P</v>
      </c>
      <c r="K16" s="3">
        <f t="shared" ca="1" si="1"/>
        <v>3.5520833333333329E-3</v>
      </c>
      <c r="L16" s="3" t="str">
        <f t="shared" si="2"/>
        <v>-</v>
      </c>
      <c r="M16" s="1" t="str" cm="1">
        <f t="array" aca="1" ref="M16" ca="1">_xlfn.IFS(B16&lt;10,"",L16&gt;0,"",L16&lt;0,"VALIDO")</f>
        <v/>
      </c>
      <c r="N16" s="3" t="str">
        <f t="shared" si="3"/>
        <v/>
      </c>
      <c r="O16" s="3" t="str">
        <f t="shared" si="4"/>
        <v/>
      </c>
      <c r="P16" s="3" t="str">
        <f t="shared" si="5"/>
        <v/>
      </c>
      <c r="Q16" s="3" t="str">
        <f t="shared" si="6"/>
        <v/>
      </c>
      <c r="R16" s="3" t="str">
        <f t="shared" si="7"/>
        <v/>
      </c>
      <c r="S16" s="25" t="str" cm="1">
        <f t="array" ref="S16">IF(INDEX(U16:X16,COUNTA(U16:X16))&lt;0,"MEJORA CONTINUA","")</f>
        <v/>
      </c>
      <c r="T16" s="1">
        <f t="shared" si="8"/>
        <v>0</v>
      </c>
      <c r="U16" t="str">
        <f t="shared" si="11"/>
        <v/>
      </c>
      <c r="V16" t="str">
        <f t="shared" si="11"/>
        <v/>
      </c>
      <c r="W16" t="str">
        <f t="shared" si="10"/>
        <v/>
      </c>
      <c r="X16" t="str">
        <f t="shared" si="10"/>
        <v/>
      </c>
    </row>
    <row r="17" spans="1:24" x14ac:dyDescent="0.25">
      <c r="A17" t="s">
        <v>431</v>
      </c>
      <c r="B17" s="1">
        <f ca="1">_xlfn.XLOOKUP(A17,ATLETAS!$C:$C,ATLETAS!B:B,"-")</f>
        <v>12</v>
      </c>
      <c r="C17" s="1" t="str">
        <f>_xlfn.XLOOKUP(A17,ATLETAS!$C:$C,ATLETAS!F:F,"-")</f>
        <v>DELFINES</v>
      </c>
      <c r="D17" s="19" t="str">
        <f t="shared" si="0"/>
        <v>-</v>
      </c>
      <c r="E17" s="3" t="str" cm="1">
        <f t="array" ref="E17">IFERROR(_xlfn._xlws.FILTER(BD_ATLETAS[TIEMPO],(BD_ATLETAS[ATLETA]=$A17)*(BD_ATLETAS[PRUEBA]='CHEQUEO D.M'!$B$1)*(BD_ATLETAS[SEXO]='CHEQUEO D.M'!$C$1)*(BD_ATLETAS[F. COMPETENCIA]='CHEQUEO D.M'!E$2)),"N/P")</f>
        <v>N/P</v>
      </c>
      <c r="F17" s="3" t="str" cm="1">
        <f t="array" ref="F17">IFERROR(_xlfn._xlws.FILTER(BD_ATLETAS[TIEMPO],(BD_ATLETAS[ATLETA]=$A17)*(BD_ATLETAS[PRUEBA]='CHEQUEO D.M'!$B$1)*(BD_ATLETAS[SEXO]='CHEQUEO D.M'!$C$1)*(BD_ATLETAS[F. COMPETENCIA]='CHEQUEO D.M'!F$2)),"N/P")</f>
        <v>N/P</v>
      </c>
      <c r="G17" s="3" t="str" cm="1">
        <f t="array" ref="G17">IFERROR(_xlfn._xlws.FILTER(BD_ATLETAS[TIEMPO],(BD_ATLETAS[ATLETA]=$A17)*(BD_ATLETAS[PRUEBA]='CHEQUEO D.M'!$B$1)*(BD_ATLETAS[SEXO]='CHEQUEO D.M'!$C$1)*(BD_ATLETAS[F. COMPETENCIA]='CHEQUEO D.M'!G$2)),"N/P")</f>
        <v>N/P</v>
      </c>
      <c r="H17" s="3" t="str" cm="1">
        <f t="array" ref="H17">IFERROR(_xlfn._xlws.FILTER(BD_ATLETAS[TIEMPO],(BD_ATLETAS[ATLETA]=$A17)*(BD_ATLETAS[PRUEBA]='CHEQUEO D.M'!$B$1)*(BD_ATLETAS[SEXO]='CHEQUEO D.M'!$C$1)*(BD_ATLETAS[F. COMPETENCIA]='CHEQUEO D.M'!H$2)),"N/P")</f>
        <v>N/P</v>
      </c>
      <c r="I17" s="3" t="str" cm="1">
        <f t="array" ref="I17">IFERROR(_xlfn._xlws.FILTER(BD_ATLETAS[TIEMPO],(BD_ATLETAS[ATLETA]=$A17)*(BD_ATLETAS[PRUEBA]='CHEQUEO D.M'!$B$1)*(BD_ATLETAS[SEXO]='CHEQUEO D.M'!$C$1)*(BD_ATLETAS[F. COMPETENCIA]='CHEQUEO D.M'!I$2)),"N/P")</f>
        <v>N/P</v>
      </c>
      <c r="J17" s="3" t="str" cm="1">
        <f t="array" ref="J17">IFERROR(_xlfn._xlws.FILTER(BD_ATLETAS[TIEMPO],(BD_ATLETAS[ATLETA]=$A17)*(BD_ATLETAS[PRUEBA]='CHEQUEO D.M'!$B$1)*(BD_ATLETAS[SEXO]='CHEQUEO D.M'!$C$1)*(BD_ATLETAS[F. COMPETENCIA]='CHEQUEO D.M'!J$2)),"N/P")</f>
        <v>N/P</v>
      </c>
      <c r="K17" s="3">
        <f t="shared" ca="1" si="1"/>
        <v>3.5520833333333329E-3</v>
      </c>
      <c r="L17" s="3" t="str">
        <f t="shared" si="2"/>
        <v>-</v>
      </c>
      <c r="M17" s="1" t="str" cm="1">
        <f t="array" aca="1" ref="M17" ca="1">_xlfn.IFS(B17&lt;10,"",L17&gt;0,"",L17&lt;0,"VALIDO")</f>
        <v/>
      </c>
      <c r="N17" s="3" t="str">
        <f t="shared" si="3"/>
        <v/>
      </c>
      <c r="O17" s="3" t="str">
        <f t="shared" si="4"/>
        <v/>
      </c>
      <c r="P17" s="3" t="str">
        <f t="shared" si="5"/>
        <v/>
      </c>
      <c r="Q17" s="3" t="str">
        <f t="shared" si="6"/>
        <v/>
      </c>
      <c r="R17" s="3" t="str">
        <f t="shared" si="7"/>
        <v/>
      </c>
      <c r="S17" s="25" t="str" cm="1">
        <f t="array" ref="S17">IF(INDEX(U17:X17,COUNTA(U17:X17))&lt;0,"MEJORA CONTINUA","")</f>
        <v/>
      </c>
      <c r="T17" s="1">
        <f t="shared" si="8"/>
        <v>0</v>
      </c>
      <c r="U17" t="str">
        <f t="shared" si="11"/>
        <v/>
      </c>
      <c r="V17" t="str">
        <f t="shared" si="11"/>
        <v/>
      </c>
      <c r="W17" t="str">
        <f t="shared" si="10"/>
        <v/>
      </c>
      <c r="X17" t="str">
        <f t="shared" si="10"/>
        <v/>
      </c>
    </row>
    <row r="18" spans="1:24" x14ac:dyDescent="0.25">
      <c r="A18" t="s">
        <v>432</v>
      </c>
      <c r="B18" s="1">
        <f ca="1">_xlfn.XLOOKUP(A18,ATLETAS!$C:$C,ATLETAS!B:B,"-")</f>
        <v>12</v>
      </c>
      <c r="C18" s="1" t="str">
        <f>_xlfn.XLOOKUP(A18,ATLETAS!$C:$C,ATLETAS!F:F,"-")</f>
        <v>DELFINES</v>
      </c>
      <c r="D18" s="19" t="str">
        <f t="shared" si="0"/>
        <v>-</v>
      </c>
      <c r="E18" s="3" t="str" cm="1">
        <f t="array" ref="E18">IFERROR(_xlfn._xlws.FILTER(BD_ATLETAS[TIEMPO],(BD_ATLETAS[ATLETA]=$A18)*(BD_ATLETAS[PRUEBA]='CHEQUEO D.M'!$B$1)*(BD_ATLETAS[SEXO]='CHEQUEO D.M'!$C$1)*(BD_ATLETAS[F. COMPETENCIA]='CHEQUEO D.M'!E$2)),"N/P")</f>
        <v>N/P</v>
      </c>
      <c r="F18" s="3" t="str" cm="1">
        <f t="array" ref="F18">IFERROR(_xlfn._xlws.FILTER(BD_ATLETAS[TIEMPO],(BD_ATLETAS[ATLETA]=$A18)*(BD_ATLETAS[PRUEBA]='CHEQUEO D.M'!$B$1)*(BD_ATLETAS[SEXO]='CHEQUEO D.M'!$C$1)*(BD_ATLETAS[F. COMPETENCIA]='CHEQUEO D.M'!F$2)),"N/P")</f>
        <v>N/P</v>
      </c>
      <c r="G18" s="3" t="str" cm="1">
        <f t="array" ref="G18">IFERROR(_xlfn._xlws.FILTER(BD_ATLETAS[TIEMPO],(BD_ATLETAS[ATLETA]=$A18)*(BD_ATLETAS[PRUEBA]='CHEQUEO D.M'!$B$1)*(BD_ATLETAS[SEXO]='CHEQUEO D.M'!$C$1)*(BD_ATLETAS[F. COMPETENCIA]='CHEQUEO D.M'!G$2)),"N/P")</f>
        <v>N/P</v>
      </c>
      <c r="H18" s="3" t="str" cm="1">
        <f t="array" ref="H18">IFERROR(_xlfn._xlws.FILTER(BD_ATLETAS[TIEMPO],(BD_ATLETAS[ATLETA]=$A18)*(BD_ATLETAS[PRUEBA]='CHEQUEO D.M'!$B$1)*(BD_ATLETAS[SEXO]='CHEQUEO D.M'!$C$1)*(BD_ATLETAS[F. COMPETENCIA]='CHEQUEO D.M'!H$2)),"N/P")</f>
        <v>N/P</v>
      </c>
      <c r="I18" s="3" t="str" cm="1">
        <f t="array" ref="I18">IFERROR(_xlfn._xlws.FILTER(BD_ATLETAS[TIEMPO],(BD_ATLETAS[ATLETA]=$A18)*(BD_ATLETAS[PRUEBA]='CHEQUEO D.M'!$B$1)*(BD_ATLETAS[SEXO]='CHEQUEO D.M'!$C$1)*(BD_ATLETAS[F. COMPETENCIA]='CHEQUEO D.M'!I$2)),"N/P")</f>
        <v>N/P</v>
      </c>
      <c r="J18" s="3" t="str" cm="1">
        <f t="array" ref="J18">IFERROR(_xlfn._xlws.FILTER(BD_ATLETAS[TIEMPO],(BD_ATLETAS[ATLETA]=$A18)*(BD_ATLETAS[PRUEBA]='CHEQUEO D.M'!$B$1)*(BD_ATLETAS[SEXO]='CHEQUEO D.M'!$C$1)*(BD_ATLETAS[F. COMPETENCIA]='CHEQUEO D.M'!J$2)),"N/P")</f>
        <v>N/P</v>
      </c>
      <c r="K18" s="3">
        <f t="shared" ca="1" si="1"/>
        <v>3.5520833333333329E-3</v>
      </c>
      <c r="L18" s="3" t="str">
        <f t="shared" si="2"/>
        <v>-</v>
      </c>
      <c r="M18" s="1" t="str" cm="1">
        <f t="array" aca="1" ref="M18" ca="1">_xlfn.IFS(B18&lt;10,"",L18&gt;0,"",L18&lt;0,"VALIDO")</f>
        <v/>
      </c>
      <c r="N18" s="3" t="str">
        <f t="shared" si="3"/>
        <v/>
      </c>
      <c r="O18" s="3" t="str">
        <f t="shared" si="4"/>
        <v/>
      </c>
      <c r="P18" s="3" t="str">
        <f t="shared" si="5"/>
        <v/>
      </c>
      <c r="Q18" s="3" t="str">
        <f t="shared" si="6"/>
        <v/>
      </c>
      <c r="R18" s="3" t="str">
        <f t="shared" si="7"/>
        <v/>
      </c>
      <c r="S18" s="25" t="str" cm="1">
        <f t="array" ref="S18">IF(INDEX(U18:X18,COUNTA(U18:X18))&lt;0,"MEJORA CONTINUA","")</f>
        <v/>
      </c>
      <c r="T18" s="1">
        <f t="shared" si="8"/>
        <v>0</v>
      </c>
      <c r="U18" t="str">
        <f t="shared" si="11"/>
        <v/>
      </c>
      <c r="V18" t="str">
        <f t="shared" si="11"/>
        <v/>
      </c>
      <c r="W18" t="str">
        <f t="shared" si="10"/>
        <v/>
      </c>
      <c r="X18" t="str">
        <f t="shared" si="10"/>
        <v/>
      </c>
    </row>
    <row r="19" spans="1:24" x14ac:dyDescent="0.25">
      <c r="A19" t="s">
        <v>187</v>
      </c>
      <c r="B19" s="1">
        <f ca="1">_xlfn.XLOOKUP(A19,ATLETAS!$C:$C,ATLETAS!B:B,"-")</f>
        <v>12</v>
      </c>
      <c r="C19" s="1" t="str">
        <f>_xlfn.XLOOKUP(A19,ATLETAS!$C:$C,ATLETAS!F:F,"-")</f>
        <v>MASTER</v>
      </c>
      <c r="D19" s="19" t="str">
        <f t="shared" si="0"/>
        <v>-</v>
      </c>
      <c r="E19" s="3" t="str" cm="1">
        <f t="array" ref="E19">IFERROR(_xlfn._xlws.FILTER(BD_ATLETAS[TIEMPO],(BD_ATLETAS[ATLETA]=$A19)*(BD_ATLETAS[PRUEBA]='CHEQUEO D.M'!$B$1)*(BD_ATLETAS[SEXO]='CHEQUEO D.M'!$C$1)*(BD_ATLETAS[F. COMPETENCIA]='CHEQUEO D.M'!E$2)),"N/P")</f>
        <v>N/P</v>
      </c>
      <c r="F19" s="3" t="str" cm="1">
        <f t="array" ref="F19">IFERROR(_xlfn._xlws.FILTER(BD_ATLETAS[TIEMPO],(BD_ATLETAS[ATLETA]=$A19)*(BD_ATLETAS[PRUEBA]='CHEQUEO D.M'!$B$1)*(BD_ATLETAS[SEXO]='CHEQUEO D.M'!$C$1)*(BD_ATLETAS[F. COMPETENCIA]='CHEQUEO D.M'!F$2)),"N/P")</f>
        <v>N/P</v>
      </c>
      <c r="G19" s="3" t="str" cm="1">
        <f t="array" ref="G19">IFERROR(_xlfn._xlws.FILTER(BD_ATLETAS[TIEMPO],(BD_ATLETAS[ATLETA]=$A19)*(BD_ATLETAS[PRUEBA]='CHEQUEO D.M'!$B$1)*(BD_ATLETAS[SEXO]='CHEQUEO D.M'!$C$1)*(BD_ATLETAS[F. COMPETENCIA]='CHEQUEO D.M'!G$2)),"N/P")</f>
        <v>N/P</v>
      </c>
      <c r="H19" s="3" t="str" cm="1">
        <f t="array" ref="H19">IFERROR(_xlfn._xlws.FILTER(BD_ATLETAS[TIEMPO],(BD_ATLETAS[ATLETA]=$A19)*(BD_ATLETAS[PRUEBA]='CHEQUEO D.M'!$B$1)*(BD_ATLETAS[SEXO]='CHEQUEO D.M'!$C$1)*(BD_ATLETAS[F. COMPETENCIA]='CHEQUEO D.M'!H$2)),"N/P")</f>
        <v>N/P</v>
      </c>
      <c r="I19" s="3" t="str" cm="1">
        <f t="array" ref="I19">IFERROR(_xlfn._xlws.FILTER(BD_ATLETAS[TIEMPO],(BD_ATLETAS[ATLETA]=$A19)*(BD_ATLETAS[PRUEBA]='CHEQUEO D.M'!$B$1)*(BD_ATLETAS[SEXO]='CHEQUEO D.M'!$C$1)*(BD_ATLETAS[F. COMPETENCIA]='CHEQUEO D.M'!I$2)),"N/P")</f>
        <v>N/P</v>
      </c>
      <c r="J19" s="3" t="str" cm="1">
        <f t="array" ref="J19">IFERROR(_xlfn._xlws.FILTER(BD_ATLETAS[TIEMPO],(BD_ATLETAS[ATLETA]=$A19)*(BD_ATLETAS[PRUEBA]='CHEQUEO D.M'!$B$1)*(BD_ATLETAS[SEXO]='CHEQUEO D.M'!$C$1)*(BD_ATLETAS[F. COMPETENCIA]='CHEQUEO D.M'!J$2)),"N/P")</f>
        <v>N/P</v>
      </c>
      <c r="K19" s="3">
        <f t="shared" ca="1" si="1"/>
        <v>3.5520833333333329E-3</v>
      </c>
      <c r="L19" s="3" t="str">
        <f t="shared" si="2"/>
        <v>-</v>
      </c>
      <c r="M19" s="1" t="str" cm="1">
        <f t="array" aca="1" ref="M19" ca="1">_xlfn.IFS(B19&lt;10,"",L19&gt;0,"",L19&lt;0,"VALIDO")</f>
        <v/>
      </c>
      <c r="N19" s="3" t="str">
        <f t="shared" si="3"/>
        <v/>
      </c>
      <c r="O19" s="3" t="str">
        <f t="shared" si="4"/>
        <v/>
      </c>
      <c r="P19" s="3" t="str">
        <f t="shared" si="5"/>
        <v/>
      </c>
      <c r="Q19" s="3" t="str">
        <f t="shared" si="6"/>
        <v/>
      </c>
      <c r="R19" s="3" t="str">
        <f t="shared" si="7"/>
        <v/>
      </c>
      <c r="S19" s="25" t="str" cm="1">
        <f t="array" ref="S19">IF(INDEX(U19:X19,COUNTA(U19:X19))&lt;0,"MEJORA CONTINUA","")</f>
        <v/>
      </c>
      <c r="T19" s="1">
        <f t="shared" si="8"/>
        <v>0</v>
      </c>
      <c r="U19" t="str">
        <f t="shared" si="11"/>
        <v/>
      </c>
      <c r="V19" t="str">
        <f t="shared" si="11"/>
        <v/>
      </c>
      <c r="W19" t="str">
        <f t="shared" ref="W19:X80" si="12">IFERROR(SUM(SIGN(P19)+SIGN(Q19)),"")</f>
        <v/>
      </c>
      <c r="X19" t="str">
        <f t="shared" si="12"/>
        <v/>
      </c>
    </row>
    <row r="20" spans="1:24" x14ac:dyDescent="0.25">
      <c r="A20" t="s">
        <v>417</v>
      </c>
      <c r="B20" s="1">
        <f ca="1">_xlfn.XLOOKUP(A20,ATLETAS!$C:$C,ATLETAS!B:B,"-")</f>
        <v>12</v>
      </c>
      <c r="C20" s="1" t="str">
        <f>_xlfn.XLOOKUP(A20,ATLETAS!$C:$C,ATLETAS!F:F,"-")</f>
        <v>NNG</v>
      </c>
      <c r="D20" s="19">
        <f t="shared" si="0"/>
        <v>5.7537037037037036E-3</v>
      </c>
      <c r="E20" s="3" cm="1">
        <f t="array" ref="E20">IFERROR(_xlfn._xlws.FILTER(BD_ATLETAS[TIEMPO],(BD_ATLETAS[ATLETA]=$A20)*(BD_ATLETAS[PRUEBA]='CHEQUEO D.M'!$B$1)*(BD_ATLETAS[SEXO]='CHEQUEO D.M'!$C$1)*(BD_ATLETAS[F. COMPETENCIA]='CHEQUEO D.M'!E$2)),"N/P")</f>
        <v>5.9052083333333344E-3</v>
      </c>
      <c r="F20" s="3" cm="1">
        <f t="array" ref="F20">IFERROR(_xlfn._xlws.FILTER(BD_ATLETAS[TIEMPO],(BD_ATLETAS[ATLETA]=$A20)*(BD_ATLETAS[PRUEBA]='CHEQUEO D.M'!$B$1)*(BD_ATLETAS[SEXO]='CHEQUEO D.M'!$C$1)*(BD_ATLETAS[F. COMPETENCIA]='CHEQUEO D.M'!F$2)),"N/P")</f>
        <v>5.7537037037037036E-3</v>
      </c>
      <c r="G20" s="3" t="str" cm="1">
        <f t="array" ref="G20">IFERROR(_xlfn._xlws.FILTER(BD_ATLETAS[TIEMPO],(BD_ATLETAS[ATLETA]=$A20)*(BD_ATLETAS[PRUEBA]='CHEQUEO D.M'!$B$1)*(BD_ATLETAS[SEXO]='CHEQUEO D.M'!$C$1)*(BD_ATLETAS[F. COMPETENCIA]='CHEQUEO D.M'!G$2)),"N/P")</f>
        <v>N/P</v>
      </c>
      <c r="H20" s="3" t="str" cm="1">
        <f t="array" ref="H20">IFERROR(_xlfn._xlws.FILTER(BD_ATLETAS[TIEMPO],(BD_ATLETAS[ATLETA]=$A20)*(BD_ATLETAS[PRUEBA]='CHEQUEO D.M'!$B$1)*(BD_ATLETAS[SEXO]='CHEQUEO D.M'!$C$1)*(BD_ATLETAS[F. COMPETENCIA]='CHEQUEO D.M'!H$2)),"N/P")</f>
        <v>N/P</v>
      </c>
      <c r="I20" s="3" t="str" cm="1">
        <f t="array" ref="I20">IFERROR(_xlfn._xlws.FILTER(BD_ATLETAS[TIEMPO],(BD_ATLETAS[ATLETA]=$A20)*(BD_ATLETAS[PRUEBA]='CHEQUEO D.M'!$B$1)*(BD_ATLETAS[SEXO]='CHEQUEO D.M'!$C$1)*(BD_ATLETAS[F. COMPETENCIA]='CHEQUEO D.M'!I$2)),"N/P")</f>
        <v>N/P</v>
      </c>
      <c r="J20" s="3" t="str" cm="1">
        <f t="array" ref="J20">IFERROR(_xlfn._xlws.FILTER(BD_ATLETAS[TIEMPO],(BD_ATLETAS[ATLETA]=$A20)*(BD_ATLETAS[PRUEBA]='CHEQUEO D.M'!$B$1)*(BD_ATLETAS[SEXO]='CHEQUEO D.M'!$C$1)*(BD_ATLETAS[F. COMPETENCIA]='CHEQUEO D.M'!J$2)),"N/P")</f>
        <v>N/P</v>
      </c>
      <c r="K20" s="3">
        <f t="shared" ca="1" si="1"/>
        <v>3.5520833333333329E-3</v>
      </c>
      <c r="L20" s="3">
        <f t="shared" ca="1" si="2"/>
        <v>2.2016203703703707E-3</v>
      </c>
      <c r="M20" s="1" t="str" cm="1">
        <f t="array" aca="1" ref="M20" ca="1">_xlfn.IFS(B20&lt;10,"",L20&gt;0,"",L20&lt;0,"VALIDO")</f>
        <v/>
      </c>
      <c r="N20" s="3">
        <f t="shared" si="3"/>
        <v>-1.5150462962963077E-4</v>
      </c>
      <c r="O20" s="3" t="str">
        <f t="shared" si="4"/>
        <v/>
      </c>
      <c r="P20" s="3" t="str">
        <f t="shared" si="5"/>
        <v/>
      </c>
      <c r="Q20" s="3" t="str">
        <f t="shared" si="6"/>
        <v/>
      </c>
      <c r="R20" s="3" t="str">
        <f t="shared" si="7"/>
        <v/>
      </c>
      <c r="S20" s="25" t="str" cm="1">
        <f t="array" ref="S20">IF(INDEX(U20:X20,COUNTA(U20:X20))&lt;0,"MEJORA CONTINUA","")</f>
        <v/>
      </c>
      <c r="T20" s="1">
        <f t="shared" si="8"/>
        <v>2</v>
      </c>
      <c r="U20" t="str">
        <f t="shared" si="11"/>
        <v/>
      </c>
      <c r="V20" t="str">
        <f t="shared" si="11"/>
        <v/>
      </c>
      <c r="W20" t="str">
        <f t="shared" si="12"/>
        <v/>
      </c>
      <c r="X20" t="str">
        <f t="shared" si="12"/>
        <v/>
      </c>
    </row>
    <row r="21" spans="1:24" x14ac:dyDescent="0.25">
      <c r="A21" t="s">
        <v>423</v>
      </c>
      <c r="B21" s="1">
        <f ca="1">_xlfn.XLOOKUP(A21,ATLETAS!$C:$C,ATLETAS!B:B,"-")</f>
        <v>13</v>
      </c>
      <c r="C21" s="1" t="str">
        <f>_xlfn.XLOOKUP(A21,ATLETAS!$C:$C,ATLETAS!F:F,"-")</f>
        <v>AQUAPLANET</v>
      </c>
      <c r="D21" s="19">
        <f t="shared" si="0"/>
        <v>4.706365740740741E-3</v>
      </c>
      <c r="E21" s="3" cm="1">
        <f t="array" ref="E21">IFERROR(_xlfn._xlws.FILTER(BD_ATLETAS[TIEMPO],(BD_ATLETAS[ATLETA]=$A21)*(BD_ATLETAS[PRUEBA]='CHEQUEO D.M'!$B$1)*(BD_ATLETAS[SEXO]='CHEQUEO D.M'!$C$1)*(BD_ATLETAS[F. COMPETENCIA]='CHEQUEO D.M'!E$2)),"N/P")</f>
        <v>4.706365740740741E-3</v>
      </c>
      <c r="F21" s="3" t="str" cm="1">
        <f t="array" ref="F21">IFERROR(_xlfn._xlws.FILTER(BD_ATLETAS[TIEMPO],(BD_ATLETAS[ATLETA]=$A21)*(BD_ATLETAS[PRUEBA]='CHEQUEO D.M'!$B$1)*(BD_ATLETAS[SEXO]='CHEQUEO D.M'!$C$1)*(BD_ATLETAS[F. COMPETENCIA]='CHEQUEO D.M'!F$2)),"N/P")</f>
        <v>N/P</v>
      </c>
      <c r="G21" s="3" t="str" cm="1">
        <f t="array" ref="G21">IFERROR(_xlfn._xlws.FILTER(BD_ATLETAS[TIEMPO],(BD_ATLETAS[ATLETA]=$A21)*(BD_ATLETAS[PRUEBA]='CHEQUEO D.M'!$B$1)*(BD_ATLETAS[SEXO]='CHEQUEO D.M'!$C$1)*(BD_ATLETAS[F. COMPETENCIA]='CHEQUEO D.M'!G$2)),"N/P")</f>
        <v>N/P</v>
      </c>
      <c r="H21" s="3" t="str" cm="1">
        <f t="array" ref="H21">IFERROR(_xlfn._xlws.FILTER(BD_ATLETAS[TIEMPO],(BD_ATLETAS[ATLETA]=$A21)*(BD_ATLETAS[PRUEBA]='CHEQUEO D.M'!$B$1)*(BD_ATLETAS[SEXO]='CHEQUEO D.M'!$C$1)*(BD_ATLETAS[F. COMPETENCIA]='CHEQUEO D.M'!H$2)),"N/P")</f>
        <v>N/P</v>
      </c>
      <c r="I21" s="3" t="str" cm="1">
        <f t="array" ref="I21">IFERROR(_xlfn._xlws.FILTER(BD_ATLETAS[TIEMPO],(BD_ATLETAS[ATLETA]=$A21)*(BD_ATLETAS[PRUEBA]='CHEQUEO D.M'!$B$1)*(BD_ATLETAS[SEXO]='CHEQUEO D.M'!$C$1)*(BD_ATLETAS[F. COMPETENCIA]='CHEQUEO D.M'!I$2)),"N/P")</f>
        <v>N/P</v>
      </c>
      <c r="J21" s="3" t="str" cm="1">
        <f t="array" ref="J21">IFERROR(_xlfn._xlws.FILTER(BD_ATLETAS[TIEMPO],(BD_ATLETAS[ATLETA]=$A21)*(BD_ATLETAS[PRUEBA]='CHEQUEO D.M'!$B$1)*(BD_ATLETAS[SEXO]='CHEQUEO D.M'!$C$1)*(BD_ATLETAS[F. COMPETENCIA]='CHEQUEO D.M'!J$2)),"N/P")</f>
        <v>N/P</v>
      </c>
      <c r="K21" s="3">
        <f t="shared" ca="1" si="1"/>
        <v>3.5520833333333329E-3</v>
      </c>
      <c r="L21" s="3">
        <f t="shared" ca="1" si="2"/>
        <v>1.1542824074074081E-3</v>
      </c>
      <c r="M21" s="1" t="str" cm="1">
        <f t="array" aca="1" ref="M21" ca="1">_xlfn.IFS(B21&lt;10,"",L21&gt;0,"",L21&lt;0,"VALIDO")</f>
        <v/>
      </c>
      <c r="N21" s="3" t="str">
        <f t="shared" si="3"/>
        <v/>
      </c>
      <c r="O21" s="3" t="str">
        <f t="shared" si="4"/>
        <v/>
      </c>
      <c r="P21" s="3" t="str">
        <f t="shared" si="5"/>
        <v/>
      </c>
      <c r="Q21" s="3" t="str">
        <f t="shared" si="6"/>
        <v/>
      </c>
      <c r="R21" s="3" t="str">
        <f t="shared" si="7"/>
        <v/>
      </c>
      <c r="S21" s="25" t="str" cm="1">
        <f t="array" ref="S21">IF(INDEX(U21:X21,COUNTA(U21:X21))&lt;0,"MEJORA CONTINUA","")</f>
        <v/>
      </c>
      <c r="T21" s="1">
        <f t="shared" si="8"/>
        <v>1</v>
      </c>
      <c r="U21" t="str">
        <f t="shared" si="11"/>
        <v/>
      </c>
      <c r="V21" t="str">
        <f t="shared" si="11"/>
        <v/>
      </c>
      <c r="W21" t="str">
        <f t="shared" si="12"/>
        <v/>
      </c>
      <c r="X21" t="str">
        <f t="shared" si="12"/>
        <v/>
      </c>
    </row>
    <row r="22" spans="1:24" x14ac:dyDescent="0.25">
      <c r="A22" t="s">
        <v>424</v>
      </c>
      <c r="B22" s="1">
        <f ca="1">_xlfn.XLOOKUP(A22,ATLETAS!$C:$C,ATLETAS!B:B,"-")</f>
        <v>13</v>
      </c>
      <c r="C22" s="1" t="str">
        <f>_xlfn.XLOOKUP(A22,ATLETAS!$C:$C,ATLETAS!F:F,"-")</f>
        <v>AQUAPLANET</v>
      </c>
      <c r="D22" s="19">
        <f t="shared" si="0"/>
        <v>5.014120370370371E-3</v>
      </c>
      <c r="E22" s="3" cm="1">
        <f t="array" ref="E22">IFERROR(_xlfn._xlws.FILTER(BD_ATLETAS[TIEMPO],(BD_ATLETAS[ATLETA]=$A22)*(BD_ATLETAS[PRUEBA]='CHEQUEO D.M'!$B$1)*(BD_ATLETAS[SEXO]='CHEQUEO D.M'!$C$1)*(BD_ATLETAS[F. COMPETENCIA]='CHEQUEO D.M'!E$2)),"N/P")</f>
        <v>5.014120370370371E-3</v>
      </c>
      <c r="F22" s="3" t="str" cm="1">
        <f t="array" ref="F22">IFERROR(_xlfn._xlws.FILTER(BD_ATLETAS[TIEMPO],(BD_ATLETAS[ATLETA]=$A22)*(BD_ATLETAS[PRUEBA]='CHEQUEO D.M'!$B$1)*(BD_ATLETAS[SEXO]='CHEQUEO D.M'!$C$1)*(BD_ATLETAS[F. COMPETENCIA]='CHEQUEO D.M'!F$2)),"N/P")</f>
        <v>N/P</v>
      </c>
      <c r="G22" s="3" t="str" cm="1">
        <f t="array" ref="G22">IFERROR(_xlfn._xlws.FILTER(BD_ATLETAS[TIEMPO],(BD_ATLETAS[ATLETA]=$A22)*(BD_ATLETAS[PRUEBA]='CHEQUEO D.M'!$B$1)*(BD_ATLETAS[SEXO]='CHEQUEO D.M'!$C$1)*(BD_ATLETAS[F. COMPETENCIA]='CHEQUEO D.M'!G$2)),"N/P")</f>
        <v>N/P</v>
      </c>
      <c r="H22" s="3" t="str" cm="1">
        <f t="array" ref="H22">IFERROR(_xlfn._xlws.FILTER(BD_ATLETAS[TIEMPO],(BD_ATLETAS[ATLETA]=$A22)*(BD_ATLETAS[PRUEBA]='CHEQUEO D.M'!$B$1)*(BD_ATLETAS[SEXO]='CHEQUEO D.M'!$C$1)*(BD_ATLETAS[F. COMPETENCIA]='CHEQUEO D.M'!H$2)),"N/P")</f>
        <v>N/P</v>
      </c>
      <c r="I22" s="3" t="str" cm="1">
        <f t="array" ref="I22">IFERROR(_xlfn._xlws.FILTER(BD_ATLETAS[TIEMPO],(BD_ATLETAS[ATLETA]=$A22)*(BD_ATLETAS[PRUEBA]='CHEQUEO D.M'!$B$1)*(BD_ATLETAS[SEXO]='CHEQUEO D.M'!$C$1)*(BD_ATLETAS[F. COMPETENCIA]='CHEQUEO D.M'!I$2)),"N/P")</f>
        <v>N/P</v>
      </c>
      <c r="J22" s="3" t="str" cm="1">
        <f t="array" ref="J22">IFERROR(_xlfn._xlws.FILTER(BD_ATLETAS[TIEMPO],(BD_ATLETAS[ATLETA]=$A22)*(BD_ATLETAS[PRUEBA]='CHEQUEO D.M'!$B$1)*(BD_ATLETAS[SEXO]='CHEQUEO D.M'!$C$1)*(BD_ATLETAS[F. COMPETENCIA]='CHEQUEO D.M'!J$2)),"N/P")</f>
        <v>N/P</v>
      </c>
      <c r="K22" s="3">
        <f t="shared" ca="1" si="1"/>
        <v>3.5520833333333329E-3</v>
      </c>
      <c r="L22" s="3">
        <f t="shared" ca="1" si="2"/>
        <v>1.4620370370370382E-3</v>
      </c>
      <c r="M22" s="1" t="str" cm="1">
        <f t="array" aca="1" ref="M22" ca="1">_xlfn.IFS(B22&lt;10,"",L22&gt;0,"",L22&lt;0,"VALIDO")</f>
        <v/>
      </c>
      <c r="N22" s="3" t="str">
        <f t="shared" si="3"/>
        <v/>
      </c>
      <c r="O22" s="3" t="str">
        <f t="shared" si="4"/>
        <v/>
      </c>
      <c r="P22" s="3" t="str">
        <f t="shared" si="5"/>
        <v/>
      </c>
      <c r="Q22" s="3" t="str">
        <f t="shared" si="6"/>
        <v/>
      </c>
      <c r="R22" s="3" t="str">
        <f t="shared" si="7"/>
        <v/>
      </c>
      <c r="S22" s="25" t="str" cm="1">
        <f t="array" ref="S22">IF(INDEX(U22:X22,COUNTA(U22:X22))&lt;0,"MEJORA CONTINUA","")</f>
        <v/>
      </c>
      <c r="T22" s="1">
        <f t="shared" si="8"/>
        <v>1</v>
      </c>
      <c r="U22" t="str">
        <f t="shared" si="11"/>
        <v/>
      </c>
      <c r="V22" t="str">
        <f t="shared" si="11"/>
        <v/>
      </c>
      <c r="W22" t="str">
        <f t="shared" si="12"/>
        <v/>
      </c>
      <c r="X22" t="str">
        <f t="shared" si="12"/>
        <v/>
      </c>
    </row>
    <row r="23" spans="1:24" x14ac:dyDescent="0.25">
      <c r="A23" t="s">
        <v>413</v>
      </c>
      <c r="B23" s="1">
        <f ca="1">_xlfn.XLOOKUP(A23,ATLETAS!$C:$C,ATLETAS!B:B,"-")</f>
        <v>13</v>
      </c>
      <c r="C23" s="1" t="str">
        <f>_xlfn.XLOOKUP(A23,ATLETAS!$C:$C,ATLETAS!F:F,"-")</f>
        <v>AQUARIUM</v>
      </c>
      <c r="D23" s="19">
        <f t="shared" si="0"/>
        <v>4.7978009259259258E-3</v>
      </c>
      <c r="E23" s="3" cm="1">
        <f t="array" ref="E23">IFERROR(_xlfn._xlws.FILTER(BD_ATLETAS[TIEMPO],(BD_ATLETAS[ATLETA]=$A23)*(BD_ATLETAS[PRUEBA]='CHEQUEO D.M'!$B$1)*(BD_ATLETAS[SEXO]='CHEQUEO D.M'!$C$1)*(BD_ATLETAS[F. COMPETENCIA]='CHEQUEO D.M'!E$2)),"N/P")</f>
        <v>5.2120370370370376E-3</v>
      </c>
      <c r="F23" s="3" cm="1">
        <f t="array" ref="F23">IFERROR(_xlfn._xlws.FILTER(BD_ATLETAS[TIEMPO],(BD_ATLETAS[ATLETA]=$A23)*(BD_ATLETAS[PRUEBA]='CHEQUEO D.M'!$B$1)*(BD_ATLETAS[SEXO]='CHEQUEO D.M'!$C$1)*(BD_ATLETAS[F. COMPETENCIA]='CHEQUEO D.M'!F$2)),"N/P")</f>
        <v>4.9697916666666666E-3</v>
      </c>
      <c r="G23" s="3" t="str" cm="1">
        <f t="array" ref="G23">IFERROR(_xlfn._xlws.FILTER(BD_ATLETAS[TIEMPO],(BD_ATLETAS[ATLETA]=$A23)*(BD_ATLETAS[PRUEBA]='CHEQUEO D.M'!$B$1)*(BD_ATLETAS[SEXO]='CHEQUEO D.M'!$C$1)*(BD_ATLETAS[F. COMPETENCIA]='CHEQUEO D.M'!G$2)),"N/P")</f>
        <v>N/P</v>
      </c>
      <c r="H23" s="3" t="str" cm="1">
        <f t="array" ref="H23">IFERROR(_xlfn._xlws.FILTER(BD_ATLETAS[TIEMPO],(BD_ATLETAS[ATLETA]=$A23)*(BD_ATLETAS[PRUEBA]='CHEQUEO D.M'!$B$1)*(BD_ATLETAS[SEXO]='CHEQUEO D.M'!$C$1)*(BD_ATLETAS[F. COMPETENCIA]='CHEQUEO D.M'!H$2)),"N/P")</f>
        <v>N/P</v>
      </c>
      <c r="I23" s="3" cm="1">
        <f t="array" ref="I23">IFERROR(_xlfn._xlws.FILTER(BD_ATLETAS[TIEMPO],(BD_ATLETAS[ATLETA]=$A23)*(BD_ATLETAS[PRUEBA]='CHEQUEO D.M'!$B$1)*(BD_ATLETAS[SEXO]='CHEQUEO D.M'!$C$1)*(BD_ATLETAS[F. COMPETENCIA]='CHEQUEO D.M'!I$2)),"N/P")</f>
        <v>4.7978009259259258E-3</v>
      </c>
      <c r="J23" s="3" t="str" cm="1">
        <f t="array" ref="J23">IFERROR(_xlfn._xlws.FILTER(BD_ATLETAS[TIEMPO],(BD_ATLETAS[ATLETA]=$A23)*(BD_ATLETAS[PRUEBA]='CHEQUEO D.M'!$B$1)*(BD_ATLETAS[SEXO]='CHEQUEO D.M'!$C$1)*(BD_ATLETAS[F. COMPETENCIA]='CHEQUEO D.M'!J$2)),"N/P")</f>
        <v>N/P</v>
      </c>
      <c r="K23" s="3">
        <f t="shared" ca="1" si="1"/>
        <v>3.5520833333333329E-3</v>
      </c>
      <c r="L23" s="3">
        <f t="shared" ca="1" si="2"/>
        <v>1.245717592592593E-3</v>
      </c>
      <c r="M23" s="1" t="str" cm="1">
        <f t="array" aca="1" ref="M23" ca="1">_xlfn.IFS(B23&lt;10,"",L23&gt;0,"",L23&lt;0,"VALIDO")</f>
        <v/>
      </c>
      <c r="N23" s="3">
        <f t="shared" si="3"/>
        <v>-2.4224537037037096E-4</v>
      </c>
      <c r="O23" s="3" t="str">
        <f t="shared" si="4"/>
        <v/>
      </c>
      <c r="P23" s="3" t="str">
        <f t="shared" si="5"/>
        <v/>
      </c>
      <c r="Q23" s="3" t="str">
        <f t="shared" si="6"/>
        <v/>
      </c>
      <c r="R23" s="3" t="str">
        <f t="shared" si="7"/>
        <v/>
      </c>
      <c r="S23" s="25" t="str" cm="1">
        <f t="array" ref="S23">IF(INDEX(U23:X23,COUNTA(U23:X23))&lt;0,"MEJORA CONTINUA","")</f>
        <v/>
      </c>
      <c r="T23" s="1">
        <f t="shared" si="8"/>
        <v>3</v>
      </c>
      <c r="U23" t="str">
        <f t="shared" si="11"/>
        <v/>
      </c>
      <c r="V23" t="str">
        <f t="shared" si="11"/>
        <v/>
      </c>
      <c r="W23" t="str">
        <f t="shared" si="12"/>
        <v/>
      </c>
      <c r="X23" t="str">
        <f t="shared" si="12"/>
        <v/>
      </c>
    </row>
    <row r="24" spans="1:24" x14ac:dyDescent="0.25">
      <c r="A24" t="s">
        <v>415</v>
      </c>
      <c r="B24" s="1">
        <f ca="1">_xlfn.XLOOKUP(A24,ATLETAS!$C:$C,ATLETAS!B:B,"-")</f>
        <v>13</v>
      </c>
      <c r="C24" s="1" t="str">
        <f>_xlfn.XLOOKUP(A24,ATLETAS!$C:$C,ATLETAS!F:F,"-")</f>
        <v>DELFINES</v>
      </c>
      <c r="D24" s="19">
        <f t="shared" si="0"/>
        <v>5.550983796296296E-3</v>
      </c>
      <c r="E24" s="3" cm="1">
        <f t="array" ref="E24">IFERROR(_xlfn._xlws.FILTER(BD_ATLETAS[TIEMPO],(BD_ATLETAS[ATLETA]=$A24)*(BD_ATLETAS[PRUEBA]='CHEQUEO D.M'!$B$1)*(BD_ATLETAS[SEXO]='CHEQUEO D.M'!$C$1)*(BD_ATLETAS[F. COMPETENCIA]='CHEQUEO D.M'!E$2)),"N/P")</f>
        <v>5.550983796296296E-3</v>
      </c>
      <c r="F24" s="3" t="str" cm="1">
        <f t="array" ref="F24">IFERROR(_xlfn._xlws.FILTER(BD_ATLETAS[TIEMPO],(BD_ATLETAS[ATLETA]=$A24)*(BD_ATLETAS[PRUEBA]='CHEQUEO D.M'!$B$1)*(BD_ATLETAS[SEXO]='CHEQUEO D.M'!$C$1)*(BD_ATLETAS[F. COMPETENCIA]='CHEQUEO D.M'!F$2)),"N/P")</f>
        <v>N/P</v>
      </c>
      <c r="G24" s="3" t="str" cm="1">
        <f t="array" ref="G24">IFERROR(_xlfn._xlws.FILTER(BD_ATLETAS[TIEMPO],(BD_ATLETAS[ATLETA]=$A24)*(BD_ATLETAS[PRUEBA]='CHEQUEO D.M'!$B$1)*(BD_ATLETAS[SEXO]='CHEQUEO D.M'!$C$1)*(BD_ATLETAS[F. COMPETENCIA]='CHEQUEO D.M'!G$2)),"N/P")</f>
        <v>N/P</v>
      </c>
      <c r="H24" s="3" t="str" cm="1">
        <f t="array" ref="H24">IFERROR(_xlfn._xlws.FILTER(BD_ATLETAS[TIEMPO],(BD_ATLETAS[ATLETA]=$A24)*(BD_ATLETAS[PRUEBA]='CHEQUEO D.M'!$B$1)*(BD_ATLETAS[SEXO]='CHEQUEO D.M'!$C$1)*(BD_ATLETAS[F. COMPETENCIA]='CHEQUEO D.M'!H$2)),"N/P")</f>
        <v>N/P</v>
      </c>
      <c r="I24" s="3" t="str" cm="1">
        <f t="array" ref="I24">IFERROR(_xlfn._xlws.FILTER(BD_ATLETAS[TIEMPO],(BD_ATLETAS[ATLETA]=$A24)*(BD_ATLETAS[PRUEBA]='CHEQUEO D.M'!$B$1)*(BD_ATLETAS[SEXO]='CHEQUEO D.M'!$C$1)*(BD_ATLETAS[F. COMPETENCIA]='CHEQUEO D.M'!I$2)),"N/P")</f>
        <v>N/P</v>
      </c>
      <c r="J24" s="3" t="str" cm="1">
        <f t="array" ref="J24">IFERROR(_xlfn._xlws.FILTER(BD_ATLETAS[TIEMPO],(BD_ATLETAS[ATLETA]=$A24)*(BD_ATLETAS[PRUEBA]='CHEQUEO D.M'!$B$1)*(BD_ATLETAS[SEXO]='CHEQUEO D.M'!$C$1)*(BD_ATLETAS[F. COMPETENCIA]='CHEQUEO D.M'!J$2)),"N/P")</f>
        <v>N/P</v>
      </c>
      <c r="K24" s="3">
        <f t="shared" ca="1" si="1"/>
        <v>3.5520833333333329E-3</v>
      </c>
      <c r="L24" s="3">
        <f t="shared" ca="1" si="2"/>
        <v>1.9989004629629632E-3</v>
      </c>
      <c r="M24" s="1" t="str" cm="1">
        <f t="array" aca="1" ref="M24" ca="1">_xlfn.IFS(B24&lt;10,"",L24&gt;0,"",L24&lt;0,"VALIDO")</f>
        <v/>
      </c>
      <c r="N24" s="3" t="str">
        <f t="shared" si="3"/>
        <v/>
      </c>
      <c r="O24" s="3" t="str">
        <f t="shared" si="4"/>
        <v/>
      </c>
      <c r="P24" s="3" t="str">
        <f t="shared" si="5"/>
        <v/>
      </c>
      <c r="Q24" s="3" t="str">
        <f t="shared" si="6"/>
        <v/>
      </c>
      <c r="R24" s="3" t="str">
        <f t="shared" si="7"/>
        <v/>
      </c>
      <c r="S24" s="25" t="str" cm="1">
        <f t="array" ref="S24">IF(INDEX(U24:X24,COUNTA(U24:X24))&lt;0,"MEJORA CONTINUA","")</f>
        <v/>
      </c>
      <c r="T24" s="1">
        <f t="shared" si="8"/>
        <v>1</v>
      </c>
      <c r="U24" t="str">
        <f t="shared" si="11"/>
        <v/>
      </c>
      <c r="V24" t="str">
        <f t="shared" si="11"/>
        <v/>
      </c>
      <c r="W24" t="str">
        <f t="shared" si="12"/>
        <v/>
      </c>
      <c r="X24" t="str">
        <f t="shared" si="12"/>
        <v/>
      </c>
    </row>
    <row r="25" spans="1:24" x14ac:dyDescent="0.25">
      <c r="A25" t="s">
        <v>412</v>
      </c>
      <c r="B25" s="1">
        <f ca="1">_xlfn.XLOOKUP(A25,ATLETAS!$C:$C,ATLETAS!B:B,"-")</f>
        <v>13</v>
      </c>
      <c r="C25" s="1" t="str">
        <f>_xlfn.XLOOKUP(A25,ATLETAS!$C:$C,ATLETAS!F:F,"-")</f>
        <v>MASTER</v>
      </c>
      <c r="D25" s="19">
        <f t="shared" si="0"/>
        <v>4.5539351851851852E-3</v>
      </c>
      <c r="E25" s="3" cm="1">
        <f t="array" ref="E25">IFERROR(_xlfn._xlws.FILTER(BD_ATLETAS[TIEMPO],(BD_ATLETAS[ATLETA]=$A25)*(BD_ATLETAS[PRUEBA]='CHEQUEO D.M'!$B$1)*(BD_ATLETAS[SEXO]='CHEQUEO D.M'!$C$1)*(BD_ATLETAS[F. COMPETENCIA]='CHEQUEO D.M'!E$2)),"N/P")</f>
        <v>4.5539351851851852E-3</v>
      </c>
      <c r="F25" s="3" cm="1">
        <f t="array" ref="F25">IFERROR(_xlfn._xlws.FILTER(BD_ATLETAS[TIEMPO],(BD_ATLETAS[ATLETA]=$A25)*(BD_ATLETAS[PRUEBA]='CHEQUEO D.M'!$B$1)*(BD_ATLETAS[SEXO]='CHEQUEO D.M'!$C$1)*(BD_ATLETAS[F. COMPETENCIA]='CHEQUEO D.M'!F$2)),"N/P")</f>
        <v>4.5688657407407405E-3</v>
      </c>
      <c r="G25" s="3" t="str" cm="1">
        <f t="array" ref="G25">IFERROR(_xlfn._xlws.FILTER(BD_ATLETAS[TIEMPO],(BD_ATLETAS[ATLETA]=$A25)*(BD_ATLETAS[PRUEBA]='CHEQUEO D.M'!$B$1)*(BD_ATLETAS[SEXO]='CHEQUEO D.M'!$C$1)*(BD_ATLETAS[F. COMPETENCIA]='CHEQUEO D.M'!G$2)),"N/P")</f>
        <v>N/P</v>
      </c>
      <c r="H25" s="3" t="str" cm="1">
        <f t="array" ref="H25">IFERROR(_xlfn._xlws.FILTER(BD_ATLETAS[TIEMPO],(BD_ATLETAS[ATLETA]=$A25)*(BD_ATLETAS[PRUEBA]='CHEQUEO D.M'!$B$1)*(BD_ATLETAS[SEXO]='CHEQUEO D.M'!$C$1)*(BD_ATLETAS[F. COMPETENCIA]='CHEQUEO D.M'!H$2)),"N/P")</f>
        <v>N/P</v>
      </c>
      <c r="I25" s="3" t="str" cm="1">
        <f t="array" ref="I25">IFERROR(_xlfn._xlws.FILTER(BD_ATLETAS[TIEMPO],(BD_ATLETAS[ATLETA]=$A25)*(BD_ATLETAS[PRUEBA]='CHEQUEO D.M'!$B$1)*(BD_ATLETAS[SEXO]='CHEQUEO D.M'!$C$1)*(BD_ATLETAS[F. COMPETENCIA]='CHEQUEO D.M'!I$2)),"N/P")</f>
        <v>N/P</v>
      </c>
      <c r="J25" s="3" t="str" cm="1">
        <f t="array" ref="J25">IFERROR(_xlfn._xlws.FILTER(BD_ATLETAS[TIEMPO],(BD_ATLETAS[ATLETA]=$A25)*(BD_ATLETAS[PRUEBA]='CHEQUEO D.M'!$B$1)*(BD_ATLETAS[SEXO]='CHEQUEO D.M'!$C$1)*(BD_ATLETAS[F. COMPETENCIA]='CHEQUEO D.M'!J$2)),"N/P")</f>
        <v>N/P</v>
      </c>
      <c r="K25" s="3">
        <f t="shared" ca="1" si="1"/>
        <v>3.5520833333333329E-3</v>
      </c>
      <c r="L25" s="3">
        <f t="shared" ca="1" si="2"/>
        <v>1.0167824074074077E-3</v>
      </c>
      <c r="M25" s="1" t="str" cm="1">
        <f t="array" aca="1" ref="M25" ca="1">_xlfn.IFS(B25&lt;10,"",L25&gt;0,"",L25&lt;0,"VALIDO")</f>
        <v/>
      </c>
      <c r="N25" s="3">
        <f t="shared" si="3"/>
        <v>1.4930555555555357E-5</v>
      </c>
      <c r="O25" s="3" t="str">
        <f t="shared" si="4"/>
        <v/>
      </c>
      <c r="P25" s="3" t="str">
        <f t="shared" si="5"/>
        <v/>
      </c>
      <c r="Q25" s="3" t="str">
        <f t="shared" si="6"/>
        <v/>
      </c>
      <c r="R25" s="3" t="str">
        <f t="shared" si="7"/>
        <v/>
      </c>
      <c r="S25" s="25" t="str" cm="1">
        <f t="array" ref="S25">IF(INDEX(U25:X25,COUNTA(U25:X25))&lt;0,"MEJORA CONTINUA","")</f>
        <v/>
      </c>
      <c r="T25" s="1">
        <f t="shared" si="8"/>
        <v>2</v>
      </c>
      <c r="U25" t="str">
        <f t="shared" si="11"/>
        <v/>
      </c>
      <c r="V25" t="str">
        <f t="shared" si="11"/>
        <v/>
      </c>
      <c r="W25" t="str">
        <f t="shared" si="12"/>
        <v/>
      </c>
      <c r="X25" t="str">
        <f t="shared" si="12"/>
        <v/>
      </c>
    </row>
    <row r="26" spans="1:24" x14ac:dyDescent="0.25">
      <c r="A26" t="s">
        <v>263</v>
      </c>
      <c r="B26" s="1">
        <f ca="1">_xlfn.XLOOKUP(A26,ATLETAS!$C:$C,ATLETAS!B:B,"-")</f>
        <v>13</v>
      </c>
      <c r="C26" s="1" t="str">
        <f>_xlfn.XLOOKUP(A26,ATLETAS!$C:$C,ATLETAS!F:F,"-")</f>
        <v>NNG</v>
      </c>
      <c r="D26" s="19">
        <f t="shared" si="0"/>
        <v>4.2535879629629625E-3</v>
      </c>
      <c r="E26" s="3" t="str" cm="1">
        <f t="array" ref="E26">IFERROR(_xlfn._xlws.FILTER(BD_ATLETAS[TIEMPO],(BD_ATLETAS[ATLETA]=$A26)*(BD_ATLETAS[PRUEBA]='CHEQUEO D.M'!$B$1)*(BD_ATLETAS[SEXO]='CHEQUEO D.M'!$C$1)*(BD_ATLETAS[F. COMPETENCIA]='CHEQUEO D.M'!E$2)),"N/P")</f>
        <v>N/P</v>
      </c>
      <c r="F26" s="3" t="str" cm="1">
        <f t="array" ref="F26">IFERROR(_xlfn._xlws.FILTER(BD_ATLETAS[TIEMPO],(BD_ATLETAS[ATLETA]=$A26)*(BD_ATLETAS[PRUEBA]='CHEQUEO D.M'!$B$1)*(BD_ATLETAS[SEXO]='CHEQUEO D.M'!$C$1)*(BD_ATLETAS[F. COMPETENCIA]='CHEQUEO D.M'!F$2)),"N/P")</f>
        <v>N/P</v>
      </c>
      <c r="G26" s="3" cm="1">
        <f t="array" ref="G26">IFERROR(_xlfn._xlws.FILTER(BD_ATLETAS[TIEMPO],(BD_ATLETAS[ATLETA]=$A26)*(BD_ATLETAS[PRUEBA]='CHEQUEO D.M'!$B$1)*(BD_ATLETAS[SEXO]='CHEQUEO D.M'!$C$1)*(BD_ATLETAS[F. COMPETENCIA]='CHEQUEO D.M'!G$2)),"N/P")</f>
        <v>4.3460648148148148E-3</v>
      </c>
      <c r="H26" s="3" cm="1">
        <f t="array" ref="H26">IFERROR(_xlfn._xlws.FILTER(BD_ATLETAS[TIEMPO],(BD_ATLETAS[ATLETA]=$A26)*(BD_ATLETAS[PRUEBA]='CHEQUEO D.M'!$B$1)*(BD_ATLETAS[SEXO]='CHEQUEO D.M'!$C$1)*(BD_ATLETAS[F. COMPETENCIA]='CHEQUEO D.M'!H$2)),"N/P")</f>
        <v>4.3787037037037032E-3</v>
      </c>
      <c r="I26" s="3" cm="1">
        <f t="array" ref="I26">IFERROR(_xlfn._xlws.FILTER(BD_ATLETAS[TIEMPO],(BD_ATLETAS[ATLETA]=$A26)*(BD_ATLETAS[PRUEBA]='CHEQUEO D.M'!$B$1)*(BD_ATLETAS[SEXO]='CHEQUEO D.M'!$C$1)*(BD_ATLETAS[F. COMPETENCIA]='CHEQUEO D.M'!I$2)),"N/P")</f>
        <v>4.2535879629629625E-3</v>
      </c>
      <c r="J26" s="3" cm="1">
        <f t="array" ref="J26">IFERROR(_xlfn._xlws.FILTER(BD_ATLETAS[TIEMPO],(BD_ATLETAS[ATLETA]=$A26)*(BD_ATLETAS[PRUEBA]='CHEQUEO D.M'!$B$1)*(BD_ATLETAS[SEXO]='CHEQUEO D.M'!$C$1)*(BD_ATLETAS[F. COMPETENCIA]='CHEQUEO D.M'!J$2)),"N/P")</f>
        <v>4.3722222222222218E-3</v>
      </c>
      <c r="K26" s="3">
        <f t="shared" ca="1" si="1"/>
        <v>3.5520833333333329E-3</v>
      </c>
      <c r="L26" s="3">
        <f t="shared" ca="1" si="2"/>
        <v>8.2013888888888891E-4</v>
      </c>
      <c r="M26" s="1" t="str" cm="1">
        <f t="array" aca="1" ref="M26" ca="1">_xlfn.IFS(B26&lt;10,"",L26&gt;0,"",L26&lt;0,"VALIDO")</f>
        <v/>
      </c>
      <c r="N26" s="3" t="str">
        <f t="shared" si="3"/>
        <v/>
      </c>
      <c r="O26" s="3" t="str">
        <f t="shared" si="4"/>
        <v/>
      </c>
      <c r="P26" s="3">
        <f t="shared" si="5"/>
        <v>3.2638888888888475E-5</v>
      </c>
      <c r="Q26" s="3">
        <f t="shared" si="6"/>
        <v>-1.2511574074074074E-4</v>
      </c>
      <c r="R26" s="3">
        <f t="shared" si="7"/>
        <v>1.186342592592593E-4</v>
      </c>
      <c r="S26" s="25" t="str" cm="1">
        <f t="array" ref="S26">IF(INDEX(U26:X26,COUNTA(U26:X26))&lt;0,"MEJORA CONTINUA","")</f>
        <v/>
      </c>
      <c r="T26" s="1">
        <f t="shared" si="8"/>
        <v>4</v>
      </c>
      <c r="U26" t="str">
        <f t="shared" si="11"/>
        <v/>
      </c>
      <c r="V26" t="str">
        <f t="shared" si="11"/>
        <v/>
      </c>
      <c r="W26">
        <f t="shared" si="12"/>
        <v>0</v>
      </c>
      <c r="X26">
        <f t="shared" si="12"/>
        <v>0</v>
      </c>
    </row>
    <row r="27" spans="1:24" x14ac:dyDescent="0.25">
      <c r="A27" t="s">
        <v>409</v>
      </c>
      <c r="B27" s="1">
        <f ca="1">_xlfn.XLOOKUP(A27,ATLETAS!$C:$C,ATLETAS!B:B,"-")</f>
        <v>13</v>
      </c>
      <c r="C27" s="1" t="str">
        <f>_xlfn.XLOOKUP(A27,ATLETAS!$C:$C,ATLETAS!F:F,"-")</f>
        <v>NNG</v>
      </c>
      <c r="D27" s="19">
        <f t="shared" si="0"/>
        <v>4.00787037037037E-3</v>
      </c>
      <c r="E27" s="3" cm="1">
        <f t="array" ref="E27">IFERROR(_xlfn._xlws.FILTER(BD_ATLETAS[TIEMPO],(BD_ATLETAS[ATLETA]=$A27)*(BD_ATLETAS[PRUEBA]='CHEQUEO D.M'!$B$1)*(BD_ATLETAS[SEXO]='CHEQUEO D.M'!$C$1)*(BD_ATLETAS[F. COMPETENCIA]='CHEQUEO D.M'!E$2)),"N/P")</f>
        <v>4.3758101851851857E-3</v>
      </c>
      <c r="F27" s="3" cm="1">
        <f t="array" ref="F27">IFERROR(_xlfn._xlws.FILTER(BD_ATLETAS[TIEMPO],(BD_ATLETAS[ATLETA]=$A27)*(BD_ATLETAS[PRUEBA]='CHEQUEO D.M'!$B$1)*(BD_ATLETAS[SEXO]='CHEQUEO D.M'!$C$1)*(BD_ATLETAS[F. COMPETENCIA]='CHEQUEO D.M'!F$2)),"N/P")</f>
        <v>4.1009259259259263E-3</v>
      </c>
      <c r="G27" s="3" t="str" cm="1">
        <f t="array" ref="G27">IFERROR(_xlfn._xlws.FILTER(BD_ATLETAS[TIEMPO],(BD_ATLETAS[ATLETA]=$A27)*(BD_ATLETAS[PRUEBA]='CHEQUEO D.M'!$B$1)*(BD_ATLETAS[SEXO]='CHEQUEO D.M'!$C$1)*(BD_ATLETAS[F. COMPETENCIA]='CHEQUEO D.M'!G$2)),"N/P")</f>
        <v>N/P</v>
      </c>
      <c r="H27" s="3" t="str" cm="1">
        <f t="array" ref="H27">IFERROR(_xlfn._xlws.FILTER(BD_ATLETAS[TIEMPO],(BD_ATLETAS[ATLETA]=$A27)*(BD_ATLETAS[PRUEBA]='CHEQUEO D.M'!$B$1)*(BD_ATLETAS[SEXO]='CHEQUEO D.M'!$C$1)*(BD_ATLETAS[F. COMPETENCIA]='CHEQUEO D.M'!H$2)),"N/P")</f>
        <v>N/P</v>
      </c>
      <c r="I27" s="3" cm="1">
        <f t="array" ref="I27">IFERROR(_xlfn._xlws.FILTER(BD_ATLETAS[TIEMPO],(BD_ATLETAS[ATLETA]=$A27)*(BD_ATLETAS[PRUEBA]='CHEQUEO D.M'!$B$1)*(BD_ATLETAS[SEXO]='CHEQUEO D.M'!$C$1)*(BD_ATLETAS[F. COMPETENCIA]='CHEQUEO D.M'!I$2)),"N/P")</f>
        <v>4.078472222222222E-3</v>
      </c>
      <c r="J27" s="3" cm="1">
        <f t="array" ref="J27">IFERROR(_xlfn._xlws.FILTER(BD_ATLETAS[TIEMPO],(BD_ATLETAS[ATLETA]=$A27)*(BD_ATLETAS[PRUEBA]='CHEQUEO D.M'!$B$1)*(BD_ATLETAS[SEXO]='CHEQUEO D.M'!$C$1)*(BD_ATLETAS[F. COMPETENCIA]='CHEQUEO D.M'!J$2)),"N/P")</f>
        <v>4.00787037037037E-3</v>
      </c>
      <c r="K27" s="3">
        <f t="shared" ca="1" si="1"/>
        <v>3.5520833333333329E-3</v>
      </c>
      <c r="L27" s="3">
        <f t="shared" ca="1" si="2"/>
        <v>4.557870370370371E-4</v>
      </c>
      <c r="M27" s="1" t="str" cm="1">
        <f t="array" aca="1" ref="M27" ca="1">_xlfn.IFS(B27&lt;10,"",L27&gt;0,"",L27&lt;0,"VALIDO")</f>
        <v/>
      </c>
      <c r="N27" s="3">
        <f t="shared" si="3"/>
        <v>-2.7488425925925944E-4</v>
      </c>
      <c r="O27" s="3" t="str">
        <f t="shared" si="4"/>
        <v/>
      </c>
      <c r="P27" s="3" t="str">
        <f t="shared" si="5"/>
        <v/>
      </c>
      <c r="Q27" s="3" t="str">
        <f t="shared" si="6"/>
        <v/>
      </c>
      <c r="R27" s="3">
        <f t="shared" si="7"/>
        <v>-7.0601851851852075E-5</v>
      </c>
      <c r="S27" s="25" t="str" cm="1">
        <f t="array" ref="S27">IF(INDEX(U27:X27,COUNTA(U27:X27))&lt;0,"MEJORA CONTINUA","")</f>
        <v/>
      </c>
      <c r="T27" s="1">
        <f t="shared" si="8"/>
        <v>4</v>
      </c>
      <c r="U27" t="str">
        <f t="shared" si="11"/>
        <v/>
      </c>
      <c r="V27" t="str">
        <f t="shared" si="11"/>
        <v/>
      </c>
      <c r="W27" t="str">
        <f t="shared" si="12"/>
        <v/>
      </c>
      <c r="X27" t="str">
        <f t="shared" si="12"/>
        <v/>
      </c>
    </row>
    <row r="28" spans="1:24" x14ac:dyDescent="0.25">
      <c r="A28" t="s">
        <v>410</v>
      </c>
      <c r="B28" s="1">
        <f ca="1">_xlfn.XLOOKUP(A28,ATLETAS!$C:$C,ATLETAS!B:B,"-")</f>
        <v>13</v>
      </c>
      <c r="C28" s="1" t="str">
        <f>_xlfn.XLOOKUP(A28,ATLETAS!$C:$C,ATLETAS!F:F,"-")</f>
        <v>NNG</v>
      </c>
      <c r="D28" s="19">
        <f t="shared" si="0"/>
        <v>4.3431712962962964E-3</v>
      </c>
      <c r="E28" s="3" cm="1">
        <f t="array" ref="E28">IFERROR(_xlfn._xlws.FILTER(BD_ATLETAS[TIEMPO],(BD_ATLETAS[ATLETA]=$A28)*(BD_ATLETAS[PRUEBA]='CHEQUEO D.M'!$B$1)*(BD_ATLETAS[SEXO]='CHEQUEO D.M'!$C$1)*(BD_ATLETAS[F. COMPETENCIA]='CHEQUEO D.M'!E$2)),"N/P")</f>
        <v>5.0105324074074071E-3</v>
      </c>
      <c r="F28" s="3" cm="1">
        <f t="array" ref="F28">IFERROR(_xlfn._xlws.FILTER(BD_ATLETAS[TIEMPO],(BD_ATLETAS[ATLETA]=$A28)*(BD_ATLETAS[PRUEBA]='CHEQUEO D.M'!$B$1)*(BD_ATLETAS[SEXO]='CHEQUEO D.M'!$C$1)*(BD_ATLETAS[F. COMPETENCIA]='CHEQUEO D.M'!F$2)),"N/P")</f>
        <v>5.0248842592592593E-3</v>
      </c>
      <c r="G28" s="3" cm="1">
        <f t="array" ref="G28">IFERROR(_xlfn._xlws.FILTER(BD_ATLETAS[TIEMPO],(BD_ATLETAS[ATLETA]=$A28)*(BD_ATLETAS[PRUEBA]='CHEQUEO D.M'!$B$1)*(BD_ATLETAS[SEXO]='CHEQUEO D.M'!$C$1)*(BD_ATLETAS[F. COMPETENCIA]='CHEQUEO D.M'!G$2)),"N/P")</f>
        <v>4.9106481481481475E-3</v>
      </c>
      <c r="H28" s="3" cm="1">
        <f t="array" ref="H28">IFERROR(_xlfn._xlws.FILTER(BD_ATLETAS[TIEMPO],(BD_ATLETAS[ATLETA]=$A28)*(BD_ATLETAS[PRUEBA]='CHEQUEO D.M'!$B$1)*(BD_ATLETAS[SEXO]='CHEQUEO D.M'!$C$1)*(BD_ATLETAS[F. COMPETENCIA]='CHEQUEO D.M'!H$2)),"N/P")</f>
        <v>4.9114583333333336E-3</v>
      </c>
      <c r="I28" s="3" cm="1">
        <f t="array" ref="I28">IFERROR(_xlfn._xlws.FILTER(BD_ATLETAS[TIEMPO],(BD_ATLETAS[ATLETA]=$A28)*(BD_ATLETAS[PRUEBA]='CHEQUEO D.M'!$B$1)*(BD_ATLETAS[SEXO]='CHEQUEO D.M'!$C$1)*(BD_ATLETAS[F. COMPETENCIA]='CHEQUEO D.M'!I$2)),"N/P")</f>
        <v>4.5732638888888889E-3</v>
      </c>
      <c r="J28" s="3" cm="1">
        <f t="array" ref="J28">IFERROR(_xlfn._xlws.FILTER(BD_ATLETAS[TIEMPO],(BD_ATLETAS[ATLETA]=$A28)*(BD_ATLETAS[PRUEBA]='CHEQUEO D.M'!$B$1)*(BD_ATLETAS[SEXO]='CHEQUEO D.M'!$C$1)*(BD_ATLETAS[F. COMPETENCIA]='CHEQUEO D.M'!J$2)),"N/P")</f>
        <v>4.3431712962962964E-3</v>
      </c>
      <c r="K28" s="3">
        <f t="shared" ca="1" si="1"/>
        <v>3.5520833333333329E-3</v>
      </c>
      <c r="L28" s="3">
        <f t="shared" ca="1" si="2"/>
        <v>7.9108796296296349E-4</v>
      </c>
      <c r="M28" s="1" t="str" cm="1">
        <f t="array" aca="1" ref="M28" ca="1">_xlfn.IFS(B28&lt;10,"",L28&gt;0,"",L28&lt;0,"VALIDO")</f>
        <v/>
      </c>
      <c r="N28" s="3">
        <f t="shared" si="3"/>
        <v>1.4351851851852199E-5</v>
      </c>
      <c r="O28" s="3">
        <f t="shared" si="4"/>
        <v>-1.1423611111111183E-4</v>
      </c>
      <c r="P28" s="3">
        <f t="shared" si="5"/>
        <v>8.1018518518615606E-7</v>
      </c>
      <c r="Q28" s="3">
        <f t="shared" si="6"/>
        <v>-3.3819444444444478E-4</v>
      </c>
      <c r="R28" s="3">
        <f t="shared" si="7"/>
        <v>-2.300925925925925E-4</v>
      </c>
      <c r="S28" s="25" t="str" cm="1">
        <f t="array" ref="S28">IF(INDEX(U28:X28,COUNTA(U28:X28))&lt;0,"MEJORA CONTINUA","")</f>
        <v>MEJORA CONTINUA</v>
      </c>
      <c r="T28" s="1">
        <f t="shared" si="8"/>
        <v>6</v>
      </c>
      <c r="U28">
        <f t="shared" si="11"/>
        <v>0</v>
      </c>
      <c r="V28">
        <f t="shared" si="11"/>
        <v>0</v>
      </c>
      <c r="W28">
        <f t="shared" si="12"/>
        <v>0</v>
      </c>
      <c r="X28">
        <f t="shared" si="12"/>
        <v>-2</v>
      </c>
    </row>
    <row r="29" spans="1:24" x14ac:dyDescent="0.25">
      <c r="A29" t="s">
        <v>265</v>
      </c>
      <c r="B29" s="1">
        <f ca="1">_xlfn.XLOOKUP(A29,ATLETAS!$C:$C,ATLETAS!B:B,"-")</f>
        <v>13</v>
      </c>
      <c r="C29" s="1" t="str">
        <f>_xlfn.XLOOKUP(A29,ATLETAS!$C:$C,ATLETAS!F:F,"-")</f>
        <v>NNG</v>
      </c>
      <c r="D29" s="19">
        <f t="shared" si="0"/>
        <v>3.978356481481482E-3</v>
      </c>
      <c r="E29" s="3" cm="1">
        <f t="array" ref="E29">IFERROR(_xlfn._xlws.FILTER(BD_ATLETAS[TIEMPO],(BD_ATLETAS[ATLETA]=$A29)*(BD_ATLETAS[PRUEBA]='CHEQUEO D.M'!$B$1)*(BD_ATLETAS[SEXO]='CHEQUEO D.M'!$C$1)*(BD_ATLETAS[F. COMPETENCIA]='CHEQUEO D.M'!E$2)),"N/P")</f>
        <v>4.294328703703703E-3</v>
      </c>
      <c r="F29" s="3" cm="1">
        <f t="array" ref="F29">IFERROR(_xlfn._xlws.FILTER(BD_ATLETAS[TIEMPO],(BD_ATLETAS[ATLETA]=$A29)*(BD_ATLETAS[PRUEBA]='CHEQUEO D.M'!$B$1)*(BD_ATLETAS[SEXO]='CHEQUEO D.M'!$C$1)*(BD_ATLETAS[F. COMPETENCIA]='CHEQUEO D.M'!F$2)),"N/P")</f>
        <v>4.0795138888888895E-3</v>
      </c>
      <c r="G29" s="3" cm="1">
        <f t="array" ref="G29">IFERROR(_xlfn._xlws.FILTER(BD_ATLETAS[TIEMPO],(BD_ATLETAS[ATLETA]=$A29)*(BD_ATLETAS[PRUEBA]='CHEQUEO D.M'!$B$1)*(BD_ATLETAS[SEXO]='CHEQUEO D.M'!$C$1)*(BD_ATLETAS[F. COMPETENCIA]='CHEQUEO D.M'!G$2)),"N/P")</f>
        <v>4.0075231481481481E-3</v>
      </c>
      <c r="H29" s="3" cm="1">
        <f t="array" ref="H29">IFERROR(_xlfn._xlws.FILTER(BD_ATLETAS[TIEMPO],(BD_ATLETAS[ATLETA]=$A29)*(BD_ATLETAS[PRUEBA]='CHEQUEO D.M'!$B$1)*(BD_ATLETAS[SEXO]='CHEQUEO D.M'!$C$1)*(BD_ATLETAS[F. COMPETENCIA]='CHEQUEO D.M'!H$2)),"N/P")</f>
        <v>3.9855324074074073E-3</v>
      </c>
      <c r="I29" s="3" cm="1">
        <f t="array" ref="I29">IFERROR(_xlfn._xlws.FILTER(BD_ATLETAS[TIEMPO],(BD_ATLETAS[ATLETA]=$A29)*(BD_ATLETAS[PRUEBA]='CHEQUEO D.M'!$B$1)*(BD_ATLETAS[SEXO]='CHEQUEO D.M'!$C$1)*(BD_ATLETAS[F. COMPETENCIA]='CHEQUEO D.M'!I$2)),"N/P")</f>
        <v>3.978356481481482E-3</v>
      </c>
      <c r="J29" s="3" t="str" cm="1">
        <f t="array" ref="J29">IFERROR(_xlfn._xlws.FILTER(BD_ATLETAS[TIEMPO],(BD_ATLETAS[ATLETA]=$A29)*(BD_ATLETAS[PRUEBA]='CHEQUEO D.M'!$B$1)*(BD_ATLETAS[SEXO]='CHEQUEO D.M'!$C$1)*(BD_ATLETAS[F. COMPETENCIA]='CHEQUEO D.M'!J$2)),"N/P")</f>
        <v>N/P</v>
      </c>
      <c r="K29" s="3">
        <f t="shared" ca="1" si="1"/>
        <v>3.5520833333333329E-3</v>
      </c>
      <c r="L29" s="3">
        <f t="shared" ca="1" si="2"/>
        <v>4.2627314814814915E-4</v>
      </c>
      <c r="M29" s="1" t="str" cm="1">
        <f t="array" aca="1" ref="M29" ca="1">_xlfn.IFS(B29&lt;10,"",L29&gt;0,"",L29&lt;0,"VALIDO")</f>
        <v/>
      </c>
      <c r="N29" s="3">
        <f t="shared" si="3"/>
        <v>-2.1481481481481352E-4</v>
      </c>
      <c r="O29" s="3">
        <f t="shared" si="4"/>
        <v>-7.1990740740741389E-5</v>
      </c>
      <c r="P29" s="3">
        <f t="shared" si="5"/>
        <v>-2.1990740740740825E-5</v>
      </c>
      <c r="Q29" s="3">
        <f t="shared" si="6"/>
        <v>-7.175925925925232E-6</v>
      </c>
      <c r="R29" s="3" t="str">
        <f t="shared" si="7"/>
        <v/>
      </c>
      <c r="S29" s="25" t="str" cm="1">
        <f t="array" ref="S29">IF(INDEX(U29:X29,COUNTA(U29:X29))&lt;0,"MEJORA CONTINUA","")</f>
        <v/>
      </c>
      <c r="T29" s="1">
        <f t="shared" si="8"/>
        <v>5</v>
      </c>
      <c r="U29">
        <f t="shared" si="11"/>
        <v>-2</v>
      </c>
      <c r="V29">
        <f t="shared" si="11"/>
        <v>-2</v>
      </c>
      <c r="W29">
        <f t="shared" si="12"/>
        <v>-2</v>
      </c>
      <c r="X29" t="str">
        <f t="shared" si="12"/>
        <v/>
      </c>
    </row>
    <row r="30" spans="1:24" x14ac:dyDescent="0.25">
      <c r="A30" t="s">
        <v>406</v>
      </c>
      <c r="B30" s="1">
        <f ca="1">_xlfn.XLOOKUP(A30,ATLETAS!$C:$C,ATLETAS!B:B,"-")</f>
        <v>13</v>
      </c>
      <c r="C30" s="1" t="str">
        <f>_xlfn.XLOOKUP(A30,ATLETAS!$C:$C,ATLETAS!F:F,"-")</f>
        <v>NNG</v>
      </c>
      <c r="D30" s="19">
        <f t="shared" si="0"/>
        <v>3.5416666666666665E-3</v>
      </c>
      <c r="E30" s="3" cm="1">
        <f t="array" ref="E30">IFERROR(_xlfn._xlws.FILTER(BD_ATLETAS[TIEMPO],(BD_ATLETAS[ATLETA]=$A30)*(BD_ATLETAS[PRUEBA]='CHEQUEO D.M'!$B$1)*(BD_ATLETAS[SEXO]='CHEQUEO D.M'!$C$1)*(BD_ATLETAS[F. COMPETENCIA]='CHEQUEO D.M'!E$2)),"N/P")</f>
        <v>3.9589120370370368E-3</v>
      </c>
      <c r="F30" s="3" cm="1">
        <f t="array" ref="F30">IFERROR(_xlfn._xlws.FILTER(BD_ATLETAS[TIEMPO],(BD_ATLETAS[ATLETA]=$A30)*(BD_ATLETAS[PRUEBA]='CHEQUEO D.M'!$B$1)*(BD_ATLETAS[SEXO]='CHEQUEO D.M'!$C$1)*(BD_ATLETAS[F. COMPETENCIA]='CHEQUEO D.M'!F$2)),"N/P")</f>
        <v>3.9530092592592594E-3</v>
      </c>
      <c r="G30" s="3" cm="1">
        <f t="array" ref="G30">IFERROR(_xlfn._xlws.FILTER(BD_ATLETAS[TIEMPO],(BD_ATLETAS[ATLETA]=$A30)*(BD_ATLETAS[PRUEBA]='CHEQUEO D.M'!$B$1)*(BD_ATLETAS[SEXO]='CHEQUEO D.M'!$C$1)*(BD_ATLETAS[F. COMPETENCIA]='CHEQUEO D.M'!G$2)),"N/P")</f>
        <v>3.8089120370370369E-3</v>
      </c>
      <c r="H30" s="3" cm="1">
        <f t="array" ref="H30">IFERROR(_xlfn._xlws.FILTER(BD_ATLETAS[TIEMPO],(BD_ATLETAS[ATLETA]=$A30)*(BD_ATLETAS[PRUEBA]='CHEQUEO D.M'!$B$1)*(BD_ATLETAS[SEXO]='CHEQUEO D.M'!$C$1)*(BD_ATLETAS[F. COMPETENCIA]='CHEQUEO D.M'!H$2)),"N/P")</f>
        <v>3.7821759259259258E-3</v>
      </c>
      <c r="I30" s="3" cm="1">
        <f t="array" ref="I30">IFERROR(_xlfn._xlws.FILTER(BD_ATLETAS[TIEMPO],(BD_ATLETAS[ATLETA]=$A30)*(BD_ATLETAS[PRUEBA]='CHEQUEO D.M'!$B$1)*(BD_ATLETAS[SEXO]='CHEQUEO D.M'!$C$1)*(BD_ATLETAS[F. COMPETENCIA]='CHEQUEO D.M'!I$2)),"N/P")</f>
        <v>3.761226851851852E-3</v>
      </c>
      <c r="J30" s="3" cm="1">
        <f t="array" ref="J30">IFERROR(_xlfn._xlws.FILTER(BD_ATLETAS[TIEMPO],(BD_ATLETAS[ATLETA]=$A30)*(BD_ATLETAS[PRUEBA]='CHEQUEO D.M'!$B$1)*(BD_ATLETAS[SEXO]='CHEQUEO D.M'!$C$1)*(BD_ATLETAS[F. COMPETENCIA]='CHEQUEO D.M'!J$2)),"N/P")</f>
        <v>3.5416666666666665E-3</v>
      </c>
      <c r="K30" s="3">
        <f t="shared" ca="1" si="1"/>
        <v>3.5520833333333329E-3</v>
      </c>
      <c r="L30" s="3">
        <f t="shared" ca="1" si="2"/>
        <v>-1.0416666666666387E-5</v>
      </c>
      <c r="M30" s="1" t="str" cm="1">
        <f t="array" aca="1" ref="M30" ca="1">_xlfn.IFS(B30&lt;10,"",L30&gt;0,"",L30&lt;0,"VALIDO")</f>
        <v>VALIDO</v>
      </c>
      <c r="N30" s="3">
        <f t="shared" si="3"/>
        <v>-5.9027777777774168E-6</v>
      </c>
      <c r="O30" s="3">
        <f t="shared" si="4"/>
        <v>-1.4409722222222254E-4</v>
      </c>
      <c r="P30" s="3">
        <f t="shared" si="5"/>
        <v>-2.6736111111111058E-5</v>
      </c>
      <c r="Q30" s="3">
        <f t="shared" si="6"/>
        <v>-2.0949074074073839E-5</v>
      </c>
      <c r="R30" s="3">
        <f t="shared" si="7"/>
        <v>-2.1956018518518548E-4</v>
      </c>
      <c r="S30" s="25" t="str" cm="1">
        <f t="array" ref="S30">IF(INDEX(U30:X30,COUNTA(U30:X30))&lt;0,"MEJORA CONTINUA","")</f>
        <v>MEJORA CONTINUA</v>
      </c>
      <c r="T30" s="1">
        <f t="shared" si="8"/>
        <v>6</v>
      </c>
      <c r="U30">
        <f t="shared" si="11"/>
        <v>-2</v>
      </c>
      <c r="V30">
        <f t="shared" si="11"/>
        <v>-2</v>
      </c>
      <c r="W30">
        <f t="shared" si="12"/>
        <v>-2</v>
      </c>
      <c r="X30">
        <f t="shared" si="12"/>
        <v>-2</v>
      </c>
    </row>
    <row r="31" spans="1:24" x14ac:dyDescent="0.25">
      <c r="A31" t="s">
        <v>138</v>
      </c>
      <c r="B31" s="1">
        <f ca="1">_xlfn.XLOOKUP(A31,ATLETAS!$C:$C,ATLETAS!B:B,"-")</f>
        <v>14</v>
      </c>
      <c r="C31" s="1" t="str">
        <f>_xlfn.XLOOKUP(A31,ATLETAS!$C:$C,ATLETAS!F:F,"-")</f>
        <v>DELFINES</v>
      </c>
      <c r="D31" s="19">
        <f t="shared" si="0"/>
        <v>3.4603009259259261E-3</v>
      </c>
      <c r="E31" s="3" cm="1">
        <f t="array" ref="E31">IFERROR(_xlfn._xlws.FILTER(BD_ATLETAS[TIEMPO],(BD_ATLETAS[ATLETA]=$A31)*(BD_ATLETAS[PRUEBA]='CHEQUEO D.M'!$B$1)*(BD_ATLETAS[SEXO]='CHEQUEO D.M'!$C$1)*(BD_ATLETAS[F. COMPETENCIA]='CHEQUEO D.M'!E$2)),"N/P")</f>
        <v>3.7095486111111114E-3</v>
      </c>
      <c r="F31" s="3" cm="1">
        <f t="array" ref="F31">IFERROR(_xlfn._xlws.FILTER(BD_ATLETAS[TIEMPO],(BD_ATLETAS[ATLETA]=$A31)*(BD_ATLETAS[PRUEBA]='CHEQUEO D.M'!$B$1)*(BD_ATLETAS[SEXO]='CHEQUEO D.M'!$C$1)*(BD_ATLETAS[F. COMPETENCIA]='CHEQUEO D.M'!F$2)),"N/P")</f>
        <v>3.6559027777777779E-3</v>
      </c>
      <c r="G31" s="3" cm="1">
        <f t="array" ref="G31">IFERROR(_xlfn._xlws.FILTER(BD_ATLETAS[TIEMPO],(BD_ATLETAS[ATLETA]=$A31)*(BD_ATLETAS[PRUEBA]='CHEQUEO D.M'!$B$1)*(BD_ATLETAS[SEXO]='CHEQUEO D.M'!$C$1)*(BD_ATLETAS[F. COMPETENCIA]='CHEQUEO D.M'!G$2)),"N/P")</f>
        <v>3.5905092592592594E-3</v>
      </c>
      <c r="H31" s="3" cm="1">
        <f t="array" ref="H31">IFERROR(_xlfn._xlws.FILTER(BD_ATLETAS[TIEMPO],(BD_ATLETAS[ATLETA]=$A31)*(BD_ATLETAS[PRUEBA]='CHEQUEO D.M'!$B$1)*(BD_ATLETAS[SEXO]='CHEQUEO D.M'!$C$1)*(BD_ATLETAS[F. COMPETENCIA]='CHEQUEO D.M'!H$2)),"N/P")</f>
        <v>3.5276620370370375E-3</v>
      </c>
      <c r="I31" s="3" t="str" cm="1">
        <f t="array" ref="I31">IFERROR(_xlfn._xlws.FILTER(BD_ATLETAS[TIEMPO],(BD_ATLETAS[ATLETA]=$A31)*(BD_ATLETAS[PRUEBA]='CHEQUEO D.M'!$B$1)*(BD_ATLETAS[SEXO]='CHEQUEO D.M'!$C$1)*(BD_ATLETAS[F. COMPETENCIA]='CHEQUEO D.M'!I$2)),"N/P")</f>
        <v>N/P</v>
      </c>
      <c r="J31" s="3" cm="1">
        <f t="array" ref="J31">IFERROR(_xlfn._xlws.FILTER(BD_ATLETAS[TIEMPO],(BD_ATLETAS[ATLETA]=$A31)*(BD_ATLETAS[PRUEBA]='CHEQUEO D.M'!$B$1)*(BD_ATLETAS[SEXO]='CHEQUEO D.M'!$C$1)*(BD_ATLETAS[F. COMPETENCIA]='CHEQUEO D.M'!J$2)),"N/P")</f>
        <v>3.4603009259259261E-3</v>
      </c>
      <c r="K31" s="3">
        <f t="shared" ca="1" si="1"/>
        <v>3.3872685185185182E-3</v>
      </c>
      <c r="L31" s="3">
        <f t="shared" ca="1" si="2"/>
        <v>7.3032407407407941E-5</v>
      </c>
      <c r="M31" s="1" t="str" cm="1">
        <f t="array" aca="1" ref="M31" ca="1">_xlfn.IFS(B31&lt;10,"",L31&gt;0,"",L31&lt;0,"VALIDO")</f>
        <v/>
      </c>
      <c r="N31" s="3">
        <f t="shared" si="3"/>
        <v>-5.3645833333333497E-5</v>
      </c>
      <c r="O31" s="3">
        <f t="shared" si="4"/>
        <v>-6.5393518518518448E-5</v>
      </c>
      <c r="P31" s="3">
        <f t="shared" si="5"/>
        <v>-6.284722222222195E-5</v>
      </c>
      <c r="Q31" s="3" t="str">
        <f t="shared" si="6"/>
        <v/>
      </c>
      <c r="R31" s="3" t="str">
        <f t="shared" si="7"/>
        <v/>
      </c>
      <c r="S31" s="25" t="str" cm="1">
        <f t="array" ref="S31">IF(INDEX(U31:X31,COUNTA(U31:X31))&lt;0,"MEJORA CONTINUA","")</f>
        <v/>
      </c>
      <c r="T31" s="1">
        <f t="shared" si="8"/>
        <v>5</v>
      </c>
      <c r="U31">
        <f t="shared" si="11"/>
        <v>-2</v>
      </c>
      <c r="V31">
        <f t="shared" si="11"/>
        <v>-2</v>
      </c>
      <c r="W31" t="str">
        <f t="shared" si="12"/>
        <v/>
      </c>
      <c r="X31" t="str">
        <f t="shared" si="12"/>
        <v/>
      </c>
    </row>
    <row r="32" spans="1:24" x14ac:dyDescent="0.25">
      <c r="A32" t="s">
        <v>427</v>
      </c>
      <c r="B32" s="1">
        <f ca="1">_xlfn.XLOOKUP(A32,ATLETAS!$C:$C,ATLETAS!B:B,"-")</f>
        <v>14</v>
      </c>
      <c r="C32" s="1" t="str">
        <f>_xlfn.XLOOKUP(A32,ATLETAS!$C:$C,ATLETAS!F:F,"-")</f>
        <v>DELFINES</v>
      </c>
      <c r="D32" s="19">
        <f t="shared" si="0"/>
        <v>5.5259259259259263E-3</v>
      </c>
      <c r="E32" s="3" t="str" cm="1">
        <f t="array" ref="E32">IFERROR(_xlfn._xlws.FILTER(BD_ATLETAS[TIEMPO],(BD_ATLETAS[ATLETA]=$A32)*(BD_ATLETAS[PRUEBA]='CHEQUEO D.M'!$B$1)*(BD_ATLETAS[SEXO]='CHEQUEO D.M'!$C$1)*(BD_ATLETAS[F. COMPETENCIA]='CHEQUEO D.M'!E$2)),"N/P")</f>
        <v>N/P</v>
      </c>
      <c r="F32" s="3" t="str" cm="1">
        <f t="array" ref="F32">IFERROR(_xlfn._xlws.FILTER(BD_ATLETAS[TIEMPO],(BD_ATLETAS[ATLETA]=$A32)*(BD_ATLETAS[PRUEBA]='CHEQUEO D.M'!$B$1)*(BD_ATLETAS[SEXO]='CHEQUEO D.M'!$C$1)*(BD_ATLETAS[F. COMPETENCIA]='CHEQUEO D.M'!F$2)),"N/P")</f>
        <v>N/P</v>
      </c>
      <c r="G32" s="3" t="str" cm="1">
        <f t="array" ref="G32">IFERROR(_xlfn._xlws.FILTER(BD_ATLETAS[TIEMPO],(BD_ATLETAS[ATLETA]=$A32)*(BD_ATLETAS[PRUEBA]='CHEQUEO D.M'!$B$1)*(BD_ATLETAS[SEXO]='CHEQUEO D.M'!$C$1)*(BD_ATLETAS[F. COMPETENCIA]='CHEQUEO D.M'!G$2)),"N/P")</f>
        <v>N/P</v>
      </c>
      <c r="H32" s="3" cm="1">
        <f t="array" ref="H32">IFERROR(_xlfn._xlws.FILTER(BD_ATLETAS[TIEMPO],(BD_ATLETAS[ATLETA]=$A32)*(BD_ATLETAS[PRUEBA]='CHEQUEO D.M'!$B$1)*(BD_ATLETAS[SEXO]='CHEQUEO D.M'!$C$1)*(BD_ATLETAS[F. COMPETENCIA]='CHEQUEO D.M'!H$2)),"N/P")</f>
        <v>7.1395833333333337E-3</v>
      </c>
      <c r="I32" s="3" cm="1">
        <f t="array" ref="I32">IFERROR(_xlfn._xlws.FILTER(BD_ATLETAS[TIEMPO],(BD_ATLETAS[ATLETA]=$A32)*(BD_ATLETAS[PRUEBA]='CHEQUEO D.M'!$B$1)*(BD_ATLETAS[SEXO]='CHEQUEO D.M'!$C$1)*(BD_ATLETAS[F. COMPETENCIA]='CHEQUEO D.M'!I$2)),"N/P")</f>
        <v>5.839236111111111E-3</v>
      </c>
      <c r="J32" s="3" cm="1">
        <f t="array" ref="J32">IFERROR(_xlfn._xlws.FILTER(BD_ATLETAS[TIEMPO],(BD_ATLETAS[ATLETA]=$A32)*(BD_ATLETAS[PRUEBA]='CHEQUEO D.M'!$B$1)*(BD_ATLETAS[SEXO]='CHEQUEO D.M'!$C$1)*(BD_ATLETAS[F. COMPETENCIA]='CHEQUEO D.M'!J$2)),"N/P")</f>
        <v>5.5259259259259263E-3</v>
      </c>
      <c r="K32" s="3">
        <f t="shared" ca="1" si="1"/>
        <v>3.3872685185185182E-3</v>
      </c>
      <c r="L32" s="3">
        <f t="shared" ca="1" si="2"/>
        <v>2.1386574074074081E-3</v>
      </c>
      <c r="M32" s="1" t="str" cm="1">
        <f t="array" aca="1" ref="M32" ca="1">_xlfn.IFS(B32&lt;10,"",L32&gt;0,"",L32&lt;0,"VALIDO")</f>
        <v/>
      </c>
      <c r="N32" s="3" t="str">
        <f t="shared" si="3"/>
        <v/>
      </c>
      <c r="O32" s="3" t="str">
        <f t="shared" si="4"/>
        <v/>
      </c>
      <c r="P32" s="3" t="str">
        <f t="shared" si="5"/>
        <v/>
      </c>
      <c r="Q32" s="3">
        <f t="shared" si="6"/>
        <v>-1.3003472222222227E-3</v>
      </c>
      <c r="R32" s="3">
        <f t="shared" si="7"/>
        <v>-3.133101851851847E-4</v>
      </c>
      <c r="S32" s="25" t="str" cm="1">
        <f t="array" ref="S32">IF(INDEX(U32:X32,COUNTA(U32:X32))&lt;0,"MEJORA CONTINUA","")</f>
        <v>MEJORA CONTINUA</v>
      </c>
      <c r="T32" s="1">
        <f t="shared" si="8"/>
        <v>3</v>
      </c>
      <c r="U32" t="str">
        <f t="shared" si="11"/>
        <v/>
      </c>
      <c r="V32" t="str">
        <f t="shared" si="11"/>
        <v/>
      </c>
      <c r="W32" t="str">
        <f t="shared" si="12"/>
        <v/>
      </c>
      <c r="X32">
        <f t="shared" si="12"/>
        <v>-2</v>
      </c>
    </row>
    <row r="33" spans="1:24" x14ac:dyDescent="0.25">
      <c r="A33" t="s">
        <v>433</v>
      </c>
      <c r="B33" s="1">
        <f ca="1">_xlfn.XLOOKUP(A33,ATLETAS!$C:$C,ATLETAS!B:B,"-")</f>
        <v>14</v>
      </c>
      <c r="C33" s="1" t="str">
        <f>_xlfn.XLOOKUP(A33,ATLETAS!$C:$C,ATLETAS!F:F,"-")</f>
        <v>DELFINES</v>
      </c>
      <c r="D33" s="19" t="str">
        <f t="shared" si="0"/>
        <v>-</v>
      </c>
      <c r="E33" s="3" t="str" cm="1">
        <f t="array" ref="E33">IFERROR(_xlfn._xlws.FILTER(BD_ATLETAS[TIEMPO],(BD_ATLETAS[ATLETA]=$A33)*(BD_ATLETAS[PRUEBA]='CHEQUEO D.M'!$B$1)*(BD_ATLETAS[SEXO]='CHEQUEO D.M'!$C$1)*(BD_ATLETAS[F. COMPETENCIA]='CHEQUEO D.M'!E$2)),"N/P")</f>
        <v>N/P</v>
      </c>
      <c r="F33" s="3" t="str" cm="1">
        <f t="array" ref="F33">IFERROR(_xlfn._xlws.FILTER(BD_ATLETAS[TIEMPO],(BD_ATLETAS[ATLETA]=$A33)*(BD_ATLETAS[PRUEBA]='CHEQUEO D.M'!$B$1)*(BD_ATLETAS[SEXO]='CHEQUEO D.M'!$C$1)*(BD_ATLETAS[F. COMPETENCIA]='CHEQUEO D.M'!F$2)),"N/P")</f>
        <v>N/P</v>
      </c>
      <c r="G33" s="3" t="str" cm="1">
        <f t="array" ref="G33">IFERROR(_xlfn._xlws.FILTER(BD_ATLETAS[TIEMPO],(BD_ATLETAS[ATLETA]=$A33)*(BD_ATLETAS[PRUEBA]='CHEQUEO D.M'!$B$1)*(BD_ATLETAS[SEXO]='CHEQUEO D.M'!$C$1)*(BD_ATLETAS[F. COMPETENCIA]='CHEQUEO D.M'!G$2)),"N/P")</f>
        <v>N/P</v>
      </c>
      <c r="H33" s="3" t="str" cm="1">
        <f t="array" ref="H33">IFERROR(_xlfn._xlws.FILTER(BD_ATLETAS[TIEMPO],(BD_ATLETAS[ATLETA]=$A33)*(BD_ATLETAS[PRUEBA]='CHEQUEO D.M'!$B$1)*(BD_ATLETAS[SEXO]='CHEQUEO D.M'!$C$1)*(BD_ATLETAS[F. COMPETENCIA]='CHEQUEO D.M'!H$2)),"N/P")</f>
        <v>N/P</v>
      </c>
      <c r="I33" s="3" t="str" cm="1">
        <f t="array" ref="I33">IFERROR(_xlfn._xlws.FILTER(BD_ATLETAS[TIEMPO],(BD_ATLETAS[ATLETA]=$A33)*(BD_ATLETAS[PRUEBA]='CHEQUEO D.M'!$B$1)*(BD_ATLETAS[SEXO]='CHEQUEO D.M'!$C$1)*(BD_ATLETAS[F. COMPETENCIA]='CHEQUEO D.M'!I$2)),"N/P")</f>
        <v>N/P</v>
      </c>
      <c r="J33" s="3" t="str" cm="1">
        <f t="array" ref="J33">IFERROR(_xlfn._xlws.FILTER(BD_ATLETAS[TIEMPO],(BD_ATLETAS[ATLETA]=$A33)*(BD_ATLETAS[PRUEBA]='CHEQUEO D.M'!$B$1)*(BD_ATLETAS[SEXO]='CHEQUEO D.M'!$C$1)*(BD_ATLETAS[F. COMPETENCIA]='CHEQUEO D.M'!J$2)),"N/P")</f>
        <v>N/P</v>
      </c>
      <c r="K33" s="3">
        <f t="shared" ca="1" si="1"/>
        <v>3.3872685185185182E-3</v>
      </c>
      <c r="L33" s="3" t="str">
        <f t="shared" si="2"/>
        <v>-</v>
      </c>
      <c r="M33" s="1" t="str" cm="1">
        <f t="array" aca="1" ref="M33" ca="1">_xlfn.IFS(B33&lt;10,"",L33&gt;0,"",L33&lt;0,"VALIDO")</f>
        <v/>
      </c>
      <c r="N33" s="3" t="str">
        <f t="shared" si="3"/>
        <v/>
      </c>
      <c r="O33" s="3" t="str">
        <f t="shared" si="4"/>
        <v/>
      </c>
      <c r="P33" s="3" t="str">
        <f t="shared" si="5"/>
        <v/>
      </c>
      <c r="Q33" s="3" t="str">
        <f t="shared" si="6"/>
        <v/>
      </c>
      <c r="R33" s="3" t="str">
        <f t="shared" si="7"/>
        <v/>
      </c>
      <c r="S33" s="25" t="str" cm="1">
        <f t="array" ref="S33">IF(INDEX(U33:X33,COUNTA(U33:X33))&lt;0,"MEJORA CONTINUA","")</f>
        <v/>
      </c>
      <c r="T33" s="1">
        <f t="shared" si="8"/>
        <v>0</v>
      </c>
      <c r="U33" t="str">
        <f t="shared" si="11"/>
        <v/>
      </c>
      <c r="V33" t="str">
        <f t="shared" si="11"/>
        <v/>
      </c>
      <c r="W33" t="str">
        <f t="shared" si="12"/>
        <v/>
      </c>
      <c r="X33" t="str">
        <f t="shared" si="12"/>
        <v/>
      </c>
    </row>
    <row r="34" spans="1:24" x14ac:dyDescent="0.25">
      <c r="A34" t="s">
        <v>408</v>
      </c>
      <c r="B34" s="1">
        <f ca="1">_xlfn.XLOOKUP(A34,ATLETAS!$C:$C,ATLETAS!B:B,"-")</f>
        <v>14</v>
      </c>
      <c r="C34" s="1" t="str">
        <f>_xlfn.XLOOKUP(A34,ATLETAS!$C:$C,ATLETAS!F:F,"-")</f>
        <v>NNG</v>
      </c>
      <c r="D34" s="19">
        <f t="shared" si="0"/>
        <v>3.674652777777778E-3</v>
      </c>
      <c r="E34" s="3" cm="1">
        <f t="array" ref="E34">IFERROR(_xlfn._xlws.FILTER(BD_ATLETAS[TIEMPO],(BD_ATLETAS[ATLETA]=$A34)*(BD_ATLETAS[PRUEBA]='CHEQUEO D.M'!$B$1)*(BD_ATLETAS[SEXO]='CHEQUEO D.M'!$C$1)*(BD_ATLETAS[F. COMPETENCIA]='CHEQUEO D.M'!E$2)),"N/P")</f>
        <v>3.8379629629629632E-3</v>
      </c>
      <c r="F34" s="3" cm="1">
        <f t="array" ref="F34">IFERROR(_xlfn._xlws.FILTER(BD_ATLETAS[TIEMPO],(BD_ATLETAS[ATLETA]=$A34)*(BD_ATLETAS[PRUEBA]='CHEQUEO D.M'!$B$1)*(BD_ATLETAS[SEXO]='CHEQUEO D.M'!$C$1)*(BD_ATLETAS[F. COMPETENCIA]='CHEQUEO D.M'!F$2)),"N/P")</f>
        <v>3.893634259259259E-3</v>
      </c>
      <c r="G34" s="3" cm="1">
        <f t="array" ref="G34">IFERROR(_xlfn._xlws.FILTER(BD_ATLETAS[TIEMPO],(BD_ATLETAS[ATLETA]=$A34)*(BD_ATLETAS[PRUEBA]='CHEQUEO D.M'!$B$1)*(BD_ATLETAS[SEXO]='CHEQUEO D.M'!$C$1)*(BD_ATLETAS[F. COMPETENCIA]='CHEQUEO D.M'!G$2)),"N/P")</f>
        <v>3.834722222222222E-3</v>
      </c>
      <c r="H34" s="3" cm="1">
        <f t="array" ref="H34">IFERROR(_xlfn._xlws.FILTER(BD_ATLETAS[TIEMPO],(BD_ATLETAS[ATLETA]=$A34)*(BD_ATLETAS[PRUEBA]='CHEQUEO D.M'!$B$1)*(BD_ATLETAS[SEXO]='CHEQUEO D.M'!$C$1)*(BD_ATLETAS[F. COMPETENCIA]='CHEQUEO D.M'!H$2)),"N/P")</f>
        <v>3.674652777777778E-3</v>
      </c>
      <c r="I34" s="3" cm="1">
        <f t="array" ref="I34">IFERROR(_xlfn._xlws.FILTER(BD_ATLETAS[TIEMPO],(BD_ATLETAS[ATLETA]=$A34)*(BD_ATLETAS[PRUEBA]='CHEQUEO D.M'!$B$1)*(BD_ATLETAS[SEXO]='CHEQUEO D.M'!$C$1)*(BD_ATLETAS[F. COMPETENCIA]='CHEQUEO D.M'!I$2)),"N/P")</f>
        <v>3.7348379629629628E-3</v>
      </c>
      <c r="J34" s="3" t="str" cm="1">
        <f t="array" ref="J34">IFERROR(_xlfn._xlws.FILTER(BD_ATLETAS[TIEMPO],(BD_ATLETAS[ATLETA]=$A34)*(BD_ATLETAS[PRUEBA]='CHEQUEO D.M'!$B$1)*(BD_ATLETAS[SEXO]='CHEQUEO D.M'!$C$1)*(BD_ATLETAS[F. COMPETENCIA]='CHEQUEO D.M'!J$2)),"N/P")</f>
        <v>N/P</v>
      </c>
      <c r="K34" s="3">
        <f t="shared" ca="1" si="1"/>
        <v>3.3872685185185182E-3</v>
      </c>
      <c r="L34" s="3">
        <f t="shared" ca="1" si="2"/>
        <v>3.4756944444444462E-4</v>
      </c>
      <c r="M34" s="1" t="str" cm="1">
        <f t="array" aca="1" ref="M34" ca="1">_xlfn.IFS(B34&lt;10,"",L34&gt;0,"",L34&lt;0,"VALIDO")</f>
        <v/>
      </c>
      <c r="N34" s="3">
        <f t="shared" si="3"/>
        <v>5.5671296296295851E-5</v>
      </c>
      <c r="O34" s="3">
        <f t="shared" si="4"/>
        <v>-5.8912037037037006E-5</v>
      </c>
      <c r="P34" s="3">
        <f t="shared" si="5"/>
        <v>-1.6006944444444402E-4</v>
      </c>
      <c r="Q34" s="3">
        <f t="shared" si="6"/>
        <v>6.0185185185184821E-5</v>
      </c>
      <c r="R34" s="3" t="str">
        <f t="shared" si="7"/>
        <v/>
      </c>
      <c r="S34" s="25" t="str" cm="1">
        <f t="array" ref="S34">IF(INDEX(U34:X34,COUNTA(U34:X34))&lt;0,"MEJORA CONTINUA","")</f>
        <v/>
      </c>
      <c r="T34" s="1">
        <f t="shared" si="8"/>
        <v>5</v>
      </c>
      <c r="U34">
        <f t="shared" si="11"/>
        <v>0</v>
      </c>
      <c r="V34">
        <f t="shared" si="11"/>
        <v>-2</v>
      </c>
      <c r="W34">
        <f t="shared" si="12"/>
        <v>0</v>
      </c>
      <c r="X34" t="str">
        <f t="shared" si="12"/>
        <v/>
      </c>
    </row>
    <row r="35" spans="1:24" x14ac:dyDescent="0.25">
      <c r="A35" t="s">
        <v>411</v>
      </c>
      <c r="B35" s="1">
        <f ca="1">_xlfn.XLOOKUP(A35,ATLETAS!$C:$C,ATLETAS!B:B,"-")</f>
        <v>14</v>
      </c>
      <c r="C35" s="1" t="str">
        <f>_xlfn.XLOOKUP(A35,ATLETAS!$C:$C,ATLETAS!F:F,"-")</f>
        <v>NNG</v>
      </c>
      <c r="D35" s="19">
        <f t="shared" si="0"/>
        <v>4.43287037037037E-3</v>
      </c>
      <c r="E35" s="3" cm="1">
        <f t="array" ref="E35">IFERROR(_xlfn._xlws.FILTER(BD_ATLETAS[TIEMPO],(BD_ATLETAS[ATLETA]=$A35)*(BD_ATLETAS[PRUEBA]='CHEQUEO D.M'!$B$1)*(BD_ATLETAS[SEXO]='CHEQUEO D.M'!$C$1)*(BD_ATLETAS[F. COMPETENCIA]='CHEQUEO D.M'!E$2)),"N/P")</f>
        <v>5.5501157407407409E-3</v>
      </c>
      <c r="F35" s="3" cm="1">
        <f t="array" ref="F35">IFERROR(_xlfn._xlws.FILTER(BD_ATLETAS[TIEMPO],(BD_ATLETAS[ATLETA]=$A35)*(BD_ATLETAS[PRUEBA]='CHEQUEO D.M'!$B$1)*(BD_ATLETAS[SEXO]='CHEQUEO D.M'!$C$1)*(BD_ATLETAS[F. COMPETENCIA]='CHEQUEO D.M'!F$2)),"N/P")</f>
        <v>4.43287037037037E-3</v>
      </c>
      <c r="G35" s="3" t="str" cm="1">
        <f t="array" ref="G35">IFERROR(_xlfn._xlws.FILTER(BD_ATLETAS[TIEMPO],(BD_ATLETAS[ATLETA]=$A35)*(BD_ATLETAS[PRUEBA]='CHEQUEO D.M'!$B$1)*(BD_ATLETAS[SEXO]='CHEQUEO D.M'!$C$1)*(BD_ATLETAS[F. COMPETENCIA]='CHEQUEO D.M'!G$2)),"N/P")</f>
        <v>N/P</v>
      </c>
      <c r="H35" s="3" t="str" cm="1">
        <f t="array" ref="H35">IFERROR(_xlfn._xlws.FILTER(BD_ATLETAS[TIEMPO],(BD_ATLETAS[ATLETA]=$A35)*(BD_ATLETAS[PRUEBA]='CHEQUEO D.M'!$B$1)*(BD_ATLETAS[SEXO]='CHEQUEO D.M'!$C$1)*(BD_ATLETAS[F. COMPETENCIA]='CHEQUEO D.M'!H$2)),"N/P")</f>
        <v>N/P</v>
      </c>
      <c r="I35" s="3" cm="1">
        <f t="array" ref="I35">IFERROR(_xlfn._xlws.FILTER(BD_ATLETAS[TIEMPO],(BD_ATLETAS[ATLETA]=$A35)*(BD_ATLETAS[PRUEBA]='CHEQUEO D.M'!$B$1)*(BD_ATLETAS[SEXO]='CHEQUEO D.M'!$C$1)*(BD_ATLETAS[F. COMPETENCIA]='CHEQUEO D.M'!I$2)),"N/P")</f>
        <v>5.1525462962962966E-3</v>
      </c>
      <c r="J35" s="3" t="str" cm="1">
        <f t="array" ref="J35">IFERROR(_xlfn._xlws.FILTER(BD_ATLETAS[TIEMPO],(BD_ATLETAS[ATLETA]=$A35)*(BD_ATLETAS[PRUEBA]='CHEQUEO D.M'!$B$1)*(BD_ATLETAS[SEXO]='CHEQUEO D.M'!$C$1)*(BD_ATLETAS[F. COMPETENCIA]='CHEQUEO D.M'!J$2)),"N/P")</f>
        <v>N/P</v>
      </c>
      <c r="K35" s="3">
        <f t="shared" ref="K35:K63" ca="1" si="13">IF(B35&gt;18,$AF$12,_xlfn.XLOOKUP(B35,$AD$3:$AD$12,$AF$3:$AF$12,"-"))</f>
        <v>3.3872685185185182E-3</v>
      </c>
      <c r="L35" s="3">
        <f t="shared" ref="L35:L63" ca="1" si="14">IFERROR(IF(D35="-","-",SUM(LOOKUP(111,E35:J35)-K35)),"-")</f>
        <v>1.7652777777777784E-3</v>
      </c>
      <c r="M35" s="1" t="str" cm="1">
        <f t="array" aca="1" ref="M35" ca="1">_xlfn.IFS(B35&lt;10,"",L35&gt;0,"",L35&lt;0,"VALIDO")</f>
        <v/>
      </c>
      <c r="N35" s="3">
        <f t="shared" si="3"/>
        <v>-1.1172453703703709E-3</v>
      </c>
      <c r="O35" s="3" t="str">
        <f t="shared" si="4"/>
        <v/>
      </c>
      <c r="P35" s="3" t="str">
        <f t="shared" si="5"/>
        <v/>
      </c>
      <c r="Q35" s="3" t="str">
        <f t="shared" si="6"/>
        <v/>
      </c>
      <c r="R35" s="3" t="str">
        <f t="shared" si="7"/>
        <v/>
      </c>
      <c r="S35" s="25" t="str" cm="1">
        <f t="array" ref="S35">IF(INDEX(U35:X35,COUNTA(U35:X35))&lt;0,"MEJORA CONTINUA","")</f>
        <v/>
      </c>
      <c r="T35" s="1">
        <f t="shared" si="8"/>
        <v>3</v>
      </c>
      <c r="U35" t="str">
        <f t="shared" si="11"/>
        <v/>
      </c>
      <c r="V35" t="str">
        <f t="shared" si="11"/>
        <v/>
      </c>
      <c r="W35" t="str">
        <f t="shared" si="12"/>
        <v/>
      </c>
      <c r="X35" t="str">
        <f t="shared" si="12"/>
        <v/>
      </c>
    </row>
    <row r="36" spans="1:24" x14ac:dyDescent="0.25">
      <c r="A36" t="s">
        <v>426</v>
      </c>
      <c r="B36" s="1">
        <f ca="1">_xlfn.XLOOKUP(A36,ATLETAS!$C:$C,ATLETAS!B:B,"-")</f>
        <v>14</v>
      </c>
      <c r="C36" s="1" t="str">
        <f>_xlfn.XLOOKUP(A36,ATLETAS!$C:$C,ATLETAS!F:F,"-")</f>
        <v>TIBURON</v>
      </c>
      <c r="D36" s="19">
        <f t="shared" si="0"/>
        <v>4.0831018518518516E-3</v>
      </c>
      <c r="E36" s="3" t="str" cm="1">
        <f t="array" ref="E36">IFERROR(_xlfn._xlws.FILTER(BD_ATLETAS[TIEMPO],(BD_ATLETAS[ATLETA]=$A36)*(BD_ATLETAS[PRUEBA]='CHEQUEO D.M'!$B$1)*(BD_ATLETAS[SEXO]='CHEQUEO D.M'!$C$1)*(BD_ATLETAS[F. COMPETENCIA]='CHEQUEO D.M'!E$2)),"N/P")</f>
        <v>N/P</v>
      </c>
      <c r="F36" s="3" t="str" cm="1">
        <f t="array" ref="F36">IFERROR(_xlfn._xlws.FILTER(BD_ATLETAS[TIEMPO],(BD_ATLETAS[ATLETA]=$A36)*(BD_ATLETAS[PRUEBA]='CHEQUEO D.M'!$B$1)*(BD_ATLETAS[SEXO]='CHEQUEO D.M'!$C$1)*(BD_ATLETAS[F. COMPETENCIA]='CHEQUEO D.M'!F$2)),"N/P")</f>
        <v>N/P</v>
      </c>
      <c r="G36" s="3" t="str" cm="1">
        <f t="array" ref="G36">IFERROR(_xlfn._xlws.FILTER(BD_ATLETAS[TIEMPO],(BD_ATLETAS[ATLETA]=$A36)*(BD_ATLETAS[PRUEBA]='CHEQUEO D.M'!$B$1)*(BD_ATLETAS[SEXO]='CHEQUEO D.M'!$C$1)*(BD_ATLETAS[F. COMPETENCIA]='CHEQUEO D.M'!G$2)),"N/P")</f>
        <v>N/P</v>
      </c>
      <c r="H36" s="3" cm="1">
        <f t="array" ref="H36">IFERROR(_xlfn._xlws.FILTER(BD_ATLETAS[TIEMPO],(BD_ATLETAS[ATLETA]=$A36)*(BD_ATLETAS[PRUEBA]='CHEQUEO D.M'!$B$1)*(BD_ATLETAS[SEXO]='CHEQUEO D.M'!$C$1)*(BD_ATLETAS[F. COMPETENCIA]='CHEQUEO D.M'!H$2)),"N/P")</f>
        <v>4.3700231481481481E-3</v>
      </c>
      <c r="I36" s="3" cm="1">
        <f t="array" ref="I36">IFERROR(_xlfn._xlws.FILTER(BD_ATLETAS[TIEMPO],(BD_ATLETAS[ATLETA]=$A36)*(BD_ATLETAS[PRUEBA]='CHEQUEO D.M'!$B$1)*(BD_ATLETAS[SEXO]='CHEQUEO D.M'!$C$1)*(BD_ATLETAS[F. COMPETENCIA]='CHEQUEO D.M'!I$2)),"N/P")</f>
        <v>4.1295138888888892E-3</v>
      </c>
      <c r="J36" s="3" cm="1">
        <f t="array" ref="J36">IFERROR(_xlfn._xlws.FILTER(BD_ATLETAS[TIEMPO],(BD_ATLETAS[ATLETA]=$A36)*(BD_ATLETAS[PRUEBA]='CHEQUEO D.M'!$B$1)*(BD_ATLETAS[SEXO]='CHEQUEO D.M'!$C$1)*(BD_ATLETAS[F. COMPETENCIA]='CHEQUEO D.M'!J$2)),"N/P")</f>
        <v>4.0831018518518516E-3</v>
      </c>
      <c r="K36" s="3">
        <f t="shared" ca="1" si="13"/>
        <v>3.3872685185185182E-3</v>
      </c>
      <c r="L36" s="3">
        <f t="shared" ca="1" si="14"/>
        <v>6.9583333333333346E-4</v>
      </c>
      <c r="M36" s="1" t="str" cm="1">
        <f t="array" aca="1" ref="M36" ca="1">_xlfn.IFS(B36&lt;10,"",L36&gt;0,"",L36&lt;0,"VALIDO")</f>
        <v/>
      </c>
      <c r="N36" s="3" t="str">
        <f t="shared" si="3"/>
        <v/>
      </c>
      <c r="O36" s="3" t="str">
        <f t="shared" si="4"/>
        <v/>
      </c>
      <c r="P36" s="3" t="str">
        <f t="shared" si="5"/>
        <v/>
      </c>
      <c r="Q36" s="3">
        <f t="shared" si="6"/>
        <v>-2.4050925925925889E-4</v>
      </c>
      <c r="R36" s="3">
        <f t="shared" si="7"/>
        <v>-4.6412037037037515E-5</v>
      </c>
      <c r="S36" s="25" t="str" cm="1">
        <f t="array" ref="S36">IF(INDEX(U36:X36,COUNTA(U36:X36))&lt;0,"MEJORA CONTINUA","")</f>
        <v>MEJORA CONTINUA</v>
      </c>
      <c r="T36" s="1">
        <f t="shared" si="8"/>
        <v>3</v>
      </c>
      <c r="U36" t="str">
        <f t="shared" si="11"/>
        <v/>
      </c>
      <c r="V36" t="str">
        <f t="shared" si="11"/>
        <v/>
      </c>
      <c r="W36" t="str">
        <f t="shared" si="12"/>
        <v/>
      </c>
      <c r="X36">
        <f t="shared" si="12"/>
        <v>-2</v>
      </c>
    </row>
    <row r="37" spans="1:24" x14ac:dyDescent="0.25">
      <c r="A37" t="s">
        <v>342</v>
      </c>
      <c r="B37" s="1">
        <f ca="1">_xlfn.XLOOKUP(A37,ATLETAS!$C:$C,ATLETAS!B:B,"-")</f>
        <v>14</v>
      </c>
      <c r="C37" s="1" t="str">
        <f>_xlfn.XLOOKUP(A37,ATLETAS!$C:$C,ATLETAS!F:F,"-")</f>
        <v>TIBURON</v>
      </c>
      <c r="D37" s="19">
        <f t="shared" si="0"/>
        <v>3.9722222222222225E-3</v>
      </c>
      <c r="E37" s="3" t="str" cm="1">
        <f t="array" ref="E37">IFERROR(_xlfn._xlws.FILTER(BD_ATLETAS[TIEMPO],(BD_ATLETAS[ATLETA]=$A37)*(BD_ATLETAS[PRUEBA]='CHEQUEO D.M'!$B$1)*(BD_ATLETAS[SEXO]='CHEQUEO D.M'!$C$1)*(BD_ATLETAS[F. COMPETENCIA]='CHEQUEO D.M'!E$2)),"N/P")</f>
        <v>N/P</v>
      </c>
      <c r="F37" s="3" t="str" cm="1">
        <f t="array" ref="F37">IFERROR(_xlfn._xlws.FILTER(BD_ATLETAS[TIEMPO],(BD_ATLETAS[ATLETA]=$A37)*(BD_ATLETAS[PRUEBA]='CHEQUEO D.M'!$B$1)*(BD_ATLETAS[SEXO]='CHEQUEO D.M'!$C$1)*(BD_ATLETAS[F. COMPETENCIA]='CHEQUEO D.M'!F$2)),"N/P")</f>
        <v>N/P</v>
      </c>
      <c r="G37" s="3" cm="1">
        <f t="array" ref="G37">IFERROR(_xlfn._xlws.FILTER(BD_ATLETAS[TIEMPO],(BD_ATLETAS[ATLETA]=$A37)*(BD_ATLETAS[PRUEBA]='CHEQUEO D.M'!$B$1)*(BD_ATLETAS[SEXO]='CHEQUEO D.M'!$C$1)*(BD_ATLETAS[F. COMPETENCIA]='CHEQUEO D.M'!G$2)),"N/P")</f>
        <v>4.3510416666666671E-3</v>
      </c>
      <c r="H37" s="3" t="str" cm="1">
        <f t="array" ref="H37">IFERROR(_xlfn._xlws.FILTER(BD_ATLETAS[TIEMPO],(BD_ATLETAS[ATLETA]=$A37)*(BD_ATLETAS[PRUEBA]='CHEQUEO D.M'!$B$1)*(BD_ATLETAS[SEXO]='CHEQUEO D.M'!$C$1)*(BD_ATLETAS[F. COMPETENCIA]='CHEQUEO D.M'!H$2)),"N/P")</f>
        <v>N/P</v>
      </c>
      <c r="I37" s="3" t="str" cm="1">
        <f t="array" ref="I37">IFERROR(_xlfn._xlws.FILTER(BD_ATLETAS[TIEMPO],(BD_ATLETAS[ATLETA]=$A37)*(BD_ATLETAS[PRUEBA]='CHEQUEO D.M'!$B$1)*(BD_ATLETAS[SEXO]='CHEQUEO D.M'!$C$1)*(BD_ATLETAS[F. COMPETENCIA]='CHEQUEO D.M'!I$2)),"N/P")</f>
        <v>N/P</v>
      </c>
      <c r="J37" s="3" cm="1">
        <f t="array" ref="J37">IFERROR(_xlfn._xlws.FILTER(BD_ATLETAS[TIEMPO],(BD_ATLETAS[ATLETA]=$A37)*(BD_ATLETAS[PRUEBA]='CHEQUEO D.M'!$B$1)*(BD_ATLETAS[SEXO]='CHEQUEO D.M'!$C$1)*(BD_ATLETAS[F. COMPETENCIA]='CHEQUEO D.M'!J$2)),"N/P")</f>
        <v>3.9722222222222225E-3</v>
      </c>
      <c r="K37" s="3">
        <f t="shared" ca="1" si="13"/>
        <v>3.3872685185185182E-3</v>
      </c>
      <c r="L37" s="3">
        <f t="shared" ca="1" si="14"/>
        <v>5.8495370370370428E-4</v>
      </c>
      <c r="M37" s="1" t="str" cm="1">
        <f t="array" aca="1" ref="M37" ca="1">_xlfn.IFS(B37&lt;10,"",L37&gt;0,"",L37&lt;0,"VALIDO")</f>
        <v/>
      </c>
      <c r="N37" s="3" t="str">
        <f t="shared" si="3"/>
        <v/>
      </c>
      <c r="O37" s="3" t="str">
        <f t="shared" si="4"/>
        <v/>
      </c>
      <c r="P37" s="3" t="str">
        <f t="shared" si="5"/>
        <v/>
      </c>
      <c r="Q37" s="3" t="str">
        <f t="shared" si="6"/>
        <v/>
      </c>
      <c r="R37" s="3" t="str">
        <f t="shared" si="7"/>
        <v/>
      </c>
      <c r="S37" s="25" t="str" cm="1">
        <f t="array" ref="S37">IF(INDEX(U37:X37,COUNTA(U37:X37))&lt;0,"MEJORA CONTINUA","")</f>
        <v/>
      </c>
      <c r="T37" s="1">
        <f t="shared" si="8"/>
        <v>2</v>
      </c>
      <c r="U37" t="str">
        <f t="shared" si="11"/>
        <v/>
      </c>
      <c r="V37" t="str">
        <f t="shared" si="11"/>
        <v/>
      </c>
      <c r="W37" t="str">
        <f t="shared" si="12"/>
        <v/>
      </c>
      <c r="X37" t="str">
        <f t="shared" si="12"/>
        <v/>
      </c>
    </row>
    <row r="38" spans="1:24" x14ac:dyDescent="0.25">
      <c r="A38" t="s">
        <v>340</v>
      </c>
      <c r="B38" s="1">
        <f ca="1">_xlfn.XLOOKUP(A38,ATLETAS!$C:$C,ATLETAS!B:B,"-")</f>
        <v>14</v>
      </c>
      <c r="C38" s="1" t="str">
        <f>_xlfn.XLOOKUP(A38,ATLETAS!$C:$C,ATLETAS!F:F,"-")</f>
        <v>TIBURON</v>
      </c>
      <c r="D38" s="19">
        <f t="shared" si="0"/>
        <v>4.4480324074074075E-3</v>
      </c>
      <c r="E38" s="3" cm="1">
        <f t="array" ref="E38">IFERROR(_xlfn._xlws.FILTER(BD_ATLETAS[TIEMPO],(BD_ATLETAS[ATLETA]=$A38)*(BD_ATLETAS[PRUEBA]='CHEQUEO D.M'!$B$1)*(BD_ATLETAS[SEXO]='CHEQUEO D.M'!$C$1)*(BD_ATLETAS[F. COMPETENCIA]='CHEQUEO D.M'!E$2)),"N/P")</f>
        <v>4.5999999999999999E-3</v>
      </c>
      <c r="F38" s="3" t="str" cm="1">
        <f t="array" ref="F38">IFERROR(_xlfn._xlws.FILTER(BD_ATLETAS[TIEMPO],(BD_ATLETAS[ATLETA]=$A38)*(BD_ATLETAS[PRUEBA]='CHEQUEO D.M'!$B$1)*(BD_ATLETAS[SEXO]='CHEQUEO D.M'!$C$1)*(BD_ATLETAS[F. COMPETENCIA]='CHEQUEO D.M'!F$2)),"N/P")</f>
        <v>N/P</v>
      </c>
      <c r="G38" s="3" t="str" cm="1">
        <f t="array" ref="G38">IFERROR(_xlfn._xlws.FILTER(BD_ATLETAS[TIEMPO],(BD_ATLETAS[ATLETA]=$A38)*(BD_ATLETAS[PRUEBA]='CHEQUEO D.M'!$B$1)*(BD_ATLETAS[SEXO]='CHEQUEO D.M'!$C$1)*(BD_ATLETAS[F. COMPETENCIA]='CHEQUEO D.M'!G$2)),"N/P")</f>
        <v>N/P</v>
      </c>
      <c r="H38" s="3" t="str" cm="1">
        <f t="array" ref="H38">IFERROR(_xlfn._xlws.FILTER(BD_ATLETAS[TIEMPO],(BD_ATLETAS[ATLETA]=$A38)*(BD_ATLETAS[PRUEBA]='CHEQUEO D.M'!$B$1)*(BD_ATLETAS[SEXO]='CHEQUEO D.M'!$C$1)*(BD_ATLETAS[F. COMPETENCIA]='CHEQUEO D.M'!H$2)),"N/P")</f>
        <v>N/P</v>
      </c>
      <c r="I38" s="3" cm="1">
        <f t="array" ref="I38">IFERROR(_xlfn._xlws.FILTER(BD_ATLETAS[TIEMPO],(BD_ATLETAS[ATLETA]=$A38)*(BD_ATLETAS[PRUEBA]='CHEQUEO D.M'!$B$1)*(BD_ATLETAS[SEXO]='CHEQUEO D.M'!$C$1)*(BD_ATLETAS[F. COMPETENCIA]='CHEQUEO D.M'!I$2)),"N/P")</f>
        <v>4.4480324074074075E-3</v>
      </c>
      <c r="J38" s="3" t="str" cm="1">
        <f t="array" ref="J38">IFERROR(_xlfn._xlws.FILTER(BD_ATLETAS[TIEMPO],(BD_ATLETAS[ATLETA]=$A38)*(BD_ATLETAS[PRUEBA]='CHEQUEO D.M'!$B$1)*(BD_ATLETAS[SEXO]='CHEQUEO D.M'!$C$1)*(BD_ATLETAS[F. COMPETENCIA]='CHEQUEO D.M'!J$2)),"N/P")</f>
        <v>N/P</v>
      </c>
      <c r="K38" s="3">
        <f t="shared" ca="1" si="13"/>
        <v>3.3872685185185182E-3</v>
      </c>
      <c r="L38" s="3">
        <f t="shared" ca="1" si="14"/>
        <v>1.0607638888888893E-3</v>
      </c>
      <c r="M38" s="1" t="str" cm="1">
        <f t="array" aca="1" ref="M38" ca="1">_xlfn.IFS(B38&lt;10,"",L38&gt;0,"",L38&lt;0,"VALIDO")</f>
        <v/>
      </c>
      <c r="N38" s="3" t="str">
        <f t="shared" si="3"/>
        <v/>
      </c>
      <c r="O38" s="3" t="str">
        <f t="shared" si="4"/>
        <v/>
      </c>
      <c r="P38" s="3" t="str">
        <f t="shared" si="5"/>
        <v/>
      </c>
      <c r="Q38" s="3" t="str">
        <f t="shared" si="6"/>
        <v/>
      </c>
      <c r="R38" s="3" t="str">
        <f t="shared" si="7"/>
        <v/>
      </c>
      <c r="S38" s="25" t="str" cm="1">
        <f t="array" ref="S38">IF(INDEX(U38:X38,COUNTA(U38:X38))&lt;0,"MEJORA CONTINUA","")</f>
        <v/>
      </c>
      <c r="T38" s="1">
        <f t="shared" si="8"/>
        <v>2</v>
      </c>
      <c r="U38" t="str">
        <f t="shared" si="11"/>
        <v/>
      </c>
      <c r="V38" t="str">
        <f t="shared" si="11"/>
        <v/>
      </c>
      <c r="W38" t="str">
        <f t="shared" si="12"/>
        <v/>
      </c>
      <c r="X38" t="str">
        <f t="shared" si="12"/>
        <v/>
      </c>
    </row>
    <row r="39" spans="1:24" x14ac:dyDescent="0.25">
      <c r="A39" t="s">
        <v>405</v>
      </c>
      <c r="B39" s="1">
        <f ca="1">_xlfn.XLOOKUP(A39,ATLETAS!$C:$C,ATLETAS!B:B,"-")</f>
        <v>15</v>
      </c>
      <c r="C39" s="1" t="str">
        <f>_xlfn.XLOOKUP(A39,ATLETAS!$C:$C,ATLETAS!F:F,"-")</f>
        <v>AQUARIUM</v>
      </c>
      <c r="D39" s="19">
        <f t="shared" si="0"/>
        <v>3.4679398148148148E-3</v>
      </c>
      <c r="E39" s="3" cm="1">
        <f t="array" ref="E39">IFERROR(_xlfn._xlws.FILTER(BD_ATLETAS[TIEMPO],(BD_ATLETAS[ATLETA]=$A39)*(BD_ATLETAS[PRUEBA]='CHEQUEO D.M'!$B$1)*(BD_ATLETAS[SEXO]='CHEQUEO D.M'!$C$1)*(BD_ATLETAS[F. COMPETENCIA]='CHEQUEO D.M'!E$2)),"N/P")</f>
        <v>3.7091435185185192E-3</v>
      </c>
      <c r="F39" s="3" cm="1">
        <f t="array" ref="F39">IFERROR(_xlfn._xlws.FILTER(BD_ATLETAS[TIEMPO],(BD_ATLETAS[ATLETA]=$A39)*(BD_ATLETAS[PRUEBA]='CHEQUEO D.M'!$B$1)*(BD_ATLETAS[SEXO]='CHEQUEO D.M'!$C$1)*(BD_ATLETAS[F. COMPETENCIA]='CHEQUEO D.M'!F$2)),"N/P")</f>
        <v>3.6368055555555559E-3</v>
      </c>
      <c r="G39" s="3" cm="1">
        <f t="array" ref="G39">IFERROR(_xlfn._xlws.FILTER(BD_ATLETAS[TIEMPO],(BD_ATLETAS[ATLETA]=$A39)*(BD_ATLETAS[PRUEBA]='CHEQUEO D.M'!$B$1)*(BD_ATLETAS[SEXO]='CHEQUEO D.M'!$C$1)*(BD_ATLETAS[F. COMPETENCIA]='CHEQUEO D.M'!G$2)),"N/P")</f>
        <v>3.6587962962962963E-3</v>
      </c>
      <c r="H39" s="3" cm="1">
        <f t="array" ref="H39">IFERROR(_xlfn._xlws.FILTER(BD_ATLETAS[TIEMPO],(BD_ATLETAS[ATLETA]=$A39)*(BD_ATLETAS[PRUEBA]='CHEQUEO D.M'!$B$1)*(BD_ATLETAS[SEXO]='CHEQUEO D.M'!$C$1)*(BD_ATLETAS[F. COMPETENCIA]='CHEQUEO D.M'!H$2)),"N/P")</f>
        <v>3.6313657407407406E-3</v>
      </c>
      <c r="I39" s="3" cm="1">
        <f t="array" ref="I39">IFERROR(_xlfn._xlws.FILTER(BD_ATLETAS[TIEMPO],(BD_ATLETAS[ATLETA]=$A39)*(BD_ATLETAS[PRUEBA]='CHEQUEO D.M'!$B$1)*(BD_ATLETAS[SEXO]='CHEQUEO D.M'!$C$1)*(BD_ATLETAS[F. COMPETENCIA]='CHEQUEO D.M'!I$2)),"N/P")</f>
        <v>3.4866898148148149E-3</v>
      </c>
      <c r="J39" s="3" cm="1">
        <f t="array" ref="J39">IFERROR(_xlfn._xlws.FILTER(BD_ATLETAS[TIEMPO],(BD_ATLETAS[ATLETA]=$A39)*(BD_ATLETAS[PRUEBA]='CHEQUEO D.M'!$B$1)*(BD_ATLETAS[SEXO]='CHEQUEO D.M'!$C$1)*(BD_ATLETAS[F. COMPETENCIA]='CHEQUEO D.M'!J$2)),"N/P")</f>
        <v>3.4679398148148148E-3</v>
      </c>
      <c r="K39" s="3" t="str">
        <f t="shared" ca="1" si="13"/>
        <v>04:39,53</v>
      </c>
      <c r="L39" s="3">
        <f t="shared" ca="1" si="14"/>
        <v>2.32638888888889E-4</v>
      </c>
      <c r="M39" s="1" t="str" cm="1">
        <f t="array" aca="1" ref="M39" ca="1">_xlfn.IFS(B39&lt;10,"",L39&gt;0,"",L39&lt;0,"VALIDO")</f>
        <v/>
      </c>
      <c r="N39" s="3">
        <f t="shared" si="3"/>
        <v>-7.2337962962963284E-5</v>
      </c>
      <c r="O39" s="3">
        <f t="shared" si="4"/>
        <v>2.1990740740740391E-5</v>
      </c>
      <c r="P39" s="3">
        <f t="shared" si="5"/>
        <v>-2.7430555555555715E-5</v>
      </c>
      <c r="Q39" s="3">
        <f t="shared" si="6"/>
        <v>-1.446759259259257E-4</v>
      </c>
      <c r="R39" s="3">
        <f t="shared" si="7"/>
        <v>-1.8750000000000103E-5</v>
      </c>
      <c r="S39" s="25" t="str" cm="1">
        <f t="array" ref="S39">IF(INDEX(U39:X39,COUNTA(U39:X39))&lt;0,"MEJORA CONTINUA","")</f>
        <v>MEJORA CONTINUA</v>
      </c>
      <c r="T39" s="1">
        <f t="shared" si="8"/>
        <v>6</v>
      </c>
      <c r="U39">
        <f t="shared" si="11"/>
        <v>0</v>
      </c>
      <c r="V39">
        <f t="shared" si="11"/>
        <v>0</v>
      </c>
      <c r="W39">
        <f t="shared" si="12"/>
        <v>-2</v>
      </c>
      <c r="X39">
        <f t="shared" si="12"/>
        <v>-2</v>
      </c>
    </row>
    <row r="40" spans="1:24" x14ac:dyDescent="0.25">
      <c r="A40" t="s">
        <v>190</v>
      </c>
      <c r="B40" s="1">
        <f ca="1">_xlfn.XLOOKUP(A40,ATLETAS!$C:$C,ATLETAS!B:B,"-")</f>
        <v>15</v>
      </c>
      <c r="C40" s="1" t="str">
        <f>_xlfn.XLOOKUP(A40,ATLETAS!$C:$C,ATLETAS!F:F,"-")</f>
        <v>MASTER</v>
      </c>
      <c r="D40" s="19">
        <f t="shared" si="0"/>
        <v>5.2846064814814821E-3</v>
      </c>
      <c r="E40" s="3" t="str" cm="1">
        <f t="array" ref="E40">IFERROR(_xlfn._xlws.FILTER(BD_ATLETAS[TIEMPO],(BD_ATLETAS[ATLETA]=$A40)*(BD_ATLETAS[PRUEBA]='CHEQUEO D.M'!$B$1)*(BD_ATLETAS[SEXO]='CHEQUEO D.M'!$C$1)*(BD_ATLETAS[F. COMPETENCIA]='CHEQUEO D.M'!E$2)),"N/P")</f>
        <v>N/P</v>
      </c>
      <c r="F40" s="3" cm="1">
        <f t="array" ref="F40">IFERROR(_xlfn._xlws.FILTER(BD_ATLETAS[TIEMPO],(BD_ATLETAS[ATLETA]=$A40)*(BD_ATLETAS[PRUEBA]='CHEQUEO D.M'!$B$1)*(BD_ATLETAS[SEXO]='CHEQUEO D.M'!$C$1)*(BD_ATLETAS[F. COMPETENCIA]='CHEQUEO D.M'!F$2)),"N/P")</f>
        <v>5.2846064814814821E-3</v>
      </c>
      <c r="G40" s="3" t="str" cm="1">
        <f t="array" ref="G40">IFERROR(_xlfn._xlws.FILTER(BD_ATLETAS[TIEMPO],(BD_ATLETAS[ATLETA]=$A40)*(BD_ATLETAS[PRUEBA]='CHEQUEO D.M'!$B$1)*(BD_ATLETAS[SEXO]='CHEQUEO D.M'!$C$1)*(BD_ATLETAS[F. COMPETENCIA]='CHEQUEO D.M'!G$2)),"N/P")</f>
        <v>N/P</v>
      </c>
      <c r="H40" s="3" t="str" cm="1">
        <f t="array" ref="H40">IFERROR(_xlfn._xlws.FILTER(BD_ATLETAS[TIEMPO],(BD_ATLETAS[ATLETA]=$A40)*(BD_ATLETAS[PRUEBA]='CHEQUEO D.M'!$B$1)*(BD_ATLETAS[SEXO]='CHEQUEO D.M'!$C$1)*(BD_ATLETAS[F. COMPETENCIA]='CHEQUEO D.M'!H$2)),"N/P")</f>
        <v>N/P</v>
      </c>
      <c r="I40" s="3" t="str" cm="1">
        <f t="array" ref="I40">IFERROR(_xlfn._xlws.FILTER(BD_ATLETAS[TIEMPO],(BD_ATLETAS[ATLETA]=$A40)*(BD_ATLETAS[PRUEBA]='CHEQUEO D.M'!$B$1)*(BD_ATLETAS[SEXO]='CHEQUEO D.M'!$C$1)*(BD_ATLETAS[F. COMPETENCIA]='CHEQUEO D.M'!I$2)),"N/P")</f>
        <v>N/P</v>
      </c>
      <c r="J40" s="3" t="str" cm="1">
        <f t="array" ref="J40">IFERROR(_xlfn._xlws.FILTER(BD_ATLETAS[TIEMPO],(BD_ATLETAS[ATLETA]=$A40)*(BD_ATLETAS[PRUEBA]='CHEQUEO D.M'!$B$1)*(BD_ATLETAS[SEXO]='CHEQUEO D.M'!$C$1)*(BD_ATLETAS[F. COMPETENCIA]='CHEQUEO D.M'!J$2)),"N/P")</f>
        <v>N/P</v>
      </c>
      <c r="K40" s="3" t="str">
        <f t="shared" ca="1" si="13"/>
        <v>04:39,53</v>
      </c>
      <c r="L40" s="3">
        <f t="shared" ca="1" si="14"/>
        <v>2.0493055555555564E-3</v>
      </c>
      <c r="M40" s="1" t="str" cm="1">
        <f t="array" aca="1" ref="M40" ca="1">_xlfn.IFS(B40&lt;10,"",L40&gt;0,"",L40&lt;0,"VALIDO")</f>
        <v/>
      </c>
      <c r="N40" s="3" t="str">
        <f t="shared" si="3"/>
        <v/>
      </c>
      <c r="O40" s="3" t="str">
        <f t="shared" si="4"/>
        <v/>
      </c>
      <c r="P40" s="3" t="str">
        <f t="shared" si="5"/>
        <v/>
      </c>
      <c r="Q40" s="3" t="str">
        <f t="shared" si="6"/>
        <v/>
      </c>
      <c r="R40" s="3" t="str">
        <f t="shared" si="7"/>
        <v/>
      </c>
      <c r="S40" s="25" t="str" cm="1">
        <f t="array" ref="S40">IF(INDEX(U40:X40,COUNTA(U40:X40))&lt;0,"MEJORA CONTINUA","")</f>
        <v/>
      </c>
      <c r="T40" s="1">
        <f t="shared" si="8"/>
        <v>1</v>
      </c>
      <c r="U40" t="str">
        <f t="shared" si="11"/>
        <v/>
      </c>
      <c r="V40" t="str">
        <f t="shared" si="11"/>
        <v/>
      </c>
      <c r="W40" t="str">
        <f t="shared" si="12"/>
        <v/>
      </c>
      <c r="X40" t="str">
        <f t="shared" si="12"/>
        <v/>
      </c>
    </row>
    <row r="41" spans="1:24" x14ac:dyDescent="0.25">
      <c r="A41" t="s">
        <v>346</v>
      </c>
      <c r="B41" s="1">
        <f ca="1">_xlfn.XLOOKUP(A41,ATLETAS!$C:$C,ATLETAS!B:B,"-")</f>
        <v>15</v>
      </c>
      <c r="C41" s="1" t="str">
        <f>_xlfn.XLOOKUP(A41,ATLETAS!$C:$C,ATLETAS!F:F,"-")</f>
        <v>TIBURON</v>
      </c>
      <c r="D41" s="19">
        <f t="shared" si="0"/>
        <v>3.9510416666666669E-3</v>
      </c>
      <c r="E41" s="3" t="str" cm="1">
        <f t="array" ref="E41">IFERROR(_xlfn._xlws.FILTER(BD_ATLETAS[TIEMPO],(BD_ATLETAS[ATLETA]=$A41)*(BD_ATLETAS[PRUEBA]='CHEQUEO D.M'!$B$1)*(BD_ATLETAS[SEXO]='CHEQUEO D.M'!$C$1)*(BD_ATLETAS[F. COMPETENCIA]='CHEQUEO D.M'!E$2)),"N/P")</f>
        <v>N/P</v>
      </c>
      <c r="F41" s="3" cm="1">
        <f t="array" ref="F41">IFERROR(_xlfn._xlws.FILTER(BD_ATLETAS[TIEMPO],(BD_ATLETAS[ATLETA]=$A41)*(BD_ATLETAS[PRUEBA]='CHEQUEO D.M'!$B$1)*(BD_ATLETAS[SEXO]='CHEQUEO D.M'!$C$1)*(BD_ATLETAS[F. COMPETENCIA]='CHEQUEO D.M'!F$2)),"N/P")</f>
        <v>4.1884259259259262E-3</v>
      </c>
      <c r="G41" s="3" cm="1">
        <f t="array" ref="G41">IFERROR(_xlfn._xlws.FILTER(BD_ATLETAS[TIEMPO],(BD_ATLETAS[ATLETA]=$A41)*(BD_ATLETAS[PRUEBA]='CHEQUEO D.M'!$B$1)*(BD_ATLETAS[SEXO]='CHEQUEO D.M'!$C$1)*(BD_ATLETAS[F. COMPETENCIA]='CHEQUEO D.M'!G$2)),"N/P")</f>
        <v>4.0527777777777775E-3</v>
      </c>
      <c r="H41" s="3" t="str" cm="1">
        <f t="array" ref="H41">IFERROR(_xlfn._xlws.FILTER(BD_ATLETAS[TIEMPO],(BD_ATLETAS[ATLETA]=$A41)*(BD_ATLETAS[PRUEBA]='CHEQUEO D.M'!$B$1)*(BD_ATLETAS[SEXO]='CHEQUEO D.M'!$C$1)*(BD_ATLETAS[F. COMPETENCIA]='CHEQUEO D.M'!H$2)),"N/P")</f>
        <v>N/P</v>
      </c>
      <c r="I41" s="3" cm="1">
        <f t="array" ref="I41">IFERROR(_xlfn._xlws.FILTER(BD_ATLETAS[TIEMPO],(BD_ATLETAS[ATLETA]=$A41)*(BD_ATLETAS[PRUEBA]='CHEQUEO D.M'!$B$1)*(BD_ATLETAS[SEXO]='CHEQUEO D.M'!$C$1)*(BD_ATLETAS[F. COMPETENCIA]='CHEQUEO D.M'!I$2)),"N/P")</f>
        <v>3.9519675925925929E-3</v>
      </c>
      <c r="J41" s="3" cm="1">
        <f t="array" ref="J41">IFERROR(_xlfn._xlws.FILTER(BD_ATLETAS[TIEMPO],(BD_ATLETAS[ATLETA]=$A41)*(BD_ATLETAS[PRUEBA]='CHEQUEO D.M'!$B$1)*(BD_ATLETAS[SEXO]='CHEQUEO D.M'!$C$1)*(BD_ATLETAS[F. COMPETENCIA]='CHEQUEO D.M'!J$2)),"N/P")</f>
        <v>3.9510416666666669E-3</v>
      </c>
      <c r="K41" s="3" t="str">
        <f t="shared" ca="1" si="13"/>
        <v>04:39,53</v>
      </c>
      <c r="L41" s="3">
        <f t="shared" ca="1" si="14"/>
        <v>7.1574074074074118E-4</v>
      </c>
      <c r="M41" s="1" t="str" cm="1">
        <f t="array" aca="1" ref="M41" ca="1">_xlfn.IFS(B41&lt;10,"",L41&gt;0,"",L41&lt;0,"VALIDO")</f>
        <v/>
      </c>
      <c r="N41" s="3" t="str">
        <f t="shared" si="3"/>
        <v/>
      </c>
      <c r="O41" s="3">
        <f t="shared" si="4"/>
        <v>-1.3564814814814863E-4</v>
      </c>
      <c r="P41" s="3" t="str">
        <f t="shared" si="5"/>
        <v/>
      </c>
      <c r="Q41" s="3" t="str">
        <f t="shared" si="6"/>
        <v/>
      </c>
      <c r="R41" s="3">
        <f t="shared" si="7"/>
        <v>-9.2592592592592032E-7</v>
      </c>
      <c r="S41" s="25" t="str" cm="1">
        <f t="array" ref="S41">IF(INDEX(U41:X41,COUNTA(U41:X41))&lt;0,"MEJORA CONTINUA","")</f>
        <v/>
      </c>
      <c r="T41" s="1">
        <f t="shared" si="8"/>
        <v>4</v>
      </c>
      <c r="U41" t="str">
        <f t="shared" si="11"/>
        <v/>
      </c>
      <c r="V41" t="str">
        <f t="shared" si="11"/>
        <v/>
      </c>
      <c r="W41" t="str">
        <f t="shared" si="12"/>
        <v/>
      </c>
      <c r="X41" t="str">
        <f t="shared" si="12"/>
        <v/>
      </c>
    </row>
    <row r="42" spans="1:24" x14ac:dyDescent="0.25">
      <c r="A42" t="s">
        <v>99</v>
      </c>
      <c r="B42" s="1">
        <f ca="1">_xlfn.XLOOKUP(A42,ATLETAS!$C:$C,ATLETAS!B:B,"-")</f>
        <v>16</v>
      </c>
      <c r="C42" s="1" t="str">
        <f>_xlfn.XLOOKUP(A42,ATLETAS!$C:$C,ATLETAS!F:F,"-")</f>
        <v>AQUARIUM</v>
      </c>
      <c r="D42" s="19">
        <f t="shared" si="0"/>
        <v>4.8141203703703705E-3</v>
      </c>
      <c r="E42" s="3" cm="1">
        <f t="array" ref="E42">IFERROR(_xlfn._xlws.FILTER(BD_ATLETAS[TIEMPO],(BD_ATLETAS[ATLETA]=$A42)*(BD_ATLETAS[PRUEBA]='CHEQUEO D.M'!$B$1)*(BD_ATLETAS[SEXO]='CHEQUEO D.M'!$C$1)*(BD_ATLETAS[F. COMPETENCIA]='CHEQUEO D.M'!E$2)),"N/P")</f>
        <v>5.1297453703703704E-3</v>
      </c>
      <c r="F42" s="3" cm="1">
        <f t="array" ref="F42">IFERROR(_xlfn._xlws.FILTER(BD_ATLETAS[TIEMPO],(BD_ATLETAS[ATLETA]=$A42)*(BD_ATLETAS[PRUEBA]='CHEQUEO D.M'!$B$1)*(BD_ATLETAS[SEXO]='CHEQUEO D.M'!$C$1)*(BD_ATLETAS[F. COMPETENCIA]='CHEQUEO D.M'!F$2)),"N/P")</f>
        <v>4.9959490740740737E-3</v>
      </c>
      <c r="G42" s="3" t="str" cm="1">
        <f t="array" ref="G42">IFERROR(_xlfn._xlws.FILTER(BD_ATLETAS[TIEMPO],(BD_ATLETAS[ATLETA]=$A42)*(BD_ATLETAS[PRUEBA]='CHEQUEO D.M'!$B$1)*(BD_ATLETAS[SEXO]='CHEQUEO D.M'!$C$1)*(BD_ATLETAS[F. COMPETENCIA]='CHEQUEO D.M'!G$2)),"N/P")</f>
        <v>N/P</v>
      </c>
      <c r="H42" s="3" cm="1">
        <f t="array" ref="H42">IFERROR(_xlfn._xlws.FILTER(BD_ATLETAS[TIEMPO],(BD_ATLETAS[ATLETA]=$A42)*(BD_ATLETAS[PRUEBA]='CHEQUEO D.M'!$B$1)*(BD_ATLETAS[SEXO]='CHEQUEO D.M'!$C$1)*(BD_ATLETAS[F. COMPETENCIA]='CHEQUEO D.M'!H$2)),"N/P")</f>
        <v>4.8967592592592587E-3</v>
      </c>
      <c r="I42" s="3" cm="1">
        <f t="array" ref="I42">IFERROR(_xlfn._xlws.FILTER(BD_ATLETAS[TIEMPO],(BD_ATLETAS[ATLETA]=$A42)*(BD_ATLETAS[PRUEBA]='CHEQUEO D.M'!$B$1)*(BD_ATLETAS[SEXO]='CHEQUEO D.M'!$C$1)*(BD_ATLETAS[F. COMPETENCIA]='CHEQUEO D.M'!I$2)),"N/P")</f>
        <v>4.9519675925925929E-3</v>
      </c>
      <c r="J42" s="3" cm="1">
        <f t="array" ref="J42">IFERROR(_xlfn._xlws.FILTER(BD_ATLETAS[TIEMPO],(BD_ATLETAS[ATLETA]=$A42)*(BD_ATLETAS[PRUEBA]='CHEQUEO D.M'!$B$1)*(BD_ATLETAS[SEXO]='CHEQUEO D.M'!$C$1)*(BD_ATLETAS[F. COMPETENCIA]='CHEQUEO D.M'!J$2)),"N/P")</f>
        <v>4.8141203703703705E-3</v>
      </c>
      <c r="K42" s="3" t="str">
        <f t="shared" ca="1" si="13"/>
        <v>04:38,98</v>
      </c>
      <c r="L42" s="3">
        <f t="shared" ca="1" si="14"/>
        <v>1.5851851851851851E-3</v>
      </c>
      <c r="M42" s="1" t="str" cm="1">
        <f t="array" aca="1" ref="M42" ca="1">_xlfn.IFS(B42&lt;10,"",L42&gt;0,"",L42&lt;0,"VALIDO")</f>
        <v/>
      </c>
      <c r="N42" s="3">
        <f t="shared" si="3"/>
        <v>-1.3379629629629679E-4</v>
      </c>
      <c r="O42" s="3" t="str">
        <f t="shared" si="4"/>
        <v/>
      </c>
      <c r="P42" s="3" t="str">
        <f t="shared" si="5"/>
        <v/>
      </c>
      <c r="Q42" s="3">
        <f t="shared" si="6"/>
        <v>5.5208333333334192E-5</v>
      </c>
      <c r="R42" s="3">
        <f t="shared" si="7"/>
        <v>-1.3784722222222236E-4</v>
      </c>
      <c r="S42" s="25" t="str" cm="1">
        <f t="array" ref="S42">IF(INDEX(U42:X42,COUNTA(U42:X42))&lt;0,"MEJORA CONTINUA","")</f>
        <v/>
      </c>
      <c r="T42" s="1">
        <f t="shared" si="8"/>
        <v>5</v>
      </c>
      <c r="U42" t="str">
        <f t="shared" si="11"/>
        <v/>
      </c>
      <c r="V42" t="str">
        <f t="shared" si="11"/>
        <v/>
      </c>
      <c r="W42" t="str">
        <f t="shared" si="12"/>
        <v/>
      </c>
      <c r="X42">
        <f t="shared" si="12"/>
        <v>0</v>
      </c>
    </row>
    <row r="43" spans="1:24" x14ac:dyDescent="0.25">
      <c r="A43" t="s">
        <v>98</v>
      </c>
      <c r="B43" s="1">
        <f ca="1">_xlfn.XLOOKUP(A43,ATLETAS!$C:$C,ATLETAS!B:B,"-")</f>
        <v>16</v>
      </c>
      <c r="C43" s="1" t="str">
        <f>_xlfn.XLOOKUP(A43,ATLETAS!$C:$C,ATLETAS!F:F,"-")</f>
        <v>AQUARIUM</v>
      </c>
      <c r="D43" s="19">
        <f t="shared" si="0"/>
        <v>4.4112268518518519E-3</v>
      </c>
      <c r="E43" s="3" cm="1">
        <f t="array" ref="E43">IFERROR(_xlfn._xlws.FILTER(BD_ATLETAS[TIEMPO],(BD_ATLETAS[ATLETA]=$A43)*(BD_ATLETAS[PRUEBA]='CHEQUEO D.M'!$B$1)*(BD_ATLETAS[SEXO]='CHEQUEO D.M'!$C$1)*(BD_ATLETAS[F. COMPETENCIA]='CHEQUEO D.M'!E$2)),"N/P")</f>
        <v>4.4488425925925928E-3</v>
      </c>
      <c r="F43" s="3" cm="1">
        <f t="array" ref="F43">IFERROR(_xlfn._xlws.FILTER(BD_ATLETAS[TIEMPO],(BD_ATLETAS[ATLETA]=$A43)*(BD_ATLETAS[PRUEBA]='CHEQUEO D.M'!$B$1)*(BD_ATLETAS[SEXO]='CHEQUEO D.M'!$C$1)*(BD_ATLETAS[F. COMPETENCIA]='CHEQUEO D.M'!F$2)),"N/P")</f>
        <v>4.4112268518518519E-3</v>
      </c>
      <c r="G43" s="3" t="str" cm="1">
        <f t="array" ref="G43">IFERROR(_xlfn._xlws.FILTER(BD_ATLETAS[TIEMPO],(BD_ATLETAS[ATLETA]=$A43)*(BD_ATLETAS[PRUEBA]='CHEQUEO D.M'!$B$1)*(BD_ATLETAS[SEXO]='CHEQUEO D.M'!$C$1)*(BD_ATLETAS[F. COMPETENCIA]='CHEQUEO D.M'!G$2)),"N/P")</f>
        <v>N/P</v>
      </c>
      <c r="H43" s="3" t="str" cm="1">
        <f t="array" ref="H43">IFERROR(_xlfn._xlws.FILTER(BD_ATLETAS[TIEMPO],(BD_ATLETAS[ATLETA]=$A43)*(BD_ATLETAS[PRUEBA]='CHEQUEO D.M'!$B$1)*(BD_ATLETAS[SEXO]='CHEQUEO D.M'!$C$1)*(BD_ATLETAS[F. COMPETENCIA]='CHEQUEO D.M'!H$2)),"N/P")</f>
        <v>N/P</v>
      </c>
      <c r="I43" s="3" t="str" cm="1">
        <f t="array" ref="I43">IFERROR(_xlfn._xlws.FILTER(BD_ATLETAS[TIEMPO],(BD_ATLETAS[ATLETA]=$A43)*(BD_ATLETAS[PRUEBA]='CHEQUEO D.M'!$B$1)*(BD_ATLETAS[SEXO]='CHEQUEO D.M'!$C$1)*(BD_ATLETAS[F. COMPETENCIA]='CHEQUEO D.M'!I$2)),"N/P")</f>
        <v>N/P</v>
      </c>
      <c r="J43" s="3" t="str" cm="1">
        <f t="array" ref="J43">IFERROR(_xlfn._xlws.FILTER(BD_ATLETAS[TIEMPO],(BD_ATLETAS[ATLETA]=$A43)*(BD_ATLETAS[PRUEBA]='CHEQUEO D.M'!$B$1)*(BD_ATLETAS[SEXO]='CHEQUEO D.M'!$C$1)*(BD_ATLETAS[F. COMPETENCIA]='CHEQUEO D.M'!J$2)),"N/P")</f>
        <v>N/P</v>
      </c>
      <c r="K43" s="3" t="str">
        <f t="shared" ca="1" si="13"/>
        <v>04:38,98</v>
      </c>
      <c r="L43" s="3">
        <f t="shared" ca="1" si="14"/>
        <v>1.1822916666666666E-3</v>
      </c>
      <c r="M43" s="1" t="str" cm="1">
        <f t="array" aca="1" ref="M43" ca="1">_xlfn.IFS(B43&lt;10,"",L43&gt;0,"",L43&lt;0,"VALIDO")</f>
        <v/>
      </c>
      <c r="N43" s="3">
        <f t="shared" si="3"/>
        <v>-3.7615740740740838E-5</v>
      </c>
      <c r="O43" s="3" t="str">
        <f t="shared" si="4"/>
        <v/>
      </c>
      <c r="P43" s="3" t="str">
        <f t="shared" si="5"/>
        <v/>
      </c>
      <c r="Q43" s="3" t="str">
        <f t="shared" si="6"/>
        <v/>
      </c>
      <c r="R43" s="3" t="str">
        <f t="shared" si="7"/>
        <v/>
      </c>
      <c r="S43" s="25" t="str" cm="1">
        <f t="array" ref="S43">IF(INDEX(U43:X43,COUNTA(U43:X43))&lt;0,"MEJORA CONTINUA","")</f>
        <v/>
      </c>
      <c r="T43" s="1">
        <f t="shared" si="8"/>
        <v>2</v>
      </c>
      <c r="U43" t="str">
        <f t="shared" si="11"/>
        <v/>
      </c>
      <c r="V43" t="str">
        <f t="shared" si="11"/>
        <v/>
      </c>
      <c r="W43" t="str">
        <f t="shared" si="12"/>
        <v/>
      </c>
      <c r="X43" t="str">
        <f t="shared" si="12"/>
        <v/>
      </c>
    </row>
    <row r="44" spans="1:24" x14ac:dyDescent="0.25">
      <c r="A44" t="s">
        <v>100</v>
      </c>
      <c r="B44" s="1">
        <f ca="1">_xlfn.XLOOKUP(A44,ATLETAS!$C:$C,ATLETAS!B:B,"-")</f>
        <v>16</v>
      </c>
      <c r="C44" s="1" t="str">
        <f>_xlfn.XLOOKUP(A44,ATLETAS!$C:$C,ATLETAS!F:F,"-")</f>
        <v>AQUARIUM</v>
      </c>
      <c r="D44" s="19">
        <f t="shared" si="0"/>
        <v>4.2241898148148152E-3</v>
      </c>
      <c r="E44" s="3" cm="1">
        <f t="array" ref="E44">IFERROR(_xlfn._xlws.FILTER(BD_ATLETAS[TIEMPO],(BD_ATLETAS[ATLETA]=$A44)*(BD_ATLETAS[PRUEBA]='CHEQUEO D.M'!$B$1)*(BD_ATLETAS[SEXO]='CHEQUEO D.M'!$C$1)*(BD_ATLETAS[F. COMPETENCIA]='CHEQUEO D.M'!E$2)),"N/P")</f>
        <v>4.9351851851851848E-3</v>
      </c>
      <c r="F44" s="3" cm="1">
        <f t="array" ref="F44">IFERROR(_xlfn._xlws.FILTER(BD_ATLETAS[TIEMPO],(BD_ATLETAS[ATLETA]=$A44)*(BD_ATLETAS[PRUEBA]='CHEQUEO D.M'!$B$1)*(BD_ATLETAS[SEXO]='CHEQUEO D.M'!$C$1)*(BD_ATLETAS[F. COMPETENCIA]='CHEQUEO D.M'!F$2)),"N/P")</f>
        <v>4.7623842592592596E-3</v>
      </c>
      <c r="G44" s="3" t="str" cm="1">
        <f t="array" ref="G44">IFERROR(_xlfn._xlws.FILTER(BD_ATLETAS[TIEMPO],(BD_ATLETAS[ATLETA]=$A44)*(BD_ATLETAS[PRUEBA]='CHEQUEO D.M'!$B$1)*(BD_ATLETAS[SEXO]='CHEQUEO D.M'!$C$1)*(BD_ATLETAS[F. COMPETENCIA]='CHEQUEO D.M'!G$2)),"N/P")</f>
        <v>N/P</v>
      </c>
      <c r="H44" s="3" cm="1">
        <f t="array" ref="H44">IFERROR(_xlfn._xlws.FILTER(BD_ATLETAS[TIEMPO],(BD_ATLETAS[ATLETA]=$A44)*(BD_ATLETAS[PRUEBA]='CHEQUEO D.M'!$B$1)*(BD_ATLETAS[SEXO]='CHEQUEO D.M'!$C$1)*(BD_ATLETAS[F. COMPETENCIA]='CHEQUEO D.M'!H$2)),"N/P")</f>
        <v>4.2241898148148152E-3</v>
      </c>
      <c r="I44" s="3" cm="1">
        <f t="array" ref="I44">IFERROR(_xlfn._xlws.FILTER(BD_ATLETAS[TIEMPO],(BD_ATLETAS[ATLETA]=$A44)*(BD_ATLETAS[PRUEBA]='CHEQUEO D.M'!$B$1)*(BD_ATLETAS[SEXO]='CHEQUEO D.M'!$C$1)*(BD_ATLETAS[F. COMPETENCIA]='CHEQUEO D.M'!I$2)),"N/P")</f>
        <v>4.3142361111111107E-3</v>
      </c>
      <c r="J44" s="3" t="str" cm="1">
        <f t="array" ref="J44">IFERROR(_xlfn._xlws.FILTER(BD_ATLETAS[TIEMPO],(BD_ATLETAS[ATLETA]=$A44)*(BD_ATLETAS[PRUEBA]='CHEQUEO D.M'!$B$1)*(BD_ATLETAS[SEXO]='CHEQUEO D.M'!$C$1)*(BD_ATLETAS[F. COMPETENCIA]='CHEQUEO D.M'!J$2)),"N/P")</f>
        <v>N/P</v>
      </c>
      <c r="K44" s="3" t="str">
        <f t="shared" ca="1" si="13"/>
        <v>04:38,98</v>
      </c>
      <c r="L44" s="3">
        <f t="shared" ca="1" si="14"/>
        <v>1.0853009259259253E-3</v>
      </c>
      <c r="M44" s="1" t="str" cm="1">
        <f t="array" aca="1" ref="M44" ca="1">_xlfn.IFS(B44&lt;10,"",L44&gt;0,"",L44&lt;0,"VALIDO")</f>
        <v/>
      </c>
      <c r="N44" s="3">
        <f t="shared" si="3"/>
        <v>-1.7280092592592521E-4</v>
      </c>
      <c r="O44" s="3" t="str">
        <f t="shared" si="4"/>
        <v/>
      </c>
      <c r="P44" s="3" t="str">
        <f t="shared" si="5"/>
        <v/>
      </c>
      <c r="Q44" s="3">
        <f t="shared" si="6"/>
        <v>9.0046296296295535E-5</v>
      </c>
      <c r="R44" s="3" t="str">
        <f t="shared" si="7"/>
        <v/>
      </c>
      <c r="S44" s="25" t="str" cm="1">
        <f t="array" ref="S44">IF(INDEX(U44:X44,COUNTA(U44:X44))&lt;0,"MEJORA CONTINUA","")</f>
        <v/>
      </c>
      <c r="T44" s="1">
        <f t="shared" si="8"/>
        <v>4</v>
      </c>
      <c r="U44" t="str">
        <f t="shared" si="11"/>
        <v/>
      </c>
      <c r="V44" t="str">
        <f t="shared" si="11"/>
        <v/>
      </c>
      <c r="W44" t="str">
        <f t="shared" si="12"/>
        <v/>
      </c>
      <c r="X44" t="str">
        <f t="shared" si="12"/>
        <v/>
      </c>
    </row>
    <row r="45" spans="1:24" x14ac:dyDescent="0.25">
      <c r="A45" t="s">
        <v>407</v>
      </c>
      <c r="B45" s="1">
        <f ca="1">_xlfn.XLOOKUP(A45,ATLETAS!$C:$C,ATLETAS!B:B,"-")</f>
        <v>16</v>
      </c>
      <c r="C45" s="1" t="str">
        <f>_xlfn.XLOOKUP(A45,ATLETAS!$C:$C,ATLETAS!F:F,"-")</f>
        <v>DELFINES</v>
      </c>
      <c r="D45" s="19">
        <f t="shared" si="0"/>
        <v>3.6155092592592593E-3</v>
      </c>
      <c r="E45" s="3" cm="1">
        <f t="array" ref="E45">IFERROR(_xlfn._xlws.FILTER(BD_ATLETAS[TIEMPO],(BD_ATLETAS[ATLETA]=$A45)*(BD_ATLETAS[PRUEBA]='CHEQUEO D.M'!$B$1)*(BD_ATLETAS[SEXO]='CHEQUEO D.M'!$C$1)*(BD_ATLETAS[F. COMPETENCIA]='CHEQUEO D.M'!E$2)),"N/P")</f>
        <v>3.9709490740740738E-3</v>
      </c>
      <c r="F45" s="3" cm="1">
        <f t="array" ref="F45">IFERROR(_xlfn._xlws.FILTER(BD_ATLETAS[TIEMPO],(BD_ATLETAS[ATLETA]=$A45)*(BD_ATLETAS[PRUEBA]='CHEQUEO D.M'!$B$1)*(BD_ATLETAS[SEXO]='CHEQUEO D.M'!$C$1)*(BD_ATLETAS[F. COMPETENCIA]='CHEQUEO D.M'!F$2)),"N/P")</f>
        <v>3.8686342592592592E-3</v>
      </c>
      <c r="G45" s="3" cm="1">
        <f t="array" ref="G45">IFERROR(_xlfn._xlws.FILTER(BD_ATLETAS[TIEMPO],(BD_ATLETAS[ATLETA]=$A45)*(BD_ATLETAS[PRUEBA]='CHEQUEO D.M'!$B$1)*(BD_ATLETAS[SEXO]='CHEQUEO D.M'!$C$1)*(BD_ATLETAS[F. COMPETENCIA]='CHEQUEO D.M'!G$2)),"N/P")</f>
        <v>3.7605324074074077E-3</v>
      </c>
      <c r="H45" s="3" cm="1">
        <f t="array" ref="H45">IFERROR(_xlfn._xlws.FILTER(BD_ATLETAS[TIEMPO],(BD_ATLETAS[ATLETA]=$A45)*(BD_ATLETAS[PRUEBA]='CHEQUEO D.M'!$B$1)*(BD_ATLETAS[SEXO]='CHEQUEO D.M'!$C$1)*(BD_ATLETAS[F. COMPETENCIA]='CHEQUEO D.M'!H$2)),"N/P")</f>
        <v>3.6155092592592593E-3</v>
      </c>
      <c r="I45" s="3" cm="1">
        <f t="array" ref="I45">IFERROR(_xlfn._xlws.FILTER(BD_ATLETAS[TIEMPO],(BD_ATLETAS[ATLETA]=$A45)*(BD_ATLETAS[PRUEBA]='CHEQUEO D.M'!$B$1)*(BD_ATLETAS[SEXO]='CHEQUEO D.M'!$C$1)*(BD_ATLETAS[F. COMPETENCIA]='CHEQUEO D.M'!I$2)),"N/P")</f>
        <v>3.884143518518519E-3</v>
      </c>
      <c r="J45" s="3" t="str" cm="1">
        <f t="array" ref="J45">IFERROR(_xlfn._xlws.FILTER(BD_ATLETAS[TIEMPO],(BD_ATLETAS[ATLETA]=$A45)*(BD_ATLETAS[PRUEBA]='CHEQUEO D.M'!$B$1)*(BD_ATLETAS[SEXO]='CHEQUEO D.M'!$C$1)*(BD_ATLETAS[F. COMPETENCIA]='CHEQUEO D.M'!J$2)),"N/P")</f>
        <v>N/P</v>
      </c>
      <c r="K45" s="3" t="str">
        <f t="shared" ca="1" si="13"/>
        <v>04:38,98</v>
      </c>
      <c r="L45" s="3">
        <f t="shared" ca="1" si="14"/>
        <v>6.552083333333336E-4</v>
      </c>
      <c r="M45" s="1" t="str" cm="1">
        <f t="array" aca="1" ref="M45" ca="1">_xlfn.IFS(B45&lt;10,"",L45&gt;0,"",L45&lt;0,"VALIDO")</f>
        <v/>
      </c>
      <c r="N45" s="3">
        <f t="shared" si="3"/>
        <v>-1.0231481481481463E-4</v>
      </c>
      <c r="O45" s="3">
        <f t="shared" si="4"/>
        <v>-1.0810185185185141E-4</v>
      </c>
      <c r="P45" s="3">
        <f t="shared" si="5"/>
        <v>-1.4502314814814846E-4</v>
      </c>
      <c r="Q45" s="3">
        <f t="shared" si="6"/>
        <v>2.6863425925925969E-4</v>
      </c>
      <c r="R45" s="3" t="str">
        <f t="shared" si="7"/>
        <v/>
      </c>
      <c r="S45" s="25" t="str" cm="1">
        <f t="array" ref="S45">IF(INDEX(U45:X45,COUNTA(U45:X45))&lt;0,"MEJORA CONTINUA","")</f>
        <v/>
      </c>
      <c r="T45" s="1">
        <f t="shared" si="8"/>
        <v>5</v>
      </c>
      <c r="U45">
        <f t="shared" si="11"/>
        <v>-2</v>
      </c>
      <c r="V45">
        <f t="shared" si="11"/>
        <v>-2</v>
      </c>
      <c r="W45">
        <f t="shared" si="12"/>
        <v>0</v>
      </c>
      <c r="X45" t="str">
        <f t="shared" si="12"/>
        <v/>
      </c>
    </row>
    <row r="46" spans="1:24" x14ac:dyDescent="0.25">
      <c r="A46" t="s">
        <v>271</v>
      </c>
      <c r="B46" s="1">
        <f ca="1">_xlfn.XLOOKUP(A46,ATLETAS!$C:$C,ATLETAS!B:B,"-")</f>
        <v>16</v>
      </c>
      <c r="C46" s="1" t="str">
        <f>_xlfn.XLOOKUP(A46,ATLETAS!$C:$C,ATLETAS!F:F,"-")</f>
        <v>NNG</v>
      </c>
      <c r="D46" s="19">
        <f t="shared" si="0"/>
        <v>3.4144675925925926E-3</v>
      </c>
      <c r="E46" s="3" cm="1">
        <f t="array" ref="E46">IFERROR(_xlfn._xlws.FILTER(BD_ATLETAS[TIEMPO],(BD_ATLETAS[ATLETA]=$A46)*(BD_ATLETAS[PRUEBA]='CHEQUEO D.M'!$B$1)*(BD_ATLETAS[SEXO]='CHEQUEO D.M'!$C$1)*(BD_ATLETAS[F. COMPETENCIA]='CHEQUEO D.M'!E$2)),"N/P")</f>
        <v>3.7700231481481482E-3</v>
      </c>
      <c r="F46" s="3" cm="1">
        <f t="array" ref="F46">IFERROR(_xlfn._xlws.FILTER(BD_ATLETAS[TIEMPO],(BD_ATLETAS[ATLETA]=$A46)*(BD_ATLETAS[PRUEBA]='CHEQUEO D.M'!$B$1)*(BD_ATLETAS[SEXO]='CHEQUEO D.M'!$C$1)*(BD_ATLETAS[F. COMPETENCIA]='CHEQUEO D.M'!F$2)),"N/P")</f>
        <v>3.6582175925925927E-3</v>
      </c>
      <c r="G46" s="3" cm="1">
        <f t="array" ref="G46">IFERROR(_xlfn._xlws.FILTER(BD_ATLETAS[TIEMPO],(BD_ATLETAS[ATLETA]=$A46)*(BD_ATLETAS[PRUEBA]='CHEQUEO D.M'!$B$1)*(BD_ATLETAS[SEXO]='CHEQUEO D.M'!$C$1)*(BD_ATLETAS[F. COMPETENCIA]='CHEQUEO D.M'!G$2)),"N/P")</f>
        <v>3.5652777777777779E-3</v>
      </c>
      <c r="H46" s="3" cm="1">
        <f t="array" ref="H46">IFERROR(_xlfn._xlws.FILTER(BD_ATLETAS[TIEMPO],(BD_ATLETAS[ATLETA]=$A46)*(BD_ATLETAS[PRUEBA]='CHEQUEO D.M'!$B$1)*(BD_ATLETAS[SEXO]='CHEQUEO D.M'!$C$1)*(BD_ATLETAS[F. COMPETENCIA]='CHEQUEO D.M'!H$2)),"N/P")</f>
        <v>3.4144675925925926E-3</v>
      </c>
      <c r="I46" s="3" cm="1">
        <f t="array" ref="I46">IFERROR(_xlfn._xlws.FILTER(BD_ATLETAS[TIEMPO],(BD_ATLETAS[ATLETA]=$A46)*(BD_ATLETAS[PRUEBA]='CHEQUEO D.M'!$B$1)*(BD_ATLETAS[SEXO]='CHEQUEO D.M'!$C$1)*(BD_ATLETAS[F. COMPETENCIA]='CHEQUEO D.M'!I$2)),"N/P")</f>
        <v>3.485300925925926E-3</v>
      </c>
      <c r="J46" s="3" cm="1">
        <f t="array" ref="J46">IFERROR(_xlfn._xlws.FILTER(BD_ATLETAS[TIEMPO],(BD_ATLETAS[ATLETA]=$A46)*(BD_ATLETAS[PRUEBA]='CHEQUEO D.M'!$B$1)*(BD_ATLETAS[SEXO]='CHEQUEO D.M'!$C$1)*(BD_ATLETAS[F. COMPETENCIA]='CHEQUEO D.M'!J$2)),"N/P")</f>
        <v>3.4396990740740742E-3</v>
      </c>
      <c r="K46" s="3" t="str">
        <f t="shared" ca="1" si="13"/>
        <v>04:38,98</v>
      </c>
      <c r="L46" s="3">
        <f t="shared" ca="1" si="14"/>
        <v>2.1076388888888881E-4</v>
      </c>
      <c r="M46" s="1" t="str" cm="1">
        <f t="array" aca="1" ref="M46" ca="1">_xlfn.IFS(B46&lt;10,"",L46&gt;0,"",L46&lt;0,"VALIDO")</f>
        <v/>
      </c>
      <c r="N46" s="3">
        <f t="shared" si="3"/>
        <v>-1.1180555555555553E-4</v>
      </c>
      <c r="O46" s="3">
        <f t="shared" si="4"/>
        <v>-9.2939814814814795E-5</v>
      </c>
      <c r="P46" s="3">
        <f t="shared" si="5"/>
        <v>-1.5081018518518525E-4</v>
      </c>
      <c r="Q46" s="3">
        <f t="shared" si="6"/>
        <v>7.0833333333333338E-5</v>
      </c>
      <c r="R46" s="3">
        <f t="shared" si="7"/>
        <v>-4.5601851851851793E-5</v>
      </c>
      <c r="S46" s="25" t="str" cm="1">
        <f t="array" ref="S46">IF(INDEX(U46:X46,COUNTA(U46:X46))&lt;0,"MEJORA CONTINUA","")</f>
        <v/>
      </c>
      <c r="T46" s="1">
        <f t="shared" si="8"/>
        <v>6</v>
      </c>
      <c r="U46">
        <f t="shared" si="11"/>
        <v>-2</v>
      </c>
      <c r="V46">
        <f t="shared" si="11"/>
        <v>-2</v>
      </c>
      <c r="W46">
        <f t="shared" si="12"/>
        <v>0</v>
      </c>
      <c r="X46">
        <f t="shared" si="12"/>
        <v>0</v>
      </c>
    </row>
    <row r="47" spans="1:24" x14ac:dyDescent="0.25">
      <c r="A47" t="s">
        <v>348</v>
      </c>
      <c r="B47" s="1">
        <f ca="1">_xlfn.XLOOKUP(A47,ATLETAS!$C:$C,ATLETAS!B:B,"-")</f>
        <v>16</v>
      </c>
      <c r="C47" s="1" t="str">
        <f>_xlfn.XLOOKUP(A47,ATLETAS!$C:$C,ATLETAS!F:F,"-")</f>
        <v>TIBURON</v>
      </c>
      <c r="D47" s="19">
        <f t="shared" si="0"/>
        <v>3.7431712962962965E-3</v>
      </c>
      <c r="E47" s="3" t="str" cm="1">
        <f t="array" ref="E47">IFERROR(_xlfn._xlws.FILTER(BD_ATLETAS[TIEMPO],(BD_ATLETAS[ATLETA]=$A47)*(BD_ATLETAS[PRUEBA]='CHEQUEO D.M'!$B$1)*(BD_ATLETAS[SEXO]='CHEQUEO D.M'!$C$1)*(BD_ATLETAS[F. COMPETENCIA]='CHEQUEO D.M'!E$2)),"N/P")</f>
        <v>N/P</v>
      </c>
      <c r="F47" s="3" t="str" cm="1">
        <f t="array" ref="F47">IFERROR(_xlfn._xlws.FILTER(BD_ATLETAS[TIEMPO],(BD_ATLETAS[ATLETA]=$A47)*(BD_ATLETAS[PRUEBA]='CHEQUEO D.M'!$B$1)*(BD_ATLETAS[SEXO]='CHEQUEO D.M'!$C$1)*(BD_ATLETAS[F. COMPETENCIA]='CHEQUEO D.M'!F$2)),"N/P")</f>
        <v>N/P</v>
      </c>
      <c r="G47" s="3" cm="1">
        <f t="array" ref="G47">IFERROR(_xlfn._xlws.FILTER(BD_ATLETAS[TIEMPO],(BD_ATLETAS[ATLETA]=$A47)*(BD_ATLETAS[PRUEBA]='CHEQUEO D.M'!$B$1)*(BD_ATLETAS[SEXO]='CHEQUEO D.M'!$C$1)*(BD_ATLETAS[F. COMPETENCIA]='CHEQUEO D.M'!G$2)),"N/P")</f>
        <v>3.7431712962962965E-3</v>
      </c>
      <c r="H47" s="3" t="str" cm="1">
        <f t="array" ref="H47">IFERROR(_xlfn._xlws.FILTER(BD_ATLETAS[TIEMPO],(BD_ATLETAS[ATLETA]=$A47)*(BD_ATLETAS[PRUEBA]='CHEQUEO D.M'!$B$1)*(BD_ATLETAS[SEXO]='CHEQUEO D.M'!$C$1)*(BD_ATLETAS[F. COMPETENCIA]='CHEQUEO D.M'!H$2)),"N/P")</f>
        <v>N/P</v>
      </c>
      <c r="I47" s="3" t="str" cm="1">
        <f t="array" ref="I47">IFERROR(_xlfn._xlws.FILTER(BD_ATLETAS[TIEMPO],(BD_ATLETAS[ATLETA]=$A47)*(BD_ATLETAS[PRUEBA]='CHEQUEO D.M'!$B$1)*(BD_ATLETAS[SEXO]='CHEQUEO D.M'!$C$1)*(BD_ATLETAS[F. COMPETENCIA]='CHEQUEO D.M'!I$2)),"N/P")</f>
        <v>N/P</v>
      </c>
      <c r="J47" s="3" t="str" cm="1">
        <f t="array" ref="J47">IFERROR(_xlfn._xlws.FILTER(BD_ATLETAS[TIEMPO],(BD_ATLETAS[ATLETA]=$A47)*(BD_ATLETAS[PRUEBA]='CHEQUEO D.M'!$B$1)*(BD_ATLETAS[SEXO]='CHEQUEO D.M'!$C$1)*(BD_ATLETAS[F. COMPETENCIA]='CHEQUEO D.M'!J$2)),"N/P")</f>
        <v>N/P</v>
      </c>
      <c r="K47" s="3" t="str">
        <f t="shared" ca="1" si="13"/>
        <v>04:38,98</v>
      </c>
      <c r="L47" s="3">
        <f t="shared" ca="1" si="14"/>
        <v>5.1423611111111114E-4</v>
      </c>
      <c r="M47" s="1" t="str" cm="1">
        <f t="array" aca="1" ref="M47" ca="1">_xlfn.IFS(B47&lt;10,"",L47&gt;0,"",L47&lt;0,"VALIDO")</f>
        <v/>
      </c>
      <c r="N47" s="3" t="str">
        <f t="shared" si="3"/>
        <v/>
      </c>
      <c r="O47" s="3" t="str">
        <f t="shared" si="4"/>
        <v/>
      </c>
      <c r="P47" s="3" t="str">
        <f t="shared" si="5"/>
        <v/>
      </c>
      <c r="Q47" s="3" t="str">
        <f t="shared" si="6"/>
        <v/>
      </c>
      <c r="R47" s="3" t="str">
        <f t="shared" si="7"/>
        <v/>
      </c>
      <c r="S47" s="25" t="str" cm="1">
        <f t="array" ref="S47">IF(INDEX(U47:X47,COUNTA(U47:X47))&lt;0,"MEJORA CONTINUA","")</f>
        <v/>
      </c>
      <c r="T47" s="1">
        <f t="shared" si="8"/>
        <v>1</v>
      </c>
      <c r="U47" t="str">
        <f t="shared" si="11"/>
        <v/>
      </c>
      <c r="V47" t="str">
        <f t="shared" si="11"/>
        <v/>
      </c>
      <c r="W47" t="str">
        <f t="shared" si="12"/>
        <v/>
      </c>
      <c r="X47" t="str">
        <f t="shared" si="12"/>
        <v/>
      </c>
    </row>
    <row r="48" spans="1:24" x14ac:dyDescent="0.25">
      <c r="A48" t="s">
        <v>425</v>
      </c>
      <c r="B48" s="1">
        <f ca="1">_xlfn.XLOOKUP(A48,ATLETAS!$C:$C,ATLETAS!B:B,"-")</f>
        <v>16</v>
      </c>
      <c r="C48" s="1" t="str">
        <f>_xlfn.XLOOKUP(A48,ATLETAS!$C:$C,ATLETAS!F:F,"-")</f>
        <v>TIBURON</v>
      </c>
      <c r="D48" s="19">
        <f t="shared" si="0"/>
        <v>3.4563657407407408E-3</v>
      </c>
      <c r="E48" s="3" cm="1">
        <f t="array" ref="E48">IFERROR(_xlfn._xlws.FILTER(BD_ATLETAS[TIEMPO],(BD_ATLETAS[ATLETA]=$A48)*(BD_ATLETAS[PRUEBA]='CHEQUEO D.M'!$B$1)*(BD_ATLETAS[SEXO]='CHEQUEO D.M'!$C$1)*(BD_ATLETAS[F. COMPETENCIA]='CHEQUEO D.M'!E$2)),"N/P")</f>
        <v>3.725462962962963E-3</v>
      </c>
      <c r="F48" s="3" t="str" cm="1">
        <f t="array" ref="F48">IFERROR(_xlfn._xlws.FILTER(BD_ATLETAS[TIEMPO],(BD_ATLETAS[ATLETA]=$A48)*(BD_ATLETAS[PRUEBA]='CHEQUEO D.M'!$B$1)*(BD_ATLETAS[SEXO]='CHEQUEO D.M'!$C$1)*(BD_ATLETAS[F. COMPETENCIA]='CHEQUEO D.M'!F$2)),"N/P")</f>
        <v>N/P</v>
      </c>
      <c r="G48" s="3" cm="1">
        <f t="array" ref="G48">IFERROR(_xlfn._xlws.FILTER(BD_ATLETAS[TIEMPO],(BD_ATLETAS[ATLETA]=$A48)*(BD_ATLETAS[PRUEBA]='CHEQUEO D.M'!$B$1)*(BD_ATLETAS[SEXO]='CHEQUEO D.M'!$C$1)*(BD_ATLETAS[F. COMPETENCIA]='CHEQUEO D.M'!G$2)),"N/P")</f>
        <v>3.492939814814815E-3</v>
      </c>
      <c r="H48" s="3" cm="1">
        <f t="array" ref="H48">IFERROR(_xlfn._xlws.FILTER(BD_ATLETAS[TIEMPO],(BD_ATLETAS[ATLETA]=$A48)*(BD_ATLETAS[PRUEBA]='CHEQUEO D.M'!$B$1)*(BD_ATLETAS[SEXO]='CHEQUEO D.M'!$C$1)*(BD_ATLETAS[F. COMPETENCIA]='CHEQUEO D.M'!H$2)),"N/P")</f>
        <v>3.4563657407407408E-3</v>
      </c>
      <c r="I48" s="3" t="str" cm="1">
        <f t="array" ref="I48">IFERROR(_xlfn._xlws.FILTER(BD_ATLETAS[TIEMPO],(BD_ATLETAS[ATLETA]=$A48)*(BD_ATLETAS[PRUEBA]='CHEQUEO D.M'!$B$1)*(BD_ATLETAS[SEXO]='CHEQUEO D.M'!$C$1)*(BD_ATLETAS[F. COMPETENCIA]='CHEQUEO D.M'!I$2)),"N/P")</f>
        <v>N/P</v>
      </c>
      <c r="J48" s="3" t="str" cm="1">
        <f t="array" ref="J48">IFERROR(_xlfn._xlws.FILTER(BD_ATLETAS[TIEMPO],(BD_ATLETAS[ATLETA]=$A48)*(BD_ATLETAS[PRUEBA]='CHEQUEO D.M'!$B$1)*(BD_ATLETAS[SEXO]='CHEQUEO D.M'!$C$1)*(BD_ATLETAS[F. COMPETENCIA]='CHEQUEO D.M'!J$2)),"N/P")</f>
        <v>N/P</v>
      </c>
      <c r="K48" s="3" t="str">
        <f t="shared" ca="1" si="13"/>
        <v>04:38,98</v>
      </c>
      <c r="L48" s="3">
        <f t="shared" ca="1" si="14"/>
        <v>2.2743055555555537E-4</v>
      </c>
      <c r="M48" s="1" t="str" cm="1">
        <f t="array" aca="1" ref="M48" ca="1">_xlfn.IFS(B48&lt;10,"",L48&gt;0,"",L48&lt;0,"VALIDO")</f>
        <v/>
      </c>
      <c r="N48" s="3" t="str">
        <f t="shared" si="3"/>
        <v/>
      </c>
      <c r="O48" s="3" t="str">
        <f t="shared" si="4"/>
        <v/>
      </c>
      <c r="P48" s="3">
        <f t="shared" si="5"/>
        <v>-3.6574074074074286E-5</v>
      </c>
      <c r="Q48" s="3" t="str">
        <f t="shared" si="6"/>
        <v/>
      </c>
      <c r="R48" s="3" t="str">
        <f t="shared" si="7"/>
        <v/>
      </c>
      <c r="S48" s="25" t="str" cm="1">
        <f t="array" ref="S48">IF(INDEX(U48:X48,COUNTA(U48:X48))&lt;0,"MEJORA CONTINUA","")</f>
        <v/>
      </c>
      <c r="T48" s="1">
        <f t="shared" si="8"/>
        <v>3</v>
      </c>
      <c r="U48" t="str">
        <f t="shared" si="11"/>
        <v/>
      </c>
      <c r="V48" t="str">
        <f t="shared" si="11"/>
        <v/>
      </c>
      <c r="W48" t="str">
        <f t="shared" si="12"/>
        <v/>
      </c>
      <c r="X48" t="str">
        <f t="shared" si="12"/>
        <v/>
      </c>
    </row>
    <row r="49" spans="1:24" x14ac:dyDescent="0.25">
      <c r="A49" t="s">
        <v>347</v>
      </c>
      <c r="B49" s="1">
        <f ca="1">_xlfn.XLOOKUP(A49,ATLETAS!$C:$C,ATLETAS!B:B,"-")</f>
        <v>16</v>
      </c>
      <c r="C49" s="1" t="str">
        <f>_xlfn.XLOOKUP(A49,ATLETAS!$C:$C,ATLETAS!F:F,"-")</f>
        <v>TIBURON</v>
      </c>
      <c r="D49" s="19">
        <f t="shared" si="0"/>
        <v>3.4211805555555558E-3</v>
      </c>
      <c r="E49" s="3" cm="1">
        <f t="array" ref="E49">IFERROR(_xlfn._xlws.FILTER(BD_ATLETAS[TIEMPO],(BD_ATLETAS[ATLETA]=$A49)*(BD_ATLETAS[PRUEBA]='CHEQUEO D.M'!$B$1)*(BD_ATLETAS[SEXO]='CHEQUEO D.M'!$C$1)*(BD_ATLETAS[F. COMPETENCIA]='CHEQUEO D.M'!E$2)),"N/P")</f>
        <v>3.7292824074074069E-3</v>
      </c>
      <c r="F49" s="3" cm="1">
        <f t="array" ref="F49">IFERROR(_xlfn._xlws.FILTER(BD_ATLETAS[TIEMPO],(BD_ATLETAS[ATLETA]=$A49)*(BD_ATLETAS[PRUEBA]='CHEQUEO D.M'!$B$1)*(BD_ATLETAS[SEXO]='CHEQUEO D.M'!$C$1)*(BD_ATLETAS[F. COMPETENCIA]='CHEQUEO D.M'!F$2)),"N/P")</f>
        <v>3.7527777777777781E-3</v>
      </c>
      <c r="G49" s="3" cm="1">
        <f t="array" ref="G49">IFERROR(_xlfn._xlws.FILTER(BD_ATLETAS[TIEMPO],(BD_ATLETAS[ATLETA]=$A49)*(BD_ATLETAS[PRUEBA]='CHEQUEO D.M'!$B$1)*(BD_ATLETAS[SEXO]='CHEQUEO D.M'!$C$1)*(BD_ATLETAS[F. COMPETENCIA]='CHEQUEO D.M'!G$2)),"N/P")</f>
        <v>3.4464120370370369E-3</v>
      </c>
      <c r="H49" s="3" cm="1">
        <f t="array" ref="H49">IFERROR(_xlfn._xlws.FILTER(BD_ATLETAS[TIEMPO],(BD_ATLETAS[ATLETA]=$A49)*(BD_ATLETAS[PRUEBA]='CHEQUEO D.M'!$B$1)*(BD_ATLETAS[SEXO]='CHEQUEO D.M'!$C$1)*(BD_ATLETAS[F. COMPETENCIA]='CHEQUEO D.M'!H$2)),"N/P")</f>
        <v>3.4211805555555558E-3</v>
      </c>
      <c r="I49" s="3" cm="1">
        <f t="array" ref="I49">IFERROR(_xlfn._xlws.FILTER(BD_ATLETAS[TIEMPO],(BD_ATLETAS[ATLETA]=$A49)*(BD_ATLETAS[PRUEBA]='CHEQUEO D.M'!$B$1)*(BD_ATLETAS[SEXO]='CHEQUEO D.M'!$C$1)*(BD_ATLETAS[F. COMPETENCIA]='CHEQUEO D.M'!I$2)),"N/P")</f>
        <v>3.5673611111111114E-3</v>
      </c>
      <c r="J49" s="3" t="str" cm="1">
        <f t="array" ref="J49">IFERROR(_xlfn._xlws.FILTER(BD_ATLETAS[TIEMPO],(BD_ATLETAS[ATLETA]=$A49)*(BD_ATLETAS[PRUEBA]='CHEQUEO D.M'!$B$1)*(BD_ATLETAS[SEXO]='CHEQUEO D.M'!$C$1)*(BD_ATLETAS[F. COMPETENCIA]='CHEQUEO D.M'!J$2)),"N/P")</f>
        <v>N/P</v>
      </c>
      <c r="K49" s="3" t="str">
        <f t="shared" ca="1" si="13"/>
        <v>04:38,98</v>
      </c>
      <c r="L49" s="3">
        <f t="shared" ca="1" si="14"/>
        <v>3.3842592592592605E-4</v>
      </c>
      <c r="M49" s="1" t="str" cm="1">
        <f t="array" aca="1" ref="M49" ca="1">_xlfn.IFS(B49&lt;10,"",L49&gt;0,"",L49&lt;0,"VALIDO")</f>
        <v/>
      </c>
      <c r="N49" s="3">
        <f t="shared" si="3"/>
        <v>2.3495370370371204E-5</v>
      </c>
      <c r="O49" s="3">
        <f t="shared" si="4"/>
        <v>-3.0636574074074116E-4</v>
      </c>
      <c r="P49" s="3">
        <f t="shared" si="5"/>
        <v>-2.5231481481481112E-5</v>
      </c>
      <c r="Q49" s="3">
        <f t="shared" si="6"/>
        <v>1.4618055555555565E-4</v>
      </c>
      <c r="R49" s="3" t="str">
        <f t="shared" si="7"/>
        <v/>
      </c>
      <c r="S49" s="25" t="str" cm="1">
        <f t="array" ref="S49">IF(INDEX(U49:X49,COUNTA(U49:X49))&lt;0,"MEJORA CONTINUA","")</f>
        <v/>
      </c>
      <c r="T49" s="1">
        <f t="shared" si="8"/>
        <v>5</v>
      </c>
      <c r="U49">
        <f t="shared" si="11"/>
        <v>0</v>
      </c>
      <c r="V49">
        <f t="shared" si="11"/>
        <v>-2</v>
      </c>
      <c r="W49">
        <f t="shared" si="12"/>
        <v>0</v>
      </c>
      <c r="X49" t="str">
        <f t="shared" si="12"/>
        <v/>
      </c>
    </row>
    <row r="50" spans="1:24" x14ac:dyDescent="0.25">
      <c r="A50" t="s">
        <v>101</v>
      </c>
      <c r="B50" s="1">
        <f ca="1">_xlfn.XLOOKUP(A50,ATLETAS!$C:$C,ATLETAS!B:B,"-")</f>
        <v>17</v>
      </c>
      <c r="C50" s="1" t="str">
        <f>_xlfn.XLOOKUP(A50,ATLETAS!$C:$C,ATLETAS!F:F,"-")</f>
        <v>AQUARIUM</v>
      </c>
      <c r="D50" s="19">
        <f t="shared" si="0"/>
        <v>4.0689814814814816E-3</v>
      </c>
      <c r="E50" s="3" cm="1">
        <f t="array" ref="E50">IFERROR(_xlfn._xlws.FILTER(BD_ATLETAS[TIEMPO],(BD_ATLETAS[ATLETA]=$A50)*(BD_ATLETAS[PRUEBA]='CHEQUEO D.M'!$B$1)*(BD_ATLETAS[SEXO]='CHEQUEO D.M'!$C$1)*(BD_ATLETAS[F. COMPETENCIA]='CHEQUEO D.M'!E$2)),"N/P")</f>
        <v>4.3399305555555552E-3</v>
      </c>
      <c r="F50" s="3" cm="1">
        <f t="array" ref="F50">IFERROR(_xlfn._xlws.FILTER(BD_ATLETAS[TIEMPO],(BD_ATLETAS[ATLETA]=$A50)*(BD_ATLETAS[PRUEBA]='CHEQUEO D.M'!$B$1)*(BD_ATLETAS[SEXO]='CHEQUEO D.M'!$C$1)*(BD_ATLETAS[F. COMPETENCIA]='CHEQUEO D.M'!F$2)),"N/P")</f>
        <v>4.0708333333333334E-3</v>
      </c>
      <c r="G50" s="3" t="str" cm="1">
        <f t="array" ref="G50">IFERROR(_xlfn._xlws.FILTER(BD_ATLETAS[TIEMPO],(BD_ATLETAS[ATLETA]=$A50)*(BD_ATLETAS[PRUEBA]='CHEQUEO D.M'!$B$1)*(BD_ATLETAS[SEXO]='CHEQUEO D.M'!$C$1)*(BD_ATLETAS[F. COMPETENCIA]='CHEQUEO D.M'!G$2)),"N/P")</f>
        <v>N/P</v>
      </c>
      <c r="H50" s="3" cm="1">
        <f t="array" ref="H50">IFERROR(_xlfn._xlws.FILTER(BD_ATLETAS[TIEMPO],(BD_ATLETAS[ATLETA]=$A50)*(BD_ATLETAS[PRUEBA]='CHEQUEO D.M'!$B$1)*(BD_ATLETAS[SEXO]='CHEQUEO D.M'!$C$1)*(BD_ATLETAS[F. COMPETENCIA]='CHEQUEO D.M'!H$2)),"N/P")</f>
        <v>4.0810185185185185E-3</v>
      </c>
      <c r="I50" s="3" cm="1">
        <f t="array" ref="I50">IFERROR(_xlfn._xlws.FILTER(BD_ATLETAS[TIEMPO],(BD_ATLETAS[ATLETA]=$A50)*(BD_ATLETAS[PRUEBA]='CHEQUEO D.M'!$B$1)*(BD_ATLETAS[SEXO]='CHEQUEO D.M'!$C$1)*(BD_ATLETAS[F. COMPETENCIA]='CHEQUEO D.M'!I$2)),"N/P")</f>
        <v>4.0689814814814816E-3</v>
      </c>
      <c r="J50" s="3" cm="1">
        <f t="array" ref="J50">IFERROR(_xlfn._xlws.FILTER(BD_ATLETAS[TIEMPO],(BD_ATLETAS[ATLETA]=$A50)*(BD_ATLETAS[PRUEBA]='CHEQUEO D.M'!$B$1)*(BD_ATLETAS[SEXO]='CHEQUEO D.M'!$C$1)*(BD_ATLETAS[F. COMPETENCIA]='CHEQUEO D.M'!J$2)),"N/P")</f>
        <v>4.0924768518518524E-3</v>
      </c>
      <c r="K50" s="3" t="str">
        <f t="shared" ca="1" si="13"/>
        <v>04:29,05</v>
      </c>
      <c r="L50" s="3">
        <f t="shared" ca="1" si="14"/>
        <v>9.7847222222222259E-4</v>
      </c>
      <c r="M50" s="1" t="str" cm="1">
        <f t="array" aca="1" ref="M50" ca="1">_xlfn.IFS(B50&lt;10,"",L50&gt;0,"",L50&lt;0,"VALIDO")</f>
        <v/>
      </c>
      <c r="N50" s="3">
        <f t="shared" si="3"/>
        <v>-2.6909722222222179E-4</v>
      </c>
      <c r="O50" s="3" t="str">
        <f t="shared" si="4"/>
        <v/>
      </c>
      <c r="P50" s="3" t="str">
        <f t="shared" si="5"/>
        <v/>
      </c>
      <c r="Q50" s="3">
        <f t="shared" si="6"/>
        <v>-1.2037037037036964E-5</v>
      </c>
      <c r="R50" s="3">
        <f t="shared" si="7"/>
        <v>2.349537037037077E-5</v>
      </c>
      <c r="S50" s="25" t="str" cm="1">
        <f t="array" ref="S50">IF(INDEX(U50:X50,COUNTA(U50:X50))&lt;0,"MEJORA CONTINUA","")</f>
        <v/>
      </c>
      <c r="T50" s="1">
        <f t="shared" si="8"/>
        <v>5</v>
      </c>
      <c r="U50" t="str">
        <f t="shared" si="11"/>
        <v/>
      </c>
      <c r="V50" t="str">
        <f t="shared" si="11"/>
        <v/>
      </c>
      <c r="W50" t="str">
        <f t="shared" si="12"/>
        <v/>
      </c>
      <c r="X50">
        <f t="shared" si="12"/>
        <v>0</v>
      </c>
    </row>
    <row r="51" spans="1:24" x14ac:dyDescent="0.25">
      <c r="A51" t="s">
        <v>273</v>
      </c>
      <c r="B51" s="1">
        <f ca="1">_xlfn.XLOOKUP(A51,ATLETAS!$C:$C,ATLETAS!B:B,"-")</f>
        <v>17</v>
      </c>
      <c r="C51" s="1" t="str">
        <f>_xlfn.XLOOKUP(A51,ATLETAS!$C:$C,ATLETAS!F:F,"-")</f>
        <v>NNG</v>
      </c>
      <c r="D51" s="19">
        <f t="shared" si="0"/>
        <v>3.4005787037037038E-3</v>
      </c>
      <c r="E51" s="3" cm="1">
        <f t="array" ref="E51">IFERROR(_xlfn._xlws.FILTER(BD_ATLETAS[TIEMPO],(BD_ATLETAS[ATLETA]=$A51)*(BD_ATLETAS[PRUEBA]='CHEQUEO D.M'!$B$1)*(BD_ATLETAS[SEXO]='CHEQUEO D.M'!$C$1)*(BD_ATLETAS[F. COMPETENCIA]='CHEQUEO D.M'!E$2)),"N/P")</f>
        <v>3.9425925925925922E-3</v>
      </c>
      <c r="F51" s="3" cm="1">
        <f t="array" ref="F51">IFERROR(_xlfn._xlws.FILTER(BD_ATLETAS[TIEMPO],(BD_ATLETAS[ATLETA]=$A51)*(BD_ATLETAS[PRUEBA]='CHEQUEO D.M'!$B$1)*(BD_ATLETAS[SEXO]='CHEQUEO D.M'!$C$1)*(BD_ATLETAS[F. COMPETENCIA]='CHEQUEO D.M'!F$2)),"N/P")</f>
        <v>3.6140046296296298E-3</v>
      </c>
      <c r="G51" s="3" cm="1">
        <f t="array" ref="G51">IFERROR(_xlfn._xlws.FILTER(BD_ATLETAS[TIEMPO],(BD_ATLETAS[ATLETA]=$A51)*(BD_ATLETAS[PRUEBA]='CHEQUEO D.M'!$B$1)*(BD_ATLETAS[SEXO]='CHEQUEO D.M'!$C$1)*(BD_ATLETAS[F. COMPETENCIA]='CHEQUEO D.M'!G$2)),"N/P")</f>
        <v>3.5593749999999996E-3</v>
      </c>
      <c r="H51" s="3" cm="1">
        <f t="array" ref="H51">IFERROR(_xlfn._xlws.FILTER(BD_ATLETAS[TIEMPO],(BD_ATLETAS[ATLETA]=$A51)*(BD_ATLETAS[PRUEBA]='CHEQUEO D.M'!$B$1)*(BD_ATLETAS[SEXO]='CHEQUEO D.M'!$C$1)*(BD_ATLETAS[F. COMPETENCIA]='CHEQUEO D.M'!H$2)),"N/P")</f>
        <v>3.4658564814814812E-3</v>
      </c>
      <c r="I51" s="3" cm="1">
        <f t="array" ref="I51">IFERROR(_xlfn._xlws.FILTER(BD_ATLETAS[TIEMPO],(BD_ATLETAS[ATLETA]=$A51)*(BD_ATLETAS[PRUEBA]='CHEQUEO D.M'!$B$1)*(BD_ATLETAS[SEXO]='CHEQUEO D.M'!$C$1)*(BD_ATLETAS[F. COMPETENCIA]='CHEQUEO D.M'!I$2)),"N/P")</f>
        <v>3.4005787037037038E-3</v>
      </c>
      <c r="J51" s="3" cm="1">
        <f t="array" ref="J51">IFERROR(_xlfn._xlws.FILTER(BD_ATLETAS[TIEMPO],(BD_ATLETAS[ATLETA]=$A51)*(BD_ATLETAS[PRUEBA]='CHEQUEO D.M'!$B$1)*(BD_ATLETAS[SEXO]='CHEQUEO D.M'!$C$1)*(BD_ATLETAS[F. COMPETENCIA]='CHEQUEO D.M'!J$2)),"N/P")</f>
        <v>3.4244212962962965E-3</v>
      </c>
      <c r="K51" s="3" t="str">
        <f t="shared" ca="1" si="13"/>
        <v>04:29,05</v>
      </c>
      <c r="L51" s="3">
        <f t="shared" ca="1" si="14"/>
        <v>3.1041666666666674E-4</v>
      </c>
      <c r="M51" s="1" t="str" cm="1">
        <f t="array" aca="1" ref="M51" ca="1">_xlfn.IFS(B51&lt;10,"",L51&gt;0,"",L51&lt;0,"VALIDO")</f>
        <v/>
      </c>
      <c r="N51" s="3">
        <f t="shared" si="3"/>
        <v>-3.2858796296296238E-4</v>
      </c>
      <c r="O51" s="3">
        <f t="shared" si="4"/>
        <v>-5.4629629629630166E-5</v>
      </c>
      <c r="P51" s="3">
        <f t="shared" si="5"/>
        <v>-9.3518518518518386E-5</v>
      </c>
      <c r="Q51" s="3">
        <f t="shared" si="6"/>
        <v>-6.5277777777777383E-5</v>
      </c>
      <c r="R51" s="3">
        <f t="shared" si="7"/>
        <v>2.3842592592592665E-5</v>
      </c>
      <c r="S51" s="25" t="str" cm="1">
        <f t="array" ref="S51">IF(INDEX(U51:X51,COUNTA(U51:X51))&lt;0,"MEJORA CONTINUA","")</f>
        <v/>
      </c>
      <c r="T51" s="1">
        <f t="shared" si="8"/>
        <v>6</v>
      </c>
      <c r="U51">
        <f t="shared" si="11"/>
        <v>-2</v>
      </c>
      <c r="V51">
        <f t="shared" si="11"/>
        <v>-2</v>
      </c>
      <c r="W51">
        <f t="shared" si="12"/>
        <v>-2</v>
      </c>
      <c r="X51">
        <f t="shared" si="12"/>
        <v>0</v>
      </c>
    </row>
    <row r="52" spans="1:24" x14ac:dyDescent="0.25">
      <c r="A52" t="s">
        <v>272</v>
      </c>
      <c r="B52" s="1">
        <f ca="1">_xlfn.XLOOKUP(A52,ATLETAS!$C:$C,ATLETAS!B:B,"-")</f>
        <v>17</v>
      </c>
      <c r="C52" s="1" t="str">
        <f>_xlfn.XLOOKUP(A52,ATLETAS!$C:$C,ATLETAS!F:F,"-")</f>
        <v>NNG</v>
      </c>
      <c r="D52" s="19">
        <f t="shared" si="0"/>
        <v>4.3435185185185183E-3</v>
      </c>
      <c r="E52" s="3" t="str" cm="1">
        <f t="array" ref="E52">IFERROR(_xlfn._xlws.FILTER(BD_ATLETAS[TIEMPO],(BD_ATLETAS[ATLETA]=$A52)*(BD_ATLETAS[PRUEBA]='CHEQUEO D.M'!$B$1)*(BD_ATLETAS[SEXO]='CHEQUEO D.M'!$C$1)*(BD_ATLETAS[F. COMPETENCIA]='CHEQUEO D.M'!E$2)),"N/P")</f>
        <v>N/P</v>
      </c>
      <c r="F52" s="3" t="str" cm="1">
        <f t="array" ref="F52">IFERROR(_xlfn._xlws.FILTER(BD_ATLETAS[TIEMPO],(BD_ATLETAS[ATLETA]=$A52)*(BD_ATLETAS[PRUEBA]='CHEQUEO D.M'!$B$1)*(BD_ATLETAS[SEXO]='CHEQUEO D.M'!$C$1)*(BD_ATLETAS[F. COMPETENCIA]='CHEQUEO D.M'!F$2)),"N/P")</f>
        <v>N/P</v>
      </c>
      <c r="G52" s="3" t="str" cm="1">
        <f t="array" ref="G52">IFERROR(_xlfn._xlws.FILTER(BD_ATLETAS[TIEMPO],(BD_ATLETAS[ATLETA]=$A52)*(BD_ATLETAS[PRUEBA]='CHEQUEO D.M'!$B$1)*(BD_ATLETAS[SEXO]='CHEQUEO D.M'!$C$1)*(BD_ATLETAS[F. COMPETENCIA]='CHEQUEO D.M'!G$2)),"N/P")</f>
        <v>N/P</v>
      </c>
      <c r="H52" s="3" t="str" cm="1">
        <f t="array" ref="H52">IFERROR(_xlfn._xlws.FILTER(BD_ATLETAS[TIEMPO],(BD_ATLETAS[ATLETA]=$A52)*(BD_ATLETAS[PRUEBA]='CHEQUEO D.M'!$B$1)*(BD_ATLETAS[SEXO]='CHEQUEO D.M'!$C$1)*(BD_ATLETAS[F. COMPETENCIA]='CHEQUEO D.M'!H$2)),"N/P")</f>
        <v>N/P</v>
      </c>
      <c r="I52" s="3" cm="1">
        <f t="array" ref="I52">IFERROR(_xlfn._xlws.FILTER(BD_ATLETAS[TIEMPO],(BD_ATLETAS[ATLETA]=$A52)*(BD_ATLETAS[PRUEBA]='CHEQUEO D.M'!$B$1)*(BD_ATLETAS[SEXO]='CHEQUEO D.M'!$C$1)*(BD_ATLETAS[F. COMPETENCIA]='CHEQUEO D.M'!I$2)),"N/P")</f>
        <v>4.3435185185185183E-3</v>
      </c>
      <c r="J52" s="3" t="str" cm="1">
        <f t="array" ref="J52">IFERROR(_xlfn._xlws.FILTER(BD_ATLETAS[TIEMPO],(BD_ATLETAS[ATLETA]=$A52)*(BD_ATLETAS[PRUEBA]='CHEQUEO D.M'!$B$1)*(BD_ATLETAS[SEXO]='CHEQUEO D.M'!$C$1)*(BD_ATLETAS[F. COMPETENCIA]='CHEQUEO D.M'!J$2)),"N/P")</f>
        <v>N/P</v>
      </c>
      <c r="K52" s="3" t="str">
        <f t="shared" ca="1" si="13"/>
        <v>04:29,05</v>
      </c>
      <c r="L52" s="3">
        <f t="shared" ca="1" si="14"/>
        <v>1.2295138888888885E-3</v>
      </c>
      <c r="M52" s="1" t="str" cm="1">
        <f t="array" aca="1" ref="M52" ca="1">_xlfn.IFS(B52&lt;10,"",L52&gt;0,"",L52&lt;0,"VALIDO")</f>
        <v/>
      </c>
      <c r="N52" s="3" t="str">
        <f t="shared" si="3"/>
        <v/>
      </c>
      <c r="O52" s="3" t="str">
        <f t="shared" si="4"/>
        <v/>
      </c>
      <c r="P52" s="3" t="str">
        <f t="shared" si="5"/>
        <v/>
      </c>
      <c r="Q52" s="3" t="str">
        <f t="shared" si="6"/>
        <v/>
      </c>
      <c r="R52" s="3" t="str">
        <f t="shared" si="7"/>
        <v/>
      </c>
      <c r="S52" s="25" t="str" cm="1">
        <f t="array" ref="S52">IF(INDEX(U52:X52,COUNTA(U52:X52))&lt;0,"MEJORA CONTINUA","")</f>
        <v/>
      </c>
      <c r="T52" s="1">
        <f t="shared" si="8"/>
        <v>1</v>
      </c>
      <c r="U52" t="str">
        <f t="shared" si="11"/>
        <v/>
      </c>
      <c r="V52" t="str">
        <f t="shared" si="11"/>
        <v/>
      </c>
      <c r="W52" t="str">
        <f t="shared" si="12"/>
        <v/>
      </c>
      <c r="X52" t="str">
        <f t="shared" si="12"/>
        <v/>
      </c>
    </row>
    <row r="53" spans="1:24" x14ac:dyDescent="0.25">
      <c r="A53" t="s">
        <v>274</v>
      </c>
      <c r="B53" s="1">
        <f ca="1">_xlfn.XLOOKUP(A53,ATLETAS!$C:$C,ATLETAS!B:B,"-")</f>
        <v>18</v>
      </c>
      <c r="C53" s="1" t="str">
        <f>_xlfn.XLOOKUP(A53,ATLETAS!$C:$C,ATLETAS!F:F,"-")</f>
        <v>NNG</v>
      </c>
      <c r="D53" s="19">
        <f t="shared" si="0"/>
        <v>3.2186342592592596E-3</v>
      </c>
      <c r="E53" s="3" cm="1">
        <f t="array" ref="E53">IFERROR(_xlfn._xlws.FILTER(BD_ATLETAS[TIEMPO],(BD_ATLETAS[ATLETA]=$A53)*(BD_ATLETAS[PRUEBA]='CHEQUEO D.M'!$B$1)*(BD_ATLETAS[SEXO]='CHEQUEO D.M'!$C$1)*(BD_ATLETAS[F. COMPETENCIA]='CHEQUEO D.M'!E$2)),"N/P")</f>
        <v>3.3253472222222222E-3</v>
      </c>
      <c r="F53" s="3" cm="1">
        <f t="array" ref="F53">IFERROR(_xlfn._xlws.FILTER(BD_ATLETAS[TIEMPO],(BD_ATLETAS[ATLETA]=$A53)*(BD_ATLETAS[PRUEBA]='CHEQUEO D.M'!$B$1)*(BD_ATLETAS[SEXO]='CHEQUEO D.M'!$C$1)*(BD_ATLETAS[F. COMPETENCIA]='CHEQUEO D.M'!F$2)),"N/P")</f>
        <v>3.2186342592592596E-3</v>
      </c>
      <c r="G53" s="3" cm="1">
        <f t="array" ref="G53">IFERROR(_xlfn._xlws.FILTER(BD_ATLETAS[TIEMPO],(BD_ATLETAS[ATLETA]=$A53)*(BD_ATLETAS[PRUEBA]='CHEQUEO D.M'!$B$1)*(BD_ATLETAS[SEXO]='CHEQUEO D.M'!$C$1)*(BD_ATLETAS[F. COMPETENCIA]='CHEQUEO D.M'!G$2)),"N/P")</f>
        <v>3.28900462962963E-3</v>
      </c>
      <c r="H53" s="3" cm="1">
        <f t="array" ref="H53">IFERROR(_xlfn._xlws.FILTER(BD_ATLETAS[TIEMPO],(BD_ATLETAS[ATLETA]=$A53)*(BD_ATLETAS[PRUEBA]='CHEQUEO D.M'!$B$1)*(BD_ATLETAS[SEXO]='CHEQUEO D.M'!$C$1)*(BD_ATLETAS[F. COMPETENCIA]='CHEQUEO D.M'!H$2)),"N/P")</f>
        <v>3.3008101851851853E-3</v>
      </c>
      <c r="I53" s="3" cm="1">
        <f t="array" ref="I53">IFERROR(_xlfn._xlws.FILTER(BD_ATLETAS[TIEMPO],(BD_ATLETAS[ATLETA]=$A53)*(BD_ATLETAS[PRUEBA]='CHEQUEO D.M'!$B$1)*(BD_ATLETAS[SEXO]='CHEQUEO D.M'!$C$1)*(BD_ATLETAS[F. COMPETENCIA]='CHEQUEO D.M'!I$2)),"N/P")</f>
        <v>3.2953703703703708E-3</v>
      </c>
      <c r="J53" s="3" cm="1">
        <f t="array" ref="J53">IFERROR(_xlfn._xlws.FILTER(BD_ATLETAS[TIEMPO],(BD_ATLETAS[ATLETA]=$A53)*(BD_ATLETAS[PRUEBA]='CHEQUEO D.M'!$B$1)*(BD_ATLETAS[SEXO]='CHEQUEO D.M'!$C$1)*(BD_ATLETAS[F. COMPETENCIA]='CHEQUEO D.M'!J$2)),"N/P")</f>
        <v>3.3362268518518519E-3</v>
      </c>
      <c r="K53" s="3" t="str">
        <f t="shared" ca="1" si="13"/>
        <v>04:29,05</v>
      </c>
      <c r="L53" s="3">
        <f t="shared" ca="1" si="14"/>
        <v>2.2222222222222218E-4</v>
      </c>
      <c r="M53" s="1" t="str" cm="1">
        <f t="array" aca="1" ref="M53" ca="1">_xlfn.IFS(B53&lt;10,"",L53&gt;0,"",L53&lt;0,"VALIDO")</f>
        <v/>
      </c>
      <c r="N53" s="3">
        <f t="shared" si="3"/>
        <v>-1.0671296296296253E-4</v>
      </c>
      <c r="O53" s="3">
        <f t="shared" si="4"/>
        <v>7.0370370370370378E-5</v>
      </c>
      <c r="P53" s="3">
        <f t="shared" si="5"/>
        <v>1.1805555555555267E-5</v>
      </c>
      <c r="Q53" s="3">
        <f t="shared" si="6"/>
        <v>-5.4398148148144566E-6</v>
      </c>
      <c r="R53" s="3">
        <f t="shared" si="7"/>
        <v>4.0856481481481126E-5</v>
      </c>
      <c r="S53" s="25" t="str" cm="1">
        <f t="array" ref="S53">IF(INDEX(U53:X53,COUNTA(U53:X53))&lt;0,"MEJORA CONTINUA","")</f>
        <v/>
      </c>
      <c r="T53" s="1">
        <f t="shared" si="8"/>
        <v>6</v>
      </c>
      <c r="U53">
        <f t="shared" si="11"/>
        <v>0</v>
      </c>
      <c r="V53">
        <f t="shared" si="11"/>
        <v>2</v>
      </c>
      <c r="W53">
        <f t="shared" si="12"/>
        <v>0</v>
      </c>
      <c r="X53">
        <f t="shared" si="12"/>
        <v>0</v>
      </c>
    </row>
    <row r="54" spans="1:24" x14ac:dyDescent="0.25">
      <c r="A54" t="s">
        <v>276</v>
      </c>
      <c r="B54" s="1">
        <f ca="1">_xlfn.XLOOKUP(A54,ATLETAS!$C:$C,ATLETAS!B:B,"-")</f>
        <v>20</v>
      </c>
      <c r="C54" s="1" t="str">
        <f>_xlfn.XLOOKUP(A54,ATLETAS!$C:$C,ATLETAS!F:F,"-")</f>
        <v>NNG</v>
      </c>
      <c r="D54" s="19">
        <f t="shared" si="0"/>
        <v>3.1784722222222223E-3</v>
      </c>
      <c r="E54" s="3" cm="1">
        <f t="array" ref="E54">IFERROR(_xlfn._xlws.FILTER(BD_ATLETAS[TIEMPO],(BD_ATLETAS[ATLETA]=$A54)*(BD_ATLETAS[PRUEBA]='CHEQUEO D.M'!$B$1)*(BD_ATLETAS[SEXO]='CHEQUEO D.M'!$C$1)*(BD_ATLETAS[F. COMPETENCIA]='CHEQUEO D.M'!E$2)),"N/P")</f>
        <v>3.2386574074074075E-3</v>
      </c>
      <c r="F54" s="3" cm="1">
        <f t="array" ref="F54">IFERROR(_xlfn._xlws.FILTER(BD_ATLETAS[TIEMPO],(BD_ATLETAS[ATLETA]=$A54)*(BD_ATLETAS[PRUEBA]='CHEQUEO D.M'!$B$1)*(BD_ATLETAS[SEXO]='CHEQUEO D.M'!$C$1)*(BD_ATLETAS[F. COMPETENCIA]='CHEQUEO D.M'!F$2)),"N/P")</f>
        <v>3.1784722222222223E-3</v>
      </c>
      <c r="G54" s="3" cm="1">
        <f t="array" ref="G54">IFERROR(_xlfn._xlws.FILTER(BD_ATLETAS[TIEMPO],(BD_ATLETAS[ATLETA]=$A54)*(BD_ATLETAS[PRUEBA]='CHEQUEO D.M'!$B$1)*(BD_ATLETAS[SEXO]='CHEQUEO D.M'!$C$1)*(BD_ATLETAS[F. COMPETENCIA]='CHEQUEO D.M'!G$2)),"N/P")</f>
        <v>3.2172453703703707E-3</v>
      </c>
      <c r="H54" s="3" cm="1">
        <f t="array" ref="H54">IFERROR(_xlfn._xlws.FILTER(BD_ATLETAS[TIEMPO],(BD_ATLETAS[ATLETA]=$A54)*(BD_ATLETAS[PRUEBA]='CHEQUEO D.M'!$B$1)*(BD_ATLETAS[SEXO]='CHEQUEO D.M'!$C$1)*(BD_ATLETAS[F. COMPETENCIA]='CHEQUEO D.M'!H$2)),"N/P")</f>
        <v>3.2788194444444444E-3</v>
      </c>
      <c r="I54" s="3" t="str" cm="1">
        <f t="array" ref="I54">IFERROR(_xlfn._xlws.FILTER(BD_ATLETAS[TIEMPO],(BD_ATLETAS[ATLETA]=$A54)*(BD_ATLETAS[PRUEBA]='CHEQUEO D.M'!$B$1)*(BD_ATLETAS[SEXO]='CHEQUEO D.M'!$C$1)*(BD_ATLETAS[F. COMPETENCIA]='CHEQUEO D.M'!I$2)),"N/P")</f>
        <v>N/P</v>
      </c>
      <c r="J54" s="3" cm="1">
        <f t="array" ref="J54">IFERROR(_xlfn._xlws.FILTER(BD_ATLETAS[TIEMPO],(BD_ATLETAS[ATLETA]=$A54)*(BD_ATLETAS[PRUEBA]='CHEQUEO D.M'!$B$1)*(BD_ATLETAS[SEXO]='CHEQUEO D.M'!$C$1)*(BD_ATLETAS[F. COMPETENCIA]='CHEQUEO D.M'!J$2)),"N/P")</f>
        <v>3.2512731481481477E-3</v>
      </c>
      <c r="K54" s="3" t="str">
        <f t="shared" ca="1" si="13"/>
        <v>04:23,21</v>
      </c>
      <c r="L54" s="3">
        <f t="shared" ca="1" si="14"/>
        <v>2.0486111111111096E-4</v>
      </c>
      <c r="M54" s="1" t="str" cm="1">
        <f t="array" aca="1" ref="M54" ca="1">_xlfn.IFS(B54&lt;10,"",L54&gt;0,"",L54&lt;0,"VALIDO")</f>
        <v/>
      </c>
      <c r="N54" s="3">
        <f t="shared" si="3"/>
        <v>-6.0185185185185255E-5</v>
      </c>
      <c r="O54" s="3">
        <f t="shared" si="4"/>
        <v>3.8773148148148456E-5</v>
      </c>
      <c r="P54" s="3">
        <f t="shared" si="5"/>
        <v>6.1574074074073702E-5</v>
      </c>
      <c r="Q54" s="3" t="str">
        <f t="shared" si="6"/>
        <v/>
      </c>
      <c r="R54" s="3" t="str">
        <f t="shared" si="7"/>
        <v/>
      </c>
      <c r="S54" s="25" t="str" cm="1">
        <f t="array" ref="S54">IF(INDEX(U54:X54,COUNTA(U54:X54))&lt;0,"MEJORA CONTINUA","")</f>
        <v/>
      </c>
      <c r="T54" s="1">
        <f t="shared" si="8"/>
        <v>5</v>
      </c>
      <c r="U54">
        <f t="shared" si="11"/>
        <v>0</v>
      </c>
      <c r="V54">
        <f t="shared" si="11"/>
        <v>2</v>
      </c>
      <c r="W54" t="str">
        <f t="shared" si="12"/>
        <v/>
      </c>
      <c r="X54" t="str">
        <f t="shared" si="12"/>
        <v/>
      </c>
    </row>
    <row r="55" spans="1:24" x14ac:dyDescent="0.25">
      <c r="A55" t="s">
        <v>103</v>
      </c>
      <c r="B55" s="1">
        <f ca="1">_xlfn.XLOOKUP(A55,ATLETAS!$C:$C,ATLETAS!B:B,"-")</f>
        <v>21</v>
      </c>
      <c r="C55" s="1" t="str">
        <f>_xlfn.XLOOKUP(A55,ATLETAS!$C:$C,ATLETAS!F:F,"-")</f>
        <v>AQUARIUM</v>
      </c>
      <c r="D55" s="19">
        <f t="shared" si="0"/>
        <v>5.0636574074074073E-3</v>
      </c>
      <c r="E55" s="3" t="str" cm="1">
        <f t="array" ref="E55">IFERROR(_xlfn._xlws.FILTER(BD_ATLETAS[TIEMPO],(BD_ATLETAS[ATLETA]=$A55)*(BD_ATLETAS[PRUEBA]='CHEQUEO D.M'!$B$1)*(BD_ATLETAS[SEXO]='CHEQUEO D.M'!$C$1)*(BD_ATLETAS[F. COMPETENCIA]='CHEQUEO D.M'!E$2)),"N/P")</f>
        <v>N/P</v>
      </c>
      <c r="F55" s="3" t="str" cm="1">
        <f t="array" ref="F55">IFERROR(_xlfn._xlws.FILTER(BD_ATLETAS[TIEMPO],(BD_ATLETAS[ATLETA]=$A55)*(BD_ATLETAS[PRUEBA]='CHEQUEO D.M'!$B$1)*(BD_ATLETAS[SEXO]='CHEQUEO D.M'!$C$1)*(BD_ATLETAS[F. COMPETENCIA]='CHEQUEO D.M'!F$2)),"N/P")</f>
        <v>N/P</v>
      </c>
      <c r="G55" s="3" t="str" cm="1">
        <f t="array" ref="G55">IFERROR(_xlfn._xlws.FILTER(BD_ATLETAS[TIEMPO],(BD_ATLETAS[ATLETA]=$A55)*(BD_ATLETAS[PRUEBA]='CHEQUEO D.M'!$B$1)*(BD_ATLETAS[SEXO]='CHEQUEO D.M'!$C$1)*(BD_ATLETAS[F. COMPETENCIA]='CHEQUEO D.M'!G$2)),"N/P")</f>
        <v>N/P</v>
      </c>
      <c r="H55" s="3" t="str" cm="1">
        <f t="array" ref="H55">IFERROR(_xlfn._xlws.FILTER(BD_ATLETAS[TIEMPO],(BD_ATLETAS[ATLETA]=$A55)*(BD_ATLETAS[PRUEBA]='CHEQUEO D.M'!$B$1)*(BD_ATLETAS[SEXO]='CHEQUEO D.M'!$C$1)*(BD_ATLETAS[F. COMPETENCIA]='CHEQUEO D.M'!H$2)),"N/P")</f>
        <v>N/P</v>
      </c>
      <c r="I55" s="3" cm="1">
        <f t="array" ref="I55">IFERROR(_xlfn._xlws.FILTER(BD_ATLETAS[TIEMPO],(BD_ATLETAS[ATLETA]=$A55)*(BD_ATLETAS[PRUEBA]='CHEQUEO D.M'!$B$1)*(BD_ATLETAS[SEXO]='CHEQUEO D.M'!$C$1)*(BD_ATLETAS[F. COMPETENCIA]='CHEQUEO D.M'!I$2)),"N/P")</f>
        <v>5.4506944444444446E-3</v>
      </c>
      <c r="J55" s="3" cm="1">
        <f t="array" ref="J55">IFERROR(_xlfn._xlws.FILTER(BD_ATLETAS[TIEMPO],(BD_ATLETAS[ATLETA]=$A55)*(BD_ATLETAS[PRUEBA]='CHEQUEO D.M'!$B$1)*(BD_ATLETAS[SEXO]='CHEQUEO D.M'!$C$1)*(BD_ATLETAS[F. COMPETENCIA]='CHEQUEO D.M'!J$2)),"N/P")</f>
        <v>5.0636574074074073E-3</v>
      </c>
      <c r="K55" s="3" t="str">
        <f t="shared" ca="1" si="13"/>
        <v>04:23,21</v>
      </c>
      <c r="L55" s="3">
        <f t="shared" ca="1" si="14"/>
        <v>2.0172453703703706E-3</v>
      </c>
      <c r="M55" s="1" t="str" cm="1">
        <f t="array" aca="1" ref="M55" ca="1">_xlfn.IFS(B55&lt;10,"",L55&gt;0,"",L55&lt;0,"VALIDO")</f>
        <v/>
      </c>
      <c r="N55" s="3" t="str">
        <f t="shared" si="3"/>
        <v/>
      </c>
      <c r="O55" s="3" t="str">
        <f t="shared" si="4"/>
        <v/>
      </c>
      <c r="P55" s="3" t="str">
        <f t="shared" si="5"/>
        <v/>
      </c>
      <c r="Q55" s="3" t="str">
        <f t="shared" si="6"/>
        <v/>
      </c>
      <c r="R55" s="3">
        <f t="shared" si="7"/>
        <v>-3.870370370370373E-4</v>
      </c>
      <c r="S55" s="25" t="str" cm="1">
        <f t="array" ref="S55">IF(INDEX(U55:X55,COUNTA(U55:X55))&lt;0,"MEJORA CONTINUA","")</f>
        <v/>
      </c>
      <c r="T55" s="1">
        <f t="shared" si="8"/>
        <v>2</v>
      </c>
      <c r="U55" t="str">
        <f t="shared" si="11"/>
        <v/>
      </c>
      <c r="V55" t="str">
        <f t="shared" si="11"/>
        <v/>
      </c>
      <c r="W55" t="str">
        <f t="shared" si="12"/>
        <v/>
      </c>
      <c r="X55" t="str">
        <f t="shared" si="12"/>
        <v/>
      </c>
    </row>
    <row r="56" spans="1:24" x14ac:dyDescent="0.25">
      <c r="A56" t="s">
        <v>105</v>
      </c>
      <c r="B56" s="1">
        <f ca="1">_xlfn.XLOOKUP(A56,ATLETAS!$C:$C,ATLETAS!B:B,"-")</f>
        <v>26</v>
      </c>
      <c r="C56" s="1" t="str">
        <f>_xlfn.XLOOKUP(A56,ATLETAS!$C:$C,ATLETAS!F:F,"-")</f>
        <v>AQUARIUM</v>
      </c>
      <c r="D56" s="19">
        <f t="shared" si="0"/>
        <v>4.1300925925925923E-3</v>
      </c>
      <c r="E56" s="3" cm="1">
        <f t="array" ref="E56">IFERROR(_xlfn._xlws.FILTER(BD_ATLETAS[TIEMPO],(BD_ATLETAS[ATLETA]=$A56)*(BD_ATLETAS[PRUEBA]='CHEQUEO D.M'!$B$1)*(BD_ATLETAS[SEXO]='CHEQUEO D.M'!$C$1)*(BD_ATLETAS[F. COMPETENCIA]='CHEQUEO D.M'!E$2)),"N/P")</f>
        <v>4.1300925925925923E-3</v>
      </c>
      <c r="F56" s="3" t="str" cm="1">
        <f t="array" ref="F56">IFERROR(_xlfn._xlws.FILTER(BD_ATLETAS[TIEMPO],(BD_ATLETAS[ATLETA]=$A56)*(BD_ATLETAS[PRUEBA]='CHEQUEO D.M'!$B$1)*(BD_ATLETAS[SEXO]='CHEQUEO D.M'!$C$1)*(BD_ATLETAS[F. COMPETENCIA]='CHEQUEO D.M'!F$2)),"N/P")</f>
        <v>N/P</v>
      </c>
      <c r="G56" s="3" t="str" cm="1">
        <f t="array" ref="G56">IFERROR(_xlfn._xlws.FILTER(BD_ATLETAS[TIEMPO],(BD_ATLETAS[ATLETA]=$A56)*(BD_ATLETAS[PRUEBA]='CHEQUEO D.M'!$B$1)*(BD_ATLETAS[SEXO]='CHEQUEO D.M'!$C$1)*(BD_ATLETAS[F. COMPETENCIA]='CHEQUEO D.M'!G$2)),"N/P")</f>
        <v>N/P</v>
      </c>
      <c r="H56" s="3" t="str" cm="1">
        <f t="array" ref="H56">IFERROR(_xlfn._xlws.FILTER(BD_ATLETAS[TIEMPO],(BD_ATLETAS[ATLETA]=$A56)*(BD_ATLETAS[PRUEBA]='CHEQUEO D.M'!$B$1)*(BD_ATLETAS[SEXO]='CHEQUEO D.M'!$C$1)*(BD_ATLETAS[F. COMPETENCIA]='CHEQUEO D.M'!H$2)),"N/P")</f>
        <v>N/P</v>
      </c>
      <c r="I56" s="3" t="str" cm="1">
        <f t="array" ref="I56">IFERROR(_xlfn._xlws.FILTER(BD_ATLETAS[TIEMPO],(BD_ATLETAS[ATLETA]=$A56)*(BD_ATLETAS[PRUEBA]='CHEQUEO D.M'!$B$1)*(BD_ATLETAS[SEXO]='CHEQUEO D.M'!$C$1)*(BD_ATLETAS[F. COMPETENCIA]='CHEQUEO D.M'!I$2)),"N/P")</f>
        <v>N/P</v>
      </c>
      <c r="J56" s="3" t="str" cm="1">
        <f t="array" ref="J56">IFERROR(_xlfn._xlws.FILTER(BD_ATLETAS[TIEMPO],(BD_ATLETAS[ATLETA]=$A56)*(BD_ATLETAS[PRUEBA]='CHEQUEO D.M'!$B$1)*(BD_ATLETAS[SEXO]='CHEQUEO D.M'!$C$1)*(BD_ATLETAS[F. COMPETENCIA]='CHEQUEO D.M'!J$2)),"N/P")</f>
        <v>N/P</v>
      </c>
      <c r="K56" s="3" t="str">
        <f t="shared" ca="1" si="13"/>
        <v>04:23,21</v>
      </c>
      <c r="L56" s="3">
        <f t="shared" ca="1" si="14"/>
        <v>1.0836805555555556E-3</v>
      </c>
      <c r="M56" s="1" t="str" cm="1">
        <f t="array" aca="1" ref="M56" ca="1">_xlfn.IFS(B56&lt;10,"",L56&gt;0,"",L56&lt;0,"VALIDO")</f>
        <v/>
      </c>
      <c r="N56" s="3" t="str">
        <f t="shared" si="3"/>
        <v/>
      </c>
      <c r="O56" s="3" t="str">
        <f t="shared" si="4"/>
        <v/>
      </c>
      <c r="P56" s="3" t="str">
        <f t="shared" si="5"/>
        <v/>
      </c>
      <c r="Q56" s="3" t="str">
        <f t="shared" si="6"/>
        <v/>
      </c>
      <c r="R56" s="3" t="str">
        <f t="shared" si="7"/>
        <v/>
      </c>
      <c r="S56" s="25" t="str" cm="1">
        <f t="array" ref="S56">IF(INDEX(U56:X56,COUNTA(U56:X56))&lt;0,"MEJORA CONTINUA","")</f>
        <v/>
      </c>
      <c r="T56" s="1">
        <f t="shared" si="8"/>
        <v>1</v>
      </c>
      <c r="U56" t="str">
        <f t="shared" si="11"/>
        <v/>
      </c>
      <c r="V56" t="str">
        <f t="shared" si="11"/>
        <v/>
      </c>
      <c r="W56" t="str">
        <f t="shared" si="12"/>
        <v/>
      </c>
      <c r="X56" t="str">
        <f t="shared" si="12"/>
        <v/>
      </c>
    </row>
    <row r="57" spans="1:24" x14ac:dyDescent="0.25">
      <c r="A57" t="s">
        <v>279</v>
      </c>
      <c r="B57" s="1">
        <f ca="1">_xlfn.XLOOKUP(A57,ATLETAS!$C:$C,ATLETAS!B:B,"-")</f>
        <v>26</v>
      </c>
      <c r="C57" s="1" t="str">
        <f>_xlfn.XLOOKUP(A57,ATLETAS!$C:$C,ATLETAS!F:F,"-")</f>
        <v>NNG</v>
      </c>
      <c r="D57" s="19">
        <f t="shared" si="0"/>
        <v>3.3973379629629627E-3</v>
      </c>
      <c r="E57" s="3" cm="1">
        <f t="array" ref="E57">IFERROR(_xlfn._xlws.FILTER(BD_ATLETAS[TIEMPO],(BD_ATLETAS[ATLETA]=$A57)*(BD_ATLETAS[PRUEBA]='CHEQUEO D.M'!$B$1)*(BD_ATLETAS[SEXO]='CHEQUEO D.M'!$C$1)*(BD_ATLETAS[F. COMPETENCIA]='CHEQUEO D.M'!E$2)),"N/P")</f>
        <v>3.4335648148148146E-3</v>
      </c>
      <c r="F57" s="3" t="str" cm="1">
        <f t="array" ref="F57">IFERROR(_xlfn._xlws.FILTER(BD_ATLETAS[TIEMPO],(BD_ATLETAS[ATLETA]=$A57)*(BD_ATLETAS[PRUEBA]='CHEQUEO D.M'!$B$1)*(BD_ATLETAS[SEXO]='CHEQUEO D.M'!$C$1)*(BD_ATLETAS[F. COMPETENCIA]='CHEQUEO D.M'!F$2)),"N/P")</f>
        <v>N/P</v>
      </c>
      <c r="G57" s="3" t="str" cm="1">
        <f t="array" ref="G57">IFERROR(_xlfn._xlws.FILTER(BD_ATLETAS[TIEMPO],(BD_ATLETAS[ATLETA]=$A57)*(BD_ATLETAS[PRUEBA]='CHEQUEO D.M'!$B$1)*(BD_ATLETAS[SEXO]='CHEQUEO D.M'!$C$1)*(BD_ATLETAS[F. COMPETENCIA]='CHEQUEO D.M'!G$2)),"N/P")</f>
        <v>N/P</v>
      </c>
      <c r="H57" s="3" t="str" cm="1">
        <f t="array" ref="H57">IFERROR(_xlfn._xlws.FILTER(BD_ATLETAS[TIEMPO],(BD_ATLETAS[ATLETA]=$A57)*(BD_ATLETAS[PRUEBA]='CHEQUEO D.M'!$B$1)*(BD_ATLETAS[SEXO]='CHEQUEO D.M'!$C$1)*(BD_ATLETAS[F. COMPETENCIA]='CHEQUEO D.M'!H$2)),"N/P")</f>
        <v>N/P</v>
      </c>
      <c r="I57" s="3" cm="1">
        <f t="array" ref="I57">IFERROR(_xlfn._xlws.FILTER(BD_ATLETAS[TIEMPO],(BD_ATLETAS[ATLETA]=$A57)*(BD_ATLETAS[PRUEBA]='CHEQUEO D.M'!$B$1)*(BD_ATLETAS[SEXO]='CHEQUEO D.M'!$C$1)*(BD_ATLETAS[F. COMPETENCIA]='CHEQUEO D.M'!I$2)),"N/P")</f>
        <v>3.3973379629629627E-3</v>
      </c>
      <c r="J57" s="3" t="str" cm="1">
        <f t="array" ref="J57">IFERROR(_xlfn._xlws.FILTER(BD_ATLETAS[TIEMPO],(BD_ATLETAS[ATLETA]=$A57)*(BD_ATLETAS[PRUEBA]='CHEQUEO D.M'!$B$1)*(BD_ATLETAS[SEXO]='CHEQUEO D.M'!$C$1)*(BD_ATLETAS[F. COMPETENCIA]='CHEQUEO D.M'!J$2)),"N/P")</f>
        <v>N/P</v>
      </c>
      <c r="K57" s="3" t="str">
        <f t="shared" ca="1" si="13"/>
        <v>04:23,21</v>
      </c>
      <c r="L57" s="3">
        <f t="shared" ca="1" si="14"/>
        <v>3.5092592592592597E-4</v>
      </c>
      <c r="M57" s="1" t="str" cm="1">
        <f t="array" aca="1" ref="M57" ca="1">_xlfn.IFS(B57&lt;10,"",L57&gt;0,"",L57&lt;0,"VALIDO")</f>
        <v/>
      </c>
      <c r="N57" s="3" t="str">
        <f t="shared" si="3"/>
        <v/>
      </c>
      <c r="O57" s="3" t="str">
        <f t="shared" si="4"/>
        <v/>
      </c>
      <c r="P57" s="3" t="str">
        <f t="shared" si="5"/>
        <v/>
      </c>
      <c r="Q57" s="3" t="str">
        <f t="shared" si="6"/>
        <v/>
      </c>
      <c r="R57" s="3" t="str">
        <f t="shared" si="7"/>
        <v/>
      </c>
      <c r="S57" s="25" t="str" cm="1">
        <f t="array" ref="S57">IF(INDEX(U57:X57,COUNTA(U57:X57))&lt;0,"MEJORA CONTINUA","")</f>
        <v/>
      </c>
      <c r="T57" s="1">
        <f t="shared" si="8"/>
        <v>2</v>
      </c>
      <c r="U57" t="str">
        <f t="shared" si="11"/>
        <v/>
      </c>
      <c r="V57" t="str">
        <f t="shared" si="11"/>
        <v/>
      </c>
      <c r="W57" t="str">
        <f t="shared" si="12"/>
        <v/>
      </c>
      <c r="X57" t="str">
        <f t="shared" si="12"/>
        <v/>
      </c>
    </row>
    <row r="58" spans="1:24" x14ac:dyDescent="0.25">
      <c r="A58" t="s">
        <v>144</v>
      </c>
      <c r="B58" s="1">
        <f ca="1">_xlfn.XLOOKUP(A58,ATLETAS!$C:$C,ATLETAS!B:B,"-")</f>
        <v>28</v>
      </c>
      <c r="C58" s="1" t="str">
        <f>_xlfn.XLOOKUP(A58,ATLETAS!$C:$C,ATLETAS!F:F,"-")</f>
        <v>DELFINES</v>
      </c>
      <c r="D58" s="19">
        <f t="shared" si="0"/>
        <v>4.2839120370370366E-3</v>
      </c>
      <c r="E58" s="3" cm="1">
        <f t="array" ref="E58">IFERROR(_xlfn._xlws.FILTER(BD_ATLETAS[TIEMPO],(BD_ATLETAS[ATLETA]=$A58)*(BD_ATLETAS[PRUEBA]='CHEQUEO D.M'!$B$1)*(BD_ATLETAS[SEXO]='CHEQUEO D.M'!$C$1)*(BD_ATLETAS[F. COMPETENCIA]='CHEQUEO D.M'!E$2)),"N/P")</f>
        <v>4.4193865740740738E-3</v>
      </c>
      <c r="F58" s="3" cm="1">
        <f t="array" ref="F58">IFERROR(_xlfn._xlws.FILTER(BD_ATLETAS[TIEMPO],(BD_ATLETAS[ATLETA]=$A58)*(BD_ATLETAS[PRUEBA]='CHEQUEO D.M'!$B$1)*(BD_ATLETAS[SEXO]='CHEQUEO D.M'!$C$1)*(BD_ATLETAS[F. COMPETENCIA]='CHEQUEO D.M'!F$2)),"N/P")</f>
        <v>4.3712962962962967E-3</v>
      </c>
      <c r="G58" s="3" t="str" cm="1">
        <f t="array" ref="G58">IFERROR(_xlfn._xlws.FILTER(BD_ATLETAS[TIEMPO],(BD_ATLETAS[ATLETA]=$A58)*(BD_ATLETAS[PRUEBA]='CHEQUEO D.M'!$B$1)*(BD_ATLETAS[SEXO]='CHEQUEO D.M'!$C$1)*(BD_ATLETAS[F. COMPETENCIA]='CHEQUEO D.M'!G$2)),"N/P")</f>
        <v>N/P</v>
      </c>
      <c r="H58" s="3" t="str" cm="1">
        <f t="array" ref="H58">IFERROR(_xlfn._xlws.FILTER(BD_ATLETAS[TIEMPO],(BD_ATLETAS[ATLETA]=$A58)*(BD_ATLETAS[PRUEBA]='CHEQUEO D.M'!$B$1)*(BD_ATLETAS[SEXO]='CHEQUEO D.M'!$C$1)*(BD_ATLETAS[F. COMPETENCIA]='CHEQUEO D.M'!H$2)),"N/P")</f>
        <v>N/P</v>
      </c>
      <c r="I58" s="3" cm="1">
        <f t="array" ref="I58">IFERROR(_xlfn._xlws.FILTER(BD_ATLETAS[TIEMPO],(BD_ATLETAS[ATLETA]=$A58)*(BD_ATLETAS[PRUEBA]='CHEQUEO D.M'!$B$1)*(BD_ATLETAS[SEXO]='CHEQUEO D.M'!$C$1)*(BD_ATLETAS[F. COMPETENCIA]='CHEQUEO D.M'!I$2)),"N/P")</f>
        <v>4.2839120370370366E-3</v>
      </c>
      <c r="J58" s="3" t="str" cm="1">
        <f t="array" ref="J58">IFERROR(_xlfn._xlws.FILTER(BD_ATLETAS[TIEMPO],(BD_ATLETAS[ATLETA]=$A58)*(BD_ATLETAS[PRUEBA]='CHEQUEO D.M'!$B$1)*(BD_ATLETAS[SEXO]='CHEQUEO D.M'!$C$1)*(BD_ATLETAS[F. COMPETENCIA]='CHEQUEO D.M'!J$2)),"N/P")</f>
        <v>N/P</v>
      </c>
      <c r="K58" s="3" t="str">
        <f t="shared" ca="1" si="13"/>
        <v>04:23,21</v>
      </c>
      <c r="L58" s="3">
        <f t="shared" ca="1" si="14"/>
        <v>1.2374999999999999E-3</v>
      </c>
      <c r="M58" s="1" t="str" cm="1">
        <f t="array" aca="1" ref="M58" ca="1">_xlfn.IFS(B58&lt;10,"",L58&gt;0,"",L58&lt;0,"VALIDO")</f>
        <v/>
      </c>
      <c r="N58" s="3">
        <f t="shared" si="3"/>
        <v>-4.8090277777777107E-5</v>
      </c>
      <c r="O58" s="3" t="str">
        <f t="shared" si="4"/>
        <v/>
      </c>
      <c r="P58" s="3" t="str">
        <f t="shared" si="5"/>
        <v/>
      </c>
      <c r="Q58" s="3" t="str">
        <f t="shared" si="6"/>
        <v/>
      </c>
      <c r="R58" s="3" t="str">
        <f t="shared" si="7"/>
        <v/>
      </c>
      <c r="S58" s="25" t="str" cm="1">
        <f t="array" ref="S58">IF(INDEX(U58:X58,COUNTA(U58:X58))&lt;0,"MEJORA CONTINUA","")</f>
        <v/>
      </c>
      <c r="T58" s="1">
        <f t="shared" si="8"/>
        <v>3</v>
      </c>
      <c r="U58" t="str">
        <f t="shared" si="11"/>
        <v/>
      </c>
      <c r="V58" t="str">
        <f t="shared" si="11"/>
        <v/>
      </c>
      <c r="W58" t="str">
        <f t="shared" si="12"/>
        <v/>
      </c>
      <c r="X58" t="str">
        <f t="shared" si="12"/>
        <v/>
      </c>
    </row>
    <row r="59" spans="1:24" x14ac:dyDescent="0.25">
      <c r="A59" t="s">
        <v>416</v>
      </c>
      <c r="B59" s="1">
        <f ca="1">_xlfn.XLOOKUP(A59,ATLETAS!$C:$C,ATLETAS!B:B,"-")</f>
        <v>29</v>
      </c>
      <c r="C59" s="1" t="str">
        <f>_xlfn.XLOOKUP(A59,ATLETAS!$C:$C,ATLETAS!F:F,"-")</f>
        <v>DELFINES</v>
      </c>
      <c r="D59" s="19">
        <f t="shared" si="0"/>
        <v>5.5913773148148146E-3</v>
      </c>
      <c r="E59" s="3" cm="1">
        <f t="array" ref="E59">IFERROR(_xlfn._xlws.FILTER(BD_ATLETAS[TIEMPO],(BD_ATLETAS[ATLETA]=$A59)*(BD_ATLETAS[PRUEBA]='CHEQUEO D.M'!$B$1)*(BD_ATLETAS[SEXO]='CHEQUEO D.M'!$C$1)*(BD_ATLETAS[F. COMPETENCIA]='CHEQUEO D.M'!E$2)),"N/P")</f>
        <v>5.5913773148148146E-3</v>
      </c>
      <c r="F59" s="3" t="str" cm="1">
        <f t="array" ref="F59">IFERROR(_xlfn._xlws.FILTER(BD_ATLETAS[TIEMPO],(BD_ATLETAS[ATLETA]=$A59)*(BD_ATLETAS[PRUEBA]='CHEQUEO D.M'!$B$1)*(BD_ATLETAS[SEXO]='CHEQUEO D.M'!$C$1)*(BD_ATLETAS[F. COMPETENCIA]='CHEQUEO D.M'!F$2)),"N/P")</f>
        <v>N/P</v>
      </c>
      <c r="G59" s="3" t="str" cm="1">
        <f t="array" ref="G59">IFERROR(_xlfn._xlws.FILTER(BD_ATLETAS[TIEMPO],(BD_ATLETAS[ATLETA]=$A59)*(BD_ATLETAS[PRUEBA]='CHEQUEO D.M'!$B$1)*(BD_ATLETAS[SEXO]='CHEQUEO D.M'!$C$1)*(BD_ATLETAS[F. COMPETENCIA]='CHEQUEO D.M'!G$2)),"N/P")</f>
        <v>N/P</v>
      </c>
      <c r="H59" s="3" t="str" cm="1">
        <f t="array" ref="H59">IFERROR(_xlfn._xlws.FILTER(BD_ATLETAS[TIEMPO],(BD_ATLETAS[ATLETA]=$A59)*(BD_ATLETAS[PRUEBA]='CHEQUEO D.M'!$B$1)*(BD_ATLETAS[SEXO]='CHEQUEO D.M'!$C$1)*(BD_ATLETAS[F. COMPETENCIA]='CHEQUEO D.M'!H$2)),"N/P")</f>
        <v>N/P</v>
      </c>
      <c r="I59" s="3" t="str" cm="1">
        <f t="array" ref="I59">IFERROR(_xlfn._xlws.FILTER(BD_ATLETAS[TIEMPO],(BD_ATLETAS[ATLETA]=$A59)*(BD_ATLETAS[PRUEBA]='CHEQUEO D.M'!$B$1)*(BD_ATLETAS[SEXO]='CHEQUEO D.M'!$C$1)*(BD_ATLETAS[F. COMPETENCIA]='CHEQUEO D.M'!I$2)),"N/P")</f>
        <v>N/P</v>
      </c>
      <c r="J59" s="3" t="str" cm="1">
        <f t="array" ref="J59">IFERROR(_xlfn._xlws.FILTER(BD_ATLETAS[TIEMPO],(BD_ATLETAS[ATLETA]=$A59)*(BD_ATLETAS[PRUEBA]='CHEQUEO D.M'!$B$1)*(BD_ATLETAS[SEXO]='CHEQUEO D.M'!$C$1)*(BD_ATLETAS[F. COMPETENCIA]='CHEQUEO D.M'!J$2)),"N/P")</f>
        <v>N/P</v>
      </c>
      <c r="K59" s="3" t="str">
        <f t="shared" ca="1" si="13"/>
        <v>04:23,21</v>
      </c>
      <c r="L59" s="3">
        <f t="shared" ca="1" si="14"/>
        <v>2.5449652777777779E-3</v>
      </c>
      <c r="M59" s="1" t="str" cm="1">
        <f t="array" aca="1" ref="M59" ca="1">_xlfn.IFS(B59&lt;10,"",L59&gt;0,"",L59&lt;0,"VALIDO")</f>
        <v/>
      </c>
      <c r="N59" s="3" t="str">
        <f t="shared" si="3"/>
        <v/>
      </c>
      <c r="O59" s="3" t="str">
        <f t="shared" si="4"/>
        <v/>
      </c>
      <c r="P59" s="3" t="str">
        <f t="shared" si="5"/>
        <v/>
      </c>
      <c r="Q59" s="3" t="str">
        <f t="shared" si="6"/>
        <v/>
      </c>
      <c r="R59" s="3" t="str">
        <f t="shared" si="7"/>
        <v/>
      </c>
      <c r="S59" s="25" t="str" cm="1">
        <f t="array" ref="S59">IF(INDEX(U59:X59,COUNTA(U59:X59))&lt;0,"MEJORA CONTINUA","")</f>
        <v/>
      </c>
      <c r="T59" s="1">
        <f t="shared" si="8"/>
        <v>1</v>
      </c>
      <c r="U59" t="str">
        <f t="shared" si="11"/>
        <v/>
      </c>
      <c r="V59" t="str">
        <f t="shared" si="11"/>
        <v/>
      </c>
      <c r="W59" t="str">
        <f t="shared" si="12"/>
        <v/>
      </c>
      <c r="X59" t="str">
        <f t="shared" si="12"/>
        <v/>
      </c>
    </row>
    <row r="60" spans="1:24" x14ac:dyDescent="0.25">
      <c r="A60" t="s">
        <v>452</v>
      </c>
      <c r="B60" s="1">
        <f ca="1">_xlfn.XLOOKUP(A60,ATLETAS!$C:$C,ATLETAS!B:B,"-")</f>
        <v>32</v>
      </c>
      <c r="C60" s="1" t="str">
        <f>_xlfn.XLOOKUP(A60,ATLETAS!$C:$C,ATLETAS!F:F,"-")</f>
        <v>MASTER</v>
      </c>
      <c r="D60" s="19">
        <f t="shared" si="0"/>
        <v>6.258217592592593E-3</v>
      </c>
      <c r="E60" s="3" cm="1">
        <f t="array" ref="E60">IFERROR(_xlfn._xlws.FILTER(BD_ATLETAS[TIEMPO],(BD_ATLETAS[ATLETA]=$A60)*(BD_ATLETAS[PRUEBA]='CHEQUEO D.M'!$B$1)*(BD_ATLETAS[SEXO]='CHEQUEO D.M'!$C$1)*(BD_ATLETAS[F. COMPETENCIA]='CHEQUEO D.M'!E$2)),"N/P")</f>
        <v>6.258217592592593E-3</v>
      </c>
      <c r="F60" s="3" t="str" cm="1">
        <f t="array" ref="F60">IFERROR(_xlfn._xlws.FILTER(BD_ATLETAS[TIEMPO],(BD_ATLETAS[ATLETA]=$A60)*(BD_ATLETAS[PRUEBA]='CHEQUEO D.M'!$B$1)*(BD_ATLETAS[SEXO]='CHEQUEO D.M'!$C$1)*(BD_ATLETAS[F. COMPETENCIA]='CHEQUEO D.M'!F$2)),"N/P")</f>
        <v>N/P</v>
      </c>
      <c r="G60" s="3" t="str" cm="1">
        <f t="array" ref="G60">IFERROR(_xlfn._xlws.FILTER(BD_ATLETAS[TIEMPO],(BD_ATLETAS[ATLETA]=$A60)*(BD_ATLETAS[PRUEBA]='CHEQUEO D.M'!$B$1)*(BD_ATLETAS[SEXO]='CHEQUEO D.M'!$C$1)*(BD_ATLETAS[F. COMPETENCIA]='CHEQUEO D.M'!G$2)),"N/P")</f>
        <v>N/P</v>
      </c>
      <c r="H60" s="3" t="str" cm="1">
        <f t="array" ref="H60">IFERROR(_xlfn._xlws.FILTER(BD_ATLETAS[TIEMPO],(BD_ATLETAS[ATLETA]=$A60)*(BD_ATLETAS[PRUEBA]='CHEQUEO D.M'!$B$1)*(BD_ATLETAS[SEXO]='CHEQUEO D.M'!$C$1)*(BD_ATLETAS[F. COMPETENCIA]='CHEQUEO D.M'!H$2)),"N/P")</f>
        <v>N/P</v>
      </c>
      <c r="I60" s="3" t="str" cm="1">
        <f t="array" ref="I60">IFERROR(_xlfn._xlws.FILTER(BD_ATLETAS[TIEMPO],(BD_ATLETAS[ATLETA]=$A60)*(BD_ATLETAS[PRUEBA]='CHEQUEO D.M'!$B$1)*(BD_ATLETAS[SEXO]='CHEQUEO D.M'!$C$1)*(BD_ATLETAS[F. COMPETENCIA]='CHEQUEO D.M'!I$2)),"N/P")</f>
        <v>N/P</v>
      </c>
      <c r="J60" s="3" t="str" cm="1">
        <f t="array" ref="J60">IFERROR(_xlfn._xlws.FILTER(BD_ATLETAS[TIEMPO],(BD_ATLETAS[ATLETA]=$A60)*(BD_ATLETAS[PRUEBA]='CHEQUEO D.M'!$B$1)*(BD_ATLETAS[SEXO]='CHEQUEO D.M'!$C$1)*(BD_ATLETAS[F. COMPETENCIA]='CHEQUEO D.M'!J$2)),"N/P")</f>
        <v>N/P</v>
      </c>
      <c r="K60" s="3" t="str">
        <f t="shared" ca="1" si="13"/>
        <v>04:23,21</v>
      </c>
      <c r="L60" s="3">
        <f t="shared" ca="1" si="14"/>
        <v>3.2118055555555563E-3</v>
      </c>
      <c r="M60" s="1" t="str" cm="1">
        <f t="array" aca="1" ref="M60" ca="1">_xlfn.IFS(B60&lt;10,"",L60&gt;0,"",L60&lt;0,"VALIDO")</f>
        <v/>
      </c>
      <c r="N60" s="3" t="str">
        <f t="shared" si="3"/>
        <v/>
      </c>
      <c r="O60" s="3" t="str">
        <f t="shared" si="4"/>
        <v/>
      </c>
      <c r="P60" s="3" t="str">
        <f t="shared" si="5"/>
        <v/>
      </c>
      <c r="Q60" s="3" t="str">
        <f t="shared" si="6"/>
        <v/>
      </c>
      <c r="R60" s="3" t="str">
        <f t="shared" si="7"/>
        <v/>
      </c>
      <c r="S60" s="25" t="str" cm="1">
        <f t="array" ref="S60">IF(INDEX(U60:X60,COUNTA(U60:X60))&lt;0,"MEJORA CONTINUA","")</f>
        <v/>
      </c>
      <c r="T60" s="1">
        <f t="shared" si="8"/>
        <v>1</v>
      </c>
      <c r="U60" t="str">
        <f t="shared" si="11"/>
        <v/>
      </c>
      <c r="V60" t="str">
        <f t="shared" si="11"/>
        <v/>
      </c>
      <c r="W60" t="str">
        <f t="shared" si="12"/>
        <v/>
      </c>
      <c r="X60" t="str">
        <f t="shared" si="12"/>
        <v/>
      </c>
    </row>
    <row r="61" spans="1:24" x14ac:dyDescent="0.25">
      <c r="A61" t="s">
        <v>418</v>
      </c>
      <c r="B61" s="1">
        <f ca="1">_xlfn.XLOOKUP(A61,ATLETAS!$C:$C,ATLETAS!B:B,"-")</f>
        <v>38</v>
      </c>
      <c r="C61" s="1" t="str">
        <f>_xlfn.XLOOKUP(A61,ATLETAS!$C:$C,ATLETAS!F:F,"-")</f>
        <v>P. LIBRE</v>
      </c>
      <c r="D61" s="19">
        <f t="shared" si="0"/>
        <v>5.9335648148148143E-3</v>
      </c>
      <c r="E61" s="3" cm="1">
        <f t="array" ref="E61">IFERROR(_xlfn._xlws.FILTER(BD_ATLETAS[TIEMPO],(BD_ATLETAS[ATLETA]=$A61)*(BD_ATLETAS[PRUEBA]='CHEQUEO D.M'!$B$1)*(BD_ATLETAS[SEXO]='CHEQUEO D.M'!$C$1)*(BD_ATLETAS[F. COMPETENCIA]='CHEQUEO D.M'!E$2)),"N/P")</f>
        <v>6.5730324074074068E-3</v>
      </c>
      <c r="F61" s="3" t="str" cm="1">
        <f t="array" ref="F61">IFERROR(_xlfn._xlws.FILTER(BD_ATLETAS[TIEMPO],(BD_ATLETAS[ATLETA]=$A61)*(BD_ATLETAS[PRUEBA]='CHEQUEO D.M'!$B$1)*(BD_ATLETAS[SEXO]='CHEQUEO D.M'!$C$1)*(BD_ATLETAS[F. COMPETENCIA]='CHEQUEO D.M'!F$2)),"N/P")</f>
        <v>N/P</v>
      </c>
      <c r="G61" s="3" t="str" cm="1">
        <f t="array" ref="G61">IFERROR(_xlfn._xlws.FILTER(BD_ATLETAS[TIEMPO],(BD_ATLETAS[ATLETA]=$A61)*(BD_ATLETAS[PRUEBA]='CHEQUEO D.M'!$B$1)*(BD_ATLETAS[SEXO]='CHEQUEO D.M'!$C$1)*(BD_ATLETAS[F. COMPETENCIA]='CHEQUEO D.M'!G$2)),"N/P")</f>
        <v>N/P</v>
      </c>
      <c r="H61" s="3" t="str" cm="1">
        <f t="array" ref="H61">IFERROR(_xlfn._xlws.FILTER(BD_ATLETAS[TIEMPO],(BD_ATLETAS[ATLETA]=$A61)*(BD_ATLETAS[PRUEBA]='CHEQUEO D.M'!$B$1)*(BD_ATLETAS[SEXO]='CHEQUEO D.M'!$C$1)*(BD_ATLETAS[F. COMPETENCIA]='CHEQUEO D.M'!H$2)),"N/P")</f>
        <v>N/P</v>
      </c>
      <c r="I61" s="3" cm="1">
        <f t="array" ref="I61">IFERROR(_xlfn._xlws.FILTER(BD_ATLETAS[TIEMPO],(BD_ATLETAS[ATLETA]=$A61)*(BD_ATLETAS[PRUEBA]='CHEQUEO D.M'!$B$1)*(BD_ATLETAS[SEXO]='CHEQUEO D.M'!$C$1)*(BD_ATLETAS[F. COMPETENCIA]='CHEQUEO D.M'!I$2)),"N/P")</f>
        <v>5.9335648148148143E-3</v>
      </c>
      <c r="J61" s="3" t="str" cm="1">
        <f t="array" ref="J61">IFERROR(_xlfn._xlws.FILTER(BD_ATLETAS[TIEMPO],(BD_ATLETAS[ATLETA]=$A61)*(BD_ATLETAS[PRUEBA]='CHEQUEO D.M'!$B$1)*(BD_ATLETAS[SEXO]='CHEQUEO D.M'!$C$1)*(BD_ATLETAS[F. COMPETENCIA]='CHEQUEO D.M'!J$2)),"N/P")</f>
        <v>N/P</v>
      </c>
      <c r="K61" s="3" t="str">
        <f t="shared" ca="1" si="13"/>
        <v>04:23,21</v>
      </c>
      <c r="L61" s="3">
        <f t="shared" ca="1" si="14"/>
        <v>2.8871527777777775E-3</v>
      </c>
      <c r="M61" s="1" t="str" cm="1">
        <f t="array" aca="1" ref="M61" ca="1">_xlfn.IFS(B61&lt;10,"",L61&gt;0,"",L61&lt;0,"VALIDO")</f>
        <v/>
      </c>
      <c r="N61" s="3" t="str">
        <f t="shared" si="3"/>
        <v/>
      </c>
      <c r="O61" s="3" t="str">
        <f t="shared" si="4"/>
        <v/>
      </c>
      <c r="P61" s="3" t="str">
        <f t="shared" si="5"/>
        <v/>
      </c>
      <c r="Q61" s="3" t="str">
        <f t="shared" si="6"/>
        <v/>
      </c>
      <c r="R61" s="3" t="str">
        <f t="shared" si="7"/>
        <v/>
      </c>
      <c r="S61" s="25" t="str" cm="1">
        <f t="array" ref="S61">IF(INDEX(U61:X61,COUNTA(U61:X61))&lt;0,"MEJORA CONTINUA","")</f>
        <v/>
      </c>
      <c r="T61" s="1">
        <f t="shared" si="8"/>
        <v>2</v>
      </c>
      <c r="U61" t="str">
        <f t="shared" si="11"/>
        <v/>
      </c>
      <c r="V61" t="str">
        <f t="shared" si="11"/>
        <v/>
      </c>
      <c r="W61" t="str">
        <f t="shared" si="12"/>
        <v/>
      </c>
      <c r="X61" t="str">
        <f t="shared" si="12"/>
        <v/>
      </c>
    </row>
    <row r="62" spans="1:24" x14ac:dyDescent="0.25">
      <c r="A62" t="s">
        <v>283</v>
      </c>
      <c r="B62" s="1">
        <f ca="1">_xlfn.XLOOKUP(A62,ATLETAS!$C:$C,ATLETAS!B:B,"-")</f>
        <v>46</v>
      </c>
      <c r="C62" s="1" t="str">
        <f>_xlfn.XLOOKUP(A62,ATLETAS!$C:$C,ATLETAS!F:F,"-")</f>
        <v>NNG</v>
      </c>
      <c r="D62" s="19">
        <f t="shared" si="0"/>
        <v>6.0197916666666672E-3</v>
      </c>
      <c r="E62" s="3" t="str" cm="1">
        <f t="array" ref="E62">IFERROR(_xlfn._xlws.FILTER(BD_ATLETAS[TIEMPO],(BD_ATLETAS[ATLETA]=$A62)*(BD_ATLETAS[PRUEBA]='CHEQUEO D.M'!$B$1)*(BD_ATLETAS[SEXO]='CHEQUEO D.M'!$C$1)*(BD_ATLETAS[F. COMPETENCIA]='CHEQUEO D.M'!E$2)),"N/P")</f>
        <v>N/P</v>
      </c>
      <c r="F62" s="3" cm="1">
        <f t="array" ref="F62">IFERROR(_xlfn._xlws.FILTER(BD_ATLETAS[TIEMPO],(BD_ATLETAS[ATLETA]=$A62)*(BD_ATLETAS[PRUEBA]='CHEQUEO D.M'!$B$1)*(BD_ATLETAS[SEXO]='CHEQUEO D.M'!$C$1)*(BD_ATLETAS[F. COMPETENCIA]='CHEQUEO D.M'!F$2)),"N/P")</f>
        <v>6.0197916666666672E-3</v>
      </c>
      <c r="G62" s="3" t="str" cm="1">
        <f t="array" ref="G62">IFERROR(_xlfn._xlws.FILTER(BD_ATLETAS[TIEMPO],(BD_ATLETAS[ATLETA]=$A62)*(BD_ATLETAS[PRUEBA]='CHEQUEO D.M'!$B$1)*(BD_ATLETAS[SEXO]='CHEQUEO D.M'!$C$1)*(BD_ATLETAS[F. COMPETENCIA]='CHEQUEO D.M'!G$2)),"N/P")</f>
        <v>N/P</v>
      </c>
      <c r="H62" s="3" t="str" cm="1">
        <f t="array" ref="H62">IFERROR(_xlfn._xlws.FILTER(BD_ATLETAS[TIEMPO],(BD_ATLETAS[ATLETA]=$A62)*(BD_ATLETAS[PRUEBA]='CHEQUEO D.M'!$B$1)*(BD_ATLETAS[SEXO]='CHEQUEO D.M'!$C$1)*(BD_ATLETAS[F. COMPETENCIA]='CHEQUEO D.M'!H$2)),"N/P")</f>
        <v>N/P</v>
      </c>
      <c r="I62" s="3" t="str" cm="1">
        <f t="array" ref="I62">IFERROR(_xlfn._xlws.FILTER(BD_ATLETAS[TIEMPO],(BD_ATLETAS[ATLETA]=$A62)*(BD_ATLETAS[PRUEBA]='CHEQUEO D.M'!$B$1)*(BD_ATLETAS[SEXO]='CHEQUEO D.M'!$C$1)*(BD_ATLETAS[F. COMPETENCIA]='CHEQUEO D.M'!I$2)),"N/P")</f>
        <v>N/P</v>
      </c>
      <c r="J62" s="3" t="str" cm="1">
        <f t="array" ref="J62">IFERROR(_xlfn._xlws.FILTER(BD_ATLETAS[TIEMPO],(BD_ATLETAS[ATLETA]=$A62)*(BD_ATLETAS[PRUEBA]='CHEQUEO D.M'!$B$1)*(BD_ATLETAS[SEXO]='CHEQUEO D.M'!$C$1)*(BD_ATLETAS[F. COMPETENCIA]='CHEQUEO D.M'!J$2)),"N/P")</f>
        <v>N/P</v>
      </c>
      <c r="K62" s="3" t="str">
        <f t="shared" ca="1" si="13"/>
        <v>04:23,21</v>
      </c>
      <c r="L62" s="3">
        <f t="shared" ca="1" si="14"/>
        <v>2.9733796296296305E-3</v>
      </c>
      <c r="M62" s="1" t="str" cm="1">
        <f t="array" aca="1" ref="M62" ca="1">_xlfn.IFS(B62&lt;10,"",L62&gt;0,"",L62&lt;0,"VALIDO")</f>
        <v/>
      </c>
      <c r="N62" s="3" t="str">
        <f t="shared" si="3"/>
        <v/>
      </c>
      <c r="O62" s="3" t="str">
        <f t="shared" si="4"/>
        <v/>
      </c>
      <c r="P62" s="3" t="str">
        <f t="shared" si="5"/>
        <v/>
      </c>
      <c r="Q62" s="3" t="str">
        <f t="shared" si="6"/>
        <v/>
      </c>
      <c r="R62" s="3" t="str">
        <f t="shared" si="7"/>
        <v/>
      </c>
      <c r="S62" s="25" t="str" cm="1">
        <f t="array" ref="S62">IF(INDEX(U62:X62,COUNTA(U62:X62))&lt;0,"MEJORA CONTINUA","")</f>
        <v/>
      </c>
      <c r="T62" s="1">
        <f t="shared" si="8"/>
        <v>1</v>
      </c>
      <c r="U62" t="str">
        <f t="shared" si="11"/>
        <v/>
      </c>
      <c r="V62" t="str">
        <f t="shared" si="11"/>
        <v/>
      </c>
      <c r="W62" t="str">
        <f t="shared" si="12"/>
        <v/>
      </c>
      <c r="X62" t="str">
        <f t="shared" si="12"/>
        <v/>
      </c>
    </row>
    <row r="63" spans="1:24" x14ac:dyDescent="0.25">
      <c r="A63" t="s">
        <v>200</v>
      </c>
      <c r="B63" s="1">
        <f ca="1">_xlfn.XLOOKUP(A63,ATLETAS!$C:$C,ATLETAS!B:B,"-")</f>
        <v>52</v>
      </c>
      <c r="C63" s="1" t="str">
        <f>_xlfn.XLOOKUP(A63,ATLETAS!$C:$C,ATLETAS!F:F,"-")</f>
        <v>MASTER</v>
      </c>
      <c r="D63" s="19">
        <f t="shared" si="0"/>
        <v>4.1120370370370364E-3</v>
      </c>
      <c r="E63" s="3" t="str" cm="1">
        <f t="array" ref="E63">IFERROR(_xlfn._xlws.FILTER(BD_ATLETAS[TIEMPO],(BD_ATLETAS[ATLETA]=$A63)*(BD_ATLETAS[PRUEBA]='CHEQUEO D.M'!$B$1)*(BD_ATLETAS[SEXO]='CHEQUEO D.M'!$C$1)*(BD_ATLETAS[F. COMPETENCIA]='CHEQUEO D.M'!E$2)),"N/P")</f>
        <v>N/P</v>
      </c>
      <c r="F63" s="3" cm="1">
        <f t="array" ref="F63">IFERROR(_xlfn._xlws.FILTER(BD_ATLETAS[TIEMPO],(BD_ATLETAS[ATLETA]=$A63)*(BD_ATLETAS[PRUEBA]='CHEQUEO D.M'!$B$1)*(BD_ATLETAS[SEXO]='CHEQUEO D.M'!$C$1)*(BD_ATLETAS[F. COMPETENCIA]='CHEQUEO D.M'!F$2)),"N/P")</f>
        <v>4.1120370370370364E-3</v>
      </c>
      <c r="G63" s="3" cm="1">
        <f t="array" ref="G63">IFERROR(_xlfn._xlws.FILTER(BD_ATLETAS[TIEMPO],(BD_ATLETAS[ATLETA]=$A63)*(BD_ATLETAS[PRUEBA]='CHEQUEO D.M'!$B$1)*(BD_ATLETAS[SEXO]='CHEQUEO D.M'!$C$1)*(BD_ATLETAS[F. COMPETENCIA]='CHEQUEO D.M'!G$2)),"N/P")</f>
        <v>4.1193287037037032E-3</v>
      </c>
      <c r="H63" s="3" t="str" cm="1">
        <f t="array" ref="H63">IFERROR(_xlfn._xlws.FILTER(BD_ATLETAS[TIEMPO],(BD_ATLETAS[ATLETA]=$A63)*(BD_ATLETAS[PRUEBA]='CHEQUEO D.M'!$B$1)*(BD_ATLETAS[SEXO]='CHEQUEO D.M'!$C$1)*(BD_ATLETAS[F. COMPETENCIA]='CHEQUEO D.M'!H$2)),"N/P")</f>
        <v>N/P</v>
      </c>
      <c r="I63" s="3" t="str" cm="1">
        <f t="array" ref="I63">IFERROR(_xlfn._xlws.FILTER(BD_ATLETAS[TIEMPO],(BD_ATLETAS[ATLETA]=$A63)*(BD_ATLETAS[PRUEBA]='CHEQUEO D.M'!$B$1)*(BD_ATLETAS[SEXO]='CHEQUEO D.M'!$C$1)*(BD_ATLETAS[F. COMPETENCIA]='CHEQUEO D.M'!I$2)),"N/P")</f>
        <v>N/P</v>
      </c>
      <c r="J63" s="3" t="str" cm="1">
        <f t="array" ref="J63">IFERROR(_xlfn._xlws.FILTER(BD_ATLETAS[TIEMPO],(BD_ATLETAS[ATLETA]=$A63)*(BD_ATLETAS[PRUEBA]='CHEQUEO D.M'!$B$1)*(BD_ATLETAS[SEXO]='CHEQUEO D.M'!$C$1)*(BD_ATLETAS[F. COMPETENCIA]='CHEQUEO D.M'!J$2)),"N/P")</f>
        <v>N/P</v>
      </c>
      <c r="K63" s="3" t="str">
        <f t="shared" ca="1" si="13"/>
        <v>04:23,21</v>
      </c>
      <c r="L63" s="3">
        <f t="shared" ca="1" si="14"/>
        <v>1.0729166666666665E-3</v>
      </c>
      <c r="M63" s="1" t="str" cm="1">
        <f t="array" aca="1" ref="M63" ca="1">_xlfn.IFS(B63&lt;10,"",L63&gt;0,"",L63&lt;0,"VALIDO")</f>
        <v/>
      </c>
      <c r="N63" s="3" t="str">
        <f t="shared" si="3"/>
        <v/>
      </c>
      <c r="O63" s="3">
        <f t="shared" si="4"/>
        <v>7.291666666666731E-6</v>
      </c>
      <c r="P63" s="3" t="str">
        <f t="shared" si="5"/>
        <v/>
      </c>
      <c r="Q63" s="3" t="str">
        <f t="shared" si="6"/>
        <v/>
      </c>
      <c r="R63" s="3" t="str">
        <f t="shared" si="7"/>
        <v/>
      </c>
      <c r="S63" s="25" t="str" cm="1">
        <f t="array" ref="S63">IF(INDEX(U63:X63,COUNTA(U63:X63))&lt;0,"MEJORA CONTINUA","")</f>
        <v/>
      </c>
      <c r="T63" s="1">
        <f t="shared" si="8"/>
        <v>2</v>
      </c>
      <c r="U63" t="str">
        <f t="shared" si="11"/>
        <v/>
      </c>
      <c r="V63" t="str">
        <f t="shared" si="11"/>
        <v/>
      </c>
      <c r="W63" t="str">
        <f t="shared" si="12"/>
        <v/>
      </c>
      <c r="X63" t="str">
        <f t="shared" si="12"/>
        <v/>
      </c>
    </row>
    <row r="64" spans="1:24" x14ac:dyDescent="0.25">
      <c r="B64" s="1">
        <f>_xlfn.XLOOKUP(A64,ATLETAS!$C:$C,ATLETAS!B:B,"-")</f>
        <v>0</v>
      </c>
      <c r="C64" s="1">
        <f>_xlfn.XLOOKUP(A64,ATLETAS!$C:$C,ATLETAS!F:F,"-")</f>
        <v>0</v>
      </c>
      <c r="D64" s="19" t="str">
        <f t="shared" si="0"/>
        <v>-</v>
      </c>
      <c r="E64" s="3" t="str" cm="1">
        <f t="array" ref="E64">IFERROR(_xlfn._xlws.FILTER(BD_ATLETAS[TIEMPO],(BD_ATLETAS[ATLETA]=$A64)*(BD_ATLETAS[PRUEBA]='CHEQUEO D.M'!$B$1)*(BD_ATLETAS[SEXO]='CHEQUEO D.M'!$C$1)*(BD_ATLETAS[F. COMPETENCIA]='CHEQUEO D.M'!E$2)),"N/P")</f>
        <v>N/P</v>
      </c>
      <c r="F64" s="3" t="str" cm="1">
        <f t="array" ref="F64">IFERROR(_xlfn._xlws.FILTER(BD_ATLETAS[TIEMPO],(BD_ATLETAS[ATLETA]=$A64)*(BD_ATLETAS[PRUEBA]='CHEQUEO D.M'!$B$1)*(BD_ATLETAS[SEXO]='CHEQUEO D.M'!$C$1)*(BD_ATLETAS[F. COMPETENCIA]='CHEQUEO D.M'!F$2)),"N/P")</f>
        <v>N/P</v>
      </c>
      <c r="G64" s="3" t="str" cm="1">
        <f t="array" ref="G64">IFERROR(_xlfn._xlws.FILTER(BD_ATLETAS[TIEMPO],(BD_ATLETAS[ATLETA]=$A64)*(BD_ATLETAS[PRUEBA]='CHEQUEO D.M'!$B$1)*(BD_ATLETAS[SEXO]='CHEQUEO D.M'!$C$1)*(BD_ATLETAS[F. COMPETENCIA]='CHEQUEO D.M'!G$2)),"N/P")</f>
        <v>N/P</v>
      </c>
      <c r="H64" s="3" t="str" cm="1">
        <f t="array" ref="H64">IFERROR(_xlfn._xlws.FILTER(BD_ATLETAS[TIEMPO],(BD_ATLETAS[ATLETA]=$A64)*(BD_ATLETAS[PRUEBA]='CHEQUEO D.M'!$B$1)*(BD_ATLETAS[SEXO]='CHEQUEO D.M'!$C$1)*(BD_ATLETAS[F. COMPETENCIA]='CHEQUEO D.M'!H$2)),"N/P")</f>
        <v>N/P</v>
      </c>
      <c r="I64" s="3" t="str" cm="1">
        <f t="array" ref="I64">IFERROR(_xlfn._xlws.FILTER(BD_ATLETAS[TIEMPO],(BD_ATLETAS[ATLETA]=$A64)*(BD_ATLETAS[PRUEBA]='CHEQUEO D.M'!$B$1)*(BD_ATLETAS[SEXO]='CHEQUEO D.M'!$C$1)*(BD_ATLETAS[F. COMPETENCIA]='CHEQUEO D.M'!I$2)),"N/P")</f>
        <v>N/P</v>
      </c>
      <c r="J64" s="3" t="str" cm="1">
        <f t="array" ref="J64">IFERROR(_xlfn._xlws.FILTER(BD_ATLETAS[TIEMPO],(BD_ATLETAS[ATLETA]=$A64)*(BD_ATLETAS[PRUEBA]='CHEQUEO D.M'!$B$1)*(BD_ATLETAS[SEXO]='CHEQUEO D.M'!$C$1)*(BD_ATLETAS[F. COMPETENCIA]='CHEQUEO D.M'!J$2)),"N/P")</f>
        <v>N/P</v>
      </c>
      <c r="K64" s="3" t="str">
        <f t="shared" ref="K64:K127" si="15">IF(B64&gt;18,$AF$11,_xlfn.XLOOKUP(B64,$AD$3:$AD$11,$AF$3:$AF$11,"-"))</f>
        <v>-</v>
      </c>
      <c r="L64" s="3" t="str">
        <f t="shared" ref="L64:L127" si="16">IF(D64="-","-",SUM(LOOKUP(111,E64:J64)-K64))</f>
        <v>-</v>
      </c>
      <c r="M64" s="1" t="str" cm="1">
        <f t="array" ref="M64">_xlfn.IFS(B64&lt;10,"",L64&gt;0,"",L64&lt;0,"VALIDO")</f>
        <v/>
      </c>
      <c r="N64" s="3" t="str">
        <f t="shared" si="3"/>
        <v/>
      </c>
      <c r="O64" s="3" t="str">
        <f t="shared" si="4"/>
        <v/>
      </c>
      <c r="P64" s="3" t="str">
        <f t="shared" si="5"/>
        <v/>
      </c>
      <c r="Q64" s="3" t="str">
        <f t="shared" si="6"/>
        <v/>
      </c>
      <c r="R64" s="3" t="str">
        <f t="shared" si="7"/>
        <v/>
      </c>
      <c r="S64" s="25" t="str" cm="1">
        <f t="array" ref="S64">IF(INDEX(U64:X64,COUNTA(U64:X64))&lt;0,"MEJORA CONTINUA","")</f>
        <v/>
      </c>
      <c r="T64" s="1">
        <f t="shared" si="8"/>
        <v>0</v>
      </c>
      <c r="U64" t="str">
        <f t="shared" si="11"/>
        <v/>
      </c>
      <c r="V64" t="str">
        <f t="shared" si="11"/>
        <v/>
      </c>
      <c r="W64" t="str">
        <f t="shared" si="12"/>
        <v/>
      </c>
      <c r="X64" t="str">
        <f t="shared" si="12"/>
        <v/>
      </c>
    </row>
    <row r="65" spans="2:24" x14ac:dyDescent="0.25">
      <c r="B65" s="1">
        <f>_xlfn.XLOOKUP(A65,ATLETAS!$C:$C,ATLETAS!B:B,"-")</f>
        <v>0</v>
      </c>
      <c r="C65" s="1">
        <f>_xlfn.XLOOKUP(A65,ATLETAS!$C:$C,ATLETAS!F:F,"-")</f>
        <v>0</v>
      </c>
      <c r="D65" s="19" t="str">
        <f t="shared" si="0"/>
        <v>-</v>
      </c>
      <c r="E65" s="3" t="str" cm="1">
        <f t="array" ref="E65">IFERROR(_xlfn._xlws.FILTER(BD_ATLETAS[TIEMPO],(BD_ATLETAS[ATLETA]=$A65)*(BD_ATLETAS[PRUEBA]='CHEQUEO D.M'!$B$1)*(BD_ATLETAS[SEXO]='CHEQUEO D.M'!$C$1)*(BD_ATLETAS[F. COMPETENCIA]='CHEQUEO D.M'!E$2)),"N/P")</f>
        <v>N/P</v>
      </c>
      <c r="F65" s="3" t="str" cm="1">
        <f t="array" ref="F65">IFERROR(_xlfn._xlws.FILTER(BD_ATLETAS[TIEMPO],(BD_ATLETAS[ATLETA]=$A65)*(BD_ATLETAS[PRUEBA]='CHEQUEO D.M'!$B$1)*(BD_ATLETAS[SEXO]='CHEQUEO D.M'!$C$1)*(BD_ATLETAS[F. COMPETENCIA]='CHEQUEO D.M'!F$2)),"N/P")</f>
        <v>N/P</v>
      </c>
      <c r="G65" s="3" t="str" cm="1">
        <f t="array" ref="G65">IFERROR(_xlfn._xlws.FILTER(BD_ATLETAS[TIEMPO],(BD_ATLETAS[ATLETA]=$A65)*(BD_ATLETAS[PRUEBA]='CHEQUEO D.M'!$B$1)*(BD_ATLETAS[SEXO]='CHEQUEO D.M'!$C$1)*(BD_ATLETAS[F. COMPETENCIA]='CHEQUEO D.M'!G$2)),"N/P")</f>
        <v>N/P</v>
      </c>
      <c r="H65" s="3" t="str" cm="1">
        <f t="array" ref="H65">IFERROR(_xlfn._xlws.FILTER(BD_ATLETAS[TIEMPO],(BD_ATLETAS[ATLETA]=$A65)*(BD_ATLETAS[PRUEBA]='CHEQUEO D.M'!$B$1)*(BD_ATLETAS[SEXO]='CHEQUEO D.M'!$C$1)*(BD_ATLETAS[F. COMPETENCIA]='CHEQUEO D.M'!H$2)),"N/P")</f>
        <v>N/P</v>
      </c>
      <c r="I65" s="3" t="str" cm="1">
        <f t="array" ref="I65">IFERROR(_xlfn._xlws.FILTER(BD_ATLETAS[TIEMPO],(BD_ATLETAS[ATLETA]=$A65)*(BD_ATLETAS[PRUEBA]='CHEQUEO D.M'!$B$1)*(BD_ATLETAS[SEXO]='CHEQUEO D.M'!$C$1)*(BD_ATLETAS[F. COMPETENCIA]='CHEQUEO D.M'!I$2)),"N/P")</f>
        <v>N/P</v>
      </c>
      <c r="J65" s="3" t="str" cm="1">
        <f t="array" ref="J65">IFERROR(_xlfn._xlws.FILTER(BD_ATLETAS[TIEMPO],(BD_ATLETAS[ATLETA]=$A65)*(BD_ATLETAS[PRUEBA]='CHEQUEO D.M'!$B$1)*(BD_ATLETAS[SEXO]='CHEQUEO D.M'!$C$1)*(BD_ATLETAS[F. COMPETENCIA]='CHEQUEO D.M'!J$2)),"N/P")</f>
        <v>N/P</v>
      </c>
      <c r="K65" s="3" t="str">
        <f t="shared" si="15"/>
        <v>-</v>
      </c>
      <c r="L65" s="3" t="str">
        <f t="shared" si="16"/>
        <v>-</v>
      </c>
      <c r="M65" s="1" t="str" cm="1">
        <f t="array" ref="M65">_xlfn.IFS(B65&lt;10,"",L65&gt;0,"",L65&lt;0,"VALIDO")</f>
        <v/>
      </c>
      <c r="N65" s="3" t="str">
        <f t="shared" si="3"/>
        <v/>
      </c>
      <c r="O65" s="3" t="str">
        <f t="shared" si="4"/>
        <v/>
      </c>
      <c r="P65" s="3" t="str">
        <f t="shared" si="5"/>
        <v/>
      </c>
      <c r="Q65" s="3" t="str">
        <f t="shared" si="6"/>
        <v/>
      </c>
      <c r="R65" s="3" t="str">
        <f t="shared" si="7"/>
        <v/>
      </c>
      <c r="S65" s="25" t="str" cm="1">
        <f t="array" ref="S65">IF(INDEX(U65:X65,COUNTA(U65:X65))&lt;0,"MEJORA CONTINUA","")</f>
        <v/>
      </c>
      <c r="T65" s="1">
        <f t="shared" si="8"/>
        <v>0</v>
      </c>
      <c r="U65" t="str">
        <f t="shared" si="11"/>
        <v/>
      </c>
      <c r="V65" t="str">
        <f t="shared" si="11"/>
        <v/>
      </c>
      <c r="W65" t="str">
        <f t="shared" si="12"/>
        <v/>
      </c>
      <c r="X65" t="str">
        <f t="shared" si="12"/>
        <v/>
      </c>
    </row>
    <row r="66" spans="2:24" x14ac:dyDescent="0.25">
      <c r="B66" s="1">
        <f>_xlfn.XLOOKUP(A66,ATLETAS!$C:$C,ATLETAS!B:B,"-")</f>
        <v>0</v>
      </c>
      <c r="C66" s="1">
        <f>_xlfn.XLOOKUP(A66,ATLETAS!$C:$C,ATLETAS!F:F,"-")</f>
        <v>0</v>
      </c>
      <c r="D66" s="19" t="str">
        <f t="shared" si="0"/>
        <v>-</v>
      </c>
      <c r="E66" s="3" t="str" cm="1">
        <f t="array" ref="E66">IFERROR(_xlfn._xlws.FILTER(BD_ATLETAS[TIEMPO],(BD_ATLETAS[ATLETA]=$A66)*(BD_ATLETAS[PRUEBA]='CHEQUEO D.M'!$B$1)*(BD_ATLETAS[SEXO]='CHEQUEO D.M'!$C$1)*(BD_ATLETAS[F. COMPETENCIA]='CHEQUEO D.M'!E$2)),"N/P")</f>
        <v>N/P</v>
      </c>
      <c r="F66" s="3" t="str" cm="1">
        <f t="array" ref="F66">IFERROR(_xlfn._xlws.FILTER(BD_ATLETAS[TIEMPO],(BD_ATLETAS[ATLETA]=$A66)*(BD_ATLETAS[PRUEBA]='CHEQUEO D.M'!$B$1)*(BD_ATLETAS[SEXO]='CHEQUEO D.M'!$C$1)*(BD_ATLETAS[F. COMPETENCIA]='CHEQUEO D.M'!F$2)),"N/P")</f>
        <v>N/P</v>
      </c>
      <c r="G66" s="3" t="str" cm="1">
        <f t="array" ref="G66">IFERROR(_xlfn._xlws.FILTER(BD_ATLETAS[TIEMPO],(BD_ATLETAS[ATLETA]=$A66)*(BD_ATLETAS[PRUEBA]='CHEQUEO D.M'!$B$1)*(BD_ATLETAS[SEXO]='CHEQUEO D.M'!$C$1)*(BD_ATLETAS[F. COMPETENCIA]='CHEQUEO D.M'!G$2)),"N/P")</f>
        <v>N/P</v>
      </c>
      <c r="H66" s="3" t="str" cm="1">
        <f t="array" ref="H66">IFERROR(_xlfn._xlws.FILTER(BD_ATLETAS[TIEMPO],(BD_ATLETAS[ATLETA]=$A66)*(BD_ATLETAS[PRUEBA]='CHEQUEO D.M'!$B$1)*(BD_ATLETAS[SEXO]='CHEQUEO D.M'!$C$1)*(BD_ATLETAS[F. COMPETENCIA]='CHEQUEO D.M'!H$2)),"N/P")</f>
        <v>N/P</v>
      </c>
      <c r="I66" s="3" t="str" cm="1">
        <f t="array" ref="I66">IFERROR(_xlfn._xlws.FILTER(BD_ATLETAS[TIEMPO],(BD_ATLETAS[ATLETA]=$A66)*(BD_ATLETAS[PRUEBA]='CHEQUEO D.M'!$B$1)*(BD_ATLETAS[SEXO]='CHEQUEO D.M'!$C$1)*(BD_ATLETAS[F. COMPETENCIA]='CHEQUEO D.M'!I$2)),"N/P")</f>
        <v>N/P</v>
      </c>
      <c r="J66" s="3" t="str" cm="1">
        <f t="array" ref="J66">IFERROR(_xlfn._xlws.FILTER(BD_ATLETAS[TIEMPO],(BD_ATLETAS[ATLETA]=$A66)*(BD_ATLETAS[PRUEBA]='CHEQUEO D.M'!$B$1)*(BD_ATLETAS[SEXO]='CHEQUEO D.M'!$C$1)*(BD_ATLETAS[F. COMPETENCIA]='CHEQUEO D.M'!J$2)),"N/P")</f>
        <v>N/P</v>
      </c>
      <c r="K66" s="3" t="str">
        <f t="shared" si="15"/>
        <v>-</v>
      </c>
      <c r="L66" s="3" t="str">
        <f t="shared" si="16"/>
        <v>-</v>
      </c>
      <c r="M66" s="1" t="str" cm="1">
        <f t="array" ref="M66">_xlfn.IFS(B66&lt;10,"",L66&gt;0,"",L66&lt;0,"VALIDO")</f>
        <v/>
      </c>
      <c r="N66" s="3" t="str">
        <f t="shared" si="3"/>
        <v/>
      </c>
      <c r="O66" s="3" t="str">
        <f t="shared" si="4"/>
        <v/>
      </c>
      <c r="P66" s="3" t="str">
        <f t="shared" si="5"/>
        <v/>
      </c>
      <c r="Q66" s="3" t="str">
        <f t="shared" si="6"/>
        <v/>
      </c>
      <c r="R66" s="3" t="str">
        <f t="shared" si="7"/>
        <v/>
      </c>
      <c r="S66" s="25" t="str" cm="1">
        <f t="array" ref="S66">IF(INDEX(U66:X66,COUNTA(U66:X66))&lt;0,"MEJORA CONTINUA","")</f>
        <v/>
      </c>
      <c r="T66" s="1">
        <f t="shared" si="8"/>
        <v>0</v>
      </c>
      <c r="U66" t="str">
        <f t="shared" si="11"/>
        <v/>
      </c>
      <c r="V66" t="str">
        <f t="shared" si="11"/>
        <v/>
      </c>
      <c r="W66" t="str">
        <f t="shared" si="12"/>
        <v/>
      </c>
      <c r="X66" t="str">
        <f t="shared" si="12"/>
        <v/>
      </c>
    </row>
    <row r="67" spans="2:24" x14ac:dyDescent="0.25">
      <c r="B67" s="1">
        <f>_xlfn.XLOOKUP(A67,ATLETAS!$C:$C,ATLETAS!B:B,"-")</f>
        <v>0</v>
      </c>
      <c r="C67" s="1">
        <f>_xlfn.XLOOKUP(A67,ATLETAS!$C:$C,ATLETAS!F:F,"-")</f>
        <v>0</v>
      </c>
      <c r="D67" s="19" t="str">
        <f t="shared" ref="D67:D130" si="17">IF(MIN(E67:J67)=0,"-",MIN(E67:J67))</f>
        <v>-</v>
      </c>
      <c r="E67" s="3" t="str" cm="1">
        <f t="array" ref="E67">IFERROR(_xlfn._xlws.FILTER(BD_ATLETAS[TIEMPO],(BD_ATLETAS[ATLETA]=$A67)*(BD_ATLETAS[PRUEBA]='CHEQUEO D.M'!$B$1)*(BD_ATLETAS[SEXO]='CHEQUEO D.M'!$C$1)*(BD_ATLETAS[F. COMPETENCIA]='CHEQUEO D.M'!E$2)),"N/P")</f>
        <v>N/P</v>
      </c>
      <c r="F67" s="3" t="str" cm="1">
        <f t="array" ref="F67">IFERROR(_xlfn._xlws.FILTER(BD_ATLETAS[TIEMPO],(BD_ATLETAS[ATLETA]=$A67)*(BD_ATLETAS[PRUEBA]='CHEQUEO D.M'!$B$1)*(BD_ATLETAS[SEXO]='CHEQUEO D.M'!$C$1)*(BD_ATLETAS[F. COMPETENCIA]='CHEQUEO D.M'!F$2)),"N/P")</f>
        <v>N/P</v>
      </c>
      <c r="G67" s="3" t="str" cm="1">
        <f t="array" ref="G67">IFERROR(_xlfn._xlws.FILTER(BD_ATLETAS[TIEMPO],(BD_ATLETAS[ATLETA]=$A67)*(BD_ATLETAS[PRUEBA]='CHEQUEO D.M'!$B$1)*(BD_ATLETAS[SEXO]='CHEQUEO D.M'!$C$1)*(BD_ATLETAS[F. COMPETENCIA]='CHEQUEO D.M'!G$2)),"N/P")</f>
        <v>N/P</v>
      </c>
      <c r="H67" s="3" t="str" cm="1">
        <f t="array" ref="H67">IFERROR(_xlfn._xlws.FILTER(BD_ATLETAS[TIEMPO],(BD_ATLETAS[ATLETA]=$A67)*(BD_ATLETAS[PRUEBA]='CHEQUEO D.M'!$B$1)*(BD_ATLETAS[SEXO]='CHEQUEO D.M'!$C$1)*(BD_ATLETAS[F. COMPETENCIA]='CHEQUEO D.M'!H$2)),"N/P")</f>
        <v>N/P</v>
      </c>
      <c r="I67" s="3" t="str" cm="1">
        <f t="array" ref="I67">IFERROR(_xlfn._xlws.FILTER(BD_ATLETAS[TIEMPO],(BD_ATLETAS[ATLETA]=$A67)*(BD_ATLETAS[PRUEBA]='CHEQUEO D.M'!$B$1)*(BD_ATLETAS[SEXO]='CHEQUEO D.M'!$C$1)*(BD_ATLETAS[F. COMPETENCIA]='CHEQUEO D.M'!I$2)),"N/P")</f>
        <v>N/P</v>
      </c>
      <c r="J67" s="3" t="str" cm="1">
        <f t="array" ref="J67">IFERROR(_xlfn._xlws.FILTER(BD_ATLETAS[TIEMPO],(BD_ATLETAS[ATLETA]=$A67)*(BD_ATLETAS[PRUEBA]='CHEQUEO D.M'!$B$1)*(BD_ATLETAS[SEXO]='CHEQUEO D.M'!$C$1)*(BD_ATLETAS[F. COMPETENCIA]='CHEQUEO D.M'!J$2)),"N/P")</f>
        <v>N/P</v>
      </c>
      <c r="K67" s="3" t="str">
        <f t="shared" si="15"/>
        <v>-</v>
      </c>
      <c r="L67" s="3" t="str">
        <f t="shared" si="16"/>
        <v>-</v>
      </c>
      <c r="M67" s="1" t="str" cm="1">
        <f t="array" ref="M67">_xlfn.IFS(B67&lt;10,"",L67&gt;0,"",L67&lt;0,"VALIDO")</f>
        <v/>
      </c>
      <c r="N67" s="3" t="str">
        <f t="shared" ref="N67:N130" si="18">IFERROR(SUM(F67-E67),"")</f>
        <v/>
      </c>
      <c r="O67" s="3" t="str">
        <f t="shared" ref="O67:O130" si="19">IFERROR(SUM(G67-F67),"")</f>
        <v/>
      </c>
      <c r="P67" s="3" t="str">
        <f t="shared" ref="P67:P130" si="20">IFERROR(SUM(H67-G67),"")</f>
        <v/>
      </c>
      <c r="Q67" s="3" t="str">
        <f t="shared" ref="Q67:Q130" si="21">IFERROR(SUM(I67-H67),"")</f>
        <v/>
      </c>
      <c r="R67" s="3" t="str">
        <f t="shared" ref="R67:R130" si="22">IFERROR(SUM(J67-I67),"")</f>
        <v/>
      </c>
      <c r="S67" s="25" t="str" cm="1">
        <f t="array" ref="S67">IF(INDEX(U67:X67,COUNTA(U67:X67))&lt;0,"MEJORA CONTINUA","")</f>
        <v/>
      </c>
      <c r="T67" s="1">
        <f t="shared" ref="T67:T130" si="23">COUNT(E67:J67)</f>
        <v>0</v>
      </c>
      <c r="U67" t="str">
        <f t="shared" si="11"/>
        <v/>
      </c>
      <c r="V67" t="str">
        <f t="shared" si="11"/>
        <v/>
      </c>
      <c r="W67" t="str">
        <f t="shared" si="12"/>
        <v/>
      </c>
      <c r="X67" t="str">
        <f t="shared" si="12"/>
        <v/>
      </c>
    </row>
    <row r="68" spans="2:24" x14ac:dyDescent="0.25">
      <c r="B68" s="1">
        <f>_xlfn.XLOOKUP(A68,ATLETAS!$C:$C,ATLETAS!B:B,"-")</f>
        <v>0</v>
      </c>
      <c r="C68" s="1">
        <f>_xlfn.XLOOKUP(A68,ATLETAS!$C:$C,ATLETAS!F:F,"-")</f>
        <v>0</v>
      </c>
      <c r="D68" s="19" t="str">
        <f t="shared" si="17"/>
        <v>-</v>
      </c>
      <c r="E68" s="3" t="str" cm="1">
        <f t="array" ref="E68">IFERROR(_xlfn._xlws.FILTER(BD_ATLETAS[TIEMPO],(BD_ATLETAS[ATLETA]=$A68)*(BD_ATLETAS[PRUEBA]='CHEQUEO D.M'!$B$1)*(BD_ATLETAS[SEXO]='CHEQUEO D.M'!$C$1)*(BD_ATLETAS[F. COMPETENCIA]='CHEQUEO D.M'!E$2)),"N/P")</f>
        <v>N/P</v>
      </c>
      <c r="F68" s="3" t="str" cm="1">
        <f t="array" ref="F68">IFERROR(_xlfn._xlws.FILTER(BD_ATLETAS[TIEMPO],(BD_ATLETAS[ATLETA]=$A68)*(BD_ATLETAS[PRUEBA]='CHEQUEO D.M'!$B$1)*(BD_ATLETAS[SEXO]='CHEQUEO D.M'!$C$1)*(BD_ATLETAS[F. COMPETENCIA]='CHEQUEO D.M'!F$2)),"N/P")</f>
        <v>N/P</v>
      </c>
      <c r="G68" s="3" t="str" cm="1">
        <f t="array" ref="G68">IFERROR(_xlfn._xlws.FILTER(BD_ATLETAS[TIEMPO],(BD_ATLETAS[ATLETA]=$A68)*(BD_ATLETAS[PRUEBA]='CHEQUEO D.M'!$B$1)*(BD_ATLETAS[SEXO]='CHEQUEO D.M'!$C$1)*(BD_ATLETAS[F. COMPETENCIA]='CHEQUEO D.M'!G$2)),"N/P")</f>
        <v>N/P</v>
      </c>
      <c r="H68" s="3" t="str" cm="1">
        <f t="array" ref="H68">IFERROR(_xlfn._xlws.FILTER(BD_ATLETAS[TIEMPO],(BD_ATLETAS[ATLETA]=$A68)*(BD_ATLETAS[PRUEBA]='CHEQUEO D.M'!$B$1)*(BD_ATLETAS[SEXO]='CHEQUEO D.M'!$C$1)*(BD_ATLETAS[F. COMPETENCIA]='CHEQUEO D.M'!H$2)),"N/P")</f>
        <v>N/P</v>
      </c>
      <c r="I68" s="3" t="str" cm="1">
        <f t="array" ref="I68">IFERROR(_xlfn._xlws.FILTER(BD_ATLETAS[TIEMPO],(BD_ATLETAS[ATLETA]=$A68)*(BD_ATLETAS[PRUEBA]='CHEQUEO D.M'!$B$1)*(BD_ATLETAS[SEXO]='CHEQUEO D.M'!$C$1)*(BD_ATLETAS[F. COMPETENCIA]='CHEQUEO D.M'!I$2)),"N/P")</f>
        <v>N/P</v>
      </c>
      <c r="J68" s="3" t="str" cm="1">
        <f t="array" ref="J68">IFERROR(_xlfn._xlws.FILTER(BD_ATLETAS[TIEMPO],(BD_ATLETAS[ATLETA]=$A68)*(BD_ATLETAS[PRUEBA]='CHEQUEO D.M'!$B$1)*(BD_ATLETAS[SEXO]='CHEQUEO D.M'!$C$1)*(BD_ATLETAS[F. COMPETENCIA]='CHEQUEO D.M'!J$2)),"N/P")</f>
        <v>N/P</v>
      </c>
      <c r="K68" s="3" t="str">
        <f t="shared" si="15"/>
        <v>-</v>
      </c>
      <c r="L68" s="3" t="str">
        <f t="shared" si="16"/>
        <v>-</v>
      </c>
      <c r="M68" s="1" t="str" cm="1">
        <f t="array" ref="M68">_xlfn.IFS(B68&lt;10,"",L68&gt;0,"",L68&lt;0,"VALIDO")</f>
        <v/>
      </c>
      <c r="N68" s="3" t="str">
        <f t="shared" si="18"/>
        <v/>
      </c>
      <c r="O68" s="3" t="str">
        <f t="shared" si="19"/>
        <v/>
      </c>
      <c r="P68" s="3" t="str">
        <f t="shared" si="20"/>
        <v/>
      </c>
      <c r="Q68" s="3" t="str">
        <f t="shared" si="21"/>
        <v/>
      </c>
      <c r="R68" s="3" t="str">
        <f t="shared" si="22"/>
        <v/>
      </c>
      <c r="S68" s="25" t="str" cm="1">
        <f t="array" ref="S68">IF(INDEX(U68:X68,COUNTA(U68:X68))&lt;0,"MEJORA CONTINUA","")</f>
        <v/>
      </c>
      <c r="T68" s="1">
        <f t="shared" si="23"/>
        <v>0</v>
      </c>
      <c r="U68" t="str">
        <f t="shared" si="11"/>
        <v/>
      </c>
      <c r="V68" t="str">
        <f t="shared" si="11"/>
        <v/>
      </c>
      <c r="W68" t="str">
        <f t="shared" si="12"/>
        <v/>
      </c>
      <c r="X68" t="str">
        <f t="shared" si="12"/>
        <v/>
      </c>
    </row>
    <row r="69" spans="2:24" x14ac:dyDescent="0.25">
      <c r="B69" s="1">
        <f>_xlfn.XLOOKUP(A69,ATLETAS!$C:$C,ATLETAS!B:B,"-")</f>
        <v>0</v>
      </c>
      <c r="C69" s="1">
        <f>_xlfn.XLOOKUP(A69,ATLETAS!$C:$C,ATLETAS!F:F,"-")</f>
        <v>0</v>
      </c>
      <c r="D69" s="19" t="str">
        <f t="shared" si="17"/>
        <v>-</v>
      </c>
      <c r="E69" s="3" t="str" cm="1">
        <f t="array" ref="E69">IFERROR(_xlfn._xlws.FILTER(BD_ATLETAS[TIEMPO],(BD_ATLETAS[ATLETA]=$A69)*(BD_ATLETAS[PRUEBA]='CHEQUEO D.M'!$B$1)*(BD_ATLETAS[SEXO]='CHEQUEO D.M'!$C$1)*(BD_ATLETAS[F. COMPETENCIA]='CHEQUEO D.M'!E$2)),"N/P")</f>
        <v>N/P</v>
      </c>
      <c r="F69" s="3" t="str" cm="1">
        <f t="array" ref="F69">IFERROR(_xlfn._xlws.FILTER(BD_ATLETAS[TIEMPO],(BD_ATLETAS[ATLETA]=$A69)*(BD_ATLETAS[PRUEBA]='CHEQUEO D.M'!$B$1)*(BD_ATLETAS[SEXO]='CHEQUEO D.M'!$C$1)*(BD_ATLETAS[F. COMPETENCIA]='CHEQUEO D.M'!F$2)),"N/P")</f>
        <v>N/P</v>
      </c>
      <c r="G69" s="3" t="str" cm="1">
        <f t="array" ref="G69">IFERROR(_xlfn._xlws.FILTER(BD_ATLETAS[TIEMPO],(BD_ATLETAS[ATLETA]=$A69)*(BD_ATLETAS[PRUEBA]='CHEQUEO D.M'!$B$1)*(BD_ATLETAS[SEXO]='CHEQUEO D.M'!$C$1)*(BD_ATLETAS[F. COMPETENCIA]='CHEQUEO D.M'!G$2)),"N/P")</f>
        <v>N/P</v>
      </c>
      <c r="H69" s="3" t="str" cm="1">
        <f t="array" ref="H69">IFERROR(_xlfn._xlws.FILTER(BD_ATLETAS[TIEMPO],(BD_ATLETAS[ATLETA]=$A69)*(BD_ATLETAS[PRUEBA]='CHEQUEO D.M'!$B$1)*(BD_ATLETAS[SEXO]='CHEQUEO D.M'!$C$1)*(BD_ATLETAS[F. COMPETENCIA]='CHEQUEO D.M'!H$2)),"N/P")</f>
        <v>N/P</v>
      </c>
      <c r="I69" s="3" t="str" cm="1">
        <f t="array" ref="I69">IFERROR(_xlfn._xlws.FILTER(BD_ATLETAS[TIEMPO],(BD_ATLETAS[ATLETA]=$A69)*(BD_ATLETAS[PRUEBA]='CHEQUEO D.M'!$B$1)*(BD_ATLETAS[SEXO]='CHEQUEO D.M'!$C$1)*(BD_ATLETAS[F. COMPETENCIA]='CHEQUEO D.M'!I$2)),"N/P")</f>
        <v>N/P</v>
      </c>
      <c r="J69" s="3" t="str" cm="1">
        <f t="array" ref="J69">IFERROR(_xlfn._xlws.FILTER(BD_ATLETAS[TIEMPO],(BD_ATLETAS[ATLETA]=$A69)*(BD_ATLETAS[PRUEBA]='CHEQUEO D.M'!$B$1)*(BD_ATLETAS[SEXO]='CHEQUEO D.M'!$C$1)*(BD_ATLETAS[F. COMPETENCIA]='CHEQUEO D.M'!J$2)),"N/P")</f>
        <v>N/P</v>
      </c>
      <c r="K69" s="3" t="str">
        <f t="shared" si="15"/>
        <v>-</v>
      </c>
      <c r="L69" s="3" t="str">
        <f t="shared" si="16"/>
        <v>-</v>
      </c>
      <c r="M69" s="1" t="str" cm="1">
        <f t="array" ref="M69">_xlfn.IFS(B69&lt;10,"",L69&gt;0,"",L69&lt;0,"VALIDO")</f>
        <v/>
      </c>
      <c r="N69" s="3" t="str">
        <f t="shared" si="18"/>
        <v/>
      </c>
      <c r="O69" s="3" t="str">
        <f t="shared" si="19"/>
        <v/>
      </c>
      <c r="P69" s="3" t="str">
        <f t="shared" si="20"/>
        <v/>
      </c>
      <c r="Q69" s="3" t="str">
        <f t="shared" si="21"/>
        <v/>
      </c>
      <c r="R69" s="3" t="str">
        <f t="shared" si="22"/>
        <v/>
      </c>
      <c r="S69" s="25" t="str" cm="1">
        <f t="array" ref="S69">IF(INDEX(U69:X69,COUNTA(U69:X69))&lt;0,"MEJORA CONTINUA","")</f>
        <v/>
      </c>
      <c r="T69" s="1">
        <f t="shared" si="23"/>
        <v>0</v>
      </c>
      <c r="U69" t="str">
        <f t="shared" si="11"/>
        <v/>
      </c>
      <c r="V69" t="str">
        <f t="shared" si="11"/>
        <v/>
      </c>
      <c r="W69" t="str">
        <f t="shared" si="12"/>
        <v/>
      </c>
      <c r="X69" t="str">
        <f t="shared" si="12"/>
        <v/>
      </c>
    </row>
    <row r="70" spans="2:24" x14ac:dyDescent="0.25">
      <c r="B70" s="1">
        <f>_xlfn.XLOOKUP(A70,ATLETAS!$C:$C,ATLETAS!B:B,"-")</f>
        <v>0</v>
      </c>
      <c r="C70" s="1">
        <f>_xlfn.XLOOKUP(A70,ATLETAS!$C:$C,ATLETAS!F:F,"-")</f>
        <v>0</v>
      </c>
      <c r="D70" s="19" t="str">
        <f t="shared" si="17"/>
        <v>-</v>
      </c>
      <c r="E70" s="3" t="str" cm="1">
        <f t="array" ref="E70">IFERROR(_xlfn._xlws.FILTER(BD_ATLETAS[TIEMPO],(BD_ATLETAS[ATLETA]=$A70)*(BD_ATLETAS[PRUEBA]='CHEQUEO D.M'!$B$1)*(BD_ATLETAS[SEXO]='CHEQUEO D.M'!$C$1)*(BD_ATLETAS[F. COMPETENCIA]='CHEQUEO D.M'!E$2)),"N/P")</f>
        <v>N/P</v>
      </c>
      <c r="F70" s="3" t="str" cm="1">
        <f t="array" ref="F70">IFERROR(_xlfn._xlws.FILTER(BD_ATLETAS[TIEMPO],(BD_ATLETAS[ATLETA]=$A70)*(BD_ATLETAS[PRUEBA]='CHEQUEO D.M'!$B$1)*(BD_ATLETAS[SEXO]='CHEQUEO D.M'!$C$1)*(BD_ATLETAS[F. COMPETENCIA]='CHEQUEO D.M'!F$2)),"N/P")</f>
        <v>N/P</v>
      </c>
      <c r="G70" s="3" t="str" cm="1">
        <f t="array" ref="G70">IFERROR(_xlfn._xlws.FILTER(BD_ATLETAS[TIEMPO],(BD_ATLETAS[ATLETA]=$A70)*(BD_ATLETAS[PRUEBA]='CHEQUEO D.M'!$B$1)*(BD_ATLETAS[SEXO]='CHEQUEO D.M'!$C$1)*(BD_ATLETAS[F. COMPETENCIA]='CHEQUEO D.M'!G$2)),"N/P")</f>
        <v>N/P</v>
      </c>
      <c r="H70" s="3" t="str" cm="1">
        <f t="array" ref="H70">IFERROR(_xlfn._xlws.FILTER(BD_ATLETAS[TIEMPO],(BD_ATLETAS[ATLETA]=$A70)*(BD_ATLETAS[PRUEBA]='CHEQUEO D.M'!$B$1)*(BD_ATLETAS[SEXO]='CHEQUEO D.M'!$C$1)*(BD_ATLETAS[F. COMPETENCIA]='CHEQUEO D.M'!H$2)),"N/P")</f>
        <v>N/P</v>
      </c>
      <c r="I70" s="3" t="str" cm="1">
        <f t="array" ref="I70">IFERROR(_xlfn._xlws.FILTER(BD_ATLETAS[TIEMPO],(BD_ATLETAS[ATLETA]=$A70)*(BD_ATLETAS[PRUEBA]='CHEQUEO D.M'!$B$1)*(BD_ATLETAS[SEXO]='CHEQUEO D.M'!$C$1)*(BD_ATLETAS[F. COMPETENCIA]='CHEQUEO D.M'!I$2)),"N/P")</f>
        <v>N/P</v>
      </c>
      <c r="J70" s="3" t="str" cm="1">
        <f t="array" ref="J70">IFERROR(_xlfn._xlws.FILTER(BD_ATLETAS[TIEMPO],(BD_ATLETAS[ATLETA]=$A70)*(BD_ATLETAS[PRUEBA]='CHEQUEO D.M'!$B$1)*(BD_ATLETAS[SEXO]='CHEQUEO D.M'!$C$1)*(BD_ATLETAS[F. COMPETENCIA]='CHEQUEO D.M'!J$2)),"N/P")</f>
        <v>N/P</v>
      </c>
      <c r="K70" s="3" t="str">
        <f t="shared" si="15"/>
        <v>-</v>
      </c>
      <c r="L70" s="3" t="str">
        <f t="shared" si="16"/>
        <v>-</v>
      </c>
      <c r="M70" s="1" t="str" cm="1">
        <f t="array" ref="M70">_xlfn.IFS(B70&lt;10,"",L70&gt;0,"",L70&lt;0,"VALIDO")</f>
        <v/>
      </c>
      <c r="N70" s="3" t="str">
        <f t="shared" si="18"/>
        <v/>
      </c>
      <c r="O70" s="3" t="str">
        <f t="shared" si="19"/>
        <v/>
      </c>
      <c r="P70" s="3" t="str">
        <f t="shared" si="20"/>
        <v/>
      </c>
      <c r="Q70" s="3" t="str">
        <f t="shared" si="21"/>
        <v/>
      </c>
      <c r="R70" s="3" t="str">
        <f t="shared" si="22"/>
        <v/>
      </c>
      <c r="S70" s="25" t="str" cm="1">
        <f t="array" ref="S70">IF(INDEX(U70:X70,COUNTA(U70:X70))&lt;0,"MEJORA CONTINUA","")</f>
        <v/>
      </c>
      <c r="T70" s="1">
        <f t="shared" si="23"/>
        <v>0</v>
      </c>
      <c r="U70" t="str">
        <f t="shared" si="11"/>
        <v/>
      </c>
      <c r="V70" t="str">
        <f t="shared" si="11"/>
        <v/>
      </c>
      <c r="W70" t="str">
        <f t="shared" si="12"/>
        <v/>
      </c>
      <c r="X70" t="str">
        <f t="shared" si="12"/>
        <v/>
      </c>
    </row>
    <row r="71" spans="2:24" x14ac:dyDescent="0.25">
      <c r="B71" s="1">
        <f>_xlfn.XLOOKUP(A71,ATLETAS!$C:$C,ATLETAS!B:B,"-")</f>
        <v>0</v>
      </c>
      <c r="C71" s="1">
        <f>_xlfn.XLOOKUP(A71,ATLETAS!$C:$C,ATLETAS!F:F,"-")</f>
        <v>0</v>
      </c>
      <c r="D71" s="19" t="str">
        <f t="shared" si="17"/>
        <v>-</v>
      </c>
      <c r="E71" s="3" t="str" cm="1">
        <f t="array" ref="E71">IFERROR(_xlfn._xlws.FILTER(BD_ATLETAS[TIEMPO],(BD_ATLETAS[ATLETA]=$A71)*(BD_ATLETAS[PRUEBA]='CHEQUEO D.M'!$B$1)*(BD_ATLETAS[SEXO]='CHEQUEO D.M'!$C$1)*(BD_ATLETAS[F. COMPETENCIA]='CHEQUEO D.M'!E$2)),"N/P")</f>
        <v>N/P</v>
      </c>
      <c r="F71" s="3" t="str" cm="1">
        <f t="array" ref="F71">IFERROR(_xlfn._xlws.FILTER(BD_ATLETAS[TIEMPO],(BD_ATLETAS[ATLETA]=$A71)*(BD_ATLETAS[PRUEBA]='CHEQUEO D.M'!$B$1)*(BD_ATLETAS[SEXO]='CHEQUEO D.M'!$C$1)*(BD_ATLETAS[F. COMPETENCIA]='CHEQUEO D.M'!F$2)),"N/P")</f>
        <v>N/P</v>
      </c>
      <c r="G71" s="3" t="str" cm="1">
        <f t="array" ref="G71">IFERROR(_xlfn._xlws.FILTER(BD_ATLETAS[TIEMPO],(BD_ATLETAS[ATLETA]=$A71)*(BD_ATLETAS[PRUEBA]='CHEQUEO D.M'!$B$1)*(BD_ATLETAS[SEXO]='CHEQUEO D.M'!$C$1)*(BD_ATLETAS[F. COMPETENCIA]='CHEQUEO D.M'!G$2)),"N/P")</f>
        <v>N/P</v>
      </c>
      <c r="H71" s="3" t="str" cm="1">
        <f t="array" ref="H71">IFERROR(_xlfn._xlws.FILTER(BD_ATLETAS[TIEMPO],(BD_ATLETAS[ATLETA]=$A71)*(BD_ATLETAS[PRUEBA]='CHEQUEO D.M'!$B$1)*(BD_ATLETAS[SEXO]='CHEQUEO D.M'!$C$1)*(BD_ATLETAS[F. COMPETENCIA]='CHEQUEO D.M'!H$2)),"N/P")</f>
        <v>N/P</v>
      </c>
      <c r="I71" s="3" t="str" cm="1">
        <f t="array" ref="I71">IFERROR(_xlfn._xlws.FILTER(BD_ATLETAS[TIEMPO],(BD_ATLETAS[ATLETA]=$A71)*(BD_ATLETAS[PRUEBA]='CHEQUEO D.M'!$B$1)*(BD_ATLETAS[SEXO]='CHEQUEO D.M'!$C$1)*(BD_ATLETAS[F. COMPETENCIA]='CHEQUEO D.M'!I$2)),"N/P")</f>
        <v>N/P</v>
      </c>
      <c r="J71" s="3" t="str" cm="1">
        <f t="array" ref="J71">IFERROR(_xlfn._xlws.FILTER(BD_ATLETAS[TIEMPO],(BD_ATLETAS[ATLETA]=$A71)*(BD_ATLETAS[PRUEBA]='CHEQUEO D.M'!$B$1)*(BD_ATLETAS[SEXO]='CHEQUEO D.M'!$C$1)*(BD_ATLETAS[F. COMPETENCIA]='CHEQUEO D.M'!J$2)),"N/P")</f>
        <v>N/P</v>
      </c>
      <c r="K71" s="3" t="str">
        <f t="shared" si="15"/>
        <v>-</v>
      </c>
      <c r="L71" s="3" t="str">
        <f t="shared" si="16"/>
        <v>-</v>
      </c>
      <c r="M71" s="1" t="str" cm="1">
        <f t="array" ref="M71">_xlfn.IFS(B71&lt;10,"",L71&gt;0,"",L71&lt;0,"VALIDO")</f>
        <v/>
      </c>
      <c r="N71" s="3" t="str">
        <f t="shared" si="18"/>
        <v/>
      </c>
      <c r="O71" s="3" t="str">
        <f t="shared" si="19"/>
        <v/>
      </c>
      <c r="P71" s="3" t="str">
        <f t="shared" si="20"/>
        <v/>
      </c>
      <c r="Q71" s="3" t="str">
        <f t="shared" si="21"/>
        <v/>
      </c>
      <c r="R71" s="3" t="str">
        <f t="shared" si="22"/>
        <v/>
      </c>
      <c r="S71" s="25" t="str" cm="1">
        <f t="array" ref="S71">IF(INDEX(U71:X71,COUNTA(U71:X71))&lt;0,"MEJORA CONTINUA","")</f>
        <v/>
      </c>
      <c r="T71" s="1">
        <f t="shared" si="23"/>
        <v>0</v>
      </c>
      <c r="U71" t="str">
        <f t="shared" si="11"/>
        <v/>
      </c>
      <c r="V71" t="str">
        <f t="shared" si="11"/>
        <v/>
      </c>
      <c r="W71" t="str">
        <f t="shared" si="12"/>
        <v/>
      </c>
      <c r="X71" t="str">
        <f t="shared" si="12"/>
        <v/>
      </c>
    </row>
    <row r="72" spans="2:24" x14ac:dyDescent="0.25">
      <c r="B72" s="1">
        <f>_xlfn.XLOOKUP(A72,ATLETAS!$C:$C,ATLETAS!B:B,"-")</f>
        <v>0</v>
      </c>
      <c r="C72" s="1">
        <f>_xlfn.XLOOKUP(A72,ATLETAS!$C:$C,ATLETAS!F:F,"-")</f>
        <v>0</v>
      </c>
      <c r="D72" s="19" t="str">
        <f t="shared" si="17"/>
        <v>-</v>
      </c>
      <c r="E72" s="3" t="str" cm="1">
        <f t="array" ref="E72">IFERROR(_xlfn._xlws.FILTER(BD_ATLETAS[TIEMPO],(BD_ATLETAS[ATLETA]=$A72)*(BD_ATLETAS[PRUEBA]='CHEQUEO D.M'!$B$1)*(BD_ATLETAS[SEXO]='CHEQUEO D.M'!$C$1)*(BD_ATLETAS[F. COMPETENCIA]='CHEQUEO D.M'!E$2)),"N/P")</f>
        <v>N/P</v>
      </c>
      <c r="F72" s="3" t="str" cm="1">
        <f t="array" ref="F72">IFERROR(_xlfn._xlws.FILTER(BD_ATLETAS[TIEMPO],(BD_ATLETAS[ATLETA]=$A72)*(BD_ATLETAS[PRUEBA]='CHEQUEO D.M'!$B$1)*(BD_ATLETAS[SEXO]='CHEQUEO D.M'!$C$1)*(BD_ATLETAS[F. COMPETENCIA]='CHEQUEO D.M'!F$2)),"N/P")</f>
        <v>N/P</v>
      </c>
      <c r="G72" s="3" t="str" cm="1">
        <f t="array" ref="G72">IFERROR(_xlfn._xlws.FILTER(BD_ATLETAS[TIEMPO],(BD_ATLETAS[ATLETA]=$A72)*(BD_ATLETAS[PRUEBA]='CHEQUEO D.M'!$B$1)*(BD_ATLETAS[SEXO]='CHEQUEO D.M'!$C$1)*(BD_ATLETAS[F. COMPETENCIA]='CHEQUEO D.M'!G$2)),"N/P")</f>
        <v>N/P</v>
      </c>
      <c r="H72" s="3" t="str" cm="1">
        <f t="array" ref="H72">IFERROR(_xlfn._xlws.FILTER(BD_ATLETAS[TIEMPO],(BD_ATLETAS[ATLETA]=$A72)*(BD_ATLETAS[PRUEBA]='CHEQUEO D.M'!$B$1)*(BD_ATLETAS[SEXO]='CHEQUEO D.M'!$C$1)*(BD_ATLETAS[F. COMPETENCIA]='CHEQUEO D.M'!H$2)),"N/P")</f>
        <v>N/P</v>
      </c>
      <c r="I72" s="3" t="str" cm="1">
        <f t="array" ref="I72">IFERROR(_xlfn._xlws.FILTER(BD_ATLETAS[TIEMPO],(BD_ATLETAS[ATLETA]=$A72)*(BD_ATLETAS[PRUEBA]='CHEQUEO D.M'!$B$1)*(BD_ATLETAS[SEXO]='CHEQUEO D.M'!$C$1)*(BD_ATLETAS[F. COMPETENCIA]='CHEQUEO D.M'!I$2)),"N/P")</f>
        <v>N/P</v>
      </c>
      <c r="J72" s="3" t="str" cm="1">
        <f t="array" ref="J72">IFERROR(_xlfn._xlws.FILTER(BD_ATLETAS[TIEMPO],(BD_ATLETAS[ATLETA]=$A72)*(BD_ATLETAS[PRUEBA]='CHEQUEO D.M'!$B$1)*(BD_ATLETAS[SEXO]='CHEQUEO D.M'!$C$1)*(BD_ATLETAS[F. COMPETENCIA]='CHEQUEO D.M'!J$2)),"N/P")</f>
        <v>N/P</v>
      </c>
      <c r="K72" s="3" t="str">
        <f t="shared" si="15"/>
        <v>-</v>
      </c>
      <c r="L72" s="3" t="str">
        <f t="shared" si="16"/>
        <v>-</v>
      </c>
      <c r="M72" s="1" t="str" cm="1">
        <f t="array" ref="M72">_xlfn.IFS(B72&lt;10,"",L72&gt;0,"",L72&lt;0,"VALIDO")</f>
        <v/>
      </c>
      <c r="N72" s="3" t="str">
        <f t="shared" si="18"/>
        <v/>
      </c>
      <c r="O72" s="3" t="str">
        <f t="shared" si="19"/>
        <v/>
      </c>
      <c r="P72" s="3" t="str">
        <f t="shared" si="20"/>
        <v/>
      </c>
      <c r="Q72" s="3" t="str">
        <f t="shared" si="21"/>
        <v/>
      </c>
      <c r="R72" s="3" t="str">
        <f t="shared" si="22"/>
        <v/>
      </c>
      <c r="S72" s="25" t="str" cm="1">
        <f t="array" ref="S72">IF(INDEX(U72:X72,COUNTA(U72:X72))&lt;0,"MEJORA CONTINUA","")</f>
        <v/>
      </c>
      <c r="T72" s="1">
        <f t="shared" si="23"/>
        <v>0</v>
      </c>
      <c r="U72" t="str">
        <f t="shared" si="11"/>
        <v/>
      </c>
      <c r="V72" t="str">
        <f t="shared" si="11"/>
        <v/>
      </c>
      <c r="W72" t="str">
        <f t="shared" si="12"/>
        <v/>
      </c>
      <c r="X72" t="str">
        <f t="shared" si="12"/>
        <v/>
      </c>
    </row>
    <row r="73" spans="2:24" x14ac:dyDescent="0.25">
      <c r="B73" s="1">
        <f>_xlfn.XLOOKUP(A73,ATLETAS!$C:$C,ATLETAS!B:B,"-")</f>
        <v>0</v>
      </c>
      <c r="C73" s="1">
        <f>_xlfn.XLOOKUP(A73,ATLETAS!$C:$C,ATLETAS!F:F,"-")</f>
        <v>0</v>
      </c>
      <c r="D73" s="19" t="str">
        <f t="shared" si="17"/>
        <v>-</v>
      </c>
      <c r="E73" s="3" t="str" cm="1">
        <f t="array" ref="E73">IFERROR(_xlfn._xlws.FILTER(BD_ATLETAS[TIEMPO],(BD_ATLETAS[ATLETA]=$A73)*(BD_ATLETAS[PRUEBA]='CHEQUEO D.M'!$B$1)*(BD_ATLETAS[SEXO]='CHEQUEO D.M'!$C$1)*(BD_ATLETAS[F. COMPETENCIA]='CHEQUEO D.M'!E$2)),"N/P")</f>
        <v>N/P</v>
      </c>
      <c r="F73" s="3" t="str" cm="1">
        <f t="array" ref="F73">IFERROR(_xlfn._xlws.FILTER(BD_ATLETAS[TIEMPO],(BD_ATLETAS[ATLETA]=$A73)*(BD_ATLETAS[PRUEBA]='CHEQUEO D.M'!$B$1)*(BD_ATLETAS[SEXO]='CHEQUEO D.M'!$C$1)*(BD_ATLETAS[F. COMPETENCIA]='CHEQUEO D.M'!F$2)),"N/P")</f>
        <v>N/P</v>
      </c>
      <c r="G73" s="3" t="str" cm="1">
        <f t="array" ref="G73">IFERROR(_xlfn._xlws.FILTER(BD_ATLETAS[TIEMPO],(BD_ATLETAS[ATLETA]=$A73)*(BD_ATLETAS[PRUEBA]='CHEQUEO D.M'!$B$1)*(BD_ATLETAS[SEXO]='CHEQUEO D.M'!$C$1)*(BD_ATLETAS[F. COMPETENCIA]='CHEQUEO D.M'!G$2)),"N/P")</f>
        <v>N/P</v>
      </c>
      <c r="H73" s="3" t="str" cm="1">
        <f t="array" ref="H73">IFERROR(_xlfn._xlws.FILTER(BD_ATLETAS[TIEMPO],(BD_ATLETAS[ATLETA]=$A73)*(BD_ATLETAS[PRUEBA]='CHEQUEO D.M'!$B$1)*(BD_ATLETAS[SEXO]='CHEQUEO D.M'!$C$1)*(BD_ATLETAS[F. COMPETENCIA]='CHEQUEO D.M'!H$2)),"N/P")</f>
        <v>N/P</v>
      </c>
      <c r="I73" s="3" t="str" cm="1">
        <f t="array" ref="I73">IFERROR(_xlfn._xlws.FILTER(BD_ATLETAS[TIEMPO],(BD_ATLETAS[ATLETA]=$A73)*(BD_ATLETAS[PRUEBA]='CHEQUEO D.M'!$B$1)*(BD_ATLETAS[SEXO]='CHEQUEO D.M'!$C$1)*(BD_ATLETAS[F. COMPETENCIA]='CHEQUEO D.M'!I$2)),"N/P")</f>
        <v>N/P</v>
      </c>
      <c r="J73" s="3" t="str" cm="1">
        <f t="array" ref="J73">IFERROR(_xlfn._xlws.FILTER(BD_ATLETAS[TIEMPO],(BD_ATLETAS[ATLETA]=$A73)*(BD_ATLETAS[PRUEBA]='CHEQUEO D.M'!$B$1)*(BD_ATLETAS[SEXO]='CHEQUEO D.M'!$C$1)*(BD_ATLETAS[F. COMPETENCIA]='CHEQUEO D.M'!J$2)),"N/P")</f>
        <v>N/P</v>
      </c>
      <c r="K73" s="3" t="str">
        <f t="shared" si="15"/>
        <v>-</v>
      </c>
      <c r="L73" s="3" t="str">
        <f t="shared" si="16"/>
        <v>-</v>
      </c>
      <c r="M73" s="1" t="str" cm="1">
        <f t="array" ref="M73">_xlfn.IFS(B73&lt;10,"",L73&gt;0,"",L73&lt;0,"VALIDO")</f>
        <v/>
      </c>
      <c r="N73" s="3" t="str">
        <f t="shared" si="18"/>
        <v/>
      </c>
      <c r="O73" s="3" t="str">
        <f t="shared" si="19"/>
        <v/>
      </c>
      <c r="P73" s="3" t="str">
        <f t="shared" si="20"/>
        <v/>
      </c>
      <c r="Q73" s="3" t="str">
        <f t="shared" si="21"/>
        <v/>
      </c>
      <c r="R73" s="3" t="str">
        <f t="shared" si="22"/>
        <v/>
      </c>
      <c r="S73" s="25" t="str" cm="1">
        <f t="array" ref="S73">IF(INDEX(U73:X73,COUNTA(U73:X73))&lt;0,"MEJORA CONTINUA","")</f>
        <v/>
      </c>
      <c r="T73" s="1">
        <f t="shared" si="23"/>
        <v>0</v>
      </c>
      <c r="U73" t="str">
        <f t="shared" si="11"/>
        <v/>
      </c>
      <c r="V73" t="str">
        <f t="shared" si="11"/>
        <v/>
      </c>
      <c r="W73" t="str">
        <f t="shared" si="12"/>
        <v/>
      </c>
      <c r="X73" t="str">
        <f t="shared" si="12"/>
        <v/>
      </c>
    </row>
    <row r="74" spans="2:24" x14ac:dyDescent="0.25">
      <c r="B74" s="1">
        <f>_xlfn.XLOOKUP(A74,ATLETAS!$C:$C,ATLETAS!B:B,"-")</f>
        <v>0</v>
      </c>
      <c r="C74" s="1">
        <f>_xlfn.XLOOKUP(A74,ATLETAS!$C:$C,ATLETAS!F:F,"-")</f>
        <v>0</v>
      </c>
      <c r="D74" s="19" t="str">
        <f t="shared" si="17"/>
        <v>-</v>
      </c>
      <c r="E74" s="3" t="str" cm="1">
        <f t="array" ref="E74">IFERROR(_xlfn._xlws.FILTER(BD_ATLETAS[TIEMPO],(BD_ATLETAS[ATLETA]=$A74)*(BD_ATLETAS[PRUEBA]='CHEQUEO D.M'!$B$1)*(BD_ATLETAS[SEXO]='CHEQUEO D.M'!$C$1)*(BD_ATLETAS[F. COMPETENCIA]='CHEQUEO D.M'!E$2)),"N/P")</f>
        <v>N/P</v>
      </c>
      <c r="F74" s="3" t="str" cm="1">
        <f t="array" ref="F74">IFERROR(_xlfn._xlws.FILTER(BD_ATLETAS[TIEMPO],(BD_ATLETAS[ATLETA]=$A74)*(BD_ATLETAS[PRUEBA]='CHEQUEO D.M'!$B$1)*(BD_ATLETAS[SEXO]='CHEQUEO D.M'!$C$1)*(BD_ATLETAS[F. COMPETENCIA]='CHEQUEO D.M'!F$2)),"N/P")</f>
        <v>N/P</v>
      </c>
      <c r="G74" s="3" t="str" cm="1">
        <f t="array" ref="G74">IFERROR(_xlfn._xlws.FILTER(BD_ATLETAS[TIEMPO],(BD_ATLETAS[ATLETA]=$A74)*(BD_ATLETAS[PRUEBA]='CHEQUEO D.M'!$B$1)*(BD_ATLETAS[SEXO]='CHEQUEO D.M'!$C$1)*(BD_ATLETAS[F. COMPETENCIA]='CHEQUEO D.M'!G$2)),"N/P")</f>
        <v>N/P</v>
      </c>
      <c r="H74" s="3" t="str" cm="1">
        <f t="array" ref="H74">IFERROR(_xlfn._xlws.FILTER(BD_ATLETAS[TIEMPO],(BD_ATLETAS[ATLETA]=$A74)*(BD_ATLETAS[PRUEBA]='CHEQUEO D.M'!$B$1)*(BD_ATLETAS[SEXO]='CHEQUEO D.M'!$C$1)*(BD_ATLETAS[F. COMPETENCIA]='CHEQUEO D.M'!H$2)),"N/P")</f>
        <v>N/P</v>
      </c>
      <c r="I74" s="3" t="str" cm="1">
        <f t="array" ref="I74">IFERROR(_xlfn._xlws.FILTER(BD_ATLETAS[TIEMPO],(BD_ATLETAS[ATLETA]=$A74)*(BD_ATLETAS[PRUEBA]='CHEQUEO D.M'!$B$1)*(BD_ATLETAS[SEXO]='CHEQUEO D.M'!$C$1)*(BD_ATLETAS[F. COMPETENCIA]='CHEQUEO D.M'!I$2)),"N/P")</f>
        <v>N/P</v>
      </c>
      <c r="J74" s="3" t="str" cm="1">
        <f t="array" ref="J74">IFERROR(_xlfn._xlws.FILTER(BD_ATLETAS[TIEMPO],(BD_ATLETAS[ATLETA]=$A74)*(BD_ATLETAS[PRUEBA]='CHEQUEO D.M'!$B$1)*(BD_ATLETAS[SEXO]='CHEQUEO D.M'!$C$1)*(BD_ATLETAS[F. COMPETENCIA]='CHEQUEO D.M'!J$2)),"N/P")</f>
        <v>N/P</v>
      </c>
      <c r="K74" s="3" t="str">
        <f t="shared" si="15"/>
        <v>-</v>
      </c>
      <c r="L74" s="3" t="str">
        <f t="shared" si="16"/>
        <v>-</v>
      </c>
      <c r="M74" s="1" t="str" cm="1">
        <f t="array" ref="M74">_xlfn.IFS(B74&lt;10,"",L74&gt;0,"",L74&lt;0,"VALIDO")</f>
        <v/>
      </c>
      <c r="N74" s="3" t="str">
        <f t="shared" si="18"/>
        <v/>
      </c>
      <c r="O74" s="3" t="str">
        <f t="shared" si="19"/>
        <v/>
      </c>
      <c r="P74" s="3" t="str">
        <f t="shared" si="20"/>
        <v/>
      </c>
      <c r="Q74" s="3" t="str">
        <f t="shared" si="21"/>
        <v/>
      </c>
      <c r="R74" s="3" t="str">
        <f t="shared" si="22"/>
        <v/>
      </c>
      <c r="S74" s="25" t="str" cm="1">
        <f t="array" ref="S74">IF(INDEX(U74:X74,COUNTA(U74:X74))&lt;0,"MEJORA CONTINUA","")</f>
        <v/>
      </c>
      <c r="T74" s="1">
        <f t="shared" si="23"/>
        <v>0</v>
      </c>
      <c r="U74" t="str">
        <f t="shared" ref="U74:V80" si="24">IFERROR(SUM(SIGN(N74)+SIGN(O74)),"")</f>
        <v/>
      </c>
      <c r="V74" t="str">
        <f t="shared" si="24"/>
        <v/>
      </c>
      <c r="W74" t="str">
        <f t="shared" si="12"/>
        <v/>
      </c>
      <c r="X74" t="str">
        <f t="shared" si="12"/>
        <v/>
      </c>
    </row>
    <row r="75" spans="2:24" x14ac:dyDescent="0.25">
      <c r="B75" s="1">
        <f>_xlfn.XLOOKUP(A75,ATLETAS!$C:$C,ATLETAS!B:B,"-")</f>
        <v>0</v>
      </c>
      <c r="C75" s="1">
        <f>_xlfn.XLOOKUP(A75,ATLETAS!$C:$C,ATLETAS!F:F,"-")</f>
        <v>0</v>
      </c>
      <c r="D75" s="19" t="str">
        <f t="shared" si="17"/>
        <v>-</v>
      </c>
      <c r="E75" s="3" t="str" cm="1">
        <f t="array" ref="E75">IFERROR(_xlfn._xlws.FILTER(BD_ATLETAS[TIEMPO],(BD_ATLETAS[ATLETA]=$A75)*(BD_ATLETAS[PRUEBA]='CHEQUEO D.M'!$B$1)*(BD_ATLETAS[SEXO]='CHEQUEO D.M'!$C$1)*(BD_ATLETAS[F. COMPETENCIA]='CHEQUEO D.M'!E$2)),"N/P")</f>
        <v>N/P</v>
      </c>
      <c r="F75" s="3" t="str" cm="1">
        <f t="array" ref="F75">IFERROR(_xlfn._xlws.FILTER(BD_ATLETAS[TIEMPO],(BD_ATLETAS[ATLETA]=$A75)*(BD_ATLETAS[PRUEBA]='CHEQUEO D.M'!$B$1)*(BD_ATLETAS[SEXO]='CHEQUEO D.M'!$C$1)*(BD_ATLETAS[F. COMPETENCIA]='CHEQUEO D.M'!F$2)),"N/P")</f>
        <v>N/P</v>
      </c>
      <c r="G75" s="3" t="str" cm="1">
        <f t="array" ref="G75">IFERROR(_xlfn._xlws.FILTER(BD_ATLETAS[TIEMPO],(BD_ATLETAS[ATLETA]=$A75)*(BD_ATLETAS[PRUEBA]='CHEQUEO D.M'!$B$1)*(BD_ATLETAS[SEXO]='CHEQUEO D.M'!$C$1)*(BD_ATLETAS[F. COMPETENCIA]='CHEQUEO D.M'!G$2)),"N/P")</f>
        <v>N/P</v>
      </c>
      <c r="H75" s="3" t="str" cm="1">
        <f t="array" ref="H75">IFERROR(_xlfn._xlws.FILTER(BD_ATLETAS[TIEMPO],(BD_ATLETAS[ATLETA]=$A75)*(BD_ATLETAS[PRUEBA]='CHEQUEO D.M'!$B$1)*(BD_ATLETAS[SEXO]='CHEQUEO D.M'!$C$1)*(BD_ATLETAS[F. COMPETENCIA]='CHEQUEO D.M'!H$2)),"N/P")</f>
        <v>N/P</v>
      </c>
      <c r="I75" s="3" t="str" cm="1">
        <f t="array" ref="I75">IFERROR(_xlfn._xlws.FILTER(BD_ATLETAS[TIEMPO],(BD_ATLETAS[ATLETA]=$A75)*(BD_ATLETAS[PRUEBA]='CHEQUEO D.M'!$B$1)*(BD_ATLETAS[SEXO]='CHEQUEO D.M'!$C$1)*(BD_ATLETAS[F. COMPETENCIA]='CHEQUEO D.M'!I$2)),"N/P")</f>
        <v>N/P</v>
      </c>
      <c r="J75" s="3" t="str" cm="1">
        <f t="array" ref="J75">IFERROR(_xlfn._xlws.FILTER(BD_ATLETAS[TIEMPO],(BD_ATLETAS[ATLETA]=$A75)*(BD_ATLETAS[PRUEBA]='CHEQUEO D.M'!$B$1)*(BD_ATLETAS[SEXO]='CHEQUEO D.M'!$C$1)*(BD_ATLETAS[F. COMPETENCIA]='CHEQUEO D.M'!J$2)),"N/P")</f>
        <v>N/P</v>
      </c>
      <c r="K75" s="3" t="str">
        <f t="shared" si="15"/>
        <v>-</v>
      </c>
      <c r="L75" s="3" t="str">
        <f t="shared" si="16"/>
        <v>-</v>
      </c>
      <c r="M75" s="1" t="str" cm="1">
        <f t="array" ref="M75">_xlfn.IFS(B75&lt;10,"",L75&gt;0,"",L75&lt;0,"VALIDO")</f>
        <v/>
      </c>
      <c r="N75" s="3" t="str">
        <f t="shared" si="18"/>
        <v/>
      </c>
      <c r="O75" s="3" t="str">
        <f t="shared" si="19"/>
        <v/>
      </c>
      <c r="P75" s="3" t="str">
        <f t="shared" si="20"/>
        <v/>
      </c>
      <c r="Q75" s="3" t="str">
        <f t="shared" si="21"/>
        <v/>
      </c>
      <c r="R75" s="3" t="str">
        <f t="shared" si="22"/>
        <v/>
      </c>
      <c r="S75" s="25" t="str" cm="1">
        <f t="array" ref="S75">IF(INDEX(U75:X75,COUNTA(U75:X75))&lt;0,"MEJORA CONTINUA","")</f>
        <v/>
      </c>
      <c r="T75" s="1">
        <f t="shared" si="23"/>
        <v>0</v>
      </c>
      <c r="U75" t="str">
        <f t="shared" si="24"/>
        <v/>
      </c>
      <c r="V75" t="str">
        <f t="shared" si="24"/>
        <v/>
      </c>
      <c r="W75" t="str">
        <f t="shared" si="12"/>
        <v/>
      </c>
      <c r="X75" t="str">
        <f t="shared" si="12"/>
        <v/>
      </c>
    </row>
    <row r="76" spans="2:24" x14ac:dyDescent="0.25">
      <c r="B76" s="1">
        <f>_xlfn.XLOOKUP(A76,ATLETAS!$C:$C,ATLETAS!B:B,"-")</f>
        <v>0</v>
      </c>
      <c r="C76" s="1">
        <f>_xlfn.XLOOKUP(A76,ATLETAS!$C:$C,ATLETAS!F:F,"-")</f>
        <v>0</v>
      </c>
      <c r="D76" s="19" t="str">
        <f t="shared" si="17"/>
        <v>-</v>
      </c>
      <c r="E76" s="3" t="str" cm="1">
        <f t="array" ref="E76">IFERROR(_xlfn._xlws.FILTER(BD_ATLETAS[TIEMPO],(BD_ATLETAS[ATLETA]=$A76)*(BD_ATLETAS[PRUEBA]='CHEQUEO D.M'!$B$1)*(BD_ATLETAS[SEXO]='CHEQUEO D.M'!$C$1)*(BD_ATLETAS[F. COMPETENCIA]='CHEQUEO D.M'!E$2)),"N/P")</f>
        <v>N/P</v>
      </c>
      <c r="F76" s="3" t="str" cm="1">
        <f t="array" ref="F76">IFERROR(_xlfn._xlws.FILTER(BD_ATLETAS[TIEMPO],(BD_ATLETAS[ATLETA]=$A76)*(BD_ATLETAS[PRUEBA]='CHEQUEO D.M'!$B$1)*(BD_ATLETAS[SEXO]='CHEQUEO D.M'!$C$1)*(BD_ATLETAS[F. COMPETENCIA]='CHEQUEO D.M'!F$2)),"N/P")</f>
        <v>N/P</v>
      </c>
      <c r="G76" s="3" t="str" cm="1">
        <f t="array" ref="G76">IFERROR(_xlfn._xlws.FILTER(BD_ATLETAS[TIEMPO],(BD_ATLETAS[ATLETA]=$A76)*(BD_ATLETAS[PRUEBA]='CHEQUEO D.M'!$B$1)*(BD_ATLETAS[SEXO]='CHEQUEO D.M'!$C$1)*(BD_ATLETAS[F. COMPETENCIA]='CHEQUEO D.M'!G$2)),"N/P")</f>
        <v>N/P</v>
      </c>
      <c r="H76" s="3" t="str" cm="1">
        <f t="array" ref="H76">IFERROR(_xlfn._xlws.FILTER(BD_ATLETAS[TIEMPO],(BD_ATLETAS[ATLETA]=$A76)*(BD_ATLETAS[PRUEBA]='CHEQUEO D.M'!$B$1)*(BD_ATLETAS[SEXO]='CHEQUEO D.M'!$C$1)*(BD_ATLETAS[F. COMPETENCIA]='CHEQUEO D.M'!H$2)),"N/P")</f>
        <v>N/P</v>
      </c>
      <c r="I76" s="3" t="str" cm="1">
        <f t="array" ref="I76">IFERROR(_xlfn._xlws.FILTER(BD_ATLETAS[TIEMPO],(BD_ATLETAS[ATLETA]=$A76)*(BD_ATLETAS[PRUEBA]='CHEQUEO D.M'!$B$1)*(BD_ATLETAS[SEXO]='CHEQUEO D.M'!$C$1)*(BD_ATLETAS[F. COMPETENCIA]='CHEQUEO D.M'!I$2)),"N/P")</f>
        <v>N/P</v>
      </c>
      <c r="J76" s="3" t="str" cm="1">
        <f t="array" ref="J76">IFERROR(_xlfn._xlws.FILTER(BD_ATLETAS[TIEMPO],(BD_ATLETAS[ATLETA]=$A76)*(BD_ATLETAS[PRUEBA]='CHEQUEO D.M'!$B$1)*(BD_ATLETAS[SEXO]='CHEQUEO D.M'!$C$1)*(BD_ATLETAS[F. COMPETENCIA]='CHEQUEO D.M'!J$2)),"N/P")</f>
        <v>N/P</v>
      </c>
      <c r="K76" s="3" t="str">
        <f t="shared" si="15"/>
        <v>-</v>
      </c>
      <c r="L76" s="3" t="str">
        <f t="shared" si="16"/>
        <v>-</v>
      </c>
      <c r="M76" s="1" t="str" cm="1">
        <f t="array" ref="M76">_xlfn.IFS(B76&lt;10,"",L76&gt;0,"",L76&lt;0,"VALIDO")</f>
        <v/>
      </c>
      <c r="N76" s="3" t="str">
        <f t="shared" si="18"/>
        <v/>
      </c>
      <c r="O76" s="3" t="str">
        <f t="shared" si="19"/>
        <v/>
      </c>
      <c r="P76" s="3" t="str">
        <f t="shared" si="20"/>
        <v/>
      </c>
      <c r="Q76" s="3" t="str">
        <f t="shared" si="21"/>
        <v/>
      </c>
      <c r="R76" s="3" t="str">
        <f t="shared" si="22"/>
        <v/>
      </c>
      <c r="S76" s="25" t="str" cm="1">
        <f t="array" ref="S76">IF(INDEX(U76:X76,COUNTA(U76:X76))&lt;0,"MEJORA CONTINUA","")</f>
        <v/>
      </c>
      <c r="T76" s="1">
        <f t="shared" si="23"/>
        <v>0</v>
      </c>
      <c r="U76" t="str">
        <f t="shared" si="24"/>
        <v/>
      </c>
      <c r="V76" t="str">
        <f t="shared" si="24"/>
        <v/>
      </c>
      <c r="W76" t="str">
        <f t="shared" si="12"/>
        <v/>
      </c>
      <c r="X76" t="str">
        <f t="shared" si="12"/>
        <v/>
      </c>
    </row>
    <row r="77" spans="2:24" x14ac:dyDescent="0.25">
      <c r="B77" s="1">
        <f>_xlfn.XLOOKUP(A77,ATLETAS!$C:$C,ATLETAS!B:B,"-")</f>
        <v>0</v>
      </c>
      <c r="C77" s="1">
        <f>_xlfn.XLOOKUP(A77,ATLETAS!$C:$C,ATLETAS!F:F,"-")</f>
        <v>0</v>
      </c>
      <c r="D77" s="19" t="str">
        <f t="shared" si="17"/>
        <v>-</v>
      </c>
      <c r="E77" s="3" t="str" cm="1">
        <f t="array" ref="E77">IFERROR(_xlfn._xlws.FILTER(BD_ATLETAS[TIEMPO],(BD_ATLETAS[ATLETA]=$A77)*(BD_ATLETAS[PRUEBA]='CHEQUEO D.M'!$B$1)*(BD_ATLETAS[SEXO]='CHEQUEO D.M'!$C$1)*(BD_ATLETAS[F. COMPETENCIA]='CHEQUEO D.M'!E$2)),"N/P")</f>
        <v>N/P</v>
      </c>
      <c r="F77" s="3" t="str" cm="1">
        <f t="array" ref="F77">IFERROR(_xlfn._xlws.FILTER(BD_ATLETAS[TIEMPO],(BD_ATLETAS[ATLETA]=$A77)*(BD_ATLETAS[PRUEBA]='CHEQUEO D.M'!$B$1)*(BD_ATLETAS[SEXO]='CHEQUEO D.M'!$C$1)*(BD_ATLETAS[F. COMPETENCIA]='CHEQUEO D.M'!F$2)),"N/P")</f>
        <v>N/P</v>
      </c>
      <c r="G77" s="3" t="str" cm="1">
        <f t="array" ref="G77">IFERROR(_xlfn._xlws.FILTER(BD_ATLETAS[TIEMPO],(BD_ATLETAS[ATLETA]=$A77)*(BD_ATLETAS[PRUEBA]='CHEQUEO D.M'!$B$1)*(BD_ATLETAS[SEXO]='CHEQUEO D.M'!$C$1)*(BD_ATLETAS[F. COMPETENCIA]='CHEQUEO D.M'!G$2)),"N/P")</f>
        <v>N/P</v>
      </c>
      <c r="H77" s="3" t="str" cm="1">
        <f t="array" ref="H77">IFERROR(_xlfn._xlws.FILTER(BD_ATLETAS[TIEMPO],(BD_ATLETAS[ATLETA]=$A77)*(BD_ATLETAS[PRUEBA]='CHEQUEO D.M'!$B$1)*(BD_ATLETAS[SEXO]='CHEQUEO D.M'!$C$1)*(BD_ATLETAS[F. COMPETENCIA]='CHEQUEO D.M'!H$2)),"N/P")</f>
        <v>N/P</v>
      </c>
      <c r="I77" s="3" t="str" cm="1">
        <f t="array" ref="I77">IFERROR(_xlfn._xlws.FILTER(BD_ATLETAS[TIEMPO],(BD_ATLETAS[ATLETA]=$A77)*(BD_ATLETAS[PRUEBA]='CHEQUEO D.M'!$B$1)*(BD_ATLETAS[SEXO]='CHEQUEO D.M'!$C$1)*(BD_ATLETAS[F. COMPETENCIA]='CHEQUEO D.M'!I$2)),"N/P")</f>
        <v>N/P</v>
      </c>
      <c r="J77" s="3" t="str" cm="1">
        <f t="array" ref="J77">IFERROR(_xlfn._xlws.FILTER(BD_ATLETAS[TIEMPO],(BD_ATLETAS[ATLETA]=$A77)*(BD_ATLETAS[PRUEBA]='CHEQUEO D.M'!$B$1)*(BD_ATLETAS[SEXO]='CHEQUEO D.M'!$C$1)*(BD_ATLETAS[F. COMPETENCIA]='CHEQUEO D.M'!J$2)),"N/P")</f>
        <v>N/P</v>
      </c>
      <c r="K77" s="3" t="str">
        <f t="shared" si="15"/>
        <v>-</v>
      </c>
      <c r="L77" s="3" t="str">
        <f t="shared" si="16"/>
        <v>-</v>
      </c>
      <c r="M77" s="1" t="str" cm="1">
        <f t="array" ref="M77">_xlfn.IFS(B77&lt;10,"",L77&gt;0,"",L77&lt;0,"VALIDO")</f>
        <v/>
      </c>
      <c r="N77" s="3" t="str">
        <f t="shared" si="18"/>
        <v/>
      </c>
      <c r="O77" s="3" t="str">
        <f t="shared" si="19"/>
        <v/>
      </c>
      <c r="P77" s="3" t="str">
        <f t="shared" si="20"/>
        <v/>
      </c>
      <c r="Q77" s="3" t="str">
        <f t="shared" si="21"/>
        <v/>
      </c>
      <c r="R77" s="3" t="str">
        <f t="shared" si="22"/>
        <v/>
      </c>
      <c r="S77" s="25" t="str" cm="1">
        <f t="array" ref="S77">IF(INDEX(U77:X77,COUNTA(U77:X77))&lt;0,"MEJORA CONTINUA","")</f>
        <v/>
      </c>
      <c r="T77" s="1">
        <f t="shared" si="23"/>
        <v>0</v>
      </c>
      <c r="U77" t="str">
        <f t="shared" si="24"/>
        <v/>
      </c>
      <c r="V77" t="str">
        <f t="shared" si="24"/>
        <v/>
      </c>
      <c r="W77" t="str">
        <f t="shared" si="12"/>
        <v/>
      </c>
      <c r="X77" t="str">
        <f t="shared" si="12"/>
        <v/>
      </c>
    </row>
    <row r="78" spans="2:24" x14ac:dyDescent="0.25">
      <c r="B78" s="1">
        <f>_xlfn.XLOOKUP(A78,ATLETAS!$C:$C,ATLETAS!B:B,"-")</f>
        <v>0</v>
      </c>
      <c r="C78" s="1">
        <f>_xlfn.XLOOKUP(A78,ATLETAS!$C:$C,ATLETAS!F:F,"-")</f>
        <v>0</v>
      </c>
      <c r="D78" s="19" t="str">
        <f t="shared" si="17"/>
        <v>-</v>
      </c>
      <c r="E78" s="3" t="str" cm="1">
        <f t="array" ref="E78">IFERROR(_xlfn._xlws.FILTER(BD_ATLETAS[TIEMPO],(BD_ATLETAS[ATLETA]=$A78)*(BD_ATLETAS[PRUEBA]='CHEQUEO D.M'!$B$1)*(BD_ATLETAS[SEXO]='CHEQUEO D.M'!$C$1)*(BD_ATLETAS[F. COMPETENCIA]='CHEQUEO D.M'!E$2)),"N/P")</f>
        <v>N/P</v>
      </c>
      <c r="F78" s="3" t="str" cm="1">
        <f t="array" ref="F78">IFERROR(_xlfn._xlws.FILTER(BD_ATLETAS[TIEMPO],(BD_ATLETAS[ATLETA]=$A78)*(BD_ATLETAS[PRUEBA]='CHEQUEO D.M'!$B$1)*(BD_ATLETAS[SEXO]='CHEQUEO D.M'!$C$1)*(BD_ATLETAS[F. COMPETENCIA]='CHEQUEO D.M'!F$2)),"N/P")</f>
        <v>N/P</v>
      </c>
      <c r="G78" s="3" t="str" cm="1">
        <f t="array" ref="G78">IFERROR(_xlfn._xlws.FILTER(BD_ATLETAS[TIEMPO],(BD_ATLETAS[ATLETA]=$A78)*(BD_ATLETAS[PRUEBA]='CHEQUEO D.M'!$B$1)*(BD_ATLETAS[SEXO]='CHEQUEO D.M'!$C$1)*(BD_ATLETAS[F. COMPETENCIA]='CHEQUEO D.M'!G$2)),"N/P")</f>
        <v>N/P</v>
      </c>
      <c r="H78" s="3" t="str" cm="1">
        <f t="array" ref="H78">IFERROR(_xlfn._xlws.FILTER(BD_ATLETAS[TIEMPO],(BD_ATLETAS[ATLETA]=$A78)*(BD_ATLETAS[PRUEBA]='CHEQUEO D.M'!$B$1)*(BD_ATLETAS[SEXO]='CHEQUEO D.M'!$C$1)*(BD_ATLETAS[F. COMPETENCIA]='CHEQUEO D.M'!H$2)),"N/P")</f>
        <v>N/P</v>
      </c>
      <c r="I78" s="3" t="str" cm="1">
        <f t="array" ref="I78">IFERROR(_xlfn._xlws.FILTER(BD_ATLETAS[TIEMPO],(BD_ATLETAS[ATLETA]=$A78)*(BD_ATLETAS[PRUEBA]='CHEQUEO D.M'!$B$1)*(BD_ATLETAS[SEXO]='CHEQUEO D.M'!$C$1)*(BD_ATLETAS[F. COMPETENCIA]='CHEQUEO D.M'!I$2)),"N/P")</f>
        <v>N/P</v>
      </c>
      <c r="J78" s="3" t="str" cm="1">
        <f t="array" ref="J78">IFERROR(_xlfn._xlws.FILTER(BD_ATLETAS[TIEMPO],(BD_ATLETAS[ATLETA]=$A78)*(BD_ATLETAS[PRUEBA]='CHEQUEO D.M'!$B$1)*(BD_ATLETAS[SEXO]='CHEQUEO D.M'!$C$1)*(BD_ATLETAS[F. COMPETENCIA]='CHEQUEO D.M'!J$2)),"N/P")</f>
        <v>N/P</v>
      </c>
      <c r="K78" s="3" t="str">
        <f t="shared" si="15"/>
        <v>-</v>
      </c>
      <c r="L78" s="3" t="str">
        <f t="shared" si="16"/>
        <v>-</v>
      </c>
      <c r="M78" s="1" t="str" cm="1">
        <f t="array" ref="M78">_xlfn.IFS(B78&lt;10,"",L78&gt;0,"",L78&lt;0,"VALIDO")</f>
        <v/>
      </c>
      <c r="N78" s="3" t="str">
        <f t="shared" si="18"/>
        <v/>
      </c>
      <c r="O78" s="3" t="str">
        <f t="shared" si="19"/>
        <v/>
      </c>
      <c r="P78" s="3" t="str">
        <f t="shared" si="20"/>
        <v/>
      </c>
      <c r="Q78" s="3" t="str">
        <f t="shared" si="21"/>
        <v/>
      </c>
      <c r="R78" s="3" t="str">
        <f t="shared" si="22"/>
        <v/>
      </c>
      <c r="S78" s="25" t="str" cm="1">
        <f t="array" ref="S78">IF(INDEX(U78:X78,COUNTA(U78:X78))&lt;0,"MEJORA CONTINUA","")</f>
        <v/>
      </c>
      <c r="T78" s="1">
        <f t="shared" si="23"/>
        <v>0</v>
      </c>
      <c r="U78" t="str">
        <f t="shared" si="24"/>
        <v/>
      </c>
      <c r="V78" t="str">
        <f t="shared" si="24"/>
        <v/>
      </c>
      <c r="W78" t="str">
        <f t="shared" si="12"/>
        <v/>
      </c>
      <c r="X78" t="str">
        <f t="shared" si="12"/>
        <v/>
      </c>
    </row>
    <row r="79" spans="2:24" x14ac:dyDescent="0.25">
      <c r="B79" s="1">
        <f>_xlfn.XLOOKUP(A79,ATLETAS!$C:$C,ATLETAS!B:B,"-")</f>
        <v>0</v>
      </c>
      <c r="C79" s="1">
        <f>_xlfn.XLOOKUP(A79,ATLETAS!$C:$C,ATLETAS!F:F,"-")</f>
        <v>0</v>
      </c>
      <c r="D79" s="19" t="str">
        <f t="shared" si="17"/>
        <v>-</v>
      </c>
      <c r="E79" s="3" t="str" cm="1">
        <f t="array" ref="E79">IFERROR(_xlfn._xlws.FILTER(BD_ATLETAS[TIEMPO],(BD_ATLETAS[ATLETA]=$A79)*(BD_ATLETAS[PRUEBA]='CHEQUEO D.M'!$B$1)*(BD_ATLETAS[SEXO]='CHEQUEO D.M'!$C$1)*(BD_ATLETAS[F. COMPETENCIA]='CHEQUEO D.M'!E$2)),"N/P")</f>
        <v>N/P</v>
      </c>
      <c r="F79" s="3" t="str" cm="1">
        <f t="array" ref="F79">IFERROR(_xlfn._xlws.FILTER(BD_ATLETAS[TIEMPO],(BD_ATLETAS[ATLETA]=$A79)*(BD_ATLETAS[PRUEBA]='CHEQUEO D.M'!$B$1)*(BD_ATLETAS[SEXO]='CHEQUEO D.M'!$C$1)*(BD_ATLETAS[F. COMPETENCIA]='CHEQUEO D.M'!F$2)),"N/P")</f>
        <v>N/P</v>
      </c>
      <c r="G79" s="3" t="str" cm="1">
        <f t="array" ref="G79">IFERROR(_xlfn._xlws.FILTER(BD_ATLETAS[TIEMPO],(BD_ATLETAS[ATLETA]=$A79)*(BD_ATLETAS[PRUEBA]='CHEQUEO D.M'!$B$1)*(BD_ATLETAS[SEXO]='CHEQUEO D.M'!$C$1)*(BD_ATLETAS[F. COMPETENCIA]='CHEQUEO D.M'!G$2)),"N/P")</f>
        <v>N/P</v>
      </c>
      <c r="H79" s="3" t="str" cm="1">
        <f t="array" ref="H79">IFERROR(_xlfn._xlws.FILTER(BD_ATLETAS[TIEMPO],(BD_ATLETAS[ATLETA]=$A79)*(BD_ATLETAS[PRUEBA]='CHEQUEO D.M'!$B$1)*(BD_ATLETAS[SEXO]='CHEQUEO D.M'!$C$1)*(BD_ATLETAS[F. COMPETENCIA]='CHEQUEO D.M'!H$2)),"N/P")</f>
        <v>N/P</v>
      </c>
      <c r="I79" s="3" t="str" cm="1">
        <f t="array" ref="I79">IFERROR(_xlfn._xlws.FILTER(BD_ATLETAS[TIEMPO],(BD_ATLETAS[ATLETA]=$A79)*(BD_ATLETAS[PRUEBA]='CHEQUEO D.M'!$B$1)*(BD_ATLETAS[SEXO]='CHEQUEO D.M'!$C$1)*(BD_ATLETAS[F. COMPETENCIA]='CHEQUEO D.M'!I$2)),"N/P")</f>
        <v>N/P</v>
      </c>
      <c r="J79" s="3" t="str" cm="1">
        <f t="array" ref="J79">IFERROR(_xlfn._xlws.FILTER(BD_ATLETAS[TIEMPO],(BD_ATLETAS[ATLETA]=$A79)*(BD_ATLETAS[PRUEBA]='CHEQUEO D.M'!$B$1)*(BD_ATLETAS[SEXO]='CHEQUEO D.M'!$C$1)*(BD_ATLETAS[F. COMPETENCIA]='CHEQUEO D.M'!J$2)),"N/P")</f>
        <v>N/P</v>
      </c>
      <c r="K79" s="3" t="str">
        <f t="shared" si="15"/>
        <v>-</v>
      </c>
      <c r="L79" s="3" t="str">
        <f t="shared" si="16"/>
        <v>-</v>
      </c>
      <c r="M79" s="1" t="str" cm="1">
        <f t="array" ref="M79">_xlfn.IFS(B79&lt;10,"",L79&gt;0,"",L79&lt;0,"VALIDO")</f>
        <v/>
      </c>
      <c r="N79" s="3" t="str">
        <f t="shared" si="18"/>
        <v/>
      </c>
      <c r="O79" s="3" t="str">
        <f t="shared" si="19"/>
        <v/>
      </c>
      <c r="P79" s="3" t="str">
        <f t="shared" si="20"/>
        <v/>
      </c>
      <c r="Q79" s="3" t="str">
        <f t="shared" si="21"/>
        <v/>
      </c>
      <c r="R79" s="3" t="str">
        <f t="shared" si="22"/>
        <v/>
      </c>
      <c r="S79" s="25" t="str" cm="1">
        <f t="array" ref="S79">IF(INDEX(U79:X79,COUNTA(U79:X79))&lt;0,"MEJORA CONTINUA","")</f>
        <v/>
      </c>
      <c r="T79" s="1">
        <f t="shared" si="23"/>
        <v>0</v>
      </c>
      <c r="U79" t="str">
        <f t="shared" si="24"/>
        <v/>
      </c>
      <c r="V79" t="str">
        <f t="shared" si="24"/>
        <v/>
      </c>
      <c r="W79" t="str">
        <f t="shared" si="12"/>
        <v/>
      </c>
      <c r="X79" t="str">
        <f t="shared" si="12"/>
        <v/>
      </c>
    </row>
    <row r="80" spans="2:24" x14ac:dyDescent="0.25">
      <c r="B80" s="1">
        <f>_xlfn.XLOOKUP(A80,ATLETAS!$C:$C,ATLETAS!B:B,"-")</f>
        <v>0</v>
      </c>
      <c r="C80" s="1">
        <f>_xlfn.XLOOKUP(A80,ATLETAS!$C:$C,ATLETAS!F:F,"-")</f>
        <v>0</v>
      </c>
      <c r="D80" s="19" t="str">
        <f t="shared" si="17"/>
        <v>-</v>
      </c>
      <c r="E80" s="3" t="str" cm="1">
        <f t="array" ref="E80">IFERROR(_xlfn._xlws.FILTER(BD_ATLETAS[TIEMPO],(BD_ATLETAS[ATLETA]=$A80)*(BD_ATLETAS[PRUEBA]='CHEQUEO D.M'!$B$1)*(BD_ATLETAS[SEXO]='CHEQUEO D.M'!$C$1)*(BD_ATLETAS[F. COMPETENCIA]='CHEQUEO D.M'!E$2)),"N/P")</f>
        <v>N/P</v>
      </c>
      <c r="F80" s="3" t="str" cm="1">
        <f t="array" ref="F80">IFERROR(_xlfn._xlws.FILTER(BD_ATLETAS[TIEMPO],(BD_ATLETAS[ATLETA]=$A80)*(BD_ATLETAS[PRUEBA]='CHEQUEO D.M'!$B$1)*(BD_ATLETAS[SEXO]='CHEQUEO D.M'!$C$1)*(BD_ATLETAS[F. COMPETENCIA]='CHEQUEO D.M'!F$2)),"N/P")</f>
        <v>N/P</v>
      </c>
      <c r="G80" s="3" t="str" cm="1">
        <f t="array" ref="G80">IFERROR(_xlfn._xlws.FILTER(BD_ATLETAS[TIEMPO],(BD_ATLETAS[ATLETA]=$A80)*(BD_ATLETAS[PRUEBA]='CHEQUEO D.M'!$B$1)*(BD_ATLETAS[SEXO]='CHEQUEO D.M'!$C$1)*(BD_ATLETAS[F. COMPETENCIA]='CHEQUEO D.M'!G$2)),"N/P")</f>
        <v>N/P</v>
      </c>
      <c r="H80" s="3" t="str" cm="1">
        <f t="array" ref="H80">IFERROR(_xlfn._xlws.FILTER(BD_ATLETAS[TIEMPO],(BD_ATLETAS[ATLETA]=$A80)*(BD_ATLETAS[PRUEBA]='CHEQUEO D.M'!$B$1)*(BD_ATLETAS[SEXO]='CHEQUEO D.M'!$C$1)*(BD_ATLETAS[F. COMPETENCIA]='CHEQUEO D.M'!H$2)),"N/P")</f>
        <v>N/P</v>
      </c>
      <c r="I80" s="3" t="str" cm="1">
        <f t="array" ref="I80">IFERROR(_xlfn._xlws.FILTER(BD_ATLETAS[TIEMPO],(BD_ATLETAS[ATLETA]=$A80)*(BD_ATLETAS[PRUEBA]='CHEQUEO D.M'!$B$1)*(BD_ATLETAS[SEXO]='CHEQUEO D.M'!$C$1)*(BD_ATLETAS[F. COMPETENCIA]='CHEQUEO D.M'!I$2)),"N/P")</f>
        <v>N/P</v>
      </c>
      <c r="J80" s="3" t="str" cm="1">
        <f t="array" ref="J80">IFERROR(_xlfn._xlws.FILTER(BD_ATLETAS[TIEMPO],(BD_ATLETAS[ATLETA]=$A80)*(BD_ATLETAS[PRUEBA]='CHEQUEO D.M'!$B$1)*(BD_ATLETAS[SEXO]='CHEQUEO D.M'!$C$1)*(BD_ATLETAS[F. COMPETENCIA]='CHEQUEO D.M'!J$2)),"N/P")</f>
        <v>N/P</v>
      </c>
      <c r="K80" s="3" t="str">
        <f t="shared" si="15"/>
        <v>-</v>
      </c>
      <c r="L80" s="3" t="str">
        <f t="shared" si="16"/>
        <v>-</v>
      </c>
      <c r="M80" s="1" t="str" cm="1">
        <f t="array" ref="M80">_xlfn.IFS(B80&lt;10,"",L80&gt;0,"",L80&lt;0,"VALIDO")</f>
        <v/>
      </c>
      <c r="N80" s="3" t="str">
        <f t="shared" si="18"/>
        <v/>
      </c>
      <c r="O80" s="3" t="str">
        <f t="shared" si="19"/>
        <v/>
      </c>
      <c r="P80" s="3" t="str">
        <f t="shared" si="20"/>
        <v/>
      </c>
      <c r="Q80" s="3" t="str">
        <f t="shared" si="21"/>
        <v/>
      </c>
      <c r="R80" s="3" t="str">
        <f t="shared" si="22"/>
        <v/>
      </c>
      <c r="S80" s="25" t="str" cm="1">
        <f t="array" ref="S80">IF(INDEX(U80:X80,COUNTA(U80:X80))&lt;0,"MEJORA CONTINUA","")</f>
        <v/>
      </c>
      <c r="T80" s="1">
        <f t="shared" si="23"/>
        <v>0</v>
      </c>
      <c r="U80" t="str">
        <f t="shared" si="24"/>
        <v/>
      </c>
      <c r="V80" t="str">
        <f t="shared" si="24"/>
        <v/>
      </c>
      <c r="W80" t="str">
        <f t="shared" si="12"/>
        <v/>
      </c>
      <c r="X80" t="str">
        <f t="shared" si="12"/>
        <v/>
      </c>
    </row>
    <row r="81" spans="2:24" x14ac:dyDescent="0.25">
      <c r="B81" s="1">
        <f>_xlfn.XLOOKUP(A81,ATLETAS!$C:$C,ATLETAS!B:B,"-")</f>
        <v>0</v>
      </c>
      <c r="C81" s="1">
        <f>_xlfn.XLOOKUP(A81,ATLETAS!$C:$C,ATLETAS!F:F,"-")</f>
        <v>0</v>
      </c>
      <c r="D81" s="19" t="str">
        <f t="shared" si="17"/>
        <v>-</v>
      </c>
      <c r="E81" s="3" t="str" cm="1">
        <f t="array" ref="E81">IFERROR(_xlfn._xlws.FILTER(BD_ATLETAS[TIEMPO],(BD_ATLETAS[ATLETA]=$A81)*(BD_ATLETAS[PRUEBA]='CHEQUEO D.M'!$B$1)*(BD_ATLETAS[SEXO]='CHEQUEO D.M'!$C$1)*(BD_ATLETAS[F. COMPETENCIA]='CHEQUEO D.M'!E$2)),"N/P")</f>
        <v>N/P</v>
      </c>
      <c r="F81" s="3" t="str" cm="1">
        <f t="array" ref="F81">IFERROR(_xlfn._xlws.FILTER(BD_ATLETAS[TIEMPO],(BD_ATLETAS[ATLETA]=$A81)*(BD_ATLETAS[PRUEBA]='CHEQUEO D.M'!$B$1)*(BD_ATLETAS[SEXO]='CHEQUEO D.M'!$C$1)*(BD_ATLETAS[F. COMPETENCIA]='CHEQUEO D.M'!F$2)),"N/P")</f>
        <v>N/P</v>
      </c>
      <c r="G81" s="3" t="str" cm="1">
        <f t="array" ref="G81">IFERROR(_xlfn._xlws.FILTER(BD_ATLETAS[TIEMPO],(BD_ATLETAS[ATLETA]=$A81)*(BD_ATLETAS[PRUEBA]='CHEQUEO D.M'!$B$1)*(BD_ATLETAS[SEXO]='CHEQUEO D.M'!$C$1)*(BD_ATLETAS[F. COMPETENCIA]='CHEQUEO D.M'!G$2)),"N/P")</f>
        <v>N/P</v>
      </c>
      <c r="H81" s="3" t="str" cm="1">
        <f t="array" ref="H81">IFERROR(_xlfn._xlws.FILTER(BD_ATLETAS[TIEMPO],(BD_ATLETAS[ATLETA]=$A81)*(BD_ATLETAS[PRUEBA]='CHEQUEO D.M'!$B$1)*(BD_ATLETAS[SEXO]='CHEQUEO D.M'!$C$1)*(BD_ATLETAS[F. COMPETENCIA]='CHEQUEO D.M'!H$2)),"N/P")</f>
        <v>N/P</v>
      </c>
      <c r="I81" s="3" t="str" cm="1">
        <f t="array" ref="I81">IFERROR(_xlfn._xlws.FILTER(BD_ATLETAS[TIEMPO],(BD_ATLETAS[ATLETA]=$A81)*(BD_ATLETAS[PRUEBA]='CHEQUEO D.M'!$B$1)*(BD_ATLETAS[SEXO]='CHEQUEO D.M'!$C$1)*(BD_ATLETAS[F. COMPETENCIA]='CHEQUEO D.M'!I$2)),"N/P")</f>
        <v>N/P</v>
      </c>
      <c r="J81" s="3" t="str" cm="1">
        <f t="array" ref="J81">IFERROR(_xlfn._xlws.FILTER(BD_ATLETAS[TIEMPO],(BD_ATLETAS[ATLETA]=$A81)*(BD_ATLETAS[PRUEBA]='CHEQUEO D.M'!$B$1)*(BD_ATLETAS[SEXO]='CHEQUEO D.M'!$C$1)*(BD_ATLETAS[F. COMPETENCIA]='CHEQUEO D.M'!J$2)),"N/P")</f>
        <v>N/P</v>
      </c>
      <c r="K81" s="3" t="str">
        <f t="shared" si="15"/>
        <v>-</v>
      </c>
      <c r="L81" s="3" t="str">
        <f t="shared" si="16"/>
        <v>-</v>
      </c>
      <c r="M81" s="1" t="str" cm="1">
        <f t="array" ref="M81">_xlfn.IFS(B81&lt;10,"",L81&gt;0,"",L81&lt;0,"VALIDO")</f>
        <v/>
      </c>
      <c r="N81" s="3" t="str">
        <f t="shared" si="18"/>
        <v/>
      </c>
      <c r="O81" s="3" t="str">
        <f t="shared" si="19"/>
        <v/>
      </c>
      <c r="P81" s="3" t="str">
        <f t="shared" si="20"/>
        <v/>
      </c>
      <c r="Q81" s="3" t="str">
        <f t="shared" si="21"/>
        <v/>
      </c>
      <c r="R81" s="3" t="str">
        <f t="shared" si="22"/>
        <v/>
      </c>
      <c r="S81" s="25" t="str" cm="1">
        <f t="array" ref="S81">IF(INDEX(U81:X81,COUNTA(U81:X81))&lt;0,"MEJORA CONTINUA","")</f>
        <v/>
      </c>
      <c r="T81" s="1">
        <f t="shared" si="23"/>
        <v>0</v>
      </c>
      <c r="U81" t="str">
        <f t="shared" ref="U81:X82" si="25">IFERROR(SUM(SIGN(N449)+SIGN(O449)),"")</f>
        <v/>
      </c>
      <c r="V81" t="str">
        <f t="shared" si="25"/>
        <v/>
      </c>
      <c r="W81" t="str">
        <f t="shared" si="25"/>
        <v/>
      </c>
      <c r="X81" t="str">
        <f t="shared" si="25"/>
        <v/>
      </c>
    </row>
    <row r="82" spans="2:24" x14ac:dyDescent="0.25">
      <c r="B82" s="1">
        <f>_xlfn.XLOOKUP(A82,ATLETAS!$C:$C,ATLETAS!B:B,"-")</f>
        <v>0</v>
      </c>
      <c r="C82" s="1">
        <f>_xlfn.XLOOKUP(A82,ATLETAS!$C:$C,ATLETAS!F:F,"-")</f>
        <v>0</v>
      </c>
      <c r="D82" s="19" t="str">
        <f t="shared" si="17"/>
        <v>-</v>
      </c>
      <c r="E82" s="3" t="str" cm="1">
        <f t="array" ref="E82">IFERROR(_xlfn._xlws.FILTER(BD_ATLETAS[TIEMPO],(BD_ATLETAS[ATLETA]=$A82)*(BD_ATLETAS[PRUEBA]='CHEQUEO D.M'!$B$1)*(BD_ATLETAS[SEXO]='CHEQUEO D.M'!$C$1)*(BD_ATLETAS[F. COMPETENCIA]='CHEQUEO D.M'!E$2)),"N/P")</f>
        <v>N/P</v>
      </c>
      <c r="F82" s="3" t="str" cm="1">
        <f t="array" ref="F82">IFERROR(_xlfn._xlws.FILTER(BD_ATLETAS[TIEMPO],(BD_ATLETAS[ATLETA]=$A82)*(BD_ATLETAS[PRUEBA]='CHEQUEO D.M'!$B$1)*(BD_ATLETAS[SEXO]='CHEQUEO D.M'!$C$1)*(BD_ATLETAS[F. COMPETENCIA]='CHEQUEO D.M'!F$2)),"N/P")</f>
        <v>N/P</v>
      </c>
      <c r="G82" s="3" t="str" cm="1">
        <f t="array" ref="G82">IFERROR(_xlfn._xlws.FILTER(BD_ATLETAS[TIEMPO],(BD_ATLETAS[ATLETA]=$A82)*(BD_ATLETAS[PRUEBA]='CHEQUEO D.M'!$B$1)*(BD_ATLETAS[SEXO]='CHEQUEO D.M'!$C$1)*(BD_ATLETAS[F. COMPETENCIA]='CHEQUEO D.M'!G$2)),"N/P")</f>
        <v>N/P</v>
      </c>
      <c r="H82" s="3" t="str" cm="1">
        <f t="array" ref="H82">IFERROR(_xlfn._xlws.FILTER(BD_ATLETAS[TIEMPO],(BD_ATLETAS[ATLETA]=$A82)*(BD_ATLETAS[PRUEBA]='CHEQUEO D.M'!$B$1)*(BD_ATLETAS[SEXO]='CHEQUEO D.M'!$C$1)*(BD_ATLETAS[F. COMPETENCIA]='CHEQUEO D.M'!H$2)),"N/P")</f>
        <v>N/P</v>
      </c>
      <c r="I82" s="3" t="str" cm="1">
        <f t="array" ref="I82">IFERROR(_xlfn._xlws.FILTER(BD_ATLETAS[TIEMPO],(BD_ATLETAS[ATLETA]=$A82)*(BD_ATLETAS[PRUEBA]='CHEQUEO D.M'!$B$1)*(BD_ATLETAS[SEXO]='CHEQUEO D.M'!$C$1)*(BD_ATLETAS[F. COMPETENCIA]='CHEQUEO D.M'!I$2)),"N/P")</f>
        <v>N/P</v>
      </c>
      <c r="J82" s="3" t="str" cm="1">
        <f t="array" ref="J82">IFERROR(_xlfn._xlws.FILTER(BD_ATLETAS[TIEMPO],(BD_ATLETAS[ATLETA]=$A82)*(BD_ATLETAS[PRUEBA]='CHEQUEO D.M'!$B$1)*(BD_ATLETAS[SEXO]='CHEQUEO D.M'!$C$1)*(BD_ATLETAS[F. COMPETENCIA]='CHEQUEO D.M'!J$2)),"N/P")</f>
        <v>N/P</v>
      </c>
      <c r="K82" s="3" t="str">
        <f t="shared" si="15"/>
        <v>-</v>
      </c>
      <c r="L82" s="3" t="str">
        <f t="shared" si="16"/>
        <v>-</v>
      </c>
      <c r="M82" s="1" t="str" cm="1">
        <f t="array" ref="M82">_xlfn.IFS(B82&lt;10,"",L82&gt;0,"",L82&lt;0,"VALIDO")</f>
        <v/>
      </c>
      <c r="N82" s="3" t="str">
        <f t="shared" si="18"/>
        <v/>
      </c>
      <c r="O82" s="3" t="str">
        <f t="shared" si="19"/>
        <v/>
      </c>
      <c r="P82" s="3" t="str">
        <f t="shared" si="20"/>
        <v/>
      </c>
      <c r="Q82" s="3" t="str">
        <f t="shared" si="21"/>
        <v/>
      </c>
      <c r="R82" s="3" t="str">
        <f t="shared" si="22"/>
        <v/>
      </c>
      <c r="S82" s="25" t="str" cm="1">
        <f t="array" ref="S82">IF(INDEX(U82:X82,COUNTA(U82:X82))&lt;0,"MEJORA CONTINUA","")</f>
        <v/>
      </c>
      <c r="T82" s="1">
        <f t="shared" si="23"/>
        <v>0</v>
      </c>
      <c r="U82" t="str">
        <f t="shared" si="25"/>
        <v/>
      </c>
      <c r="V82" t="str">
        <f t="shared" si="25"/>
        <v/>
      </c>
      <c r="W82" t="str">
        <f t="shared" si="25"/>
        <v/>
      </c>
      <c r="X82" t="str">
        <f t="shared" si="25"/>
        <v/>
      </c>
    </row>
    <row r="83" spans="2:24" x14ac:dyDescent="0.25">
      <c r="B83" s="1">
        <f>_xlfn.XLOOKUP(A83,ATLETAS!$C:$C,ATLETAS!B:B,"-")</f>
        <v>0</v>
      </c>
      <c r="C83" s="1">
        <f>_xlfn.XLOOKUP(A83,ATLETAS!$C:$C,ATLETAS!F:F,"-")</f>
        <v>0</v>
      </c>
      <c r="D83" s="19" t="str">
        <f t="shared" si="17"/>
        <v>-</v>
      </c>
      <c r="E83" s="3" t="str" cm="1">
        <f t="array" ref="E83">IFERROR(_xlfn._xlws.FILTER(BD_ATLETAS[TIEMPO],(BD_ATLETAS[ATLETA]=$A83)*(BD_ATLETAS[PRUEBA]='CHEQUEO D.M'!$B$1)*(BD_ATLETAS[SEXO]='CHEQUEO D.M'!$C$1)*(BD_ATLETAS[F. COMPETENCIA]='CHEQUEO D.M'!E$2)),"N/P")</f>
        <v>N/P</v>
      </c>
      <c r="F83" s="3" t="str" cm="1">
        <f t="array" ref="F83">IFERROR(_xlfn._xlws.FILTER(BD_ATLETAS[TIEMPO],(BD_ATLETAS[ATLETA]=$A83)*(BD_ATLETAS[PRUEBA]='CHEQUEO D.M'!$B$1)*(BD_ATLETAS[SEXO]='CHEQUEO D.M'!$C$1)*(BD_ATLETAS[F. COMPETENCIA]='CHEQUEO D.M'!F$2)),"N/P")</f>
        <v>N/P</v>
      </c>
      <c r="G83" s="3" t="str" cm="1">
        <f t="array" ref="G83">IFERROR(_xlfn._xlws.FILTER(BD_ATLETAS[TIEMPO],(BD_ATLETAS[ATLETA]=$A83)*(BD_ATLETAS[PRUEBA]='CHEQUEO D.M'!$B$1)*(BD_ATLETAS[SEXO]='CHEQUEO D.M'!$C$1)*(BD_ATLETAS[F. COMPETENCIA]='CHEQUEO D.M'!G$2)),"N/P")</f>
        <v>N/P</v>
      </c>
      <c r="H83" s="3" t="str" cm="1">
        <f t="array" ref="H83">IFERROR(_xlfn._xlws.FILTER(BD_ATLETAS[TIEMPO],(BD_ATLETAS[ATLETA]=$A83)*(BD_ATLETAS[PRUEBA]='CHEQUEO D.M'!$B$1)*(BD_ATLETAS[SEXO]='CHEQUEO D.M'!$C$1)*(BD_ATLETAS[F. COMPETENCIA]='CHEQUEO D.M'!H$2)),"N/P")</f>
        <v>N/P</v>
      </c>
      <c r="I83" s="3" t="str" cm="1">
        <f t="array" ref="I83">IFERROR(_xlfn._xlws.FILTER(BD_ATLETAS[TIEMPO],(BD_ATLETAS[ATLETA]=$A83)*(BD_ATLETAS[PRUEBA]='CHEQUEO D.M'!$B$1)*(BD_ATLETAS[SEXO]='CHEQUEO D.M'!$C$1)*(BD_ATLETAS[F. COMPETENCIA]='CHEQUEO D.M'!I$2)),"N/P")</f>
        <v>N/P</v>
      </c>
      <c r="J83" s="3" t="str" cm="1">
        <f t="array" ref="J83">IFERROR(_xlfn._xlws.FILTER(BD_ATLETAS[TIEMPO],(BD_ATLETAS[ATLETA]=$A83)*(BD_ATLETAS[PRUEBA]='CHEQUEO D.M'!$B$1)*(BD_ATLETAS[SEXO]='CHEQUEO D.M'!$C$1)*(BD_ATLETAS[F. COMPETENCIA]='CHEQUEO D.M'!J$2)),"N/P")</f>
        <v>N/P</v>
      </c>
      <c r="K83" s="3" t="str">
        <f t="shared" si="15"/>
        <v>-</v>
      </c>
      <c r="L83" s="3" t="str">
        <f t="shared" si="16"/>
        <v>-</v>
      </c>
      <c r="M83" s="1" t="str" cm="1">
        <f t="array" ref="M83">_xlfn.IFS(B83&lt;10,"",L83&gt;0,"",L83&lt;0,"VALIDO")</f>
        <v/>
      </c>
      <c r="N83" s="3" t="str">
        <f t="shared" si="18"/>
        <v/>
      </c>
      <c r="O83" s="3" t="str">
        <f t="shared" si="19"/>
        <v/>
      </c>
      <c r="P83" s="3" t="str">
        <f t="shared" si="20"/>
        <v/>
      </c>
      <c r="Q83" s="3" t="str">
        <f t="shared" si="21"/>
        <v/>
      </c>
      <c r="R83" s="3" t="str">
        <f t="shared" si="22"/>
        <v/>
      </c>
      <c r="S83" s="25" t="str" cm="1">
        <f t="array" ref="S83">IF(INDEX(U83:X83,COUNTA(U83:X83))&lt;0,"MEJORA CONTINUA","")</f>
        <v/>
      </c>
      <c r="T83" s="1">
        <f t="shared" si="23"/>
        <v>0</v>
      </c>
      <c r="U83" t="str">
        <f t="shared" ref="U83:U106" si="26">IFERROR(SUM(SIGN(N451)+SIGN(O451)),"")</f>
        <v/>
      </c>
      <c r="V83" t="str">
        <f t="shared" ref="V83:V106" si="27">IFERROR(SUM(SIGN(O451)+SIGN(P451)),"")</f>
        <v/>
      </c>
      <c r="W83" t="str">
        <f t="shared" ref="W83:X106" si="28">IFERROR(SUM(SIGN(P451)+SIGN(Q451)),"")</f>
        <v/>
      </c>
      <c r="X83" t="str">
        <f t="shared" si="28"/>
        <v/>
      </c>
    </row>
    <row r="84" spans="2:24" x14ac:dyDescent="0.25">
      <c r="B84" s="1">
        <f>_xlfn.XLOOKUP(A84,ATLETAS!$C:$C,ATLETAS!B:B,"-")</f>
        <v>0</v>
      </c>
      <c r="C84" s="1">
        <f>_xlfn.XLOOKUP(A84,ATLETAS!$C:$C,ATLETAS!F:F,"-")</f>
        <v>0</v>
      </c>
      <c r="D84" s="19" t="str">
        <f t="shared" si="17"/>
        <v>-</v>
      </c>
      <c r="E84" s="3" t="str" cm="1">
        <f t="array" ref="E84">IFERROR(_xlfn._xlws.FILTER(BD_ATLETAS[TIEMPO],(BD_ATLETAS[ATLETA]=$A84)*(BD_ATLETAS[PRUEBA]='CHEQUEO D.M'!$B$1)*(BD_ATLETAS[SEXO]='CHEQUEO D.M'!$C$1)*(BD_ATLETAS[F. COMPETENCIA]='CHEQUEO D.M'!E$2)),"N/P")</f>
        <v>N/P</v>
      </c>
      <c r="F84" s="3" t="str" cm="1">
        <f t="array" ref="F84">IFERROR(_xlfn._xlws.FILTER(BD_ATLETAS[TIEMPO],(BD_ATLETAS[ATLETA]=$A84)*(BD_ATLETAS[PRUEBA]='CHEQUEO D.M'!$B$1)*(BD_ATLETAS[SEXO]='CHEQUEO D.M'!$C$1)*(BD_ATLETAS[F. COMPETENCIA]='CHEQUEO D.M'!F$2)),"N/P")</f>
        <v>N/P</v>
      </c>
      <c r="G84" s="3" t="str" cm="1">
        <f t="array" ref="G84">IFERROR(_xlfn._xlws.FILTER(BD_ATLETAS[TIEMPO],(BD_ATLETAS[ATLETA]=$A84)*(BD_ATLETAS[PRUEBA]='CHEQUEO D.M'!$B$1)*(BD_ATLETAS[SEXO]='CHEQUEO D.M'!$C$1)*(BD_ATLETAS[F. COMPETENCIA]='CHEQUEO D.M'!G$2)),"N/P")</f>
        <v>N/P</v>
      </c>
      <c r="H84" s="3" t="str" cm="1">
        <f t="array" ref="H84">IFERROR(_xlfn._xlws.FILTER(BD_ATLETAS[TIEMPO],(BD_ATLETAS[ATLETA]=$A84)*(BD_ATLETAS[PRUEBA]='CHEQUEO D.M'!$B$1)*(BD_ATLETAS[SEXO]='CHEQUEO D.M'!$C$1)*(BD_ATLETAS[F. COMPETENCIA]='CHEQUEO D.M'!H$2)),"N/P")</f>
        <v>N/P</v>
      </c>
      <c r="I84" s="3" t="str" cm="1">
        <f t="array" ref="I84">IFERROR(_xlfn._xlws.FILTER(BD_ATLETAS[TIEMPO],(BD_ATLETAS[ATLETA]=$A84)*(BD_ATLETAS[PRUEBA]='CHEQUEO D.M'!$B$1)*(BD_ATLETAS[SEXO]='CHEQUEO D.M'!$C$1)*(BD_ATLETAS[F. COMPETENCIA]='CHEQUEO D.M'!I$2)),"N/P")</f>
        <v>N/P</v>
      </c>
      <c r="J84" s="3" t="str" cm="1">
        <f t="array" ref="J84">IFERROR(_xlfn._xlws.FILTER(BD_ATLETAS[TIEMPO],(BD_ATLETAS[ATLETA]=$A84)*(BD_ATLETAS[PRUEBA]='CHEQUEO D.M'!$B$1)*(BD_ATLETAS[SEXO]='CHEQUEO D.M'!$C$1)*(BD_ATLETAS[F. COMPETENCIA]='CHEQUEO D.M'!J$2)),"N/P")</f>
        <v>N/P</v>
      </c>
      <c r="K84" s="3" t="str">
        <f t="shared" si="15"/>
        <v>-</v>
      </c>
      <c r="L84" s="3" t="str">
        <f t="shared" si="16"/>
        <v>-</v>
      </c>
      <c r="M84" s="1" t="str" cm="1">
        <f t="array" ref="M84">_xlfn.IFS(B84&lt;10,"",L84&gt;0,"",L84&lt;0,"VALIDO")</f>
        <v/>
      </c>
      <c r="N84" s="3" t="str">
        <f t="shared" si="18"/>
        <v/>
      </c>
      <c r="O84" s="3" t="str">
        <f t="shared" si="19"/>
        <v/>
      </c>
      <c r="P84" s="3" t="str">
        <f t="shared" si="20"/>
        <v/>
      </c>
      <c r="Q84" s="3" t="str">
        <f t="shared" si="21"/>
        <v/>
      </c>
      <c r="R84" s="3" t="str">
        <f t="shared" si="22"/>
        <v/>
      </c>
      <c r="S84" s="25" t="str" cm="1">
        <f t="array" ref="S84">IF(INDEX(U84:X84,COUNTA(U84:X84))&lt;0,"MEJORA CONTINUA","")</f>
        <v/>
      </c>
      <c r="T84" s="1">
        <f t="shared" si="23"/>
        <v>0</v>
      </c>
      <c r="U84" t="str">
        <f t="shared" si="26"/>
        <v/>
      </c>
      <c r="V84" t="str">
        <f t="shared" si="27"/>
        <v/>
      </c>
      <c r="W84" t="str">
        <f t="shared" si="28"/>
        <v/>
      </c>
      <c r="X84" t="str">
        <f t="shared" si="28"/>
        <v/>
      </c>
    </row>
    <row r="85" spans="2:24" x14ac:dyDescent="0.25">
      <c r="B85" s="1">
        <f>_xlfn.XLOOKUP(A85,ATLETAS!$C:$C,ATLETAS!B:B,"-")</f>
        <v>0</v>
      </c>
      <c r="C85" s="1">
        <f>_xlfn.XLOOKUP(A85,ATLETAS!$C:$C,ATLETAS!F:F,"-")</f>
        <v>0</v>
      </c>
      <c r="D85" s="19" t="str">
        <f t="shared" si="17"/>
        <v>-</v>
      </c>
      <c r="E85" s="3" t="str" cm="1">
        <f t="array" ref="E85">IFERROR(_xlfn._xlws.FILTER(BD_ATLETAS[TIEMPO],(BD_ATLETAS[ATLETA]=$A85)*(BD_ATLETAS[PRUEBA]='CHEQUEO D.M'!$B$1)*(BD_ATLETAS[SEXO]='CHEQUEO D.M'!$C$1)*(BD_ATLETAS[F. COMPETENCIA]='CHEQUEO D.M'!E$2)),"N/P")</f>
        <v>N/P</v>
      </c>
      <c r="F85" s="3" t="str" cm="1">
        <f t="array" ref="F85">IFERROR(_xlfn._xlws.FILTER(BD_ATLETAS[TIEMPO],(BD_ATLETAS[ATLETA]=$A85)*(BD_ATLETAS[PRUEBA]='CHEQUEO D.M'!$B$1)*(BD_ATLETAS[SEXO]='CHEQUEO D.M'!$C$1)*(BD_ATLETAS[F. COMPETENCIA]='CHEQUEO D.M'!F$2)),"N/P")</f>
        <v>N/P</v>
      </c>
      <c r="G85" s="3" t="str" cm="1">
        <f t="array" ref="G85">IFERROR(_xlfn._xlws.FILTER(BD_ATLETAS[TIEMPO],(BD_ATLETAS[ATLETA]=$A85)*(BD_ATLETAS[PRUEBA]='CHEQUEO D.M'!$B$1)*(BD_ATLETAS[SEXO]='CHEQUEO D.M'!$C$1)*(BD_ATLETAS[F. COMPETENCIA]='CHEQUEO D.M'!G$2)),"N/P")</f>
        <v>N/P</v>
      </c>
      <c r="H85" s="3" t="str" cm="1">
        <f t="array" ref="H85">IFERROR(_xlfn._xlws.FILTER(BD_ATLETAS[TIEMPO],(BD_ATLETAS[ATLETA]=$A85)*(BD_ATLETAS[PRUEBA]='CHEQUEO D.M'!$B$1)*(BD_ATLETAS[SEXO]='CHEQUEO D.M'!$C$1)*(BD_ATLETAS[F. COMPETENCIA]='CHEQUEO D.M'!H$2)),"N/P")</f>
        <v>N/P</v>
      </c>
      <c r="I85" s="3" t="str" cm="1">
        <f t="array" ref="I85">IFERROR(_xlfn._xlws.FILTER(BD_ATLETAS[TIEMPO],(BD_ATLETAS[ATLETA]=$A85)*(BD_ATLETAS[PRUEBA]='CHEQUEO D.M'!$B$1)*(BD_ATLETAS[SEXO]='CHEQUEO D.M'!$C$1)*(BD_ATLETAS[F. COMPETENCIA]='CHEQUEO D.M'!I$2)),"N/P")</f>
        <v>N/P</v>
      </c>
      <c r="J85" s="3" t="str" cm="1">
        <f t="array" ref="J85">IFERROR(_xlfn._xlws.FILTER(BD_ATLETAS[TIEMPO],(BD_ATLETAS[ATLETA]=$A85)*(BD_ATLETAS[PRUEBA]='CHEQUEO D.M'!$B$1)*(BD_ATLETAS[SEXO]='CHEQUEO D.M'!$C$1)*(BD_ATLETAS[F. COMPETENCIA]='CHEQUEO D.M'!J$2)),"N/P")</f>
        <v>N/P</v>
      </c>
      <c r="K85" s="3" t="str">
        <f t="shared" si="15"/>
        <v>-</v>
      </c>
      <c r="L85" s="3" t="str">
        <f t="shared" si="16"/>
        <v>-</v>
      </c>
      <c r="M85" s="1" t="str" cm="1">
        <f t="array" ref="M85">_xlfn.IFS(B85&lt;10,"",L85&gt;0,"",L85&lt;0,"VALIDO")</f>
        <v/>
      </c>
      <c r="N85" s="3" t="str">
        <f t="shared" si="18"/>
        <v/>
      </c>
      <c r="O85" s="3" t="str">
        <f t="shared" si="19"/>
        <v/>
      </c>
      <c r="P85" s="3" t="str">
        <f t="shared" si="20"/>
        <v/>
      </c>
      <c r="Q85" s="3" t="str">
        <f t="shared" si="21"/>
        <v/>
      </c>
      <c r="R85" s="3" t="str">
        <f t="shared" si="22"/>
        <v/>
      </c>
      <c r="S85" s="25" t="str" cm="1">
        <f t="array" ref="S85">IF(INDEX(U85:X85,COUNTA(U85:X85))&lt;0,"MEJORA CONTINUA","")</f>
        <v/>
      </c>
      <c r="T85" s="1">
        <f t="shared" si="23"/>
        <v>0</v>
      </c>
      <c r="U85" t="str">
        <f t="shared" si="26"/>
        <v/>
      </c>
      <c r="V85" t="str">
        <f t="shared" si="27"/>
        <v/>
      </c>
      <c r="W85" t="str">
        <f t="shared" si="28"/>
        <v/>
      </c>
      <c r="X85" t="str">
        <f t="shared" si="28"/>
        <v/>
      </c>
    </row>
    <row r="86" spans="2:24" x14ac:dyDescent="0.25">
      <c r="B86" s="1">
        <f>_xlfn.XLOOKUP(A86,ATLETAS!$C:$C,ATLETAS!B:B,"-")</f>
        <v>0</v>
      </c>
      <c r="C86" s="1">
        <f>_xlfn.XLOOKUP(A86,ATLETAS!$C:$C,ATLETAS!F:F,"-")</f>
        <v>0</v>
      </c>
      <c r="D86" s="19" t="str">
        <f t="shared" si="17"/>
        <v>-</v>
      </c>
      <c r="E86" s="3" t="str" cm="1">
        <f t="array" ref="E86">IFERROR(_xlfn._xlws.FILTER(BD_ATLETAS[TIEMPO],(BD_ATLETAS[ATLETA]=$A86)*(BD_ATLETAS[PRUEBA]='CHEQUEO D.M'!$B$1)*(BD_ATLETAS[SEXO]='CHEQUEO D.M'!$C$1)*(BD_ATLETAS[F. COMPETENCIA]='CHEQUEO D.M'!E$2)),"N/P")</f>
        <v>N/P</v>
      </c>
      <c r="F86" s="3" t="str" cm="1">
        <f t="array" ref="F86">IFERROR(_xlfn._xlws.FILTER(BD_ATLETAS[TIEMPO],(BD_ATLETAS[ATLETA]=$A86)*(BD_ATLETAS[PRUEBA]='CHEQUEO D.M'!$B$1)*(BD_ATLETAS[SEXO]='CHEQUEO D.M'!$C$1)*(BD_ATLETAS[F. COMPETENCIA]='CHEQUEO D.M'!F$2)),"N/P")</f>
        <v>N/P</v>
      </c>
      <c r="G86" s="3" t="str" cm="1">
        <f t="array" ref="G86">IFERROR(_xlfn._xlws.FILTER(BD_ATLETAS[TIEMPO],(BD_ATLETAS[ATLETA]=$A86)*(BD_ATLETAS[PRUEBA]='CHEQUEO D.M'!$B$1)*(BD_ATLETAS[SEXO]='CHEQUEO D.M'!$C$1)*(BD_ATLETAS[F. COMPETENCIA]='CHEQUEO D.M'!G$2)),"N/P")</f>
        <v>N/P</v>
      </c>
      <c r="H86" s="3" t="str" cm="1">
        <f t="array" ref="H86">IFERROR(_xlfn._xlws.FILTER(BD_ATLETAS[TIEMPO],(BD_ATLETAS[ATLETA]=$A86)*(BD_ATLETAS[PRUEBA]='CHEQUEO D.M'!$B$1)*(BD_ATLETAS[SEXO]='CHEQUEO D.M'!$C$1)*(BD_ATLETAS[F. COMPETENCIA]='CHEQUEO D.M'!H$2)),"N/P")</f>
        <v>N/P</v>
      </c>
      <c r="I86" s="3" t="str" cm="1">
        <f t="array" ref="I86">IFERROR(_xlfn._xlws.FILTER(BD_ATLETAS[TIEMPO],(BD_ATLETAS[ATLETA]=$A86)*(BD_ATLETAS[PRUEBA]='CHEQUEO D.M'!$B$1)*(BD_ATLETAS[SEXO]='CHEQUEO D.M'!$C$1)*(BD_ATLETAS[F. COMPETENCIA]='CHEQUEO D.M'!I$2)),"N/P")</f>
        <v>N/P</v>
      </c>
      <c r="J86" s="3" t="str" cm="1">
        <f t="array" ref="J86">IFERROR(_xlfn._xlws.FILTER(BD_ATLETAS[TIEMPO],(BD_ATLETAS[ATLETA]=$A86)*(BD_ATLETAS[PRUEBA]='CHEQUEO D.M'!$B$1)*(BD_ATLETAS[SEXO]='CHEQUEO D.M'!$C$1)*(BD_ATLETAS[F. COMPETENCIA]='CHEQUEO D.M'!J$2)),"N/P")</f>
        <v>N/P</v>
      </c>
      <c r="K86" s="3" t="str">
        <f t="shared" si="15"/>
        <v>-</v>
      </c>
      <c r="L86" s="3" t="str">
        <f t="shared" si="16"/>
        <v>-</v>
      </c>
      <c r="M86" s="1" t="str" cm="1">
        <f t="array" ref="M86">_xlfn.IFS(B86&lt;10,"",L86&gt;0,"",L86&lt;0,"VALIDO")</f>
        <v/>
      </c>
      <c r="N86" s="3" t="str">
        <f t="shared" si="18"/>
        <v/>
      </c>
      <c r="O86" s="3" t="str">
        <f t="shared" si="19"/>
        <v/>
      </c>
      <c r="P86" s="3" t="str">
        <f t="shared" si="20"/>
        <v/>
      </c>
      <c r="Q86" s="3" t="str">
        <f t="shared" si="21"/>
        <v/>
      </c>
      <c r="R86" s="3" t="str">
        <f t="shared" si="22"/>
        <v/>
      </c>
      <c r="S86" s="25" t="str" cm="1">
        <f t="array" ref="S86">IF(INDEX(U86:X86,COUNTA(U86:X86))&lt;0,"MEJORA CONTINUA","")</f>
        <v/>
      </c>
      <c r="T86" s="1">
        <f t="shared" si="23"/>
        <v>0</v>
      </c>
      <c r="U86" t="str">
        <f t="shared" si="26"/>
        <v/>
      </c>
      <c r="V86" t="str">
        <f t="shared" si="27"/>
        <v/>
      </c>
      <c r="W86" t="str">
        <f t="shared" si="28"/>
        <v/>
      </c>
      <c r="X86" t="str">
        <f t="shared" si="28"/>
        <v/>
      </c>
    </row>
    <row r="87" spans="2:24" x14ac:dyDescent="0.25">
      <c r="B87" s="1">
        <f>_xlfn.XLOOKUP(A87,ATLETAS!$C:$C,ATLETAS!B:B,"-")</f>
        <v>0</v>
      </c>
      <c r="C87" s="1">
        <f>_xlfn.XLOOKUP(A87,ATLETAS!$C:$C,ATLETAS!F:F,"-")</f>
        <v>0</v>
      </c>
      <c r="D87" s="19" t="str">
        <f t="shared" si="17"/>
        <v>-</v>
      </c>
      <c r="E87" s="3" t="str" cm="1">
        <f t="array" ref="E87">IFERROR(_xlfn._xlws.FILTER(BD_ATLETAS[TIEMPO],(BD_ATLETAS[ATLETA]=$A87)*(BD_ATLETAS[PRUEBA]='CHEQUEO D.M'!$B$1)*(BD_ATLETAS[SEXO]='CHEQUEO D.M'!$C$1)*(BD_ATLETAS[F. COMPETENCIA]='CHEQUEO D.M'!E$2)),"N/P")</f>
        <v>N/P</v>
      </c>
      <c r="F87" s="3" t="str" cm="1">
        <f t="array" ref="F87">IFERROR(_xlfn._xlws.FILTER(BD_ATLETAS[TIEMPO],(BD_ATLETAS[ATLETA]=$A87)*(BD_ATLETAS[PRUEBA]='CHEQUEO D.M'!$B$1)*(BD_ATLETAS[SEXO]='CHEQUEO D.M'!$C$1)*(BD_ATLETAS[F. COMPETENCIA]='CHEQUEO D.M'!F$2)),"N/P")</f>
        <v>N/P</v>
      </c>
      <c r="G87" s="3" t="str" cm="1">
        <f t="array" ref="G87">IFERROR(_xlfn._xlws.FILTER(BD_ATLETAS[TIEMPO],(BD_ATLETAS[ATLETA]=$A87)*(BD_ATLETAS[PRUEBA]='CHEQUEO D.M'!$B$1)*(BD_ATLETAS[SEXO]='CHEQUEO D.M'!$C$1)*(BD_ATLETAS[F. COMPETENCIA]='CHEQUEO D.M'!G$2)),"N/P")</f>
        <v>N/P</v>
      </c>
      <c r="H87" s="3" t="str" cm="1">
        <f t="array" ref="H87">IFERROR(_xlfn._xlws.FILTER(BD_ATLETAS[TIEMPO],(BD_ATLETAS[ATLETA]=$A87)*(BD_ATLETAS[PRUEBA]='CHEQUEO D.M'!$B$1)*(BD_ATLETAS[SEXO]='CHEQUEO D.M'!$C$1)*(BD_ATLETAS[F. COMPETENCIA]='CHEQUEO D.M'!H$2)),"N/P")</f>
        <v>N/P</v>
      </c>
      <c r="I87" s="3" t="str" cm="1">
        <f t="array" ref="I87">IFERROR(_xlfn._xlws.FILTER(BD_ATLETAS[TIEMPO],(BD_ATLETAS[ATLETA]=$A87)*(BD_ATLETAS[PRUEBA]='CHEQUEO D.M'!$B$1)*(BD_ATLETAS[SEXO]='CHEQUEO D.M'!$C$1)*(BD_ATLETAS[F. COMPETENCIA]='CHEQUEO D.M'!I$2)),"N/P")</f>
        <v>N/P</v>
      </c>
      <c r="J87" s="3" t="str" cm="1">
        <f t="array" ref="J87">IFERROR(_xlfn._xlws.FILTER(BD_ATLETAS[TIEMPO],(BD_ATLETAS[ATLETA]=$A87)*(BD_ATLETAS[PRUEBA]='CHEQUEO D.M'!$B$1)*(BD_ATLETAS[SEXO]='CHEQUEO D.M'!$C$1)*(BD_ATLETAS[F. COMPETENCIA]='CHEQUEO D.M'!J$2)),"N/P")</f>
        <v>N/P</v>
      </c>
      <c r="K87" s="3" t="str">
        <f t="shared" si="15"/>
        <v>-</v>
      </c>
      <c r="L87" s="3" t="str">
        <f t="shared" si="16"/>
        <v>-</v>
      </c>
      <c r="M87" s="1" t="str" cm="1">
        <f t="array" ref="M87">_xlfn.IFS(B87&lt;10,"",L87&gt;0,"",L87&lt;0,"VALIDO")</f>
        <v/>
      </c>
      <c r="N87" s="3" t="str">
        <f t="shared" si="18"/>
        <v/>
      </c>
      <c r="O87" s="3" t="str">
        <f t="shared" si="19"/>
        <v/>
      </c>
      <c r="P87" s="3" t="str">
        <f t="shared" si="20"/>
        <v/>
      </c>
      <c r="Q87" s="3" t="str">
        <f t="shared" si="21"/>
        <v/>
      </c>
      <c r="R87" s="3" t="str">
        <f t="shared" si="22"/>
        <v/>
      </c>
      <c r="S87" s="25" t="str" cm="1">
        <f t="array" ref="S87">IF(INDEX(U87:X87,COUNTA(U87:X87))&lt;0,"MEJORA CONTINUA","")</f>
        <v/>
      </c>
      <c r="T87" s="1">
        <f t="shared" si="23"/>
        <v>0</v>
      </c>
      <c r="U87" t="str">
        <f t="shared" si="26"/>
        <v/>
      </c>
      <c r="V87" t="str">
        <f t="shared" si="27"/>
        <v/>
      </c>
      <c r="W87" t="str">
        <f t="shared" si="28"/>
        <v/>
      </c>
      <c r="X87" t="str">
        <f t="shared" si="28"/>
        <v/>
      </c>
    </row>
    <row r="88" spans="2:24" x14ac:dyDescent="0.25">
      <c r="B88" s="1">
        <f>_xlfn.XLOOKUP(A88,ATLETAS!$C:$C,ATLETAS!B:B,"-")</f>
        <v>0</v>
      </c>
      <c r="C88" s="1">
        <f>_xlfn.XLOOKUP(A88,ATLETAS!$C:$C,ATLETAS!F:F,"-")</f>
        <v>0</v>
      </c>
      <c r="D88" s="19" t="str">
        <f t="shared" si="17"/>
        <v>-</v>
      </c>
      <c r="E88" s="3" t="str" cm="1">
        <f t="array" ref="E88">IFERROR(_xlfn._xlws.FILTER(BD_ATLETAS[TIEMPO],(BD_ATLETAS[ATLETA]=$A88)*(BD_ATLETAS[PRUEBA]='CHEQUEO D.M'!$B$1)*(BD_ATLETAS[SEXO]='CHEQUEO D.M'!$C$1)*(BD_ATLETAS[F. COMPETENCIA]='CHEQUEO D.M'!E$2)),"N/P")</f>
        <v>N/P</v>
      </c>
      <c r="F88" s="3" t="str" cm="1">
        <f t="array" ref="F88">IFERROR(_xlfn._xlws.FILTER(BD_ATLETAS[TIEMPO],(BD_ATLETAS[ATLETA]=$A88)*(BD_ATLETAS[PRUEBA]='CHEQUEO D.M'!$B$1)*(BD_ATLETAS[SEXO]='CHEQUEO D.M'!$C$1)*(BD_ATLETAS[F. COMPETENCIA]='CHEQUEO D.M'!F$2)),"N/P")</f>
        <v>N/P</v>
      </c>
      <c r="G88" s="3" t="str" cm="1">
        <f t="array" ref="G88">IFERROR(_xlfn._xlws.FILTER(BD_ATLETAS[TIEMPO],(BD_ATLETAS[ATLETA]=$A88)*(BD_ATLETAS[PRUEBA]='CHEQUEO D.M'!$B$1)*(BD_ATLETAS[SEXO]='CHEQUEO D.M'!$C$1)*(BD_ATLETAS[F. COMPETENCIA]='CHEQUEO D.M'!G$2)),"N/P")</f>
        <v>N/P</v>
      </c>
      <c r="H88" s="3" t="str" cm="1">
        <f t="array" ref="H88">IFERROR(_xlfn._xlws.FILTER(BD_ATLETAS[TIEMPO],(BD_ATLETAS[ATLETA]=$A88)*(BD_ATLETAS[PRUEBA]='CHEQUEO D.M'!$B$1)*(BD_ATLETAS[SEXO]='CHEQUEO D.M'!$C$1)*(BD_ATLETAS[F. COMPETENCIA]='CHEQUEO D.M'!H$2)),"N/P")</f>
        <v>N/P</v>
      </c>
      <c r="I88" s="3" t="str" cm="1">
        <f t="array" ref="I88">IFERROR(_xlfn._xlws.FILTER(BD_ATLETAS[TIEMPO],(BD_ATLETAS[ATLETA]=$A88)*(BD_ATLETAS[PRUEBA]='CHEQUEO D.M'!$B$1)*(BD_ATLETAS[SEXO]='CHEQUEO D.M'!$C$1)*(BD_ATLETAS[F. COMPETENCIA]='CHEQUEO D.M'!I$2)),"N/P")</f>
        <v>N/P</v>
      </c>
      <c r="J88" s="3" t="str" cm="1">
        <f t="array" ref="J88">IFERROR(_xlfn._xlws.FILTER(BD_ATLETAS[TIEMPO],(BD_ATLETAS[ATLETA]=$A88)*(BD_ATLETAS[PRUEBA]='CHEQUEO D.M'!$B$1)*(BD_ATLETAS[SEXO]='CHEQUEO D.M'!$C$1)*(BD_ATLETAS[F. COMPETENCIA]='CHEQUEO D.M'!J$2)),"N/P")</f>
        <v>N/P</v>
      </c>
      <c r="K88" s="3" t="str">
        <f t="shared" si="15"/>
        <v>-</v>
      </c>
      <c r="L88" s="3" t="str">
        <f t="shared" si="16"/>
        <v>-</v>
      </c>
      <c r="M88" s="1" t="str" cm="1">
        <f t="array" ref="M88">_xlfn.IFS(B88&lt;10,"",L88&gt;0,"",L88&lt;0,"VALIDO")</f>
        <v/>
      </c>
      <c r="N88" s="3" t="str">
        <f t="shared" si="18"/>
        <v/>
      </c>
      <c r="O88" s="3" t="str">
        <f t="shared" si="19"/>
        <v/>
      </c>
      <c r="P88" s="3" t="str">
        <f t="shared" si="20"/>
        <v/>
      </c>
      <c r="Q88" s="3" t="str">
        <f t="shared" si="21"/>
        <v/>
      </c>
      <c r="R88" s="3" t="str">
        <f t="shared" si="22"/>
        <v/>
      </c>
      <c r="S88" s="25" t="str" cm="1">
        <f t="array" ref="S88">IF(INDEX(U88:X88,COUNTA(U88:X88))&lt;0,"MEJORA CONTINUA","")</f>
        <v/>
      </c>
      <c r="T88" s="1">
        <f t="shared" si="23"/>
        <v>0</v>
      </c>
      <c r="U88" t="str">
        <f t="shared" si="26"/>
        <v/>
      </c>
      <c r="V88" t="str">
        <f t="shared" si="27"/>
        <v/>
      </c>
      <c r="W88" t="str">
        <f t="shared" si="28"/>
        <v/>
      </c>
      <c r="X88" t="str">
        <f t="shared" si="28"/>
        <v/>
      </c>
    </row>
    <row r="89" spans="2:24" x14ac:dyDescent="0.25">
      <c r="B89" s="1">
        <f>_xlfn.XLOOKUP(A89,ATLETAS!$C:$C,ATLETAS!B:B,"-")</f>
        <v>0</v>
      </c>
      <c r="C89" s="1">
        <f>_xlfn.XLOOKUP(A89,ATLETAS!$C:$C,ATLETAS!F:F,"-")</f>
        <v>0</v>
      </c>
      <c r="D89" s="19" t="str">
        <f t="shared" si="17"/>
        <v>-</v>
      </c>
      <c r="E89" s="3" t="str" cm="1">
        <f t="array" ref="E89">IFERROR(_xlfn._xlws.FILTER(BD_ATLETAS[TIEMPO],(BD_ATLETAS[ATLETA]=$A89)*(BD_ATLETAS[PRUEBA]='CHEQUEO D.M'!$B$1)*(BD_ATLETAS[SEXO]='CHEQUEO D.M'!$C$1)*(BD_ATLETAS[F. COMPETENCIA]='CHEQUEO D.M'!E$2)),"N/P")</f>
        <v>N/P</v>
      </c>
      <c r="F89" s="3" t="str" cm="1">
        <f t="array" ref="F89">IFERROR(_xlfn._xlws.FILTER(BD_ATLETAS[TIEMPO],(BD_ATLETAS[ATLETA]=$A89)*(BD_ATLETAS[PRUEBA]='CHEQUEO D.M'!$B$1)*(BD_ATLETAS[SEXO]='CHEQUEO D.M'!$C$1)*(BD_ATLETAS[F. COMPETENCIA]='CHEQUEO D.M'!F$2)),"N/P")</f>
        <v>N/P</v>
      </c>
      <c r="G89" s="3" t="str" cm="1">
        <f t="array" ref="G89">IFERROR(_xlfn._xlws.FILTER(BD_ATLETAS[TIEMPO],(BD_ATLETAS[ATLETA]=$A89)*(BD_ATLETAS[PRUEBA]='CHEQUEO D.M'!$B$1)*(BD_ATLETAS[SEXO]='CHEQUEO D.M'!$C$1)*(BD_ATLETAS[F. COMPETENCIA]='CHEQUEO D.M'!G$2)),"N/P")</f>
        <v>N/P</v>
      </c>
      <c r="H89" s="3" t="str" cm="1">
        <f t="array" ref="H89">IFERROR(_xlfn._xlws.FILTER(BD_ATLETAS[TIEMPO],(BD_ATLETAS[ATLETA]=$A89)*(BD_ATLETAS[PRUEBA]='CHEQUEO D.M'!$B$1)*(BD_ATLETAS[SEXO]='CHEQUEO D.M'!$C$1)*(BD_ATLETAS[F. COMPETENCIA]='CHEQUEO D.M'!H$2)),"N/P")</f>
        <v>N/P</v>
      </c>
      <c r="I89" s="3" t="str" cm="1">
        <f t="array" ref="I89">IFERROR(_xlfn._xlws.FILTER(BD_ATLETAS[TIEMPO],(BD_ATLETAS[ATLETA]=$A89)*(BD_ATLETAS[PRUEBA]='CHEQUEO D.M'!$B$1)*(BD_ATLETAS[SEXO]='CHEQUEO D.M'!$C$1)*(BD_ATLETAS[F. COMPETENCIA]='CHEQUEO D.M'!I$2)),"N/P")</f>
        <v>N/P</v>
      </c>
      <c r="J89" s="3" t="str" cm="1">
        <f t="array" ref="J89">IFERROR(_xlfn._xlws.FILTER(BD_ATLETAS[TIEMPO],(BD_ATLETAS[ATLETA]=$A89)*(BD_ATLETAS[PRUEBA]='CHEQUEO D.M'!$B$1)*(BD_ATLETAS[SEXO]='CHEQUEO D.M'!$C$1)*(BD_ATLETAS[F. COMPETENCIA]='CHEQUEO D.M'!J$2)),"N/P")</f>
        <v>N/P</v>
      </c>
      <c r="K89" s="3" t="str">
        <f t="shared" si="15"/>
        <v>-</v>
      </c>
      <c r="L89" s="3" t="str">
        <f t="shared" si="16"/>
        <v>-</v>
      </c>
      <c r="M89" s="1" t="str" cm="1">
        <f t="array" ref="M89">_xlfn.IFS(B89&lt;10,"",L89&gt;0,"",L89&lt;0,"VALIDO")</f>
        <v/>
      </c>
      <c r="N89" s="3" t="str">
        <f t="shared" si="18"/>
        <v/>
      </c>
      <c r="O89" s="3" t="str">
        <f t="shared" si="19"/>
        <v/>
      </c>
      <c r="P89" s="3" t="str">
        <f t="shared" si="20"/>
        <v/>
      </c>
      <c r="Q89" s="3" t="str">
        <f t="shared" si="21"/>
        <v/>
      </c>
      <c r="R89" s="3" t="str">
        <f t="shared" si="22"/>
        <v/>
      </c>
      <c r="S89" s="25" t="str" cm="1">
        <f t="array" ref="S89">IF(INDEX(U89:X89,COUNTA(U89:X89))&lt;0,"MEJORA CONTINUA","")</f>
        <v/>
      </c>
      <c r="T89" s="1">
        <f t="shared" si="23"/>
        <v>0</v>
      </c>
      <c r="U89" t="str">
        <f t="shared" si="26"/>
        <v/>
      </c>
      <c r="V89" t="str">
        <f t="shared" si="27"/>
        <v/>
      </c>
      <c r="W89" t="str">
        <f t="shared" si="28"/>
        <v/>
      </c>
      <c r="X89" t="str">
        <f t="shared" si="28"/>
        <v/>
      </c>
    </row>
    <row r="90" spans="2:24" x14ac:dyDescent="0.25">
      <c r="B90" s="1">
        <f>_xlfn.XLOOKUP(A90,ATLETAS!$C:$C,ATLETAS!B:B,"-")</f>
        <v>0</v>
      </c>
      <c r="C90" s="1">
        <f>_xlfn.XLOOKUP(A90,ATLETAS!$C:$C,ATLETAS!F:F,"-")</f>
        <v>0</v>
      </c>
      <c r="D90" s="19" t="str">
        <f t="shared" si="17"/>
        <v>-</v>
      </c>
      <c r="E90" s="3" t="str" cm="1">
        <f t="array" ref="E90">IFERROR(_xlfn._xlws.FILTER(BD_ATLETAS[TIEMPO],(BD_ATLETAS[ATLETA]=$A90)*(BD_ATLETAS[PRUEBA]='CHEQUEO D.M'!$B$1)*(BD_ATLETAS[SEXO]='CHEQUEO D.M'!$C$1)*(BD_ATLETAS[F. COMPETENCIA]='CHEQUEO D.M'!E$2)),"N/P")</f>
        <v>N/P</v>
      </c>
      <c r="F90" s="3" t="str" cm="1">
        <f t="array" ref="F90">IFERROR(_xlfn._xlws.FILTER(BD_ATLETAS[TIEMPO],(BD_ATLETAS[ATLETA]=$A90)*(BD_ATLETAS[PRUEBA]='CHEQUEO D.M'!$B$1)*(BD_ATLETAS[SEXO]='CHEQUEO D.M'!$C$1)*(BD_ATLETAS[F. COMPETENCIA]='CHEQUEO D.M'!F$2)),"N/P")</f>
        <v>N/P</v>
      </c>
      <c r="G90" s="3" t="str" cm="1">
        <f t="array" ref="G90">IFERROR(_xlfn._xlws.FILTER(BD_ATLETAS[TIEMPO],(BD_ATLETAS[ATLETA]=$A90)*(BD_ATLETAS[PRUEBA]='CHEQUEO D.M'!$B$1)*(BD_ATLETAS[SEXO]='CHEQUEO D.M'!$C$1)*(BD_ATLETAS[F. COMPETENCIA]='CHEQUEO D.M'!G$2)),"N/P")</f>
        <v>N/P</v>
      </c>
      <c r="H90" s="3" t="str" cm="1">
        <f t="array" ref="H90">IFERROR(_xlfn._xlws.FILTER(BD_ATLETAS[TIEMPO],(BD_ATLETAS[ATLETA]=$A90)*(BD_ATLETAS[PRUEBA]='CHEQUEO D.M'!$B$1)*(BD_ATLETAS[SEXO]='CHEQUEO D.M'!$C$1)*(BD_ATLETAS[F. COMPETENCIA]='CHEQUEO D.M'!H$2)),"N/P")</f>
        <v>N/P</v>
      </c>
      <c r="I90" s="3" t="str" cm="1">
        <f t="array" ref="I90">IFERROR(_xlfn._xlws.FILTER(BD_ATLETAS[TIEMPO],(BD_ATLETAS[ATLETA]=$A90)*(BD_ATLETAS[PRUEBA]='CHEQUEO D.M'!$B$1)*(BD_ATLETAS[SEXO]='CHEQUEO D.M'!$C$1)*(BD_ATLETAS[F. COMPETENCIA]='CHEQUEO D.M'!I$2)),"N/P")</f>
        <v>N/P</v>
      </c>
      <c r="J90" s="3" t="str" cm="1">
        <f t="array" ref="J90">IFERROR(_xlfn._xlws.FILTER(BD_ATLETAS[TIEMPO],(BD_ATLETAS[ATLETA]=$A90)*(BD_ATLETAS[PRUEBA]='CHEQUEO D.M'!$B$1)*(BD_ATLETAS[SEXO]='CHEQUEO D.M'!$C$1)*(BD_ATLETAS[F. COMPETENCIA]='CHEQUEO D.M'!J$2)),"N/P")</f>
        <v>N/P</v>
      </c>
      <c r="K90" s="3" t="str">
        <f t="shared" si="15"/>
        <v>-</v>
      </c>
      <c r="L90" s="3" t="str">
        <f t="shared" si="16"/>
        <v>-</v>
      </c>
      <c r="M90" s="1" t="str" cm="1">
        <f t="array" ref="M90">_xlfn.IFS(B90&lt;10,"",L90&gt;0,"",L90&lt;0,"VALIDO")</f>
        <v/>
      </c>
      <c r="N90" s="3" t="str">
        <f t="shared" si="18"/>
        <v/>
      </c>
      <c r="O90" s="3" t="str">
        <f t="shared" si="19"/>
        <v/>
      </c>
      <c r="P90" s="3" t="str">
        <f t="shared" si="20"/>
        <v/>
      </c>
      <c r="Q90" s="3" t="str">
        <f t="shared" si="21"/>
        <v/>
      </c>
      <c r="R90" s="3" t="str">
        <f t="shared" si="22"/>
        <v/>
      </c>
      <c r="S90" s="25" t="str" cm="1">
        <f t="array" ref="S90">IF(INDEX(U90:X90,COUNTA(U90:X90))&lt;0,"MEJORA CONTINUA","")</f>
        <v/>
      </c>
      <c r="T90" s="1">
        <f t="shared" si="23"/>
        <v>0</v>
      </c>
      <c r="U90" t="str">
        <f t="shared" si="26"/>
        <v/>
      </c>
      <c r="V90" t="str">
        <f t="shared" si="27"/>
        <v/>
      </c>
      <c r="W90" t="str">
        <f t="shared" si="28"/>
        <v/>
      </c>
      <c r="X90" t="str">
        <f t="shared" si="28"/>
        <v/>
      </c>
    </row>
    <row r="91" spans="2:24" x14ac:dyDescent="0.25">
      <c r="B91" s="1">
        <f>_xlfn.XLOOKUP(A91,ATLETAS!$C:$C,ATLETAS!B:B,"-")</f>
        <v>0</v>
      </c>
      <c r="C91" s="1">
        <f>_xlfn.XLOOKUP(A91,ATLETAS!$C:$C,ATLETAS!F:F,"-")</f>
        <v>0</v>
      </c>
      <c r="D91" s="19" t="str">
        <f t="shared" si="17"/>
        <v>-</v>
      </c>
      <c r="E91" s="3" t="str" cm="1">
        <f t="array" ref="E91">IFERROR(_xlfn._xlws.FILTER(BD_ATLETAS[TIEMPO],(BD_ATLETAS[ATLETA]=$A91)*(BD_ATLETAS[PRUEBA]='CHEQUEO D.M'!$B$1)*(BD_ATLETAS[SEXO]='CHEQUEO D.M'!$C$1)*(BD_ATLETAS[F. COMPETENCIA]='CHEQUEO D.M'!E$2)),"N/P")</f>
        <v>N/P</v>
      </c>
      <c r="F91" s="3" t="str" cm="1">
        <f t="array" ref="F91">IFERROR(_xlfn._xlws.FILTER(BD_ATLETAS[TIEMPO],(BD_ATLETAS[ATLETA]=$A91)*(BD_ATLETAS[PRUEBA]='CHEQUEO D.M'!$B$1)*(BD_ATLETAS[SEXO]='CHEQUEO D.M'!$C$1)*(BD_ATLETAS[F. COMPETENCIA]='CHEQUEO D.M'!F$2)),"N/P")</f>
        <v>N/P</v>
      </c>
      <c r="G91" s="3" t="str" cm="1">
        <f t="array" ref="G91">IFERROR(_xlfn._xlws.FILTER(BD_ATLETAS[TIEMPO],(BD_ATLETAS[ATLETA]=$A91)*(BD_ATLETAS[PRUEBA]='CHEQUEO D.M'!$B$1)*(BD_ATLETAS[SEXO]='CHEQUEO D.M'!$C$1)*(BD_ATLETAS[F. COMPETENCIA]='CHEQUEO D.M'!G$2)),"N/P")</f>
        <v>N/P</v>
      </c>
      <c r="H91" s="3" t="str" cm="1">
        <f t="array" ref="H91">IFERROR(_xlfn._xlws.FILTER(BD_ATLETAS[TIEMPO],(BD_ATLETAS[ATLETA]=$A91)*(BD_ATLETAS[PRUEBA]='CHEQUEO D.M'!$B$1)*(BD_ATLETAS[SEXO]='CHEQUEO D.M'!$C$1)*(BD_ATLETAS[F. COMPETENCIA]='CHEQUEO D.M'!H$2)),"N/P")</f>
        <v>N/P</v>
      </c>
      <c r="I91" s="3" t="str" cm="1">
        <f t="array" ref="I91">IFERROR(_xlfn._xlws.FILTER(BD_ATLETAS[TIEMPO],(BD_ATLETAS[ATLETA]=$A91)*(BD_ATLETAS[PRUEBA]='CHEQUEO D.M'!$B$1)*(BD_ATLETAS[SEXO]='CHEQUEO D.M'!$C$1)*(BD_ATLETAS[F. COMPETENCIA]='CHEQUEO D.M'!I$2)),"N/P")</f>
        <v>N/P</v>
      </c>
      <c r="J91" s="3" t="str" cm="1">
        <f t="array" ref="J91">IFERROR(_xlfn._xlws.FILTER(BD_ATLETAS[TIEMPO],(BD_ATLETAS[ATLETA]=$A91)*(BD_ATLETAS[PRUEBA]='CHEQUEO D.M'!$B$1)*(BD_ATLETAS[SEXO]='CHEQUEO D.M'!$C$1)*(BD_ATLETAS[F. COMPETENCIA]='CHEQUEO D.M'!J$2)),"N/P")</f>
        <v>N/P</v>
      </c>
      <c r="K91" s="3" t="str">
        <f t="shared" si="15"/>
        <v>-</v>
      </c>
      <c r="L91" s="3" t="str">
        <f t="shared" si="16"/>
        <v>-</v>
      </c>
      <c r="M91" s="1" t="str" cm="1">
        <f t="array" ref="M91">_xlfn.IFS(B91&lt;10,"",L91&gt;0,"",L91&lt;0,"VALIDO")</f>
        <v/>
      </c>
      <c r="N91" s="3" t="str">
        <f t="shared" si="18"/>
        <v/>
      </c>
      <c r="O91" s="3" t="str">
        <f t="shared" si="19"/>
        <v/>
      </c>
      <c r="P91" s="3" t="str">
        <f t="shared" si="20"/>
        <v/>
      </c>
      <c r="Q91" s="3" t="str">
        <f t="shared" si="21"/>
        <v/>
      </c>
      <c r="R91" s="3" t="str">
        <f t="shared" si="22"/>
        <v/>
      </c>
      <c r="S91" s="25" t="str" cm="1">
        <f t="array" ref="S91">IF(INDEX(U91:X91,COUNTA(U91:X91))&lt;0,"MEJORA CONTINUA","")</f>
        <v/>
      </c>
      <c r="T91" s="1">
        <f t="shared" si="23"/>
        <v>0</v>
      </c>
      <c r="U91" t="str">
        <f t="shared" si="26"/>
        <v/>
      </c>
      <c r="V91" t="str">
        <f t="shared" si="27"/>
        <v/>
      </c>
      <c r="W91" t="str">
        <f t="shared" si="28"/>
        <v/>
      </c>
      <c r="X91" t="str">
        <f t="shared" si="28"/>
        <v/>
      </c>
    </row>
    <row r="92" spans="2:24" x14ac:dyDescent="0.25">
      <c r="B92" s="1">
        <f>_xlfn.XLOOKUP(A92,ATLETAS!$C:$C,ATLETAS!B:B,"-")</f>
        <v>0</v>
      </c>
      <c r="C92" s="1">
        <f>_xlfn.XLOOKUP(A92,ATLETAS!$C:$C,ATLETAS!F:F,"-")</f>
        <v>0</v>
      </c>
      <c r="D92" s="19" t="str">
        <f t="shared" si="17"/>
        <v>-</v>
      </c>
      <c r="E92" s="3" t="str" cm="1">
        <f t="array" ref="E92">IFERROR(_xlfn._xlws.FILTER(BD_ATLETAS[TIEMPO],(BD_ATLETAS[ATLETA]=$A92)*(BD_ATLETAS[PRUEBA]='CHEQUEO D.M'!$B$1)*(BD_ATLETAS[SEXO]='CHEQUEO D.M'!$C$1)*(BD_ATLETAS[F. COMPETENCIA]='CHEQUEO D.M'!E$2)),"N/P")</f>
        <v>N/P</v>
      </c>
      <c r="F92" s="3" t="str" cm="1">
        <f t="array" ref="F92">IFERROR(_xlfn._xlws.FILTER(BD_ATLETAS[TIEMPO],(BD_ATLETAS[ATLETA]=$A92)*(BD_ATLETAS[PRUEBA]='CHEQUEO D.M'!$B$1)*(BD_ATLETAS[SEXO]='CHEQUEO D.M'!$C$1)*(BD_ATLETAS[F. COMPETENCIA]='CHEQUEO D.M'!F$2)),"N/P")</f>
        <v>N/P</v>
      </c>
      <c r="G92" s="3" t="str" cm="1">
        <f t="array" ref="G92">IFERROR(_xlfn._xlws.FILTER(BD_ATLETAS[TIEMPO],(BD_ATLETAS[ATLETA]=$A92)*(BD_ATLETAS[PRUEBA]='CHEQUEO D.M'!$B$1)*(BD_ATLETAS[SEXO]='CHEQUEO D.M'!$C$1)*(BD_ATLETAS[F. COMPETENCIA]='CHEQUEO D.M'!G$2)),"N/P")</f>
        <v>N/P</v>
      </c>
      <c r="H92" s="3" t="str" cm="1">
        <f t="array" ref="H92">IFERROR(_xlfn._xlws.FILTER(BD_ATLETAS[TIEMPO],(BD_ATLETAS[ATLETA]=$A92)*(BD_ATLETAS[PRUEBA]='CHEQUEO D.M'!$B$1)*(BD_ATLETAS[SEXO]='CHEQUEO D.M'!$C$1)*(BD_ATLETAS[F. COMPETENCIA]='CHEQUEO D.M'!H$2)),"N/P")</f>
        <v>N/P</v>
      </c>
      <c r="I92" s="3" t="str" cm="1">
        <f t="array" ref="I92">IFERROR(_xlfn._xlws.FILTER(BD_ATLETAS[TIEMPO],(BD_ATLETAS[ATLETA]=$A92)*(BD_ATLETAS[PRUEBA]='CHEQUEO D.M'!$B$1)*(BD_ATLETAS[SEXO]='CHEQUEO D.M'!$C$1)*(BD_ATLETAS[F. COMPETENCIA]='CHEQUEO D.M'!I$2)),"N/P")</f>
        <v>N/P</v>
      </c>
      <c r="J92" s="3" t="str" cm="1">
        <f t="array" ref="J92">IFERROR(_xlfn._xlws.FILTER(BD_ATLETAS[TIEMPO],(BD_ATLETAS[ATLETA]=$A92)*(BD_ATLETAS[PRUEBA]='CHEQUEO D.M'!$B$1)*(BD_ATLETAS[SEXO]='CHEQUEO D.M'!$C$1)*(BD_ATLETAS[F. COMPETENCIA]='CHEQUEO D.M'!J$2)),"N/P")</f>
        <v>N/P</v>
      </c>
      <c r="K92" s="3" t="str">
        <f t="shared" si="15"/>
        <v>-</v>
      </c>
      <c r="L92" s="3" t="str">
        <f t="shared" si="16"/>
        <v>-</v>
      </c>
      <c r="M92" s="1" t="str" cm="1">
        <f t="array" ref="M92">_xlfn.IFS(B92&lt;10,"",L92&gt;0,"",L92&lt;0,"VALIDO")</f>
        <v/>
      </c>
      <c r="N92" s="3" t="str">
        <f t="shared" si="18"/>
        <v/>
      </c>
      <c r="O92" s="3" t="str">
        <f t="shared" si="19"/>
        <v/>
      </c>
      <c r="P92" s="3" t="str">
        <f t="shared" si="20"/>
        <v/>
      </c>
      <c r="Q92" s="3" t="str">
        <f t="shared" si="21"/>
        <v/>
      </c>
      <c r="R92" s="3" t="str">
        <f t="shared" si="22"/>
        <v/>
      </c>
      <c r="S92" s="25" t="str" cm="1">
        <f t="array" ref="S92">IF(INDEX(U92:X92,COUNTA(U92:X92))&lt;0,"MEJORA CONTINUA","")</f>
        <v/>
      </c>
      <c r="T92" s="1">
        <f t="shared" si="23"/>
        <v>0</v>
      </c>
      <c r="U92" t="str">
        <f t="shared" si="26"/>
        <v/>
      </c>
      <c r="V92" t="str">
        <f t="shared" si="27"/>
        <v/>
      </c>
      <c r="W92" t="str">
        <f t="shared" si="28"/>
        <v/>
      </c>
      <c r="X92" t="str">
        <f t="shared" si="28"/>
        <v/>
      </c>
    </row>
    <row r="93" spans="2:24" x14ac:dyDescent="0.25">
      <c r="B93" s="1">
        <f>_xlfn.XLOOKUP(A93,ATLETAS!$C:$C,ATLETAS!B:B,"-")</f>
        <v>0</v>
      </c>
      <c r="C93" s="1">
        <f>_xlfn.XLOOKUP(A93,ATLETAS!$C:$C,ATLETAS!F:F,"-")</f>
        <v>0</v>
      </c>
      <c r="D93" s="19" t="str">
        <f t="shared" si="17"/>
        <v>-</v>
      </c>
      <c r="E93" s="3" t="str" cm="1">
        <f t="array" ref="E93">IFERROR(_xlfn._xlws.FILTER(BD_ATLETAS[TIEMPO],(BD_ATLETAS[ATLETA]=$A93)*(BD_ATLETAS[PRUEBA]='CHEQUEO D.M'!$B$1)*(BD_ATLETAS[SEXO]='CHEQUEO D.M'!$C$1)*(BD_ATLETAS[F. COMPETENCIA]='CHEQUEO D.M'!E$2)),"N/P")</f>
        <v>N/P</v>
      </c>
      <c r="F93" s="3" t="str" cm="1">
        <f t="array" ref="F93">IFERROR(_xlfn._xlws.FILTER(BD_ATLETAS[TIEMPO],(BD_ATLETAS[ATLETA]=$A93)*(BD_ATLETAS[PRUEBA]='CHEQUEO D.M'!$B$1)*(BD_ATLETAS[SEXO]='CHEQUEO D.M'!$C$1)*(BD_ATLETAS[F. COMPETENCIA]='CHEQUEO D.M'!F$2)),"N/P")</f>
        <v>N/P</v>
      </c>
      <c r="G93" s="3" t="str" cm="1">
        <f t="array" ref="G93">IFERROR(_xlfn._xlws.FILTER(BD_ATLETAS[TIEMPO],(BD_ATLETAS[ATLETA]=$A93)*(BD_ATLETAS[PRUEBA]='CHEQUEO D.M'!$B$1)*(BD_ATLETAS[SEXO]='CHEQUEO D.M'!$C$1)*(BD_ATLETAS[F. COMPETENCIA]='CHEQUEO D.M'!G$2)),"N/P")</f>
        <v>N/P</v>
      </c>
      <c r="H93" s="3" t="str" cm="1">
        <f t="array" ref="H93">IFERROR(_xlfn._xlws.FILTER(BD_ATLETAS[TIEMPO],(BD_ATLETAS[ATLETA]=$A93)*(BD_ATLETAS[PRUEBA]='CHEQUEO D.M'!$B$1)*(BD_ATLETAS[SEXO]='CHEQUEO D.M'!$C$1)*(BD_ATLETAS[F. COMPETENCIA]='CHEQUEO D.M'!H$2)),"N/P")</f>
        <v>N/P</v>
      </c>
      <c r="I93" s="3" t="str" cm="1">
        <f t="array" ref="I93">IFERROR(_xlfn._xlws.FILTER(BD_ATLETAS[TIEMPO],(BD_ATLETAS[ATLETA]=$A93)*(BD_ATLETAS[PRUEBA]='CHEQUEO D.M'!$B$1)*(BD_ATLETAS[SEXO]='CHEQUEO D.M'!$C$1)*(BD_ATLETAS[F. COMPETENCIA]='CHEQUEO D.M'!I$2)),"N/P")</f>
        <v>N/P</v>
      </c>
      <c r="J93" s="3" t="str" cm="1">
        <f t="array" ref="J93">IFERROR(_xlfn._xlws.FILTER(BD_ATLETAS[TIEMPO],(BD_ATLETAS[ATLETA]=$A93)*(BD_ATLETAS[PRUEBA]='CHEQUEO D.M'!$B$1)*(BD_ATLETAS[SEXO]='CHEQUEO D.M'!$C$1)*(BD_ATLETAS[F. COMPETENCIA]='CHEQUEO D.M'!J$2)),"N/P")</f>
        <v>N/P</v>
      </c>
      <c r="K93" s="3" t="str">
        <f t="shared" si="15"/>
        <v>-</v>
      </c>
      <c r="L93" s="3" t="str">
        <f t="shared" si="16"/>
        <v>-</v>
      </c>
      <c r="M93" s="1" t="str" cm="1">
        <f t="array" ref="M93">_xlfn.IFS(B93&lt;10,"",L93&gt;0,"",L93&lt;0,"VALIDO")</f>
        <v/>
      </c>
      <c r="N93" s="3" t="str">
        <f t="shared" si="18"/>
        <v/>
      </c>
      <c r="O93" s="3" t="str">
        <f t="shared" si="19"/>
        <v/>
      </c>
      <c r="P93" s="3" t="str">
        <f t="shared" si="20"/>
        <v/>
      </c>
      <c r="Q93" s="3" t="str">
        <f t="shared" si="21"/>
        <v/>
      </c>
      <c r="R93" s="3" t="str">
        <f t="shared" si="22"/>
        <v/>
      </c>
      <c r="S93" s="25" t="str" cm="1">
        <f t="array" ref="S93">IF(INDEX(U93:X93,COUNTA(U93:X93))&lt;0,"MEJORA CONTINUA","")</f>
        <v/>
      </c>
      <c r="T93" s="1">
        <f t="shared" si="23"/>
        <v>0</v>
      </c>
      <c r="U93" t="str">
        <f t="shared" si="26"/>
        <v/>
      </c>
      <c r="V93" t="str">
        <f t="shared" si="27"/>
        <v/>
      </c>
      <c r="W93" t="str">
        <f t="shared" si="28"/>
        <v/>
      </c>
      <c r="X93" t="str">
        <f t="shared" si="28"/>
        <v/>
      </c>
    </row>
    <row r="94" spans="2:24" x14ac:dyDescent="0.25">
      <c r="B94" s="1">
        <f>_xlfn.XLOOKUP(A94,ATLETAS!$C:$C,ATLETAS!B:B,"-")</f>
        <v>0</v>
      </c>
      <c r="C94" s="1">
        <f>_xlfn.XLOOKUP(A94,ATLETAS!$C:$C,ATLETAS!F:F,"-")</f>
        <v>0</v>
      </c>
      <c r="D94" s="19" t="str">
        <f t="shared" si="17"/>
        <v>-</v>
      </c>
      <c r="E94" s="3" t="str" cm="1">
        <f t="array" ref="E94">IFERROR(_xlfn._xlws.FILTER(BD_ATLETAS[TIEMPO],(BD_ATLETAS[ATLETA]=$A94)*(BD_ATLETAS[PRUEBA]='CHEQUEO D.M'!$B$1)*(BD_ATLETAS[SEXO]='CHEQUEO D.M'!$C$1)*(BD_ATLETAS[F. COMPETENCIA]='CHEQUEO D.M'!E$2)),"N/P")</f>
        <v>N/P</v>
      </c>
      <c r="F94" s="3" t="str" cm="1">
        <f t="array" ref="F94">IFERROR(_xlfn._xlws.FILTER(BD_ATLETAS[TIEMPO],(BD_ATLETAS[ATLETA]=$A94)*(BD_ATLETAS[PRUEBA]='CHEQUEO D.M'!$B$1)*(BD_ATLETAS[SEXO]='CHEQUEO D.M'!$C$1)*(BD_ATLETAS[F. COMPETENCIA]='CHEQUEO D.M'!F$2)),"N/P")</f>
        <v>N/P</v>
      </c>
      <c r="G94" s="3" t="str" cm="1">
        <f t="array" ref="G94">IFERROR(_xlfn._xlws.FILTER(BD_ATLETAS[TIEMPO],(BD_ATLETAS[ATLETA]=$A94)*(BD_ATLETAS[PRUEBA]='CHEQUEO D.M'!$B$1)*(BD_ATLETAS[SEXO]='CHEQUEO D.M'!$C$1)*(BD_ATLETAS[F. COMPETENCIA]='CHEQUEO D.M'!G$2)),"N/P")</f>
        <v>N/P</v>
      </c>
      <c r="H94" s="3" t="str" cm="1">
        <f t="array" ref="H94">IFERROR(_xlfn._xlws.FILTER(BD_ATLETAS[TIEMPO],(BD_ATLETAS[ATLETA]=$A94)*(BD_ATLETAS[PRUEBA]='CHEQUEO D.M'!$B$1)*(BD_ATLETAS[SEXO]='CHEQUEO D.M'!$C$1)*(BD_ATLETAS[F. COMPETENCIA]='CHEQUEO D.M'!H$2)),"N/P")</f>
        <v>N/P</v>
      </c>
      <c r="I94" s="3" t="str" cm="1">
        <f t="array" ref="I94">IFERROR(_xlfn._xlws.FILTER(BD_ATLETAS[TIEMPO],(BD_ATLETAS[ATLETA]=$A94)*(BD_ATLETAS[PRUEBA]='CHEQUEO D.M'!$B$1)*(BD_ATLETAS[SEXO]='CHEQUEO D.M'!$C$1)*(BD_ATLETAS[F. COMPETENCIA]='CHEQUEO D.M'!I$2)),"N/P")</f>
        <v>N/P</v>
      </c>
      <c r="J94" s="3" t="str" cm="1">
        <f t="array" ref="J94">IFERROR(_xlfn._xlws.FILTER(BD_ATLETAS[TIEMPO],(BD_ATLETAS[ATLETA]=$A94)*(BD_ATLETAS[PRUEBA]='CHEQUEO D.M'!$B$1)*(BD_ATLETAS[SEXO]='CHEQUEO D.M'!$C$1)*(BD_ATLETAS[F. COMPETENCIA]='CHEQUEO D.M'!J$2)),"N/P")</f>
        <v>N/P</v>
      </c>
      <c r="K94" s="3" t="str">
        <f t="shared" si="15"/>
        <v>-</v>
      </c>
      <c r="L94" s="3" t="str">
        <f t="shared" si="16"/>
        <v>-</v>
      </c>
      <c r="M94" s="1" t="str" cm="1">
        <f t="array" ref="M94">_xlfn.IFS(B94&lt;10,"",L94&gt;0,"",L94&lt;0,"VALIDO")</f>
        <v/>
      </c>
      <c r="N94" s="3" t="str">
        <f t="shared" si="18"/>
        <v/>
      </c>
      <c r="O94" s="3" t="str">
        <f t="shared" si="19"/>
        <v/>
      </c>
      <c r="P94" s="3" t="str">
        <f t="shared" si="20"/>
        <v/>
      </c>
      <c r="Q94" s="3" t="str">
        <f t="shared" si="21"/>
        <v/>
      </c>
      <c r="R94" s="3" t="str">
        <f t="shared" si="22"/>
        <v/>
      </c>
      <c r="S94" s="25" t="str" cm="1">
        <f t="array" ref="S94">IF(INDEX(U94:X94,COUNTA(U94:X94))&lt;0,"MEJORA CONTINUA","")</f>
        <v/>
      </c>
      <c r="T94" s="1">
        <f t="shared" si="23"/>
        <v>0</v>
      </c>
      <c r="U94" t="str">
        <f t="shared" si="26"/>
        <v/>
      </c>
      <c r="V94" t="str">
        <f t="shared" si="27"/>
        <v/>
      </c>
      <c r="W94" t="str">
        <f t="shared" si="28"/>
        <v/>
      </c>
      <c r="X94" t="str">
        <f t="shared" si="28"/>
        <v/>
      </c>
    </row>
    <row r="95" spans="2:24" x14ac:dyDescent="0.25">
      <c r="B95" s="1">
        <f>_xlfn.XLOOKUP(A95,ATLETAS!$C:$C,ATLETAS!B:B,"-")</f>
        <v>0</v>
      </c>
      <c r="C95" s="1">
        <f>_xlfn.XLOOKUP(A95,ATLETAS!$C:$C,ATLETAS!F:F,"-")</f>
        <v>0</v>
      </c>
      <c r="D95" s="19" t="str">
        <f t="shared" si="17"/>
        <v>-</v>
      </c>
      <c r="E95" s="3" t="str" cm="1">
        <f t="array" ref="E95">IFERROR(_xlfn._xlws.FILTER(BD_ATLETAS[TIEMPO],(BD_ATLETAS[ATLETA]=$A95)*(BD_ATLETAS[PRUEBA]='CHEQUEO D.M'!$B$1)*(BD_ATLETAS[SEXO]='CHEQUEO D.M'!$C$1)*(BD_ATLETAS[F. COMPETENCIA]='CHEQUEO D.M'!E$2)),"N/P")</f>
        <v>N/P</v>
      </c>
      <c r="F95" s="3" t="str" cm="1">
        <f t="array" ref="F95">IFERROR(_xlfn._xlws.FILTER(BD_ATLETAS[TIEMPO],(BD_ATLETAS[ATLETA]=$A95)*(BD_ATLETAS[PRUEBA]='CHEQUEO D.M'!$B$1)*(BD_ATLETAS[SEXO]='CHEQUEO D.M'!$C$1)*(BD_ATLETAS[F. COMPETENCIA]='CHEQUEO D.M'!F$2)),"N/P")</f>
        <v>N/P</v>
      </c>
      <c r="G95" s="3" t="str" cm="1">
        <f t="array" ref="G95">IFERROR(_xlfn._xlws.FILTER(BD_ATLETAS[TIEMPO],(BD_ATLETAS[ATLETA]=$A95)*(BD_ATLETAS[PRUEBA]='CHEQUEO D.M'!$B$1)*(BD_ATLETAS[SEXO]='CHEQUEO D.M'!$C$1)*(BD_ATLETAS[F. COMPETENCIA]='CHEQUEO D.M'!G$2)),"N/P")</f>
        <v>N/P</v>
      </c>
      <c r="H95" s="3" t="str" cm="1">
        <f t="array" ref="H95">IFERROR(_xlfn._xlws.FILTER(BD_ATLETAS[TIEMPO],(BD_ATLETAS[ATLETA]=$A95)*(BD_ATLETAS[PRUEBA]='CHEQUEO D.M'!$B$1)*(BD_ATLETAS[SEXO]='CHEQUEO D.M'!$C$1)*(BD_ATLETAS[F. COMPETENCIA]='CHEQUEO D.M'!H$2)),"N/P")</f>
        <v>N/P</v>
      </c>
      <c r="I95" s="3" t="str" cm="1">
        <f t="array" ref="I95">IFERROR(_xlfn._xlws.FILTER(BD_ATLETAS[TIEMPO],(BD_ATLETAS[ATLETA]=$A95)*(BD_ATLETAS[PRUEBA]='CHEQUEO D.M'!$B$1)*(BD_ATLETAS[SEXO]='CHEQUEO D.M'!$C$1)*(BD_ATLETAS[F. COMPETENCIA]='CHEQUEO D.M'!I$2)),"N/P")</f>
        <v>N/P</v>
      </c>
      <c r="J95" s="3" t="str" cm="1">
        <f t="array" ref="J95">IFERROR(_xlfn._xlws.FILTER(BD_ATLETAS[TIEMPO],(BD_ATLETAS[ATLETA]=$A95)*(BD_ATLETAS[PRUEBA]='CHEQUEO D.M'!$B$1)*(BD_ATLETAS[SEXO]='CHEQUEO D.M'!$C$1)*(BD_ATLETAS[F. COMPETENCIA]='CHEQUEO D.M'!J$2)),"N/P")</f>
        <v>N/P</v>
      </c>
      <c r="K95" s="3" t="str">
        <f t="shared" si="15"/>
        <v>-</v>
      </c>
      <c r="L95" s="3" t="str">
        <f t="shared" si="16"/>
        <v>-</v>
      </c>
      <c r="M95" s="1" t="str" cm="1">
        <f t="array" ref="M95">_xlfn.IFS(B95&lt;10,"",L95&gt;0,"",L95&lt;0,"VALIDO")</f>
        <v/>
      </c>
      <c r="N95" s="3" t="str">
        <f t="shared" si="18"/>
        <v/>
      </c>
      <c r="O95" s="3" t="str">
        <f t="shared" si="19"/>
        <v/>
      </c>
      <c r="P95" s="3" t="str">
        <f t="shared" si="20"/>
        <v/>
      </c>
      <c r="Q95" s="3" t="str">
        <f t="shared" si="21"/>
        <v/>
      </c>
      <c r="R95" s="3" t="str">
        <f t="shared" si="22"/>
        <v/>
      </c>
      <c r="S95" s="25" t="str" cm="1">
        <f t="array" ref="S95">IF(INDEX(U95:X95,COUNTA(U95:X95))&lt;0,"MEJORA CONTINUA","")</f>
        <v/>
      </c>
      <c r="T95" s="1">
        <f t="shared" si="23"/>
        <v>0</v>
      </c>
      <c r="U95" t="str">
        <f t="shared" si="26"/>
        <v/>
      </c>
      <c r="V95" t="str">
        <f t="shared" si="27"/>
        <v/>
      </c>
      <c r="W95" t="str">
        <f t="shared" si="28"/>
        <v/>
      </c>
      <c r="X95" t="str">
        <f t="shared" si="28"/>
        <v/>
      </c>
    </row>
    <row r="96" spans="2:24" x14ac:dyDescent="0.25">
      <c r="B96" s="1">
        <f>_xlfn.XLOOKUP(A96,ATLETAS!$C:$C,ATLETAS!B:B,"-")</f>
        <v>0</v>
      </c>
      <c r="C96" s="1">
        <f>_xlfn.XLOOKUP(A96,ATLETAS!$C:$C,ATLETAS!F:F,"-")</f>
        <v>0</v>
      </c>
      <c r="D96" s="19" t="str">
        <f t="shared" si="17"/>
        <v>-</v>
      </c>
      <c r="E96" s="3" t="str" cm="1">
        <f t="array" ref="E96">IFERROR(_xlfn._xlws.FILTER(BD_ATLETAS[TIEMPO],(BD_ATLETAS[ATLETA]=$A96)*(BD_ATLETAS[PRUEBA]='CHEQUEO D.M'!$B$1)*(BD_ATLETAS[SEXO]='CHEQUEO D.M'!$C$1)*(BD_ATLETAS[F. COMPETENCIA]='CHEQUEO D.M'!E$2)),"N/P")</f>
        <v>N/P</v>
      </c>
      <c r="F96" s="3" t="str" cm="1">
        <f t="array" ref="F96">IFERROR(_xlfn._xlws.FILTER(BD_ATLETAS[TIEMPO],(BD_ATLETAS[ATLETA]=$A96)*(BD_ATLETAS[PRUEBA]='CHEQUEO D.M'!$B$1)*(BD_ATLETAS[SEXO]='CHEQUEO D.M'!$C$1)*(BD_ATLETAS[F. COMPETENCIA]='CHEQUEO D.M'!F$2)),"N/P")</f>
        <v>N/P</v>
      </c>
      <c r="G96" s="3" t="str" cm="1">
        <f t="array" ref="G96">IFERROR(_xlfn._xlws.FILTER(BD_ATLETAS[TIEMPO],(BD_ATLETAS[ATLETA]=$A96)*(BD_ATLETAS[PRUEBA]='CHEQUEO D.M'!$B$1)*(BD_ATLETAS[SEXO]='CHEQUEO D.M'!$C$1)*(BD_ATLETAS[F. COMPETENCIA]='CHEQUEO D.M'!G$2)),"N/P")</f>
        <v>N/P</v>
      </c>
      <c r="H96" s="3" t="str" cm="1">
        <f t="array" ref="H96">IFERROR(_xlfn._xlws.FILTER(BD_ATLETAS[TIEMPO],(BD_ATLETAS[ATLETA]=$A96)*(BD_ATLETAS[PRUEBA]='CHEQUEO D.M'!$B$1)*(BD_ATLETAS[SEXO]='CHEQUEO D.M'!$C$1)*(BD_ATLETAS[F. COMPETENCIA]='CHEQUEO D.M'!H$2)),"N/P")</f>
        <v>N/P</v>
      </c>
      <c r="I96" s="3" t="str" cm="1">
        <f t="array" ref="I96">IFERROR(_xlfn._xlws.FILTER(BD_ATLETAS[TIEMPO],(BD_ATLETAS[ATLETA]=$A96)*(BD_ATLETAS[PRUEBA]='CHEQUEO D.M'!$B$1)*(BD_ATLETAS[SEXO]='CHEQUEO D.M'!$C$1)*(BD_ATLETAS[F. COMPETENCIA]='CHEQUEO D.M'!I$2)),"N/P")</f>
        <v>N/P</v>
      </c>
      <c r="J96" s="3" t="str" cm="1">
        <f t="array" ref="J96">IFERROR(_xlfn._xlws.FILTER(BD_ATLETAS[TIEMPO],(BD_ATLETAS[ATLETA]=$A96)*(BD_ATLETAS[PRUEBA]='CHEQUEO D.M'!$B$1)*(BD_ATLETAS[SEXO]='CHEQUEO D.M'!$C$1)*(BD_ATLETAS[F. COMPETENCIA]='CHEQUEO D.M'!J$2)),"N/P")</f>
        <v>N/P</v>
      </c>
      <c r="K96" s="3" t="str">
        <f t="shared" si="15"/>
        <v>-</v>
      </c>
      <c r="L96" s="3" t="str">
        <f t="shared" si="16"/>
        <v>-</v>
      </c>
      <c r="M96" s="1" t="str" cm="1">
        <f t="array" ref="M96">_xlfn.IFS(B96&lt;10,"",L96&gt;0,"",L96&lt;0,"VALIDO")</f>
        <v/>
      </c>
      <c r="N96" s="3" t="str">
        <f t="shared" si="18"/>
        <v/>
      </c>
      <c r="O96" s="3" t="str">
        <f t="shared" si="19"/>
        <v/>
      </c>
      <c r="P96" s="3" t="str">
        <f t="shared" si="20"/>
        <v/>
      </c>
      <c r="Q96" s="3" t="str">
        <f t="shared" si="21"/>
        <v/>
      </c>
      <c r="R96" s="3" t="str">
        <f t="shared" si="22"/>
        <v/>
      </c>
      <c r="S96" s="25" t="str" cm="1">
        <f t="array" ref="S96">IF(INDEX(U96:X96,COUNTA(U96:X96))&lt;0,"MEJORA CONTINUA","")</f>
        <v/>
      </c>
      <c r="T96" s="1">
        <f t="shared" si="23"/>
        <v>0</v>
      </c>
      <c r="U96" t="str">
        <f t="shared" si="26"/>
        <v/>
      </c>
      <c r="V96" t="str">
        <f t="shared" si="27"/>
        <v/>
      </c>
      <c r="W96" t="str">
        <f t="shared" si="28"/>
        <v/>
      </c>
      <c r="X96" t="str">
        <f t="shared" si="28"/>
        <v/>
      </c>
    </row>
    <row r="97" spans="2:24" x14ac:dyDescent="0.25">
      <c r="B97" s="1">
        <f>_xlfn.XLOOKUP(A97,ATLETAS!$C:$C,ATLETAS!B:B,"-")</f>
        <v>0</v>
      </c>
      <c r="C97" s="1">
        <f>_xlfn.XLOOKUP(A97,ATLETAS!$C:$C,ATLETAS!F:F,"-")</f>
        <v>0</v>
      </c>
      <c r="D97" s="19" t="str">
        <f t="shared" si="17"/>
        <v>-</v>
      </c>
      <c r="E97" s="3" t="str" cm="1">
        <f t="array" ref="E97">IFERROR(_xlfn._xlws.FILTER(BD_ATLETAS[TIEMPO],(BD_ATLETAS[ATLETA]=$A97)*(BD_ATLETAS[PRUEBA]='CHEQUEO D.M'!$B$1)*(BD_ATLETAS[SEXO]='CHEQUEO D.M'!$C$1)*(BD_ATLETAS[F. COMPETENCIA]='CHEQUEO D.M'!E$2)),"N/P")</f>
        <v>N/P</v>
      </c>
      <c r="F97" s="3" t="str" cm="1">
        <f t="array" ref="F97">IFERROR(_xlfn._xlws.FILTER(BD_ATLETAS[TIEMPO],(BD_ATLETAS[ATLETA]=$A97)*(BD_ATLETAS[PRUEBA]='CHEQUEO D.M'!$B$1)*(BD_ATLETAS[SEXO]='CHEQUEO D.M'!$C$1)*(BD_ATLETAS[F. COMPETENCIA]='CHEQUEO D.M'!F$2)),"N/P")</f>
        <v>N/P</v>
      </c>
      <c r="G97" s="3" t="str" cm="1">
        <f t="array" ref="G97">IFERROR(_xlfn._xlws.FILTER(BD_ATLETAS[TIEMPO],(BD_ATLETAS[ATLETA]=$A97)*(BD_ATLETAS[PRUEBA]='CHEQUEO D.M'!$B$1)*(BD_ATLETAS[SEXO]='CHEQUEO D.M'!$C$1)*(BD_ATLETAS[F. COMPETENCIA]='CHEQUEO D.M'!G$2)),"N/P")</f>
        <v>N/P</v>
      </c>
      <c r="H97" s="3" t="str" cm="1">
        <f t="array" ref="H97">IFERROR(_xlfn._xlws.FILTER(BD_ATLETAS[TIEMPO],(BD_ATLETAS[ATLETA]=$A97)*(BD_ATLETAS[PRUEBA]='CHEQUEO D.M'!$B$1)*(BD_ATLETAS[SEXO]='CHEQUEO D.M'!$C$1)*(BD_ATLETAS[F. COMPETENCIA]='CHEQUEO D.M'!H$2)),"N/P")</f>
        <v>N/P</v>
      </c>
      <c r="I97" s="3" t="str" cm="1">
        <f t="array" ref="I97">IFERROR(_xlfn._xlws.FILTER(BD_ATLETAS[TIEMPO],(BD_ATLETAS[ATLETA]=$A97)*(BD_ATLETAS[PRUEBA]='CHEQUEO D.M'!$B$1)*(BD_ATLETAS[SEXO]='CHEQUEO D.M'!$C$1)*(BD_ATLETAS[F. COMPETENCIA]='CHEQUEO D.M'!I$2)),"N/P")</f>
        <v>N/P</v>
      </c>
      <c r="J97" s="3" t="str" cm="1">
        <f t="array" ref="J97">IFERROR(_xlfn._xlws.FILTER(BD_ATLETAS[TIEMPO],(BD_ATLETAS[ATLETA]=$A97)*(BD_ATLETAS[PRUEBA]='CHEQUEO D.M'!$B$1)*(BD_ATLETAS[SEXO]='CHEQUEO D.M'!$C$1)*(BD_ATLETAS[F. COMPETENCIA]='CHEQUEO D.M'!J$2)),"N/P")</f>
        <v>N/P</v>
      </c>
      <c r="K97" s="3" t="str">
        <f t="shared" si="15"/>
        <v>-</v>
      </c>
      <c r="L97" s="3" t="str">
        <f t="shared" si="16"/>
        <v>-</v>
      </c>
      <c r="M97" s="1" t="str" cm="1">
        <f t="array" ref="M97">_xlfn.IFS(B97&lt;10,"",L97&gt;0,"",L97&lt;0,"VALIDO")</f>
        <v/>
      </c>
      <c r="N97" s="3" t="str">
        <f t="shared" si="18"/>
        <v/>
      </c>
      <c r="O97" s="3" t="str">
        <f t="shared" si="19"/>
        <v/>
      </c>
      <c r="P97" s="3" t="str">
        <f t="shared" si="20"/>
        <v/>
      </c>
      <c r="Q97" s="3" t="str">
        <f t="shared" si="21"/>
        <v/>
      </c>
      <c r="R97" s="3" t="str">
        <f t="shared" si="22"/>
        <v/>
      </c>
      <c r="S97" s="25" t="str" cm="1">
        <f t="array" ref="S97">IF(INDEX(U97:X97,COUNTA(U97:X97))&lt;0,"MEJORA CONTINUA","")</f>
        <v/>
      </c>
      <c r="T97" s="1">
        <f t="shared" si="23"/>
        <v>0</v>
      </c>
      <c r="U97" t="str">
        <f t="shared" si="26"/>
        <v/>
      </c>
      <c r="V97" t="str">
        <f t="shared" si="27"/>
        <v/>
      </c>
      <c r="W97" t="str">
        <f t="shared" si="28"/>
        <v/>
      </c>
      <c r="X97" t="str">
        <f t="shared" si="28"/>
        <v/>
      </c>
    </row>
    <row r="98" spans="2:24" x14ac:dyDescent="0.25">
      <c r="B98" s="1">
        <f>_xlfn.XLOOKUP(A98,ATLETAS!$C:$C,ATLETAS!B:B,"-")</f>
        <v>0</v>
      </c>
      <c r="C98" s="1">
        <f>_xlfn.XLOOKUP(A98,ATLETAS!$C:$C,ATLETAS!F:F,"-")</f>
        <v>0</v>
      </c>
      <c r="D98" s="19" t="str">
        <f t="shared" si="17"/>
        <v>-</v>
      </c>
      <c r="E98" s="3" t="str" cm="1">
        <f t="array" ref="E98">IFERROR(_xlfn._xlws.FILTER(BD_ATLETAS[TIEMPO],(BD_ATLETAS[ATLETA]=$A98)*(BD_ATLETAS[PRUEBA]='CHEQUEO D.M'!$B$1)*(BD_ATLETAS[SEXO]='CHEQUEO D.M'!$C$1)*(BD_ATLETAS[F. COMPETENCIA]='CHEQUEO D.M'!E$2)),"N/P")</f>
        <v>N/P</v>
      </c>
      <c r="F98" s="3" t="str" cm="1">
        <f t="array" ref="F98">IFERROR(_xlfn._xlws.FILTER(BD_ATLETAS[TIEMPO],(BD_ATLETAS[ATLETA]=$A98)*(BD_ATLETAS[PRUEBA]='CHEQUEO D.M'!$B$1)*(BD_ATLETAS[SEXO]='CHEQUEO D.M'!$C$1)*(BD_ATLETAS[F. COMPETENCIA]='CHEQUEO D.M'!F$2)),"N/P")</f>
        <v>N/P</v>
      </c>
      <c r="G98" s="3" t="str" cm="1">
        <f t="array" ref="G98">IFERROR(_xlfn._xlws.FILTER(BD_ATLETAS[TIEMPO],(BD_ATLETAS[ATLETA]=$A98)*(BD_ATLETAS[PRUEBA]='CHEQUEO D.M'!$B$1)*(BD_ATLETAS[SEXO]='CHEQUEO D.M'!$C$1)*(BD_ATLETAS[F. COMPETENCIA]='CHEQUEO D.M'!G$2)),"N/P")</f>
        <v>N/P</v>
      </c>
      <c r="H98" s="3" t="str" cm="1">
        <f t="array" ref="H98">IFERROR(_xlfn._xlws.FILTER(BD_ATLETAS[TIEMPO],(BD_ATLETAS[ATLETA]=$A98)*(BD_ATLETAS[PRUEBA]='CHEQUEO D.M'!$B$1)*(BD_ATLETAS[SEXO]='CHEQUEO D.M'!$C$1)*(BD_ATLETAS[F. COMPETENCIA]='CHEQUEO D.M'!H$2)),"N/P")</f>
        <v>N/P</v>
      </c>
      <c r="I98" s="3" t="str" cm="1">
        <f t="array" ref="I98">IFERROR(_xlfn._xlws.FILTER(BD_ATLETAS[TIEMPO],(BD_ATLETAS[ATLETA]=$A98)*(BD_ATLETAS[PRUEBA]='CHEQUEO D.M'!$B$1)*(BD_ATLETAS[SEXO]='CHEQUEO D.M'!$C$1)*(BD_ATLETAS[F. COMPETENCIA]='CHEQUEO D.M'!I$2)),"N/P")</f>
        <v>N/P</v>
      </c>
      <c r="J98" s="3" t="str" cm="1">
        <f t="array" ref="J98">IFERROR(_xlfn._xlws.FILTER(BD_ATLETAS[TIEMPO],(BD_ATLETAS[ATLETA]=$A98)*(BD_ATLETAS[PRUEBA]='CHEQUEO D.M'!$B$1)*(BD_ATLETAS[SEXO]='CHEQUEO D.M'!$C$1)*(BD_ATLETAS[F. COMPETENCIA]='CHEQUEO D.M'!J$2)),"N/P")</f>
        <v>N/P</v>
      </c>
      <c r="K98" s="3" t="str">
        <f t="shared" si="15"/>
        <v>-</v>
      </c>
      <c r="L98" s="3" t="str">
        <f t="shared" si="16"/>
        <v>-</v>
      </c>
      <c r="M98" s="1" t="str" cm="1">
        <f t="array" ref="M98">_xlfn.IFS(B98&lt;10,"",L98&gt;0,"",L98&lt;0,"VALIDO")</f>
        <v/>
      </c>
      <c r="N98" s="3" t="str">
        <f t="shared" si="18"/>
        <v/>
      </c>
      <c r="O98" s="3" t="str">
        <f t="shared" si="19"/>
        <v/>
      </c>
      <c r="P98" s="3" t="str">
        <f t="shared" si="20"/>
        <v/>
      </c>
      <c r="Q98" s="3" t="str">
        <f t="shared" si="21"/>
        <v/>
      </c>
      <c r="R98" s="3" t="str">
        <f t="shared" si="22"/>
        <v/>
      </c>
      <c r="S98" s="25" t="str" cm="1">
        <f t="array" ref="S98">IF(INDEX(U98:X98,COUNTA(U98:X98))&lt;0,"MEJORA CONTINUA","")</f>
        <v/>
      </c>
      <c r="T98" s="1">
        <f t="shared" si="23"/>
        <v>0</v>
      </c>
      <c r="U98" t="str">
        <f t="shared" si="26"/>
        <v/>
      </c>
      <c r="V98" t="str">
        <f t="shared" si="27"/>
        <v/>
      </c>
      <c r="W98" t="str">
        <f t="shared" si="28"/>
        <v/>
      </c>
      <c r="X98" t="str">
        <f t="shared" si="28"/>
        <v/>
      </c>
    </row>
    <row r="99" spans="2:24" x14ac:dyDescent="0.25">
      <c r="B99" s="1">
        <f>_xlfn.XLOOKUP(A99,ATLETAS!$C:$C,ATLETAS!B:B,"-")</f>
        <v>0</v>
      </c>
      <c r="C99" s="1">
        <f>_xlfn.XLOOKUP(A99,ATLETAS!$C:$C,ATLETAS!F:F,"-")</f>
        <v>0</v>
      </c>
      <c r="D99" s="19" t="str">
        <f t="shared" si="17"/>
        <v>-</v>
      </c>
      <c r="E99" s="3" t="str" cm="1">
        <f t="array" ref="E99">IFERROR(_xlfn._xlws.FILTER(BD_ATLETAS[TIEMPO],(BD_ATLETAS[ATLETA]=$A99)*(BD_ATLETAS[PRUEBA]='CHEQUEO D.M'!$B$1)*(BD_ATLETAS[SEXO]='CHEQUEO D.M'!$C$1)*(BD_ATLETAS[F. COMPETENCIA]='CHEQUEO D.M'!E$2)),"N/P")</f>
        <v>N/P</v>
      </c>
      <c r="F99" s="3" t="str" cm="1">
        <f t="array" ref="F99">IFERROR(_xlfn._xlws.FILTER(BD_ATLETAS[TIEMPO],(BD_ATLETAS[ATLETA]=$A99)*(BD_ATLETAS[PRUEBA]='CHEQUEO D.M'!$B$1)*(BD_ATLETAS[SEXO]='CHEQUEO D.M'!$C$1)*(BD_ATLETAS[F. COMPETENCIA]='CHEQUEO D.M'!F$2)),"N/P")</f>
        <v>N/P</v>
      </c>
      <c r="G99" s="3" t="str" cm="1">
        <f t="array" ref="G99">IFERROR(_xlfn._xlws.FILTER(BD_ATLETAS[TIEMPO],(BD_ATLETAS[ATLETA]=$A99)*(BD_ATLETAS[PRUEBA]='CHEQUEO D.M'!$B$1)*(BD_ATLETAS[SEXO]='CHEQUEO D.M'!$C$1)*(BD_ATLETAS[F. COMPETENCIA]='CHEQUEO D.M'!G$2)),"N/P")</f>
        <v>N/P</v>
      </c>
      <c r="H99" s="3" t="str" cm="1">
        <f t="array" ref="H99">IFERROR(_xlfn._xlws.FILTER(BD_ATLETAS[TIEMPO],(BD_ATLETAS[ATLETA]=$A99)*(BD_ATLETAS[PRUEBA]='CHEQUEO D.M'!$B$1)*(BD_ATLETAS[SEXO]='CHEQUEO D.M'!$C$1)*(BD_ATLETAS[F. COMPETENCIA]='CHEQUEO D.M'!H$2)),"N/P")</f>
        <v>N/P</v>
      </c>
      <c r="I99" s="3" t="str" cm="1">
        <f t="array" ref="I99">IFERROR(_xlfn._xlws.FILTER(BD_ATLETAS[TIEMPO],(BD_ATLETAS[ATLETA]=$A99)*(BD_ATLETAS[PRUEBA]='CHEQUEO D.M'!$B$1)*(BD_ATLETAS[SEXO]='CHEQUEO D.M'!$C$1)*(BD_ATLETAS[F. COMPETENCIA]='CHEQUEO D.M'!I$2)),"N/P")</f>
        <v>N/P</v>
      </c>
      <c r="J99" s="3" t="str" cm="1">
        <f t="array" ref="J99">IFERROR(_xlfn._xlws.FILTER(BD_ATLETAS[TIEMPO],(BD_ATLETAS[ATLETA]=$A99)*(BD_ATLETAS[PRUEBA]='CHEQUEO D.M'!$B$1)*(BD_ATLETAS[SEXO]='CHEQUEO D.M'!$C$1)*(BD_ATLETAS[F. COMPETENCIA]='CHEQUEO D.M'!J$2)),"N/P")</f>
        <v>N/P</v>
      </c>
      <c r="K99" s="3" t="str">
        <f t="shared" si="15"/>
        <v>-</v>
      </c>
      <c r="L99" s="3" t="str">
        <f t="shared" si="16"/>
        <v>-</v>
      </c>
      <c r="M99" s="1" t="str" cm="1">
        <f t="array" ref="M99">_xlfn.IFS(B99&lt;10,"",L99&gt;0,"",L99&lt;0,"VALIDO")</f>
        <v/>
      </c>
      <c r="N99" s="3" t="str">
        <f t="shared" si="18"/>
        <v/>
      </c>
      <c r="O99" s="3" t="str">
        <f t="shared" si="19"/>
        <v/>
      </c>
      <c r="P99" s="3" t="str">
        <f t="shared" si="20"/>
        <v/>
      </c>
      <c r="Q99" s="3" t="str">
        <f t="shared" si="21"/>
        <v/>
      </c>
      <c r="R99" s="3" t="str">
        <f t="shared" si="22"/>
        <v/>
      </c>
      <c r="S99" s="25" t="str" cm="1">
        <f t="array" ref="S99">IF(INDEX(U99:X99,COUNTA(U99:X99))&lt;0,"MEJORA CONTINUA","")</f>
        <v/>
      </c>
      <c r="T99" s="1">
        <f t="shared" si="23"/>
        <v>0</v>
      </c>
      <c r="U99" t="str">
        <f t="shared" si="26"/>
        <v/>
      </c>
      <c r="V99" t="str">
        <f t="shared" si="27"/>
        <v/>
      </c>
      <c r="W99" t="str">
        <f t="shared" si="28"/>
        <v/>
      </c>
      <c r="X99" t="str">
        <f t="shared" si="28"/>
        <v/>
      </c>
    </row>
    <row r="100" spans="2:24" x14ac:dyDescent="0.25">
      <c r="B100" s="1">
        <f>_xlfn.XLOOKUP(A100,ATLETAS!$C:$C,ATLETAS!B:B,"-")</f>
        <v>0</v>
      </c>
      <c r="C100" s="1">
        <f>_xlfn.XLOOKUP(A100,ATLETAS!$C:$C,ATLETAS!F:F,"-")</f>
        <v>0</v>
      </c>
      <c r="D100" s="19" t="str">
        <f t="shared" si="17"/>
        <v>-</v>
      </c>
      <c r="E100" s="3" t="str" cm="1">
        <f t="array" ref="E100">IFERROR(_xlfn._xlws.FILTER(BD_ATLETAS[TIEMPO],(BD_ATLETAS[ATLETA]=$A100)*(BD_ATLETAS[PRUEBA]='CHEQUEO D.M'!$B$1)*(BD_ATLETAS[SEXO]='CHEQUEO D.M'!$C$1)*(BD_ATLETAS[F. COMPETENCIA]='CHEQUEO D.M'!E$2)),"N/P")</f>
        <v>N/P</v>
      </c>
      <c r="F100" s="3" t="str" cm="1">
        <f t="array" ref="F100">IFERROR(_xlfn._xlws.FILTER(BD_ATLETAS[TIEMPO],(BD_ATLETAS[ATLETA]=$A100)*(BD_ATLETAS[PRUEBA]='CHEQUEO D.M'!$B$1)*(BD_ATLETAS[SEXO]='CHEQUEO D.M'!$C$1)*(BD_ATLETAS[F. COMPETENCIA]='CHEQUEO D.M'!F$2)),"N/P")</f>
        <v>N/P</v>
      </c>
      <c r="G100" s="3" t="str" cm="1">
        <f t="array" ref="G100">IFERROR(_xlfn._xlws.FILTER(BD_ATLETAS[TIEMPO],(BD_ATLETAS[ATLETA]=$A100)*(BD_ATLETAS[PRUEBA]='CHEQUEO D.M'!$B$1)*(BD_ATLETAS[SEXO]='CHEQUEO D.M'!$C$1)*(BD_ATLETAS[F. COMPETENCIA]='CHEQUEO D.M'!G$2)),"N/P")</f>
        <v>N/P</v>
      </c>
      <c r="H100" s="3" t="str" cm="1">
        <f t="array" ref="H100">IFERROR(_xlfn._xlws.FILTER(BD_ATLETAS[TIEMPO],(BD_ATLETAS[ATLETA]=$A100)*(BD_ATLETAS[PRUEBA]='CHEQUEO D.M'!$B$1)*(BD_ATLETAS[SEXO]='CHEQUEO D.M'!$C$1)*(BD_ATLETAS[F. COMPETENCIA]='CHEQUEO D.M'!H$2)),"N/P")</f>
        <v>N/P</v>
      </c>
      <c r="I100" s="3" t="str" cm="1">
        <f t="array" ref="I100">IFERROR(_xlfn._xlws.FILTER(BD_ATLETAS[TIEMPO],(BD_ATLETAS[ATLETA]=$A100)*(BD_ATLETAS[PRUEBA]='CHEQUEO D.M'!$B$1)*(BD_ATLETAS[SEXO]='CHEQUEO D.M'!$C$1)*(BD_ATLETAS[F. COMPETENCIA]='CHEQUEO D.M'!I$2)),"N/P")</f>
        <v>N/P</v>
      </c>
      <c r="J100" s="3" t="str" cm="1">
        <f t="array" ref="J100">IFERROR(_xlfn._xlws.FILTER(BD_ATLETAS[TIEMPO],(BD_ATLETAS[ATLETA]=$A100)*(BD_ATLETAS[PRUEBA]='CHEQUEO D.M'!$B$1)*(BD_ATLETAS[SEXO]='CHEQUEO D.M'!$C$1)*(BD_ATLETAS[F. COMPETENCIA]='CHEQUEO D.M'!J$2)),"N/P")</f>
        <v>N/P</v>
      </c>
      <c r="K100" s="3" t="str">
        <f t="shared" si="15"/>
        <v>-</v>
      </c>
      <c r="L100" s="3" t="str">
        <f t="shared" si="16"/>
        <v>-</v>
      </c>
      <c r="M100" s="1" t="str" cm="1">
        <f t="array" ref="M100">_xlfn.IFS(B100&lt;10,"",L100&gt;0,"",L100&lt;0,"VALIDO")</f>
        <v/>
      </c>
      <c r="N100" s="3" t="str">
        <f t="shared" si="18"/>
        <v/>
      </c>
      <c r="O100" s="3" t="str">
        <f t="shared" si="19"/>
        <v/>
      </c>
      <c r="P100" s="3" t="str">
        <f t="shared" si="20"/>
        <v/>
      </c>
      <c r="Q100" s="3" t="str">
        <f t="shared" si="21"/>
        <v/>
      </c>
      <c r="R100" s="3" t="str">
        <f t="shared" si="22"/>
        <v/>
      </c>
      <c r="S100" s="25" t="str" cm="1">
        <f t="array" ref="S100">IF(INDEX(U100:X100,COUNTA(U100:X100))&lt;0,"MEJORA CONTINUA","")</f>
        <v/>
      </c>
      <c r="T100" s="1">
        <f t="shared" si="23"/>
        <v>0</v>
      </c>
      <c r="U100" t="str">
        <f t="shared" si="26"/>
        <v/>
      </c>
      <c r="V100" t="str">
        <f t="shared" si="27"/>
        <v/>
      </c>
      <c r="W100" t="str">
        <f t="shared" si="28"/>
        <v/>
      </c>
      <c r="X100" t="str">
        <f t="shared" si="28"/>
        <v/>
      </c>
    </row>
    <row r="101" spans="2:24" x14ac:dyDescent="0.25">
      <c r="B101" s="1">
        <f>_xlfn.XLOOKUP(A101,ATLETAS!$C:$C,ATLETAS!B:B,"-")</f>
        <v>0</v>
      </c>
      <c r="C101" s="1">
        <f>_xlfn.XLOOKUP(A101,ATLETAS!$C:$C,ATLETAS!F:F,"-")</f>
        <v>0</v>
      </c>
      <c r="D101" s="19" t="str">
        <f t="shared" si="17"/>
        <v>-</v>
      </c>
      <c r="E101" s="3" t="str" cm="1">
        <f t="array" ref="E101">IFERROR(_xlfn._xlws.FILTER(BD_ATLETAS[TIEMPO],(BD_ATLETAS[ATLETA]=$A101)*(BD_ATLETAS[PRUEBA]='CHEQUEO D.M'!$B$1)*(BD_ATLETAS[SEXO]='CHEQUEO D.M'!$C$1)*(BD_ATLETAS[F. COMPETENCIA]='CHEQUEO D.M'!E$2)),"N/P")</f>
        <v>N/P</v>
      </c>
      <c r="F101" s="3" t="str" cm="1">
        <f t="array" ref="F101">IFERROR(_xlfn._xlws.FILTER(BD_ATLETAS[TIEMPO],(BD_ATLETAS[ATLETA]=$A101)*(BD_ATLETAS[PRUEBA]='CHEQUEO D.M'!$B$1)*(BD_ATLETAS[SEXO]='CHEQUEO D.M'!$C$1)*(BD_ATLETAS[F. COMPETENCIA]='CHEQUEO D.M'!F$2)),"N/P")</f>
        <v>N/P</v>
      </c>
      <c r="G101" s="3" t="str" cm="1">
        <f t="array" ref="G101">IFERROR(_xlfn._xlws.FILTER(BD_ATLETAS[TIEMPO],(BD_ATLETAS[ATLETA]=$A101)*(BD_ATLETAS[PRUEBA]='CHEQUEO D.M'!$B$1)*(BD_ATLETAS[SEXO]='CHEQUEO D.M'!$C$1)*(BD_ATLETAS[F. COMPETENCIA]='CHEQUEO D.M'!G$2)),"N/P")</f>
        <v>N/P</v>
      </c>
      <c r="H101" s="3" t="str" cm="1">
        <f t="array" ref="H101">IFERROR(_xlfn._xlws.FILTER(BD_ATLETAS[TIEMPO],(BD_ATLETAS[ATLETA]=$A101)*(BD_ATLETAS[PRUEBA]='CHEQUEO D.M'!$B$1)*(BD_ATLETAS[SEXO]='CHEQUEO D.M'!$C$1)*(BD_ATLETAS[F. COMPETENCIA]='CHEQUEO D.M'!H$2)),"N/P")</f>
        <v>N/P</v>
      </c>
      <c r="I101" s="3" t="str" cm="1">
        <f t="array" ref="I101">IFERROR(_xlfn._xlws.FILTER(BD_ATLETAS[TIEMPO],(BD_ATLETAS[ATLETA]=$A101)*(BD_ATLETAS[PRUEBA]='CHEQUEO D.M'!$B$1)*(BD_ATLETAS[SEXO]='CHEQUEO D.M'!$C$1)*(BD_ATLETAS[F. COMPETENCIA]='CHEQUEO D.M'!I$2)),"N/P")</f>
        <v>N/P</v>
      </c>
      <c r="J101" s="3" t="str" cm="1">
        <f t="array" ref="J101">IFERROR(_xlfn._xlws.FILTER(BD_ATLETAS[TIEMPO],(BD_ATLETAS[ATLETA]=$A101)*(BD_ATLETAS[PRUEBA]='CHEQUEO D.M'!$B$1)*(BD_ATLETAS[SEXO]='CHEQUEO D.M'!$C$1)*(BD_ATLETAS[F. COMPETENCIA]='CHEQUEO D.M'!J$2)),"N/P")</f>
        <v>N/P</v>
      </c>
      <c r="K101" s="3" t="str">
        <f t="shared" si="15"/>
        <v>-</v>
      </c>
      <c r="L101" s="3" t="str">
        <f t="shared" si="16"/>
        <v>-</v>
      </c>
      <c r="M101" s="1" t="str" cm="1">
        <f t="array" ref="M101">_xlfn.IFS(B101&lt;10,"",L101&gt;0,"",L101&lt;0,"VALIDO")</f>
        <v/>
      </c>
      <c r="N101" s="3" t="str">
        <f t="shared" si="18"/>
        <v/>
      </c>
      <c r="O101" s="3" t="str">
        <f t="shared" si="19"/>
        <v/>
      </c>
      <c r="P101" s="3" t="str">
        <f t="shared" si="20"/>
        <v/>
      </c>
      <c r="Q101" s="3" t="str">
        <f t="shared" si="21"/>
        <v/>
      </c>
      <c r="R101" s="3" t="str">
        <f t="shared" si="22"/>
        <v/>
      </c>
      <c r="S101" s="25" t="str" cm="1">
        <f t="array" ref="S101">IF(INDEX(U101:X101,COUNTA(U101:X101))&lt;0,"MEJORA CONTINUA","")</f>
        <v/>
      </c>
      <c r="T101" s="1">
        <f t="shared" si="23"/>
        <v>0</v>
      </c>
      <c r="U101" t="str">
        <f t="shared" si="26"/>
        <v/>
      </c>
      <c r="V101" t="str">
        <f t="shared" si="27"/>
        <v/>
      </c>
      <c r="W101" t="str">
        <f t="shared" si="28"/>
        <v/>
      </c>
      <c r="X101" t="str">
        <f t="shared" si="28"/>
        <v/>
      </c>
    </row>
    <row r="102" spans="2:24" x14ac:dyDescent="0.25">
      <c r="B102" s="1">
        <f>_xlfn.XLOOKUP(A102,ATLETAS!$C:$C,ATLETAS!B:B,"-")</f>
        <v>0</v>
      </c>
      <c r="C102" s="1">
        <f>_xlfn.XLOOKUP(A102,ATLETAS!$C:$C,ATLETAS!F:F,"-")</f>
        <v>0</v>
      </c>
      <c r="D102" s="19" t="str">
        <f t="shared" si="17"/>
        <v>-</v>
      </c>
      <c r="E102" s="3" t="str" cm="1">
        <f t="array" ref="E102">IFERROR(_xlfn._xlws.FILTER(BD_ATLETAS[TIEMPO],(BD_ATLETAS[ATLETA]=$A102)*(BD_ATLETAS[PRUEBA]='CHEQUEO D.M'!$B$1)*(BD_ATLETAS[SEXO]='CHEQUEO D.M'!$C$1)*(BD_ATLETAS[F. COMPETENCIA]='CHEQUEO D.M'!E$2)),"N/P")</f>
        <v>N/P</v>
      </c>
      <c r="F102" s="3" t="str" cm="1">
        <f t="array" ref="F102">IFERROR(_xlfn._xlws.FILTER(BD_ATLETAS[TIEMPO],(BD_ATLETAS[ATLETA]=$A102)*(BD_ATLETAS[PRUEBA]='CHEQUEO D.M'!$B$1)*(BD_ATLETAS[SEXO]='CHEQUEO D.M'!$C$1)*(BD_ATLETAS[F. COMPETENCIA]='CHEQUEO D.M'!F$2)),"N/P")</f>
        <v>N/P</v>
      </c>
      <c r="G102" s="3" t="str" cm="1">
        <f t="array" ref="G102">IFERROR(_xlfn._xlws.FILTER(BD_ATLETAS[TIEMPO],(BD_ATLETAS[ATLETA]=$A102)*(BD_ATLETAS[PRUEBA]='CHEQUEO D.M'!$B$1)*(BD_ATLETAS[SEXO]='CHEQUEO D.M'!$C$1)*(BD_ATLETAS[F. COMPETENCIA]='CHEQUEO D.M'!G$2)),"N/P")</f>
        <v>N/P</v>
      </c>
      <c r="H102" s="3" t="str" cm="1">
        <f t="array" ref="H102">IFERROR(_xlfn._xlws.FILTER(BD_ATLETAS[TIEMPO],(BD_ATLETAS[ATLETA]=$A102)*(BD_ATLETAS[PRUEBA]='CHEQUEO D.M'!$B$1)*(BD_ATLETAS[SEXO]='CHEQUEO D.M'!$C$1)*(BD_ATLETAS[F. COMPETENCIA]='CHEQUEO D.M'!H$2)),"N/P")</f>
        <v>N/P</v>
      </c>
      <c r="I102" s="3" t="str" cm="1">
        <f t="array" ref="I102">IFERROR(_xlfn._xlws.FILTER(BD_ATLETAS[TIEMPO],(BD_ATLETAS[ATLETA]=$A102)*(BD_ATLETAS[PRUEBA]='CHEQUEO D.M'!$B$1)*(BD_ATLETAS[SEXO]='CHEQUEO D.M'!$C$1)*(BD_ATLETAS[F. COMPETENCIA]='CHEQUEO D.M'!I$2)),"N/P")</f>
        <v>N/P</v>
      </c>
      <c r="J102" s="3" t="str" cm="1">
        <f t="array" ref="J102">IFERROR(_xlfn._xlws.FILTER(BD_ATLETAS[TIEMPO],(BD_ATLETAS[ATLETA]=$A102)*(BD_ATLETAS[PRUEBA]='CHEQUEO D.M'!$B$1)*(BD_ATLETAS[SEXO]='CHEQUEO D.M'!$C$1)*(BD_ATLETAS[F. COMPETENCIA]='CHEQUEO D.M'!J$2)),"N/P")</f>
        <v>N/P</v>
      </c>
      <c r="K102" s="3" t="str">
        <f t="shared" si="15"/>
        <v>-</v>
      </c>
      <c r="L102" s="3" t="str">
        <f t="shared" si="16"/>
        <v>-</v>
      </c>
      <c r="M102" s="1" t="str" cm="1">
        <f t="array" ref="M102">_xlfn.IFS(B102&lt;10,"",L102&gt;0,"",L102&lt;0,"VALIDO")</f>
        <v/>
      </c>
      <c r="N102" s="3" t="str">
        <f t="shared" si="18"/>
        <v/>
      </c>
      <c r="O102" s="3" t="str">
        <f t="shared" si="19"/>
        <v/>
      </c>
      <c r="P102" s="3" t="str">
        <f t="shared" si="20"/>
        <v/>
      </c>
      <c r="Q102" s="3" t="str">
        <f t="shared" si="21"/>
        <v/>
      </c>
      <c r="R102" s="3" t="str">
        <f t="shared" si="22"/>
        <v/>
      </c>
      <c r="S102" s="25" t="str" cm="1">
        <f t="array" ref="S102">IF(INDEX(U102:X102,COUNTA(U102:X102))&lt;0,"MEJORA CONTINUA","")</f>
        <v/>
      </c>
      <c r="T102" s="1">
        <f t="shared" si="23"/>
        <v>0</v>
      </c>
      <c r="U102" t="str">
        <f t="shared" si="26"/>
        <v/>
      </c>
      <c r="V102" t="str">
        <f t="shared" si="27"/>
        <v/>
      </c>
      <c r="W102" t="str">
        <f t="shared" si="28"/>
        <v/>
      </c>
      <c r="X102" t="str">
        <f t="shared" si="28"/>
        <v/>
      </c>
    </row>
    <row r="103" spans="2:24" x14ac:dyDescent="0.25">
      <c r="B103" s="1">
        <f>_xlfn.XLOOKUP(A103,ATLETAS!$C:$C,ATLETAS!B:B,"-")</f>
        <v>0</v>
      </c>
      <c r="C103" s="1">
        <f>_xlfn.XLOOKUP(A103,ATLETAS!$C:$C,ATLETAS!F:F,"-")</f>
        <v>0</v>
      </c>
      <c r="D103" s="19" t="str">
        <f t="shared" si="17"/>
        <v>-</v>
      </c>
      <c r="E103" s="3" t="str" cm="1">
        <f t="array" ref="E103">IFERROR(_xlfn._xlws.FILTER(BD_ATLETAS[TIEMPO],(BD_ATLETAS[ATLETA]=$A103)*(BD_ATLETAS[PRUEBA]='CHEQUEO D.M'!$B$1)*(BD_ATLETAS[SEXO]='CHEQUEO D.M'!$C$1)*(BD_ATLETAS[F. COMPETENCIA]='CHEQUEO D.M'!E$2)),"N/P")</f>
        <v>N/P</v>
      </c>
      <c r="F103" s="3" t="str" cm="1">
        <f t="array" ref="F103">IFERROR(_xlfn._xlws.FILTER(BD_ATLETAS[TIEMPO],(BD_ATLETAS[ATLETA]=$A103)*(BD_ATLETAS[PRUEBA]='CHEQUEO D.M'!$B$1)*(BD_ATLETAS[SEXO]='CHEQUEO D.M'!$C$1)*(BD_ATLETAS[F. COMPETENCIA]='CHEQUEO D.M'!F$2)),"N/P")</f>
        <v>N/P</v>
      </c>
      <c r="G103" s="3" t="str" cm="1">
        <f t="array" ref="G103">IFERROR(_xlfn._xlws.FILTER(BD_ATLETAS[TIEMPO],(BD_ATLETAS[ATLETA]=$A103)*(BD_ATLETAS[PRUEBA]='CHEQUEO D.M'!$B$1)*(BD_ATLETAS[SEXO]='CHEQUEO D.M'!$C$1)*(BD_ATLETAS[F. COMPETENCIA]='CHEQUEO D.M'!G$2)),"N/P")</f>
        <v>N/P</v>
      </c>
      <c r="H103" s="3" t="str" cm="1">
        <f t="array" ref="H103">IFERROR(_xlfn._xlws.FILTER(BD_ATLETAS[TIEMPO],(BD_ATLETAS[ATLETA]=$A103)*(BD_ATLETAS[PRUEBA]='CHEQUEO D.M'!$B$1)*(BD_ATLETAS[SEXO]='CHEQUEO D.M'!$C$1)*(BD_ATLETAS[F. COMPETENCIA]='CHEQUEO D.M'!H$2)),"N/P")</f>
        <v>N/P</v>
      </c>
      <c r="I103" s="3" t="str" cm="1">
        <f t="array" ref="I103">IFERROR(_xlfn._xlws.FILTER(BD_ATLETAS[TIEMPO],(BD_ATLETAS[ATLETA]=$A103)*(BD_ATLETAS[PRUEBA]='CHEQUEO D.M'!$B$1)*(BD_ATLETAS[SEXO]='CHEQUEO D.M'!$C$1)*(BD_ATLETAS[F. COMPETENCIA]='CHEQUEO D.M'!I$2)),"N/P")</f>
        <v>N/P</v>
      </c>
      <c r="J103" s="3" t="str" cm="1">
        <f t="array" ref="J103">IFERROR(_xlfn._xlws.FILTER(BD_ATLETAS[TIEMPO],(BD_ATLETAS[ATLETA]=$A103)*(BD_ATLETAS[PRUEBA]='CHEQUEO D.M'!$B$1)*(BD_ATLETAS[SEXO]='CHEQUEO D.M'!$C$1)*(BD_ATLETAS[F. COMPETENCIA]='CHEQUEO D.M'!J$2)),"N/P")</f>
        <v>N/P</v>
      </c>
      <c r="K103" s="3" t="str">
        <f t="shared" si="15"/>
        <v>-</v>
      </c>
      <c r="L103" s="3" t="str">
        <f t="shared" si="16"/>
        <v>-</v>
      </c>
      <c r="M103" s="1" t="str" cm="1">
        <f t="array" ref="M103">_xlfn.IFS(B103&lt;10,"",L103&gt;0,"",L103&lt;0,"VALIDO")</f>
        <v/>
      </c>
      <c r="N103" s="3" t="str">
        <f t="shared" si="18"/>
        <v/>
      </c>
      <c r="O103" s="3" t="str">
        <f t="shared" si="19"/>
        <v/>
      </c>
      <c r="P103" s="3" t="str">
        <f t="shared" si="20"/>
        <v/>
      </c>
      <c r="Q103" s="3" t="str">
        <f t="shared" si="21"/>
        <v/>
      </c>
      <c r="R103" s="3" t="str">
        <f t="shared" si="22"/>
        <v/>
      </c>
      <c r="S103" s="25" t="str" cm="1">
        <f t="array" ref="S103">IF(INDEX(U103:X103,COUNTA(U103:X103))&lt;0,"MEJORA CONTINUA","")</f>
        <v/>
      </c>
      <c r="T103" s="1">
        <f t="shared" si="23"/>
        <v>0</v>
      </c>
      <c r="U103" t="str">
        <f t="shared" si="26"/>
        <v/>
      </c>
      <c r="V103" t="str">
        <f t="shared" si="27"/>
        <v/>
      </c>
      <c r="W103" t="str">
        <f t="shared" si="28"/>
        <v/>
      </c>
      <c r="X103" t="str">
        <f t="shared" si="28"/>
        <v/>
      </c>
    </row>
    <row r="104" spans="2:24" x14ac:dyDescent="0.25">
      <c r="B104" s="1">
        <f>_xlfn.XLOOKUP(A104,ATLETAS!$C:$C,ATLETAS!B:B,"-")</f>
        <v>0</v>
      </c>
      <c r="C104" s="1">
        <f>_xlfn.XLOOKUP(A104,ATLETAS!$C:$C,ATLETAS!F:F,"-")</f>
        <v>0</v>
      </c>
      <c r="D104" s="19" t="str">
        <f t="shared" si="17"/>
        <v>-</v>
      </c>
      <c r="E104" s="3" t="str" cm="1">
        <f t="array" ref="E104">IFERROR(_xlfn._xlws.FILTER(BD_ATLETAS[TIEMPO],(BD_ATLETAS[ATLETA]=$A104)*(BD_ATLETAS[PRUEBA]='CHEQUEO D.M'!$B$1)*(BD_ATLETAS[SEXO]='CHEQUEO D.M'!$C$1)*(BD_ATLETAS[F. COMPETENCIA]='CHEQUEO D.M'!E$2)),"N/P")</f>
        <v>N/P</v>
      </c>
      <c r="F104" s="3" t="str" cm="1">
        <f t="array" ref="F104">IFERROR(_xlfn._xlws.FILTER(BD_ATLETAS[TIEMPO],(BD_ATLETAS[ATLETA]=$A104)*(BD_ATLETAS[PRUEBA]='CHEQUEO D.M'!$B$1)*(BD_ATLETAS[SEXO]='CHEQUEO D.M'!$C$1)*(BD_ATLETAS[F. COMPETENCIA]='CHEQUEO D.M'!F$2)),"N/P")</f>
        <v>N/P</v>
      </c>
      <c r="G104" s="3" t="str" cm="1">
        <f t="array" ref="G104">IFERROR(_xlfn._xlws.FILTER(BD_ATLETAS[TIEMPO],(BD_ATLETAS[ATLETA]=$A104)*(BD_ATLETAS[PRUEBA]='CHEQUEO D.M'!$B$1)*(BD_ATLETAS[SEXO]='CHEQUEO D.M'!$C$1)*(BD_ATLETAS[F. COMPETENCIA]='CHEQUEO D.M'!G$2)),"N/P")</f>
        <v>N/P</v>
      </c>
      <c r="H104" s="3" t="str" cm="1">
        <f t="array" ref="H104">IFERROR(_xlfn._xlws.FILTER(BD_ATLETAS[TIEMPO],(BD_ATLETAS[ATLETA]=$A104)*(BD_ATLETAS[PRUEBA]='CHEQUEO D.M'!$B$1)*(BD_ATLETAS[SEXO]='CHEQUEO D.M'!$C$1)*(BD_ATLETAS[F. COMPETENCIA]='CHEQUEO D.M'!H$2)),"N/P")</f>
        <v>N/P</v>
      </c>
      <c r="I104" s="3" t="str" cm="1">
        <f t="array" ref="I104">IFERROR(_xlfn._xlws.FILTER(BD_ATLETAS[TIEMPO],(BD_ATLETAS[ATLETA]=$A104)*(BD_ATLETAS[PRUEBA]='CHEQUEO D.M'!$B$1)*(BD_ATLETAS[SEXO]='CHEQUEO D.M'!$C$1)*(BD_ATLETAS[F. COMPETENCIA]='CHEQUEO D.M'!I$2)),"N/P")</f>
        <v>N/P</v>
      </c>
      <c r="J104" s="3" t="str" cm="1">
        <f t="array" ref="J104">IFERROR(_xlfn._xlws.FILTER(BD_ATLETAS[TIEMPO],(BD_ATLETAS[ATLETA]=$A104)*(BD_ATLETAS[PRUEBA]='CHEQUEO D.M'!$B$1)*(BD_ATLETAS[SEXO]='CHEQUEO D.M'!$C$1)*(BD_ATLETAS[F. COMPETENCIA]='CHEQUEO D.M'!J$2)),"N/P")</f>
        <v>N/P</v>
      </c>
      <c r="K104" s="3" t="str">
        <f t="shared" si="15"/>
        <v>-</v>
      </c>
      <c r="L104" s="3" t="str">
        <f t="shared" si="16"/>
        <v>-</v>
      </c>
      <c r="M104" s="1" t="str" cm="1">
        <f t="array" ref="M104">_xlfn.IFS(B104&lt;10,"",L104&gt;0,"",L104&lt;0,"VALIDO")</f>
        <v/>
      </c>
      <c r="N104" s="3" t="str">
        <f t="shared" si="18"/>
        <v/>
      </c>
      <c r="O104" s="3" t="str">
        <f t="shared" si="19"/>
        <v/>
      </c>
      <c r="P104" s="3" t="str">
        <f t="shared" si="20"/>
        <v/>
      </c>
      <c r="Q104" s="3" t="str">
        <f t="shared" si="21"/>
        <v/>
      </c>
      <c r="R104" s="3" t="str">
        <f t="shared" si="22"/>
        <v/>
      </c>
      <c r="S104" s="25" t="str" cm="1">
        <f t="array" ref="S104">IF(INDEX(U104:X104,COUNTA(U104:X104))&lt;0,"MEJORA CONTINUA","")</f>
        <v/>
      </c>
      <c r="T104" s="1">
        <f t="shared" si="23"/>
        <v>0</v>
      </c>
      <c r="U104" t="str">
        <f t="shared" si="26"/>
        <v/>
      </c>
      <c r="V104" t="str">
        <f t="shared" si="27"/>
        <v/>
      </c>
      <c r="W104" t="str">
        <f t="shared" si="28"/>
        <v/>
      </c>
      <c r="X104" t="str">
        <f t="shared" si="28"/>
        <v/>
      </c>
    </row>
    <row r="105" spans="2:24" x14ac:dyDescent="0.25">
      <c r="B105" s="1">
        <f>_xlfn.XLOOKUP(A105,ATLETAS!$C:$C,ATLETAS!B:B,"-")</f>
        <v>0</v>
      </c>
      <c r="C105" s="1">
        <f>_xlfn.XLOOKUP(A105,ATLETAS!$C:$C,ATLETAS!F:F,"-")</f>
        <v>0</v>
      </c>
      <c r="D105" s="19" t="str">
        <f t="shared" si="17"/>
        <v>-</v>
      </c>
      <c r="E105" s="3" t="str" cm="1">
        <f t="array" ref="E105">IFERROR(_xlfn._xlws.FILTER(BD_ATLETAS[TIEMPO],(BD_ATLETAS[ATLETA]=$A105)*(BD_ATLETAS[PRUEBA]='CHEQUEO D.M'!$B$1)*(BD_ATLETAS[SEXO]='CHEQUEO D.M'!$C$1)*(BD_ATLETAS[F. COMPETENCIA]='CHEQUEO D.M'!E$2)),"N/P")</f>
        <v>N/P</v>
      </c>
      <c r="F105" s="3" t="str" cm="1">
        <f t="array" ref="F105">IFERROR(_xlfn._xlws.FILTER(BD_ATLETAS[TIEMPO],(BD_ATLETAS[ATLETA]=$A105)*(BD_ATLETAS[PRUEBA]='CHEQUEO D.M'!$B$1)*(BD_ATLETAS[SEXO]='CHEQUEO D.M'!$C$1)*(BD_ATLETAS[F. COMPETENCIA]='CHEQUEO D.M'!F$2)),"N/P")</f>
        <v>N/P</v>
      </c>
      <c r="G105" s="3" t="str" cm="1">
        <f t="array" ref="G105">IFERROR(_xlfn._xlws.FILTER(BD_ATLETAS[TIEMPO],(BD_ATLETAS[ATLETA]=$A105)*(BD_ATLETAS[PRUEBA]='CHEQUEO D.M'!$B$1)*(BD_ATLETAS[SEXO]='CHEQUEO D.M'!$C$1)*(BD_ATLETAS[F. COMPETENCIA]='CHEQUEO D.M'!G$2)),"N/P")</f>
        <v>N/P</v>
      </c>
      <c r="H105" s="3" t="str" cm="1">
        <f t="array" ref="H105">IFERROR(_xlfn._xlws.FILTER(BD_ATLETAS[TIEMPO],(BD_ATLETAS[ATLETA]=$A105)*(BD_ATLETAS[PRUEBA]='CHEQUEO D.M'!$B$1)*(BD_ATLETAS[SEXO]='CHEQUEO D.M'!$C$1)*(BD_ATLETAS[F. COMPETENCIA]='CHEQUEO D.M'!H$2)),"N/P")</f>
        <v>N/P</v>
      </c>
      <c r="I105" s="3" t="str" cm="1">
        <f t="array" ref="I105">IFERROR(_xlfn._xlws.FILTER(BD_ATLETAS[TIEMPO],(BD_ATLETAS[ATLETA]=$A105)*(BD_ATLETAS[PRUEBA]='CHEQUEO D.M'!$B$1)*(BD_ATLETAS[SEXO]='CHEQUEO D.M'!$C$1)*(BD_ATLETAS[F. COMPETENCIA]='CHEQUEO D.M'!I$2)),"N/P")</f>
        <v>N/P</v>
      </c>
      <c r="J105" s="3" t="str" cm="1">
        <f t="array" ref="J105">IFERROR(_xlfn._xlws.FILTER(BD_ATLETAS[TIEMPO],(BD_ATLETAS[ATLETA]=$A105)*(BD_ATLETAS[PRUEBA]='CHEQUEO D.M'!$B$1)*(BD_ATLETAS[SEXO]='CHEQUEO D.M'!$C$1)*(BD_ATLETAS[F. COMPETENCIA]='CHEQUEO D.M'!J$2)),"N/P")</f>
        <v>N/P</v>
      </c>
      <c r="K105" s="3" t="str">
        <f t="shared" si="15"/>
        <v>-</v>
      </c>
      <c r="L105" s="3" t="str">
        <f t="shared" si="16"/>
        <v>-</v>
      </c>
      <c r="M105" s="1" t="str" cm="1">
        <f t="array" ref="M105">_xlfn.IFS(B105&lt;10,"",L105&gt;0,"",L105&lt;0,"VALIDO")</f>
        <v/>
      </c>
      <c r="N105" s="3" t="str">
        <f t="shared" si="18"/>
        <v/>
      </c>
      <c r="O105" s="3" t="str">
        <f t="shared" si="19"/>
        <v/>
      </c>
      <c r="P105" s="3" t="str">
        <f t="shared" si="20"/>
        <v/>
      </c>
      <c r="Q105" s="3" t="str">
        <f t="shared" si="21"/>
        <v/>
      </c>
      <c r="R105" s="3" t="str">
        <f t="shared" si="22"/>
        <v/>
      </c>
      <c r="S105" s="25" t="str" cm="1">
        <f t="array" ref="S105">IF(INDEX(U105:X105,COUNTA(U105:X105))&lt;0,"MEJORA CONTINUA","")</f>
        <v/>
      </c>
      <c r="T105" s="1">
        <f t="shared" si="23"/>
        <v>0</v>
      </c>
      <c r="U105" t="str">
        <f t="shared" si="26"/>
        <v/>
      </c>
      <c r="V105" t="str">
        <f t="shared" si="27"/>
        <v/>
      </c>
      <c r="W105" t="str">
        <f t="shared" si="28"/>
        <v/>
      </c>
      <c r="X105" t="str">
        <f t="shared" si="28"/>
        <v/>
      </c>
    </row>
    <row r="106" spans="2:24" x14ac:dyDescent="0.25">
      <c r="B106" s="1">
        <f>_xlfn.XLOOKUP(A106,ATLETAS!$C:$C,ATLETAS!B:B,"-")</f>
        <v>0</v>
      </c>
      <c r="C106" s="1">
        <f>_xlfn.XLOOKUP(A106,ATLETAS!$C:$C,ATLETAS!F:F,"-")</f>
        <v>0</v>
      </c>
      <c r="D106" s="19" t="str">
        <f t="shared" si="17"/>
        <v>-</v>
      </c>
      <c r="E106" s="3" t="str" cm="1">
        <f t="array" ref="E106">IFERROR(_xlfn._xlws.FILTER(BD_ATLETAS[TIEMPO],(BD_ATLETAS[ATLETA]=$A106)*(BD_ATLETAS[PRUEBA]='CHEQUEO D.M'!$B$1)*(BD_ATLETAS[SEXO]='CHEQUEO D.M'!$C$1)*(BD_ATLETAS[F. COMPETENCIA]='CHEQUEO D.M'!E$2)),"N/P")</f>
        <v>N/P</v>
      </c>
      <c r="F106" s="3" t="str" cm="1">
        <f t="array" ref="F106">IFERROR(_xlfn._xlws.FILTER(BD_ATLETAS[TIEMPO],(BD_ATLETAS[ATLETA]=$A106)*(BD_ATLETAS[PRUEBA]='CHEQUEO D.M'!$B$1)*(BD_ATLETAS[SEXO]='CHEQUEO D.M'!$C$1)*(BD_ATLETAS[F. COMPETENCIA]='CHEQUEO D.M'!F$2)),"N/P")</f>
        <v>N/P</v>
      </c>
      <c r="G106" s="3" t="str" cm="1">
        <f t="array" ref="G106">IFERROR(_xlfn._xlws.FILTER(BD_ATLETAS[TIEMPO],(BD_ATLETAS[ATLETA]=$A106)*(BD_ATLETAS[PRUEBA]='CHEQUEO D.M'!$B$1)*(BD_ATLETAS[SEXO]='CHEQUEO D.M'!$C$1)*(BD_ATLETAS[F. COMPETENCIA]='CHEQUEO D.M'!G$2)),"N/P")</f>
        <v>N/P</v>
      </c>
      <c r="H106" s="3" t="str" cm="1">
        <f t="array" ref="H106">IFERROR(_xlfn._xlws.FILTER(BD_ATLETAS[TIEMPO],(BD_ATLETAS[ATLETA]=$A106)*(BD_ATLETAS[PRUEBA]='CHEQUEO D.M'!$B$1)*(BD_ATLETAS[SEXO]='CHEQUEO D.M'!$C$1)*(BD_ATLETAS[F. COMPETENCIA]='CHEQUEO D.M'!H$2)),"N/P")</f>
        <v>N/P</v>
      </c>
      <c r="I106" s="3" t="str" cm="1">
        <f t="array" ref="I106">IFERROR(_xlfn._xlws.FILTER(BD_ATLETAS[TIEMPO],(BD_ATLETAS[ATLETA]=$A106)*(BD_ATLETAS[PRUEBA]='CHEQUEO D.M'!$B$1)*(BD_ATLETAS[SEXO]='CHEQUEO D.M'!$C$1)*(BD_ATLETAS[F. COMPETENCIA]='CHEQUEO D.M'!I$2)),"N/P")</f>
        <v>N/P</v>
      </c>
      <c r="J106" s="3" t="str" cm="1">
        <f t="array" ref="J106">IFERROR(_xlfn._xlws.FILTER(BD_ATLETAS[TIEMPO],(BD_ATLETAS[ATLETA]=$A106)*(BD_ATLETAS[PRUEBA]='CHEQUEO D.M'!$B$1)*(BD_ATLETAS[SEXO]='CHEQUEO D.M'!$C$1)*(BD_ATLETAS[F. COMPETENCIA]='CHEQUEO D.M'!J$2)),"N/P")</f>
        <v>N/P</v>
      </c>
      <c r="K106" s="3" t="str">
        <f t="shared" si="15"/>
        <v>-</v>
      </c>
      <c r="L106" s="3" t="str">
        <f t="shared" si="16"/>
        <v>-</v>
      </c>
      <c r="M106" s="1" t="str" cm="1">
        <f t="array" ref="M106">_xlfn.IFS(B106&lt;10,"",L106&gt;0,"",L106&lt;0,"VALIDO")</f>
        <v/>
      </c>
      <c r="N106" s="3" t="str">
        <f t="shared" si="18"/>
        <v/>
      </c>
      <c r="O106" s="3" t="str">
        <f t="shared" si="19"/>
        <v/>
      </c>
      <c r="P106" s="3" t="str">
        <f t="shared" si="20"/>
        <v/>
      </c>
      <c r="Q106" s="3" t="str">
        <f t="shared" si="21"/>
        <v/>
      </c>
      <c r="R106" s="3" t="str">
        <f t="shared" si="22"/>
        <v/>
      </c>
      <c r="S106" s="25" t="str" cm="1">
        <f t="array" ref="S106">IF(INDEX(U106:X106,COUNTA(U106:X106))&lt;0,"MEJORA CONTINUA","")</f>
        <v/>
      </c>
      <c r="T106" s="1">
        <f t="shared" si="23"/>
        <v>0</v>
      </c>
      <c r="U106" t="str">
        <f t="shared" si="26"/>
        <v/>
      </c>
      <c r="V106" t="str">
        <f t="shared" si="27"/>
        <v/>
      </c>
      <c r="W106" t="str">
        <f t="shared" si="28"/>
        <v/>
      </c>
      <c r="X106" t="str">
        <f t="shared" si="28"/>
        <v/>
      </c>
    </row>
    <row r="107" spans="2:24" x14ac:dyDescent="0.25">
      <c r="B107" s="1">
        <f>_xlfn.XLOOKUP(A107,ATLETAS!$C:$C,ATLETAS!B:B,"-")</f>
        <v>0</v>
      </c>
      <c r="C107" s="1">
        <f>_xlfn.XLOOKUP(A107,ATLETAS!$C:$C,ATLETAS!F:F,"-")</f>
        <v>0</v>
      </c>
      <c r="D107" s="19" t="str">
        <f t="shared" si="17"/>
        <v>-</v>
      </c>
      <c r="E107" s="3" t="str" cm="1">
        <f t="array" ref="E107">IFERROR(_xlfn._xlws.FILTER(BD_ATLETAS[TIEMPO],(BD_ATLETAS[ATLETA]=$A107)*(BD_ATLETAS[PRUEBA]='CHEQUEO D.M'!$B$1)*(BD_ATLETAS[SEXO]='CHEQUEO D.M'!$C$1)*(BD_ATLETAS[F. COMPETENCIA]='CHEQUEO D.M'!E$2)),"N/P")</f>
        <v>N/P</v>
      </c>
      <c r="F107" s="3" t="str" cm="1">
        <f t="array" ref="F107">IFERROR(_xlfn._xlws.FILTER(BD_ATLETAS[TIEMPO],(BD_ATLETAS[ATLETA]=$A107)*(BD_ATLETAS[PRUEBA]='CHEQUEO D.M'!$B$1)*(BD_ATLETAS[SEXO]='CHEQUEO D.M'!$C$1)*(BD_ATLETAS[F. COMPETENCIA]='CHEQUEO D.M'!F$2)),"N/P")</f>
        <v>N/P</v>
      </c>
      <c r="G107" s="3" t="str" cm="1">
        <f t="array" ref="G107">IFERROR(_xlfn._xlws.FILTER(BD_ATLETAS[TIEMPO],(BD_ATLETAS[ATLETA]=$A107)*(BD_ATLETAS[PRUEBA]='CHEQUEO D.M'!$B$1)*(BD_ATLETAS[SEXO]='CHEQUEO D.M'!$C$1)*(BD_ATLETAS[F. COMPETENCIA]='CHEQUEO D.M'!G$2)),"N/P")</f>
        <v>N/P</v>
      </c>
      <c r="H107" s="3" t="str" cm="1">
        <f t="array" ref="H107">IFERROR(_xlfn._xlws.FILTER(BD_ATLETAS[TIEMPO],(BD_ATLETAS[ATLETA]=$A107)*(BD_ATLETAS[PRUEBA]='CHEQUEO D.M'!$B$1)*(BD_ATLETAS[SEXO]='CHEQUEO D.M'!$C$1)*(BD_ATLETAS[F. COMPETENCIA]='CHEQUEO D.M'!H$2)),"N/P")</f>
        <v>N/P</v>
      </c>
      <c r="I107" s="3" t="str" cm="1">
        <f t="array" ref="I107">IFERROR(_xlfn._xlws.FILTER(BD_ATLETAS[TIEMPO],(BD_ATLETAS[ATLETA]=$A107)*(BD_ATLETAS[PRUEBA]='CHEQUEO D.M'!$B$1)*(BD_ATLETAS[SEXO]='CHEQUEO D.M'!$C$1)*(BD_ATLETAS[F. COMPETENCIA]='CHEQUEO D.M'!I$2)),"N/P")</f>
        <v>N/P</v>
      </c>
      <c r="J107" s="3" t="str" cm="1">
        <f t="array" ref="J107">IFERROR(_xlfn._xlws.FILTER(BD_ATLETAS[TIEMPO],(BD_ATLETAS[ATLETA]=$A107)*(BD_ATLETAS[PRUEBA]='CHEQUEO D.M'!$B$1)*(BD_ATLETAS[SEXO]='CHEQUEO D.M'!$C$1)*(BD_ATLETAS[F. COMPETENCIA]='CHEQUEO D.M'!J$2)),"N/P")</f>
        <v>N/P</v>
      </c>
      <c r="K107" s="3" t="str">
        <f t="shared" si="15"/>
        <v>-</v>
      </c>
      <c r="L107" s="3" t="str">
        <f t="shared" si="16"/>
        <v>-</v>
      </c>
      <c r="M107" s="1" t="str" cm="1">
        <f t="array" ref="M107">_xlfn.IFS(B107&lt;10,"",L107&gt;0,"",L107&lt;0,"VALIDO")</f>
        <v/>
      </c>
      <c r="N107" s="3" t="str">
        <f t="shared" si="18"/>
        <v/>
      </c>
      <c r="O107" s="3" t="str">
        <f t="shared" si="19"/>
        <v/>
      </c>
      <c r="P107" s="3" t="str">
        <f t="shared" si="20"/>
        <v/>
      </c>
      <c r="Q107" s="3" t="str">
        <f t="shared" si="21"/>
        <v/>
      </c>
      <c r="R107" s="3" t="str">
        <f t="shared" si="22"/>
        <v/>
      </c>
      <c r="S107" s="25" t="e" cm="1" vm="1">
        <f t="array" aca="1" ref="S107" ca="1">IF(INDEX(U107:X107,COUNTA(U107:X107))&lt;0,"MEJORA CONTINUA","")</f>
        <v>#VALUE!</v>
      </c>
      <c r="T107" s="1">
        <f t="shared" si="23"/>
        <v>0</v>
      </c>
    </row>
    <row r="108" spans="2:24" x14ac:dyDescent="0.25">
      <c r="B108" s="1">
        <f>_xlfn.XLOOKUP(A108,ATLETAS!$C:$C,ATLETAS!B:B,"-")</f>
        <v>0</v>
      </c>
      <c r="C108" s="1">
        <f>_xlfn.XLOOKUP(A108,ATLETAS!$C:$C,ATLETAS!F:F,"-")</f>
        <v>0</v>
      </c>
      <c r="D108" s="19" t="str">
        <f t="shared" si="17"/>
        <v>-</v>
      </c>
      <c r="E108" s="3" t="str" cm="1">
        <f t="array" ref="E108">IFERROR(_xlfn._xlws.FILTER(BD_ATLETAS[TIEMPO],(BD_ATLETAS[ATLETA]=$A108)*(BD_ATLETAS[PRUEBA]='CHEQUEO D.M'!$B$1)*(BD_ATLETAS[SEXO]='CHEQUEO D.M'!$C$1)*(BD_ATLETAS[F. COMPETENCIA]='CHEQUEO D.M'!E$2)),"N/P")</f>
        <v>N/P</v>
      </c>
      <c r="F108" s="3" t="str" cm="1">
        <f t="array" ref="F108">IFERROR(_xlfn._xlws.FILTER(BD_ATLETAS[TIEMPO],(BD_ATLETAS[ATLETA]=$A108)*(BD_ATLETAS[PRUEBA]='CHEQUEO D.M'!$B$1)*(BD_ATLETAS[SEXO]='CHEQUEO D.M'!$C$1)*(BD_ATLETAS[F. COMPETENCIA]='CHEQUEO D.M'!F$2)),"N/P")</f>
        <v>N/P</v>
      </c>
      <c r="G108" s="3" t="str" cm="1">
        <f t="array" ref="G108">IFERROR(_xlfn._xlws.FILTER(BD_ATLETAS[TIEMPO],(BD_ATLETAS[ATLETA]=$A108)*(BD_ATLETAS[PRUEBA]='CHEQUEO D.M'!$B$1)*(BD_ATLETAS[SEXO]='CHEQUEO D.M'!$C$1)*(BD_ATLETAS[F. COMPETENCIA]='CHEQUEO D.M'!G$2)),"N/P")</f>
        <v>N/P</v>
      </c>
      <c r="H108" s="3" t="str" cm="1">
        <f t="array" ref="H108">IFERROR(_xlfn._xlws.FILTER(BD_ATLETAS[TIEMPO],(BD_ATLETAS[ATLETA]=$A108)*(BD_ATLETAS[PRUEBA]='CHEQUEO D.M'!$B$1)*(BD_ATLETAS[SEXO]='CHEQUEO D.M'!$C$1)*(BD_ATLETAS[F. COMPETENCIA]='CHEQUEO D.M'!H$2)),"N/P")</f>
        <v>N/P</v>
      </c>
      <c r="I108" s="3" t="str" cm="1">
        <f t="array" ref="I108">IFERROR(_xlfn._xlws.FILTER(BD_ATLETAS[TIEMPO],(BD_ATLETAS[ATLETA]=$A108)*(BD_ATLETAS[PRUEBA]='CHEQUEO D.M'!$B$1)*(BD_ATLETAS[SEXO]='CHEQUEO D.M'!$C$1)*(BD_ATLETAS[F. COMPETENCIA]='CHEQUEO D.M'!I$2)),"N/P")</f>
        <v>N/P</v>
      </c>
      <c r="J108" s="3" t="str" cm="1">
        <f t="array" ref="J108">IFERROR(_xlfn._xlws.FILTER(BD_ATLETAS[TIEMPO],(BD_ATLETAS[ATLETA]=$A108)*(BD_ATLETAS[PRUEBA]='CHEQUEO D.M'!$B$1)*(BD_ATLETAS[SEXO]='CHEQUEO D.M'!$C$1)*(BD_ATLETAS[F. COMPETENCIA]='CHEQUEO D.M'!J$2)),"N/P")</f>
        <v>N/P</v>
      </c>
      <c r="K108" s="3" t="str">
        <f t="shared" si="15"/>
        <v>-</v>
      </c>
      <c r="L108" s="3" t="str">
        <f t="shared" si="16"/>
        <v>-</v>
      </c>
      <c r="M108" s="1" t="str" cm="1">
        <f t="array" ref="M108">_xlfn.IFS(B108&lt;10,"",L108&gt;0,"",L108&lt;0,"VALIDO")</f>
        <v/>
      </c>
      <c r="N108" s="3" t="str">
        <f t="shared" si="18"/>
        <v/>
      </c>
      <c r="O108" s="3" t="str">
        <f t="shared" si="19"/>
        <v/>
      </c>
      <c r="P108" s="3" t="str">
        <f t="shared" si="20"/>
        <v/>
      </c>
      <c r="Q108" s="3" t="str">
        <f t="shared" si="21"/>
        <v/>
      </c>
      <c r="R108" s="3" t="str">
        <f t="shared" si="22"/>
        <v/>
      </c>
      <c r="S108" s="25" t="e" cm="1" vm="1">
        <f t="array" aca="1" ref="S108" ca="1">IF(INDEX(U108:X108,COUNTA(U108:X108))&lt;0,"MEJORA CONTINUA","")</f>
        <v>#VALUE!</v>
      </c>
      <c r="T108" s="1">
        <f t="shared" si="23"/>
        <v>0</v>
      </c>
    </row>
    <row r="109" spans="2:24" x14ac:dyDescent="0.25">
      <c r="B109" s="1">
        <f>_xlfn.XLOOKUP(A109,ATLETAS!$C:$C,ATLETAS!B:B,"-")</f>
        <v>0</v>
      </c>
      <c r="C109" s="1">
        <f>_xlfn.XLOOKUP(A109,ATLETAS!$C:$C,ATLETAS!F:F,"-")</f>
        <v>0</v>
      </c>
      <c r="D109" s="19" t="str">
        <f t="shared" si="17"/>
        <v>-</v>
      </c>
      <c r="E109" s="3" t="str" cm="1">
        <f t="array" ref="E109">IFERROR(_xlfn._xlws.FILTER(BD_ATLETAS[TIEMPO],(BD_ATLETAS[ATLETA]=$A109)*(BD_ATLETAS[PRUEBA]='CHEQUEO D.M'!$B$1)*(BD_ATLETAS[SEXO]='CHEQUEO D.M'!$C$1)*(BD_ATLETAS[F. COMPETENCIA]='CHEQUEO D.M'!E$2)),"N/P")</f>
        <v>N/P</v>
      </c>
      <c r="F109" s="3" t="str" cm="1">
        <f t="array" ref="F109">IFERROR(_xlfn._xlws.FILTER(BD_ATLETAS[TIEMPO],(BD_ATLETAS[ATLETA]=$A109)*(BD_ATLETAS[PRUEBA]='CHEQUEO D.M'!$B$1)*(BD_ATLETAS[SEXO]='CHEQUEO D.M'!$C$1)*(BD_ATLETAS[F. COMPETENCIA]='CHEQUEO D.M'!F$2)),"N/P")</f>
        <v>N/P</v>
      </c>
      <c r="G109" s="3" t="str" cm="1">
        <f t="array" ref="G109">IFERROR(_xlfn._xlws.FILTER(BD_ATLETAS[TIEMPO],(BD_ATLETAS[ATLETA]=$A109)*(BD_ATLETAS[PRUEBA]='CHEQUEO D.M'!$B$1)*(BD_ATLETAS[SEXO]='CHEQUEO D.M'!$C$1)*(BD_ATLETAS[F. COMPETENCIA]='CHEQUEO D.M'!G$2)),"N/P")</f>
        <v>N/P</v>
      </c>
      <c r="H109" s="3" t="str" cm="1">
        <f t="array" ref="H109">IFERROR(_xlfn._xlws.FILTER(BD_ATLETAS[TIEMPO],(BD_ATLETAS[ATLETA]=$A109)*(BD_ATLETAS[PRUEBA]='CHEQUEO D.M'!$B$1)*(BD_ATLETAS[SEXO]='CHEQUEO D.M'!$C$1)*(BD_ATLETAS[F. COMPETENCIA]='CHEQUEO D.M'!H$2)),"N/P")</f>
        <v>N/P</v>
      </c>
      <c r="I109" s="3" t="str" cm="1">
        <f t="array" ref="I109">IFERROR(_xlfn._xlws.FILTER(BD_ATLETAS[TIEMPO],(BD_ATLETAS[ATLETA]=$A109)*(BD_ATLETAS[PRUEBA]='CHEQUEO D.M'!$B$1)*(BD_ATLETAS[SEXO]='CHEQUEO D.M'!$C$1)*(BD_ATLETAS[F. COMPETENCIA]='CHEQUEO D.M'!I$2)),"N/P")</f>
        <v>N/P</v>
      </c>
      <c r="J109" s="3" t="str" cm="1">
        <f t="array" ref="J109">IFERROR(_xlfn._xlws.FILTER(BD_ATLETAS[TIEMPO],(BD_ATLETAS[ATLETA]=$A109)*(BD_ATLETAS[PRUEBA]='CHEQUEO D.M'!$B$1)*(BD_ATLETAS[SEXO]='CHEQUEO D.M'!$C$1)*(BD_ATLETAS[F. COMPETENCIA]='CHEQUEO D.M'!J$2)),"N/P")</f>
        <v>N/P</v>
      </c>
      <c r="K109" s="3" t="str">
        <f t="shared" si="15"/>
        <v>-</v>
      </c>
      <c r="L109" s="3" t="str">
        <f t="shared" si="16"/>
        <v>-</v>
      </c>
      <c r="M109" s="1" t="str" cm="1">
        <f t="array" ref="M109">_xlfn.IFS(B109&lt;10,"",L109&gt;0,"",L109&lt;0,"VALIDO")</f>
        <v/>
      </c>
      <c r="N109" s="3" t="str">
        <f t="shared" si="18"/>
        <v/>
      </c>
      <c r="O109" s="3" t="str">
        <f t="shared" si="19"/>
        <v/>
      </c>
      <c r="P109" s="3" t="str">
        <f t="shared" si="20"/>
        <v/>
      </c>
      <c r="Q109" s="3" t="str">
        <f t="shared" si="21"/>
        <v/>
      </c>
      <c r="R109" s="3" t="str">
        <f t="shared" si="22"/>
        <v/>
      </c>
      <c r="S109" s="25" t="e" cm="1" vm="1">
        <f t="array" aca="1" ref="S109" ca="1">IF(INDEX(U109:X109,COUNTA(U109:X109))&lt;0,"MEJORA CONTINUA","")</f>
        <v>#VALUE!</v>
      </c>
      <c r="T109" s="1">
        <f t="shared" si="23"/>
        <v>0</v>
      </c>
    </row>
    <row r="110" spans="2:24" x14ac:dyDescent="0.25">
      <c r="B110" s="1">
        <f>_xlfn.XLOOKUP(A110,ATLETAS!$C:$C,ATLETAS!B:B,"-")</f>
        <v>0</v>
      </c>
      <c r="C110" s="1">
        <f>_xlfn.XLOOKUP(A110,ATLETAS!$C:$C,ATLETAS!F:F,"-")</f>
        <v>0</v>
      </c>
      <c r="D110" s="19" t="str">
        <f t="shared" si="17"/>
        <v>-</v>
      </c>
      <c r="E110" s="3" t="str" cm="1">
        <f t="array" ref="E110">IFERROR(_xlfn._xlws.FILTER(BD_ATLETAS[TIEMPO],(BD_ATLETAS[ATLETA]=$A110)*(BD_ATLETAS[PRUEBA]='CHEQUEO D.M'!$B$1)*(BD_ATLETAS[SEXO]='CHEQUEO D.M'!$C$1)*(BD_ATLETAS[F. COMPETENCIA]='CHEQUEO D.M'!E$2)),"N/P")</f>
        <v>N/P</v>
      </c>
      <c r="F110" s="3" t="str" cm="1">
        <f t="array" ref="F110">IFERROR(_xlfn._xlws.FILTER(BD_ATLETAS[TIEMPO],(BD_ATLETAS[ATLETA]=$A110)*(BD_ATLETAS[PRUEBA]='CHEQUEO D.M'!$B$1)*(BD_ATLETAS[SEXO]='CHEQUEO D.M'!$C$1)*(BD_ATLETAS[F. COMPETENCIA]='CHEQUEO D.M'!F$2)),"N/P")</f>
        <v>N/P</v>
      </c>
      <c r="G110" s="3" t="str" cm="1">
        <f t="array" ref="G110">IFERROR(_xlfn._xlws.FILTER(BD_ATLETAS[TIEMPO],(BD_ATLETAS[ATLETA]=$A110)*(BD_ATLETAS[PRUEBA]='CHEQUEO D.M'!$B$1)*(BD_ATLETAS[SEXO]='CHEQUEO D.M'!$C$1)*(BD_ATLETAS[F. COMPETENCIA]='CHEQUEO D.M'!G$2)),"N/P")</f>
        <v>N/P</v>
      </c>
      <c r="H110" s="3" t="str" cm="1">
        <f t="array" ref="H110">IFERROR(_xlfn._xlws.FILTER(BD_ATLETAS[TIEMPO],(BD_ATLETAS[ATLETA]=$A110)*(BD_ATLETAS[PRUEBA]='CHEQUEO D.M'!$B$1)*(BD_ATLETAS[SEXO]='CHEQUEO D.M'!$C$1)*(BD_ATLETAS[F. COMPETENCIA]='CHEQUEO D.M'!H$2)),"N/P")</f>
        <v>N/P</v>
      </c>
      <c r="I110" s="3" t="str" cm="1">
        <f t="array" ref="I110">IFERROR(_xlfn._xlws.FILTER(BD_ATLETAS[TIEMPO],(BD_ATLETAS[ATLETA]=$A110)*(BD_ATLETAS[PRUEBA]='CHEQUEO D.M'!$B$1)*(BD_ATLETAS[SEXO]='CHEQUEO D.M'!$C$1)*(BD_ATLETAS[F. COMPETENCIA]='CHEQUEO D.M'!I$2)),"N/P")</f>
        <v>N/P</v>
      </c>
      <c r="J110" s="3" t="str" cm="1">
        <f t="array" ref="J110">IFERROR(_xlfn._xlws.FILTER(BD_ATLETAS[TIEMPO],(BD_ATLETAS[ATLETA]=$A110)*(BD_ATLETAS[PRUEBA]='CHEQUEO D.M'!$B$1)*(BD_ATLETAS[SEXO]='CHEQUEO D.M'!$C$1)*(BD_ATLETAS[F. COMPETENCIA]='CHEQUEO D.M'!J$2)),"N/P")</f>
        <v>N/P</v>
      </c>
      <c r="K110" s="3" t="str">
        <f t="shared" si="15"/>
        <v>-</v>
      </c>
      <c r="L110" s="3" t="str">
        <f t="shared" si="16"/>
        <v>-</v>
      </c>
      <c r="M110" s="1" t="str" cm="1">
        <f t="array" ref="M110">_xlfn.IFS(B110&lt;10,"",L110&gt;0,"",L110&lt;0,"VALIDO")</f>
        <v/>
      </c>
      <c r="N110" s="3" t="str">
        <f t="shared" si="18"/>
        <v/>
      </c>
      <c r="O110" s="3" t="str">
        <f t="shared" si="19"/>
        <v/>
      </c>
      <c r="P110" s="3" t="str">
        <f t="shared" si="20"/>
        <v/>
      </c>
      <c r="Q110" s="3" t="str">
        <f t="shared" si="21"/>
        <v/>
      </c>
      <c r="R110" s="3" t="str">
        <f t="shared" si="22"/>
        <v/>
      </c>
      <c r="S110" s="25" t="e" cm="1" vm="1">
        <f t="array" aca="1" ref="S110" ca="1">IF(INDEX(U110:X110,COUNTA(U110:X110))&lt;0,"MEJORA CONTINUA","")</f>
        <v>#VALUE!</v>
      </c>
      <c r="T110" s="1">
        <f t="shared" si="23"/>
        <v>0</v>
      </c>
    </row>
    <row r="111" spans="2:24" x14ac:dyDescent="0.25">
      <c r="B111" s="1">
        <f>_xlfn.XLOOKUP(A111,ATLETAS!$C:$C,ATLETAS!B:B,"-")</f>
        <v>0</v>
      </c>
      <c r="C111" s="1">
        <f>_xlfn.XLOOKUP(A111,ATLETAS!$C:$C,ATLETAS!F:F,"-")</f>
        <v>0</v>
      </c>
      <c r="D111" s="19" t="str">
        <f t="shared" si="17"/>
        <v>-</v>
      </c>
      <c r="E111" s="3" t="str" cm="1">
        <f t="array" ref="E111">IFERROR(_xlfn._xlws.FILTER(BD_ATLETAS[TIEMPO],(BD_ATLETAS[ATLETA]=$A111)*(BD_ATLETAS[PRUEBA]='CHEQUEO D.M'!$B$1)*(BD_ATLETAS[SEXO]='CHEQUEO D.M'!$C$1)*(BD_ATLETAS[F. COMPETENCIA]='CHEQUEO D.M'!E$2)),"N/P")</f>
        <v>N/P</v>
      </c>
      <c r="F111" s="3" t="str" cm="1">
        <f t="array" ref="F111">IFERROR(_xlfn._xlws.FILTER(BD_ATLETAS[TIEMPO],(BD_ATLETAS[ATLETA]=$A111)*(BD_ATLETAS[PRUEBA]='CHEQUEO D.M'!$B$1)*(BD_ATLETAS[SEXO]='CHEQUEO D.M'!$C$1)*(BD_ATLETAS[F. COMPETENCIA]='CHEQUEO D.M'!F$2)),"N/P")</f>
        <v>N/P</v>
      </c>
      <c r="G111" s="3" t="str" cm="1">
        <f t="array" ref="G111">IFERROR(_xlfn._xlws.FILTER(BD_ATLETAS[TIEMPO],(BD_ATLETAS[ATLETA]=$A111)*(BD_ATLETAS[PRUEBA]='CHEQUEO D.M'!$B$1)*(BD_ATLETAS[SEXO]='CHEQUEO D.M'!$C$1)*(BD_ATLETAS[F. COMPETENCIA]='CHEQUEO D.M'!G$2)),"N/P")</f>
        <v>N/P</v>
      </c>
      <c r="H111" s="3" t="str" cm="1">
        <f t="array" ref="H111">IFERROR(_xlfn._xlws.FILTER(BD_ATLETAS[TIEMPO],(BD_ATLETAS[ATLETA]=$A111)*(BD_ATLETAS[PRUEBA]='CHEQUEO D.M'!$B$1)*(BD_ATLETAS[SEXO]='CHEQUEO D.M'!$C$1)*(BD_ATLETAS[F. COMPETENCIA]='CHEQUEO D.M'!H$2)),"N/P")</f>
        <v>N/P</v>
      </c>
      <c r="I111" s="3" t="str" cm="1">
        <f t="array" ref="I111">IFERROR(_xlfn._xlws.FILTER(BD_ATLETAS[TIEMPO],(BD_ATLETAS[ATLETA]=$A111)*(BD_ATLETAS[PRUEBA]='CHEQUEO D.M'!$B$1)*(BD_ATLETAS[SEXO]='CHEQUEO D.M'!$C$1)*(BD_ATLETAS[F. COMPETENCIA]='CHEQUEO D.M'!I$2)),"N/P")</f>
        <v>N/P</v>
      </c>
      <c r="J111" s="3" t="str" cm="1">
        <f t="array" ref="J111">IFERROR(_xlfn._xlws.FILTER(BD_ATLETAS[TIEMPO],(BD_ATLETAS[ATLETA]=$A111)*(BD_ATLETAS[PRUEBA]='CHEQUEO D.M'!$B$1)*(BD_ATLETAS[SEXO]='CHEQUEO D.M'!$C$1)*(BD_ATLETAS[F. COMPETENCIA]='CHEQUEO D.M'!J$2)),"N/P")</f>
        <v>N/P</v>
      </c>
      <c r="K111" s="3" t="str">
        <f t="shared" si="15"/>
        <v>-</v>
      </c>
      <c r="L111" s="3" t="str">
        <f t="shared" si="16"/>
        <v>-</v>
      </c>
      <c r="M111" s="1" t="str" cm="1">
        <f t="array" ref="M111">_xlfn.IFS(B111&lt;10,"",L111&gt;0,"",L111&lt;0,"VALIDO")</f>
        <v/>
      </c>
      <c r="N111" s="3" t="str">
        <f t="shared" si="18"/>
        <v/>
      </c>
      <c r="O111" s="3" t="str">
        <f t="shared" si="19"/>
        <v/>
      </c>
      <c r="P111" s="3" t="str">
        <f t="shared" si="20"/>
        <v/>
      </c>
      <c r="Q111" s="3" t="str">
        <f t="shared" si="21"/>
        <v/>
      </c>
      <c r="R111" s="3" t="str">
        <f t="shared" si="22"/>
        <v/>
      </c>
      <c r="S111" s="25" t="e" cm="1" vm="1">
        <f t="array" aca="1" ref="S111" ca="1">IF(INDEX(U111:X111,COUNTA(U111:X111))&lt;0,"MEJORA CONTINUA","")</f>
        <v>#VALUE!</v>
      </c>
      <c r="T111" s="1">
        <f t="shared" si="23"/>
        <v>0</v>
      </c>
    </row>
    <row r="112" spans="2:24" x14ac:dyDescent="0.25">
      <c r="B112" s="1">
        <f>_xlfn.XLOOKUP(A112,ATLETAS!$C:$C,ATLETAS!B:B,"-")</f>
        <v>0</v>
      </c>
      <c r="C112" s="1">
        <f>_xlfn.XLOOKUP(A112,ATLETAS!$C:$C,ATLETAS!F:F,"-")</f>
        <v>0</v>
      </c>
      <c r="D112" s="19" t="str">
        <f t="shared" si="17"/>
        <v>-</v>
      </c>
      <c r="E112" s="3" t="str" cm="1">
        <f t="array" ref="E112">IFERROR(_xlfn._xlws.FILTER(BD_ATLETAS[TIEMPO],(BD_ATLETAS[ATLETA]=$A112)*(BD_ATLETAS[PRUEBA]='CHEQUEO D.M'!$B$1)*(BD_ATLETAS[SEXO]='CHEQUEO D.M'!$C$1)*(BD_ATLETAS[F. COMPETENCIA]='CHEQUEO D.M'!E$2)),"N/P")</f>
        <v>N/P</v>
      </c>
      <c r="F112" s="3" t="str" cm="1">
        <f t="array" ref="F112">IFERROR(_xlfn._xlws.FILTER(BD_ATLETAS[TIEMPO],(BD_ATLETAS[ATLETA]=$A112)*(BD_ATLETAS[PRUEBA]='CHEQUEO D.M'!$B$1)*(BD_ATLETAS[SEXO]='CHEQUEO D.M'!$C$1)*(BD_ATLETAS[F. COMPETENCIA]='CHEQUEO D.M'!F$2)),"N/P")</f>
        <v>N/P</v>
      </c>
      <c r="G112" s="3" t="str" cm="1">
        <f t="array" ref="G112">IFERROR(_xlfn._xlws.FILTER(BD_ATLETAS[TIEMPO],(BD_ATLETAS[ATLETA]=$A112)*(BD_ATLETAS[PRUEBA]='CHEQUEO D.M'!$B$1)*(BD_ATLETAS[SEXO]='CHEQUEO D.M'!$C$1)*(BD_ATLETAS[F. COMPETENCIA]='CHEQUEO D.M'!G$2)),"N/P")</f>
        <v>N/P</v>
      </c>
      <c r="H112" s="3" t="str" cm="1">
        <f t="array" ref="H112">IFERROR(_xlfn._xlws.FILTER(BD_ATLETAS[TIEMPO],(BD_ATLETAS[ATLETA]=$A112)*(BD_ATLETAS[PRUEBA]='CHEQUEO D.M'!$B$1)*(BD_ATLETAS[SEXO]='CHEQUEO D.M'!$C$1)*(BD_ATLETAS[F. COMPETENCIA]='CHEQUEO D.M'!H$2)),"N/P")</f>
        <v>N/P</v>
      </c>
      <c r="I112" s="3" t="str" cm="1">
        <f t="array" ref="I112">IFERROR(_xlfn._xlws.FILTER(BD_ATLETAS[TIEMPO],(BD_ATLETAS[ATLETA]=$A112)*(BD_ATLETAS[PRUEBA]='CHEQUEO D.M'!$B$1)*(BD_ATLETAS[SEXO]='CHEQUEO D.M'!$C$1)*(BD_ATLETAS[F. COMPETENCIA]='CHEQUEO D.M'!I$2)),"N/P")</f>
        <v>N/P</v>
      </c>
      <c r="J112" s="3" t="str" cm="1">
        <f t="array" ref="J112">IFERROR(_xlfn._xlws.FILTER(BD_ATLETAS[TIEMPO],(BD_ATLETAS[ATLETA]=$A112)*(BD_ATLETAS[PRUEBA]='CHEQUEO D.M'!$B$1)*(BD_ATLETAS[SEXO]='CHEQUEO D.M'!$C$1)*(BD_ATLETAS[F. COMPETENCIA]='CHEQUEO D.M'!J$2)),"N/P")</f>
        <v>N/P</v>
      </c>
      <c r="K112" s="3" t="str">
        <f t="shared" si="15"/>
        <v>-</v>
      </c>
      <c r="L112" s="3" t="str">
        <f t="shared" si="16"/>
        <v>-</v>
      </c>
      <c r="M112" s="1" t="str" cm="1">
        <f t="array" ref="M112">_xlfn.IFS(B112&lt;10,"",L112&gt;0,"",L112&lt;0,"VALIDO")</f>
        <v/>
      </c>
      <c r="N112" s="3" t="str">
        <f t="shared" si="18"/>
        <v/>
      </c>
      <c r="O112" s="3" t="str">
        <f t="shared" si="19"/>
        <v/>
      </c>
      <c r="P112" s="3" t="str">
        <f t="shared" si="20"/>
        <v/>
      </c>
      <c r="Q112" s="3" t="str">
        <f t="shared" si="21"/>
        <v/>
      </c>
      <c r="R112" s="3" t="str">
        <f t="shared" si="22"/>
        <v/>
      </c>
      <c r="S112" s="25" t="e" cm="1" vm="1">
        <f t="array" aca="1" ref="S112" ca="1">IF(INDEX(U112:X112,COUNTA(U112:X112))&lt;0,"MEJORA CONTINUA","")</f>
        <v>#VALUE!</v>
      </c>
      <c r="T112" s="1">
        <f t="shared" si="23"/>
        <v>0</v>
      </c>
    </row>
    <row r="113" spans="2:20" x14ac:dyDescent="0.25">
      <c r="B113" s="1">
        <f>_xlfn.XLOOKUP(A113,ATLETAS!$C:$C,ATLETAS!B:B,"-")</f>
        <v>0</v>
      </c>
      <c r="C113" s="1">
        <f>_xlfn.XLOOKUP(A113,ATLETAS!$C:$C,ATLETAS!F:F,"-")</f>
        <v>0</v>
      </c>
      <c r="D113" s="19" t="str">
        <f t="shared" si="17"/>
        <v>-</v>
      </c>
      <c r="E113" s="3" t="str" cm="1">
        <f t="array" ref="E113">IFERROR(_xlfn._xlws.FILTER(BD_ATLETAS[TIEMPO],(BD_ATLETAS[ATLETA]=$A113)*(BD_ATLETAS[PRUEBA]='CHEQUEO D.M'!$B$1)*(BD_ATLETAS[SEXO]='CHEQUEO D.M'!$C$1)*(BD_ATLETAS[F. COMPETENCIA]='CHEQUEO D.M'!E$2)),"N/P")</f>
        <v>N/P</v>
      </c>
      <c r="F113" s="3" t="str" cm="1">
        <f t="array" ref="F113">IFERROR(_xlfn._xlws.FILTER(BD_ATLETAS[TIEMPO],(BD_ATLETAS[ATLETA]=$A113)*(BD_ATLETAS[PRUEBA]='CHEQUEO D.M'!$B$1)*(BD_ATLETAS[SEXO]='CHEQUEO D.M'!$C$1)*(BD_ATLETAS[F. COMPETENCIA]='CHEQUEO D.M'!F$2)),"N/P")</f>
        <v>N/P</v>
      </c>
      <c r="G113" s="3" t="str" cm="1">
        <f t="array" ref="G113">IFERROR(_xlfn._xlws.FILTER(BD_ATLETAS[TIEMPO],(BD_ATLETAS[ATLETA]=$A113)*(BD_ATLETAS[PRUEBA]='CHEQUEO D.M'!$B$1)*(BD_ATLETAS[SEXO]='CHEQUEO D.M'!$C$1)*(BD_ATLETAS[F. COMPETENCIA]='CHEQUEO D.M'!G$2)),"N/P")</f>
        <v>N/P</v>
      </c>
      <c r="H113" s="3" t="str" cm="1">
        <f t="array" ref="H113">IFERROR(_xlfn._xlws.FILTER(BD_ATLETAS[TIEMPO],(BD_ATLETAS[ATLETA]=$A113)*(BD_ATLETAS[PRUEBA]='CHEQUEO D.M'!$B$1)*(BD_ATLETAS[SEXO]='CHEQUEO D.M'!$C$1)*(BD_ATLETAS[F. COMPETENCIA]='CHEQUEO D.M'!H$2)),"N/P")</f>
        <v>N/P</v>
      </c>
      <c r="I113" s="3" t="str" cm="1">
        <f t="array" ref="I113">IFERROR(_xlfn._xlws.FILTER(BD_ATLETAS[TIEMPO],(BD_ATLETAS[ATLETA]=$A113)*(BD_ATLETAS[PRUEBA]='CHEQUEO D.M'!$B$1)*(BD_ATLETAS[SEXO]='CHEQUEO D.M'!$C$1)*(BD_ATLETAS[F. COMPETENCIA]='CHEQUEO D.M'!I$2)),"N/P")</f>
        <v>N/P</v>
      </c>
      <c r="J113" s="3" t="str" cm="1">
        <f t="array" ref="J113">IFERROR(_xlfn._xlws.FILTER(BD_ATLETAS[TIEMPO],(BD_ATLETAS[ATLETA]=$A113)*(BD_ATLETAS[PRUEBA]='CHEQUEO D.M'!$B$1)*(BD_ATLETAS[SEXO]='CHEQUEO D.M'!$C$1)*(BD_ATLETAS[F. COMPETENCIA]='CHEQUEO D.M'!J$2)),"N/P")</f>
        <v>N/P</v>
      </c>
      <c r="K113" s="3" t="str">
        <f t="shared" si="15"/>
        <v>-</v>
      </c>
      <c r="L113" s="3" t="str">
        <f t="shared" si="16"/>
        <v>-</v>
      </c>
      <c r="M113" s="1" t="str" cm="1">
        <f t="array" ref="M113">_xlfn.IFS(B113&lt;10,"",L113&gt;0,"",L113&lt;0,"VALIDO")</f>
        <v/>
      </c>
      <c r="N113" s="3" t="str">
        <f t="shared" si="18"/>
        <v/>
      </c>
      <c r="O113" s="3" t="str">
        <f t="shared" si="19"/>
        <v/>
      </c>
      <c r="P113" s="3" t="str">
        <f t="shared" si="20"/>
        <v/>
      </c>
      <c r="Q113" s="3" t="str">
        <f t="shared" si="21"/>
        <v/>
      </c>
      <c r="R113" s="3" t="str">
        <f t="shared" si="22"/>
        <v/>
      </c>
      <c r="S113" s="25" t="e" cm="1" vm="1">
        <f t="array" aca="1" ref="S113" ca="1">IF(INDEX(U113:X113,COUNTA(U113:X113))&lt;0,"MEJORA CONTINUA","")</f>
        <v>#VALUE!</v>
      </c>
      <c r="T113" s="1">
        <f t="shared" si="23"/>
        <v>0</v>
      </c>
    </row>
    <row r="114" spans="2:20" x14ac:dyDescent="0.25">
      <c r="B114" s="1">
        <f>_xlfn.XLOOKUP(A114,ATLETAS!$C:$C,ATLETAS!B:B,"-")</f>
        <v>0</v>
      </c>
      <c r="C114" s="1">
        <f>_xlfn.XLOOKUP(A114,ATLETAS!$C:$C,ATLETAS!F:F,"-")</f>
        <v>0</v>
      </c>
      <c r="D114" s="19" t="str">
        <f t="shared" si="17"/>
        <v>-</v>
      </c>
      <c r="E114" s="3" t="str" cm="1">
        <f t="array" ref="E114">IFERROR(_xlfn._xlws.FILTER(BD_ATLETAS[TIEMPO],(BD_ATLETAS[ATLETA]=$A114)*(BD_ATLETAS[PRUEBA]='CHEQUEO D.M'!$B$1)*(BD_ATLETAS[SEXO]='CHEQUEO D.M'!$C$1)*(BD_ATLETAS[F. COMPETENCIA]='CHEQUEO D.M'!E$2)),"N/P")</f>
        <v>N/P</v>
      </c>
      <c r="F114" s="3" t="str" cm="1">
        <f t="array" ref="F114">IFERROR(_xlfn._xlws.FILTER(BD_ATLETAS[TIEMPO],(BD_ATLETAS[ATLETA]=$A114)*(BD_ATLETAS[PRUEBA]='CHEQUEO D.M'!$B$1)*(BD_ATLETAS[SEXO]='CHEQUEO D.M'!$C$1)*(BD_ATLETAS[F. COMPETENCIA]='CHEQUEO D.M'!F$2)),"N/P")</f>
        <v>N/P</v>
      </c>
      <c r="G114" s="3" t="str" cm="1">
        <f t="array" ref="G114">IFERROR(_xlfn._xlws.FILTER(BD_ATLETAS[TIEMPO],(BD_ATLETAS[ATLETA]=$A114)*(BD_ATLETAS[PRUEBA]='CHEQUEO D.M'!$B$1)*(BD_ATLETAS[SEXO]='CHEQUEO D.M'!$C$1)*(BD_ATLETAS[F. COMPETENCIA]='CHEQUEO D.M'!G$2)),"N/P")</f>
        <v>N/P</v>
      </c>
      <c r="H114" s="3" t="str" cm="1">
        <f t="array" ref="H114">IFERROR(_xlfn._xlws.FILTER(BD_ATLETAS[TIEMPO],(BD_ATLETAS[ATLETA]=$A114)*(BD_ATLETAS[PRUEBA]='CHEQUEO D.M'!$B$1)*(BD_ATLETAS[SEXO]='CHEQUEO D.M'!$C$1)*(BD_ATLETAS[F. COMPETENCIA]='CHEQUEO D.M'!H$2)),"N/P")</f>
        <v>N/P</v>
      </c>
      <c r="I114" s="3" t="str" cm="1">
        <f t="array" ref="I114">IFERROR(_xlfn._xlws.FILTER(BD_ATLETAS[TIEMPO],(BD_ATLETAS[ATLETA]=$A114)*(BD_ATLETAS[PRUEBA]='CHEQUEO D.M'!$B$1)*(BD_ATLETAS[SEXO]='CHEQUEO D.M'!$C$1)*(BD_ATLETAS[F. COMPETENCIA]='CHEQUEO D.M'!I$2)),"N/P")</f>
        <v>N/P</v>
      </c>
      <c r="J114" s="3" t="str" cm="1">
        <f t="array" ref="J114">IFERROR(_xlfn._xlws.FILTER(BD_ATLETAS[TIEMPO],(BD_ATLETAS[ATLETA]=$A114)*(BD_ATLETAS[PRUEBA]='CHEQUEO D.M'!$B$1)*(BD_ATLETAS[SEXO]='CHEQUEO D.M'!$C$1)*(BD_ATLETAS[F. COMPETENCIA]='CHEQUEO D.M'!J$2)),"N/P")</f>
        <v>N/P</v>
      </c>
      <c r="K114" s="3" t="str">
        <f t="shared" si="15"/>
        <v>-</v>
      </c>
      <c r="L114" s="3" t="str">
        <f t="shared" si="16"/>
        <v>-</v>
      </c>
      <c r="M114" s="1" t="str" cm="1">
        <f t="array" ref="M114">_xlfn.IFS(B114&lt;10,"",L114&gt;0,"",L114&lt;0,"VALIDO")</f>
        <v/>
      </c>
      <c r="N114" s="3" t="str">
        <f t="shared" si="18"/>
        <v/>
      </c>
      <c r="O114" s="3" t="str">
        <f t="shared" si="19"/>
        <v/>
      </c>
      <c r="P114" s="3" t="str">
        <f t="shared" si="20"/>
        <v/>
      </c>
      <c r="Q114" s="3" t="str">
        <f t="shared" si="21"/>
        <v/>
      </c>
      <c r="R114" s="3" t="str">
        <f t="shared" si="22"/>
        <v/>
      </c>
      <c r="S114" s="25" t="e" cm="1" vm="1">
        <f t="array" aca="1" ref="S114" ca="1">IF(INDEX(U114:X114,COUNTA(U114:X114))&lt;0,"MEJORA CONTINUA","")</f>
        <v>#VALUE!</v>
      </c>
      <c r="T114" s="1">
        <f t="shared" si="23"/>
        <v>0</v>
      </c>
    </row>
    <row r="115" spans="2:20" x14ac:dyDescent="0.25">
      <c r="B115" s="1">
        <f>_xlfn.XLOOKUP(A115,ATLETAS!$C:$C,ATLETAS!B:B,"-")</f>
        <v>0</v>
      </c>
      <c r="C115" s="1">
        <f>_xlfn.XLOOKUP(A115,ATLETAS!$C:$C,ATLETAS!F:F,"-")</f>
        <v>0</v>
      </c>
      <c r="D115" s="19" t="str">
        <f t="shared" si="17"/>
        <v>-</v>
      </c>
      <c r="E115" s="3" t="str" cm="1">
        <f t="array" ref="E115">IFERROR(_xlfn._xlws.FILTER(BD_ATLETAS[TIEMPO],(BD_ATLETAS[ATLETA]=$A115)*(BD_ATLETAS[PRUEBA]='CHEQUEO D.M'!$B$1)*(BD_ATLETAS[SEXO]='CHEQUEO D.M'!$C$1)*(BD_ATLETAS[F. COMPETENCIA]='CHEQUEO D.M'!E$2)),"N/P")</f>
        <v>N/P</v>
      </c>
      <c r="F115" s="3" t="str" cm="1">
        <f t="array" ref="F115">IFERROR(_xlfn._xlws.FILTER(BD_ATLETAS[TIEMPO],(BD_ATLETAS[ATLETA]=$A115)*(BD_ATLETAS[PRUEBA]='CHEQUEO D.M'!$B$1)*(BD_ATLETAS[SEXO]='CHEQUEO D.M'!$C$1)*(BD_ATLETAS[F. COMPETENCIA]='CHEQUEO D.M'!F$2)),"N/P")</f>
        <v>N/P</v>
      </c>
      <c r="G115" s="3" t="str" cm="1">
        <f t="array" ref="G115">IFERROR(_xlfn._xlws.FILTER(BD_ATLETAS[TIEMPO],(BD_ATLETAS[ATLETA]=$A115)*(BD_ATLETAS[PRUEBA]='CHEQUEO D.M'!$B$1)*(BD_ATLETAS[SEXO]='CHEQUEO D.M'!$C$1)*(BD_ATLETAS[F. COMPETENCIA]='CHEQUEO D.M'!G$2)),"N/P")</f>
        <v>N/P</v>
      </c>
      <c r="H115" s="3" t="str" cm="1">
        <f t="array" ref="H115">IFERROR(_xlfn._xlws.FILTER(BD_ATLETAS[TIEMPO],(BD_ATLETAS[ATLETA]=$A115)*(BD_ATLETAS[PRUEBA]='CHEQUEO D.M'!$B$1)*(BD_ATLETAS[SEXO]='CHEQUEO D.M'!$C$1)*(BD_ATLETAS[F. COMPETENCIA]='CHEQUEO D.M'!H$2)),"N/P")</f>
        <v>N/P</v>
      </c>
      <c r="I115" s="3" t="str" cm="1">
        <f t="array" ref="I115">IFERROR(_xlfn._xlws.FILTER(BD_ATLETAS[TIEMPO],(BD_ATLETAS[ATLETA]=$A115)*(BD_ATLETAS[PRUEBA]='CHEQUEO D.M'!$B$1)*(BD_ATLETAS[SEXO]='CHEQUEO D.M'!$C$1)*(BD_ATLETAS[F. COMPETENCIA]='CHEQUEO D.M'!I$2)),"N/P")</f>
        <v>N/P</v>
      </c>
      <c r="J115" s="3" t="str" cm="1">
        <f t="array" ref="J115">IFERROR(_xlfn._xlws.FILTER(BD_ATLETAS[TIEMPO],(BD_ATLETAS[ATLETA]=$A115)*(BD_ATLETAS[PRUEBA]='CHEQUEO D.M'!$B$1)*(BD_ATLETAS[SEXO]='CHEQUEO D.M'!$C$1)*(BD_ATLETAS[F. COMPETENCIA]='CHEQUEO D.M'!J$2)),"N/P")</f>
        <v>N/P</v>
      </c>
      <c r="K115" s="3" t="str">
        <f t="shared" si="15"/>
        <v>-</v>
      </c>
      <c r="L115" s="3" t="str">
        <f t="shared" si="16"/>
        <v>-</v>
      </c>
      <c r="M115" s="1" t="str" cm="1">
        <f t="array" ref="M115">_xlfn.IFS(B115&lt;10,"",L115&gt;0,"",L115&lt;0,"VALIDO")</f>
        <v/>
      </c>
      <c r="N115" s="3" t="str">
        <f t="shared" si="18"/>
        <v/>
      </c>
      <c r="O115" s="3" t="str">
        <f t="shared" si="19"/>
        <v/>
      </c>
      <c r="P115" s="3" t="str">
        <f t="shared" si="20"/>
        <v/>
      </c>
      <c r="Q115" s="3" t="str">
        <f t="shared" si="21"/>
        <v/>
      </c>
      <c r="R115" s="3" t="str">
        <f t="shared" si="22"/>
        <v/>
      </c>
      <c r="S115" s="25" t="e" cm="1" vm="1">
        <f t="array" aca="1" ref="S115" ca="1">IF(INDEX(U115:X115,COUNTA(U115:X115))&lt;0,"MEJORA CONTINUA","")</f>
        <v>#VALUE!</v>
      </c>
      <c r="T115" s="1">
        <f t="shared" si="23"/>
        <v>0</v>
      </c>
    </row>
    <row r="116" spans="2:20" x14ac:dyDescent="0.25">
      <c r="B116" s="1">
        <f>_xlfn.XLOOKUP(A116,ATLETAS!$C:$C,ATLETAS!B:B,"-")</f>
        <v>0</v>
      </c>
      <c r="C116" s="1">
        <f>_xlfn.XLOOKUP(A116,ATLETAS!$C:$C,ATLETAS!F:F,"-")</f>
        <v>0</v>
      </c>
      <c r="D116" s="19" t="str">
        <f t="shared" si="17"/>
        <v>-</v>
      </c>
      <c r="E116" s="3" t="str" cm="1">
        <f t="array" ref="E116">IFERROR(_xlfn._xlws.FILTER(BD_ATLETAS[TIEMPO],(BD_ATLETAS[ATLETA]=$A116)*(BD_ATLETAS[PRUEBA]='CHEQUEO D.M'!$B$1)*(BD_ATLETAS[SEXO]='CHEQUEO D.M'!$C$1)*(BD_ATLETAS[F. COMPETENCIA]='CHEQUEO D.M'!E$2)),"N/P")</f>
        <v>N/P</v>
      </c>
      <c r="F116" s="3" t="str" cm="1">
        <f t="array" ref="F116">IFERROR(_xlfn._xlws.FILTER(BD_ATLETAS[TIEMPO],(BD_ATLETAS[ATLETA]=$A116)*(BD_ATLETAS[PRUEBA]='CHEQUEO D.M'!$B$1)*(BD_ATLETAS[SEXO]='CHEQUEO D.M'!$C$1)*(BD_ATLETAS[F. COMPETENCIA]='CHEQUEO D.M'!F$2)),"N/P")</f>
        <v>N/P</v>
      </c>
      <c r="G116" s="3" t="str" cm="1">
        <f t="array" ref="G116">IFERROR(_xlfn._xlws.FILTER(BD_ATLETAS[TIEMPO],(BD_ATLETAS[ATLETA]=$A116)*(BD_ATLETAS[PRUEBA]='CHEQUEO D.M'!$B$1)*(BD_ATLETAS[SEXO]='CHEQUEO D.M'!$C$1)*(BD_ATLETAS[F. COMPETENCIA]='CHEQUEO D.M'!G$2)),"N/P")</f>
        <v>N/P</v>
      </c>
      <c r="H116" s="3" t="str" cm="1">
        <f t="array" ref="H116">IFERROR(_xlfn._xlws.FILTER(BD_ATLETAS[TIEMPO],(BD_ATLETAS[ATLETA]=$A116)*(BD_ATLETAS[PRUEBA]='CHEQUEO D.M'!$B$1)*(BD_ATLETAS[SEXO]='CHEQUEO D.M'!$C$1)*(BD_ATLETAS[F. COMPETENCIA]='CHEQUEO D.M'!H$2)),"N/P")</f>
        <v>N/P</v>
      </c>
      <c r="I116" s="3" t="str" cm="1">
        <f t="array" ref="I116">IFERROR(_xlfn._xlws.FILTER(BD_ATLETAS[TIEMPO],(BD_ATLETAS[ATLETA]=$A116)*(BD_ATLETAS[PRUEBA]='CHEQUEO D.M'!$B$1)*(BD_ATLETAS[SEXO]='CHEQUEO D.M'!$C$1)*(BD_ATLETAS[F. COMPETENCIA]='CHEQUEO D.M'!I$2)),"N/P")</f>
        <v>N/P</v>
      </c>
      <c r="J116" s="3" t="str" cm="1">
        <f t="array" ref="J116">IFERROR(_xlfn._xlws.FILTER(BD_ATLETAS[TIEMPO],(BD_ATLETAS[ATLETA]=$A116)*(BD_ATLETAS[PRUEBA]='CHEQUEO D.M'!$B$1)*(BD_ATLETAS[SEXO]='CHEQUEO D.M'!$C$1)*(BD_ATLETAS[F. COMPETENCIA]='CHEQUEO D.M'!J$2)),"N/P")</f>
        <v>N/P</v>
      </c>
      <c r="K116" s="3" t="str">
        <f t="shared" si="15"/>
        <v>-</v>
      </c>
      <c r="L116" s="3" t="str">
        <f t="shared" si="16"/>
        <v>-</v>
      </c>
      <c r="M116" s="1" t="str" cm="1">
        <f t="array" ref="M116">_xlfn.IFS(B116&lt;10,"",L116&gt;0,"",L116&lt;0,"VALIDO")</f>
        <v/>
      </c>
      <c r="N116" s="3" t="str">
        <f t="shared" si="18"/>
        <v/>
      </c>
      <c r="O116" s="3" t="str">
        <f t="shared" si="19"/>
        <v/>
      </c>
      <c r="P116" s="3" t="str">
        <f t="shared" si="20"/>
        <v/>
      </c>
      <c r="Q116" s="3" t="str">
        <f t="shared" si="21"/>
        <v/>
      </c>
      <c r="R116" s="3" t="str">
        <f t="shared" si="22"/>
        <v/>
      </c>
      <c r="S116" s="25" t="e" cm="1" vm="1">
        <f t="array" aca="1" ref="S116" ca="1">IF(INDEX(U116:X116,COUNTA(U116:X116))&lt;0,"MEJORA CONTINUA","")</f>
        <v>#VALUE!</v>
      </c>
      <c r="T116" s="1">
        <f t="shared" si="23"/>
        <v>0</v>
      </c>
    </row>
    <row r="117" spans="2:20" x14ac:dyDescent="0.25">
      <c r="B117" s="1">
        <f>_xlfn.XLOOKUP(A117,ATLETAS!$C:$C,ATLETAS!B:B,"-")</f>
        <v>0</v>
      </c>
      <c r="C117" s="1">
        <f>_xlfn.XLOOKUP(A117,ATLETAS!$C:$C,ATLETAS!F:F,"-")</f>
        <v>0</v>
      </c>
      <c r="D117" s="19" t="str">
        <f t="shared" si="17"/>
        <v>-</v>
      </c>
      <c r="E117" s="3" t="str" cm="1">
        <f t="array" ref="E117">IFERROR(_xlfn._xlws.FILTER(BD_ATLETAS[TIEMPO],(BD_ATLETAS[ATLETA]=$A117)*(BD_ATLETAS[PRUEBA]='CHEQUEO D.M'!$B$1)*(BD_ATLETAS[SEXO]='CHEQUEO D.M'!$C$1)*(BD_ATLETAS[F. COMPETENCIA]='CHEQUEO D.M'!E$2)),"N/P")</f>
        <v>N/P</v>
      </c>
      <c r="F117" s="3" t="str" cm="1">
        <f t="array" ref="F117">IFERROR(_xlfn._xlws.FILTER(BD_ATLETAS[TIEMPO],(BD_ATLETAS[ATLETA]=$A117)*(BD_ATLETAS[PRUEBA]='CHEQUEO D.M'!$B$1)*(BD_ATLETAS[SEXO]='CHEQUEO D.M'!$C$1)*(BD_ATLETAS[F. COMPETENCIA]='CHEQUEO D.M'!F$2)),"N/P")</f>
        <v>N/P</v>
      </c>
      <c r="G117" s="3" t="str" cm="1">
        <f t="array" ref="G117">IFERROR(_xlfn._xlws.FILTER(BD_ATLETAS[TIEMPO],(BD_ATLETAS[ATLETA]=$A117)*(BD_ATLETAS[PRUEBA]='CHEQUEO D.M'!$B$1)*(BD_ATLETAS[SEXO]='CHEQUEO D.M'!$C$1)*(BD_ATLETAS[F. COMPETENCIA]='CHEQUEO D.M'!G$2)),"N/P")</f>
        <v>N/P</v>
      </c>
      <c r="H117" s="3" t="str" cm="1">
        <f t="array" ref="H117">IFERROR(_xlfn._xlws.FILTER(BD_ATLETAS[TIEMPO],(BD_ATLETAS[ATLETA]=$A117)*(BD_ATLETAS[PRUEBA]='CHEQUEO D.M'!$B$1)*(BD_ATLETAS[SEXO]='CHEQUEO D.M'!$C$1)*(BD_ATLETAS[F. COMPETENCIA]='CHEQUEO D.M'!H$2)),"N/P")</f>
        <v>N/P</v>
      </c>
      <c r="I117" s="3" t="str" cm="1">
        <f t="array" ref="I117">IFERROR(_xlfn._xlws.FILTER(BD_ATLETAS[TIEMPO],(BD_ATLETAS[ATLETA]=$A117)*(BD_ATLETAS[PRUEBA]='CHEQUEO D.M'!$B$1)*(BD_ATLETAS[SEXO]='CHEQUEO D.M'!$C$1)*(BD_ATLETAS[F. COMPETENCIA]='CHEQUEO D.M'!I$2)),"N/P")</f>
        <v>N/P</v>
      </c>
      <c r="J117" s="3" t="str" cm="1">
        <f t="array" ref="J117">IFERROR(_xlfn._xlws.FILTER(BD_ATLETAS[TIEMPO],(BD_ATLETAS[ATLETA]=$A117)*(BD_ATLETAS[PRUEBA]='CHEQUEO D.M'!$B$1)*(BD_ATLETAS[SEXO]='CHEQUEO D.M'!$C$1)*(BD_ATLETAS[F. COMPETENCIA]='CHEQUEO D.M'!J$2)),"N/P")</f>
        <v>N/P</v>
      </c>
      <c r="K117" s="3" t="str">
        <f t="shared" si="15"/>
        <v>-</v>
      </c>
      <c r="L117" s="3" t="str">
        <f t="shared" si="16"/>
        <v>-</v>
      </c>
      <c r="M117" s="1" t="str" cm="1">
        <f t="array" ref="M117">_xlfn.IFS(B117&lt;10,"",L117&gt;0,"",L117&lt;0,"VALIDO")</f>
        <v/>
      </c>
      <c r="N117" s="3" t="str">
        <f t="shared" si="18"/>
        <v/>
      </c>
      <c r="O117" s="3" t="str">
        <f t="shared" si="19"/>
        <v/>
      </c>
      <c r="P117" s="3" t="str">
        <f t="shared" si="20"/>
        <v/>
      </c>
      <c r="Q117" s="3" t="str">
        <f t="shared" si="21"/>
        <v/>
      </c>
      <c r="R117" s="3" t="str">
        <f t="shared" si="22"/>
        <v/>
      </c>
      <c r="S117" s="25" t="e" cm="1" vm="1">
        <f t="array" aca="1" ref="S117" ca="1">IF(INDEX(U117:X117,COUNTA(U117:X117))&lt;0,"MEJORA CONTINUA","")</f>
        <v>#VALUE!</v>
      </c>
      <c r="T117" s="1">
        <f t="shared" si="23"/>
        <v>0</v>
      </c>
    </row>
    <row r="118" spans="2:20" x14ac:dyDescent="0.25">
      <c r="B118" s="1">
        <f>_xlfn.XLOOKUP(A118,ATLETAS!$C:$C,ATLETAS!B:B,"-")</f>
        <v>0</v>
      </c>
      <c r="C118" s="1">
        <f>_xlfn.XLOOKUP(A118,ATLETAS!$C:$C,ATLETAS!F:F,"-")</f>
        <v>0</v>
      </c>
      <c r="D118" s="19" t="str">
        <f t="shared" si="17"/>
        <v>-</v>
      </c>
      <c r="E118" s="3" t="str" cm="1">
        <f t="array" ref="E118">IFERROR(_xlfn._xlws.FILTER(BD_ATLETAS[TIEMPO],(BD_ATLETAS[ATLETA]=$A118)*(BD_ATLETAS[PRUEBA]='CHEQUEO D.M'!$B$1)*(BD_ATLETAS[SEXO]='CHEQUEO D.M'!$C$1)*(BD_ATLETAS[F. COMPETENCIA]='CHEQUEO D.M'!E$2)),"N/P")</f>
        <v>N/P</v>
      </c>
      <c r="F118" s="3" t="str" cm="1">
        <f t="array" ref="F118">IFERROR(_xlfn._xlws.FILTER(BD_ATLETAS[TIEMPO],(BD_ATLETAS[ATLETA]=$A118)*(BD_ATLETAS[PRUEBA]='CHEQUEO D.M'!$B$1)*(BD_ATLETAS[SEXO]='CHEQUEO D.M'!$C$1)*(BD_ATLETAS[F. COMPETENCIA]='CHEQUEO D.M'!F$2)),"N/P")</f>
        <v>N/P</v>
      </c>
      <c r="G118" s="3" t="str" cm="1">
        <f t="array" ref="G118">IFERROR(_xlfn._xlws.FILTER(BD_ATLETAS[TIEMPO],(BD_ATLETAS[ATLETA]=$A118)*(BD_ATLETAS[PRUEBA]='CHEQUEO D.M'!$B$1)*(BD_ATLETAS[SEXO]='CHEQUEO D.M'!$C$1)*(BD_ATLETAS[F. COMPETENCIA]='CHEQUEO D.M'!G$2)),"N/P")</f>
        <v>N/P</v>
      </c>
      <c r="H118" s="3" t="str" cm="1">
        <f t="array" ref="H118">IFERROR(_xlfn._xlws.FILTER(BD_ATLETAS[TIEMPO],(BD_ATLETAS[ATLETA]=$A118)*(BD_ATLETAS[PRUEBA]='CHEQUEO D.M'!$B$1)*(BD_ATLETAS[SEXO]='CHEQUEO D.M'!$C$1)*(BD_ATLETAS[F. COMPETENCIA]='CHEQUEO D.M'!H$2)),"N/P")</f>
        <v>N/P</v>
      </c>
      <c r="I118" s="3" t="str" cm="1">
        <f t="array" ref="I118">IFERROR(_xlfn._xlws.FILTER(BD_ATLETAS[TIEMPO],(BD_ATLETAS[ATLETA]=$A118)*(BD_ATLETAS[PRUEBA]='CHEQUEO D.M'!$B$1)*(BD_ATLETAS[SEXO]='CHEQUEO D.M'!$C$1)*(BD_ATLETAS[F. COMPETENCIA]='CHEQUEO D.M'!I$2)),"N/P")</f>
        <v>N/P</v>
      </c>
      <c r="J118" s="3" t="str" cm="1">
        <f t="array" ref="J118">IFERROR(_xlfn._xlws.FILTER(BD_ATLETAS[TIEMPO],(BD_ATLETAS[ATLETA]=$A118)*(BD_ATLETAS[PRUEBA]='CHEQUEO D.M'!$B$1)*(BD_ATLETAS[SEXO]='CHEQUEO D.M'!$C$1)*(BD_ATLETAS[F. COMPETENCIA]='CHEQUEO D.M'!J$2)),"N/P")</f>
        <v>N/P</v>
      </c>
      <c r="K118" s="3" t="str">
        <f t="shared" si="15"/>
        <v>-</v>
      </c>
      <c r="L118" s="3" t="str">
        <f t="shared" si="16"/>
        <v>-</v>
      </c>
      <c r="M118" s="1" t="str" cm="1">
        <f t="array" ref="M118">_xlfn.IFS(B118&lt;10,"",L118&gt;0,"",L118&lt;0,"VALIDO")</f>
        <v/>
      </c>
      <c r="N118" s="3" t="str">
        <f t="shared" si="18"/>
        <v/>
      </c>
      <c r="O118" s="3" t="str">
        <f t="shared" si="19"/>
        <v/>
      </c>
      <c r="P118" s="3" t="str">
        <f t="shared" si="20"/>
        <v/>
      </c>
      <c r="Q118" s="3" t="str">
        <f t="shared" si="21"/>
        <v/>
      </c>
      <c r="R118" s="3" t="str">
        <f t="shared" si="22"/>
        <v/>
      </c>
      <c r="S118" s="25" t="e" cm="1" vm="1">
        <f t="array" aca="1" ref="S118" ca="1">IF(INDEX(U118:X118,COUNTA(U118:X118))&lt;0,"MEJORA CONTINUA","")</f>
        <v>#VALUE!</v>
      </c>
      <c r="T118" s="1">
        <f t="shared" si="23"/>
        <v>0</v>
      </c>
    </row>
    <row r="119" spans="2:20" x14ac:dyDescent="0.25">
      <c r="B119" s="1">
        <f>_xlfn.XLOOKUP(A119,ATLETAS!$C:$C,ATLETAS!B:B,"-")</f>
        <v>0</v>
      </c>
      <c r="C119" s="1">
        <f>_xlfn.XLOOKUP(A119,ATLETAS!$C:$C,ATLETAS!F:F,"-")</f>
        <v>0</v>
      </c>
      <c r="D119" s="19" t="str">
        <f t="shared" si="17"/>
        <v>-</v>
      </c>
      <c r="E119" s="3" t="str" cm="1">
        <f t="array" ref="E119">IFERROR(_xlfn._xlws.FILTER(BD_ATLETAS[TIEMPO],(BD_ATLETAS[ATLETA]=$A119)*(BD_ATLETAS[PRUEBA]='CHEQUEO D.M'!$B$1)*(BD_ATLETAS[SEXO]='CHEQUEO D.M'!$C$1)*(BD_ATLETAS[F. COMPETENCIA]='CHEQUEO D.M'!E$2)),"N/P")</f>
        <v>N/P</v>
      </c>
      <c r="F119" s="3" t="str" cm="1">
        <f t="array" ref="F119">IFERROR(_xlfn._xlws.FILTER(BD_ATLETAS[TIEMPO],(BD_ATLETAS[ATLETA]=$A119)*(BD_ATLETAS[PRUEBA]='CHEQUEO D.M'!$B$1)*(BD_ATLETAS[SEXO]='CHEQUEO D.M'!$C$1)*(BD_ATLETAS[F. COMPETENCIA]='CHEQUEO D.M'!F$2)),"N/P")</f>
        <v>N/P</v>
      </c>
      <c r="G119" s="3" t="str" cm="1">
        <f t="array" ref="G119">IFERROR(_xlfn._xlws.FILTER(BD_ATLETAS[TIEMPO],(BD_ATLETAS[ATLETA]=$A119)*(BD_ATLETAS[PRUEBA]='CHEQUEO D.M'!$B$1)*(BD_ATLETAS[SEXO]='CHEQUEO D.M'!$C$1)*(BD_ATLETAS[F. COMPETENCIA]='CHEQUEO D.M'!G$2)),"N/P")</f>
        <v>N/P</v>
      </c>
      <c r="H119" s="3" t="str" cm="1">
        <f t="array" ref="H119">IFERROR(_xlfn._xlws.FILTER(BD_ATLETAS[TIEMPO],(BD_ATLETAS[ATLETA]=$A119)*(BD_ATLETAS[PRUEBA]='CHEQUEO D.M'!$B$1)*(BD_ATLETAS[SEXO]='CHEQUEO D.M'!$C$1)*(BD_ATLETAS[F. COMPETENCIA]='CHEQUEO D.M'!H$2)),"N/P")</f>
        <v>N/P</v>
      </c>
      <c r="I119" s="3" t="str" cm="1">
        <f t="array" ref="I119">IFERROR(_xlfn._xlws.FILTER(BD_ATLETAS[TIEMPO],(BD_ATLETAS[ATLETA]=$A119)*(BD_ATLETAS[PRUEBA]='CHEQUEO D.M'!$B$1)*(BD_ATLETAS[SEXO]='CHEQUEO D.M'!$C$1)*(BD_ATLETAS[F. COMPETENCIA]='CHEQUEO D.M'!I$2)),"N/P")</f>
        <v>N/P</v>
      </c>
      <c r="J119" s="3" t="str" cm="1">
        <f t="array" ref="J119">IFERROR(_xlfn._xlws.FILTER(BD_ATLETAS[TIEMPO],(BD_ATLETAS[ATLETA]=$A119)*(BD_ATLETAS[PRUEBA]='CHEQUEO D.M'!$B$1)*(BD_ATLETAS[SEXO]='CHEQUEO D.M'!$C$1)*(BD_ATLETAS[F. COMPETENCIA]='CHEQUEO D.M'!J$2)),"N/P")</f>
        <v>N/P</v>
      </c>
      <c r="K119" s="3" t="str">
        <f t="shared" si="15"/>
        <v>-</v>
      </c>
      <c r="L119" s="3" t="str">
        <f t="shared" si="16"/>
        <v>-</v>
      </c>
      <c r="M119" s="1" t="str" cm="1">
        <f t="array" ref="M119">_xlfn.IFS(B119&lt;10,"",L119&gt;0,"",L119&lt;0,"VALIDO")</f>
        <v/>
      </c>
      <c r="N119" s="3" t="str">
        <f t="shared" si="18"/>
        <v/>
      </c>
      <c r="O119" s="3" t="str">
        <f t="shared" si="19"/>
        <v/>
      </c>
      <c r="P119" s="3" t="str">
        <f t="shared" si="20"/>
        <v/>
      </c>
      <c r="Q119" s="3" t="str">
        <f t="shared" si="21"/>
        <v/>
      </c>
      <c r="R119" s="3" t="str">
        <f t="shared" si="22"/>
        <v/>
      </c>
      <c r="S119" s="25" t="e" cm="1" vm="1">
        <f t="array" aca="1" ref="S119" ca="1">IF(INDEX(U119:X119,COUNTA(U119:X119))&lt;0,"MEJORA CONTINUA","")</f>
        <v>#VALUE!</v>
      </c>
      <c r="T119" s="1">
        <f t="shared" si="23"/>
        <v>0</v>
      </c>
    </row>
    <row r="120" spans="2:20" x14ac:dyDescent="0.25">
      <c r="B120" s="1">
        <f>_xlfn.XLOOKUP(A120,ATLETAS!$C:$C,ATLETAS!B:B,"-")</f>
        <v>0</v>
      </c>
      <c r="C120" s="1">
        <f>_xlfn.XLOOKUP(A120,ATLETAS!$C:$C,ATLETAS!F:F,"-")</f>
        <v>0</v>
      </c>
      <c r="D120" s="19" t="str">
        <f t="shared" si="17"/>
        <v>-</v>
      </c>
      <c r="E120" s="3" t="str" cm="1">
        <f t="array" ref="E120">IFERROR(_xlfn._xlws.FILTER(BD_ATLETAS[TIEMPO],(BD_ATLETAS[ATLETA]=$A120)*(BD_ATLETAS[PRUEBA]='CHEQUEO D.M'!$B$1)*(BD_ATLETAS[SEXO]='CHEQUEO D.M'!$C$1)*(BD_ATLETAS[F. COMPETENCIA]='CHEQUEO D.M'!E$2)),"N/P")</f>
        <v>N/P</v>
      </c>
      <c r="F120" s="3" t="str" cm="1">
        <f t="array" ref="F120">IFERROR(_xlfn._xlws.FILTER(BD_ATLETAS[TIEMPO],(BD_ATLETAS[ATLETA]=$A120)*(BD_ATLETAS[PRUEBA]='CHEQUEO D.M'!$B$1)*(BD_ATLETAS[SEXO]='CHEQUEO D.M'!$C$1)*(BD_ATLETAS[F. COMPETENCIA]='CHEQUEO D.M'!F$2)),"N/P")</f>
        <v>N/P</v>
      </c>
      <c r="G120" s="3" t="str" cm="1">
        <f t="array" ref="G120">IFERROR(_xlfn._xlws.FILTER(BD_ATLETAS[TIEMPO],(BD_ATLETAS[ATLETA]=$A120)*(BD_ATLETAS[PRUEBA]='CHEQUEO D.M'!$B$1)*(BD_ATLETAS[SEXO]='CHEQUEO D.M'!$C$1)*(BD_ATLETAS[F. COMPETENCIA]='CHEQUEO D.M'!G$2)),"N/P")</f>
        <v>N/P</v>
      </c>
      <c r="H120" s="3" t="str" cm="1">
        <f t="array" ref="H120">IFERROR(_xlfn._xlws.FILTER(BD_ATLETAS[TIEMPO],(BD_ATLETAS[ATLETA]=$A120)*(BD_ATLETAS[PRUEBA]='CHEQUEO D.M'!$B$1)*(BD_ATLETAS[SEXO]='CHEQUEO D.M'!$C$1)*(BD_ATLETAS[F. COMPETENCIA]='CHEQUEO D.M'!H$2)),"N/P")</f>
        <v>N/P</v>
      </c>
      <c r="I120" s="3" t="str" cm="1">
        <f t="array" ref="I120">IFERROR(_xlfn._xlws.FILTER(BD_ATLETAS[TIEMPO],(BD_ATLETAS[ATLETA]=$A120)*(BD_ATLETAS[PRUEBA]='CHEQUEO D.M'!$B$1)*(BD_ATLETAS[SEXO]='CHEQUEO D.M'!$C$1)*(BD_ATLETAS[F. COMPETENCIA]='CHEQUEO D.M'!I$2)),"N/P")</f>
        <v>N/P</v>
      </c>
      <c r="J120" s="3" t="str" cm="1">
        <f t="array" ref="J120">IFERROR(_xlfn._xlws.FILTER(BD_ATLETAS[TIEMPO],(BD_ATLETAS[ATLETA]=$A120)*(BD_ATLETAS[PRUEBA]='CHEQUEO D.M'!$B$1)*(BD_ATLETAS[SEXO]='CHEQUEO D.M'!$C$1)*(BD_ATLETAS[F. COMPETENCIA]='CHEQUEO D.M'!J$2)),"N/P")</f>
        <v>N/P</v>
      </c>
      <c r="K120" s="3" t="str">
        <f t="shared" si="15"/>
        <v>-</v>
      </c>
      <c r="L120" s="3" t="str">
        <f t="shared" si="16"/>
        <v>-</v>
      </c>
      <c r="M120" s="1" t="str" cm="1">
        <f t="array" ref="M120">_xlfn.IFS(B120&lt;10,"",L120&gt;0,"",L120&lt;0,"VALIDO")</f>
        <v/>
      </c>
      <c r="N120" s="3" t="str">
        <f t="shared" si="18"/>
        <v/>
      </c>
      <c r="O120" s="3" t="str">
        <f t="shared" si="19"/>
        <v/>
      </c>
      <c r="P120" s="3" t="str">
        <f t="shared" si="20"/>
        <v/>
      </c>
      <c r="Q120" s="3" t="str">
        <f t="shared" si="21"/>
        <v/>
      </c>
      <c r="R120" s="3" t="str">
        <f t="shared" si="22"/>
        <v/>
      </c>
      <c r="S120" s="25" t="e" cm="1" vm="1">
        <f t="array" aca="1" ref="S120" ca="1">IF(INDEX(U120:X120,COUNTA(U120:X120))&lt;0,"MEJORA CONTINUA","")</f>
        <v>#VALUE!</v>
      </c>
      <c r="T120" s="1">
        <f t="shared" si="23"/>
        <v>0</v>
      </c>
    </row>
    <row r="121" spans="2:20" x14ac:dyDescent="0.25">
      <c r="B121" s="1">
        <f>_xlfn.XLOOKUP(A121,ATLETAS!$C:$C,ATLETAS!B:B,"-")</f>
        <v>0</v>
      </c>
      <c r="C121" s="1">
        <f>_xlfn.XLOOKUP(A121,ATLETAS!$C:$C,ATLETAS!F:F,"-")</f>
        <v>0</v>
      </c>
      <c r="D121" s="19" t="str">
        <f t="shared" si="17"/>
        <v>-</v>
      </c>
      <c r="E121" s="3" t="str" cm="1">
        <f t="array" ref="E121">IFERROR(_xlfn._xlws.FILTER(BD_ATLETAS[TIEMPO],(BD_ATLETAS[ATLETA]=$A121)*(BD_ATLETAS[PRUEBA]='CHEQUEO D.M'!$B$1)*(BD_ATLETAS[SEXO]='CHEQUEO D.M'!$C$1)*(BD_ATLETAS[F. COMPETENCIA]='CHEQUEO D.M'!E$2)),"N/P")</f>
        <v>N/P</v>
      </c>
      <c r="F121" s="3" t="str" cm="1">
        <f t="array" ref="F121">IFERROR(_xlfn._xlws.FILTER(BD_ATLETAS[TIEMPO],(BD_ATLETAS[ATLETA]=$A121)*(BD_ATLETAS[PRUEBA]='CHEQUEO D.M'!$B$1)*(BD_ATLETAS[SEXO]='CHEQUEO D.M'!$C$1)*(BD_ATLETAS[F. COMPETENCIA]='CHEQUEO D.M'!F$2)),"N/P")</f>
        <v>N/P</v>
      </c>
      <c r="G121" s="3" t="str" cm="1">
        <f t="array" ref="G121">IFERROR(_xlfn._xlws.FILTER(BD_ATLETAS[TIEMPO],(BD_ATLETAS[ATLETA]=$A121)*(BD_ATLETAS[PRUEBA]='CHEQUEO D.M'!$B$1)*(BD_ATLETAS[SEXO]='CHEQUEO D.M'!$C$1)*(BD_ATLETAS[F. COMPETENCIA]='CHEQUEO D.M'!G$2)),"N/P")</f>
        <v>N/P</v>
      </c>
      <c r="H121" s="3" t="str" cm="1">
        <f t="array" ref="H121">IFERROR(_xlfn._xlws.FILTER(BD_ATLETAS[TIEMPO],(BD_ATLETAS[ATLETA]=$A121)*(BD_ATLETAS[PRUEBA]='CHEQUEO D.M'!$B$1)*(BD_ATLETAS[SEXO]='CHEQUEO D.M'!$C$1)*(BD_ATLETAS[F. COMPETENCIA]='CHEQUEO D.M'!H$2)),"N/P")</f>
        <v>N/P</v>
      </c>
      <c r="I121" s="3" t="str" cm="1">
        <f t="array" ref="I121">IFERROR(_xlfn._xlws.FILTER(BD_ATLETAS[TIEMPO],(BD_ATLETAS[ATLETA]=$A121)*(BD_ATLETAS[PRUEBA]='CHEQUEO D.M'!$B$1)*(BD_ATLETAS[SEXO]='CHEQUEO D.M'!$C$1)*(BD_ATLETAS[F. COMPETENCIA]='CHEQUEO D.M'!I$2)),"N/P")</f>
        <v>N/P</v>
      </c>
      <c r="J121" s="3" t="str" cm="1">
        <f t="array" ref="J121">IFERROR(_xlfn._xlws.FILTER(BD_ATLETAS[TIEMPO],(BD_ATLETAS[ATLETA]=$A121)*(BD_ATLETAS[PRUEBA]='CHEQUEO D.M'!$B$1)*(BD_ATLETAS[SEXO]='CHEQUEO D.M'!$C$1)*(BD_ATLETAS[F. COMPETENCIA]='CHEQUEO D.M'!J$2)),"N/P")</f>
        <v>N/P</v>
      </c>
      <c r="K121" s="3" t="str">
        <f t="shared" si="15"/>
        <v>-</v>
      </c>
      <c r="L121" s="3" t="str">
        <f t="shared" si="16"/>
        <v>-</v>
      </c>
      <c r="M121" s="1" t="str" cm="1">
        <f t="array" ref="M121">_xlfn.IFS(B121&lt;10,"",L121&gt;0,"",L121&lt;0,"VALIDO")</f>
        <v/>
      </c>
      <c r="N121" s="3" t="str">
        <f t="shared" si="18"/>
        <v/>
      </c>
      <c r="O121" s="3" t="str">
        <f t="shared" si="19"/>
        <v/>
      </c>
      <c r="P121" s="3" t="str">
        <f t="shared" si="20"/>
        <v/>
      </c>
      <c r="Q121" s="3" t="str">
        <f t="shared" si="21"/>
        <v/>
      </c>
      <c r="R121" s="3" t="str">
        <f t="shared" si="22"/>
        <v/>
      </c>
      <c r="S121" s="25" t="e" cm="1" vm="1">
        <f t="array" aca="1" ref="S121" ca="1">IF(INDEX(U121:X121,COUNTA(U121:X121))&lt;0,"MEJORA CONTINUA","")</f>
        <v>#VALUE!</v>
      </c>
      <c r="T121" s="1">
        <f t="shared" si="23"/>
        <v>0</v>
      </c>
    </row>
    <row r="122" spans="2:20" x14ac:dyDescent="0.25">
      <c r="B122" s="1">
        <f>_xlfn.XLOOKUP(A122,ATLETAS!$C:$C,ATLETAS!B:B,"-")</f>
        <v>0</v>
      </c>
      <c r="C122" s="1">
        <f>_xlfn.XLOOKUP(A122,ATLETAS!$C:$C,ATLETAS!F:F,"-")</f>
        <v>0</v>
      </c>
      <c r="D122" s="19" t="str">
        <f t="shared" si="17"/>
        <v>-</v>
      </c>
      <c r="E122" s="3" t="str" cm="1">
        <f t="array" ref="E122">IFERROR(_xlfn._xlws.FILTER(BD_ATLETAS[TIEMPO],(BD_ATLETAS[ATLETA]=$A122)*(BD_ATLETAS[PRUEBA]='CHEQUEO D.M'!$B$1)*(BD_ATLETAS[SEXO]='CHEQUEO D.M'!$C$1)*(BD_ATLETAS[F. COMPETENCIA]='CHEQUEO D.M'!E$2)),"N/P")</f>
        <v>N/P</v>
      </c>
      <c r="F122" s="3" t="str" cm="1">
        <f t="array" ref="F122">IFERROR(_xlfn._xlws.FILTER(BD_ATLETAS[TIEMPO],(BD_ATLETAS[ATLETA]=$A122)*(BD_ATLETAS[PRUEBA]='CHEQUEO D.M'!$B$1)*(BD_ATLETAS[SEXO]='CHEQUEO D.M'!$C$1)*(BD_ATLETAS[F. COMPETENCIA]='CHEQUEO D.M'!F$2)),"N/P")</f>
        <v>N/P</v>
      </c>
      <c r="G122" s="3" t="str" cm="1">
        <f t="array" ref="G122">IFERROR(_xlfn._xlws.FILTER(BD_ATLETAS[TIEMPO],(BD_ATLETAS[ATLETA]=$A122)*(BD_ATLETAS[PRUEBA]='CHEQUEO D.M'!$B$1)*(BD_ATLETAS[SEXO]='CHEQUEO D.M'!$C$1)*(BD_ATLETAS[F. COMPETENCIA]='CHEQUEO D.M'!G$2)),"N/P")</f>
        <v>N/P</v>
      </c>
      <c r="H122" s="3" t="str" cm="1">
        <f t="array" ref="H122">IFERROR(_xlfn._xlws.FILTER(BD_ATLETAS[TIEMPO],(BD_ATLETAS[ATLETA]=$A122)*(BD_ATLETAS[PRUEBA]='CHEQUEO D.M'!$B$1)*(BD_ATLETAS[SEXO]='CHEQUEO D.M'!$C$1)*(BD_ATLETAS[F. COMPETENCIA]='CHEQUEO D.M'!H$2)),"N/P")</f>
        <v>N/P</v>
      </c>
      <c r="I122" s="3" t="str" cm="1">
        <f t="array" ref="I122">IFERROR(_xlfn._xlws.FILTER(BD_ATLETAS[TIEMPO],(BD_ATLETAS[ATLETA]=$A122)*(BD_ATLETAS[PRUEBA]='CHEQUEO D.M'!$B$1)*(BD_ATLETAS[SEXO]='CHEQUEO D.M'!$C$1)*(BD_ATLETAS[F. COMPETENCIA]='CHEQUEO D.M'!I$2)),"N/P")</f>
        <v>N/P</v>
      </c>
      <c r="J122" s="3" t="str" cm="1">
        <f t="array" ref="J122">IFERROR(_xlfn._xlws.FILTER(BD_ATLETAS[TIEMPO],(BD_ATLETAS[ATLETA]=$A122)*(BD_ATLETAS[PRUEBA]='CHEQUEO D.M'!$B$1)*(BD_ATLETAS[SEXO]='CHEQUEO D.M'!$C$1)*(BD_ATLETAS[F. COMPETENCIA]='CHEQUEO D.M'!J$2)),"N/P")</f>
        <v>N/P</v>
      </c>
      <c r="K122" s="3" t="str">
        <f t="shared" si="15"/>
        <v>-</v>
      </c>
      <c r="L122" s="3" t="str">
        <f t="shared" si="16"/>
        <v>-</v>
      </c>
      <c r="M122" s="1" t="str" cm="1">
        <f t="array" ref="M122">_xlfn.IFS(B122&lt;10,"",L122&gt;0,"",L122&lt;0,"VALIDO")</f>
        <v/>
      </c>
      <c r="N122" s="3" t="str">
        <f t="shared" si="18"/>
        <v/>
      </c>
      <c r="O122" s="3" t="str">
        <f t="shared" si="19"/>
        <v/>
      </c>
      <c r="P122" s="3" t="str">
        <f t="shared" si="20"/>
        <v/>
      </c>
      <c r="Q122" s="3" t="str">
        <f t="shared" si="21"/>
        <v/>
      </c>
      <c r="R122" s="3" t="str">
        <f t="shared" si="22"/>
        <v/>
      </c>
      <c r="S122" s="25" t="e" cm="1" vm="1">
        <f t="array" aca="1" ref="S122" ca="1">IF(INDEX(U122:X122,COUNTA(U122:X122))&lt;0,"MEJORA CONTINUA","")</f>
        <v>#VALUE!</v>
      </c>
      <c r="T122" s="1">
        <f t="shared" si="23"/>
        <v>0</v>
      </c>
    </row>
    <row r="123" spans="2:20" x14ac:dyDescent="0.25">
      <c r="B123" s="1">
        <f>_xlfn.XLOOKUP(A123,ATLETAS!$C:$C,ATLETAS!B:B,"-")</f>
        <v>0</v>
      </c>
      <c r="C123" s="1">
        <f>_xlfn.XLOOKUP(A123,ATLETAS!$C:$C,ATLETAS!F:F,"-")</f>
        <v>0</v>
      </c>
      <c r="D123" s="19" t="str">
        <f t="shared" si="17"/>
        <v>-</v>
      </c>
      <c r="E123" s="3" t="str" cm="1">
        <f t="array" ref="E123">IFERROR(_xlfn._xlws.FILTER(BD_ATLETAS[TIEMPO],(BD_ATLETAS[ATLETA]=$A123)*(BD_ATLETAS[PRUEBA]='CHEQUEO D.M'!$B$1)*(BD_ATLETAS[SEXO]='CHEQUEO D.M'!$C$1)*(BD_ATLETAS[F. COMPETENCIA]='CHEQUEO D.M'!E$2)),"N/P")</f>
        <v>N/P</v>
      </c>
      <c r="F123" s="3" t="str" cm="1">
        <f t="array" ref="F123">IFERROR(_xlfn._xlws.FILTER(BD_ATLETAS[TIEMPO],(BD_ATLETAS[ATLETA]=$A123)*(BD_ATLETAS[PRUEBA]='CHEQUEO D.M'!$B$1)*(BD_ATLETAS[SEXO]='CHEQUEO D.M'!$C$1)*(BD_ATLETAS[F. COMPETENCIA]='CHEQUEO D.M'!F$2)),"N/P")</f>
        <v>N/P</v>
      </c>
      <c r="G123" s="3" t="str" cm="1">
        <f t="array" ref="G123">IFERROR(_xlfn._xlws.FILTER(BD_ATLETAS[TIEMPO],(BD_ATLETAS[ATLETA]=$A123)*(BD_ATLETAS[PRUEBA]='CHEQUEO D.M'!$B$1)*(BD_ATLETAS[SEXO]='CHEQUEO D.M'!$C$1)*(BD_ATLETAS[F. COMPETENCIA]='CHEQUEO D.M'!G$2)),"N/P")</f>
        <v>N/P</v>
      </c>
      <c r="H123" s="3" t="str" cm="1">
        <f t="array" ref="H123">IFERROR(_xlfn._xlws.FILTER(BD_ATLETAS[TIEMPO],(BD_ATLETAS[ATLETA]=$A123)*(BD_ATLETAS[PRUEBA]='CHEQUEO D.M'!$B$1)*(BD_ATLETAS[SEXO]='CHEQUEO D.M'!$C$1)*(BD_ATLETAS[F. COMPETENCIA]='CHEQUEO D.M'!H$2)),"N/P")</f>
        <v>N/P</v>
      </c>
      <c r="I123" s="3" t="str" cm="1">
        <f t="array" ref="I123">IFERROR(_xlfn._xlws.FILTER(BD_ATLETAS[TIEMPO],(BD_ATLETAS[ATLETA]=$A123)*(BD_ATLETAS[PRUEBA]='CHEQUEO D.M'!$B$1)*(BD_ATLETAS[SEXO]='CHEQUEO D.M'!$C$1)*(BD_ATLETAS[F. COMPETENCIA]='CHEQUEO D.M'!I$2)),"N/P")</f>
        <v>N/P</v>
      </c>
      <c r="J123" s="3" t="str" cm="1">
        <f t="array" ref="J123">IFERROR(_xlfn._xlws.FILTER(BD_ATLETAS[TIEMPO],(BD_ATLETAS[ATLETA]=$A123)*(BD_ATLETAS[PRUEBA]='CHEQUEO D.M'!$B$1)*(BD_ATLETAS[SEXO]='CHEQUEO D.M'!$C$1)*(BD_ATLETAS[F. COMPETENCIA]='CHEQUEO D.M'!J$2)),"N/P")</f>
        <v>N/P</v>
      </c>
      <c r="K123" s="3" t="str">
        <f t="shared" si="15"/>
        <v>-</v>
      </c>
      <c r="L123" s="3" t="str">
        <f t="shared" si="16"/>
        <v>-</v>
      </c>
      <c r="M123" s="1" t="str" cm="1">
        <f t="array" ref="M123">_xlfn.IFS(B123&lt;10,"",L123&gt;0,"",L123&lt;0,"VALIDO")</f>
        <v/>
      </c>
      <c r="N123" s="3" t="str">
        <f t="shared" si="18"/>
        <v/>
      </c>
      <c r="O123" s="3" t="str">
        <f t="shared" si="19"/>
        <v/>
      </c>
      <c r="P123" s="3" t="str">
        <f t="shared" si="20"/>
        <v/>
      </c>
      <c r="Q123" s="3" t="str">
        <f t="shared" si="21"/>
        <v/>
      </c>
      <c r="R123" s="3" t="str">
        <f t="shared" si="22"/>
        <v/>
      </c>
      <c r="S123" s="25" t="e" cm="1" vm="1">
        <f t="array" aca="1" ref="S123" ca="1">IF(INDEX(U123:X123,COUNTA(U123:X123))&lt;0,"MEJORA CONTINUA","")</f>
        <v>#VALUE!</v>
      </c>
      <c r="T123" s="1">
        <f t="shared" si="23"/>
        <v>0</v>
      </c>
    </row>
    <row r="124" spans="2:20" x14ac:dyDescent="0.25">
      <c r="B124" s="1">
        <f>_xlfn.XLOOKUP(A124,ATLETAS!$C:$C,ATLETAS!B:B,"-")</f>
        <v>0</v>
      </c>
      <c r="C124" s="1">
        <f>_xlfn.XLOOKUP(A124,ATLETAS!$C:$C,ATLETAS!F:F,"-")</f>
        <v>0</v>
      </c>
      <c r="D124" s="19" t="str">
        <f t="shared" si="17"/>
        <v>-</v>
      </c>
      <c r="E124" s="3" t="str" cm="1">
        <f t="array" ref="E124">IFERROR(_xlfn._xlws.FILTER(BD_ATLETAS[TIEMPO],(BD_ATLETAS[ATLETA]=$A124)*(BD_ATLETAS[PRUEBA]='CHEQUEO D.M'!$B$1)*(BD_ATLETAS[SEXO]='CHEQUEO D.M'!$C$1)*(BD_ATLETAS[F. COMPETENCIA]='CHEQUEO D.M'!E$2)),"N/P")</f>
        <v>N/P</v>
      </c>
      <c r="F124" s="3" t="str" cm="1">
        <f t="array" ref="F124">IFERROR(_xlfn._xlws.FILTER(BD_ATLETAS[TIEMPO],(BD_ATLETAS[ATLETA]=$A124)*(BD_ATLETAS[PRUEBA]='CHEQUEO D.M'!$B$1)*(BD_ATLETAS[SEXO]='CHEQUEO D.M'!$C$1)*(BD_ATLETAS[F. COMPETENCIA]='CHEQUEO D.M'!F$2)),"N/P")</f>
        <v>N/P</v>
      </c>
      <c r="G124" s="3" t="str" cm="1">
        <f t="array" ref="G124">IFERROR(_xlfn._xlws.FILTER(BD_ATLETAS[TIEMPO],(BD_ATLETAS[ATLETA]=$A124)*(BD_ATLETAS[PRUEBA]='CHEQUEO D.M'!$B$1)*(BD_ATLETAS[SEXO]='CHEQUEO D.M'!$C$1)*(BD_ATLETAS[F. COMPETENCIA]='CHEQUEO D.M'!G$2)),"N/P")</f>
        <v>N/P</v>
      </c>
      <c r="H124" s="3" t="str" cm="1">
        <f t="array" ref="H124">IFERROR(_xlfn._xlws.FILTER(BD_ATLETAS[TIEMPO],(BD_ATLETAS[ATLETA]=$A124)*(BD_ATLETAS[PRUEBA]='CHEQUEO D.M'!$B$1)*(BD_ATLETAS[SEXO]='CHEQUEO D.M'!$C$1)*(BD_ATLETAS[F. COMPETENCIA]='CHEQUEO D.M'!H$2)),"N/P")</f>
        <v>N/P</v>
      </c>
      <c r="I124" s="3" t="str" cm="1">
        <f t="array" ref="I124">IFERROR(_xlfn._xlws.FILTER(BD_ATLETAS[TIEMPO],(BD_ATLETAS[ATLETA]=$A124)*(BD_ATLETAS[PRUEBA]='CHEQUEO D.M'!$B$1)*(BD_ATLETAS[SEXO]='CHEQUEO D.M'!$C$1)*(BD_ATLETAS[F. COMPETENCIA]='CHEQUEO D.M'!I$2)),"N/P")</f>
        <v>N/P</v>
      </c>
      <c r="J124" s="3" t="str" cm="1">
        <f t="array" ref="J124">IFERROR(_xlfn._xlws.FILTER(BD_ATLETAS[TIEMPO],(BD_ATLETAS[ATLETA]=$A124)*(BD_ATLETAS[PRUEBA]='CHEQUEO D.M'!$B$1)*(BD_ATLETAS[SEXO]='CHEQUEO D.M'!$C$1)*(BD_ATLETAS[F. COMPETENCIA]='CHEQUEO D.M'!J$2)),"N/P")</f>
        <v>N/P</v>
      </c>
      <c r="K124" s="3" t="str">
        <f t="shared" si="15"/>
        <v>-</v>
      </c>
      <c r="L124" s="3" t="str">
        <f t="shared" si="16"/>
        <v>-</v>
      </c>
      <c r="M124" s="1" t="str" cm="1">
        <f t="array" ref="M124">_xlfn.IFS(B124&lt;10,"",L124&gt;0,"",L124&lt;0,"VALIDO")</f>
        <v/>
      </c>
      <c r="N124" s="3" t="str">
        <f t="shared" si="18"/>
        <v/>
      </c>
      <c r="O124" s="3" t="str">
        <f t="shared" si="19"/>
        <v/>
      </c>
      <c r="P124" s="3" t="str">
        <f t="shared" si="20"/>
        <v/>
      </c>
      <c r="Q124" s="3" t="str">
        <f t="shared" si="21"/>
        <v/>
      </c>
      <c r="R124" s="3" t="str">
        <f t="shared" si="22"/>
        <v/>
      </c>
      <c r="S124" s="25" t="e" cm="1" vm="1">
        <f t="array" aca="1" ref="S124" ca="1">IF(INDEX(U124:X124,COUNTA(U124:X124))&lt;0,"MEJORA CONTINUA","")</f>
        <v>#VALUE!</v>
      </c>
      <c r="T124" s="1">
        <f t="shared" si="23"/>
        <v>0</v>
      </c>
    </row>
    <row r="125" spans="2:20" x14ac:dyDescent="0.25">
      <c r="B125" s="1">
        <f>_xlfn.XLOOKUP(A125,ATLETAS!$C:$C,ATLETAS!B:B,"-")</f>
        <v>0</v>
      </c>
      <c r="C125" s="1">
        <f>_xlfn.XLOOKUP(A125,ATLETAS!$C:$C,ATLETAS!F:F,"-")</f>
        <v>0</v>
      </c>
      <c r="D125" s="19" t="str">
        <f t="shared" si="17"/>
        <v>-</v>
      </c>
      <c r="E125" s="3" t="str" cm="1">
        <f t="array" ref="E125">IFERROR(_xlfn._xlws.FILTER(BD_ATLETAS[TIEMPO],(BD_ATLETAS[ATLETA]=$A125)*(BD_ATLETAS[PRUEBA]='CHEQUEO D.M'!$B$1)*(BD_ATLETAS[SEXO]='CHEQUEO D.M'!$C$1)*(BD_ATLETAS[F. COMPETENCIA]='CHEQUEO D.M'!E$2)),"N/P")</f>
        <v>N/P</v>
      </c>
      <c r="F125" s="3" t="str" cm="1">
        <f t="array" ref="F125">IFERROR(_xlfn._xlws.FILTER(BD_ATLETAS[TIEMPO],(BD_ATLETAS[ATLETA]=$A125)*(BD_ATLETAS[PRUEBA]='CHEQUEO D.M'!$B$1)*(BD_ATLETAS[SEXO]='CHEQUEO D.M'!$C$1)*(BD_ATLETAS[F. COMPETENCIA]='CHEQUEO D.M'!F$2)),"N/P")</f>
        <v>N/P</v>
      </c>
      <c r="G125" s="3" t="str" cm="1">
        <f t="array" ref="G125">IFERROR(_xlfn._xlws.FILTER(BD_ATLETAS[TIEMPO],(BD_ATLETAS[ATLETA]=$A125)*(BD_ATLETAS[PRUEBA]='CHEQUEO D.M'!$B$1)*(BD_ATLETAS[SEXO]='CHEQUEO D.M'!$C$1)*(BD_ATLETAS[F. COMPETENCIA]='CHEQUEO D.M'!G$2)),"N/P")</f>
        <v>N/P</v>
      </c>
      <c r="H125" s="3" t="str" cm="1">
        <f t="array" ref="H125">IFERROR(_xlfn._xlws.FILTER(BD_ATLETAS[TIEMPO],(BD_ATLETAS[ATLETA]=$A125)*(BD_ATLETAS[PRUEBA]='CHEQUEO D.M'!$B$1)*(BD_ATLETAS[SEXO]='CHEQUEO D.M'!$C$1)*(BD_ATLETAS[F. COMPETENCIA]='CHEQUEO D.M'!H$2)),"N/P")</f>
        <v>N/P</v>
      </c>
      <c r="I125" s="3" t="str" cm="1">
        <f t="array" ref="I125">IFERROR(_xlfn._xlws.FILTER(BD_ATLETAS[TIEMPO],(BD_ATLETAS[ATLETA]=$A125)*(BD_ATLETAS[PRUEBA]='CHEQUEO D.M'!$B$1)*(BD_ATLETAS[SEXO]='CHEQUEO D.M'!$C$1)*(BD_ATLETAS[F. COMPETENCIA]='CHEQUEO D.M'!I$2)),"N/P")</f>
        <v>N/P</v>
      </c>
      <c r="J125" s="3" t="str" cm="1">
        <f t="array" ref="J125">IFERROR(_xlfn._xlws.FILTER(BD_ATLETAS[TIEMPO],(BD_ATLETAS[ATLETA]=$A125)*(BD_ATLETAS[PRUEBA]='CHEQUEO D.M'!$B$1)*(BD_ATLETAS[SEXO]='CHEQUEO D.M'!$C$1)*(BD_ATLETAS[F. COMPETENCIA]='CHEQUEO D.M'!J$2)),"N/P")</f>
        <v>N/P</v>
      </c>
      <c r="K125" s="3" t="str">
        <f t="shared" si="15"/>
        <v>-</v>
      </c>
      <c r="L125" s="3" t="str">
        <f t="shared" si="16"/>
        <v>-</v>
      </c>
      <c r="M125" s="1" t="str" cm="1">
        <f t="array" ref="M125">_xlfn.IFS(B125&lt;10,"",L125&gt;0,"",L125&lt;0,"VALIDO")</f>
        <v/>
      </c>
      <c r="N125" s="3" t="str">
        <f t="shared" si="18"/>
        <v/>
      </c>
      <c r="O125" s="3" t="str">
        <f t="shared" si="19"/>
        <v/>
      </c>
      <c r="P125" s="3" t="str">
        <f t="shared" si="20"/>
        <v/>
      </c>
      <c r="Q125" s="3" t="str">
        <f t="shared" si="21"/>
        <v/>
      </c>
      <c r="R125" s="3" t="str">
        <f t="shared" si="22"/>
        <v/>
      </c>
      <c r="S125" s="25" t="e" cm="1" vm="1">
        <f t="array" aca="1" ref="S125" ca="1">IF(INDEX(U125:X125,COUNTA(U125:X125))&lt;0,"MEJORA CONTINUA","")</f>
        <v>#VALUE!</v>
      </c>
      <c r="T125" s="1">
        <f t="shared" si="23"/>
        <v>0</v>
      </c>
    </row>
    <row r="126" spans="2:20" x14ac:dyDescent="0.25">
      <c r="B126" s="1">
        <f>_xlfn.XLOOKUP(A126,ATLETAS!$C:$C,ATLETAS!B:B,"-")</f>
        <v>0</v>
      </c>
      <c r="C126" s="1">
        <f>_xlfn.XLOOKUP(A126,ATLETAS!$C:$C,ATLETAS!F:F,"-")</f>
        <v>0</v>
      </c>
      <c r="D126" s="19" t="str">
        <f t="shared" si="17"/>
        <v>-</v>
      </c>
      <c r="E126" s="3" t="str" cm="1">
        <f t="array" ref="E126">IFERROR(_xlfn._xlws.FILTER(BD_ATLETAS[TIEMPO],(BD_ATLETAS[ATLETA]=$A126)*(BD_ATLETAS[PRUEBA]='CHEQUEO D.M'!$B$1)*(BD_ATLETAS[SEXO]='CHEQUEO D.M'!$C$1)*(BD_ATLETAS[F. COMPETENCIA]='CHEQUEO D.M'!E$2)),"N/P")</f>
        <v>N/P</v>
      </c>
      <c r="F126" s="3" t="str" cm="1">
        <f t="array" ref="F126">IFERROR(_xlfn._xlws.FILTER(BD_ATLETAS[TIEMPO],(BD_ATLETAS[ATLETA]=$A126)*(BD_ATLETAS[PRUEBA]='CHEQUEO D.M'!$B$1)*(BD_ATLETAS[SEXO]='CHEQUEO D.M'!$C$1)*(BD_ATLETAS[F. COMPETENCIA]='CHEQUEO D.M'!F$2)),"N/P")</f>
        <v>N/P</v>
      </c>
      <c r="G126" s="3" t="str" cm="1">
        <f t="array" ref="G126">IFERROR(_xlfn._xlws.FILTER(BD_ATLETAS[TIEMPO],(BD_ATLETAS[ATLETA]=$A126)*(BD_ATLETAS[PRUEBA]='CHEQUEO D.M'!$B$1)*(BD_ATLETAS[SEXO]='CHEQUEO D.M'!$C$1)*(BD_ATLETAS[F. COMPETENCIA]='CHEQUEO D.M'!G$2)),"N/P")</f>
        <v>N/P</v>
      </c>
      <c r="H126" s="3" t="str" cm="1">
        <f t="array" ref="H126">IFERROR(_xlfn._xlws.FILTER(BD_ATLETAS[TIEMPO],(BD_ATLETAS[ATLETA]=$A126)*(BD_ATLETAS[PRUEBA]='CHEQUEO D.M'!$B$1)*(BD_ATLETAS[SEXO]='CHEQUEO D.M'!$C$1)*(BD_ATLETAS[F. COMPETENCIA]='CHEQUEO D.M'!H$2)),"N/P")</f>
        <v>N/P</v>
      </c>
      <c r="I126" s="3" t="str" cm="1">
        <f t="array" ref="I126">IFERROR(_xlfn._xlws.FILTER(BD_ATLETAS[TIEMPO],(BD_ATLETAS[ATLETA]=$A126)*(BD_ATLETAS[PRUEBA]='CHEQUEO D.M'!$B$1)*(BD_ATLETAS[SEXO]='CHEQUEO D.M'!$C$1)*(BD_ATLETAS[F. COMPETENCIA]='CHEQUEO D.M'!I$2)),"N/P")</f>
        <v>N/P</v>
      </c>
      <c r="J126" s="3" t="str" cm="1">
        <f t="array" ref="J126">IFERROR(_xlfn._xlws.FILTER(BD_ATLETAS[TIEMPO],(BD_ATLETAS[ATLETA]=$A126)*(BD_ATLETAS[PRUEBA]='CHEQUEO D.M'!$B$1)*(BD_ATLETAS[SEXO]='CHEQUEO D.M'!$C$1)*(BD_ATLETAS[F. COMPETENCIA]='CHEQUEO D.M'!J$2)),"N/P")</f>
        <v>N/P</v>
      </c>
      <c r="K126" s="3" t="str">
        <f t="shared" si="15"/>
        <v>-</v>
      </c>
      <c r="L126" s="3" t="str">
        <f t="shared" si="16"/>
        <v>-</v>
      </c>
      <c r="M126" s="1" t="str" cm="1">
        <f t="array" ref="M126">_xlfn.IFS(B126&lt;10,"",L126&gt;0,"",L126&lt;0,"VALIDO")</f>
        <v/>
      </c>
      <c r="N126" s="3" t="str">
        <f t="shared" si="18"/>
        <v/>
      </c>
      <c r="O126" s="3" t="str">
        <f t="shared" si="19"/>
        <v/>
      </c>
      <c r="P126" s="3" t="str">
        <f t="shared" si="20"/>
        <v/>
      </c>
      <c r="Q126" s="3" t="str">
        <f t="shared" si="21"/>
        <v/>
      </c>
      <c r="R126" s="3" t="str">
        <f t="shared" si="22"/>
        <v/>
      </c>
      <c r="S126" s="25" t="e" cm="1" vm="1">
        <f t="array" aca="1" ref="S126" ca="1">IF(INDEX(U126:X126,COUNTA(U126:X126))&lt;0,"MEJORA CONTINUA","")</f>
        <v>#VALUE!</v>
      </c>
      <c r="T126" s="1">
        <f t="shared" si="23"/>
        <v>0</v>
      </c>
    </row>
    <row r="127" spans="2:20" x14ac:dyDescent="0.25">
      <c r="B127" s="1">
        <f>_xlfn.XLOOKUP(A127,ATLETAS!$C:$C,ATLETAS!B:B,"-")</f>
        <v>0</v>
      </c>
      <c r="C127" s="1">
        <f>_xlfn.XLOOKUP(A127,ATLETAS!$C:$C,ATLETAS!F:F,"-")</f>
        <v>0</v>
      </c>
      <c r="D127" s="19" t="str">
        <f t="shared" si="17"/>
        <v>-</v>
      </c>
      <c r="E127" s="3" t="str" cm="1">
        <f t="array" ref="E127">IFERROR(_xlfn._xlws.FILTER(BD_ATLETAS[TIEMPO],(BD_ATLETAS[ATLETA]=$A127)*(BD_ATLETAS[PRUEBA]='CHEQUEO D.M'!$B$1)*(BD_ATLETAS[SEXO]='CHEQUEO D.M'!$C$1)*(BD_ATLETAS[F. COMPETENCIA]='CHEQUEO D.M'!E$2)),"N/P")</f>
        <v>N/P</v>
      </c>
      <c r="F127" s="3" t="str" cm="1">
        <f t="array" ref="F127">IFERROR(_xlfn._xlws.FILTER(BD_ATLETAS[TIEMPO],(BD_ATLETAS[ATLETA]=$A127)*(BD_ATLETAS[PRUEBA]='CHEQUEO D.M'!$B$1)*(BD_ATLETAS[SEXO]='CHEQUEO D.M'!$C$1)*(BD_ATLETAS[F. COMPETENCIA]='CHEQUEO D.M'!F$2)),"N/P")</f>
        <v>N/P</v>
      </c>
      <c r="G127" s="3" t="str" cm="1">
        <f t="array" ref="G127">IFERROR(_xlfn._xlws.FILTER(BD_ATLETAS[TIEMPO],(BD_ATLETAS[ATLETA]=$A127)*(BD_ATLETAS[PRUEBA]='CHEQUEO D.M'!$B$1)*(BD_ATLETAS[SEXO]='CHEQUEO D.M'!$C$1)*(BD_ATLETAS[F. COMPETENCIA]='CHEQUEO D.M'!G$2)),"N/P")</f>
        <v>N/P</v>
      </c>
      <c r="H127" s="3" t="str" cm="1">
        <f t="array" ref="H127">IFERROR(_xlfn._xlws.FILTER(BD_ATLETAS[TIEMPO],(BD_ATLETAS[ATLETA]=$A127)*(BD_ATLETAS[PRUEBA]='CHEQUEO D.M'!$B$1)*(BD_ATLETAS[SEXO]='CHEQUEO D.M'!$C$1)*(BD_ATLETAS[F. COMPETENCIA]='CHEQUEO D.M'!H$2)),"N/P")</f>
        <v>N/P</v>
      </c>
      <c r="I127" s="3" t="str" cm="1">
        <f t="array" ref="I127">IFERROR(_xlfn._xlws.FILTER(BD_ATLETAS[TIEMPO],(BD_ATLETAS[ATLETA]=$A127)*(BD_ATLETAS[PRUEBA]='CHEQUEO D.M'!$B$1)*(BD_ATLETAS[SEXO]='CHEQUEO D.M'!$C$1)*(BD_ATLETAS[F. COMPETENCIA]='CHEQUEO D.M'!I$2)),"N/P")</f>
        <v>N/P</v>
      </c>
      <c r="J127" s="3" t="str" cm="1">
        <f t="array" ref="J127">IFERROR(_xlfn._xlws.FILTER(BD_ATLETAS[TIEMPO],(BD_ATLETAS[ATLETA]=$A127)*(BD_ATLETAS[PRUEBA]='CHEQUEO D.M'!$B$1)*(BD_ATLETAS[SEXO]='CHEQUEO D.M'!$C$1)*(BD_ATLETAS[F. COMPETENCIA]='CHEQUEO D.M'!J$2)),"N/P")</f>
        <v>N/P</v>
      </c>
      <c r="K127" s="3" t="str">
        <f t="shared" si="15"/>
        <v>-</v>
      </c>
      <c r="L127" s="3" t="str">
        <f t="shared" si="16"/>
        <v>-</v>
      </c>
      <c r="M127" s="1" t="str" cm="1">
        <f t="array" ref="M127">_xlfn.IFS(B127&lt;10,"",L127&gt;0,"",L127&lt;0,"VALIDO")</f>
        <v/>
      </c>
      <c r="N127" s="3" t="str">
        <f t="shared" si="18"/>
        <v/>
      </c>
      <c r="O127" s="3" t="str">
        <f t="shared" si="19"/>
        <v/>
      </c>
      <c r="P127" s="3" t="str">
        <f t="shared" si="20"/>
        <v/>
      </c>
      <c r="Q127" s="3" t="str">
        <f t="shared" si="21"/>
        <v/>
      </c>
      <c r="R127" s="3" t="str">
        <f t="shared" si="22"/>
        <v/>
      </c>
      <c r="S127" s="25" t="e" cm="1" vm="1">
        <f t="array" aca="1" ref="S127" ca="1">IF(INDEX(U127:X127,COUNTA(U127:X127))&lt;0,"MEJORA CONTINUA","")</f>
        <v>#VALUE!</v>
      </c>
      <c r="T127" s="1">
        <f t="shared" si="23"/>
        <v>0</v>
      </c>
    </row>
    <row r="128" spans="2:20" x14ac:dyDescent="0.25">
      <c r="B128" s="1">
        <f>_xlfn.XLOOKUP(A128,ATLETAS!$C:$C,ATLETAS!B:B,"-")</f>
        <v>0</v>
      </c>
      <c r="C128" s="1">
        <f>_xlfn.XLOOKUP(A128,ATLETAS!$C:$C,ATLETAS!F:F,"-")</f>
        <v>0</v>
      </c>
      <c r="D128" s="19" t="str">
        <f t="shared" si="17"/>
        <v>-</v>
      </c>
      <c r="E128" s="3" t="str" cm="1">
        <f t="array" ref="E128">IFERROR(_xlfn._xlws.FILTER(BD_ATLETAS[TIEMPO],(BD_ATLETAS[ATLETA]=$A128)*(BD_ATLETAS[PRUEBA]='CHEQUEO D.M'!$B$1)*(BD_ATLETAS[SEXO]='CHEQUEO D.M'!$C$1)*(BD_ATLETAS[F. COMPETENCIA]='CHEQUEO D.M'!E$2)),"N/P")</f>
        <v>N/P</v>
      </c>
      <c r="F128" s="3" t="str" cm="1">
        <f t="array" ref="F128">IFERROR(_xlfn._xlws.FILTER(BD_ATLETAS[TIEMPO],(BD_ATLETAS[ATLETA]=$A128)*(BD_ATLETAS[PRUEBA]='CHEQUEO D.M'!$B$1)*(BD_ATLETAS[SEXO]='CHEQUEO D.M'!$C$1)*(BD_ATLETAS[F. COMPETENCIA]='CHEQUEO D.M'!F$2)),"N/P")</f>
        <v>N/P</v>
      </c>
      <c r="G128" s="3" t="str" cm="1">
        <f t="array" ref="G128">IFERROR(_xlfn._xlws.FILTER(BD_ATLETAS[TIEMPO],(BD_ATLETAS[ATLETA]=$A128)*(BD_ATLETAS[PRUEBA]='CHEQUEO D.M'!$B$1)*(BD_ATLETAS[SEXO]='CHEQUEO D.M'!$C$1)*(BD_ATLETAS[F. COMPETENCIA]='CHEQUEO D.M'!G$2)),"N/P")</f>
        <v>N/P</v>
      </c>
      <c r="H128" s="3" t="str" cm="1">
        <f t="array" ref="H128">IFERROR(_xlfn._xlws.FILTER(BD_ATLETAS[TIEMPO],(BD_ATLETAS[ATLETA]=$A128)*(BD_ATLETAS[PRUEBA]='CHEQUEO D.M'!$B$1)*(BD_ATLETAS[SEXO]='CHEQUEO D.M'!$C$1)*(BD_ATLETAS[F. COMPETENCIA]='CHEQUEO D.M'!H$2)),"N/P")</f>
        <v>N/P</v>
      </c>
      <c r="I128" s="3" t="str" cm="1">
        <f t="array" ref="I128">IFERROR(_xlfn._xlws.FILTER(BD_ATLETAS[TIEMPO],(BD_ATLETAS[ATLETA]=$A128)*(BD_ATLETAS[PRUEBA]='CHEQUEO D.M'!$B$1)*(BD_ATLETAS[SEXO]='CHEQUEO D.M'!$C$1)*(BD_ATLETAS[F. COMPETENCIA]='CHEQUEO D.M'!I$2)),"N/P")</f>
        <v>N/P</v>
      </c>
      <c r="J128" s="3" t="str" cm="1">
        <f t="array" ref="J128">IFERROR(_xlfn._xlws.FILTER(BD_ATLETAS[TIEMPO],(BD_ATLETAS[ATLETA]=$A128)*(BD_ATLETAS[PRUEBA]='CHEQUEO D.M'!$B$1)*(BD_ATLETAS[SEXO]='CHEQUEO D.M'!$C$1)*(BD_ATLETAS[F. COMPETENCIA]='CHEQUEO D.M'!J$2)),"N/P")</f>
        <v>N/P</v>
      </c>
      <c r="K128" s="3" t="str">
        <f t="shared" ref="K128:K191" si="29">IF(B128&gt;18,$AF$11,_xlfn.XLOOKUP(B128,$AD$3:$AD$11,$AF$3:$AF$11,"-"))</f>
        <v>-</v>
      </c>
      <c r="L128" s="3" t="str">
        <f t="shared" ref="L128:L191" si="30">IF(D128="-","-",SUM(LOOKUP(111,E128:J128)-K128))</f>
        <v>-</v>
      </c>
      <c r="M128" s="1" t="str" cm="1">
        <f t="array" ref="M128">_xlfn.IFS(B128&lt;10,"",L128&gt;0,"",L128&lt;0,"VALIDO")</f>
        <v/>
      </c>
      <c r="N128" s="3" t="str">
        <f t="shared" si="18"/>
        <v/>
      </c>
      <c r="O128" s="3" t="str">
        <f t="shared" si="19"/>
        <v/>
      </c>
      <c r="P128" s="3" t="str">
        <f t="shared" si="20"/>
        <v/>
      </c>
      <c r="Q128" s="3" t="str">
        <f t="shared" si="21"/>
        <v/>
      </c>
      <c r="R128" s="3" t="str">
        <f t="shared" si="22"/>
        <v/>
      </c>
      <c r="S128" s="25" t="e" cm="1" vm="1">
        <f t="array" aca="1" ref="S128" ca="1">IF(INDEX(U128:X128,COUNTA(U128:X128))&lt;0,"MEJORA CONTINUA","")</f>
        <v>#VALUE!</v>
      </c>
      <c r="T128" s="1">
        <f t="shared" si="23"/>
        <v>0</v>
      </c>
    </row>
    <row r="129" spans="2:20" x14ac:dyDescent="0.25">
      <c r="B129" s="1">
        <f>_xlfn.XLOOKUP(A129,ATLETAS!$C:$C,ATLETAS!B:B,"-")</f>
        <v>0</v>
      </c>
      <c r="C129" s="1">
        <f>_xlfn.XLOOKUP(A129,ATLETAS!$C:$C,ATLETAS!F:F,"-")</f>
        <v>0</v>
      </c>
      <c r="D129" s="19" t="str">
        <f t="shared" si="17"/>
        <v>-</v>
      </c>
      <c r="E129" s="3" t="str" cm="1">
        <f t="array" ref="E129">IFERROR(_xlfn._xlws.FILTER(BD_ATLETAS[TIEMPO],(BD_ATLETAS[ATLETA]=$A129)*(BD_ATLETAS[PRUEBA]='CHEQUEO D.M'!$B$1)*(BD_ATLETAS[SEXO]='CHEQUEO D.M'!$C$1)*(BD_ATLETAS[F. COMPETENCIA]='CHEQUEO D.M'!E$2)),"N/P")</f>
        <v>N/P</v>
      </c>
      <c r="F129" s="3" t="str" cm="1">
        <f t="array" ref="F129">IFERROR(_xlfn._xlws.FILTER(BD_ATLETAS[TIEMPO],(BD_ATLETAS[ATLETA]=$A129)*(BD_ATLETAS[PRUEBA]='CHEQUEO D.M'!$B$1)*(BD_ATLETAS[SEXO]='CHEQUEO D.M'!$C$1)*(BD_ATLETAS[F. COMPETENCIA]='CHEQUEO D.M'!F$2)),"N/P")</f>
        <v>N/P</v>
      </c>
      <c r="G129" s="3" t="str" cm="1">
        <f t="array" ref="G129">IFERROR(_xlfn._xlws.FILTER(BD_ATLETAS[TIEMPO],(BD_ATLETAS[ATLETA]=$A129)*(BD_ATLETAS[PRUEBA]='CHEQUEO D.M'!$B$1)*(BD_ATLETAS[SEXO]='CHEQUEO D.M'!$C$1)*(BD_ATLETAS[F. COMPETENCIA]='CHEQUEO D.M'!G$2)),"N/P")</f>
        <v>N/P</v>
      </c>
      <c r="H129" s="3" t="str" cm="1">
        <f t="array" ref="H129">IFERROR(_xlfn._xlws.FILTER(BD_ATLETAS[TIEMPO],(BD_ATLETAS[ATLETA]=$A129)*(BD_ATLETAS[PRUEBA]='CHEQUEO D.M'!$B$1)*(BD_ATLETAS[SEXO]='CHEQUEO D.M'!$C$1)*(BD_ATLETAS[F. COMPETENCIA]='CHEQUEO D.M'!H$2)),"N/P")</f>
        <v>N/P</v>
      </c>
      <c r="I129" s="3" t="str" cm="1">
        <f t="array" ref="I129">IFERROR(_xlfn._xlws.FILTER(BD_ATLETAS[TIEMPO],(BD_ATLETAS[ATLETA]=$A129)*(BD_ATLETAS[PRUEBA]='CHEQUEO D.M'!$B$1)*(BD_ATLETAS[SEXO]='CHEQUEO D.M'!$C$1)*(BD_ATLETAS[F. COMPETENCIA]='CHEQUEO D.M'!I$2)),"N/P")</f>
        <v>N/P</v>
      </c>
      <c r="J129" s="3" t="str" cm="1">
        <f t="array" ref="J129">IFERROR(_xlfn._xlws.FILTER(BD_ATLETAS[TIEMPO],(BD_ATLETAS[ATLETA]=$A129)*(BD_ATLETAS[PRUEBA]='CHEQUEO D.M'!$B$1)*(BD_ATLETAS[SEXO]='CHEQUEO D.M'!$C$1)*(BD_ATLETAS[F. COMPETENCIA]='CHEQUEO D.M'!J$2)),"N/P")</f>
        <v>N/P</v>
      </c>
      <c r="K129" s="3" t="str">
        <f t="shared" si="29"/>
        <v>-</v>
      </c>
      <c r="L129" s="3" t="str">
        <f t="shared" si="30"/>
        <v>-</v>
      </c>
      <c r="M129" s="1" t="str" cm="1">
        <f t="array" ref="M129">_xlfn.IFS(B129&lt;10,"",L129&gt;0,"",L129&lt;0,"VALIDO")</f>
        <v/>
      </c>
      <c r="N129" s="3" t="str">
        <f t="shared" si="18"/>
        <v/>
      </c>
      <c r="O129" s="3" t="str">
        <f t="shared" si="19"/>
        <v/>
      </c>
      <c r="P129" s="3" t="str">
        <f t="shared" si="20"/>
        <v/>
      </c>
      <c r="Q129" s="3" t="str">
        <f t="shared" si="21"/>
        <v/>
      </c>
      <c r="R129" s="3" t="str">
        <f t="shared" si="22"/>
        <v/>
      </c>
      <c r="S129" s="25" t="e" cm="1" vm="1">
        <f t="array" aca="1" ref="S129" ca="1">IF(INDEX(U129:X129,COUNTA(U129:X129))&lt;0,"MEJORA CONTINUA","")</f>
        <v>#VALUE!</v>
      </c>
      <c r="T129" s="1">
        <f t="shared" si="23"/>
        <v>0</v>
      </c>
    </row>
    <row r="130" spans="2:20" x14ac:dyDescent="0.25">
      <c r="B130" s="1">
        <f>_xlfn.XLOOKUP(A130,ATLETAS!$C:$C,ATLETAS!B:B,"-")</f>
        <v>0</v>
      </c>
      <c r="C130" s="1">
        <f>_xlfn.XLOOKUP(A130,ATLETAS!$C:$C,ATLETAS!F:F,"-")</f>
        <v>0</v>
      </c>
      <c r="D130" s="19" t="str">
        <f t="shared" si="17"/>
        <v>-</v>
      </c>
      <c r="E130" s="3" t="str" cm="1">
        <f t="array" ref="E130">IFERROR(_xlfn._xlws.FILTER(BD_ATLETAS[TIEMPO],(BD_ATLETAS[ATLETA]=$A130)*(BD_ATLETAS[PRUEBA]='CHEQUEO D.M'!$B$1)*(BD_ATLETAS[SEXO]='CHEQUEO D.M'!$C$1)*(BD_ATLETAS[F. COMPETENCIA]='CHEQUEO D.M'!E$2)),"N/P")</f>
        <v>N/P</v>
      </c>
      <c r="F130" s="3" t="str" cm="1">
        <f t="array" ref="F130">IFERROR(_xlfn._xlws.FILTER(BD_ATLETAS[TIEMPO],(BD_ATLETAS[ATLETA]=$A130)*(BD_ATLETAS[PRUEBA]='CHEQUEO D.M'!$B$1)*(BD_ATLETAS[SEXO]='CHEQUEO D.M'!$C$1)*(BD_ATLETAS[F. COMPETENCIA]='CHEQUEO D.M'!F$2)),"N/P")</f>
        <v>N/P</v>
      </c>
      <c r="G130" s="3" t="str" cm="1">
        <f t="array" ref="G130">IFERROR(_xlfn._xlws.FILTER(BD_ATLETAS[TIEMPO],(BD_ATLETAS[ATLETA]=$A130)*(BD_ATLETAS[PRUEBA]='CHEQUEO D.M'!$B$1)*(BD_ATLETAS[SEXO]='CHEQUEO D.M'!$C$1)*(BD_ATLETAS[F. COMPETENCIA]='CHEQUEO D.M'!G$2)),"N/P")</f>
        <v>N/P</v>
      </c>
      <c r="H130" s="3" t="str" cm="1">
        <f t="array" ref="H130">IFERROR(_xlfn._xlws.FILTER(BD_ATLETAS[TIEMPO],(BD_ATLETAS[ATLETA]=$A130)*(BD_ATLETAS[PRUEBA]='CHEQUEO D.M'!$B$1)*(BD_ATLETAS[SEXO]='CHEQUEO D.M'!$C$1)*(BD_ATLETAS[F. COMPETENCIA]='CHEQUEO D.M'!H$2)),"N/P")</f>
        <v>N/P</v>
      </c>
      <c r="I130" s="3" t="str" cm="1">
        <f t="array" ref="I130">IFERROR(_xlfn._xlws.FILTER(BD_ATLETAS[TIEMPO],(BD_ATLETAS[ATLETA]=$A130)*(BD_ATLETAS[PRUEBA]='CHEQUEO D.M'!$B$1)*(BD_ATLETAS[SEXO]='CHEQUEO D.M'!$C$1)*(BD_ATLETAS[F. COMPETENCIA]='CHEQUEO D.M'!I$2)),"N/P")</f>
        <v>N/P</v>
      </c>
      <c r="J130" s="3" t="str" cm="1">
        <f t="array" ref="J130">IFERROR(_xlfn._xlws.FILTER(BD_ATLETAS[TIEMPO],(BD_ATLETAS[ATLETA]=$A130)*(BD_ATLETAS[PRUEBA]='CHEQUEO D.M'!$B$1)*(BD_ATLETAS[SEXO]='CHEQUEO D.M'!$C$1)*(BD_ATLETAS[F. COMPETENCIA]='CHEQUEO D.M'!J$2)),"N/P")</f>
        <v>N/P</v>
      </c>
      <c r="K130" s="3" t="str">
        <f t="shared" si="29"/>
        <v>-</v>
      </c>
      <c r="L130" s="3" t="str">
        <f t="shared" si="30"/>
        <v>-</v>
      </c>
      <c r="M130" s="1" t="str" cm="1">
        <f t="array" ref="M130">_xlfn.IFS(B130&lt;10,"",L130&gt;0,"",L130&lt;0,"VALIDO")</f>
        <v/>
      </c>
      <c r="N130" s="3" t="str">
        <f t="shared" si="18"/>
        <v/>
      </c>
      <c r="O130" s="3" t="str">
        <f t="shared" si="19"/>
        <v/>
      </c>
      <c r="P130" s="3" t="str">
        <f t="shared" si="20"/>
        <v/>
      </c>
      <c r="Q130" s="3" t="str">
        <f t="shared" si="21"/>
        <v/>
      </c>
      <c r="R130" s="3" t="str">
        <f t="shared" si="22"/>
        <v/>
      </c>
      <c r="S130" s="25" t="e" cm="1" vm="1">
        <f t="array" aca="1" ref="S130" ca="1">IF(INDEX(U130:X130,COUNTA(U130:X130))&lt;0,"MEJORA CONTINUA","")</f>
        <v>#VALUE!</v>
      </c>
      <c r="T130" s="1">
        <f t="shared" si="23"/>
        <v>0</v>
      </c>
    </row>
    <row r="131" spans="2:20" x14ac:dyDescent="0.25">
      <c r="B131" s="1">
        <f>_xlfn.XLOOKUP(A131,ATLETAS!$C:$C,ATLETAS!B:B,"-")</f>
        <v>0</v>
      </c>
      <c r="C131" s="1">
        <f>_xlfn.XLOOKUP(A131,ATLETAS!$C:$C,ATLETAS!F:F,"-")</f>
        <v>0</v>
      </c>
      <c r="D131" s="19" t="str">
        <f t="shared" ref="D131:D194" si="31">IF(MIN(E131:J131)=0,"-",MIN(E131:J131))</f>
        <v>-</v>
      </c>
      <c r="E131" s="3" t="str" cm="1">
        <f t="array" ref="E131">IFERROR(_xlfn._xlws.FILTER(BD_ATLETAS[TIEMPO],(BD_ATLETAS[ATLETA]=$A131)*(BD_ATLETAS[PRUEBA]='CHEQUEO D.M'!$B$1)*(BD_ATLETAS[SEXO]='CHEQUEO D.M'!$C$1)*(BD_ATLETAS[F. COMPETENCIA]='CHEQUEO D.M'!E$2)),"N/P")</f>
        <v>N/P</v>
      </c>
      <c r="F131" s="3" t="str" cm="1">
        <f t="array" ref="F131">IFERROR(_xlfn._xlws.FILTER(BD_ATLETAS[TIEMPO],(BD_ATLETAS[ATLETA]=$A131)*(BD_ATLETAS[PRUEBA]='CHEQUEO D.M'!$B$1)*(BD_ATLETAS[SEXO]='CHEQUEO D.M'!$C$1)*(BD_ATLETAS[F. COMPETENCIA]='CHEQUEO D.M'!F$2)),"N/P")</f>
        <v>N/P</v>
      </c>
      <c r="G131" s="3" t="str" cm="1">
        <f t="array" ref="G131">IFERROR(_xlfn._xlws.FILTER(BD_ATLETAS[TIEMPO],(BD_ATLETAS[ATLETA]=$A131)*(BD_ATLETAS[PRUEBA]='CHEQUEO D.M'!$B$1)*(BD_ATLETAS[SEXO]='CHEQUEO D.M'!$C$1)*(BD_ATLETAS[F. COMPETENCIA]='CHEQUEO D.M'!G$2)),"N/P")</f>
        <v>N/P</v>
      </c>
      <c r="H131" s="3" t="str" cm="1">
        <f t="array" ref="H131">IFERROR(_xlfn._xlws.FILTER(BD_ATLETAS[TIEMPO],(BD_ATLETAS[ATLETA]=$A131)*(BD_ATLETAS[PRUEBA]='CHEQUEO D.M'!$B$1)*(BD_ATLETAS[SEXO]='CHEQUEO D.M'!$C$1)*(BD_ATLETAS[F. COMPETENCIA]='CHEQUEO D.M'!H$2)),"N/P")</f>
        <v>N/P</v>
      </c>
      <c r="I131" s="3" t="str" cm="1">
        <f t="array" ref="I131">IFERROR(_xlfn._xlws.FILTER(BD_ATLETAS[TIEMPO],(BD_ATLETAS[ATLETA]=$A131)*(BD_ATLETAS[PRUEBA]='CHEQUEO D.M'!$B$1)*(BD_ATLETAS[SEXO]='CHEQUEO D.M'!$C$1)*(BD_ATLETAS[F. COMPETENCIA]='CHEQUEO D.M'!I$2)),"N/P")</f>
        <v>N/P</v>
      </c>
      <c r="J131" s="3" t="str" cm="1">
        <f t="array" ref="J131">IFERROR(_xlfn._xlws.FILTER(BD_ATLETAS[TIEMPO],(BD_ATLETAS[ATLETA]=$A131)*(BD_ATLETAS[PRUEBA]='CHEQUEO D.M'!$B$1)*(BD_ATLETAS[SEXO]='CHEQUEO D.M'!$C$1)*(BD_ATLETAS[F. COMPETENCIA]='CHEQUEO D.M'!J$2)),"N/P")</f>
        <v>N/P</v>
      </c>
      <c r="K131" s="3" t="str">
        <f t="shared" si="29"/>
        <v>-</v>
      </c>
      <c r="L131" s="3" t="str">
        <f t="shared" si="30"/>
        <v>-</v>
      </c>
      <c r="M131" s="1" t="str" cm="1">
        <f t="array" ref="M131">_xlfn.IFS(B131&lt;10,"",L131&gt;0,"",L131&lt;0,"VALIDO")</f>
        <v/>
      </c>
      <c r="N131" s="3" t="str">
        <f t="shared" ref="N131:N194" si="32">IFERROR(SUM(F131-E131),"")</f>
        <v/>
      </c>
      <c r="O131" s="3" t="str">
        <f t="shared" ref="O131:O194" si="33">IFERROR(SUM(G131-F131),"")</f>
        <v/>
      </c>
      <c r="P131" s="3" t="str">
        <f t="shared" ref="P131:P194" si="34">IFERROR(SUM(H131-G131),"")</f>
        <v/>
      </c>
      <c r="Q131" s="3" t="str">
        <f t="shared" ref="Q131:Q194" si="35">IFERROR(SUM(I131-H131),"")</f>
        <v/>
      </c>
      <c r="R131" s="3" t="str">
        <f t="shared" ref="R131:R194" si="36">IFERROR(SUM(J131-I131),"")</f>
        <v/>
      </c>
      <c r="S131" s="25" t="e" cm="1" vm="1">
        <f t="array" aca="1" ref="S131" ca="1">IF(INDEX(U131:X131,COUNTA(U131:X131))&lt;0,"MEJORA CONTINUA","")</f>
        <v>#VALUE!</v>
      </c>
      <c r="T131" s="1">
        <f t="shared" ref="T131:T194" si="37">COUNT(E131:J131)</f>
        <v>0</v>
      </c>
    </row>
    <row r="132" spans="2:20" x14ac:dyDescent="0.25">
      <c r="B132" s="1">
        <f>_xlfn.XLOOKUP(A132,ATLETAS!$C:$C,ATLETAS!B:B,"-")</f>
        <v>0</v>
      </c>
      <c r="C132" s="1">
        <f>_xlfn.XLOOKUP(A132,ATLETAS!$C:$C,ATLETAS!F:F,"-")</f>
        <v>0</v>
      </c>
      <c r="D132" s="19" t="str">
        <f t="shared" si="31"/>
        <v>-</v>
      </c>
      <c r="E132" s="3" t="str" cm="1">
        <f t="array" ref="E132">IFERROR(_xlfn._xlws.FILTER(BD_ATLETAS[TIEMPO],(BD_ATLETAS[ATLETA]=$A132)*(BD_ATLETAS[PRUEBA]='CHEQUEO D.M'!$B$1)*(BD_ATLETAS[SEXO]='CHEQUEO D.M'!$C$1)*(BD_ATLETAS[F. COMPETENCIA]='CHEQUEO D.M'!E$2)),"N/P")</f>
        <v>N/P</v>
      </c>
      <c r="F132" s="3" t="str" cm="1">
        <f t="array" ref="F132">IFERROR(_xlfn._xlws.FILTER(BD_ATLETAS[TIEMPO],(BD_ATLETAS[ATLETA]=$A132)*(BD_ATLETAS[PRUEBA]='CHEQUEO D.M'!$B$1)*(BD_ATLETAS[SEXO]='CHEQUEO D.M'!$C$1)*(BD_ATLETAS[F. COMPETENCIA]='CHEQUEO D.M'!F$2)),"N/P")</f>
        <v>N/P</v>
      </c>
      <c r="G132" s="3" t="str" cm="1">
        <f t="array" ref="G132">IFERROR(_xlfn._xlws.FILTER(BD_ATLETAS[TIEMPO],(BD_ATLETAS[ATLETA]=$A132)*(BD_ATLETAS[PRUEBA]='CHEQUEO D.M'!$B$1)*(BD_ATLETAS[SEXO]='CHEQUEO D.M'!$C$1)*(BD_ATLETAS[F. COMPETENCIA]='CHEQUEO D.M'!G$2)),"N/P")</f>
        <v>N/P</v>
      </c>
      <c r="H132" s="3" t="str" cm="1">
        <f t="array" ref="H132">IFERROR(_xlfn._xlws.FILTER(BD_ATLETAS[TIEMPO],(BD_ATLETAS[ATLETA]=$A132)*(BD_ATLETAS[PRUEBA]='CHEQUEO D.M'!$B$1)*(BD_ATLETAS[SEXO]='CHEQUEO D.M'!$C$1)*(BD_ATLETAS[F. COMPETENCIA]='CHEQUEO D.M'!H$2)),"N/P")</f>
        <v>N/P</v>
      </c>
      <c r="I132" s="3" t="str" cm="1">
        <f t="array" ref="I132">IFERROR(_xlfn._xlws.FILTER(BD_ATLETAS[TIEMPO],(BD_ATLETAS[ATLETA]=$A132)*(BD_ATLETAS[PRUEBA]='CHEQUEO D.M'!$B$1)*(BD_ATLETAS[SEXO]='CHEQUEO D.M'!$C$1)*(BD_ATLETAS[F. COMPETENCIA]='CHEQUEO D.M'!I$2)),"N/P")</f>
        <v>N/P</v>
      </c>
      <c r="J132" s="3" t="str" cm="1">
        <f t="array" ref="J132">IFERROR(_xlfn._xlws.FILTER(BD_ATLETAS[TIEMPO],(BD_ATLETAS[ATLETA]=$A132)*(BD_ATLETAS[PRUEBA]='CHEQUEO D.M'!$B$1)*(BD_ATLETAS[SEXO]='CHEQUEO D.M'!$C$1)*(BD_ATLETAS[F. COMPETENCIA]='CHEQUEO D.M'!J$2)),"N/P")</f>
        <v>N/P</v>
      </c>
      <c r="K132" s="3" t="str">
        <f t="shared" si="29"/>
        <v>-</v>
      </c>
      <c r="L132" s="3" t="str">
        <f t="shared" si="30"/>
        <v>-</v>
      </c>
      <c r="M132" s="1" t="str" cm="1">
        <f t="array" ref="M132">_xlfn.IFS(B132&lt;10,"",L132&gt;0,"",L132&lt;0,"VALIDO")</f>
        <v/>
      </c>
      <c r="N132" s="3" t="str">
        <f t="shared" si="32"/>
        <v/>
      </c>
      <c r="O132" s="3" t="str">
        <f t="shared" si="33"/>
        <v/>
      </c>
      <c r="P132" s="3" t="str">
        <f t="shared" si="34"/>
        <v/>
      </c>
      <c r="Q132" s="3" t="str">
        <f t="shared" si="35"/>
        <v/>
      </c>
      <c r="R132" s="3" t="str">
        <f t="shared" si="36"/>
        <v/>
      </c>
      <c r="S132" s="25" t="e" cm="1" vm="1">
        <f t="array" aca="1" ref="S132" ca="1">IF(INDEX(U132:X132,COUNTA(U132:X132))&lt;0,"MEJORA CONTINUA","")</f>
        <v>#VALUE!</v>
      </c>
      <c r="T132" s="1">
        <f t="shared" si="37"/>
        <v>0</v>
      </c>
    </row>
    <row r="133" spans="2:20" x14ac:dyDescent="0.25">
      <c r="B133" s="1">
        <f>_xlfn.XLOOKUP(A133,ATLETAS!$C:$C,ATLETAS!B:B,"-")</f>
        <v>0</v>
      </c>
      <c r="C133" s="1">
        <f>_xlfn.XLOOKUP(A133,ATLETAS!$C:$C,ATLETAS!F:F,"-")</f>
        <v>0</v>
      </c>
      <c r="D133" s="19" t="str">
        <f t="shared" si="31"/>
        <v>-</v>
      </c>
      <c r="E133" s="3" t="str" cm="1">
        <f t="array" ref="E133">IFERROR(_xlfn._xlws.FILTER(BD_ATLETAS[TIEMPO],(BD_ATLETAS[ATLETA]=$A133)*(BD_ATLETAS[PRUEBA]='CHEQUEO D.M'!$B$1)*(BD_ATLETAS[SEXO]='CHEQUEO D.M'!$C$1)*(BD_ATLETAS[F. COMPETENCIA]='CHEQUEO D.M'!E$2)),"N/P")</f>
        <v>N/P</v>
      </c>
      <c r="F133" s="3" t="str" cm="1">
        <f t="array" ref="F133">IFERROR(_xlfn._xlws.FILTER(BD_ATLETAS[TIEMPO],(BD_ATLETAS[ATLETA]=$A133)*(BD_ATLETAS[PRUEBA]='CHEQUEO D.M'!$B$1)*(BD_ATLETAS[SEXO]='CHEQUEO D.M'!$C$1)*(BD_ATLETAS[F. COMPETENCIA]='CHEQUEO D.M'!F$2)),"N/P")</f>
        <v>N/P</v>
      </c>
      <c r="G133" s="3" t="str" cm="1">
        <f t="array" ref="G133">IFERROR(_xlfn._xlws.FILTER(BD_ATLETAS[TIEMPO],(BD_ATLETAS[ATLETA]=$A133)*(BD_ATLETAS[PRUEBA]='CHEQUEO D.M'!$B$1)*(BD_ATLETAS[SEXO]='CHEQUEO D.M'!$C$1)*(BD_ATLETAS[F. COMPETENCIA]='CHEQUEO D.M'!G$2)),"N/P")</f>
        <v>N/P</v>
      </c>
      <c r="H133" s="3" t="str" cm="1">
        <f t="array" ref="H133">IFERROR(_xlfn._xlws.FILTER(BD_ATLETAS[TIEMPO],(BD_ATLETAS[ATLETA]=$A133)*(BD_ATLETAS[PRUEBA]='CHEQUEO D.M'!$B$1)*(BD_ATLETAS[SEXO]='CHEQUEO D.M'!$C$1)*(BD_ATLETAS[F. COMPETENCIA]='CHEQUEO D.M'!H$2)),"N/P")</f>
        <v>N/P</v>
      </c>
      <c r="I133" s="3" t="str" cm="1">
        <f t="array" ref="I133">IFERROR(_xlfn._xlws.FILTER(BD_ATLETAS[TIEMPO],(BD_ATLETAS[ATLETA]=$A133)*(BD_ATLETAS[PRUEBA]='CHEQUEO D.M'!$B$1)*(BD_ATLETAS[SEXO]='CHEQUEO D.M'!$C$1)*(BD_ATLETAS[F. COMPETENCIA]='CHEQUEO D.M'!I$2)),"N/P")</f>
        <v>N/P</v>
      </c>
      <c r="J133" s="3" t="str" cm="1">
        <f t="array" ref="J133">IFERROR(_xlfn._xlws.FILTER(BD_ATLETAS[TIEMPO],(BD_ATLETAS[ATLETA]=$A133)*(BD_ATLETAS[PRUEBA]='CHEQUEO D.M'!$B$1)*(BD_ATLETAS[SEXO]='CHEQUEO D.M'!$C$1)*(BD_ATLETAS[F. COMPETENCIA]='CHEQUEO D.M'!J$2)),"N/P")</f>
        <v>N/P</v>
      </c>
      <c r="K133" s="3" t="str">
        <f t="shared" si="29"/>
        <v>-</v>
      </c>
      <c r="L133" s="3" t="str">
        <f t="shared" si="30"/>
        <v>-</v>
      </c>
      <c r="M133" s="1" t="str" cm="1">
        <f t="array" ref="M133">_xlfn.IFS(B133&lt;10,"",L133&gt;0,"",L133&lt;0,"VALIDO")</f>
        <v/>
      </c>
      <c r="N133" s="3" t="str">
        <f t="shared" si="32"/>
        <v/>
      </c>
      <c r="O133" s="3" t="str">
        <f t="shared" si="33"/>
        <v/>
      </c>
      <c r="P133" s="3" t="str">
        <f t="shared" si="34"/>
        <v/>
      </c>
      <c r="Q133" s="3" t="str">
        <f t="shared" si="35"/>
        <v/>
      </c>
      <c r="R133" s="3" t="str">
        <f t="shared" si="36"/>
        <v/>
      </c>
      <c r="S133" s="25" t="e" cm="1" vm="1">
        <f t="array" aca="1" ref="S133" ca="1">IF(INDEX(U133:X133,COUNTA(U133:X133))&lt;0,"MEJORA CONTINUA","")</f>
        <v>#VALUE!</v>
      </c>
      <c r="T133" s="1">
        <f t="shared" si="37"/>
        <v>0</v>
      </c>
    </row>
    <row r="134" spans="2:20" x14ac:dyDescent="0.25">
      <c r="B134" s="1">
        <f>_xlfn.XLOOKUP(A134,ATLETAS!$C:$C,ATLETAS!B:B,"-")</f>
        <v>0</v>
      </c>
      <c r="C134" s="1">
        <f>_xlfn.XLOOKUP(A134,ATLETAS!$C:$C,ATLETAS!F:F,"-")</f>
        <v>0</v>
      </c>
      <c r="D134" s="19" t="str">
        <f t="shared" si="31"/>
        <v>-</v>
      </c>
      <c r="E134" s="3" t="str" cm="1">
        <f t="array" ref="E134">IFERROR(_xlfn._xlws.FILTER(BD_ATLETAS[TIEMPO],(BD_ATLETAS[ATLETA]=$A134)*(BD_ATLETAS[PRUEBA]='CHEQUEO D.M'!$B$1)*(BD_ATLETAS[SEXO]='CHEQUEO D.M'!$C$1)*(BD_ATLETAS[F. COMPETENCIA]='CHEQUEO D.M'!E$2)),"N/P")</f>
        <v>N/P</v>
      </c>
      <c r="F134" s="3" t="str" cm="1">
        <f t="array" ref="F134">IFERROR(_xlfn._xlws.FILTER(BD_ATLETAS[TIEMPO],(BD_ATLETAS[ATLETA]=$A134)*(BD_ATLETAS[PRUEBA]='CHEQUEO D.M'!$B$1)*(BD_ATLETAS[SEXO]='CHEQUEO D.M'!$C$1)*(BD_ATLETAS[F. COMPETENCIA]='CHEQUEO D.M'!F$2)),"N/P")</f>
        <v>N/P</v>
      </c>
      <c r="G134" s="3" t="str" cm="1">
        <f t="array" ref="G134">IFERROR(_xlfn._xlws.FILTER(BD_ATLETAS[TIEMPO],(BD_ATLETAS[ATLETA]=$A134)*(BD_ATLETAS[PRUEBA]='CHEQUEO D.M'!$B$1)*(BD_ATLETAS[SEXO]='CHEQUEO D.M'!$C$1)*(BD_ATLETAS[F. COMPETENCIA]='CHEQUEO D.M'!G$2)),"N/P")</f>
        <v>N/P</v>
      </c>
      <c r="H134" s="3" t="str" cm="1">
        <f t="array" ref="H134">IFERROR(_xlfn._xlws.FILTER(BD_ATLETAS[TIEMPO],(BD_ATLETAS[ATLETA]=$A134)*(BD_ATLETAS[PRUEBA]='CHEQUEO D.M'!$B$1)*(BD_ATLETAS[SEXO]='CHEQUEO D.M'!$C$1)*(BD_ATLETAS[F. COMPETENCIA]='CHEQUEO D.M'!H$2)),"N/P")</f>
        <v>N/P</v>
      </c>
      <c r="I134" s="3" t="str" cm="1">
        <f t="array" ref="I134">IFERROR(_xlfn._xlws.FILTER(BD_ATLETAS[TIEMPO],(BD_ATLETAS[ATLETA]=$A134)*(BD_ATLETAS[PRUEBA]='CHEQUEO D.M'!$B$1)*(BD_ATLETAS[SEXO]='CHEQUEO D.M'!$C$1)*(BD_ATLETAS[F. COMPETENCIA]='CHEQUEO D.M'!I$2)),"N/P")</f>
        <v>N/P</v>
      </c>
      <c r="J134" s="3" t="str" cm="1">
        <f t="array" ref="J134">IFERROR(_xlfn._xlws.FILTER(BD_ATLETAS[TIEMPO],(BD_ATLETAS[ATLETA]=$A134)*(BD_ATLETAS[PRUEBA]='CHEQUEO D.M'!$B$1)*(BD_ATLETAS[SEXO]='CHEQUEO D.M'!$C$1)*(BD_ATLETAS[F. COMPETENCIA]='CHEQUEO D.M'!J$2)),"N/P")</f>
        <v>N/P</v>
      </c>
      <c r="K134" s="3" t="str">
        <f t="shared" si="29"/>
        <v>-</v>
      </c>
      <c r="L134" s="3" t="str">
        <f t="shared" si="30"/>
        <v>-</v>
      </c>
      <c r="M134" s="1" t="str" cm="1">
        <f t="array" ref="M134">_xlfn.IFS(B134&lt;10,"",L134&gt;0,"",L134&lt;0,"VALIDO")</f>
        <v/>
      </c>
      <c r="N134" s="3" t="str">
        <f t="shared" si="32"/>
        <v/>
      </c>
      <c r="O134" s="3" t="str">
        <f t="shared" si="33"/>
        <v/>
      </c>
      <c r="P134" s="3" t="str">
        <f t="shared" si="34"/>
        <v/>
      </c>
      <c r="Q134" s="3" t="str">
        <f t="shared" si="35"/>
        <v/>
      </c>
      <c r="R134" s="3" t="str">
        <f t="shared" si="36"/>
        <v/>
      </c>
      <c r="S134" s="25" t="e" cm="1" vm="1">
        <f t="array" aca="1" ref="S134" ca="1">IF(INDEX(U134:X134,COUNTA(U134:X134))&lt;0,"MEJORA CONTINUA","")</f>
        <v>#VALUE!</v>
      </c>
      <c r="T134" s="1">
        <f t="shared" si="37"/>
        <v>0</v>
      </c>
    </row>
    <row r="135" spans="2:20" x14ac:dyDescent="0.25">
      <c r="B135" s="1">
        <f>_xlfn.XLOOKUP(A135,ATLETAS!$C:$C,ATLETAS!B:B,"-")</f>
        <v>0</v>
      </c>
      <c r="C135" s="1">
        <f>_xlfn.XLOOKUP(A135,ATLETAS!$C:$C,ATLETAS!F:F,"-")</f>
        <v>0</v>
      </c>
      <c r="D135" s="19" t="str">
        <f t="shared" si="31"/>
        <v>-</v>
      </c>
      <c r="E135" s="3" t="str" cm="1">
        <f t="array" ref="E135">IFERROR(_xlfn._xlws.FILTER(BD_ATLETAS[TIEMPO],(BD_ATLETAS[ATLETA]=$A135)*(BD_ATLETAS[PRUEBA]='CHEQUEO D.M'!$B$1)*(BD_ATLETAS[SEXO]='CHEQUEO D.M'!$C$1)*(BD_ATLETAS[F. COMPETENCIA]='CHEQUEO D.M'!E$2)),"N/P")</f>
        <v>N/P</v>
      </c>
      <c r="F135" s="3" t="str" cm="1">
        <f t="array" ref="F135">IFERROR(_xlfn._xlws.FILTER(BD_ATLETAS[TIEMPO],(BD_ATLETAS[ATLETA]=$A135)*(BD_ATLETAS[PRUEBA]='CHEQUEO D.M'!$B$1)*(BD_ATLETAS[SEXO]='CHEQUEO D.M'!$C$1)*(BD_ATLETAS[F. COMPETENCIA]='CHEQUEO D.M'!F$2)),"N/P")</f>
        <v>N/P</v>
      </c>
      <c r="G135" s="3" t="str" cm="1">
        <f t="array" ref="G135">IFERROR(_xlfn._xlws.FILTER(BD_ATLETAS[TIEMPO],(BD_ATLETAS[ATLETA]=$A135)*(BD_ATLETAS[PRUEBA]='CHEQUEO D.M'!$B$1)*(BD_ATLETAS[SEXO]='CHEQUEO D.M'!$C$1)*(BD_ATLETAS[F. COMPETENCIA]='CHEQUEO D.M'!G$2)),"N/P")</f>
        <v>N/P</v>
      </c>
      <c r="H135" s="3" t="str" cm="1">
        <f t="array" ref="H135">IFERROR(_xlfn._xlws.FILTER(BD_ATLETAS[TIEMPO],(BD_ATLETAS[ATLETA]=$A135)*(BD_ATLETAS[PRUEBA]='CHEQUEO D.M'!$B$1)*(BD_ATLETAS[SEXO]='CHEQUEO D.M'!$C$1)*(BD_ATLETAS[F. COMPETENCIA]='CHEQUEO D.M'!H$2)),"N/P")</f>
        <v>N/P</v>
      </c>
      <c r="I135" s="3" t="str" cm="1">
        <f t="array" ref="I135">IFERROR(_xlfn._xlws.FILTER(BD_ATLETAS[TIEMPO],(BD_ATLETAS[ATLETA]=$A135)*(BD_ATLETAS[PRUEBA]='CHEQUEO D.M'!$B$1)*(BD_ATLETAS[SEXO]='CHEQUEO D.M'!$C$1)*(BD_ATLETAS[F. COMPETENCIA]='CHEQUEO D.M'!I$2)),"N/P")</f>
        <v>N/P</v>
      </c>
      <c r="J135" s="3" t="str" cm="1">
        <f t="array" ref="J135">IFERROR(_xlfn._xlws.FILTER(BD_ATLETAS[TIEMPO],(BD_ATLETAS[ATLETA]=$A135)*(BD_ATLETAS[PRUEBA]='CHEQUEO D.M'!$B$1)*(BD_ATLETAS[SEXO]='CHEQUEO D.M'!$C$1)*(BD_ATLETAS[F. COMPETENCIA]='CHEQUEO D.M'!J$2)),"N/P")</f>
        <v>N/P</v>
      </c>
      <c r="K135" s="3" t="str">
        <f t="shared" si="29"/>
        <v>-</v>
      </c>
      <c r="L135" s="3" t="str">
        <f t="shared" si="30"/>
        <v>-</v>
      </c>
      <c r="M135" s="1" t="str" cm="1">
        <f t="array" ref="M135">_xlfn.IFS(B135&lt;10,"",L135&gt;0,"",L135&lt;0,"VALIDO")</f>
        <v/>
      </c>
      <c r="N135" s="3" t="str">
        <f t="shared" si="32"/>
        <v/>
      </c>
      <c r="O135" s="3" t="str">
        <f t="shared" si="33"/>
        <v/>
      </c>
      <c r="P135" s="3" t="str">
        <f t="shared" si="34"/>
        <v/>
      </c>
      <c r="Q135" s="3" t="str">
        <f t="shared" si="35"/>
        <v/>
      </c>
      <c r="R135" s="3" t="str">
        <f t="shared" si="36"/>
        <v/>
      </c>
      <c r="S135" s="25" t="e" cm="1" vm="1">
        <f t="array" aca="1" ref="S135" ca="1">IF(INDEX(U135:X135,COUNTA(U135:X135))&lt;0,"MEJORA CONTINUA","")</f>
        <v>#VALUE!</v>
      </c>
      <c r="T135" s="1">
        <f t="shared" si="37"/>
        <v>0</v>
      </c>
    </row>
    <row r="136" spans="2:20" x14ac:dyDescent="0.25">
      <c r="B136" s="1">
        <f>_xlfn.XLOOKUP(A136,ATLETAS!$C:$C,ATLETAS!B:B,"-")</f>
        <v>0</v>
      </c>
      <c r="C136" s="1">
        <f>_xlfn.XLOOKUP(A136,ATLETAS!$C:$C,ATLETAS!F:F,"-")</f>
        <v>0</v>
      </c>
      <c r="D136" s="19" t="str">
        <f t="shared" si="31"/>
        <v>-</v>
      </c>
      <c r="E136" s="3" t="str" cm="1">
        <f t="array" ref="E136">IFERROR(_xlfn._xlws.FILTER(BD_ATLETAS[TIEMPO],(BD_ATLETAS[ATLETA]=$A136)*(BD_ATLETAS[PRUEBA]='CHEQUEO D.M'!$B$1)*(BD_ATLETAS[SEXO]='CHEQUEO D.M'!$C$1)*(BD_ATLETAS[F. COMPETENCIA]='CHEQUEO D.M'!E$2)),"N/P")</f>
        <v>N/P</v>
      </c>
      <c r="F136" s="3" t="str" cm="1">
        <f t="array" ref="F136">IFERROR(_xlfn._xlws.FILTER(BD_ATLETAS[TIEMPO],(BD_ATLETAS[ATLETA]=$A136)*(BD_ATLETAS[PRUEBA]='CHEQUEO D.M'!$B$1)*(BD_ATLETAS[SEXO]='CHEQUEO D.M'!$C$1)*(BD_ATLETAS[F. COMPETENCIA]='CHEQUEO D.M'!F$2)),"N/P")</f>
        <v>N/P</v>
      </c>
      <c r="G136" s="3" t="str" cm="1">
        <f t="array" ref="G136">IFERROR(_xlfn._xlws.FILTER(BD_ATLETAS[TIEMPO],(BD_ATLETAS[ATLETA]=$A136)*(BD_ATLETAS[PRUEBA]='CHEQUEO D.M'!$B$1)*(BD_ATLETAS[SEXO]='CHEQUEO D.M'!$C$1)*(BD_ATLETAS[F. COMPETENCIA]='CHEQUEO D.M'!G$2)),"N/P")</f>
        <v>N/P</v>
      </c>
      <c r="H136" s="3" t="str" cm="1">
        <f t="array" ref="H136">IFERROR(_xlfn._xlws.FILTER(BD_ATLETAS[TIEMPO],(BD_ATLETAS[ATLETA]=$A136)*(BD_ATLETAS[PRUEBA]='CHEQUEO D.M'!$B$1)*(BD_ATLETAS[SEXO]='CHEQUEO D.M'!$C$1)*(BD_ATLETAS[F. COMPETENCIA]='CHEQUEO D.M'!H$2)),"N/P")</f>
        <v>N/P</v>
      </c>
      <c r="I136" s="3" t="str" cm="1">
        <f t="array" ref="I136">IFERROR(_xlfn._xlws.FILTER(BD_ATLETAS[TIEMPO],(BD_ATLETAS[ATLETA]=$A136)*(BD_ATLETAS[PRUEBA]='CHEQUEO D.M'!$B$1)*(BD_ATLETAS[SEXO]='CHEQUEO D.M'!$C$1)*(BD_ATLETAS[F. COMPETENCIA]='CHEQUEO D.M'!I$2)),"N/P")</f>
        <v>N/P</v>
      </c>
      <c r="J136" s="3" t="str" cm="1">
        <f t="array" ref="J136">IFERROR(_xlfn._xlws.FILTER(BD_ATLETAS[TIEMPO],(BD_ATLETAS[ATLETA]=$A136)*(BD_ATLETAS[PRUEBA]='CHEQUEO D.M'!$B$1)*(BD_ATLETAS[SEXO]='CHEQUEO D.M'!$C$1)*(BD_ATLETAS[F. COMPETENCIA]='CHEQUEO D.M'!J$2)),"N/P")</f>
        <v>N/P</v>
      </c>
      <c r="K136" s="3" t="str">
        <f t="shared" si="29"/>
        <v>-</v>
      </c>
      <c r="L136" s="3" t="str">
        <f t="shared" si="30"/>
        <v>-</v>
      </c>
      <c r="M136" s="1" t="str" cm="1">
        <f t="array" ref="M136">_xlfn.IFS(B136&lt;10,"",L136&gt;0,"",L136&lt;0,"VALIDO")</f>
        <v/>
      </c>
      <c r="N136" s="3" t="str">
        <f t="shared" si="32"/>
        <v/>
      </c>
      <c r="O136" s="3" t="str">
        <f t="shared" si="33"/>
        <v/>
      </c>
      <c r="P136" s="3" t="str">
        <f t="shared" si="34"/>
        <v/>
      </c>
      <c r="Q136" s="3" t="str">
        <f t="shared" si="35"/>
        <v/>
      </c>
      <c r="R136" s="3" t="str">
        <f t="shared" si="36"/>
        <v/>
      </c>
      <c r="S136" s="25" t="e" cm="1" vm="1">
        <f t="array" aca="1" ref="S136" ca="1">IF(INDEX(U136:X136,COUNTA(U136:X136))&lt;0,"MEJORA CONTINUA","")</f>
        <v>#VALUE!</v>
      </c>
      <c r="T136" s="1">
        <f t="shared" si="37"/>
        <v>0</v>
      </c>
    </row>
    <row r="137" spans="2:20" x14ac:dyDescent="0.25">
      <c r="B137" s="1">
        <f>_xlfn.XLOOKUP(A137,ATLETAS!$C:$C,ATLETAS!B:B,"-")</f>
        <v>0</v>
      </c>
      <c r="C137" s="1">
        <f>_xlfn.XLOOKUP(A137,ATLETAS!$C:$C,ATLETAS!F:F,"-")</f>
        <v>0</v>
      </c>
      <c r="D137" s="19" t="str">
        <f t="shared" si="31"/>
        <v>-</v>
      </c>
      <c r="E137" s="3" t="str" cm="1">
        <f t="array" ref="E137">IFERROR(_xlfn._xlws.FILTER(BD_ATLETAS[TIEMPO],(BD_ATLETAS[ATLETA]=$A137)*(BD_ATLETAS[PRUEBA]='CHEQUEO D.M'!$B$1)*(BD_ATLETAS[SEXO]='CHEQUEO D.M'!$C$1)*(BD_ATLETAS[F. COMPETENCIA]='CHEQUEO D.M'!E$2)),"N/P")</f>
        <v>N/P</v>
      </c>
      <c r="F137" s="3" t="str" cm="1">
        <f t="array" ref="F137">IFERROR(_xlfn._xlws.FILTER(BD_ATLETAS[TIEMPO],(BD_ATLETAS[ATLETA]=$A137)*(BD_ATLETAS[PRUEBA]='CHEQUEO D.M'!$B$1)*(BD_ATLETAS[SEXO]='CHEQUEO D.M'!$C$1)*(BD_ATLETAS[F. COMPETENCIA]='CHEQUEO D.M'!F$2)),"N/P")</f>
        <v>N/P</v>
      </c>
      <c r="G137" s="3" t="str" cm="1">
        <f t="array" ref="G137">IFERROR(_xlfn._xlws.FILTER(BD_ATLETAS[TIEMPO],(BD_ATLETAS[ATLETA]=$A137)*(BD_ATLETAS[PRUEBA]='CHEQUEO D.M'!$B$1)*(BD_ATLETAS[SEXO]='CHEQUEO D.M'!$C$1)*(BD_ATLETAS[F. COMPETENCIA]='CHEQUEO D.M'!G$2)),"N/P")</f>
        <v>N/P</v>
      </c>
      <c r="H137" s="3" t="str" cm="1">
        <f t="array" ref="H137">IFERROR(_xlfn._xlws.FILTER(BD_ATLETAS[TIEMPO],(BD_ATLETAS[ATLETA]=$A137)*(BD_ATLETAS[PRUEBA]='CHEQUEO D.M'!$B$1)*(BD_ATLETAS[SEXO]='CHEQUEO D.M'!$C$1)*(BD_ATLETAS[F. COMPETENCIA]='CHEQUEO D.M'!H$2)),"N/P")</f>
        <v>N/P</v>
      </c>
      <c r="I137" s="3" t="str" cm="1">
        <f t="array" ref="I137">IFERROR(_xlfn._xlws.FILTER(BD_ATLETAS[TIEMPO],(BD_ATLETAS[ATLETA]=$A137)*(BD_ATLETAS[PRUEBA]='CHEQUEO D.M'!$B$1)*(BD_ATLETAS[SEXO]='CHEQUEO D.M'!$C$1)*(BD_ATLETAS[F. COMPETENCIA]='CHEQUEO D.M'!I$2)),"N/P")</f>
        <v>N/P</v>
      </c>
      <c r="J137" s="3" t="str" cm="1">
        <f t="array" ref="J137">IFERROR(_xlfn._xlws.FILTER(BD_ATLETAS[TIEMPO],(BD_ATLETAS[ATLETA]=$A137)*(BD_ATLETAS[PRUEBA]='CHEQUEO D.M'!$B$1)*(BD_ATLETAS[SEXO]='CHEQUEO D.M'!$C$1)*(BD_ATLETAS[F. COMPETENCIA]='CHEQUEO D.M'!J$2)),"N/P")</f>
        <v>N/P</v>
      </c>
      <c r="K137" s="3" t="str">
        <f t="shared" si="29"/>
        <v>-</v>
      </c>
      <c r="L137" s="3" t="str">
        <f t="shared" si="30"/>
        <v>-</v>
      </c>
      <c r="M137" s="1" t="str" cm="1">
        <f t="array" ref="M137">_xlfn.IFS(B137&lt;10,"",L137&gt;0,"",L137&lt;0,"VALIDO")</f>
        <v/>
      </c>
      <c r="N137" s="3" t="str">
        <f t="shared" si="32"/>
        <v/>
      </c>
      <c r="O137" s="3" t="str">
        <f t="shared" si="33"/>
        <v/>
      </c>
      <c r="P137" s="3" t="str">
        <f t="shared" si="34"/>
        <v/>
      </c>
      <c r="Q137" s="3" t="str">
        <f t="shared" si="35"/>
        <v/>
      </c>
      <c r="R137" s="3" t="str">
        <f t="shared" si="36"/>
        <v/>
      </c>
      <c r="S137" s="25" t="e" cm="1" vm="1">
        <f t="array" aca="1" ref="S137" ca="1">IF(INDEX(U137:X137,COUNTA(U137:X137))&lt;0,"MEJORA CONTINUA","")</f>
        <v>#VALUE!</v>
      </c>
      <c r="T137" s="1">
        <f t="shared" si="37"/>
        <v>0</v>
      </c>
    </row>
    <row r="138" spans="2:20" x14ac:dyDescent="0.25">
      <c r="B138" s="1">
        <f>_xlfn.XLOOKUP(A138,ATLETAS!$C:$C,ATLETAS!B:B,"-")</f>
        <v>0</v>
      </c>
      <c r="C138" s="1">
        <f>_xlfn.XLOOKUP(A138,ATLETAS!$C:$C,ATLETAS!F:F,"-")</f>
        <v>0</v>
      </c>
      <c r="D138" s="19" t="str">
        <f t="shared" si="31"/>
        <v>-</v>
      </c>
      <c r="E138" s="3" t="str" cm="1">
        <f t="array" ref="E138">IFERROR(_xlfn._xlws.FILTER(BD_ATLETAS[TIEMPO],(BD_ATLETAS[ATLETA]=$A138)*(BD_ATLETAS[PRUEBA]='CHEQUEO D.M'!$B$1)*(BD_ATLETAS[SEXO]='CHEQUEO D.M'!$C$1)*(BD_ATLETAS[F. COMPETENCIA]='CHEQUEO D.M'!E$2)),"N/P")</f>
        <v>N/P</v>
      </c>
      <c r="F138" s="3" t="str" cm="1">
        <f t="array" ref="F138">IFERROR(_xlfn._xlws.FILTER(BD_ATLETAS[TIEMPO],(BD_ATLETAS[ATLETA]=$A138)*(BD_ATLETAS[PRUEBA]='CHEQUEO D.M'!$B$1)*(BD_ATLETAS[SEXO]='CHEQUEO D.M'!$C$1)*(BD_ATLETAS[F. COMPETENCIA]='CHEQUEO D.M'!F$2)),"N/P")</f>
        <v>N/P</v>
      </c>
      <c r="G138" s="3" t="str" cm="1">
        <f t="array" ref="G138">IFERROR(_xlfn._xlws.FILTER(BD_ATLETAS[TIEMPO],(BD_ATLETAS[ATLETA]=$A138)*(BD_ATLETAS[PRUEBA]='CHEQUEO D.M'!$B$1)*(BD_ATLETAS[SEXO]='CHEQUEO D.M'!$C$1)*(BD_ATLETAS[F. COMPETENCIA]='CHEQUEO D.M'!G$2)),"N/P")</f>
        <v>N/P</v>
      </c>
      <c r="H138" s="3" t="str" cm="1">
        <f t="array" ref="H138">IFERROR(_xlfn._xlws.FILTER(BD_ATLETAS[TIEMPO],(BD_ATLETAS[ATLETA]=$A138)*(BD_ATLETAS[PRUEBA]='CHEQUEO D.M'!$B$1)*(BD_ATLETAS[SEXO]='CHEQUEO D.M'!$C$1)*(BD_ATLETAS[F. COMPETENCIA]='CHEQUEO D.M'!H$2)),"N/P")</f>
        <v>N/P</v>
      </c>
      <c r="I138" s="3" t="str" cm="1">
        <f t="array" ref="I138">IFERROR(_xlfn._xlws.FILTER(BD_ATLETAS[TIEMPO],(BD_ATLETAS[ATLETA]=$A138)*(BD_ATLETAS[PRUEBA]='CHEQUEO D.M'!$B$1)*(BD_ATLETAS[SEXO]='CHEQUEO D.M'!$C$1)*(BD_ATLETAS[F. COMPETENCIA]='CHEQUEO D.M'!I$2)),"N/P")</f>
        <v>N/P</v>
      </c>
      <c r="J138" s="3" t="str" cm="1">
        <f t="array" ref="J138">IFERROR(_xlfn._xlws.FILTER(BD_ATLETAS[TIEMPO],(BD_ATLETAS[ATLETA]=$A138)*(BD_ATLETAS[PRUEBA]='CHEQUEO D.M'!$B$1)*(BD_ATLETAS[SEXO]='CHEQUEO D.M'!$C$1)*(BD_ATLETAS[F. COMPETENCIA]='CHEQUEO D.M'!J$2)),"N/P")</f>
        <v>N/P</v>
      </c>
      <c r="K138" s="3" t="str">
        <f t="shared" si="29"/>
        <v>-</v>
      </c>
      <c r="L138" s="3" t="str">
        <f t="shared" si="30"/>
        <v>-</v>
      </c>
      <c r="M138" s="1" t="str" cm="1">
        <f t="array" ref="M138">_xlfn.IFS(B138&lt;10,"",L138&gt;0,"",L138&lt;0,"VALIDO")</f>
        <v/>
      </c>
      <c r="N138" s="3" t="str">
        <f t="shared" si="32"/>
        <v/>
      </c>
      <c r="O138" s="3" t="str">
        <f t="shared" si="33"/>
        <v/>
      </c>
      <c r="P138" s="3" t="str">
        <f t="shared" si="34"/>
        <v/>
      </c>
      <c r="Q138" s="3" t="str">
        <f t="shared" si="35"/>
        <v/>
      </c>
      <c r="R138" s="3" t="str">
        <f t="shared" si="36"/>
        <v/>
      </c>
      <c r="S138" s="25" t="e" cm="1" vm="1">
        <f t="array" aca="1" ref="S138" ca="1">IF(INDEX(U138:X138,COUNTA(U138:X138))&lt;0,"MEJORA CONTINUA","")</f>
        <v>#VALUE!</v>
      </c>
      <c r="T138" s="1">
        <f t="shared" si="37"/>
        <v>0</v>
      </c>
    </row>
    <row r="139" spans="2:20" x14ac:dyDescent="0.25">
      <c r="B139" s="1">
        <f>_xlfn.XLOOKUP(A139,ATLETAS!$C:$C,ATLETAS!B:B,"-")</f>
        <v>0</v>
      </c>
      <c r="C139" s="1">
        <f>_xlfn.XLOOKUP(A139,ATLETAS!$C:$C,ATLETAS!F:F,"-")</f>
        <v>0</v>
      </c>
      <c r="D139" s="19" t="str">
        <f t="shared" si="31"/>
        <v>-</v>
      </c>
      <c r="E139" s="3" t="str" cm="1">
        <f t="array" ref="E139">IFERROR(_xlfn._xlws.FILTER(BD_ATLETAS[TIEMPO],(BD_ATLETAS[ATLETA]=$A139)*(BD_ATLETAS[PRUEBA]='CHEQUEO D.M'!$B$1)*(BD_ATLETAS[SEXO]='CHEQUEO D.M'!$C$1)*(BD_ATLETAS[F. COMPETENCIA]='CHEQUEO D.M'!E$2)),"N/P")</f>
        <v>N/P</v>
      </c>
      <c r="F139" s="3" t="str" cm="1">
        <f t="array" ref="F139">IFERROR(_xlfn._xlws.FILTER(BD_ATLETAS[TIEMPO],(BD_ATLETAS[ATLETA]=$A139)*(BD_ATLETAS[PRUEBA]='CHEQUEO D.M'!$B$1)*(BD_ATLETAS[SEXO]='CHEQUEO D.M'!$C$1)*(BD_ATLETAS[F. COMPETENCIA]='CHEQUEO D.M'!F$2)),"N/P")</f>
        <v>N/P</v>
      </c>
      <c r="G139" s="3" t="str" cm="1">
        <f t="array" ref="G139">IFERROR(_xlfn._xlws.FILTER(BD_ATLETAS[TIEMPO],(BD_ATLETAS[ATLETA]=$A139)*(BD_ATLETAS[PRUEBA]='CHEQUEO D.M'!$B$1)*(BD_ATLETAS[SEXO]='CHEQUEO D.M'!$C$1)*(BD_ATLETAS[F. COMPETENCIA]='CHEQUEO D.M'!G$2)),"N/P")</f>
        <v>N/P</v>
      </c>
      <c r="H139" s="3" t="str" cm="1">
        <f t="array" ref="H139">IFERROR(_xlfn._xlws.FILTER(BD_ATLETAS[TIEMPO],(BD_ATLETAS[ATLETA]=$A139)*(BD_ATLETAS[PRUEBA]='CHEQUEO D.M'!$B$1)*(BD_ATLETAS[SEXO]='CHEQUEO D.M'!$C$1)*(BD_ATLETAS[F. COMPETENCIA]='CHEQUEO D.M'!H$2)),"N/P")</f>
        <v>N/P</v>
      </c>
      <c r="I139" s="3" t="str" cm="1">
        <f t="array" ref="I139">IFERROR(_xlfn._xlws.FILTER(BD_ATLETAS[TIEMPO],(BD_ATLETAS[ATLETA]=$A139)*(BD_ATLETAS[PRUEBA]='CHEQUEO D.M'!$B$1)*(BD_ATLETAS[SEXO]='CHEQUEO D.M'!$C$1)*(BD_ATLETAS[F. COMPETENCIA]='CHEQUEO D.M'!I$2)),"N/P")</f>
        <v>N/P</v>
      </c>
      <c r="J139" s="3" t="str" cm="1">
        <f t="array" ref="J139">IFERROR(_xlfn._xlws.FILTER(BD_ATLETAS[TIEMPO],(BD_ATLETAS[ATLETA]=$A139)*(BD_ATLETAS[PRUEBA]='CHEQUEO D.M'!$B$1)*(BD_ATLETAS[SEXO]='CHEQUEO D.M'!$C$1)*(BD_ATLETAS[F. COMPETENCIA]='CHEQUEO D.M'!J$2)),"N/P")</f>
        <v>N/P</v>
      </c>
      <c r="K139" s="3" t="str">
        <f t="shared" si="29"/>
        <v>-</v>
      </c>
      <c r="L139" s="3" t="str">
        <f t="shared" si="30"/>
        <v>-</v>
      </c>
      <c r="M139" s="1" t="str" cm="1">
        <f t="array" ref="M139">_xlfn.IFS(B139&lt;10,"",L139&gt;0,"",L139&lt;0,"VALIDO")</f>
        <v/>
      </c>
      <c r="N139" s="3" t="str">
        <f t="shared" si="32"/>
        <v/>
      </c>
      <c r="O139" s="3" t="str">
        <f t="shared" si="33"/>
        <v/>
      </c>
      <c r="P139" s="3" t="str">
        <f t="shared" si="34"/>
        <v/>
      </c>
      <c r="Q139" s="3" t="str">
        <f t="shared" si="35"/>
        <v/>
      </c>
      <c r="R139" s="3" t="str">
        <f t="shared" si="36"/>
        <v/>
      </c>
      <c r="S139" s="25" t="e" cm="1" vm="1">
        <f t="array" aca="1" ref="S139" ca="1">IF(INDEX(U139:X139,COUNTA(U139:X139))&lt;0,"MEJORA CONTINUA","")</f>
        <v>#VALUE!</v>
      </c>
      <c r="T139" s="1">
        <f t="shared" si="37"/>
        <v>0</v>
      </c>
    </row>
    <row r="140" spans="2:20" x14ac:dyDescent="0.25">
      <c r="B140" s="1">
        <f>_xlfn.XLOOKUP(A140,ATLETAS!$C:$C,ATLETAS!B:B,"-")</f>
        <v>0</v>
      </c>
      <c r="C140" s="1">
        <f>_xlfn.XLOOKUP(A140,ATLETAS!$C:$C,ATLETAS!F:F,"-")</f>
        <v>0</v>
      </c>
      <c r="D140" s="19" t="str">
        <f t="shared" si="31"/>
        <v>-</v>
      </c>
      <c r="E140" s="3" t="str" cm="1">
        <f t="array" ref="E140">IFERROR(_xlfn._xlws.FILTER(BD_ATLETAS[TIEMPO],(BD_ATLETAS[ATLETA]=$A140)*(BD_ATLETAS[PRUEBA]='CHEQUEO D.M'!$B$1)*(BD_ATLETAS[SEXO]='CHEQUEO D.M'!$C$1)*(BD_ATLETAS[F. COMPETENCIA]='CHEQUEO D.M'!E$2)),"N/P")</f>
        <v>N/P</v>
      </c>
      <c r="F140" s="3" t="str" cm="1">
        <f t="array" ref="F140">IFERROR(_xlfn._xlws.FILTER(BD_ATLETAS[TIEMPO],(BD_ATLETAS[ATLETA]=$A140)*(BD_ATLETAS[PRUEBA]='CHEQUEO D.M'!$B$1)*(BD_ATLETAS[SEXO]='CHEQUEO D.M'!$C$1)*(BD_ATLETAS[F. COMPETENCIA]='CHEQUEO D.M'!F$2)),"N/P")</f>
        <v>N/P</v>
      </c>
      <c r="G140" s="3" t="str" cm="1">
        <f t="array" ref="G140">IFERROR(_xlfn._xlws.FILTER(BD_ATLETAS[TIEMPO],(BD_ATLETAS[ATLETA]=$A140)*(BD_ATLETAS[PRUEBA]='CHEQUEO D.M'!$B$1)*(BD_ATLETAS[SEXO]='CHEQUEO D.M'!$C$1)*(BD_ATLETAS[F. COMPETENCIA]='CHEQUEO D.M'!G$2)),"N/P")</f>
        <v>N/P</v>
      </c>
      <c r="H140" s="3" t="str" cm="1">
        <f t="array" ref="H140">IFERROR(_xlfn._xlws.FILTER(BD_ATLETAS[TIEMPO],(BD_ATLETAS[ATLETA]=$A140)*(BD_ATLETAS[PRUEBA]='CHEQUEO D.M'!$B$1)*(BD_ATLETAS[SEXO]='CHEQUEO D.M'!$C$1)*(BD_ATLETAS[F. COMPETENCIA]='CHEQUEO D.M'!H$2)),"N/P")</f>
        <v>N/P</v>
      </c>
      <c r="I140" s="3" t="str" cm="1">
        <f t="array" ref="I140">IFERROR(_xlfn._xlws.FILTER(BD_ATLETAS[TIEMPO],(BD_ATLETAS[ATLETA]=$A140)*(BD_ATLETAS[PRUEBA]='CHEQUEO D.M'!$B$1)*(BD_ATLETAS[SEXO]='CHEQUEO D.M'!$C$1)*(BD_ATLETAS[F. COMPETENCIA]='CHEQUEO D.M'!I$2)),"N/P")</f>
        <v>N/P</v>
      </c>
      <c r="J140" s="3" t="str" cm="1">
        <f t="array" ref="J140">IFERROR(_xlfn._xlws.FILTER(BD_ATLETAS[TIEMPO],(BD_ATLETAS[ATLETA]=$A140)*(BD_ATLETAS[PRUEBA]='CHEQUEO D.M'!$B$1)*(BD_ATLETAS[SEXO]='CHEQUEO D.M'!$C$1)*(BD_ATLETAS[F. COMPETENCIA]='CHEQUEO D.M'!J$2)),"N/P")</f>
        <v>N/P</v>
      </c>
      <c r="K140" s="3" t="str">
        <f t="shared" si="29"/>
        <v>-</v>
      </c>
      <c r="L140" s="3" t="str">
        <f t="shared" si="30"/>
        <v>-</v>
      </c>
      <c r="M140" s="1" t="str" cm="1">
        <f t="array" ref="M140">_xlfn.IFS(B140&lt;10,"",L140&gt;0,"",L140&lt;0,"VALIDO")</f>
        <v/>
      </c>
      <c r="N140" s="3" t="str">
        <f t="shared" si="32"/>
        <v/>
      </c>
      <c r="O140" s="3" t="str">
        <f t="shared" si="33"/>
        <v/>
      </c>
      <c r="P140" s="3" t="str">
        <f t="shared" si="34"/>
        <v/>
      </c>
      <c r="Q140" s="3" t="str">
        <f t="shared" si="35"/>
        <v/>
      </c>
      <c r="R140" s="3" t="str">
        <f t="shared" si="36"/>
        <v/>
      </c>
      <c r="S140" s="25" t="e" cm="1" vm="1">
        <f t="array" aca="1" ref="S140" ca="1">IF(INDEX(U140:X140,COUNTA(U140:X140))&lt;0,"MEJORA CONTINUA","")</f>
        <v>#VALUE!</v>
      </c>
      <c r="T140" s="1">
        <f t="shared" si="37"/>
        <v>0</v>
      </c>
    </row>
    <row r="141" spans="2:20" x14ac:dyDescent="0.25">
      <c r="B141" s="1">
        <f>_xlfn.XLOOKUP(A141,ATLETAS!$C:$C,ATLETAS!B:B,"-")</f>
        <v>0</v>
      </c>
      <c r="C141" s="1">
        <f>_xlfn.XLOOKUP(A141,ATLETAS!$C:$C,ATLETAS!F:F,"-")</f>
        <v>0</v>
      </c>
      <c r="D141" s="19" t="str">
        <f t="shared" si="31"/>
        <v>-</v>
      </c>
      <c r="E141" s="3" t="str" cm="1">
        <f t="array" ref="E141">IFERROR(_xlfn._xlws.FILTER(BD_ATLETAS[TIEMPO],(BD_ATLETAS[ATLETA]=$A141)*(BD_ATLETAS[PRUEBA]='CHEQUEO D.M'!$B$1)*(BD_ATLETAS[SEXO]='CHEQUEO D.M'!$C$1)*(BD_ATLETAS[F. COMPETENCIA]='CHEQUEO D.M'!E$2)),"N/P")</f>
        <v>N/P</v>
      </c>
      <c r="F141" s="3" t="str" cm="1">
        <f t="array" ref="F141">IFERROR(_xlfn._xlws.FILTER(BD_ATLETAS[TIEMPO],(BD_ATLETAS[ATLETA]=$A141)*(BD_ATLETAS[PRUEBA]='CHEQUEO D.M'!$B$1)*(BD_ATLETAS[SEXO]='CHEQUEO D.M'!$C$1)*(BD_ATLETAS[F. COMPETENCIA]='CHEQUEO D.M'!F$2)),"N/P")</f>
        <v>N/P</v>
      </c>
      <c r="G141" s="3" t="str" cm="1">
        <f t="array" ref="G141">IFERROR(_xlfn._xlws.FILTER(BD_ATLETAS[TIEMPO],(BD_ATLETAS[ATLETA]=$A141)*(BD_ATLETAS[PRUEBA]='CHEQUEO D.M'!$B$1)*(BD_ATLETAS[SEXO]='CHEQUEO D.M'!$C$1)*(BD_ATLETAS[F. COMPETENCIA]='CHEQUEO D.M'!G$2)),"N/P")</f>
        <v>N/P</v>
      </c>
      <c r="H141" s="3" t="str" cm="1">
        <f t="array" ref="H141">IFERROR(_xlfn._xlws.FILTER(BD_ATLETAS[TIEMPO],(BD_ATLETAS[ATLETA]=$A141)*(BD_ATLETAS[PRUEBA]='CHEQUEO D.M'!$B$1)*(BD_ATLETAS[SEXO]='CHEQUEO D.M'!$C$1)*(BD_ATLETAS[F. COMPETENCIA]='CHEQUEO D.M'!H$2)),"N/P")</f>
        <v>N/P</v>
      </c>
      <c r="I141" s="3" t="str" cm="1">
        <f t="array" ref="I141">IFERROR(_xlfn._xlws.FILTER(BD_ATLETAS[TIEMPO],(BD_ATLETAS[ATLETA]=$A141)*(BD_ATLETAS[PRUEBA]='CHEQUEO D.M'!$B$1)*(BD_ATLETAS[SEXO]='CHEQUEO D.M'!$C$1)*(BD_ATLETAS[F. COMPETENCIA]='CHEQUEO D.M'!I$2)),"N/P")</f>
        <v>N/P</v>
      </c>
      <c r="J141" s="3" t="str" cm="1">
        <f t="array" ref="J141">IFERROR(_xlfn._xlws.FILTER(BD_ATLETAS[TIEMPO],(BD_ATLETAS[ATLETA]=$A141)*(BD_ATLETAS[PRUEBA]='CHEQUEO D.M'!$B$1)*(BD_ATLETAS[SEXO]='CHEQUEO D.M'!$C$1)*(BD_ATLETAS[F. COMPETENCIA]='CHEQUEO D.M'!J$2)),"N/P")</f>
        <v>N/P</v>
      </c>
      <c r="K141" s="3" t="str">
        <f t="shared" si="29"/>
        <v>-</v>
      </c>
      <c r="L141" s="3" t="str">
        <f t="shared" si="30"/>
        <v>-</v>
      </c>
      <c r="M141" s="1" t="str" cm="1">
        <f t="array" ref="M141">_xlfn.IFS(B141&lt;10,"",L141&gt;0,"",L141&lt;0,"VALIDO")</f>
        <v/>
      </c>
      <c r="N141" s="3" t="str">
        <f t="shared" si="32"/>
        <v/>
      </c>
      <c r="O141" s="3" t="str">
        <f t="shared" si="33"/>
        <v/>
      </c>
      <c r="P141" s="3" t="str">
        <f t="shared" si="34"/>
        <v/>
      </c>
      <c r="Q141" s="3" t="str">
        <f t="shared" si="35"/>
        <v/>
      </c>
      <c r="R141" s="3" t="str">
        <f t="shared" si="36"/>
        <v/>
      </c>
      <c r="S141" s="25" t="e" cm="1" vm="1">
        <f t="array" aca="1" ref="S141" ca="1">IF(INDEX(U141:X141,COUNTA(U141:X141))&lt;0,"MEJORA CONTINUA","")</f>
        <v>#VALUE!</v>
      </c>
      <c r="T141" s="1">
        <f t="shared" si="37"/>
        <v>0</v>
      </c>
    </row>
    <row r="142" spans="2:20" x14ac:dyDescent="0.25">
      <c r="B142" s="1">
        <f>_xlfn.XLOOKUP(A142,ATLETAS!$C:$C,ATLETAS!B:B,"-")</f>
        <v>0</v>
      </c>
      <c r="C142" s="1">
        <f>_xlfn.XLOOKUP(A142,ATLETAS!$C:$C,ATLETAS!F:F,"-")</f>
        <v>0</v>
      </c>
      <c r="D142" s="19" t="str">
        <f t="shared" si="31"/>
        <v>-</v>
      </c>
      <c r="E142" s="3" t="str" cm="1">
        <f t="array" ref="E142">IFERROR(_xlfn._xlws.FILTER(BD_ATLETAS[TIEMPO],(BD_ATLETAS[ATLETA]=$A142)*(BD_ATLETAS[PRUEBA]='CHEQUEO D.M'!$B$1)*(BD_ATLETAS[SEXO]='CHEQUEO D.M'!$C$1)*(BD_ATLETAS[F. COMPETENCIA]='CHEQUEO D.M'!E$2)),"N/P")</f>
        <v>N/P</v>
      </c>
      <c r="F142" s="3" t="str" cm="1">
        <f t="array" ref="F142">IFERROR(_xlfn._xlws.FILTER(BD_ATLETAS[TIEMPO],(BD_ATLETAS[ATLETA]=$A142)*(BD_ATLETAS[PRUEBA]='CHEQUEO D.M'!$B$1)*(BD_ATLETAS[SEXO]='CHEQUEO D.M'!$C$1)*(BD_ATLETAS[F. COMPETENCIA]='CHEQUEO D.M'!F$2)),"N/P")</f>
        <v>N/P</v>
      </c>
      <c r="G142" s="3" t="str" cm="1">
        <f t="array" ref="G142">IFERROR(_xlfn._xlws.FILTER(BD_ATLETAS[TIEMPO],(BD_ATLETAS[ATLETA]=$A142)*(BD_ATLETAS[PRUEBA]='CHEQUEO D.M'!$B$1)*(BD_ATLETAS[SEXO]='CHEQUEO D.M'!$C$1)*(BD_ATLETAS[F. COMPETENCIA]='CHEQUEO D.M'!G$2)),"N/P")</f>
        <v>N/P</v>
      </c>
      <c r="H142" s="3" t="str" cm="1">
        <f t="array" ref="H142">IFERROR(_xlfn._xlws.FILTER(BD_ATLETAS[TIEMPO],(BD_ATLETAS[ATLETA]=$A142)*(BD_ATLETAS[PRUEBA]='CHEQUEO D.M'!$B$1)*(BD_ATLETAS[SEXO]='CHEQUEO D.M'!$C$1)*(BD_ATLETAS[F. COMPETENCIA]='CHEQUEO D.M'!H$2)),"N/P")</f>
        <v>N/P</v>
      </c>
      <c r="I142" s="3" t="str" cm="1">
        <f t="array" ref="I142">IFERROR(_xlfn._xlws.FILTER(BD_ATLETAS[TIEMPO],(BD_ATLETAS[ATLETA]=$A142)*(BD_ATLETAS[PRUEBA]='CHEQUEO D.M'!$B$1)*(BD_ATLETAS[SEXO]='CHEQUEO D.M'!$C$1)*(BD_ATLETAS[F. COMPETENCIA]='CHEQUEO D.M'!I$2)),"N/P")</f>
        <v>N/P</v>
      </c>
      <c r="J142" s="3" t="str" cm="1">
        <f t="array" ref="J142">IFERROR(_xlfn._xlws.FILTER(BD_ATLETAS[TIEMPO],(BD_ATLETAS[ATLETA]=$A142)*(BD_ATLETAS[PRUEBA]='CHEQUEO D.M'!$B$1)*(BD_ATLETAS[SEXO]='CHEQUEO D.M'!$C$1)*(BD_ATLETAS[F. COMPETENCIA]='CHEQUEO D.M'!J$2)),"N/P")</f>
        <v>N/P</v>
      </c>
      <c r="K142" s="3" t="str">
        <f t="shared" si="29"/>
        <v>-</v>
      </c>
      <c r="L142" s="3" t="str">
        <f t="shared" si="30"/>
        <v>-</v>
      </c>
      <c r="M142" s="1" t="str" cm="1">
        <f t="array" ref="M142">_xlfn.IFS(B142&lt;10,"",L142&gt;0,"",L142&lt;0,"VALIDO")</f>
        <v/>
      </c>
      <c r="N142" s="3" t="str">
        <f t="shared" si="32"/>
        <v/>
      </c>
      <c r="O142" s="3" t="str">
        <f t="shared" si="33"/>
        <v/>
      </c>
      <c r="P142" s="3" t="str">
        <f t="shared" si="34"/>
        <v/>
      </c>
      <c r="Q142" s="3" t="str">
        <f t="shared" si="35"/>
        <v/>
      </c>
      <c r="R142" s="3" t="str">
        <f t="shared" si="36"/>
        <v/>
      </c>
      <c r="S142" s="25" t="e" cm="1" vm="1">
        <f t="array" aca="1" ref="S142" ca="1">IF(INDEX(U142:X142,COUNTA(U142:X142))&lt;0,"MEJORA CONTINUA","")</f>
        <v>#VALUE!</v>
      </c>
      <c r="T142" s="1">
        <f t="shared" si="37"/>
        <v>0</v>
      </c>
    </row>
    <row r="143" spans="2:20" x14ac:dyDescent="0.25">
      <c r="B143" s="1">
        <f>_xlfn.XLOOKUP(A143,ATLETAS!$C:$C,ATLETAS!B:B,"-")</f>
        <v>0</v>
      </c>
      <c r="C143" s="1">
        <f>_xlfn.XLOOKUP(A143,ATLETAS!$C:$C,ATLETAS!F:F,"-")</f>
        <v>0</v>
      </c>
      <c r="D143" s="19" t="str">
        <f t="shared" si="31"/>
        <v>-</v>
      </c>
      <c r="E143" s="3" t="str" cm="1">
        <f t="array" ref="E143">IFERROR(_xlfn._xlws.FILTER(BD_ATLETAS[TIEMPO],(BD_ATLETAS[ATLETA]=$A143)*(BD_ATLETAS[PRUEBA]='CHEQUEO D.M'!$B$1)*(BD_ATLETAS[SEXO]='CHEQUEO D.M'!$C$1)*(BD_ATLETAS[F. COMPETENCIA]='CHEQUEO D.M'!E$2)),"N/P")</f>
        <v>N/P</v>
      </c>
      <c r="F143" s="3" t="str" cm="1">
        <f t="array" ref="F143">IFERROR(_xlfn._xlws.FILTER(BD_ATLETAS[TIEMPO],(BD_ATLETAS[ATLETA]=$A143)*(BD_ATLETAS[PRUEBA]='CHEQUEO D.M'!$B$1)*(BD_ATLETAS[SEXO]='CHEQUEO D.M'!$C$1)*(BD_ATLETAS[F. COMPETENCIA]='CHEQUEO D.M'!F$2)),"N/P")</f>
        <v>N/P</v>
      </c>
      <c r="G143" s="3" t="str" cm="1">
        <f t="array" ref="G143">IFERROR(_xlfn._xlws.FILTER(BD_ATLETAS[TIEMPO],(BD_ATLETAS[ATLETA]=$A143)*(BD_ATLETAS[PRUEBA]='CHEQUEO D.M'!$B$1)*(BD_ATLETAS[SEXO]='CHEQUEO D.M'!$C$1)*(BD_ATLETAS[F. COMPETENCIA]='CHEQUEO D.M'!G$2)),"N/P")</f>
        <v>N/P</v>
      </c>
      <c r="H143" s="3" t="str" cm="1">
        <f t="array" ref="H143">IFERROR(_xlfn._xlws.FILTER(BD_ATLETAS[TIEMPO],(BD_ATLETAS[ATLETA]=$A143)*(BD_ATLETAS[PRUEBA]='CHEQUEO D.M'!$B$1)*(BD_ATLETAS[SEXO]='CHEQUEO D.M'!$C$1)*(BD_ATLETAS[F. COMPETENCIA]='CHEQUEO D.M'!H$2)),"N/P")</f>
        <v>N/P</v>
      </c>
      <c r="I143" s="3" t="str" cm="1">
        <f t="array" ref="I143">IFERROR(_xlfn._xlws.FILTER(BD_ATLETAS[TIEMPO],(BD_ATLETAS[ATLETA]=$A143)*(BD_ATLETAS[PRUEBA]='CHEQUEO D.M'!$B$1)*(BD_ATLETAS[SEXO]='CHEQUEO D.M'!$C$1)*(BD_ATLETAS[F. COMPETENCIA]='CHEQUEO D.M'!I$2)),"N/P")</f>
        <v>N/P</v>
      </c>
      <c r="J143" s="3" t="str" cm="1">
        <f t="array" ref="J143">IFERROR(_xlfn._xlws.FILTER(BD_ATLETAS[TIEMPO],(BD_ATLETAS[ATLETA]=$A143)*(BD_ATLETAS[PRUEBA]='CHEQUEO D.M'!$B$1)*(BD_ATLETAS[SEXO]='CHEQUEO D.M'!$C$1)*(BD_ATLETAS[F. COMPETENCIA]='CHEQUEO D.M'!J$2)),"N/P")</f>
        <v>N/P</v>
      </c>
      <c r="K143" s="3" t="str">
        <f t="shared" si="29"/>
        <v>-</v>
      </c>
      <c r="L143" s="3" t="str">
        <f t="shared" si="30"/>
        <v>-</v>
      </c>
      <c r="M143" s="1" t="str" cm="1">
        <f t="array" ref="M143">_xlfn.IFS(B143&lt;10,"",L143&gt;0,"",L143&lt;0,"VALIDO")</f>
        <v/>
      </c>
      <c r="N143" s="3" t="str">
        <f t="shared" si="32"/>
        <v/>
      </c>
      <c r="O143" s="3" t="str">
        <f t="shared" si="33"/>
        <v/>
      </c>
      <c r="P143" s="3" t="str">
        <f t="shared" si="34"/>
        <v/>
      </c>
      <c r="Q143" s="3" t="str">
        <f t="shared" si="35"/>
        <v/>
      </c>
      <c r="R143" s="3" t="str">
        <f t="shared" si="36"/>
        <v/>
      </c>
      <c r="S143" s="25" t="e" cm="1" vm="1">
        <f t="array" aca="1" ref="S143" ca="1">IF(INDEX(U143:X143,COUNTA(U143:X143))&lt;0,"MEJORA CONTINUA","")</f>
        <v>#VALUE!</v>
      </c>
      <c r="T143" s="1">
        <f t="shared" si="37"/>
        <v>0</v>
      </c>
    </row>
    <row r="144" spans="2:20" x14ac:dyDescent="0.25">
      <c r="B144" s="1">
        <f>_xlfn.XLOOKUP(A144,ATLETAS!$C:$C,ATLETAS!B:B,"-")</f>
        <v>0</v>
      </c>
      <c r="C144" s="1">
        <f>_xlfn.XLOOKUP(A144,ATLETAS!$C:$C,ATLETAS!F:F,"-")</f>
        <v>0</v>
      </c>
      <c r="D144" s="19" t="str">
        <f t="shared" si="31"/>
        <v>-</v>
      </c>
      <c r="E144" s="3" t="str" cm="1">
        <f t="array" ref="E144">IFERROR(_xlfn._xlws.FILTER(BD_ATLETAS[TIEMPO],(BD_ATLETAS[ATLETA]=$A144)*(BD_ATLETAS[PRUEBA]='CHEQUEO D.M'!$B$1)*(BD_ATLETAS[SEXO]='CHEQUEO D.M'!$C$1)*(BD_ATLETAS[F. COMPETENCIA]='CHEQUEO D.M'!E$2)),"N/P")</f>
        <v>N/P</v>
      </c>
      <c r="F144" s="3" t="str" cm="1">
        <f t="array" ref="F144">IFERROR(_xlfn._xlws.FILTER(BD_ATLETAS[TIEMPO],(BD_ATLETAS[ATLETA]=$A144)*(BD_ATLETAS[PRUEBA]='CHEQUEO D.M'!$B$1)*(BD_ATLETAS[SEXO]='CHEQUEO D.M'!$C$1)*(BD_ATLETAS[F. COMPETENCIA]='CHEQUEO D.M'!F$2)),"N/P")</f>
        <v>N/P</v>
      </c>
      <c r="G144" s="3" t="str" cm="1">
        <f t="array" ref="G144">IFERROR(_xlfn._xlws.FILTER(BD_ATLETAS[TIEMPO],(BD_ATLETAS[ATLETA]=$A144)*(BD_ATLETAS[PRUEBA]='CHEQUEO D.M'!$B$1)*(BD_ATLETAS[SEXO]='CHEQUEO D.M'!$C$1)*(BD_ATLETAS[F. COMPETENCIA]='CHEQUEO D.M'!G$2)),"N/P")</f>
        <v>N/P</v>
      </c>
      <c r="H144" s="3" t="str" cm="1">
        <f t="array" ref="H144">IFERROR(_xlfn._xlws.FILTER(BD_ATLETAS[TIEMPO],(BD_ATLETAS[ATLETA]=$A144)*(BD_ATLETAS[PRUEBA]='CHEQUEO D.M'!$B$1)*(BD_ATLETAS[SEXO]='CHEQUEO D.M'!$C$1)*(BD_ATLETAS[F. COMPETENCIA]='CHEQUEO D.M'!H$2)),"N/P")</f>
        <v>N/P</v>
      </c>
      <c r="I144" s="3" t="str" cm="1">
        <f t="array" ref="I144">IFERROR(_xlfn._xlws.FILTER(BD_ATLETAS[TIEMPO],(BD_ATLETAS[ATLETA]=$A144)*(BD_ATLETAS[PRUEBA]='CHEQUEO D.M'!$B$1)*(BD_ATLETAS[SEXO]='CHEQUEO D.M'!$C$1)*(BD_ATLETAS[F. COMPETENCIA]='CHEQUEO D.M'!I$2)),"N/P")</f>
        <v>N/P</v>
      </c>
      <c r="J144" s="3" t="str" cm="1">
        <f t="array" ref="J144">IFERROR(_xlfn._xlws.FILTER(BD_ATLETAS[TIEMPO],(BD_ATLETAS[ATLETA]=$A144)*(BD_ATLETAS[PRUEBA]='CHEQUEO D.M'!$B$1)*(BD_ATLETAS[SEXO]='CHEQUEO D.M'!$C$1)*(BD_ATLETAS[F. COMPETENCIA]='CHEQUEO D.M'!J$2)),"N/P")</f>
        <v>N/P</v>
      </c>
      <c r="K144" s="3" t="str">
        <f t="shared" si="29"/>
        <v>-</v>
      </c>
      <c r="L144" s="3" t="str">
        <f t="shared" si="30"/>
        <v>-</v>
      </c>
      <c r="M144" s="1" t="str" cm="1">
        <f t="array" ref="M144">_xlfn.IFS(B144&lt;10,"",L144&gt;0,"",L144&lt;0,"VALIDO")</f>
        <v/>
      </c>
      <c r="N144" s="3" t="str">
        <f t="shared" si="32"/>
        <v/>
      </c>
      <c r="O144" s="3" t="str">
        <f t="shared" si="33"/>
        <v/>
      </c>
      <c r="P144" s="3" t="str">
        <f t="shared" si="34"/>
        <v/>
      </c>
      <c r="Q144" s="3" t="str">
        <f t="shared" si="35"/>
        <v/>
      </c>
      <c r="R144" s="3" t="str">
        <f t="shared" si="36"/>
        <v/>
      </c>
      <c r="S144" s="25" t="e" cm="1" vm="1">
        <f t="array" aca="1" ref="S144" ca="1">IF(INDEX(U144:X144,COUNTA(U144:X144))&lt;0,"MEJORA CONTINUA","")</f>
        <v>#VALUE!</v>
      </c>
      <c r="T144" s="1">
        <f t="shared" si="37"/>
        <v>0</v>
      </c>
    </row>
    <row r="145" spans="2:20" x14ac:dyDescent="0.25">
      <c r="B145" s="1">
        <f>_xlfn.XLOOKUP(A145,ATLETAS!$C:$C,ATLETAS!B:B,"-")</f>
        <v>0</v>
      </c>
      <c r="C145" s="1">
        <f>_xlfn.XLOOKUP(A145,ATLETAS!$C:$C,ATLETAS!F:F,"-")</f>
        <v>0</v>
      </c>
      <c r="D145" s="19" t="str">
        <f t="shared" si="31"/>
        <v>-</v>
      </c>
      <c r="E145" s="3" t="str" cm="1">
        <f t="array" ref="E145">IFERROR(_xlfn._xlws.FILTER(BD_ATLETAS[TIEMPO],(BD_ATLETAS[ATLETA]=$A145)*(BD_ATLETAS[PRUEBA]='CHEQUEO D.M'!$B$1)*(BD_ATLETAS[SEXO]='CHEQUEO D.M'!$C$1)*(BD_ATLETAS[F. COMPETENCIA]='CHEQUEO D.M'!E$2)),"N/P")</f>
        <v>N/P</v>
      </c>
      <c r="F145" s="3" t="str" cm="1">
        <f t="array" ref="F145">IFERROR(_xlfn._xlws.FILTER(BD_ATLETAS[TIEMPO],(BD_ATLETAS[ATLETA]=$A145)*(BD_ATLETAS[PRUEBA]='CHEQUEO D.M'!$B$1)*(BD_ATLETAS[SEXO]='CHEQUEO D.M'!$C$1)*(BD_ATLETAS[F. COMPETENCIA]='CHEQUEO D.M'!F$2)),"N/P")</f>
        <v>N/P</v>
      </c>
      <c r="G145" s="3" t="str" cm="1">
        <f t="array" ref="G145">IFERROR(_xlfn._xlws.FILTER(BD_ATLETAS[TIEMPO],(BD_ATLETAS[ATLETA]=$A145)*(BD_ATLETAS[PRUEBA]='CHEQUEO D.M'!$B$1)*(BD_ATLETAS[SEXO]='CHEQUEO D.M'!$C$1)*(BD_ATLETAS[F. COMPETENCIA]='CHEQUEO D.M'!G$2)),"N/P")</f>
        <v>N/P</v>
      </c>
      <c r="H145" s="3" t="str" cm="1">
        <f t="array" ref="H145">IFERROR(_xlfn._xlws.FILTER(BD_ATLETAS[TIEMPO],(BD_ATLETAS[ATLETA]=$A145)*(BD_ATLETAS[PRUEBA]='CHEQUEO D.M'!$B$1)*(BD_ATLETAS[SEXO]='CHEQUEO D.M'!$C$1)*(BD_ATLETAS[F. COMPETENCIA]='CHEQUEO D.M'!H$2)),"N/P")</f>
        <v>N/P</v>
      </c>
      <c r="I145" s="3" t="str" cm="1">
        <f t="array" ref="I145">IFERROR(_xlfn._xlws.FILTER(BD_ATLETAS[TIEMPO],(BD_ATLETAS[ATLETA]=$A145)*(BD_ATLETAS[PRUEBA]='CHEQUEO D.M'!$B$1)*(BD_ATLETAS[SEXO]='CHEQUEO D.M'!$C$1)*(BD_ATLETAS[F. COMPETENCIA]='CHEQUEO D.M'!I$2)),"N/P")</f>
        <v>N/P</v>
      </c>
      <c r="J145" s="3" t="str" cm="1">
        <f t="array" ref="J145">IFERROR(_xlfn._xlws.FILTER(BD_ATLETAS[TIEMPO],(BD_ATLETAS[ATLETA]=$A145)*(BD_ATLETAS[PRUEBA]='CHEQUEO D.M'!$B$1)*(BD_ATLETAS[SEXO]='CHEQUEO D.M'!$C$1)*(BD_ATLETAS[F. COMPETENCIA]='CHEQUEO D.M'!J$2)),"N/P")</f>
        <v>N/P</v>
      </c>
      <c r="K145" s="3" t="str">
        <f t="shared" si="29"/>
        <v>-</v>
      </c>
      <c r="L145" s="3" t="str">
        <f t="shared" si="30"/>
        <v>-</v>
      </c>
      <c r="M145" s="1" t="str" cm="1">
        <f t="array" ref="M145">_xlfn.IFS(B145&lt;10,"",L145&gt;0,"",L145&lt;0,"VALIDO")</f>
        <v/>
      </c>
      <c r="N145" s="3" t="str">
        <f t="shared" si="32"/>
        <v/>
      </c>
      <c r="O145" s="3" t="str">
        <f t="shared" si="33"/>
        <v/>
      </c>
      <c r="P145" s="3" t="str">
        <f t="shared" si="34"/>
        <v/>
      </c>
      <c r="Q145" s="3" t="str">
        <f t="shared" si="35"/>
        <v/>
      </c>
      <c r="R145" s="3" t="str">
        <f t="shared" si="36"/>
        <v/>
      </c>
      <c r="S145" s="25" t="e" cm="1" vm="1">
        <f t="array" aca="1" ref="S145" ca="1">IF(INDEX(U145:X145,COUNTA(U145:X145))&lt;0,"MEJORA CONTINUA","")</f>
        <v>#VALUE!</v>
      </c>
      <c r="T145" s="1">
        <f t="shared" si="37"/>
        <v>0</v>
      </c>
    </row>
    <row r="146" spans="2:20" x14ac:dyDescent="0.25">
      <c r="B146" s="1">
        <f>_xlfn.XLOOKUP(A146,ATLETAS!$C:$C,ATLETAS!B:B,"-")</f>
        <v>0</v>
      </c>
      <c r="C146" s="1">
        <f>_xlfn.XLOOKUP(A146,ATLETAS!$C:$C,ATLETAS!F:F,"-")</f>
        <v>0</v>
      </c>
      <c r="D146" s="19" t="str">
        <f t="shared" si="31"/>
        <v>-</v>
      </c>
      <c r="E146" s="3" t="str" cm="1">
        <f t="array" ref="E146">IFERROR(_xlfn._xlws.FILTER(BD_ATLETAS[TIEMPO],(BD_ATLETAS[ATLETA]=$A146)*(BD_ATLETAS[PRUEBA]='CHEQUEO D.M'!$B$1)*(BD_ATLETAS[SEXO]='CHEQUEO D.M'!$C$1)*(BD_ATLETAS[F. COMPETENCIA]='CHEQUEO D.M'!E$2)),"N/P")</f>
        <v>N/P</v>
      </c>
      <c r="F146" s="3" t="str" cm="1">
        <f t="array" ref="F146">IFERROR(_xlfn._xlws.FILTER(BD_ATLETAS[TIEMPO],(BD_ATLETAS[ATLETA]=$A146)*(BD_ATLETAS[PRUEBA]='CHEQUEO D.M'!$B$1)*(BD_ATLETAS[SEXO]='CHEQUEO D.M'!$C$1)*(BD_ATLETAS[F. COMPETENCIA]='CHEQUEO D.M'!F$2)),"N/P")</f>
        <v>N/P</v>
      </c>
      <c r="G146" s="3" t="str" cm="1">
        <f t="array" ref="G146">IFERROR(_xlfn._xlws.FILTER(BD_ATLETAS[TIEMPO],(BD_ATLETAS[ATLETA]=$A146)*(BD_ATLETAS[PRUEBA]='CHEQUEO D.M'!$B$1)*(BD_ATLETAS[SEXO]='CHEQUEO D.M'!$C$1)*(BD_ATLETAS[F. COMPETENCIA]='CHEQUEO D.M'!G$2)),"N/P")</f>
        <v>N/P</v>
      </c>
      <c r="H146" s="3" t="str" cm="1">
        <f t="array" ref="H146">IFERROR(_xlfn._xlws.FILTER(BD_ATLETAS[TIEMPO],(BD_ATLETAS[ATLETA]=$A146)*(BD_ATLETAS[PRUEBA]='CHEQUEO D.M'!$B$1)*(BD_ATLETAS[SEXO]='CHEQUEO D.M'!$C$1)*(BD_ATLETAS[F. COMPETENCIA]='CHEQUEO D.M'!H$2)),"N/P")</f>
        <v>N/P</v>
      </c>
      <c r="I146" s="3" t="str" cm="1">
        <f t="array" ref="I146">IFERROR(_xlfn._xlws.FILTER(BD_ATLETAS[TIEMPO],(BD_ATLETAS[ATLETA]=$A146)*(BD_ATLETAS[PRUEBA]='CHEQUEO D.M'!$B$1)*(BD_ATLETAS[SEXO]='CHEQUEO D.M'!$C$1)*(BD_ATLETAS[F. COMPETENCIA]='CHEQUEO D.M'!I$2)),"N/P")</f>
        <v>N/P</v>
      </c>
      <c r="J146" s="3" t="str" cm="1">
        <f t="array" ref="J146">IFERROR(_xlfn._xlws.FILTER(BD_ATLETAS[TIEMPO],(BD_ATLETAS[ATLETA]=$A146)*(BD_ATLETAS[PRUEBA]='CHEQUEO D.M'!$B$1)*(BD_ATLETAS[SEXO]='CHEQUEO D.M'!$C$1)*(BD_ATLETAS[F. COMPETENCIA]='CHEQUEO D.M'!J$2)),"N/P")</f>
        <v>N/P</v>
      </c>
      <c r="K146" s="3" t="str">
        <f t="shared" si="29"/>
        <v>-</v>
      </c>
      <c r="L146" s="3" t="str">
        <f t="shared" si="30"/>
        <v>-</v>
      </c>
      <c r="M146" s="1" t="str" cm="1">
        <f t="array" ref="M146">_xlfn.IFS(B146&lt;10,"",L146&gt;0,"",L146&lt;0,"VALIDO")</f>
        <v/>
      </c>
      <c r="N146" s="3" t="str">
        <f t="shared" si="32"/>
        <v/>
      </c>
      <c r="O146" s="3" t="str">
        <f t="shared" si="33"/>
        <v/>
      </c>
      <c r="P146" s="3" t="str">
        <f t="shared" si="34"/>
        <v/>
      </c>
      <c r="Q146" s="3" t="str">
        <f t="shared" si="35"/>
        <v/>
      </c>
      <c r="R146" s="3" t="str">
        <f t="shared" si="36"/>
        <v/>
      </c>
      <c r="S146" s="25" t="e" cm="1" vm="1">
        <f t="array" aca="1" ref="S146" ca="1">IF(INDEX(U146:X146,COUNTA(U146:X146))&lt;0,"MEJORA CONTINUA","")</f>
        <v>#VALUE!</v>
      </c>
      <c r="T146" s="1">
        <f t="shared" si="37"/>
        <v>0</v>
      </c>
    </row>
    <row r="147" spans="2:20" x14ac:dyDescent="0.25">
      <c r="B147" s="1">
        <f>_xlfn.XLOOKUP(A147,ATLETAS!$C:$C,ATLETAS!B:B,"-")</f>
        <v>0</v>
      </c>
      <c r="C147" s="1">
        <f>_xlfn.XLOOKUP(A147,ATLETAS!$C:$C,ATLETAS!F:F,"-")</f>
        <v>0</v>
      </c>
      <c r="D147" s="19" t="str">
        <f t="shared" si="31"/>
        <v>-</v>
      </c>
      <c r="E147" s="3" t="str" cm="1">
        <f t="array" ref="E147">IFERROR(_xlfn._xlws.FILTER(BD_ATLETAS[TIEMPO],(BD_ATLETAS[ATLETA]=$A147)*(BD_ATLETAS[PRUEBA]='CHEQUEO D.M'!$B$1)*(BD_ATLETAS[SEXO]='CHEQUEO D.M'!$C$1)*(BD_ATLETAS[F. COMPETENCIA]='CHEQUEO D.M'!E$2)),"N/P")</f>
        <v>N/P</v>
      </c>
      <c r="F147" s="3" t="str" cm="1">
        <f t="array" ref="F147">IFERROR(_xlfn._xlws.FILTER(BD_ATLETAS[TIEMPO],(BD_ATLETAS[ATLETA]=$A147)*(BD_ATLETAS[PRUEBA]='CHEQUEO D.M'!$B$1)*(BD_ATLETAS[SEXO]='CHEQUEO D.M'!$C$1)*(BD_ATLETAS[F. COMPETENCIA]='CHEQUEO D.M'!F$2)),"N/P")</f>
        <v>N/P</v>
      </c>
      <c r="G147" s="3" t="str" cm="1">
        <f t="array" ref="G147">IFERROR(_xlfn._xlws.FILTER(BD_ATLETAS[TIEMPO],(BD_ATLETAS[ATLETA]=$A147)*(BD_ATLETAS[PRUEBA]='CHEQUEO D.M'!$B$1)*(BD_ATLETAS[SEXO]='CHEQUEO D.M'!$C$1)*(BD_ATLETAS[F. COMPETENCIA]='CHEQUEO D.M'!G$2)),"N/P")</f>
        <v>N/P</v>
      </c>
      <c r="H147" s="3" t="str" cm="1">
        <f t="array" ref="H147">IFERROR(_xlfn._xlws.FILTER(BD_ATLETAS[TIEMPO],(BD_ATLETAS[ATLETA]=$A147)*(BD_ATLETAS[PRUEBA]='CHEQUEO D.M'!$B$1)*(BD_ATLETAS[SEXO]='CHEQUEO D.M'!$C$1)*(BD_ATLETAS[F. COMPETENCIA]='CHEQUEO D.M'!H$2)),"N/P")</f>
        <v>N/P</v>
      </c>
      <c r="I147" s="3" t="str" cm="1">
        <f t="array" ref="I147">IFERROR(_xlfn._xlws.FILTER(BD_ATLETAS[TIEMPO],(BD_ATLETAS[ATLETA]=$A147)*(BD_ATLETAS[PRUEBA]='CHEQUEO D.M'!$B$1)*(BD_ATLETAS[SEXO]='CHEQUEO D.M'!$C$1)*(BD_ATLETAS[F. COMPETENCIA]='CHEQUEO D.M'!I$2)),"N/P")</f>
        <v>N/P</v>
      </c>
      <c r="J147" s="3" t="str" cm="1">
        <f t="array" ref="J147">IFERROR(_xlfn._xlws.FILTER(BD_ATLETAS[TIEMPO],(BD_ATLETAS[ATLETA]=$A147)*(BD_ATLETAS[PRUEBA]='CHEQUEO D.M'!$B$1)*(BD_ATLETAS[SEXO]='CHEQUEO D.M'!$C$1)*(BD_ATLETAS[F. COMPETENCIA]='CHEQUEO D.M'!J$2)),"N/P")</f>
        <v>N/P</v>
      </c>
      <c r="K147" s="3" t="str">
        <f t="shared" si="29"/>
        <v>-</v>
      </c>
      <c r="L147" s="3" t="str">
        <f t="shared" si="30"/>
        <v>-</v>
      </c>
      <c r="M147" s="1" t="str" cm="1">
        <f t="array" ref="M147">_xlfn.IFS(B147&lt;10,"",L147&gt;0,"",L147&lt;0,"VALIDO")</f>
        <v/>
      </c>
      <c r="N147" s="3" t="str">
        <f t="shared" si="32"/>
        <v/>
      </c>
      <c r="O147" s="3" t="str">
        <f t="shared" si="33"/>
        <v/>
      </c>
      <c r="P147" s="3" t="str">
        <f t="shared" si="34"/>
        <v/>
      </c>
      <c r="Q147" s="3" t="str">
        <f t="shared" si="35"/>
        <v/>
      </c>
      <c r="R147" s="3" t="str">
        <f t="shared" si="36"/>
        <v/>
      </c>
      <c r="S147" s="25" t="e" cm="1" vm="1">
        <f t="array" aca="1" ref="S147" ca="1">IF(INDEX(U147:X147,COUNTA(U147:X147))&lt;0,"MEJORA CONTINUA","")</f>
        <v>#VALUE!</v>
      </c>
      <c r="T147" s="1">
        <f t="shared" si="37"/>
        <v>0</v>
      </c>
    </row>
    <row r="148" spans="2:20" x14ac:dyDescent="0.25">
      <c r="B148" s="1">
        <f>_xlfn.XLOOKUP(A148,ATLETAS!$C:$C,ATLETAS!B:B,"-")</f>
        <v>0</v>
      </c>
      <c r="C148" s="1">
        <f>_xlfn.XLOOKUP(A148,ATLETAS!$C:$C,ATLETAS!F:F,"-")</f>
        <v>0</v>
      </c>
      <c r="D148" s="19" t="str">
        <f t="shared" si="31"/>
        <v>-</v>
      </c>
      <c r="E148" s="3" t="str" cm="1">
        <f t="array" ref="E148">IFERROR(_xlfn._xlws.FILTER(BD_ATLETAS[TIEMPO],(BD_ATLETAS[ATLETA]=$A148)*(BD_ATLETAS[PRUEBA]='CHEQUEO D.M'!$B$1)*(BD_ATLETAS[SEXO]='CHEQUEO D.M'!$C$1)*(BD_ATLETAS[F. COMPETENCIA]='CHEQUEO D.M'!E$2)),"N/P")</f>
        <v>N/P</v>
      </c>
      <c r="F148" s="3" t="str" cm="1">
        <f t="array" ref="F148">IFERROR(_xlfn._xlws.FILTER(BD_ATLETAS[TIEMPO],(BD_ATLETAS[ATLETA]=$A148)*(BD_ATLETAS[PRUEBA]='CHEQUEO D.M'!$B$1)*(BD_ATLETAS[SEXO]='CHEQUEO D.M'!$C$1)*(BD_ATLETAS[F. COMPETENCIA]='CHEQUEO D.M'!F$2)),"N/P")</f>
        <v>N/P</v>
      </c>
      <c r="G148" s="3" t="str" cm="1">
        <f t="array" ref="G148">IFERROR(_xlfn._xlws.FILTER(BD_ATLETAS[TIEMPO],(BD_ATLETAS[ATLETA]=$A148)*(BD_ATLETAS[PRUEBA]='CHEQUEO D.M'!$B$1)*(BD_ATLETAS[SEXO]='CHEQUEO D.M'!$C$1)*(BD_ATLETAS[F. COMPETENCIA]='CHEQUEO D.M'!G$2)),"N/P")</f>
        <v>N/P</v>
      </c>
      <c r="H148" s="3" t="str" cm="1">
        <f t="array" ref="H148">IFERROR(_xlfn._xlws.FILTER(BD_ATLETAS[TIEMPO],(BD_ATLETAS[ATLETA]=$A148)*(BD_ATLETAS[PRUEBA]='CHEQUEO D.M'!$B$1)*(BD_ATLETAS[SEXO]='CHEQUEO D.M'!$C$1)*(BD_ATLETAS[F. COMPETENCIA]='CHEQUEO D.M'!H$2)),"N/P")</f>
        <v>N/P</v>
      </c>
      <c r="I148" s="3" t="str" cm="1">
        <f t="array" ref="I148">IFERROR(_xlfn._xlws.FILTER(BD_ATLETAS[TIEMPO],(BD_ATLETAS[ATLETA]=$A148)*(BD_ATLETAS[PRUEBA]='CHEQUEO D.M'!$B$1)*(BD_ATLETAS[SEXO]='CHEQUEO D.M'!$C$1)*(BD_ATLETAS[F. COMPETENCIA]='CHEQUEO D.M'!I$2)),"N/P")</f>
        <v>N/P</v>
      </c>
      <c r="J148" s="3" t="str" cm="1">
        <f t="array" ref="J148">IFERROR(_xlfn._xlws.FILTER(BD_ATLETAS[TIEMPO],(BD_ATLETAS[ATLETA]=$A148)*(BD_ATLETAS[PRUEBA]='CHEQUEO D.M'!$B$1)*(BD_ATLETAS[SEXO]='CHEQUEO D.M'!$C$1)*(BD_ATLETAS[F. COMPETENCIA]='CHEQUEO D.M'!J$2)),"N/P")</f>
        <v>N/P</v>
      </c>
      <c r="K148" s="3" t="str">
        <f t="shared" si="29"/>
        <v>-</v>
      </c>
      <c r="L148" s="3" t="str">
        <f t="shared" si="30"/>
        <v>-</v>
      </c>
      <c r="M148" s="1" t="str" cm="1">
        <f t="array" ref="M148">_xlfn.IFS(B148&lt;10,"",L148&gt;0,"",L148&lt;0,"VALIDO")</f>
        <v/>
      </c>
      <c r="N148" s="3" t="str">
        <f t="shared" si="32"/>
        <v/>
      </c>
      <c r="O148" s="3" t="str">
        <f t="shared" si="33"/>
        <v/>
      </c>
      <c r="P148" s="3" t="str">
        <f t="shared" si="34"/>
        <v/>
      </c>
      <c r="Q148" s="3" t="str">
        <f t="shared" si="35"/>
        <v/>
      </c>
      <c r="R148" s="3" t="str">
        <f t="shared" si="36"/>
        <v/>
      </c>
      <c r="S148" s="25" t="e" cm="1" vm="1">
        <f t="array" aca="1" ref="S148" ca="1">IF(INDEX(U148:X148,COUNTA(U148:X148))&lt;0,"MEJORA CONTINUA","")</f>
        <v>#VALUE!</v>
      </c>
      <c r="T148" s="1">
        <f t="shared" si="37"/>
        <v>0</v>
      </c>
    </row>
    <row r="149" spans="2:20" x14ac:dyDescent="0.25">
      <c r="B149" s="1">
        <f>_xlfn.XLOOKUP(A149,ATLETAS!$C:$C,ATLETAS!B:B,"-")</f>
        <v>0</v>
      </c>
      <c r="C149" s="1">
        <f>_xlfn.XLOOKUP(A149,ATLETAS!$C:$C,ATLETAS!F:F,"-")</f>
        <v>0</v>
      </c>
      <c r="D149" s="19" t="str">
        <f t="shared" si="31"/>
        <v>-</v>
      </c>
      <c r="E149" s="3" t="str" cm="1">
        <f t="array" ref="E149">IFERROR(_xlfn._xlws.FILTER(BD_ATLETAS[TIEMPO],(BD_ATLETAS[ATLETA]=$A149)*(BD_ATLETAS[PRUEBA]='CHEQUEO D.M'!$B$1)*(BD_ATLETAS[SEXO]='CHEQUEO D.M'!$C$1)*(BD_ATLETAS[F. COMPETENCIA]='CHEQUEO D.M'!E$2)),"N/P")</f>
        <v>N/P</v>
      </c>
      <c r="F149" s="3" t="str" cm="1">
        <f t="array" ref="F149">IFERROR(_xlfn._xlws.FILTER(BD_ATLETAS[TIEMPO],(BD_ATLETAS[ATLETA]=$A149)*(BD_ATLETAS[PRUEBA]='CHEQUEO D.M'!$B$1)*(BD_ATLETAS[SEXO]='CHEQUEO D.M'!$C$1)*(BD_ATLETAS[F. COMPETENCIA]='CHEQUEO D.M'!F$2)),"N/P")</f>
        <v>N/P</v>
      </c>
      <c r="G149" s="3" t="str" cm="1">
        <f t="array" ref="G149">IFERROR(_xlfn._xlws.FILTER(BD_ATLETAS[TIEMPO],(BD_ATLETAS[ATLETA]=$A149)*(BD_ATLETAS[PRUEBA]='CHEQUEO D.M'!$B$1)*(BD_ATLETAS[SEXO]='CHEQUEO D.M'!$C$1)*(BD_ATLETAS[F. COMPETENCIA]='CHEQUEO D.M'!G$2)),"N/P")</f>
        <v>N/P</v>
      </c>
      <c r="H149" s="3" t="str" cm="1">
        <f t="array" ref="H149">IFERROR(_xlfn._xlws.FILTER(BD_ATLETAS[TIEMPO],(BD_ATLETAS[ATLETA]=$A149)*(BD_ATLETAS[PRUEBA]='CHEQUEO D.M'!$B$1)*(BD_ATLETAS[SEXO]='CHEQUEO D.M'!$C$1)*(BD_ATLETAS[F. COMPETENCIA]='CHEQUEO D.M'!H$2)),"N/P")</f>
        <v>N/P</v>
      </c>
      <c r="I149" s="3" t="str" cm="1">
        <f t="array" ref="I149">IFERROR(_xlfn._xlws.FILTER(BD_ATLETAS[TIEMPO],(BD_ATLETAS[ATLETA]=$A149)*(BD_ATLETAS[PRUEBA]='CHEQUEO D.M'!$B$1)*(BD_ATLETAS[SEXO]='CHEQUEO D.M'!$C$1)*(BD_ATLETAS[F. COMPETENCIA]='CHEQUEO D.M'!I$2)),"N/P")</f>
        <v>N/P</v>
      </c>
      <c r="J149" s="3" t="str" cm="1">
        <f t="array" ref="J149">IFERROR(_xlfn._xlws.FILTER(BD_ATLETAS[TIEMPO],(BD_ATLETAS[ATLETA]=$A149)*(BD_ATLETAS[PRUEBA]='CHEQUEO D.M'!$B$1)*(BD_ATLETAS[SEXO]='CHEQUEO D.M'!$C$1)*(BD_ATLETAS[F. COMPETENCIA]='CHEQUEO D.M'!J$2)),"N/P")</f>
        <v>N/P</v>
      </c>
      <c r="K149" s="3" t="str">
        <f t="shared" si="29"/>
        <v>-</v>
      </c>
      <c r="L149" s="3" t="str">
        <f t="shared" si="30"/>
        <v>-</v>
      </c>
      <c r="M149" s="1" t="str" cm="1">
        <f t="array" ref="M149">_xlfn.IFS(B149&lt;10,"",L149&gt;0,"",L149&lt;0,"VALIDO")</f>
        <v/>
      </c>
      <c r="N149" s="3" t="str">
        <f t="shared" si="32"/>
        <v/>
      </c>
      <c r="O149" s="3" t="str">
        <f t="shared" si="33"/>
        <v/>
      </c>
      <c r="P149" s="3" t="str">
        <f t="shared" si="34"/>
        <v/>
      </c>
      <c r="Q149" s="3" t="str">
        <f t="shared" si="35"/>
        <v/>
      </c>
      <c r="R149" s="3" t="str">
        <f t="shared" si="36"/>
        <v/>
      </c>
      <c r="S149" s="25" t="e" cm="1" vm="1">
        <f t="array" aca="1" ref="S149" ca="1">IF(INDEX(U149:X149,COUNTA(U149:X149))&lt;0,"MEJORA CONTINUA","")</f>
        <v>#VALUE!</v>
      </c>
      <c r="T149" s="1">
        <f t="shared" si="37"/>
        <v>0</v>
      </c>
    </row>
    <row r="150" spans="2:20" x14ac:dyDescent="0.25">
      <c r="B150" s="1">
        <f>_xlfn.XLOOKUP(A150,ATLETAS!$C:$C,ATLETAS!B:B,"-")</f>
        <v>0</v>
      </c>
      <c r="C150" s="1">
        <f>_xlfn.XLOOKUP(A150,ATLETAS!$C:$C,ATLETAS!F:F,"-")</f>
        <v>0</v>
      </c>
      <c r="D150" s="19" t="str">
        <f t="shared" si="31"/>
        <v>-</v>
      </c>
      <c r="E150" s="3" t="str" cm="1">
        <f t="array" ref="E150">IFERROR(_xlfn._xlws.FILTER(BD_ATLETAS[TIEMPO],(BD_ATLETAS[ATLETA]=$A150)*(BD_ATLETAS[PRUEBA]='CHEQUEO D.M'!$B$1)*(BD_ATLETAS[SEXO]='CHEQUEO D.M'!$C$1)*(BD_ATLETAS[F. COMPETENCIA]='CHEQUEO D.M'!E$2)),"N/P")</f>
        <v>N/P</v>
      </c>
      <c r="F150" s="3" t="str" cm="1">
        <f t="array" ref="F150">IFERROR(_xlfn._xlws.FILTER(BD_ATLETAS[TIEMPO],(BD_ATLETAS[ATLETA]=$A150)*(BD_ATLETAS[PRUEBA]='CHEQUEO D.M'!$B$1)*(BD_ATLETAS[SEXO]='CHEQUEO D.M'!$C$1)*(BD_ATLETAS[F. COMPETENCIA]='CHEQUEO D.M'!F$2)),"N/P")</f>
        <v>N/P</v>
      </c>
      <c r="G150" s="3" t="str" cm="1">
        <f t="array" ref="G150">IFERROR(_xlfn._xlws.FILTER(BD_ATLETAS[TIEMPO],(BD_ATLETAS[ATLETA]=$A150)*(BD_ATLETAS[PRUEBA]='CHEQUEO D.M'!$B$1)*(BD_ATLETAS[SEXO]='CHEQUEO D.M'!$C$1)*(BD_ATLETAS[F. COMPETENCIA]='CHEQUEO D.M'!G$2)),"N/P")</f>
        <v>N/P</v>
      </c>
      <c r="H150" s="3" t="str" cm="1">
        <f t="array" ref="H150">IFERROR(_xlfn._xlws.FILTER(BD_ATLETAS[TIEMPO],(BD_ATLETAS[ATLETA]=$A150)*(BD_ATLETAS[PRUEBA]='CHEQUEO D.M'!$B$1)*(BD_ATLETAS[SEXO]='CHEQUEO D.M'!$C$1)*(BD_ATLETAS[F. COMPETENCIA]='CHEQUEO D.M'!H$2)),"N/P")</f>
        <v>N/P</v>
      </c>
      <c r="I150" s="3" t="str" cm="1">
        <f t="array" ref="I150">IFERROR(_xlfn._xlws.FILTER(BD_ATLETAS[TIEMPO],(BD_ATLETAS[ATLETA]=$A150)*(BD_ATLETAS[PRUEBA]='CHEQUEO D.M'!$B$1)*(BD_ATLETAS[SEXO]='CHEQUEO D.M'!$C$1)*(BD_ATLETAS[F. COMPETENCIA]='CHEQUEO D.M'!I$2)),"N/P")</f>
        <v>N/P</v>
      </c>
      <c r="J150" s="3" t="str" cm="1">
        <f t="array" ref="J150">IFERROR(_xlfn._xlws.FILTER(BD_ATLETAS[TIEMPO],(BD_ATLETAS[ATLETA]=$A150)*(BD_ATLETAS[PRUEBA]='CHEQUEO D.M'!$B$1)*(BD_ATLETAS[SEXO]='CHEQUEO D.M'!$C$1)*(BD_ATLETAS[F. COMPETENCIA]='CHEQUEO D.M'!J$2)),"N/P")</f>
        <v>N/P</v>
      </c>
      <c r="K150" s="3" t="str">
        <f t="shared" si="29"/>
        <v>-</v>
      </c>
      <c r="L150" s="3" t="str">
        <f t="shared" si="30"/>
        <v>-</v>
      </c>
      <c r="M150" s="1" t="str" cm="1">
        <f t="array" ref="M150">_xlfn.IFS(B150&lt;10,"",L150&gt;0,"",L150&lt;0,"VALIDO")</f>
        <v/>
      </c>
      <c r="N150" s="3" t="str">
        <f t="shared" si="32"/>
        <v/>
      </c>
      <c r="O150" s="3" t="str">
        <f t="shared" si="33"/>
        <v/>
      </c>
      <c r="P150" s="3" t="str">
        <f t="shared" si="34"/>
        <v/>
      </c>
      <c r="Q150" s="3" t="str">
        <f t="shared" si="35"/>
        <v/>
      </c>
      <c r="R150" s="3" t="str">
        <f t="shared" si="36"/>
        <v/>
      </c>
      <c r="S150" s="25" t="e" cm="1" vm="1">
        <f t="array" aca="1" ref="S150" ca="1">IF(INDEX(U150:X150,COUNTA(U150:X150))&lt;0,"MEJORA CONTINUA","")</f>
        <v>#VALUE!</v>
      </c>
      <c r="T150" s="1">
        <f t="shared" si="37"/>
        <v>0</v>
      </c>
    </row>
    <row r="151" spans="2:20" x14ac:dyDescent="0.25">
      <c r="B151" s="1">
        <f>_xlfn.XLOOKUP(A151,ATLETAS!$C:$C,ATLETAS!B:B,"-")</f>
        <v>0</v>
      </c>
      <c r="C151" s="1">
        <f>_xlfn.XLOOKUP(A151,ATLETAS!$C:$C,ATLETAS!F:F,"-")</f>
        <v>0</v>
      </c>
      <c r="D151" s="19" t="str">
        <f t="shared" si="31"/>
        <v>-</v>
      </c>
      <c r="E151" s="3" t="str" cm="1">
        <f t="array" ref="E151">IFERROR(_xlfn._xlws.FILTER(BD_ATLETAS[TIEMPO],(BD_ATLETAS[ATLETA]=$A151)*(BD_ATLETAS[PRUEBA]='CHEQUEO D.M'!$B$1)*(BD_ATLETAS[SEXO]='CHEQUEO D.M'!$C$1)*(BD_ATLETAS[F. COMPETENCIA]='CHEQUEO D.M'!E$2)),"N/P")</f>
        <v>N/P</v>
      </c>
      <c r="F151" s="3" t="str" cm="1">
        <f t="array" ref="F151">IFERROR(_xlfn._xlws.FILTER(BD_ATLETAS[TIEMPO],(BD_ATLETAS[ATLETA]=$A151)*(BD_ATLETAS[PRUEBA]='CHEQUEO D.M'!$B$1)*(BD_ATLETAS[SEXO]='CHEQUEO D.M'!$C$1)*(BD_ATLETAS[F. COMPETENCIA]='CHEQUEO D.M'!F$2)),"N/P")</f>
        <v>N/P</v>
      </c>
      <c r="G151" s="3" t="str" cm="1">
        <f t="array" ref="G151">IFERROR(_xlfn._xlws.FILTER(BD_ATLETAS[TIEMPO],(BD_ATLETAS[ATLETA]=$A151)*(BD_ATLETAS[PRUEBA]='CHEQUEO D.M'!$B$1)*(BD_ATLETAS[SEXO]='CHEQUEO D.M'!$C$1)*(BD_ATLETAS[F. COMPETENCIA]='CHEQUEO D.M'!G$2)),"N/P")</f>
        <v>N/P</v>
      </c>
      <c r="H151" s="3" t="str" cm="1">
        <f t="array" ref="H151">IFERROR(_xlfn._xlws.FILTER(BD_ATLETAS[TIEMPO],(BD_ATLETAS[ATLETA]=$A151)*(BD_ATLETAS[PRUEBA]='CHEQUEO D.M'!$B$1)*(BD_ATLETAS[SEXO]='CHEQUEO D.M'!$C$1)*(BD_ATLETAS[F. COMPETENCIA]='CHEQUEO D.M'!H$2)),"N/P")</f>
        <v>N/P</v>
      </c>
      <c r="I151" s="3" t="str" cm="1">
        <f t="array" ref="I151">IFERROR(_xlfn._xlws.FILTER(BD_ATLETAS[TIEMPO],(BD_ATLETAS[ATLETA]=$A151)*(BD_ATLETAS[PRUEBA]='CHEQUEO D.M'!$B$1)*(BD_ATLETAS[SEXO]='CHEQUEO D.M'!$C$1)*(BD_ATLETAS[F. COMPETENCIA]='CHEQUEO D.M'!I$2)),"N/P")</f>
        <v>N/P</v>
      </c>
      <c r="J151" s="3" t="str" cm="1">
        <f t="array" ref="J151">IFERROR(_xlfn._xlws.FILTER(BD_ATLETAS[TIEMPO],(BD_ATLETAS[ATLETA]=$A151)*(BD_ATLETAS[PRUEBA]='CHEQUEO D.M'!$B$1)*(BD_ATLETAS[SEXO]='CHEQUEO D.M'!$C$1)*(BD_ATLETAS[F. COMPETENCIA]='CHEQUEO D.M'!J$2)),"N/P")</f>
        <v>N/P</v>
      </c>
      <c r="K151" s="3" t="str">
        <f t="shared" si="29"/>
        <v>-</v>
      </c>
      <c r="L151" s="3" t="str">
        <f t="shared" si="30"/>
        <v>-</v>
      </c>
      <c r="M151" s="1" t="str" cm="1">
        <f t="array" ref="M151">_xlfn.IFS(B151&lt;10,"",L151&gt;0,"",L151&lt;0,"VALIDO")</f>
        <v/>
      </c>
      <c r="N151" s="3" t="str">
        <f t="shared" si="32"/>
        <v/>
      </c>
      <c r="O151" s="3" t="str">
        <f t="shared" si="33"/>
        <v/>
      </c>
      <c r="P151" s="3" t="str">
        <f t="shared" si="34"/>
        <v/>
      </c>
      <c r="Q151" s="3" t="str">
        <f t="shared" si="35"/>
        <v/>
      </c>
      <c r="R151" s="3" t="str">
        <f t="shared" si="36"/>
        <v/>
      </c>
      <c r="S151" s="25" t="e" cm="1" vm="1">
        <f t="array" aca="1" ref="S151" ca="1">IF(INDEX(U151:X151,COUNTA(U151:X151))&lt;0,"MEJORA CONTINUA","")</f>
        <v>#VALUE!</v>
      </c>
      <c r="T151" s="1">
        <f t="shared" si="37"/>
        <v>0</v>
      </c>
    </row>
    <row r="152" spans="2:20" x14ac:dyDescent="0.25">
      <c r="B152" s="1">
        <f>_xlfn.XLOOKUP(A152,ATLETAS!$C:$C,ATLETAS!B:B,"-")</f>
        <v>0</v>
      </c>
      <c r="C152" s="1">
        <f>_xlfn.XLOOKUP(A152,ATLETAS!$C:$C,ATLETAS!F:F,"-")</f>
        <v>0</v>
      </c>
      <c r="D152" s="19" t="str">
        <f t="shared" si="31"/>
        <v>-</v>
      </c>
      <c r="E152" s="3" t="str" cm="1">
        <f t="array" ref="E152">IFERROR(_xlfn._xlws.FILTER(BD_ATLETAS[TIEMPO],(BD_ATLETAS[ATLETA]=$A152)*(BD_ATLETAS[PRUEBA]='CHEQUEO D.M'!$B$1)*(BD_ATLETAS[SEXO]='CHEQUEO D.M'!$C$1)*(BD_ATLETAS[F. COMPETENCIA]='CHEQUEO D.M'!E$2)),"N/P")</f>
        <v>N/P</v>
      </c>
      <c r="F152" s="3" t="str" cm="1">
        <f t="array" ref="F152">IFERROR(_xlfn._xlws.FILTER(BD_ATLETAS[TIEMPO],(BD_ATLETAS[ATLETA]=$A152)*(BD_ATLETAS[PRUEBA]='CHEQUEO D.M'!$B$1)*(BD_ATLETAS[SEXO]='CHEQUEO D.M'!$C$1)*(BD_ATLETAS[F. COMPETENCIA]='CHEQUEO D.M'!F$2)),"N/P")</f>
        <v>N/P</v>
      </c>
      <c r="G152" s="3" t="str" cm="1">
        <f t="array" ref="G152">IFERROR(_xlfn._xlws.FILTER(BD_ATLETAS[TIEMPO],(BD_ATLETAS[ATLETA]=$A152)*(BD_ATLETAS[PRUEBA]='CHEQUEO D.M'!$B$1)*(BD_ATLETAS[SEXO]='CHEQUEO D.M'!$C$1)*(BD_ATLETAS[F. COMPETENCIA]='CHEQUEO D.M'!G$2)),"N/P")</f>
        <v>N/P</v>
      </c>
      <c r="H152" s="3" t="str" cm="1">
        <f t="array" ref="H152">IFERROR(_xlfn._xlws.FILTER(BD_ATLETAS[TIEMPO],(BD_ATLETAS[ATLETA]=$A152)*(BD_ATLETAS[PRUEBA]='CHEQUEO D.M'!$B$1)*(BD_ATLETAS[SEXO]='CHEQUEO D.M'!$C$1)*(BD_ATLETAS[F. COMPETENCIA]='CHEQUEO D.M'!H$2)),"N/P")</f>
        <v>N/P</v>
      </c>
      <c r="I152" s="3" t="str" cm="1">
        <f t="array" ref="I152">IFERROR(_xlfn._xlws.FILTER(BD_ATLETAS[TIEMPO],(BD_ATLETAS[ATLETA]=$A152)*(BD_ATLETAS[PRUEBA]='CHEQUEO D.M'!$B$1)*(BD_ATLETAS[SEXO]='CHEQUEO D.M'!$C$1)*(BD_ATLETAS[F. COMPETENCIA]='CHEQUEO D.M'!I$2)),"N/P")</f>
        <v>N/P</v>
      </c>
      <c r="J152" s="3" t="str" cm="1">
        <f t="array" ref="J152">IFERROR(_xlfn._xlws.FILTER(BD_ATLETAS[TIEMPO],(BD_ATLETAS[ATLETA]=$A152)*(BD_ATLETAS[PRUEBA]='CHEQUEO D.M'!$B$1)*(BD_ATLETAS[SEXO]='CHEQUEO D.M'!$C$1)*(BD_ATLETAS[F. COMPETENCIA]='CHEQUEO D.M'!J$2)),"N/P")</f>
        <v>N/P</v>
      </c>
      <c r="K152" s="3" t="str">
        <f t="shared" si="29"/>
        <v>-</v>
      </c>
      <c r="L152" s="3" t="str">
        <f t="shared" si="30"/>
        <v>-</v>
      </c>
      <c r="M152" s="1" t="str" cm="1">
        <f t="array" ref="M152">_xlfn.IFS(B152&lt;10,"",L152&gt;0,"",L152&lt;0,"VALIDO")</f>
        <v/>
      </c>
      <c r="N152" s="3" t="str">
        <f t="shared" si="32"/>
        <v/>
      </c>
      <c r="O152" s="3" t="str">
        <f t="shared" si="33"/>
        <v/>
      </c>
      <c r="P152" s="3" t="str">
        <f t="shared" si="34"/>
        <v/>
      </c>
      <c r="Q152" s="3" t="str">
        <f t="shared" si="35"/>
        <v/>
      </c>
      <c r="R152" s="3" t="str">
        <f t="shared" si="36"/>
        <v/>
      </c>
      <c r="S152" s="25" t="e" cm="1" vm="1">
        <f t="array" aca="1" ref="S152" ca="1">IF(INDEX(U152:X152,COUNTA(U152:X152))&lt;0,"MEJORA CONTINUA","")</f>
        <v>#VALUE!</v>
      </c>
      <c r="T152" s="1">
        <f t="shared" si="37"/>
        <v>0</v>
      </c>
    </row>
    <row r="153" spans="2:20" x14ac:dyDescent="0.25">
      <c r="B153" s="1">
        <f>_xlfn.XLOOKUP(A153,ATLETAS!$C:$C,ATLETAS!B:B,"-")</f>
        <v>0</v>
      </c>
      <c r="C153" s="1">
        <f>_xlfn.XLOOKUP(A153,ATLETAS!$C:$C,ATLETAS!F:F,"-")</f>
        <v>0</v>
      </c>
      <c r="D153" s="19" t="str">
        <f t="shared" si="31"/>
        <v>-</v>
      </c>
      <c r="E153" s="3" t="str" cm="1">
        <f t="array" ref="E153">IFERROR(_xlfn._xlws.FILTER(BD_ATLETAS[TIEMPO],(BD_ATLETAS[ATLETA]=$A153)*(BD_ATLETAS[PRUEBA]='CHEQUEO D.M'!$B$1)*(BD_ATLETAS[SEXO]='CHEQUEO D.M'!$C$1)*(BD_ATLETAS[F. COMPETENCIA]='CHEQUEO D.M'!E$2)),"N/P")</f>
        <v>N/P</v>
      </c>
      <c r="F153" s="3" t="str" cm="1">
        <f t="array" ref="F153">IFERROR(_xlfn._xlws.FILTER(BD_ATLETAS[TIEMPO],(BD_ATLETAS[ATLETA]=$A153)*(BD_ATLETAS[PRUEBA]='CHEQUEO D.M'!$B$1)*(BD_ATLETAS[SEXO]='CHEQUEO D.M'!$C$1)*(BD_ATLETAS[F. COMPETENCIA]='CHEQUEO D.M'!F$2)),"N/P")</f>
        <v>N/P</v>
      </c>
      <c r="G153" s="3" t="str" cm="1">
        <f t="array" ref="G153">IFERROR(_xlfn._xlws.FILTER(BD_ATLETAS[TIEMPO],(BD_ATLETAS[ATLETA]=$A153)*(BD_ATLETAS[PRUEBA]='CHEQUEO D.M'!$B$1)*(BD_ATLETAS[SEXO]='CHEQUEO D.M'!$C$1)*(BD_ATLETAS[F. COMPETENCIA]='CHEQUEO D.M'!G$2)),"N/P")</f>
        <v>N/P</v>
      </c>
      <c r="H153" s="3" t="str" cm="1">
        <f t="array" ref="H153">IFERROR(_xlfn._xlws.FILTER(BD_ATLETAS[TIEMPO],(BD_ATLETAS[ATLETA]=$A153)*(BD_ATLETAS[PRUEBA]='CHEQUEO D.M'!$B$1)*(BD_ATLETAS[SEXO]='CHEQUEO D.M'!$C$1)*(BD_ATLETAS[F. COMPETENCIA]='CHEQUEO D.M'!H$2)),"N/P")</f>
        <v>N/P</v>
      </c>
      <c r="I153" s="3" t="str" cm="1">
        <f t="array" ref="I153">IFERROR(_xlfn._xlws.FILTER(BD_ATLETAS[TIEMPO],(BD_ATLETAS[ATLETA]=$A153)*(BD_ATLETAS[PRUEBA]='CHEQUEO D.M'!$B$1)*(BD_ATLETAS[SEXO]='CHEQUEO D.M'!$C$1)*(BD_ATLETAS[F. COMPETENCIA]='CHEQUEO D.M'!I$2)),"N/P")</f>
        <v>N/P</v>
      </c>
      <c r="J153" s="3" t="str" cm="1">
        <f t="array" ref="J153">IFERROR(_xlfn._xlws.FILTER(BD_ATLETAS[TIEMPO],(BD_ATLETAS[ATLETA]=$A153)*(BD_ATLETAS[PRUEBA]='CHEQUEO D.M'!$B$1)*(BD_ATLETAS[SEXO]='CHEQUEO D.M'!$C$1)*(BD_ATLETAS[F. COMPETENCIA]='CHEQUEO D.M'!J$2)),"N/P")</f>
        <v>N/P</v>
      </c>
      <c r="K153" s="3" t="str">
        <f t="shared" si="29"/>
        <v>-</v>
      </c>
      <c r="L153" s="3" t="str">
        <f t="shared" si="30"/>
        <v>-</v>
      </c>
      <c r="M153" s="1" t="str" cm="1">
        <f t="array" ref="M153">_xlfn.IFS(B153&lt;10,"",L153&gt;0,"",L153&lt;0,"VALIDO")</f>
        <v/>
      </c>
      <c r="N153" s="3" t="str">
        <f t="shared" si="32"/>
        <v/>
      </c>
      <c r="O153" s="3" t="str">
        <f t="shared" si="33"/>
        <v/>
      </c>
      <c r="P153" s="3" t="str">
        <f t="shared" si="34"/>
        <v/>
      </c>
      <c r="Q153" s="3" t="str">
        <f t="shared" si="35"/>
        <v/>
      </c>
      <c r="R153" s="3" t="str">
        <f t="shared" si="36"/>
        <v/>
      </c>
      <c r="S153" s="25" t="e" cm="1" vm="1">
        <f t="array" aca="1" ref="S153" ca="1">IF(INDEX(U153:X153,COUNTA(U153:X153))&lt;0,"MEJORA CONTINUA","")</f>
        <v>#VALUE!</v>
      </c>
      <c r="T153" s="1">
        <f t="shared" si="37"/>
        <v>0</v>
      </c>
    </row>
    <row r="154" spans="2:20" x14ac:dyDescent="0.25">
      <c r="B154" s="1">
        <f>_xlfn.XLOOKUP(A154,ATLETAS!$C:$C,ATLETAS!B:B,"-")</f>
        <v>0</v>
      </c>
      <c r="C154" s="1">
        <f>_xlfn.XLOOKUP(A154,ATLETAS!$C:$C,ATLETAS!F:F,"-")</f>
        <v>0</v>
      </c>
      <c r="D154" s="19" t="str">
        <f t="shared" si="31"/>
        <v>-</v>
      </c>
      <c r="E154" s="3" t="str" cm="1">
        <f t="array" ref="E154">IFERROR(_xlfn._xlws.FILTER(BD_ATLETAS[TIEMPO],(BD_ATLETAS[ATLETA]=$A154)*(BD_ATLETAS[PRUEBA]='CHEQUEO D.M'!$B$1)*(BD_ATLETAS[SEXO]='CHEQUEO D.M'!$C$1)*(BD_ATLETAS[F. COMPETENCIA]='CHEQUEO D.M'!E$2)),"N/P")</f>
        <v>N/P</v>
      </c>
      <c r="F154" s="3" t="str" cm="1">
        <f t="array" ref="F154">IFERROR(_xlfn._xlws.FILTER(BD_ATLETAS[TIEMPO],(BD_ATLETAS[ATLETA]=$A154)*(BD_ATLETAS[PRUEBA]='CHEQUEO D.M'!$B$1)*(BD_ATLETAS[SEXO]='CHEQUEO D.M'!$C$1)*(BD_ATLETAS[F. COMPETENCIA]='CHEQUEO D.M'!F$2)),"N/P")</f>
        <v>N/P</v>
      </c>
      <c r="G154" s="3" t="str" cm="1">
        <f t="array" ref="G154">IFERROR(_xlfn._xlws.FILTER(BD_ATLETAS[TIEMPO],(BD_ATLETAS[ATLETA]=$A154)*(BD_ATLETAS[PRUEBA]='CHEQUEO D.M'!$B$1)*(BD_ATLETAS[SEXO]='CHEQUEO D.M'!$C$1)*(BD_ATLETAS[F. COMPETENCIA]='CHEQUEO D.M'!G$2)),"N/P")</f>
        <v>N/P</v>
      </c>
      <c r="H154" s="3" t="str" cm="1">
        <f t="array" ref="H154">IFERROR(_xlfn._xlws.FILTER(BD_ATLETAS[TIEMPO],(BD_ATLETAS[ATLETA]=$A154)*(BD_ATLETAS[PRUEBA]='CHEQUEO D.M'!$B$1)*(BD_ATLETAS[SEXO]='CHEQUEO D.M'!$C$1)*(BD_ATLETAS[F. COMPETENCIA]='CHEQUEO D.M'!H$2)),"N/P")</f>
        <v>N/P</v>
      </c>
      <c r="I154" s="3" t="str" cm="1">
        <f t="array" ref="I154">IFERROR(_xlfn._xlws.FILTER(BD_ATLETAS[TIEMPO],(BD_ATLETAS[ATLETA]=$A154)*(BD_ATLETAS[PRUEBA]='CHEQUEO D.M'!$B$1)*(BD_ATLETAS[SEXO]='CHEQUEO D.M'!$C$1)*(BD_ATLETAS[F. COMPETENCIA]='CHEQUEO D.M'!I$2)),"N/P")</f>
        <v>N/P</v>
      </c>
      <c r="J154" s="3" t="str" cm="1">
        <f t="array" ref="J154">IFERROR(_xlfn._xlws.FILTER(BD_ATLETAS[TIEMPO],(BD_ATLETAS[ATLETA]=$A154)*(BD_ATLETAS[PRUEBA]='CHEQUEO D.M'!$B$1)*(BD_ATLETAS[SEXO]='CHEQUEO D.M'!$C$1)*(BD_ATLETAS[F. COMPETENCIA]='CHEQUEO D.M'!J$2)),"N/P")</f>
        <v>N/P</v>
      </c>
      <c r="K154" s="3" t="str">
        <f t="shared" si="29"/>
        <v>-</v>
      </c>
      <c r="L154" s="3" t="str">
        <f t="shared" si="30"/>
        <v>-</v>
      </c>
      <c r="M154" s="1" t="str" cm="1">
        <f t="array" ref="M154">_xlfn.IFS(B154&lt;10,"",L154&gt;0,"",L154&lt;0,"VALIDO")</f>
        <v/>
      </c>
      <c r="N154" s="3" t="str">
        <f t="shared" si="32"/>
        <v/>
      </c>
      <c r="O154" s="3" t="str">
        <f t="shared" si="33"/>
        <v/>
      </c>
      <c r="P154" s="3" t="str">
        <f t="shared" si="34"/>
        <v/>
      </c>
      <c r="Q154" s="3" t="str">
        <f t="shared" si="35"/>
        <v/>
      </c>
      <c r="R154" s="3" t="str">
        <f t="shared" si="36"/>
        <v/>
      </c>
      <c r="S154" s="25" t="e" cm="1" vm="1">
        <f t="array" aca="1" ref="S154" ca="1">IF(INDEX(U154:X154,COUNTA(U154:X154))&lt;0,"MEJORA CONTINUA","")</f>
        <v>#VALUE!</v>
      </c>
      <c r="T154" s="1">
        <f t="shared" si="37"/>
        <v>0</v>
      </c>
    </row>
    <row r="155" spans="2:20" x14ac:dyDescent="0.25">
      <c r="B155" s="1">
        <f>_xlfn.XLOOKUP(A155,ATLETAS!$C:$C,ATLETAS!B:B,"-")</f>
        <v>0</v>
      </c>
      <c r="C155" s="1">
        <f>_xlfn.XLOOKUP(A155,ATLETAS!$C:$C,ATLETAS!F:F,"-")</f>
        <v>0</v>
      </c>
      <c r="D155" s="19" t="str">
        <f t="shared" si="31"/>
        <v>-</v>
      </c>
      <c r="E155" s="3" t="str" cm="1">
        <f t="array" ref="E155">IFERROR(_xlfn._xlws.FILTER(BD_ATLETAS[TIEMPO],(BD_ATLETAS[ATLETA]=$A155)*(BD_ATLETAS[PRUEBA]='CHEQUEO D.M'!$B$1)*(BD_ATLETAS[SEXO]='CHEQUEO D.M'!$C$1)*(BD_ATLETAS[F. COMPETENCIA]='CHEQUEO D.M'!E$2)),"N/P")</f>
        <v>N/P</v>
      </c>
      <c r="F155" s="3" t="str" cm="1">
        <f t="array" ref="F155">IFERROR(_xlfn._xlws.FILTER(BD_ATLETAS[TIEMPO],(BD_ATLETAS[ATLETA]=$A155)*(BD_ATLETAS[PRUEBA]='CHEQUEO D.M'!$B$1)*(BD_ATLETAS[SEXO]='CHEQUEO D.M'!$C$1)*(BD_ATLETAS[F. COMPETENCIA]='CHEQUEO D.M'!F$2)),"N/P")</f>
        <v>N/P</v>
      </c>
      <c r="G155" s="3" t="str" cm="1">
        <f t="array" ref="G155">IFERROR(_xlfn._xlws.FILTER(BD_ATLETAS[TIEMPO],(BD_ATLETAS[ATLETA]=$A155)*(BD_ATLETAS[PRUEBA]='CHEQUEO D.M'!$B$1)*(BD_ATLETAS[SEXO]='CHEQUEO D.M'!$C$1)*(BD_ATLETAS[F. COMPETENCIA]='CHEQUEO D.M'!G$2)),"N/P")</f>
        <v>N/P</v>
      </c>
      <c r="H155" s="3" t="str" cm="1">
        <f t="array" ref="H155">IFERROR(_xlfn._xlws.FILTER(BD_ATLETAS[TIEMPO],(BD_ATLETAS[ATLETA]=$A155)*(BD_ATLETAS[PRUEBA]='CHEQUEO D.M'!$B$1)*(BD_ATLETAS[SEXO]='CHEQUEO D.M'!$C$1)*(BD_ATLETAS[F. COMPETENCIA]='CHEQUEO D.M'!H$2)),"N/P")</f>
        <v>N/P</v>
      </c>
      <c r="I155" s="3" t="str" cm="1">
        <f t="array" ref="I155">IFERROR(_xlfn._xlws.FILTER(BD_ATLETAS[TIEMPO],(BD_ATLETAS[ATLETA]=$A155)*(BD_ATLETAS[PRUEBA]='CHEQUEO D.M'!$B$1)*(BD_ATLETAS[SEXO]='CHEQUEO D.M'!$C$1)*(BD_ATLETAS[F. COMPETENCIA]='CHEQUEO D.M'!I$2)),"N/P")</f>
        <v>N/P</v>
      </c>
      <c r="J155" s="3" t="str" cm="1">
        <f t="array" ref="J155">IFERROR(_xlfn._xlws.FILTER(BD_ATLETAS[TIEMPO],(BD_ATLETAS[ATLETA]=$A155)*(BD_ATLETAS[PRUEBA]='CHEQUEO D.M'!$B$1)*(BD_ATLETAS[SEXO]='CHEQUEO D.M'!$C$1)*(BD_ATLETAS[F. COMPETENCIA]='CHEQUEO D.M'!J$2)),"N/P")</f>
        <v>N/P</v>
      </c>
      <c r="K155" s="3" t="str">
        <f t="shared" si="29"/>
        <v>-</v>
      </c>
      <c r="L155" s="3" t="str">
        <f t="shared" si="30"/>
        <v>-</v>
      </c>
      <c r="M155" s="1" t="str" cm="1">
        <f t="array" ref="M155">_xlfn.IFS(B155&lt;10,"",L155&gt;0,"",L155&lt;0,"VALIDO")</f>
        <v/>
      </c>
      <c r="N155" s="3" t="str">
        <f t="shared" si="32"/>
        <v/>
      </c>
      <c r="O155" s="3" t="str">
        <f t="shared" si="33"/>
        <v/>
      </c>
      <c r="P155" s="3" t="str">
        <f t="shared" si="34"/>
        <v/>
      </c>
      <c r="Q155" s="3" t="str">
        <f t="shared" si="35"/>
        <v/>
      </c>
      <c r="R155" s="3" t="str">
        <f t="shared" si="36"/>
        <v/>
      </c>
      <c r="S155" s="25" t="e" cm="1" vm="1">
        <f t="array" aca="1" ref="S155" ca="1">IF(INDEX(U155:X155,COUNTA(U155:X155))&lt;0,"MEJORA CONTINUA","")</f>
        <v>#VALUE!</v>
      </c>
      <c r="T155" s="1">
        <f t="shared" si="37"/>
        <v>0</v>
      </c>
    </row>
    <row r="156" spans="2:20" x14ac:dyDescent="0.25">
      <c r="B156" s="1">
        <f>_xlfn.XLOOKUP(A156,ATLETAS!$C:$C,ATLETAS!B:B,"-")</f>
        <v>0</v>
      </c>
      <c r="C156" s="1">
        <f>_xlfn.XLOOKUP(A156,ATLETAS!$C:$C,ATLETAS!F:F,"-")</f>
        <v>0</v>
      </c>
      <c r="D156" s="19" t="str">
        <f t="shared" si="31"/>
        <v>-</v>
      </c>
      <c r="E156" s="3" t="str" cm="1">
        <f t="array" ref="E156">IFERROR(_xlfn._xlws.FILTER(BD_ATLETAS[TIEMPO],(BD_ATLETAS[ATLETA]=$A156)*(BD_ATLETAS[PRUEBA]='CHEQUEO D.M'!$B$1)*(BD_ATLETAS[SEXO]='CHEQUEO D.M'!$C$1)*(BD_ATLETAS[F. COMPETENCIA]='CHEQUEO D.M'!E$2)),"N/P")</f>
        <v>N/P</v>
      </c>
      <c r="F156" s="3" t="str" cm="1">
        <f t="array" ref="F156">IFERROR(_xlfn._xlws.FILTER(BD_ATLETAS[TIEMPO],(BD_ATLETAS[ATLETA]=$A156)*(BD_ATLETAS[PRUEBA]='CHEQUEO D.M'!$B$1)*(BD_ATLETAS[SEXO]='CHEQUEO D.M'!$C$1)*(BD_ATLETAS[F. COMPETENCIA]='CHEQUEO D.M'!F$2)),"N/P")</f>
        <v>N/P</v>
      </c>
      <c r="G156" s="3" t="str" cm="1">
        <f t="array" ref="G156">IFERROR(_xlfn._xlws.FILTER(BD_ATLETAS[TIEMPO],(BD_ATLETAS[ATLETA]=$A156)*(BD_ATLETAS[PRUEBA]='CHEQUEO D.M'!$B$1)*(BD_ATLETAS[SEXO]='CHEQUEO D.M'!$C$1)*(BD_ATLETAS[F. COMPETENCIA]='CHEQUEO D.M'!G$2)),"N/P")</f>
        <v>N/P</v>
      </c>
      <c r="H156" s="3" t="str" cm="1">
        <f t="array" ref="H156">IFERROR(_xlfn._xlws.FILTER(BD_ATLETAS[TIEMPO],(BD_ATLETAS[ATLETA]=$A156)*(BD_ATLETAS[PRUEBA]='CHEQUEO D.M'!$B$1)*(BD_ATLETAS[SEXO]='CHEQUEO D.M'!$C$1)*(BD_ATLETAS[F. COMPETENCIA]='CHEQUEO D.M'!H$2)),"N/P")</f>
        <v>N/P</v>
      </c>
      <c r="I156" s="3" t="str" cm="1">
        <f t="array" ref="I156">IFERROR(_xlfn._xlws.FILTER(BD_ATLETAS[TIEMPO],(BD_ATLETAS[ATLETA]=$A156)*(BD_ATLETAS[PRUEBA]='CHEQUEO D.M'!$B$1)*(BD_ATLETAS[SEXO]='CHEQUEO D.M'!$C$1)*(BD_ATLETAS[F. COMPETENCIA]='CHEQUEO D.M'!I$2)),"N/P")</f>
        <v>N/P</v>
      </c>
      <c r="J156" s="3" t="str" cm="1">
        <f t="array" ref="J156">IFERROR(_xlfn._xlws.FILTER(BD_ATLETAS[TIEMPO],(BD_ATLETAS[ATLETA]=$A156)*(BD_ATLETAS[PRUEBA]='CHEQUEO D.M'!$B$1)*(BD_ATLETAS[SEXO]='CHEQUEO D.M'!$C$1)*(BD_ATLETAS[F. COMPETENCIA]='CHEQUEO D.M'!J$2)),"N/P")</f>
        <v>N/P</v>
      </c>
      <c r="K156" s="3" t="str">
        <f t="shared" si="29"/>
        <v>-</v>
      </c>
      <c r="L156" s="3" t="str">
        <f t="shared" si="30"/>
        <v>-</v>
      </c>
      <c r="M156" s="1" t="str" cm="1">
        <f t="array" ref="M156">_xlfn.IFS(B156&lt;10,"",L156&gt;0,"",L156&lt;0,"VALIDO")</f>
        <v/>
      </c>
      <c r="N156" s="3" t="str">
        <f t="shared" si="32"/>
        <v/>
      </c>
      <c r="O156" s="3" t="str">
        <f t="shared" si="33"/>
        <v/>
      </c>
      <c r="P156" s="3" t="str">
        <f t="shared" si="34"/>
        <v/>
      </c>
      <c r="Q156" s="3" t="str">
        <f t="shared" si="35"/>
        <v/>
      </c>
      <c r="R156" s="3" t="str">
        <f t="shared" si="36"/>
        <v/>
      </c>
      <c r="S156" s="25" t="e" cm="1" vm="1">
        <f t="array" aca="1" ref="S156" ca="1">IF(INDEX(U156:X156,COUNTA(U156:X156))&lt;0,"MEJORA CONTINUA","")</f>
        <v>#VALUE!</v>
      </c>
      <c r="T156" s="1">
        <f t="shared" si="37"/>
        <v>0</v>
      </c>
    </row>
    <row r="157" spans="2:20" x14ac:dyDescent="0.25">
      <c r="B157" s="1">
        <f>_xlfn.XLOOKUP(A157,ATLETAS!$C:$C,ATLETAS!B:B,"-")</f>
        <v>0</v>
      </c>
      <c r="C157" s="1">
        <f>_xlfn.XLOOKUP(A157,ATLETAS!$C:$C,ATLETAS!F:F,"-")</f>
        <v>0</v>
      </c>
      <c r="D157" s="19" t="str">
        <f t="shared" si="31"/>
        <v>-</v>
      </c>
      <c r="E157" s="3" t="str" cm="1">
        <f t="array" ref="E157">IFERROR(_xlfn._xlws.FILTER(BD_ATLETAS[TIEMPO],(BD_ATLETAS[ATLETA]=$A157)*(BD_ATLETAS[PRUEBA]='CHEQUEO D.M'!$B$1)*(BD_ATLETAS[SEXO]='CHEQUEO D.M'!$C$1)*(BD_ATLETAS[F. COMPETENCIA]='CHEQUEO D.M'!E$2)),"N/P")</f>
        <v>N/P</v>
      </c>
      <c r="F157" s="3" t="str" cm="1">
        <f t="array" ref="F157">IFERROR(_xlfn._xlws.FILTER(BD_ATLETAS[TIEMPO],(BD_ATLETAS[ATLETA]=$A157)*(BD_ATLETAS[PRUEBA]='CHEQUEO D.M'!$B$1)*(BD_ATLETAS[SEXO]='CHEQUEO D.M'!$C$1)*(BD_ATLETAS[F. COMPETENCIA]='CHEQUEO D.M'!F$2)),"N/P")</f>
        <v>N/P</v>
      </c>
      <c r="G157" s="3" t="str" cm="1">
        <f t="array" ref="G157">IFERROR(_xlfn._xlws.FILTER(BD_ATLETAS[TIEMPO],(BD_ATLETAS[ATLETA]=$A157)*(BD_ATLETAS[PRUEBA]='CHEQUEO D.M'!$B$1)*(BD_ATLETAS[SEXO]='CHEQUEO D.M'!$C$1)*(BD_ATLETAS[F. COMPETENCIA]='CHEQUEO D.M'!G$2)),"N/P")</f>
        <v>N/P</v>
      </c>
      <c r="H157" s="3" t="str" cm="1">
        <f t="array" ref="H157">IFERROR(_xlfn._xlws.FILTER(BD_ATLETAS[TIEMPO],(BD_ATLETAS[ATLETA]=$A157)*(BD_ATLETAS[PRUEBA]='CHEQUEO D.M'!$B$1)*(BD_ATLETAS[SEXO]='CHEQUEO D.M'!$C$1)*(BD_ATLETAS[F. COMPETENCIA]='CHEQUEO D.M'!H$2)),"N/P")</f>
        <v>N/P</v>
      </c>
      <c r="I157" s="3" t="str" cm="1">
        <f t="array" ref="I157">IFERROR(_xlfn._xlws.FILTER(BD_ATLETAS[TIEMPO],(BD_ATLETAS[ATLETA]=$A157)*(BD_ATLETAS[PRUEBA]='CHEQUEO D.M'!$B$1)*(BD_ATLETAS[SEXO]='CHEQUEO D.M'!$C$1)*(BD_ATLETAS[F. COMPETENCIA]='CHEQUEO D.M'!I$2)),"N/P")</f>
        <v>N/P</v>
      </c>
      <c r="J157" s="3" t="str" cm="1">
        <f t="array" ref="J157">IFERROR(_xlfn._xlws.FILTER(BD_ATLETAS[TIEMPO],(BD_ATLETAS[ATLETA]=$A157)*(BD_ATLETAS[PRUEBA]='CHEQUEO D.M'!$B$1)*(BD_ATLETAS[SEXO]='CHEQUEO D.M'!$C$1)*(BD_ATLETAS[F. COMPETENCIA]='CHEQUEO D.M'!J$2)),"N/P")</f>
        <v>N/P</v>
      </c>
      <c r="K157" s="3" t="str">
        <f t="shared" si="29"/>
        <v>-</v>
      </c>
      <c r="L157" s="3" t="str">
        <f t="shared" si="30"/>
        <v>-</v>
      </c>
      <c r="M157" s="1" t="str" cm="1">
        <f t="array" ref="M157">_xlfn.IFS(B157&lt;10,"",L157&gt;0,"",L157&lt;0,"VALIDO")</f>
        <v/>
      </c>
      <c r="N157" s="3" t="str">
        <f t="shared" si="32"/>
        <v/>
      </c>
      <c r="O157" s="3" t="str">
        <f t="shared" si="33"/>
        <v/>
      </c>
      <c r="P157" s="3" t="str">
        <f t="shared" si="34"/>
        <v/>
      </c>
      <c r="Q157" s="3" t="str">
        <f t="shared" si="35"/>
        <v/>
      </c>
      <c r="R157" s="3" t="str">
        <f t="shared" si="36"/>
        <v/>
      </c>
      <c r="S157" s="25" t="e" cm="1" vm="1">
        <f t="array" aca="1" ref="S157" ca="1">IF(INDEX(U157:X157,COUNTA(U157:X157))&lt;0,"MEJORA CONTINUA","")</f>
        <v>#VALUE!</v>
      </c>
      <c r="T157" s="1">
        <f t="shared" si="37"/>
        <v>0</v>
      </c>
    </row>
    <row r="158" spans="2:20" x14ac:dyDescent="0.25">
      <c r="B158" s="1">
        <f>_xlfn.XLOOKUP(A158,ATLETAS!$C:$C,ATLETAS!B:B,"-")</f>
        <v>0</v>
      </c>
      <c r="C158" s="1">
        <f>_xlfn.XLOOKUP(A158,ATLETAS!$C:$C,ATLETAS!F:F,"-")</f>
        <v>0</v>
      </c>
      <c r="D158" s="19" t="str">
        <f t="shared" si="31"/>
        <v>-</v>
      </c>
      <c r="E158" s="3" t="str" cm="1">
        <f t="array" ref="E158">IFERROR(_xlfn._xlws.FILTER(BD_ATLETAS[TIEMPO],(BD_ATLETAS[ATLETA]=$A158)*(BD_ATLETAS[PRUEBA]='CHEQUEO D.M'!$B$1)*(BD_ATLETAS[SEXO]='CHEQUEO D.M'!$C$1)*(BD_ATLETAS[F. COMPETENCIA]='CHEQUEO D.M'!E$2)),"N/P")</f>
        <v>N/P</v>
      </c>
      <c r="F158" s="3" t="str" cm="1">
        <f t="array" ref="F158">IFERROR(_xlfn._xlws.FILTER(BD_ATLETAS[TIEMPO],(BD_ATLETAS[ATLETA]=$A158)*(BD_ATLETAS[PRUEBA]='CHEQUEO D.M'!$B$1)*(BD_ATLETAS[SEXO]='CHEQUEO D.M'!$C$1)*(BD_ATLETAS[F. COMPETENCIA]='CHEQUEO D.M'!F$2)),"N/P")</f>
        <v>N/P</v>
      </c>
      <c r="G158" s="3" t="str" cm="1">
        <f t="array" ref="G158">IFERROR(_xlfn._xlws.FILTER(BD_ATLETAS[TIEMPO],(BD_ATLETAS[ATLETA]=$A158)*(BD_ATLETAS[PRUEBA]='CHEQUEO D.M'!$B$1)*(BD_ATLETAS[SEXO]='CHEQUEO D.M'!$C$1)*(BD_ATLETAS[F. COMPETENCIA]='CHEQUEO D.M'!G$2)),"N/P")</f>
        <v>N/P</v>
      </c>
      <c r="H158" s="3" t="str" cm="1">
        <f t="array" ref="H158">IFERROR(_xlfn._xlws.FILTER(BD_ATLETAS[TIEMPO],(BD_ATLETAS[ATLETA]=$A158)*(BD_ATLETAS[PRUEBA]='CHEQUEO D.M'!$B$1)*(BD_ATLETAS[SEXO]='CHEQUEO D.M'!$C$1)*(BD_ATLETAS[F. COMPETENCIA]='CHEQUEO D.M'!H$2)),"N/P")</f>
        <v>N/P</v>
      </c>
      <c r="I158" s="3" t="str" cm="1">
        <f t="array" ref="I158">IFERROR(_xlfn._xlws.FILTER(BD_ATLETAS[TIEMPO],(BD_ATLETAS[ATLETA]=$A158)*(BD_ATLETAS[PRUEBA]='CHEQUEO D.M'!$B$1)*(BD_ATLETAS[SEXO]='CHEQUEO D.M'!$C$1)*(BD_ATLETAS[F. COMPETENCIA]='CHEQUEO D.M'!I$2)),"N/P")</f>
        <v>N/P</v>
      </c>
      <c r="J158" s="3" t="str" cm="1">
        <f t="array" ref="J158">IFERROR(_xlfn._xlws.FILTER(BD_ATLETAS[TIEMPO],(BD_ATLETAS[ATLETA]=$A158)*(BD_ATLETAS[PRUEBA]='CHEQUEO D.M'!$B$1)*(BD_ATLETAS[SEXO]='CHEQUEO D.M'!$C$1)*(BD_ATLETAS[F. COMPETENCIA]='CHEQUEO D.M'!J$2)),"N/P")</f>
        <v>N/P</v>
      </c>
      <c r="K158" s="3" t="str">
        <f t="shared" si="29"/>
        <v>-</v>
      </c>
      <c r="L158" s="3" t="str">
        <f t="shared" si="30"/>
        <v>-</v>
      </c>
      <c r="M158" s="1" t="str" cm="1">
        <f t="array" ref="M158">_xlfn.IFS(B158&lt;10,"",L158&gt;0,"",L158&lt;0,"VALIDO")</f>
        <v/>
      </c>
      <c r="N158" s="3" t="str">
        <f t="shared" si="32"/>
        <v/>
      </c>
      <c r="O158" s="3" t="str">
        <f t="shared" si="33"/>
        <v/>
      </c>
      <c r="P158" s="3" t="str">
        <f t="shared" si="34"/>
        <v/>
      </c>
      <c r="Q158" s="3" t="str">
        <f t="shared" si="35"/>
        <v/>
      </c>
      <c r="R158" s="3" t="str">
        <f t="shared" si="36"/>
        <v/>
      </c>
      <c r="S158" s="25" t="e" cm="1" vm="1">
        <f t="array" aca="1" ref="S158" ca="1">IF(INDEX(U158:X158,COUNTA(U158:X158))&lt;0,"MEJORA CONTINUA","")</f>
        <v>#VALUE!</v>
      </c>
      <c r="T158" s="1">
        <f t="shared" si="37"/>
        <v>0</v>
      </c>
    </row>
    <row r="159" spans="2:20" x14ac:dyDescent="0.25">
      <c r="B159" s="1">
        <f>_xlfn.XLOOKUP(A159,ATLETAS!$C:$C,ATLETAS!B:B,"-")</f>
        <v>0</v>
      </c>
      <c r="C159" s="1">
        <f>_xlfn.XLOOKUP(A159,ATLETAS!$C:$C,ATLETAS!F:F,"-")</f>
        <v>0</v>
      </c>
      <c r="D159" s="19" t="str">
        <f t="shared" si="31"/>
        <v>-</v>
      </c>
      <c r="E159" s="3" t="str" cm="1">
        <f t="array" ref="E159">IFERROR(_xlfn._xlws.FILTER(BD_ATLETAS[TIEMPO],(BD_ATLETAS[ATLETA]=$A159)*(BD_ATLETAS[PRUEBA]='CHEQUEO D.M'!$B$1)*(BD_ATLETAS[SEXO]='CHEQUEO D.M'!$C$1)*(BD_ATLETAS[F. COMPETENCIA]='CHEQUEO D.M'!E$2)),"N/P")</f>
        <v>N/P</v>
      </c>
      <c r="F159" s="3" t="str" cm="1">
        <f t="array" ref="F159">IFERROR(_xlfn._xlws.FILTER(BD_ATLETAS[TIEMPO],(BD_ATLETAS[ATLETA]=$A159)*(BD_ATLETAS[PRUEBA]='CHEQUEO D.M'!$B$1)*(BD_ATLETAS[SEXO]='CHEQUEO D.M'!$C$1)*(BD_ATLETAS[F. COMPETENCIA]='CHEQUEO D.M'!F$2)),"N/P")</f>
        <v>N/P</v>
      </c>
      <c r="G159" s="3" t="str" cm="1">
        <f t="array" ref="G159">IFERROR(_xlfn._xlws.FILTER(BD_ATLETAS[TIEMPO],(BD_ATLETAS[ATLETA]=$A159)*(BD_ATLETAS[PRUEBA]='CHEQUEO D.M'!$B$1)*(BD_ATLETAS[SEXO]='CHEQUEO D.M'!$C$1)*(BD_ATLETAS[F. COMPETENCIA]='CHEQUEO D.M'!G$2)),"N/P")</f>
        <v>N/P</v>
      </c>
      <c r="H159" s="3" t="str" cm="1">
        <f t="array" ref="H159">IFERROR(_xlfn._xlws.FILTER(BD_ATLETAS[TIEMPO],(BD_ATLETAS[ATLETA]=$A159)*(BD_ATLETAS[PRUEBA]='CHEQUEO D.M'!$B$1)*(BD_ATLETAS[SEXO]='CHEQUEO D.M'!$C$1)*(BD_ATLETAS[F. COMPETENCIA]='CHEQUEO D.M'!H$2)),"N/P")</f>
        <v>N/P</v>
      </c>
      <c r="I159" s="3" t="str" cm="1">
        <f t="array" ref="I159">IFERROR(_xlfn._xlws.FILTER(BD_ATLETAS[TIEMPO],(BD_ATLETAS[ATLETA]=$A159)*(BD_ATLETAS[PRUEBA]='CHEQUEO D.M'!$B$1)*(BD_ATLETAS[SEXO]='CHEQUEO D.M'!$C$1)*(BD_ATLETAS[F. COMPETENCIA]='CHEQUEO D.M'!I$2)),"N/P")</f>
        <v>N/P</v>
      </c>
      <c r="J159" s="3" t="str" cm="1">
        <f t="array" ref="J159">IFERROR(_xlfn._xlws.FILTER(BD_ATLETAS[TIEMPO],(BD_ATLETAS[ATLETA]=$A159)*(BD_ATLETAS[PRUEBA]='CHEQUEO D.M'!$B$1)*(BD_ATLETAS[SEXO]='CHEQUEO D.M'!$C$1)*(BD_ATLETAS[F. COMPETENCIA]='CHEQUEO D.M'!J$2)),"N/P")</f>
        <v>N/P</v>
      </c>
      <c r="K159" s="3" t="str">
        <f t="shared" si="29"/>
        <v>-</v>
      </c>
      <c r="L159" s="3" t="str">
        <f t="shared" si="30"/>
        <v>-</v>
      </c>
      <c r="M159" s="1" t="str" cm="1">
        <f t="array" ref="M159">_xlfn.IFS(B159&lt;10,"",L159&gt;0,"",L159&lt;0,"VALIDO")</f>
        <v/>
      </c>
      <c r="N159" s="3" t="str">
        <f t="shared" si="32"/>
        <v/>
      </c>
      <c r="O159" s="3" t="str">
        <f t="shared" si="33"/>
        <v/>
      </c>
      <c r="P159" s="3" t="str">
        <f t="shared" si="34"/>
        <v/>
      </c>
      <c r="Q159" s="3" t="str">
        <f t="shared" si="35"/>
        <v/>
      </c>
      <c r="R159" s="3" t="str">
        <f t="shared" si="36"/>
        <v/>
      </c>
      <c r="S159" s="25" t="e" cm="1" vm="1">
        <f t="array" aca="1" ref="S159" ca="1">IF(INDEX(U159:X159,COUNTA(U159:X159))&lt;0,"MEJORA CONTINUA","")</f>
        <v>#VALUE!</v>
      </c>
      <c r="T159" s="1">
        <f t="shared" si="37"/>
        <v>0</v>
      </c>
    </row>
    <row r="160" spans="2:20" x14ac:dyDescent="0.25">
      <c r="B160" s="1">
        <f>_xlfn.XLOOKUP(A160,ATLETAS!$C:$C,ATLETAS!B:B,"-")</f>
        <v>0</v>
      </c>
      <c r="C160" s="1">
        <f>_xlfn.XLOOKUP(A160,ATLETAS!$C:$C,ATLETAS!F:F,"-")</f>
        <v>0</v>
      </c>
      <c r="D160" s="19" t="str">
        <f t="shared" si="31"/>
        <v>-</v>
      </c>
      <c r="E160" s="3" t="str" cm="1">
        <f t="array" ref="E160">IFERROR(_xlfn._xlws.FILTER(BD_ATLETAS[TIEMPO],(BD_ATLETAS[ATLETA]=$A160)*(BD_ATLETAS[PRUEBA]='CHEQUEO D.M'!$B$1)*(BD_ATLETAS[SEXO]='CHEQUEO D.M'!$C$1)*(BD_ATLETAS[F. COMPETENCIA]='CHEQUEO D.M'!E$2)),"N/P")</f>
        <v>N/P</v>
      </c>
      <c r="F160" s="3" t="str" cm="1">
        <f t="array" ref="F160">IFERROR(_xlfn._xlws.FILTER(BD_ATLETAS[TIEMPO],(BD_ATLETAS[ATLETA]=$A160)*(BD_ATLETAS[PRUEBA]='CHEQUEO D.M'!$B$1)*(BD_ATLETAS[SEXO]='CHEQUEO D.M'!$C$1)*(BD_ATLETAS[F. COMPETENCIA]='CHEQUEO D.M'!F$2)),"N/P")</f>
        <v>N/P</v>
      </c>
      <c r="G160" s="3" t="str" cm="1">
        <f t="array" ref="G160">IFERROR(_xlfn._xlws.FILTER(BD_ATLETAS[TIEMPO],(BD_ATLETAS[ATLETA]=$A160)*(BD_ATLETAS[PRUEBA]='CHEQUEO D.M'!$B$1)*(BD_ATLETAS[SEXO]='CHEQUEO D.M'!$C$1)*(BD_ATLETAS[F. COMPETENCIA]='CHEQUEO D.M'!G$2)),"N/P")</f>
        <v>N/P</v>
      </c>
      <c r="H160" s="3" t="str" cm="1">
        <f t="array" ref="H160">IFERROR(_xlfn._xlws.FILTER(BD_ATLETAS[TIEMPO],(BD_ATLETAS[ATLETA]=$A160)*(BD_ATLETAS[PRUEBA]='CHEQUEO D.M'!$B$1)*(BD_ATLETAS[SEXO]='CHEQUEO D.M'!$C$1)*(BD_ATLETAS[F. COMPETENCIA]='CHEQUEO D.M'!H$2)),"N/P")</f>
        <v>N/P</v>
      </c>
      <c r="I160" s="3" t="str" cm="1">
        <f t="array" ref="I160">IFERROR(_xlfn._xlws.FILTER(BD_ATLETAS[TIEMPO],(BD_ATLETAS[ATLETA]=$A160)*(BD_ATLETAS[PRUEBA]='CHEQUEO D.M'!$B$1)*(BD_ATLETAS[SEXO]='CHEQUEO D.M'!$C$1)*(BD_ATLETAS[F. COMPETENCIA]='CHEQUEO D.M'!I$2)),"N/P")</f>
        <v>N/P</v>
      </c>
      <c r="J160" s="3" t="str" cm="1">
        <f t="array" ref="J160">IFERROR(_xlfn._xlws.FILTER(BD_ATLETAS[TIEMPO],(BD_ATLETAS[ATLETA]=$A160)*(BD_ATLETAS[PRUEBA]='CHEQUEO D.M'!$B$1)*(BD_ATLETAS[SEXO]='CHEQUEO D.M'!$C$1)*(BD_ATLETAS[F. COMPETENCIA]='CHEQUEO D.M'!J$2)),"N/P")</f>
        <v>N/P</v>
      </c>
      <c r="K160" s="3" t="str">
        <f t="shared" si="29"/>
        <v>-</v>
      </c>
      <c r="L160" s="3" t="str">
        <f t="shared" si="30"/>
        <v>-</v>
      </c>
      <c r="M160" s="1" t="str" cm="1">
        <f t="array" ref="M160">_xlfn.IFS(B160&lt;10,"",L160&gt;0,"",L160&lt;0,"VALIDO")</f>
        <v/>
      </c>
      <c r="N160" s="3" t="str">
        <f t="shared" si="32"/>
        <v/>
      </c>
      <c r="O160" s="3" t="str">
        <f t="shared" si="33"/>
        <v/>
      </c>
      <c r="P160" s="3" t="str">
        <f t="shared" si="34"/>
        <v/>
      </c>
      <c r="Q160" s="3" t="str">
        <f t="shared" si="35"/>
        <v/>
      </c>
      <c r="R160" s="3" t="str">
        <f t="shared" si="36"/>
        <v/>
      </c>
      <c r="S160" s="25" t="e" cm="1" vm="1">
        <f t="array" aca="1" ref="S160" ca="1">IF(INDEX(U160:X160,COUNTA(U160:X160))&lt;0,"MEJORA CONTINUA","")</f>
        <v>#VALUE!</v>
      </c>
      <c r="T160" s="1">
        <f t="shared" si="37"/>
        <v>0</v>
      </c>
    </row>
    <row r="161" spans="2:20" x14ac:dyDescent="0.25">
      <c r="B161" s="1">
        <f>_xlfn.XLOOKUP(A161,ATLETAS!$C:$C,ATLETAS!B:B,"-")</f>
        <v>0</v>
      </c>
      <c r="C161" s="1">
        <f>_xlfn.XLOOKUP(A161,ATLETAS!$C:$C,ATLETAS!F:F,"-")</f>
        <v>0</v>
      </c>
      <c r="D161" s="19" t="str">
        <f t="shared" si="31"/>
        <v>-</v>
      </c>
      <c r="E161" s="3" t="str" cm="1">
        <f t="array" ref="E161">IFERROR(_xlfn._xlws.FILTER(BD_ATLETAS[TIEMPO],(BD_ATLETAS[ATLETA]=$A161)*(BD_ATLETAS[PRUEBA]='CHEQUEO D.M'!$B$1)*(BD_ATLETAS[SEXO]='CHEQUEO D.M'!$C$1)*(BD_ATLETAS[F. COMPETENCIA]='CHEQUEO D.M'!E$2)),"N/P")</f>
        <v>N/P</v>
      </c>
      <c r="F161" s="3" t="str" cm="1">
        <f t="array" ref="F161">IFERROR(_xlfn._xlws.FILTER(BD_ATLETAS[TIEMPO],(BD_ATLETAS[ATLETA]=$A161)*(BD_ATLETAS[PRUEBA]='CHEQUEO D.M'!$B$1)*(BD_ATLETAS[SEXO]='CHEQUEO D.M'!$C$1)*(BD_ATLETAS[F. COMPETENCIA]='CHEQUEO D.M'!F$2)),"N/P")</f>
        <v>N/P</v>
      </c>
      <c r="G161" s="3" t="str" cm="1">
        <f t="array" ref="G161">IFERROR(_xlfn._xlws.FILTER(BD_ATLETAS[TIEMPO],(BD_ATLETAS[ATLETA]=$A161)*(BD_ATLETAS[PRUEBA]='CHEQUEO D.M'!$B$1)*(BD_ATLETAS[SEXO]='CHEQUEO D.M'!$C$1)*(BD_ATLETAS[F. COMPETENCIA]='CHEQUEO D.M'!G$2)),"N/P")</f>
        <v>N/P</v>
      </c>
      <c r="H161" s="3" t="str" cm="1">
        <f t="array" ref="H161">IFERROR(_xlfn._xlws.FILTER(BD_ATLETAS[TIEMPO],(BD_ATLETAS[ATLETA]=$A161)*(BD_ATLETAS[PRUEBA]='CHEQUEO D.M'!$B$1)*(BD_ATLETAS[SEXO]='CHEQUEO D.M'!$C$1)*(BD_ATLETAS[F. COMPETENCIA]='CHEQUEO D.M'!H$2)),"N/P")</f>
        <v>N/P</v>
      </c>
      <c r="I161" s="3" t="str" cm="1">
        <f t="array" ref="I161">IFERROR(_xlfn._xlws.FILTER(BD_ATLETAS[TIEMPO],(BD_ATLETAS[ATLETA]=$A161)*(BD_ATLETAS[PRUEBA]='CHEQUEO D.M'!$B$1)*(BD_ATLETAS[SEXO]='CHEQUEO D.M'!$C$1)*(BD_ATLETAS[F. COMPETENCIA]='CHEQUEO D.M'!I$2)),"N/P")</f>
        <v>N/P</v>
      </c>
      <c r="J161" s="3" t="str" cm="1">
        <f t="array" ref="J161">IFERROR(_xlfn._xlws.FILTER(BD_ATLETAS[TIEMPO],(BD_ATLETAS[ATLETA]=$A161)*(BD_ATLETAS[PRUEBA]='CHEQUEO D.M'!$B$1)*(BD_ATLETAS[SEXO]='CHEQUEO D.M'!$C$1)*(BD_ATLETAS[F. COMPETENCIA]='CHEQUEO D.M'!J$2)),"N/P")</f>
        <v>N/P</v>
      </c>
      <c r="K161" s="3" t="str">
        <f t="shared" si="29"/>
        <v>-</v>
      </c>
      <c r="L161" s="3" t="str">
        <f t="shared" si="30"/>
        <v>-</v>
      </c>
      <c r="M161" s="1" t="str" cm="1">
        <f t="array" ref="M161">_xlfn.IFS(B161&lt;10,"",L161&gt;0,"",L161&lt;0,"VALIDO")</f>
        <v/>
      </c>
      <c r="N161" s="3" t="str">
        <f t="shared" si="32"/>
        <v/>
      </c>
      <c r="O161" s="3" t="str">
        <f t="shared" si="33"/>
        <v/>
      </c>
      <c r="P161" s="3" t="str">
        <f t="shared" si="34"/>
        <v/>
      </c>
      <c r="Q161" s="3" t="str">
        <f t="shared" si="35"/>
        <v/>
      </c>
      <c r="R161" s="3" t="str">
        <f t="shared" si="36"/>
        <v/>
      </c>
      <c r="S161" s="25" t="e" cm="1" vm="1">
        <f t="array" aca="1" ref="S161" ca="1">IF(INDEX(U161:X161,COUNTA(U161:X161))&lt;0,"MEJORA CONTINUA","")</f>
        <v>#VALUE!</v>
      </c>
      <c r="T161" s="1">
        <f t="shared" si="37"/>
        <v>0</v>
      </c>
    </row>
    <row r="162" spans="2:20" x14ac:dyDescent="0.25">
      <c r="B162" s="1">
        <f>_xlfn.XLOOKUP(A162,ATLETAS!$C:$C,ATLETAS!B:B,"-")</f>
        <v>0</v>
      </c>
      <c r="C162" s="1">
        <f>_xlfn.XLOOKUP(A162,ATLETAS!$C:$C,ATLETAS!F:F,"-")</f>
        <v>0</v>
      </c>
      <c r="D162" s="19" t="str">
        <f t="shared" si="31"/>
        <v>-</v>
      </c>
      <c r="E162" s="3" t="str" cm="1">
        <f t="array" ref="E162">IFERROR(_xlfn._xlws.FILTER(BD_ATLETAS[TIEMPO],(BD_ATLETAS[ATLETA]=$A162)*(BD_ATLETAS[PRUEBA]='CHEQUEO D.M'!$B$1)*(BD_ATLETAS[SEXO]='CHEQUEO D.M'!$C$1)*(BD_ATLETAS[F. COMPETENCIA]='CHEQUEO D.M'!E$2)),"N/P")</f>
        <v>N/P</v>
      </c>
      <c r="F162" s="3" t="str" cm="1">
        <f t="array" ref="F162">IFERROR(_xlfn._xlws.FILTER(BD_ATLETAS[TIEMPO],(BD_ATLETAS[ATLETA]=$A162)*(BD_ATLETAS[PRUEBA]='CHEQUEO D.M'!$B$1)*(BD_ATLETAS[SEXO]='CHEQUEO D.M'!$C$1)*(BD_ATLETAS[F. COMPETENCIA]='CHEQUEO D.M'!F$2)),"N/P")</f>
        <v>N/P</v>
      </c>
      <c r="G162" s="3" t="str" cm="1">
        <f t="array" ref="G162">IFERROR(_xlfn._xlws.FILTER(BD_ATLETAS[TIEMPO],(BD_ATLETAS[ATLETA]=$A162)*(BD_ATLETAS[PRUEBA]='CHEQUEO D.M'!$B$1)*(BD_ATLETAS[SEXO]='CHEQUEO D.M'!$C$1)*(BD_ATLETAS[F. COMPETENCIA]='CHEQUEO D.M'!G$2)),"N/P")</f>
        <v>N/P</v>
      </c>
      <c r="H162" s="3" t="str" cm="1">
        <f t="array" ref="H162">IFERROR(_xlfn._xlws.FILTER(BD_ATLETAS[TIEMPO],(BD_ATLETAS[ATLETA]=$A162)*(BD_ATLETAS[PRUEBA]='CHEQUEO D.M'!$B$1)*(BD_ATLETAS[SEXO]='CHEQUEO D.M'!$C$1)*(BD_ATLETAS[F. COMPETENCIA]='CHEQUEO D.M'!H$2)),"N/P")</f>
        <v>N/P</v>
      </c>
      <c r="I162" s="3" t="str" cm="1">
        <f t="array" ref="I162">IFERROR(_xlfn._xlws.FILTER(BD_ATLETAS[TIEMPO],(BD_ATLETAS[ATLETA]=$A162)*(BD_ATLETAS[PRUEBA]='CHEQUEO D.M'!$B$1)*(BD_ATLETAS[SEXO]='CHEQUEO D.M'!$C$1)*(BD_ATLETAS[F. COMPETENCIA]='CHEQUEO D.M'!I$2)),"N/P")</f>
        <v>N/P</v>
      </c>
      <c r="J162" s="3" t="str" cm="1">
        <f t="array" ref="J162">IFERROR(_xlfn._xlws.FILTER(BD_ATLETAS[TIEMPO],(BD_ATLETAS[ATLETA]=$A162)*(BD_ATLETAS[PRUEBA]='CHEQUEO D.M'!$B$1)*(BD_ATLETAS[SEXO]='CHEQUEO D.M'!$C$1)*(BD_ATLETAS[F. COMPETENCIA]='CHEQUEO D.M'!J$2)),"N/P")</f>
        <v>N/P</v>
      </c>
      <c r="K162" s="3" t="str">
        <f t="shared" si="29"/>
        <v>-</v>
      </c>
      <c r="L162" s="3" t="str">
        <f t="shared" si="30"/>
        <v>-</v>
      </c>
      <c r="M162" s="1" t="str" cm="1">
        <f t="array" ref="M162">_xlfn.IFS(B162&lt;10,"",L162&gt;0,"",L162&lt;0,"VALIDO")</f>
        <v/>
      </c>
      <c r="N162" s="3" t="str">
        <f t="shared" si="32"/>
        <v/>
      </c>
      <c r="O162" s="3" t="str">
        <f t="shared" si="33"/>
        <v/>
      </c>
      <c r="P162" s="3" t="str">
        <f t="shared" si="34"/>
        <v/>
      </c>
      <c r="Q162" s="3" t="str">
        <f t="shared" si="35"/>
        <v/>
      </c>
      <c r="R162" s="3" t="str">
        <f t="shared" si="36"/>
        <v/>
      </c>
      <c r="S162" s="25" t="e" cm="1" vm="1">
        <f t="array" aca="1" ref="S162" ca="1">IF(INDEX(U162:X162,COUNTA(U162:X162))&lt;0,"MEJORA CONTINUA","")</f>
        <v>#VALUE!</v>
      </c>
      <c r="T162" s="1">
        <f t="shared" si="37"/>
        <v>0</v>
      </c>
    </row>
    <row r="163" spans="2:20" x14ac:dyDescent="0.25">
      <c r="B163" s="1">
        <f>_xlfn.XLOOKUP(A163,ATLETAS!$C:$C,ATLETAS!B:B,"-")</f>
        <v>0</v>
      </c>
      <c r="C163" s="1">
        <f>_xlfn.XLOOKUP(A163,ATLETAS!$C:$C,ATLETAS!F:F,"-")</f>
        <v>0</v>
      </c>
      <c r="D163" s="19" t="str">
        <f t="shared" si="31"/>
        <v>-</v>
      </c>
      <c r="E163" s="3" t="str" cm="1">
        <f t="array" ref="E163">IFERROR(_xlfn._xlws.FILTER(BD_ATLETAS[TIEMPO],(BD_ATLETAS[ATLETA]=$A163)*(BD_ATLETAS[PRUEBA]='CHEQUEO D.M'!$B$1)*(BD_ATLETAS[SEXO]='CHEQUEO D.M'!$C$1)*(BD_ATLETAS[F. COMPETENCIA]='CHEQUEO D.M'!E$2)),"N/P")</f>
        <v>N/P</v>
      </c>
      <c r="F163" s="3" t="str" cm="1">
        <f t="array" ref="F163">IFERROR(_xlfn._xlws.FILTER(BD_ATLETAS[TIEMPO],(BD_ATLETAS[ATLETA]=$A163)*(BD_ATLETAS[PRUEBA]='CHEQUEO D.M'!$B$1)*(BD_ATLETAS[SEXO]='CHEQUEO D.M'!$C$1)*(BD_ATLETAS[F. COMPETENCIA]='CHEQUEO D.M'!F$2)),"N/P")</f>
        <v>N/P</v>
      </c>
      <c r="G163" s="3" t="str" cm="1">
        <f t="array" ref="G163">IFERROR(_xlfn._xlws.FILTER(BD_ATLETAS[TIEMPO],(BD_ATLETAS[ATLETA]=$A163)*(BD_ATLETAS[PRUEBA]='CHEQUEO D.M'!$B$1)*(BD_ATLETAS[SEXO]='CHEQUEO D.M'!$C$1)*(BD_ATLETAS[F. COMPETENCIA]='CHEQUEO D.M'!G$2)),"N/P")</f>
        <v>N/P</v>
      </c>
      <c r="H163" s="3" t="str" cm="1">
        <f t="array" ref="H163">IFERROR(_xlfn._xlws.FILTER(BD_ATLETAS[TIEMPO],(BD_ATLETAS[ATLETA]=$A163)*(BD_ATLETAS[PRUEBA]='CHEQUEO D.M'!$B$1)*(BD_ATLETAS[SEXO]='CHEQUEO D.M'!$C$1)*(BD_ATLETAS[F. COMPETENCIA]='CHEQUEO D.M'!H$2)),"N/P")</f>
        <v>N/P</v>
      </c>
      <c r="I163" s="3" t="str" cm="1">
        <f t="array" ref="I163">IFERROR(_xlfn._xlws.FILTER(BD_ATLETAS[TIEMPO],(BD_ATLETAS[ATLETA]=$A163)*(BD_ATLETAS[PRUEBA]='CHEQUEO D.M'!$B$1)*(BD_ATLETAS[SEXO]='CHEQUEO D.M'!$C$1)*(BD_ATLETAS[F. COMPETENCIA]='CHEQUEO D.M'!I$2)),"N/P")</f>
        <v>N/P</v>
      </c>
      <c r="J163" s="3" t="str" cm="1">
        <f t="array" ref="J163">IFERROR(_xlfn._xlws.FILTER(BD_ATLETAS[TIEMPO],(BD_ATLETAS[ATLETA]=$A163)*(BD_ATLETAS[PRUEBA]='CHEQUEO D.M'!$B$1)*(BD_ATLETAS[SEXO]='CHEQUEO D.M'!$C$1)*(BD_ATLETAS[F. COMPETENCIA]='CHEQUEO D.M'!J$2)),"N/P")</f>
        <v>N/P</v>
      </c>
      <c r="K163" s="3" t="str">
        <f t="shared" si="29"/>
        <v>-</v>
      </c>
      <c r="L163" s="3" t="str">
        <f t="shared" si="30"/>
        <v>-</v>
      </c>
      <c r="M163" s="1" t="str" cm="1">
        <f t="array" ref="M163">_xlfn.IFS(B163&lt;10,"",L163&gt;0,"",L163&lt;0,"VALIDO")</f>
        <v/>
      </c>
      <c r="N163" s="3" t="str">
        <f t="shared" si="32"/>
        <v/>
      </c>
      <c r="O163" s="3" t="str">
        <f t="shared" si="33"/>
        <v/>
      </c>
      <c r="P163" s="3" t="str">
        <f t="shared" si="34"/>
        <v/>
      </c>
      <c r="Q163" s="3" t="str">
        <f t="shared" si="35"/>
        <v/>
      </c>
      <c r="R163" s="3" t="str">
        <f t="shared" si="36"/>
        <v/>
      </c>
      <c r="S163" s="25" t="e" cm="1" vm="1">
        <f t="array" aca="1" ref="S163" ca="1">IF(INDEX(U163:X163,COUNTA(U163:X163))&lt;0,"MEJORA CONTINUA","")</f>
        <v>#VALUE!</v>
      </c>
      <c r="T163" s="1">
        <f t="shared" si="37"/>
        <v>0</v>
      </c>
    </row>
    <row r="164" spans="2:20" x14ac:dyDescent="0.25">
      <c r="B164" s="1">
        <f>_xlfn.XLOOKUP(A164,ATLETAS!$C:$C,ATLETAS!B:B,"-")</f>
        <v>0</v>
      </c>
      <c r="C164" s="1">
        <f>_xlfn.XLOOKUP(A164,ATLETAS!$C:$C,ATLETAS!F:F,"-")</f>
        <v>0</v>
      </c>
      <c r="D164" s="19" t="str">
        <f t="shared" si="31"/>
        <v>-</v>
      </c>
      <c r="E164" s="3" t="str" cm="1">
        <f t="array" ref="E164">IFERROR(_xlfn._xlws.FILTER(BD_ATLETAS[TIEMPO],(BD_ATLETAS[ATLETA]=$A164)*(BD_ATLETAS[PRUEBA]='CHEQUEO D.M'!$B$1)*(BD_ATLETAS[SEXO]='CHEQUEO D.M'!$C$1)*(BD_ATLETAS[F. COMPETENCIA]='CHEQUEO D.M'!E$2)),"N/P")</f>
        <v>N/P</v>
      </c>
      <c r="F164" s="3" t="str" cm="1">
        <f t="array" ref="F164">IFERROR(_xlfn._xlws.FILTER(BD_ATLETAS[TIEMPO],(BD_ATLETAS[ATLETA]=$A164)*(BD_ATLETAS[PRUEBA]='CHEQUEO D.M'!$B$1)*(BD_ATLETAS[SEXO]='CHEQUEO D.M'!$C$1)*(BD_ATLETAS[F. COMPETENCIA]='CHEQUEO D.M'!F$2)),"N/P")</f>
        <v>N/P</v>
      </c>
      <c r="G164" s="3" t="str" cm="1">
        <f t="array" ref="G164">IFERROR(_xlfn._xlws.FILTER(BD_ATLETAS[TIEMPO],(BD_ATLETAS[ATLETA]=$A164)*(BD_ATLETAS[PRUEBA]='CHEQUEO D.M'!$B$1)*(BD_ATLETAS[SEXO]='CHEQUEO D.M'!$C$1)*(BD_ATLETAS[F. COMPETENCIA]='CHEQUEO D.M'!G$2)),"N/P")</f>
        <v>N/P</v>
      </c>
      <c r="H164" s="3" t="str" cm="1">
        <f t="array" ref="H164">IFERROR(_xlfn._xlws.FILTER(BD_ATLETAS[TIEMPO],(BD_ATLETAS[ATLETA]=$A164)*(BD_ATLETAS[PRUEBA]='CHEQUEO D.M'!$B$1)*(BD_ATLETAS[SEXO]='CHEQUEO D.M'!$C$1)*(BD_ATLETAS[F. COMPETENCIA]='CHEQUEO D.M'!H$2)),"N/P")</f>
        <v>N/P</v>
      </c>
      <c r="I164" s="3" t="str" cm="1">
        <f t="array" ref="I164">IFERROR(_xlfn._xlws.FILTER(BD_ATLETAS[TIEMPO],(BD_ATLETAS[ATLETA]=$A164)*(BD_ATLETAS[PRUEBA]='CHEQUEO D.M'!$B$1)*(BD_ATLETAS[SEXO]='CHEQUEO D.M'!$C$1)*(BD_ATLETAS[F. COMPETENCIA]='CHEQUEO D.M'!I$2)),"N/P")</f>
        <v>N/P</v>
      </c>
      <c r="J164" s="3" t="str" cm="1">
        <f t="array" ref="J164">IFERROR(_xlfn._xlws.FILTER(BD_ATLETAS[TIEMPO],(BD_ATLETAS[ATLETA]=$A164)*(BD_ATLETAS[PRUEBA]='CHEQUEO D.M'!$B$1)*(BD_ATLETAS[SEXO]='CHEQUEO D.M'!$C$1)*(BD_ATLETAS[F. COMPETENCIA]='CHEQUEO D.M'!J$2)),"N/P")</f>
        <v>N/P</v>
      </c>
      <c r="K164" s="3" t="str">
        <f t="shared" si="29"/>
        <v>-</v>
      </c>
      <c r="L164" s="3" t="str">
        <f t="shared" si="30"/>
        <v>-</v>
      </c>
      <c r="M164" s="1" t="str" cm="1">
        <f t="array" ref="M164">_xlfn.IFS(B164&lt;10,"",L164&gt;0,"",L164&lt;0,"VALIDO")</f>
        <v/>
      </c>
      <c r="N164" s="3" t="str">
        <f t="shared" si="32"/>
        <v/>
      </c>
      <c r="O164" s="3" t="str">
        <f t="shared" si="33"/>
        <v/>
      </c>
      <c r="P164" s="3" t="str">
        <f t="shared" si="34"/>
        <v/>
      </c>
      <c r="Q164" s="3" t="str">
        <f t="shared" si="35"/>
        <v/>
      </c>
      <c r="R164" s="3" t="str">
        <f t="shared" si="36"/>
        <v/>
      </c>
      <c r="S164" s="25" t="e" cm="1" vm="1">
        <f t="array" aca="1" ref="S164" ca="1">IF(INDEX(U164:X164,COUNTA(U164:X164))&lt;0,"MEJORA CONTINUA","")</f>
        <v>#VALUE!</v>
      </c>
      <c r="T164" s="1">
        <f t="shared" si="37"/>
        <v>0</v>
      </c>
    </row>
    <row r="165" spans="2:20" x14ac:dyDescent="0.25">
      <c r="B165" s="1">
        <f>_xlfn.XLOOKUP(A165,ATLETAS!$C:$C,ATLETAS!B:B,"-")</f>
        <v>0</v>
      </c>
      <c r="C165" s="1">
        <f>_xlfn.XLOOKUP(A165,ATLETAS!$C:$C,ATLETAS!F:F,"-")</f>
        <v>0</v>
      </c>
      <c r="D165" s="19" t="str">
        <f t="shared" si="31"/>
        <v>-</v>
      </c>
      <c r="E165" s="3" t="str" cm="1">
        <f t="array" ref="E165">IFERROR(_xlfn._xlws.FILTER(BD_ATLETAS[TIEMPO],(BD_ATLETAS[ATLETA]=$A165)*(BD_ATLETAS[PRUEBA]='CHEQUEO D.M'!$B$1)*(BD_ATLETAS[SEXO]='CHEQUEO D.M'!$C$1)*(BD_ATLETAS[F. COMPETENCIA]='CHEQUEO D.M'!E$2)),"N/P")</f>
        <v>N/P</v>
      </c>
      <c r="F165" s="3" t="str" cm="1">
        <f t="array" ref="F165">IFERROR(_xlfn._xlws.FILTER(BD_ATLETAS[TIEMPO],(BD_ATLETAS[ATLETA]=$A165)*(BD_ATLETAS[PRUEBA]='CHEQUEO D.M'!$B$1)*(BD_ATLETAS[SEXO]='CHEQUEO D.M'!$C$1)*(BD_ATLETAS[F. COMPETENCIA]='CHEQUEO D.M'!F$2)),"N/P")</f>
        <v>N/P</v>
      </c>
      <c r="G165" s="3" t="str" cm="1">
        <f t="array" ref="G165">IFERROR(_xlfn._xlws.FILTER(BD_ATLETAS[TIEMPO],(BD_ATLETAS[ATLETA]=$A165)*(BD_ATLETAS[PRUEBA]='CHEQUEO D.M'!$B$1)*(BD_ATLETAS[SEXO]='CHEQUEO D.M'!$C$1)*(BD_ATLETAS[F. COMPETENCIA]='CHEQUEO D.M'!G$2)),"N/P")</f>
        <v>N/P</v>
      </c>
      <c r="H165" s="3" t="str" cm="1">
        <f t="array" ref="H165">IFERROR(_xlfn._xlws.FILTER(BD_ATLETAS[TIEMPO],(BD_ATLETAS[ATLETA]=$A165)*(BD_ATLETAS[PRUEBA]='CHEQUEO D.M'!$B$1)*(BD_ATLETAS[SEXO]='CHEQUEO D.M'!$C$1)*(BD_ATLETAS[F. COMPETENCIA]='CHEQUEO D.M'!H$2)),"N/P")</f>
        <v>N/P</v>
      </c>
      <c r="I165" s="3" t="str" cm="1">
        <f t="array" ref="I165">IFERROR(_xlfn._xlws.FILTER(BD_ATLETAS[TIEMPO],(BD_ATLETAS[ATLETA]=$A165)*(BD_ATLETAS[PRUEBA]='CHEQUEO D.M'!$B$1)*(BD_ATLETAS[SEXO]='CHEQUEO D.M'!$C$1)*(BD_ATLETAS[F. COMPETENCIA]='CHEQUEO D.M'!I$2)),"N/P")</f>
        <v>N/P</v>
      </c>
      <c r="J165" s="3" t="str" cm="1">
        <f t="array" ref="J165">IFERROR(_xlfn._xlws.FILTER(BD_ATLETAS[TIEMPO],(BD_ATLETAS[ATLETA]=$A165)*(BD_ATLETAS[PRUEBA]='CHEQUEO D.M'!$B$1)*(BD_ATLETAS[SEXO]='CHEQUEO D.M'!$C$1)*(BD_ATLETAS[F. COMPETENCIA]='CHEQUEO D.M'!J$2)),"N/P")</f>
        <v>N/P</v>
      </c>
      <c r="K165" s="3" t="str">
        <f t="shared" si="29"/>
        <v>-</v>
      </c>
      <c r="L165" s="3" t="str">
        <f t="shared" si="30"/>
        <v>-</v>
      </c>
      <c r="M165" s="1" t="str" cm="1">
        <f t="array" ref="M165">_xlfn.IFS(B165&lt;10,"",L165&gt;0,"",L165&lt;0,"VALIDO")</f>
        <v/>
      </c>
      <c r="N165" s="3" t="str">
        <f t="shared" si="32"/>
        <v/>
      </c>
      <c r="O165" s="3" t="str">
        <f t="shared" si="33"/>
        <v/>
      </c>
      <c r="P165" s="3" t="str">
        <f t="shared" si="34"/>
        <v/>
      </c>
      <c r="Q165" s="3" t="str">
        <f t="shared" si="35"/>
        <v/>
      </c>
      <c r="R165" s="3" t="str">
        <f t="shared" si="36"/>
        <v/>
      </c>
      <c r="S165" s="25" t="e" cm="1" vm="1">
        <f t="array" aca="1" ref="S165" ca="1">IF(INDEX(U165:X165,COUNTA(U165:X165))&lt;0,"MEJORA CONTINUA","")</f>
        <v>#VALUE!</v>
      </c>
      <c r="T165" s="1">
        <f t="shared" si="37"/>
        <v>0</v>
      </c>
    </row>
    <row r="166" spans="2:20" x14ac:dyDescent="0.25">
      <c r="B166" s="1">
        <f>_xlfn.XLOOKUP(A166,ATLETAS!$C:$C,ATLETAS!B:B,"-")</f>
        <v>0</v>
      </c>
      <c r="C166" s="1">
        <f>_xlfn.XLOOKUP(A166,ATLETAS!$C:$C,ATLETAS!F:F,"-")</f>
        <v>0</v>
      </c>
      <c r="D166" s="19" t="str">
        <f t="shared" si="31"/>
        <v>-</v>
      </c>
      <c r="E166" s="3" t="str" cm="1">
        <f t="array" ref="E166">IFERROR(_xlfn._xlws.FILTER(BD_ATLETAS[TIEMPO],(BD_ATLETAS[ATLETA]=$A166)*(BD_ATLETAS[PRUEBA]='CHEQUEO D.M'!$B$1)*(BD_ATLETAS[SEXO]='CHEQUEO D.M'!$C$1)*(BD_ATLETAS[F. COMPETENCIA]='CHEQUEO D.M'!E$2)),"N/P")</f>
        <v>N/P</v>
      </c>
      <c r="F166" s="3" t="str" cm="1">
        <f t="array" ref="F166">IFERROR(_xlfn._xlws.FILTER(BD_ATLETAS[TIEMPO],(BD_ATLETAS[ATLETA]=$A166)*(BD_ATLETAS[PRUEBA]='CHEQUEO D.M'!$B$1)*(BD_ATLETAS[SEXO]='CHEQUEO D.M'!$C$1)*(BD_ATLETAS[F. COMPETENCIA]='CHEQUEO D.M'!F$2)),"N/P")</f>
        <v>N/P</v>
      </c>
      <c r="G166" s="3" t="str" cm="1">
        <f t="array" ref="G166">IFERROR(_xlfn._xlws.FILTER(BD_ATLETAS[TIEMPO],(BD_ATLETAS[ATLETA]=$A166)*(BD_ATLETAS[PRUEBA]='CHEQUEO D.M'!$B$1)*(BD_ATLETAS[SEXO]='CHEQUEO D.M'!$C$1)*(BD_ATLETAS[F. COMPETENCIA]='CHEQUEO D.M'!G$2)),"N/P")</f>
        <v>N/P</v>
      </c>
      <c r="H166" s="3" t="str" cm="1">
        <f t="array" ref="H166">IFERROR(_xlfn._xlws.FILTER(BD_ATLETAS[TIEMPO],(BD_ATLETAS[ATLETA]=$A166)*(BD_ATLETAS[PRUEBA]='CHEQUEO D.M'!$B$1)*(BD_ATLETAS[SEXO]='CHEQUEO D.M'!$C$1)*(BD_ATLETAS[F. COMPETENCIA]='CHEQUEO D.M'!H$2)),"N/P")</f>
        <v>N/P</v>
      </c>
      <c r="I166" s="3" t="str" cm="1">
        <f t="array" ref="I166">IFERROR(_xlfn._xlws.FILTER(BD_ATLETAS[TIEMPO],(BD_ATLETAS[ATLETA]=$A166)*(BD_ATLETAS[PRUEBA]='CHEQUEO D.M'!$B$1)*(BD_ATLETAS[SEXO]='CHEQUEO D.M'!$C$1)*(BD_ATLETAS[F. COMPETENCIA]='CHEQUEO D.M'!I$2)),"N/P")</f>
        <v>N/P</v>
      </c>
      <c r="J166" s="3" t="str" cm="1">
        <f t="array" ref="J166">IFERROR(_xlfn._xlws.FILTER(BD_ATLETAS[TIEMPO],(BD_ATLETAS[ATLETA]=$A166)*(BD_ATLETAS[PRUEBA]='CHEQUEO D.M'!$B$1)*(BD_ATLETAS[SEXO]='CHEQUEO D.M'!$C$1)*(BD_ATLETAS[F. COMPETENCIA]='CHEQUEO D.M'!J$2)),"N/P")</f>
        <v>N/P</v>
      </c>
      <c r="K166" s="3" t="str">
        <f t="shared" si="29"/>
        <v>-</v>
      </c>
      <c r="L166" s="3" t="str">
        <f t="shared" si="30"/>
        <v>-</v>
      </c>
      <c r="M166" s="1" t="str" cm="1">
        <f t="array" ref="M166">_xlfn.IFS(B166&lt;10,"",L166&gt;0,"",L166&lt;0,"VALIDO")</f>
        <v/>
      </c>
      <c r="N166" s="3" t="str">
        <f t="shared" si="32"/>
        <v/>
      </c>
      <c r="O166" s="3" t="str">
        <f t="shared" si="33"/>
        <v/>
      </c>
      <c r="P166" s="3" t="str">
        <f t="shared" si="34"/>
        <v/>
      </c>
      <c r="Q166" s="3" t="str">
        <f t="shared" si="35"/>
        <v/>
      </c>
      <c r="R166" s="3" t="str">
        <f t="shared" si="36"/>
        <v/>
      </c>
      <c r="S166" s="25" t="e" cm="1" vm="1">
        <f t="array" aca="1" ref="S166" ca="1">IF(INDEX(U166:X166,COUNTA(U166:X166))&lt;0,"MEJORA CONTINUA","")</f>
        <v>#VALUE!</v>
      </c>
      <c r="T166" s="1">
        <f t="shared" si="37"/>
        <v>0</v>
      </c>
    </row>
    <row r="167" spans="2:20" x14ac:dyDescent="0.25">
      <c r="B167" s="1">
        <f>_xlfn.XLOOKUP(A167,ATLETAS!$C:$C,ATLETAS!B:B,"-")</f>
        <v>0</v>
      </c>
      <c r="C167" s="1">
        <f>_xlfn.XLOOKUP(A167,ATLETAS!$C:$C,ATLETAS!F:F,"-")</f>
        <v>0</v>
      </c>
      <c r="D167" s="19" t="str">
        <f t="shared" si="31"/>
        <v>-</v>
      </c>
      <c r="E167" s="3" t="str" cm="1">
        <f t="array" ref="E167">IFERROR(_xlfn._xlws.FILTER(BD_ATLETAS[TIEMPO],(BD_ATLETAS[ATLETA]=$A167)*(BD_ATLETAS[PRUEBA]='CHEQUEO D.M'!$B$1)*(BD_ATLETAS[SEXO]='CHEQUEO D.M'!$C$1)*(BD_ATLETAS[F. COMPETENCIA]='CHEQUEO D.M'!E$2)),"N/P")</f>
        <v>N/P</v>
      </c>
      <c r="F167" s="3" t="str" cm="1">
        <f t="array" ref="F167">IFERROR(_xlfn._xlws.FILTER(BD_ATLETAS[TIEMPO],(BD_ATLETAS[ATLETA]=$A167)*(BD_ATLETAS[PRUEBA]='CHEQUEO D.M'!$B$1)*(BD_ATLETAS[SEXO]='CHEQUEO D.M'!$C$1)*(BD_ATLETAS[F. COMPETENCIA]='CHEQUEO D.M'!F$2)),"N/P")</f>
        <v>N/P</v>
      </c>
      <c r="G167" s="3" t="str" cm="1">
        <f t="array" ref="G167">IFERROR(_xlfn._xlws.FILTER(BD_ATLETAS[TIEMPO],(BD_ATLETAS[ATLETA]=$A167)*(BD_ATLETAS[PRUEBA]='CHEQUEO D.M'!$B$1)*(BD_ATLETAS[SEXO]='CHEQUEO D.M'!$C$1)*(BD_ATLETAS[F. COMPETENCIA]='CHEQUEO D.M'!G$2)),"N/P")</f>
        <v>N/P</v>
      </c>
      <c r="H167" s="3" t="str" cm="1">
        <f t="array" ref="H167">IFERROR(_xlfn._xlws.FILTER(BD_ATLETAS[TIEMPO],(BD_ATLETAS[ATLETA]=$A167)*(BD_ATLETAS[PRUEBA]='CHEQUEO D.M'!$B$1)*(BD_ATLETAS[SEXO]='CHEQUEO D.M'!$C$1)*(BD_ATLETAS[F. COMPETENCIA]='CHEQUEO D.M'!H$2)),"N/P")</f>
        <v>N/P</v>
      </c>
      <c r="I167" s="3" t="str" cm="1">
        <f t="array" ref="I167">IFERROR(_xlfn._xlws.FILTER(BD_ATLETAS[TIEMPO],(BD_ATLETAS[ATLETA]=$A167)*(BD_ATLETAS[PRUEBA]='CHEQUEO D.M'!$B$1)*(BD_ATLETAS[SEXO]='CHEQUEO D.M'!$C$1)*(BD_ATLETAS[F. COMPETENCIA]='CHEQUEO D.M'!I$2)),"N/P")</f>
        <v>N/P</v>
      </c>
      <c r="J167" s="3" t="str" cm="1">
        <f t="array" ref="J167">IFERROR(_xlfn._xlws.FILTER(BD_ATLETAS[TIEMPO],(BD_ATLETAS[ATLETA]=$A167)*(BD_ATLETAS[PRUEBA]='CHEQUEO D.M'!$B$1)*(BD_ATLETAS[SEXO]='CHEQUEO D.M'!$C$1)*(BD_ATLETAS[F. COMPETENCIA]='CHEQUEO D.M'!J$2)),"N/P")</f>
        <v>N/P</v>
      </c>
      <c r="K167" s="3" t="str">
        <f t="shared" si="29"/>
        <v>-</v>
      </c>
      <c r="L167" s="3" t="str">
        <f t="shared" si="30"/>
        <v>-</v>
      </c>
      <c r="M167" s="1" t="str" cm="1">
        <f t="array" ref="M167">_xlfn.IFS(B167&lt;10,"",L167&gt;0,"",L167&lt;0,"VALIDO")</f>
        <v/>
      </c>
      <c r="N167" s="3" t="str">
        <f t="shared" si="32"/>
        <v/>
      </c>
      <c r="O167" s="3" t="str">
        <f t="shared" si="33"/>
        <v/>
      </c>
      <c r="P167" s="3" t="str">
        <f t="shared" si="34"/>
        <v/>
      </c>
      <c r="Q167" s="3" t="str">
        <f t="shared" si="35"/>
        <v/>
      </c>
      <c r="R167" s="3" t="str">
        <f t="shared" si="36"/>
        <v/>
      </c>
      <c r="S167" s="25" t="e" cm="1" vm="1">
        <f t="array" aca="1" ref="S167" ca="1">IF(INDEX(U167:X167,COUNTA(U167:X167))&lt;0,"MEJORA CONTINUA","")</f>
        <v>#VALUE!</v>
      </c>
      <c r="T167" s="1">
        <f t="shared" si="37"/>
        <v>0</v>
      </c>
    </row>
    <row r="168" spans="2:20" x14ac:dyDescent="0.25">
      <c r="B168" s="1">
        <f>_xlfn.XLOOKUP(A168,ATLETAS!$C:$C,ATLETAS!B:B,"-")</f>
        <v>0</v>
      </c>
      <c r="C168" s="1">
        <f>_xlfn.XLOOKUP(A168,ATLETAS!$C:$C,ATLETAS!F:F,"-")</f>
        <v>0</v>
      </c>
      <c r="D168" s="19" t="str">
        <f t="shared" si="31"/>
        <v>-</v>
      </c>
      <c r="E168" s="3" t="str" cm="1">
        <f t="array" ref="E168">IFERROR(_xlfn._xlws.FILTER(BD_ATLETAS[TIEMPO],(BD_ATLETAS[ATLETA]=$A168)*(BD_ATLETAS[PRUEBA]='CHEQUEO D.M'!$B$1)*(BD_ATLETAS[SEXO]='CHEQUEO D.M'!$C$1)*(BD_ATLETAS[F. COMPETENCIA]='CHEQUEO D.M'!E$2)),"N/P")</f>
        <v>N/P</v>
      </c>
      <c r="F168" s="3" t="str" cm="1">
        <f t="array" ref="F168">IFERROR(_xlfn._xlws.FILTER(BD_ATLETAS[TIEMPO],(BD_ATLETAS[ATLETA]=$A168)*(BD_ATLETAS[PRUEBA]='CHEQUEO D.M'!$B$1)*(BD_ATLETAS[SEXO]='CHEQUEO D.M'!$C$1)*(BD_ATLETAS[F. COMPETENCIA]='CHEQUEO D.M'!F$2)),"N/P")</f>
        <v>N/P</v>
      </c>
      <c r="G168" s="3" t="str" cm="1">
        <f t="array" ref="G168">IFERROR(_xlfn._xlws.FILTER(BD_ATLETAS[TIEMPO],(BD_ATLETAS[ATLETA]=$A168)*(BD_ATLETAS[PRUEBA]='CHEQUEO D.M'!$B$1)*(BD_ATLETAS[SEXO]='CHEQUEO D.M'!$C$1)*(BD_ATLETAS[F. COMPETENCIA]='CHEQUEO D.M'!G$2)),"N/P")</f>
        <v>N/P</v>
      </c>
      <c r="H168" s="3" t="str" cm="1">
        <f t="array" ref="H168">IFERROR(_xlfn._xlws.FILTER(BD_ATLETAS[TIEMPO],(BD_ATLETAS[ATLETA]=$A168)*(BD_ATLETAS[PRUEBA]='CHEQUEO D.M'!$B$1)*(BD_ATLETAS[SEXO]='CHEQUEO D.M'!$C$1)*(BD_ATLETAS[F. COMPETENCIA]='CHEQUEO D.M'!H$2)),"N/P")</f>
        <v>N/P</v>
      </c>
      <c r="I168" s="3" t="str" cm="1">
        <f t="array" ref="I168">IFERROR(_xlfn._xlws.FILTER(BD_ATLETAS[TIEMPO],(BD_ATLETAS[ATLETA]=$A168)*(BD_ATLETAS[PRUEBA]='CHEQUEO D.M'!$B$1)*(BD_ATLETAS[SEXO]='CHEQUEO D.M'!$C$1)*(BD_ATLETAS[F. COMPETENCIA]='CHEQUEO D.M'!I$2)),"N/P")</f>
        <v>N/P</v>
      </c>
      <c r="J168" s="3" t="str" cm="1">
        <f t="array" ref="J168">IFERROR(_xlfn._xlws.FILTER(BD_ATLETAS[TIEMPO],(BD_ATLETAS[ATLETA]=$A168)*(BD_ATLETAS[PRUEBA]='CHEQUEO D.M'!$B$1)*(BD_ATLETAS[SEXO]='CHEQUEO D.M'!$C$1)*(BD_ATLETAS[F. COMPETENCIA]='CHEQUEO D.M'!J$2)),"N/P")</f>
        <v>N/P</v>
      </c>
      <c r="K168" s="3" t="str">
        <f t="shared" si="29"/>
        <v>-</v>
      </c>
      <c r="L168" s="3" t="str">
        <f t="shared" si="30"/>
        <v>-</v>
      </c>
      <c r="M168" s="1" t="str" cm="1">
        <f t="array" ref="M168">_xlfn.IFS(B168&lt;10,"",L168&gt;0,"",L168&lt;0,"VALIDO")</f>
        <v/>
      </c>
      <c r="N168" s="3" t="str">
        <f t="shared" si="32"/>
        <v/>
      </c>
      <c r="O168" s="3" t="str">
        <f t="shared" si="33"/>
        <v/>
      </c>
      <c r="P168" s="3" t="str">
        <f t="shared" si="34"/>
        <v/>
      </c>
      <c r="Q168" s="3" t="str">
        <f t="shared" si="35"/>
        <v/>
      </c>
      <c r="R168" s="3" t="str">
        <f t="shared" si="36"/>
        <v/>
      </c>
      <c r="S168" s="25" t="e" cm="1" vm="1">
        <f t="array" aca="1" ref="S168" ca="1">IF(INDEX(U168:X168,COUNTA(U168:X168))&lt;0,"MEJORA CONTINUA","")</f>
        <v>#VALUE!</v>
      </c>
      <c r="T168" s="1">
        <f t="shared" si="37"/>
        <v>0</v>
      </c>
    </row>
    <row r="169" spans="2:20" x14ac:dyDescent="0.25">
      <c r="B169" s="1">
        <f>_xlfn.XLOOKUP(A169,ATLETAS!$C:$C,ATLETAS!B:B,"-")</f>
        <v>0</v>
      </c>
      <c r="C169" s="1">
        <f>_xlfn.XLOOKUP(A169,ATLETAS!$C:$C,ATLETAS!F:F,"-")</f>
        <v>0</v>
      </c>
      <c r="D169" s="19" t="str">
        <f t="shared" si="31"/>
        <v>-</v>
      </c>
      <c r="E169" s="3" t="str" cm="1">
        <f t="array" ref="E169">IFERROR(_xlfn._xlws.FILTER(BD_ATLETAS[TIEMPO],(BD_ATLETAS[ATLETA]=$A169)*(BD_ATLETAS[PRUEBA]='CHEQUEO D.M'!$B$1)*(BD_ATLETAS[SEXO]='CHEQUEO D.M'!$C$1)*(BD_ATLETAS[F. COMPETENCIA]='CHEQUEO D.M'!E$2)),"N/P")</f>
        <v>N/P</v>
      </c>
      <c r="F169" s="3" t="str" cm="1">
        <f t="array" ref="F169">IFERROR(_xlfn._xlws.FILTER(BD_ATLETAS[TIEMPO],(BD_ATLETAS[ATLETA]=$A169)*(BD_ATLETAS[PRUEBA]='CHEQUEO D.M'!$B$1)*(BD_ATLETAS[SEXO]='CHEQUEO D.M'!$C$1)*(BD_ATLETAS[F. COMPETENCIA]='CHEQUEO D.M'!F$2)),"N/P")</f>
        <v>N/P</v>
      </c>
      <c r="G169" s="3" t="str" cm="1">
        <f t="array" ref="G169">IFERROR(_xlfn._xlws.FILTER(BD_ATLETAS[TIEMPO],(BD_ATLETAS[ATLETA]=$A169)*(BD_ATLETAS[PRUEBA]='CHEQUEO D.M'!$B$1)*(BD_ATLETAS[SEXO]='CHEQUEO D.M'!$C$1)*(BD_ATLETAS[F. COMPETENCIA]='CHEQUEO D.M'!G$2)),"N/P")</f>
        <v>N/P</v>
      </c>
      <c r="H169" s="3" t="str" cm="1">
        <f t="array" ref="H169">IFERROR(_xlfn._xlws.FILTER(BD_ATLETAS[TIEMPO],(BD_ATLETAS[ATLETA]=$A169)*(BD_ATLETAS[PRUEBA]='CHEQUEO D.M'!$B$1)*(BD_ATLETAS[SEXO]='CHEQUEO D.M'!$C$1)*(BD_ATLETAS[F. COMPETENCIA]='CHEQUEO D.M'!H$2)),"N/P")</f>
        <v>N/P</v>
      </c>
      <c r="I169" s="3" t="str" cm="1">
        <f t="array" ref="I169">IFERROR(_xlfn._xlws.FILTER(BD_ATLETAS[TIEMPO],(BD_ATLETAS[ATLETA]=$A169)*(BD_ATLETAS[PRUEBA]='CHEQUEO D.M'!$B$1)*(BD_ATLETAS[SEXO]='CHEQUEO D.M'!$C$1)*(BD_ATLETAS[F. COMPETENCIA]='CHEQUEO D.M'!I$2)),"N/P")</f>
        <v>N/P</v>
      </c>
      <c r="J169" s="3" t="str" cm="1">
        <f t="array" ref="J169">IFERROR(_xlfn._xlws.FILTER(BD_ATLETAS[TIEMPO],(BD_ATLETAS[ATLETA]=$A169)*(BD_ATLETAS[PRUEBA]='CHEQUEO D.M'!$B$1)*(BD_ATLETAS[SEXO]='CHEQUEO D.M'!$C$1)*(BD_ATLETAS[F. COMPETENCIA]='CHEQUEO D.M'!J$2)),"N/P")</f>
        <v>N/P</v>
      </c>
      <c r="K169" s="3" t="str">
        <f t="shared" si="29"/>
        <v>-</v>
      </c>
      <c r="L169" s="3" t="str">
        <f t="shared" si="30"/>
        <v>-</v>
      </c>
      <c r="M169" s="1" t="str" cm="1">
        <f t="array" ref="M169">_xlfn.IFS(B169&lt;10,"",L169&gt;0,"",L169&lt;0,"VALIDO")</f>
        <v/>
      </c>
      <c r="N169" s="3" t="str">
        <f t="shared" si="32"/>
        <v/>
      </c>
      <c r="O169" s="3" t="str">
        <f t="shared" si="33"/>
        <v/>
      </c>
      <c r="P169" s="3" t="str">
        <f t="shared" si="34"/>
        <v/>
      </c>
      <c r="Q169" s="3" t="str">
        <f t="shared" si="35"/>
        <v/>
      </c>
      <c r="R169" s="3" t="str">
        <f t="shared" si="36"/>
        <v/>
      </c>
      <c r="S169" s="25" t="e" cm="1" vm="1">
        <f t="array" aca="1" ref="S169" ca="1">IF(INDEX(U169:X169,COUNTA(U169:X169))&lt;0,"MEJORA CONTINUA","")</f>
        <v>#VALUE!</v>
      </c>
      <c r="T169" s="1">
        <f t="shared" si="37"/>
        <v>0</v>
      </c>
    </row>
    <row r="170" spans="2:20" x14ac:dyDescent="0.25">
      <c r="B170" s="1">
        <f>_xlfn.XLOOKUP(A170,ATLETAS!$C:$C,ATLETAS!B:B,"-")</f>
        <v>0</v>
      </c>
      <c r="C170" s="1">
        <f>_xlfn.XLOOKUP(A170,ATLETAS!$C:$C,ATLETAS!F:F,"-")</f>
        <v>0</v>
      </c>
      <c r="D170" s="19" t="str">
        <f t="shared" si="31"/>
        <v>-</v>
      </c>
      <c r="E170" s="3" t="str" cm="1">
        <f t="array" ref="E170">IFERROR(_xlfn._xlws.FILTER(BD_ATLETAS[TIEMPO],(BD_ATLETAS[ATLETA]=$A170)*(BD_ATLETAS[PRUEBA]='CHEQUEO D.M'!$B$1)*(BD_ATLETAS[SEXO]='CHEQUEO D.M'!$C$1)*(BD_ATLETAS[F. COMPETENCIA]='CHEQUEO D.M'!E$2)),"N/P")</f>
        <v>N/P</v>
      </c>
      <c r="F170" s="3" t="str" cm="1">
        <f t="array" ref="F170">IFERROR(_xlfn._xlws.FILTER(BD_ATLETAS[TIEMPO],(BD_ATLETAS[ATLETA]=$A170)*(BD_ATLETAS[PRUEBA]='CHEQUEO D.M'!$B$1)*(BD_ATLETAS[SEXO]='CHEQUEO D.M'!$C$1)*(BD_ATLETAS[F. COMPETENCIA]='CHEQUEO D.M'!F$2)),"N/P")</f>
        <v>N/P</v>
      </c>
      <c r="G170" s="3" t="str" cm="1">
        <f t="array" ref="G170">IFERROR(_xlfn._xlws.FILTER(BD_ATLETAS[TIEMPO],(BD_ATLETAS[ATLETA]=$A170)*(BD_ATLETAS[PRUEBA]='CHEQUEO D.M'!$B$1)*(BD_ATLETAS[SEXO]='CHEQUEO D.M'!$C$1)*(BD_ATLETAS[F. COMPETENCIA]='CHEQUEO D.M'!G$2)),"N/P")</f>
        <v>N/P</v>
      </c>
      <c r="H170" s="3" t="str" cm="1">
        <f t="array" ref="H170">IFERROR(_xlfn._xlws.FILTER(BD_ATLETAS[TIEMPO],(BD_ATLETAS[ATLETA]=$A170)*(BD_ATLETAS[PRUEBA]='CHEQUEO D.M'!$B$1)*(BD_ATLETAS[SEXO]='CHEQUEO D.M'!$C$1)*(BD_ATLETAS[F. COMPETENCIA]='CHEQUEO D.M'!H$2)),"N/P")</f>
        <v>N/P</v>
      </c>
      <c r="I170" s="3" t="str" cm="1">
        <f t="array" ref="I170">IFERROR(_xlfn._xlws.FILTER(BD_ATLETAS[TIEMPO],(BD_ATLETAS[ATLETA]=$A170)*(BD_ATLETAS[PRUEBA]='CHEQUEO D.M'!$B$1)*(BD_ATLETAS[SEXO]='CHEQUEO D.M'!$C$1)*(BD_ATLETAS[F. COMPETENCIA]='CHEQUEO D.M'!I$2)),"N/P")</f>
        <v>N/P</v>
      </c>
      <c r="J170" s="3" t="str" cm="1">
        <f t="array" ref="J170">IFERROR(_xlfn._xlws.FILTER(BD_ATLETAS[TIEMPO],(BD_ATLETAS[ATLETA]=$A170)*(BD_ATLETAS[PRUEBA]='CHEQUEO D.M'!$B$1)*(BD_ATLETAS[SEXO]='CHEQUEO D.M'!$C$1)*(BD_ATLETAS[F. COMPETENCIA]='CHEQUEO D.M'!J$2)),"N/P")</f>
        <v>N/P</v>
      </c>
      <c r="K170" s="3" t="str">
        <f t="shared" si="29"/>
        <v>-</v>
      </c>
      <c r="L170" s="3" t="str">
        <f t="shared" si="30"/>
        <v>-</v>
      </c>
      <c r="M170" s="1" t="str" cm="1">
        <f t="array" ref="M170">_xlfn.IFS(B170&lt;10,"",L170&gt;0,"",L170&lt;0,"VALIDO")</f>
        <v/>
      </c>
      <c r="N170" s="3" t="str">
        <f t="shared" si="32"/>
        <v/>
      </c>
      <c r="O170" s="3" t="str">
        <f t="shared" si="33"/>
        <v/>
      </c>
      <c r="P170" s="3" t="str">
        <f t="shared" si="34"/>
        <v/>
      </c>
      <c r="Q170" s="3" t="str">
        <f t="shared" si="35"/>
        <v/>
      </c>
      <c r="R170" s="3" t="str">
        <f t="shared" si="36"/>
        <v/>
      </c>
      <c r="S170" s="25" t="e" cm="1" vm="1">
        <f t="array" aca="1" ref="S170" ca="1">IF(INDEX(U170:X170,COUNTA(U170:X170))&lt;0,"MEJORA CONTINUA","")</f>
        <v>#VALUE!</v>
      </c>
      <c r="T170" s="1">
        <f t="shared" si="37"/>
        <v>0</v>
      </c>
    </row>
    <row r="171" spans="2:20" x14ac:dyDescent="0.25">
      <c r="B171" s="1">
        <f>_xlfn.XLOOKUP(A171,ATLETAS!$C:$C,ATLETAS!B:B,"-")</f>
        <v>0</v>
      </c>
      <c r="C171" s="1">
        <f>_xlfn.XLOOKUP(A171,ATLETAS!$C:$C,ATLETAS!F:F,"-")</f>
        <v>0</v>
      </c>
      <c r="D171" s="19" t="str">
        <f t="shared" si="31"/>
        <v>-</v>
      </c>
      <c r="E171" s="3" t="str" cm="1">
        <f t="array" ref="E171">IFERROR(_xlfn._xlws.FILTER(BD_ATLETAS[TIEMPO],(BD_ATLETAS[ATLETA]=$A171)*(BD_ATLETAS[PRUEBA]='CHEQUEO D.M'!$B$1)*(BD_ATLETAS[SEXO]='CHEQUEO D.M'!$C$1)*(BD_ATLETAS[F. COMPETENCIA]='CHEQUEO D.M'!E$2)),"N/P")</f>
        <v>N/P</v>
      </c>
      <c r="F171" s="3" t="str" cm="1">
        <f t="array" ref="F171">IFERROR(_xlfn._xlws.FILTER(BD_ATLETAS[TIEMPO],(BD_ATLETAS[ATLETA]=$A171)*(BD_ATLETAS[PRUEBA]='CHEQUEO D.M'!$B$1)*(BD_ATLETAS[SEXO]='CHEQUEO D.M'!$C$1)*(BD_ATLETAS[F. COMPETENCIA]='CHEQUEO D.M'!F$2)),"N/P")</f>
        <v>N/P</v>
      </c>
      <c r="G171" s="3" t="str" cm="1">
        <f t="array" ref="G171">IFERROR(_xlfn._xlws.FILTER(BD_ATLETAS[TIEMPO],(BD_ATLETAS[ATLETA]=$A171)*(BD_ATLETAS[PRUEBA]='CHEQUEO D.M'!$B$1)*(BD_ATLETAS[SEXO]='CHEQUEO D.M'!$C$1)*(BD_ATLETAS[F. COMPETENCIA]='CHEQUEO D.M'!G$2)),"N/P")</f>
        <v>N/P</v>
      </c>
      <c r="H171" s="3" t="str" cm="1">
        <f t="array" ref="H171">IFERROR(_xlfn._xlws.FILTER(BD_ATLETAS[TIEMPO],(BD_ATLETAS[ATLETA]=$A171)*(BD_ATLETAS[PRUEBA]='CHEQUEO D.M'!$B$1)*(BD_ATLETAS[SEXO]='CHEQUEO D.M'!$C$1)*(BD_ATLETAS[F. COMPETENCIA]='CHEQUEO D.M'!H$2)),"N/P")</f>
        <v>N/P</v>
      </c>
      <c r="I171" s="3" t="str" cm="1">
        <f t="array" ref="I171">IFERROR(_xlfn._xlws.FILTER(BD_ATLETAS[TIEMPO],(BD_ATLETAS[ATLETA]=$A171)*(BD_ATLETAS[PRUEBA]='CHEQUEO D.M'!$B$1)*(BD_ATLETAS[SEXO]='CHEQUEO D.M'!$C$1)*(BD_ATLETAS[F. COMPETENCIA]='CHEQUEO D.M'!I$2)),"N/P")</f>
        <v>N/P</v>
      </c>
      <c r="J171" s="3" t="str" cm="1">
        <f t="array" ref="J171">IFERROR(_xlfn._xlws.FILTER(BD_ATLETAS[TIEMPO],(BD_ATLETAS[ATLETA]=$A171)*(BD_ATLETAS[PRUEBA]='CHEQUEO D.M'!$B$1)*(BD_ATLETAS[SEXO]='CHEQUEO D.M'!$C$1)*(BD_ATLETAS[F. COMPETENCIA]='CHEQUEO D.M'!J$2)),"N/P")</f>
        <v>N/P</v>
      </c>
      <c r="K171" s="3" t="str">
        <f t="shared" si="29"/>
        <v>-</v>
      </c>
      <c r="L171" s="3" t="str">
        <f t="shared" si="30"/>
        <v>-</v>
      </c>
      <c r="M171" s="1" t="str" cm="1">
        <f t="array" ref="M171">_xlfn.IFS(B171&lt;10,"",L171&gt;0,"",L171&lt;0,"VALIDO")</f>
        <v/>
      </c>
      <c r="N171" s="3" t="str">
        <f t="shared" si="32"/>
        <v/>
      </c>
      <c r="O171" s="3" t="str">
        <f t="shared" si="33"/>
        <v/>
      </c>
      <c r="P171" s="3" t="str">
        <f t="shared" si="34"/>
        <v/>
      </c>
      <c r="Q171" s="3" t="str">
        <f t="shared" si="35"/>
        <v/>
      </c>
      <c r="R171" s="3" t="str">
        <f t="shared" si="36"/>
        <v/>
      </c>
      <c r="S171" s="25" t="e" cm="1" vm="1">
        <f t="array" aca="1" ref="S171" ca="1">IF(INDEX(U171:X171,COUNTA(U171:X171))&lt;0,"MEJORA CONTINUA","")</f>
        <v>#VALUE!</v>
      </c>
      <c r="T171" s="1">
        <f t="shared" si="37"/>
        <v>0</v>
      </c>
    </row>
    <row r="172" spans="2:20" x14ac:dyDescent="0.25">
      <c r="B172" s="1">
        <f>_xlfn.XLOOKUP(A172,ATLETAS!$C:$C,ATLETAS!B:B,"-")</f>
        <v>0</v>
      </c>
      <c r="C172" s="1">
        <f>_xlfn.XLOOKUP(A172,ATLETAS!$C:$C,ATLETAS!F:F,"-")</f>
        <v>0</v>
      </c>
      <c r="D172" s="19" t="str">
        <f t="shared" si="31"/>
        <v>-</v>
      </c>
      <c r="E172" s="3" t="str" cm="1">
        <f t="array" ref="E172">IFERROR(_xlfn._xlws.FILTER(BD_ATLETAS[TIEMPO],(BD_ATLETAS[ATLETA]=$A172)*(BD_ATLETAS[PRUEBA]='CHEQUEO D.M'!$B$1)*(BD_ATLETAS[SEXO]='CHEQUEO D.M'!$C$1)*(BD_ATLETAS[F. COMPETENCIA]='CHEQUEO D.M'!E$2)),"N/P")</f>
        <v>N/P</v>
      </c>
      <c r="F172" s="3" t="str" cm="1">
        <f t="array" ref="F172">IFERROR(_xlfn._xlws.FILTER(BD_ATLETAS[TIEMPO],(BD_ATLETAS[ATLETA]=$A172)*(BD_ATLETAS[PRUEBA]='CHEQUEO D.M'!$B$1)*(BD_ATLETAS[SEXO]='CHEQUEO D.M'!$C$1)*(BD_ATLETAS[F. COMPETENCIA]='CHEQUEO D.M'!F$2)),"N/P")</f>
        <v>N/P</v>
      </c>
      <c r="G172" s="3" t="str" cm="1">
        <f t="array" ref="G172">IFERROR(_xlfn._xlws.FILTER(BD_ATLETAS[TIEMPO],(BD_ATLETAS[ATLETA]=$A172)*(BD_ATLETAS[PRUEBA]='CHEQUEO D.M'!$B$1)*(BD_ATLETAS[SEXO]='CHEQUEO D.M'!$C$1)*(BD_ATLETAS[F. COMPETENCIA]='CHEQUEO D.M'!G$2)),"N/P")</f>
        <v>N/P</v>
      </c>
      <c r="H172" s="3" t="str" cm="1">
        <f t="array" ref="H172">IFERROR(_xlfn._xlws.FILTER(BD_ATLETAS[TIEMPO],(BD_ATLETAS[ATLETA]=$A172)*(BD_ATLETAS[PRUEBA]='CHEQUEO D.M'!$B$1)*(BD_ATLETAS[SEXO]='CHEQUEO D.M'!$C$1)*(BD_ATLETAS[F. COMPETENCIA]='CHEQUEO D.M'!H$2)),"N/P")</f>
        <v>N/P</v>
      </c>
      <c r="I172" s="3" t="str" cm="1">
        <f t="array" ref="I172">IFERROR(_xlfn._xlws.FILTER(BD_ATLETAS[TIEMPO],(BD_ATLETAS[ATLETA]=$A172)*(BD_ATLETAS[PRUEBA]='CHEQUEO D.M'!$B$1)*(BD_ATLETAS[SEXO]='CHEQUEO D.M'!$C$1)*(BD_ATLETAS[F. COMPETENCIA]='CHEQUEO D.M'!I$2)),"N/P")</f>
        <v>N/P</v>
      </c>
      <c r="J172" s="3" t="str" cm="1">
        <f t="array" ref="J172">IFERROR(_xlfn._xlws.FILTER(BD_ATLETAS[TIEMPO],(BD_ATLETAS[ATLETA]=$A172)*(BD_ATLETAS[PRUEBA]='CHEQUEO D.M'!$B$1)*(BD_ATLETAS[SEXO]='CHEQUEO D.M'!$C$1)*(BD_ATLETAS[F. COMPETENCIA]='CHEQUEO D.M'!J$2)),"N/P")</f>
        <v>N/P</v>
      </c>
      <c r="K172" s="3" t="str">
        <f t="shared" si="29"/>
        <v>-</v>
      </c>
      <c r="L172" s="3" t="str">
        <f t="shared" si="30"/>
        <v>-</v>
      </c>
      <c r="M172" s="1" t="str" cm="1">
        <f t="array" ref="M172">_xlfn.IFS(B172&lt;10,"",L172&gt;0,"",L172&lt;0,"VALIDO")</f>
        <v/>
      </c>
      <c r="N172" s="3" t="str">
        <f t="shared" si="32"/>
        <v/>
      </c>
      <c r="O172" s="3" t="str">
        <f t="shared" si="33"/>
        <v/>
      </c>
      <c r="P172" s="3" t="str">
        <f t="shared" si="34"/>
        <v/>
      </c>
      <c r="Q172" s="3" t="str">
        <f t="shared" si="35"/>
        <v/>
      </c>
      <c r="R172" s="3" t="str">
        <f t="shared" si="36"/>
        <v/>
      </c>
      <c r="S172" s="25" t="e" cm="1" vm="1">
        <f t="array" aca="1" ref="S172" ca="1">IF(INDEX(U172:X172,COUNTA(U172:X172))&lt;0,"MEJORA CONTINUA","")</f>
        <v>#VALUE!</v>
      </c>
      <c r="T172" s="1">
        <f t="shared" si="37"/>
        <v>0</v>
      </c>
    </row>
    <row r="173" spans="2:20" x14ac:dyDescent="0.25">
      <c r="B173" s="1">
        <f>_xlfn.XLOOKUP(A173,ATLETAS!$C:$C,ATLETAS!B:B,"-")</f>
        <v>0</v>
      </c>
      <c r="C173" s="1">
        <f>_xlfn.XLOOKUP(A173,ATLETAS!$C:$C,ATLETAS!F:F,"-")</f>
        <v>0</v>
      </c>
      <c r="D173" s="19" t="str">
        <f t="shared" si="31"/>
        <v>-</v>
      </c>
      <c r="E173" s="3" t="str" cm="1">
        <f t="array" ref="E173">IFERROR(_xlfn._xlws.FILTER(BD_ATLETAS[TIEMPO],(BD_ATLETAS[ATLETA]=$A173)*(BD_ATLETAS[PRUEBA]='CHEQUEO D.M'!$B$1)*(BD_ATLETAS[SEXO]='CHEQUEO D.M'!$C$1)*(BD_ATLETAS[F. COMPETENCIA]='CHEQUEO D.M'!E$2)),"N/P")</f>
        <v>N/P</v>
      </c>
      <c r="F173" s="3" t="str" cm="1">
        <f t="array" ref="F173">IFERROR(_xlfn._xlws.FILTER(BD_ATLETAS[TIEMPO],(BD_ATLETAS[ATLETA]=$A173)*(BD_ATLETAS[PRUEBA]='CHEQUEO D.M'!$B$1)*(BD_ATLETAS[SEXO]='CHEQUEO D.M'!$C$1)*(BD_ATLETAS[F. COMPETENCIA]='CHEQUEO D.M'!F$2)),"N/P")</f>
        <v>N/P</v>
      </c>
      <c r="G173" s="3" t="str" cm="1">
        <f t="array" ref="G173">IFERROR(_xlfn._xlws.FILTER(BD_ATLETAS[TIEMPO],(BD_ATLETAS[ATLETA]=$A173)*(BD_ATLETAS[PRUEBA]='CHEQUEO D.M'!$B$1)*(BD_ATLETAS[SEXO]='CHEQUEO D.M'!$C$1)*(BD_ATLETAS[F. COMPETENCIA]='CHEQUEO D.M'!G$2)),"N/P")</f>
        <v>N/P</v>
      </c>
      <c r="H173" s="3" t="str" cm="1">
        <f t="array" ref="H173">IFERROR(_xlfn._xlws.FILTER(BD_ATLETAS[TIEMPO],(BD_ATLETAS[ATLETA]=$A173)*(BD_ATLETAS[PRUEBA]='CHEQUEO D.M'!$B$1)*(BD_ATLETAS[SEXO]='CHEQUEO D.M'!$C$1)*(BD_ATLETAS[F. COMPETENCIA]='CHEQUEO D.M'!H$2)),"N/P")</f>
        <v>N/P</v>
      </c>
      <c r="I173" s="3" t="str" cm="1">
        <f t="array" ref="I173">IFERROR(_xlfn._xlws.FILTER(BD_ATLETAS[TIEMPO],(BD_ATLETAS[ATLETA]=$A173)*(BD_ATLETAS[PRUEBA]='CHEQUEO D.M'!$B$1)*(BD_ATLETAS[SEXO]='CHEQUEO D.M'!$C$1)*(BD_ATLETAS[F. COMPETENCIA]='CHEQUEO D.M'!I$2)),"N/P")</f>
        <v>N/P</v>
      </c>
      <c r="J173" s="3" t="str" cm="1">
        <f t="array" ref="J173">IFERROR(_xlfn._xlws.FILTER(BD_ATLETAS[TIEMPO],(BD_ATLETAS[ATLETA]=$A173)*(BD_ATLETAS[PRUEBA]='CHEQUEO D.M'!$B$1)*(BD_ATLETAS[SEXO]='CHEQUEO D.M'!$C$1)*(BD_ATLETAS[F. COMPETENCIA]='CHEQUEO D.M'!J$2)),"N/P")</f>
        <v>N/P</v>
      </c>
      <c r="K173" s="3" t="str">
        <f t="shared" si="29"/>
        <v>-</v>
      </c>
      <c r="L173" s="3" t="str">
        <f t="shared" si="30"/>
        <v>-</v>
      </c>
      <c r="M173" s="1" t="str" cm="1">
        <f t="array" ref="M173">_xlfn.IFS(B173&lt;10,"",L173&gt;0,"",L173&lt;0,"VALIDO")</f>
        <v/>
      </c>
      <c r="N173" s="3" t="str">
        <f t="shared" si="32"/>
        <v/>
      </c>
      <c r="O173" s="3" t="str">
        <f t="shared" si="33"/>
        <v/>
      </c>
      <c r="P173" s="3" t="str">
        <f t="shared" si="34"/>
        <v/>
      </c>
      <c r="Q173" s="3" t="str">
        <f t="shared" si="35"/>
        <v/>
      </c>
      <c r="R173" s="3" t="str">
        <f t="shared" si="36"/>
        <v/>
      </c>
      <c r="S173" s="25" t="e" cm="1" vm="1">
        <f t="array" aca="1" ref="S173" ca="1">IF(INDEX(U173:X173,COUNTA(U173:X173))&lt;0,"MEJORA CONTINUA","")</f>
        <v>#VALUE!</v>
      </c>
      <c r="T173" s="1">
        <f t="shared" si="37"/>
        <v>0</v>
      </c>
    </row>
    <row r="174" spans="2:20" x14ac:dyDescent="0.25">
      <c r="B174" s="1">
        <f>_xlfn.XLOOKUP(A174,ATLETAS!$C:$C,ATLETAS!B:B,"-")</f>
        <v>0</v>
      </c>
      <c r="C174" s="1">
        <f>_xlfn.XLOOKUP(A174,ATLETAS!$C:$C,ATLETAS!F:F,"-")</f>
        <v>0</v>
      </c>
      <c r="D174" s="19" t="str">
        <f t="shared" si="31"/>
        <v>-</v>
      </c>
      <c r="E174" s="3" t="str" cm="1">
        <f t="array" ref="E174">IFERROR(_xlfn._xlws.FILTER(BD_ATLETAS[TIEMPO],(BD_ATLETAS[ATLETA]=$A174)*(BD_ATLETAS[PRUEBA]='CHEQUEO D.M'!$B$1)*(BD_ATLETAS[SEXO]='CHEQUEO D.M'!$C$1)*(BD_ATLETAS[F. COMPETENCIA]='CHEQUEO D.M'!E$2)),"N/P")</f>
        <v>N/P</v>
      </c>
      <c r="F174" s="3" t="str" cm="1">
        <f t="array" ref="F174">IFERROR(_xlfn._xlws.FILTER(BD_ATLETAS[TIEMPO],(BD_ATLETAS[ATLETA]=$A174)*(BD_ATLETAS[PRUEBA]='CHEQUEO D.M'!$B$1)*(BD_ATLETAS[SEXO]='CHEQUEO D.M'!$C$1)*(BD_ATLETAS[F. COMPETENCIA]='CHEQUEO D.M'!F$2)),"N/P")</f>
        <v>N/P</v>
      </c>
      <c r="G174" s="3" t="str" cm="1">
        <f t="array" ref="G174">IFERROR(_xlfn._xlws.FILTER(BD_ATLETAS[TIEMPO],(BD_ATLETAS[ATLETA]=$A174)*(BD_ATLETAS[PRUEBA]='CHEQUEO D.M'!$B$1)*(BD_ATLETAS[SEXO]='CHEQUEO D.M'!$C$1)*(BD_ATLETAS[F. COMPETENCIA]='CHEQUEO D.M'!G$2)),"N/P")</f>
        <v>N/P</v>
      </c>
      <c r="H174" s="3" t="str" cm="1">
        <f t="array" ref="H174">IFERROR(_xlfn._xlws.FILTER(BD_ATLETAS[TIEMPO],(BD_ATLETAS[ATLETA]=$A174)*(BD_ATLETAS[PRUEBA]='CHEQUEO D.M'!$B$1)*(BD_ATLETAS[SEXO]='CHEQUEO D.M'!$C$1)*(BD_ATLETAS[F. COMPETENCIA]='CHEQUEO D.M'!H$2)),"N/P")</f>
        <v>N/P</v>
      </c>
      <c r="I174" s="3" t="str" cm="1">
        <f t="array" ref="I174">IFERROR(_xlfn._xlws.FILTER(BD_ATLETAS[TIEMPO],(BD_ATLETAS[ATLETA]=$A174)*(BD_ATLETAS[PRUEBA]='CHEQUEO D.M'!$B$1)*(BD_ATLETAS[SEXO]='CHEQUEO D.M'!$C$1)*(BD_ATLETAS[F. COMPETENCIA]='CHEQUEO D.M'!I$2)),"N/P")</f>
        <v>N/P</v>
      </c>
      <c r="J174" s="3" t="str" cm="1">
        <f t="array" ref="J174">IFERROR(_xlfn._xlws.FILTER(BD_ATLETAS[TIEMPO],(BD_ATLETAS[ATLETA]=$A174)*(BD_ATLETAS[PRUEBA]='CHEQUEO D.M'!$B$1)*(BD_ATLETAS[SEXO]='CHEQUEO D.M'!$C$1)*(BD_ATLETAS[F. COMPETENCIA]='CHEQUEO D.M'!J$2)),"N/P")</f>
        <v>N/P</v>
      </c>
      <c r="K174" s="3" t="str">
        <f t="shared" si="29"/>
        <v>-</v>
      </c>
      <c r="L174" s="3" t="str">
        <f t="shared" si="30"/>
        <v>-</v>
      </c>
      <c r="M174" s="1" t="str" cm="1">
        <f t="array" ref="M174">_xlfn.IFS(B174&lt;10,"",L174&gt;0,"",L174&lt;0,"VALIDO")</f>
        <v/>
      </c>
      <c r="N174" s="3" t="str">
        <f t="shared" si="32"/>
        <v/>
      </c>
      <c r="O174" s="3" t="str">
        <f t="shared" si="33"/>
        <v/>
      </c>
      <c r="P174" s="3" t="str">
        <f t="shared" si="34"/>
        <v/>
      </c>
      <c r="Q174" s="3" t="str">
        <f t="shared" si="35"/>
        <v/>
      </c>
      <c r="R174" s="3" t="str">
        <f t="shared" si="36"/>
        <v/>
      </c>
      <c r="S174" s="25" t="e" cm="1" vm="1">
        <f t="array" aca="1" ref="S174" ca="1">IF(INDEX(U174:X174,COUNTA(U174:X174))&lt;0,"MEJORA CONTINUA","")</f>
        <v>#VALUE!</v>
      </c>
      <c r="T174" s="1">
        <f t="shared" si="37"/>
        <v>0</v>
      </c>
    </row>
    <row r="175" spans="2:20" x14ac:dyDescent="0.25">
      <c r="B175" s="1">
        <f>_xlfn.XLOOKUP(A175,ATLETAS!$C:$C,ATLETAS!B:B,"-")</f>
        <v>0</v>
      </c>
      <c r="C175" s="1">
        <f>_xlfn.XLOOKUP(A175,ATLETAS!$C:$C,ATLETAS!F:F,"-")</f>
        <v>0</v>
      </c>
      <c r="D175" s="19" t="str">
        <f t="shared" si="31"/>
        <v>-</v>
      </c>
      <c r="E175" s="3" t="str" cm="1">
        <f t="array" ref="E175">IFERROR(_xlfn._xlws.FILTER(BD_ATLETAS[TIEMPO],(BD_ATLETAS[ATLETA]=$A175)*(BD_ATLETAS[PRUEBA]='CHEQUEO D.M'!$B$1)*(BD_ATLETAS[SEXO]='CHEQUEO D.M'!$C$1)*(BD_ATLETAS[F. COMPETENCIA]='CHEQUEO D.M'!E$2)),"N/P")</f>
        <v>N/P</v>
      </c>
      <c r="F175" s="3" t="str" cm="1">
        <f t="array" ref="F175">IFERROR(_xlfn._xlws.FILTER(BD_ATLETAS[TIEMPO],(BD_ATLETAS[ATLETA]=$A175)*(BD_ATLETAS[PRUEBA]='CHEQUEO D.M'!$B$1)*(BD_ATLETAS[SEXO]='CHEQUEO D.M'!$C$1)*(BD_ATLETAS[F. COMPETENCIA]='CHEQUEO D.M'!F$2)),"N/P")</f>
        <v>N/P</v>
      </c>
      <c r="G175" s="3" t="str" cm="1">
        <f t="array" ref="G175">IFERROR(_xlfn._xlws.FILTER(BD_ATLETAS[TIEMPO],(BD_ATLETAS[ATLETA]=$A175)*(BD_ATLETAS[PRUEBA]='CHEQUEO D.M'!$B$1)*(BD_ATLETAS[SEXO]='CHEQUEO D.M'!$C$1)*(BD_ATLETAS[F. COMPETENCIA]='CHEQUEO D.M'!G$2)),"N/P")</f>
        <v>N/P</v>
      </c>
      <c r="H175" s="3" t="str" cm="1">
        <f t="array" ref="H175">IFERROR(_xlfn._xlws.FILTER(BD_ATLETAS[TIEMPO],(BD_ATLETAS[ATLETA]=$A175)*(BD_ATLETAS[PRUEBA]='CHEQUEO D.M'!$B$1)*(BD_ATLETAS[SEXO]='CHEQUEO D.M'!$C$1)*(BD_ATLETAS[F. COMPETENCIA]='CHEQUEO D.M'!H$2)),"N/P")</f>
        <v>N/P</v>
      </c>
      <c r="I175" s="3" t="str" cm="1">
        <f t="array" ref="I175">IFERROR(_xlfn._xlws.FILTER(BD_ATLETAS[TIEMPO],(BD_ATLETAS[ATLETA]=$A175)*(BD_ATLETAS[PRUEBA]='CHEQUEO D.M'!$B$1)*(BD_ATLETAS[SEXO]='CHEQUEO D.M'!$C$1)*(BD_ATLETAS[F. COMPETENCIA]='CHEQUEO D.M'!I$2)),"N/P")</f>
        <v>N/P</v>
      </c>
      <c r="J175" s="3" t="str" cm="1">
        <f t="array" ref="J175">IFERROR(_xlfn._xlws.FILTER(BD_ATLETAS[TIEMPO],(BD_ATLETAS[ATLETA]=$A175)*(BD_ATLETAS[PRUEBA]='CHEQUEO D.M'!$B$1)*(BD_ATLETAS[SEXO]='CHEQUEO D.M'!$C$1)*(BD_ATLETAS[F. COMPETENCIA]='CHEQUEO D.M'!J$2)),"N/P")</f>
        <v>N/P</v>
      </c>
      <c r="K175" s="3" t="str">
        <f t="shared" si="29"/>
        <v>-</v>
      </c>
      <c r="L175" s="3" t="str">
        <f t="shared" si="30"/>
        <v>-</v>
      </c>
      <c r="M175" s="1" t="str" cm="1">
        <f t="array" ref="M175">_xlfn.IFS(B175&lt;10,"",L175&gt;0,"",L175&lt;0,"VALIDO")</f>
        <v/>
      </c>
      <c r="N175" s="3" t="str">
        <f t="shared" si="32"/>
        <v/>
      </c>
      <c r="O175" s="3" t="str">
        <f t="shared" si="33"/>
        <v/>
      </c>
      <c r="P175" s="3" t="str">
        <f t="shared" si="34"/>
        <v/>
      </c>
      <c r="Q175" s="3" t="str">
        <f t="shared" si="35"/>
        <v/>
      </c>
      <c r="R175" s="3" t="str">
        <f t="shared" si="36"/>
        <v/>
      </c>
      <c r="S175" s="25" t="e" cm="1" vm="1">
        <f t="array" aca="1" ref="S175" ca="1">IF(INDEX(U175:X175,COUNTA(U175:X175))&lt;0,"MEJORA CONTINUA","")</f>
        <v>#VALUE!</v>
      </c>
      <c r="T175" s="1">
        <f t="shared" si="37"/>
        <v>0</v>
      </c>
    </row>
    <row r="176" spans="2:20" x14ac:dyDescent="0.25">
      <c r="B176" s="1">
        <f>_xlfn.XLOOKUP(A176,ATLETAS!$C:$C,ATLETAS!B:B,"-")</f>
        <v>0</v>
      </c>
      <c r="C176" s="1">
        <f>_xlfn.XLOOKUP(A176,ATLETAS!$C:$C,ATLETAS!F:F,"-")</f>
        <v>0</v>
      </c>
      <c r="D176" s="19" t="str">
        <f t="shared" si="31"/>
        <v>-</v>
      </c>
      <c r="E176" s="3" t="str" cm="1">
        <f t="array" ref="E176">IFERROR(_xlfn._xlws.FILTER(BD_ATLETAS[TIEMPO],(BD_ATLETAS[ATLETA]=$A176)*(BD_ATLETAS[PRUEBA]='CHEQUEO D.M'!$B$1)*(BD_ATLETAS[SEXO]='CHEQUEO D.M'!$C$1)*(BD_ATLETAS[F. COMPETENCIA]='CHEQUEO D.M'!E$2)),"N/P")</f>
        <v>N/P</v>
      </c>
      <c r="F176" s="3" t="str" cm="1">
        <f t="array" ref="F176">IFERROR(_xlfn._xlws.FILTER(BD_ATLETAS[TIEMPO],(BD_ATLETAS[ATLETA]=$A176)*(BD_ATLETAS[PRUEBA]='CHEQUEO D.M'!$B$1)*(BD_ATLETAS[SEXO]='CHEQUEO D.M'!$C$1)*(BD_ATLETAS[F. COMPETENCIA]='CHEQUEO D.M'!F$2)),"N/P")</f>
        <v>N/P</v>
      </c>
      <c r="G176" s="3" t="str" cm="1">
        <f t="array" ref="G176">IFERROR(_xlfn._xlws.FILTER(BD_ATLETAS[TIEMPO],(BD_ATLETAS[ATLETA]=$A176)*(BD_ATLETAS[PRUEBA]='CHEQUEO D.M'!$B$1)*(BD_ATLETAS[SEXO]='CHEQUEO D.M'!$C$1)*(BD_ATLETAS[F. COMPETENCIA]='CHEQUEO D.M'!G$2)),"N/P")</f>
        <v>N/P</v>
      </c>
      <c r="H176" s="3" t="str" cm="1">
        <f t="array" ref="H176">IFERROR(_xlfn._xlws.FILTER(BD_ATLETAS[TIEMPO],(BD_ATLETAS[ATLETA]=$A176)*(BD_ATLETAS[PRUEBA]='CHEQUEO D.M'!$B$1)*(BD_ATLETAS[SEXO]='CHEQUEO D.M'!$C$1)*(BD_ATLETAS[F. COMPETENCIA]='CHEQUEO D.M'!H$2)),"N/P")</f>
        <v>N/P</v>
      </c>
      <c r="I176" s="3" t="str" cm="1">
        <f t="array" ref="I176">IFERROR(_xlfn._xlws.FILTER(BD_ATLETAS[TIEMPO],(BD_ATLETAS[ATLETA]=$A176)*(BD_ATLETAS[PRUEBA]='CHEQUEO D.M'!$B$1)*(BD_ATLETAS[SEXO]='CHEQUEO D.M'!$C$1)*(BD_ATLETAS[F. COMPETENCIA]='CHEQUEO D.M'!I$2)),"N/P")</f>
        <v>N/P</v>
      </c>
      <c r="J176" s="3" t="str" cm="1">
        <f t="array" ref="J176">IFERROR(_xlfn._xlws.FILTER(BD_ATLETAS[TIEMPO],(BD_ATLETAS[ATLETA]=$A176)*(BD_ATLETAS[PRUEBA]='CHEQUEO D.M'!$B$1)*(BD_ATLETAS[SEXO]='CHEQUEO D.M'!$C$1)*(BD_ATLETAS[F. COMPETENCIA]='CHEQUEO D.M'!J$2)),"N/P")</f>
        <v>N/P</v>
      </c>
      <c r="K176" s="3" t="str">
        <f t="shared" si="29"/>
        <v>-</v>
      </c>
      <c r="L176" s="3" t="str">
        <f t="shared" si="30"/>
        <v>-</v>
      </c>
      <c r="M176" s="1" t="str" cm="1">
        <f t="array" ref="M176">_xlfn.IFS(B176&lt;10,"",L176&gt;0,"",L176&lt;0,"VALIDO")</f>
        <v/>
      </c>
      <c r="N176" s="3" t="str">
        <f t="shared" si="32"/>
        <v/>
      </c>
      <c r="O176" s="3" t="str">
        <f t="shared" si="33"/>
        <v/>
      </c>
      <c r="P176" s="3" t="str">
        <f t="shared" si="34"/>
        <v/>
      </c>
      <c r="Q176" s="3" t="str">
        <f t="shared" si="35"/>
        <v/>
      </c>
      <c r="R176" s="3" t="str">
        <f t="shared" si="36"/>
        <v/>
      </c>
      <c r="S176" s="25" t="e" cm="1" vm="1">
        <f t="array" aca="1" ref="S176" ca="1">IF(INDEX(U176:X176,COUNTA(U176:X176))&lt;0,"MEJORA CONTINUA","")</f>
        <v>#VALUE!</v>
      </c>
      <c r="T176" s="1">
        <f t="shared" si="37"/>
        <v>0</v>
      </c>
    </row>
    <row r="177" spans="2:20" x14ac:dyDescent="0.25">
      <c r="B177" s="1">
        <f>_xlfn.XLOOKUP(A177,ATLETAS!$C:$C,ATLETAS!B:B,"-")</f>
        <v>0</v>
      </c>
      <c r="C177" s="1">
        <f>_xlfn.XLOOKUP(A177,ATLETAS!$C:$C,ATLETAS!F:F,"-")</f>
        <v>0</v>
      </c>
      <c r="D177" s="19" t="str">
        <f t="shared" si="31"/>
        <v>-</v>
      </c>
      <c r="E177" s="3" t="str" cm="1">
        <f t="array" ref="E177">IFERROR(_xlfn._xlws.FILTER(BD_ATLETAS[TIEMPO],(BD_ATLETAS[ATLETA]=$A177)*(BD_ATLETAS[PRUEBA]='CHEQUEO D.M'!$B$1)*(BD_ATLETAS[SEXO]='CHEQUEO D.M'!$C$1)*(BD_ATLETAS[F. COMPETENCIA]='CHEQUEO D.M'!E$2)),"N/P")</f>
        <v>N/P</v>
      </c>
      <c r="F177" s="3" t="str" cm="1">
        <f t="array" ref="F177">IFERROR(_xlfn._xlws.FILTER(BD_ATLETAS[TIEMPO],(BD_ATLETAS[ATLETA]=$A177)*(BD_ATLETAS[PRUEBA]='CHEQUEO D.M'!$B$1)*(BD_ATLETAS[SEXO]='CHEQUEO D.M'!$C$1)*(BD_ATLETAS[F. COMPETENCIA]='CHEQUEO D.M'!F$2)),"N/P")</f>
        <v>N/P</v>
      </c>
      <c r="G177" s="3" t="str" cm="1">
        <f t="array" ref="G177">IFERROR(_xlfn._xlws.FILTER(BD_ATLETAS[TIEMPO],(BD_ATLETAS[ATLETA]=$A177)*(BD_ATLETAS[PRUEBA]='CHEQUEO D.M'!$B$1)*(BD_ATLETAS[SEXO]='CHEQUEO D.M'!$C$1)*(BD_ATLETAS[F. COMPETENCIA]='CHEQUEO D.M'!G$2)),"N/P")</f>
        <v>N/P</v>
      </c>
      <c r="H177" s="3" t="str" cm="1">
        <f t="array" ref="H177">IFERROR(_xlfn._xlws.FILTER(BD_ATLETAS[TIEMPO],(BD_ATLETAS[ATLETA]=$A177)*(BD_ATLETAS[PRUEBA]='CHEQUEO D.M'!$B$1)*(BD_ATLETAS[SEXO]='CHEQUEO D.M'!$C$1)*(BD_ATLETAS[F. COMPETENCIA]='CHEQUEO D.M'!H$2)),"N/P")</f>
        <v>N/P</v>
      </c>
      <c r="I177" s="3" t="str" cm="1">
        <f t="array" ref="I177">IFERROR(_xlfn._xlws.FILTER(BD_ATLETAS[TIEMPO],(BD_ATLETAS[ATLETA]=$A177)*(BD_ATLETAS[PRUEBA]='CHEQUEO D.M'!$B$1)*(BD_ATLETAS[SEXO]='CHEQUEO D.M'!$C$1)*(BD_ATLETAS[F. COMPETENCIA]='CHEQUEO D.M'!I$2)),"N/P")</f>
        <v>N/P</v>
      </c>
      <c r="J177" s="3" t="str" cm="1">
        <f t="array" ref="J177">IFERROR(_xlfn._xlws.FILTER(BD_ATLETAS[TIEMPO],(BD_ATLETAS[ATLETA]=$A177)*(BD_ATLETAS[PRUEBA]='CHEQUEO D.M'!$B$1)*(BD_ATLETAS[SEXO]='CHEQUEO D.M'!$C$1)*(BD_ATLETAS[F. COMPETENCIA]='CHEQUEO D.M'!J$2)),"N/P")</f>
        <v>N/P</v>
      </c>
      <c r="K177" s="3" t="str">
        <f t="shared" si="29"/>
        <v>-</v>
      </c>
      <c r="L177" s="3" t="str">
        <f t="shared" si="30"/>
        <v>-</v>
      </c>
      <c r="M177" s="1" t="str" cm="1">
        <f t="array" ref="M177">_xlfn.IFS(B177&lt;10,"",L177&gt;0,"",L177&lt;0,"VALIDO")</f>
        <v/>
      </c>
      <c r="N177" s="3" t="str">
        <f t="shared" si="32"/>
        <v/>
      </c>
      <c r="O177" s="3" t="str">
        <f t="shared" si="33"/>
        <v/>
      </c>
      <c r="P177" s="3" t="str">
        <f t="shared" si="34"/>
        <v/>
      </c>
      <c r="Q177" s="3" t="str">
        <f t="shared" si="35"/>
        <v/>
      </c>
      <c r="R177" s="3" t="str">
        <f t="shared" si="36"/>
        <v/>
      </c>
      <c r="S177" s="25" t="e" cm="1" vm="1">
        <f t="array" aca="1" ref="S177" ca="1">IF(INDEX(U177:X177,COUNTA(U177:X177))&lt;0,"MEJORA CONTINUA","")</f>
        <v>#VALUE!</v>
      </c>
      <c r="T177" s="1">
        <f t="shared" si="37"/>
        <v>0</v>
      </c>
    </row>
    <row r="178" spans="2:20" x14ac:dyDescent="0.25">
      <c r="B178" s="1">
        <f>_xlfn.XLOOKUP(A178,ATLETAS!$C:$C,ATLETAS!B:B,"-")</f>
        <v>0</v>
      </c>
      <c r="C178" s="1">
        <f>_xlfn.XLOOKUP(A178,ATLETAS!$C:$C,ATLETAS!F:F,"-")</f>
        <v>0</v>
      </c>
      <c r="D178" s="19" t="str">
        <f t="shared" si="31"/>
        <v>-</v>
      </c>
      <c r="E178" s="3" t="str" cm="1">
        <f t="array" ref="E178">IFERROR(_xlfn._xlws.FILTER(BD_ATLETAS[TIEMPO],(BD_ATLETAS[ATLETA]=$A178)*(BD_ATLETAS[PRUEBA]='CHEQUEO D.M'!$B$1)*(BD_ATLETAS[SEXO]='CHEQUEO D.M'!$C$1)*(BD_ATLETAS[F. COMPETENCIA]='CHEQUEO D.M'!E$2)),"N/P")</f>
        <v>N/P</v>
      </c>
      <c r="F178" s="3" t="str" cm="1">
        <f t="array" ref="F178">IFERROR(_xlfn._xlws.FILTER(BD_ATLETAS[TIEMPO],(BD_ATLETAS[ATLETA]=$A178)*(BD_ATLETAS[PRUEBA]='CHEQUEO D.M'!$B$1)*(BD_ATLETAS[SEXO]='CHEQUEO D.M'!$C$1)*(BD_ATLETAS[F. COMPETENCIA]='CHEQUEO D.M'!F$2)),"N/P")</f>
        <v>N/P</v>
      </c>
      <c r="G178" s="3" t="str" cm="1">
        <f t="array" ref="G178">IFERROR(_xlfn._xlws.FILTER(BD_ATLETAS[TIEMPO],(BD_ATLETAS[ATLETA]=$A178)*(BD_ATLETAS[PRUEBA]='CHEQUEO D.M'!$B$1)*(BD_ATLETAS[SEXO]='CHEQUEO D.M'!$C$1)*(BD_ATLETAS[F. COMPETENCIA]='CHEQUEO D.M'!G$2)),"N/P")</f>
        <v>N/P</v>
      </c>
      <c r="H178" s="3" t="str" cm="1">
        <f t="array" ref="H178">IFERROR(_xlfn._xlws.FILTER(BD_ATLETAS[TIEMPO],(BD_ATLETAS[ATLETA]=$A178)*(BD_ATLETAS[PRUEBA]='CHEQUEO D.M'!$B$1)*(BD_ATLETAS[SEXO]='CHEQUEO D.M'!$C$1)*(BD_ATLETAS[F. COMPETENCIA]='CHEQUEO D.M'!H$2)),"N/P")</f>
        <v>N/P</v>
      </c>
      <c r="I178" s="3" t="str" cm="1">
        <f t="array" ref="I178">IFERROR(_xlfn._xlws.FILTER(BD_ATLETAS[TIEMPO],(BD_ATLETAS[ATLETA]=$A178)*(BD_ATLETAS[PRUEBA]='CHEQUEO D.M'!$B$1)*(BD_ATLETAS[SEXO]='CHEQUEO D.M'!$C$1)*(BD_ATLETAS[F. COMPETENCIA]='CHEQUEO D.M'!I$2)),"N/P")</f>
        <v>N/P</v>
      </c>
      <c r="J178" s="3" t="str" cm="1">
        <f t="array" ref="J178">IFERROR(_xlfn._xlws.FILTER(BD_ATLETAS[TIEMPO],(BD_ATLETAS[ATLETA]=$A178)*(BD_ATLETAS[PRUEBA]='CHEQUEO D.M'!$B$1)*(BD_ATLETAS[SEXO]='CHEQUEO D.M'!$C$1)*(BD_ATLETAS[F. COMPETENCIA]='CHEQUEO D.M'!J$2)),"N/P")</f>
        <v>N/P</v>
      </c>
      <c r="K178" s="3" t="str">
        <f t="shared" si="29"/>
        <v>-</v>
      </c>
      <c r="L178" s="3" t="str">
        <f t="shared" si="30"/>
        <v>-</v>
      </c>
      <c r="M178" s="1" t="str" cm="1">
        <f t="array" ref="M178">_xlfn.IFS(B178&lt;10,"",L178&gt;0,"",L178&lt;0,"VALIDO")</f>
        <v/>
      </c>
      <c r="N178" s="3" t="str">
        <f t="shared" si="32"/>
        <v/>
      </c>
      <c r="O178" s="3" t="str">
        <f t="shared" si="33"/>
        <v/>
      </c>
      <c r="P178" s="3" t="str">
        <f t="shared" si="34"/>
        <v/>
      </c>
      <c r="Q178" s="3" t="str">
        <f t="shared" si="35"/>
        <v/>
      </c>
      <c r="R178" s="3" t="str">
        <f t="shared" si="36"/>
        <v/>
      </c>
      <c r="S178" s="25" t="e" cm="1" vm="1">
        <f t="array" aca="1" ref="S178" ca="1">IF(INDEX(U178:X178,COUNTA(U178:X178))&lt;0,"MEJORA CONTINUA","")</f>
        <v>#VALUE!</v>
      </c>
      <c r="T178" s="1">
        <f t="shared" si="37"/>
        <v>0</v>
      </c>
    </row>
    <row r="179" spans="2:20" x14ac:dyDescent="0.25">
      <c r="B179" s="1">
        <f>_xlfn.XLOOKUP(A179,ATLETAS!$C:$C,ATLETAS!B:B,"-")</f>
        <v>0</v>
      </c>
      <c r="C179" s="1">
        <f>_xlfn.XLOOKUP(A179,ATLETAS!$C:$C,ATLETAS!F:F,"-")</f>
        <v>0</v>
      </c>
      <c r="D179" s="19" t="str">
        <f t="shared" si="31"/>
        <v>-</v>
      </c>
      <c r="E179" s="3" t="str" cm="1">
        <f t="array" ref="E179">IFERROR(_xlfn._xlws.FILTER(BD_ATLETAS[TIEMPO],(BD_ATLETAS[ATLETA]=$A179)*(BD_ATLETAS[PRUEBA]='CHEQUEO D.M'!$B$1)*(BD_ATLETAS[SEXO]='CHEQUEO D.M'!$C$1)*(BD_ATLETAS[F. COMPETENCIA]='CHEQUEO D.M'!E$2)),"N/P")</f>
        <v>N/P</v>
      </c>
      <c r="F179" s="3" t="str" cm="1">
        <f t="array" ref="F179">IFERROR(_xlfn._xlws.FILTER(BD_ATLETAS[TIEMPO],(BD_ATLETAS[ATLETA]=$A179)*(BD_ATLETAS[PRUEBA]='CHEQUEO D.M'!$B$1)*(BD_ATLETAS[SEXO]='CHEQUEO D.M'!$C$1)*(BD_ATLETAS[F. COMPETENCIA]='CHEQUEO D.M'!F$2)),"N/P")</f>
        <v>N/P</v>
      </c>
      <c r="G179" s="3" t="str" cm="1">
        <f t="array" ref="G179">IFERROR(_xlfn._xlws.FILTER(BD_ATLETAS[TIEMPO],(BD_ATLETAS[ATLETA]=$A179)*(BD_ATLETAS[PRUEBA]='CHEQUEO D.M'!$B$1)*(BD_ATLETAS[SEXO]='CHEQUEO D.M'!$C$1)*(BD_ATLETAS[F. COMPETENCIA]='CHEQUEO D.M'!G$2)),"N/P")</f>
        <v>N/P</v>
      </c>
      <c r="H179" s="3" t="str" cm="1">
        <f t="array" ref="H179">IFERROR(_xlfn._xlws.FILTER(BD_ATLETAS[TIEMPO],(BD_ATLETAS[ATLETA]=$A179)*(BD_ATLETAS[PRUEBA]='CHEQUEO D.M'!$B$1)*(BD_ATLETAS[SEXO]='CHEQUEO D.M'!$C$1)*(BD_ATLETAS[F. COMPETENCIA]='CHEQUEO D.M'!H$2)),"N/P")</f>
        <v>N/P</v>
      </c>
      <c r="I179" s="3" t="str" cm="1">
        <f t="array" ref="I179">IFERROR(_xlfn._xlws.FILTER(BD_ATLETAS[TIEMPO],(BD_ATLETAS[ATLETA]=$A179)*(BD_ATLETAS[PRUEBA]='CHEQUEO D.M'!$B$1)*(BD_ATLETAS[SEXO]='CHEQUEO D.M'!$C$1)*(BD_ATLETAS[F. COMPETENCIA]='CHEQUEO D.M'!I$2)),"N/P")</f>
        <v>N/P</v>
      </c>
      <c r="J179" s="3" t="str" cm="1">
        <f t="array" ref="J179">IFERROR(_xlfn._xlws.FILTER(BD_ATLETAS[TIEMPO],(BD_ATLETAS[ATLETA]=$A179)*(BD_ATLETAS[PRUEBA]='CHEQUEO D.M'!$B$1)*(BD_ATLETAS[SEXO]='CHEQUEO D.M'!$C$1)*(BD_ATLETAS[F. COMPETENCIA]='CHEQUEO D.M'!J$2)),"N/P")</f>
        <v>N/P</v>
      </c>
      <c r="K179" s="3" t="str">
        <f t="shared" si="29"/>
        <v>-</v>
      </c>
      <c r="L179" s="3" t="str">
        <f t="shared" si="30"/>
        <v>-</v>
      </c>
      <c r="M179" s="1" t="str" cm="1">
        <f t="array" ref="M179">_xlfn.IFS(B179&lt;10,"",L179&gt;0,"",L179&lt;0,"VALIDO")</f>
        <v/>
      </c>
      <c r="N179" s="3" t="str">
        <f t="shared" si="32"/>
        <v/>
      </c>
      <c r="O179" s="3" t="str">
        <f t="shared" si="33"/>
        <v/>
      </c>
      <c r="P179" s="3" t="str">
        <f t="shared" si="34"/>
        <v/>
      </c>
      <c r="Q179" s="3" t="str">
        <f t="shared" si="35"/>
        <v/>
      </c>
      <c r="R179" s="3" t="str">
        <f t="shared" si="36"/>
        <v/>
      </c>
      <c r="S179" s="25" t="e" cm="1" vm="1">
        <f t="array" aca="1" ref="S179" ca="1">IF(INDEX(U179:X179,COUNTA(U179:X179))&lt;0,"MEJORA CONTINUA","")</f>
        <v>#VALUE!</v>
      </c>
      <c r="T179" s="1">
        <f t="shared" si="37"/>
        <v>0</v>
      </c>
    </row>
    <row r="180" spans="2:20" x14ac:dyDescent="0.25">
      <c r="B180" s="1">
        <f>_xlfn.XLOOKUP(A180,ATLETAS!$C:$C,ATLETAS!B:B,"-")</f>
        <v>0</v>
      </c>
      <c r="C180" s="1">
        <f>_xlfn.XLOOKUP(A180,ATLETAS!$C:$C,ATLETAS!F:F,"-")</f>
        <v>0</v>
      </c>
      <c r="D180" s="19" t="str">
        <f t="shared" si="31"/>
        <v>-</v>
      </c>
      <c r="E180" s="3" t="str" cm="1">
        <f t="array" ref="E180">IFERROR(_xlfn._xlws.FILTER(BD_ATLETAS[TIEMPO],(BD_ATLETAS[ATLETA]=$A180)*(BD_ATLETAS[PRUEBA]='CHEQUEO D.M'!$B$1)*(BD_ATLETAS[SEXO]='CHEQUEO D.M'!$C$1)*(BD_ATLETAS[F. COMPETENCIA]='CHEQUEO D.M'!E$2)),"N/P")</f>
        <v>N/P</v>
      </c>
      <c r="F180" s="3" t="str" cm="1">
        <f t="array" ref="F180">IFERROR(_xlfn._xlws.FILTER(BD_ATLETAS[TIEMPO],(BD_ATLETAS[ATLETA]=$A180)*(BD_ATLETAS[PRUEBA]='CHEQUEO D.M'!$B$1)*(BD_ATLETAS[SEXO]='CHEQUEO D.M'!$C$1)*(BD_ATLETAS[F. COMPETENCIA]='CHEQUEO D.M'!F$2)),"N/P")</f>
        <v>N/P</v>
      </c>
      <c r="G180" s="3" t="str" cm="1">
        <f t="array" ref="G180">IFERROR(_xlfn._xlws.FILTER(BD_ATLETAS[TIEMPO],(BD_ATLETAS[ATLETA]=$A180)*(BD_ATLETAS[PRUEBA]='CHEQUEO D.M'!$B$1)*(BD_ATLETAS[SEXO]='CHEQUEO D.M'!$C$1)*(BD_ATLETAS[F. COMPETENCIA]='CHEQUEO D.M'!G$2)),"N/P")</f>
        <v>N/P</v>
      </c>
      <c r="H180" s="3" t="str" cm="1">
        <f t="array" ref="H180">IFERROR(_xlfn._xlws.FILTER(BD_ATLETAS[TIEMPO],(BD_ATLETAS[ATLETA]=$A180)*(BD_ATLETAS[PRUEBA]='CHEQUEO D.M'!$B$1)*(BD_ATLETAS[SEXO]='CHEQUEO D.M'!$C$1)*(BD_ATLETAS[F. COMPETENCIA]='CHEQUEO D.M'!H$2)),"N/P")</f>
        <v>N/P</v>
      </c>
      <c r="I180" s="3" t="str" cm="1">
        <f t="array" ref="I180">IFERROR(_xlfn._xlws.FILTER(BD_ATLETAS[TIEMPO],(BD_ATLETAS[ATLETA]=$A180)*(BD_ATLETAS[PRUEBA]='CHEQUEO D.M'!$B$1)*(BD_ATLETAS[SEXO]='CHEQUEO D.M'!$C$1)*(BD_ATLETAS[F. COMPETENCIA]='CHEQUEO D.M'!I$2)),"N/P")</f>
        <v>N/P</v>
      </c>
      <c r="J180" s="3" t="str" cm="1">
        <f t="array" ref="J180">IFERROR(_xlfn._xlws.FILTER(BD_ATLETAS[TIEMPO],(BD_ATLETAS[ATLETA]=$A180)*(BD_ATLETAS[PRUEBA]='CHEQUEO D.M'!$B$1)*(BD_ATLETAS[SEXO]='CHEQUEO D.M'!$C$1)*(BD_ATLETAS[F. COMPETENCIA]='CHEQUEO D.M'!J$2)),"N/P")</f>
        <v>N/P</v>
      </c>
      <c r="K180" s="3" t="str">
        <f t="shared" si="29"/>
        <v>-</v>
      </c>
      <c r="L180" s="3" t="str">
        <f t="shared" si="30"/>
        <v>-</v>
      </c>
      <c r="M180" s="1" t="str" cm="1">
        <f t="array" ref="M180">_xlfn.IFS(B180&lt;10,"",L180&gt;0,"",L180&lt;0,"VALIDO")</f>
        <v/>
      </c>
      <c r="N180" s="3" t="str">
        <f t="shared" si="32"/>
        <v/>
      </c>
      <c r="O180" s="3" t="str">
        <f t="shared" si="33"/>
        <v/>
      </c>
      <c r="P180" s="3" t="str">
        <f t="shared" si="34"/>
        <v/>
      </c>
      <c r="Q180" s="3" t="str">
        <f t="shared" si="35"/>
        <v/>
      </c>
      <c r="R180" s="3" t="str">
        <f t="shared" si="36"/>
        <v/>
      </c>
      <c r="S180" s="25" t="e" cm="1" vm="1">
        <f t="array" aca="1" ref="S180" ca="1">IF(INDEX(U180:X180,COUNTA(U180:X180))&lt;0,"MEJORA CONTINUA","")</f>
        <v>#VALUE!</v>
      </c>
      <c r="T180" s="1">
        <f t="shared" si="37"/>
        <v>0</v>
      </c>
    </row>
    <row r="181" spans="2:20" x14ac:dyDescent="0.25">
      <c r="B181" s="1">
        <f>_xlfn.XLOOKUP(A181,ATLETAS!$C:$C,ATLETAS!B:B,"-")</f>
        <v>0</v>
      </c>
      <c r="C181" s="1">
        <f>_xlfn.XLOOKUP(A181,ATLETAS!$C:$C,ATLETAS!F:F,"-")</f>
        <v>0</v>
      </c>
      <c r="D181" s="19" t="str">
        <f t="shared" si="31"/>
        <v>-</v>
      </c>
      <c r="E181" s="3" t="str" cm="1">
        <f t="array" ref="E181">IFERROR(_xlfn._xlws.FILTER(BD_ATLETAS[TIEMPO],(BD_ATLETAS[ATLETA]=$A181)*(BD_ATLETAS[PRUEBA]='CHEQUEO D.M'!$B$1)*(BD_ATLETAS[SEXO]='CHEQUEO D.M'!$C$1)*(BD_ATLETAS[F. COMPETENCIA]='CHEQUEO D.M'!E$2)),"N/P")</f>
        <v>N/P</v>
      </c>
      <c r="F181" s="3" t="str" cm="1">
        <f t="array" ref="F181">IFERROR(_xlfn._xlws.FILTER(BD_ATLETAS[TIEMPO],(BD_ATLETAS[ATLETA]=$A181)*(BD_ATLETAS[PRUEBA]='CHEQUEO D.M'!$B$1)*(BD_ATLETAS[SEXO]='CHEQUEO D.M'!$C$1)*(BD_ATLETAS[F. COMPETENCIA]='CHEQUEO D.M'!F$2)),"N/P")</f>
        <v>N/P</v>
      </c>
      <c r="G181" s="3" t="str" cm="1">
        <f t="array" ref="G181">IFERROR(_xlfn._xlws.FILTER(BD_ATLETAS[TIEMPO],(BD_ATLETAS[ATLETA]=$A181)*(BD_ATLETAS[PRUEBA]='CHEQUEO D.M'!$B$1)*(BD_ATLETAS[SEXO]='CHEQUEO D.M'!$C$1)*(BD_ATLETAS[F. COMPETENCIA]='CHEQUEO D.M'!G$2)),"N/P")</f>
        <v>N/P</v>
      </c>
      <c r="H181" s="3" t="str" cm="1">
        <f t="array" ref="H181">IFERROR(_xlfn._xlws.FILTER(BD_ATLETAS[TIEMPO],(BD_ATLETAS[ATLETA]=$A181)*(BD_ATLETAS[PRUEBA]='CHEQUEO D.M'!$B$1)*(BD_ATLETAS[SEXO]='CHEQUEO D.M'!$C$1)*(BD_ATLETAS[F. COMPETENCIA]='CHEQUEO D.M'!H$2)),"N/P")</f>
        <v>N/P</v>
      </c>
      <c r="I181" s="3" t="str" cm="1">
        <f t="array" ref="I181">IFERROR(_xlfn._xlws.FILTER(BD_ATLETAS[TIEMPO],(BD_ATLETAS[ATLETA]=$A181)*(BD_ATLETAS[PRUEBA]='CHEQUEO D.M'!$B$1)*(BD_ATLETAS[SEXO]='CHEQUEO D.M'!$C$1)*(BD_ATLETAS[F. COMPETENCIA]='CHEQUEO D.M'!I$2)),"N/P")</f>
        <v>N/P</v>
      </c>
      <c r="J181" s="3" t="str" cm="1">
        <f t="array" ref="J181">IFERROR(_xlfn._xlws.FILTER(BD_ATLETAS[TIEMPO],(BD_ATLETAS[ATLETA]=$A181)*(BD_ATLETAS[PRUEBA]='CHEQUEO D.M'!$B$1)*(BD_ATLETAS[SEXO]='CHEQUEO D.M'!$C$1)*(BD_ATLETAS[F. COMPETENCIA]='CHEQUEO D.M'!J$2)),"N/P")</f>
        <v>N/P</v>
      </c>
      <c r="K181" s="3" t="str">
        <f t="shared" si="29"/>
        <v>-</v>
      </c>
      <c r="L181" s="3" t="str">
        <f t="shared" si="30"/>
        <v>-</v>
      </c>
      <c r="M181" s="1" t="str" cm="1">
        <f t="array" ref="M181">_xlfn.IFS(B181&lt;10,"",L181&gt;0,"",L181&lt;0,"VALIDO")</f>
        <v/>
      </c>
      <c r="N181" s="3" t="str">
        <f t="shared" si="32"/>
        <v/>
      </c>
      <c r="O181" s="3" t="str">
        <f t="shared" si="33"/>
        <v/>
      </c>
      <c r="P181" s="3" t="str">
        <f t="shared" si="34"/>
        <v/>
      </c>
      <c r="Q181" s="3" t="str">
        <f t="shared" si="35"/>
        <v/>
      </c>
      <c r="R181" s="3" t="str">
        <f t="shared" si="36"/>
        <v/>
      </c>
      <c r="S181" s="25" t="e" cm="1" vm="1">
        <f t="array" aca="1" ref="S181" ca="1">IF(INDEX(U181:X181,COUNTA(U181:X181))&lt;0,"MEJORA CONTINUA","")</f>
        <v>#VALUE!</v>
      </c>
      <c r="T181" s="1">
        <f t="shared" si="37"/>
        <v>0</v>
      </c>
    </row>
    <row r="182" spans="2:20" x14ac:dyDescent="0.25">
      <c r="B182" s="1">
        <f>_xlfn.XLOOKUP(A182,ATLETAS!$C:$C,ATLETAS!B:B,"-")</f>
        <v>0</v>
      </c>
      <c r="C182" s="1">
        <f>_xlfn.XLOOKUP(A182,ATLETAS!$C:$C,ATLETAS!F:F,"-")</f>
        <v>0</v>
      </c>
      <c r="D182" s="19" t="str">
        <f t="shared" si="31"/>
        <v>-</v>
      </c>
      <c r="E182" s="3" t="str" cm="1">
        <f t="array" ref="E182">IFERROR(_xlfn._xlws.FILTER(BD_ATLETAS[TIEMPO],(BD_ATLETAS[ATLETA]=$A182)*(BD_ATLETAS[PRUEBA]='CHEQUEO D.M'!$B$1)*(BD_ATLETAS[SEXO]='CHEQUEO D.M'!$C$1)*(BD_ATLETAS[F. COMPETENCIA]='CHEQUEO D.M'!E$2)),"N/P")</f>
        <v>N/P</v>
      </c>
      <c r="F182" s="3" t="str" cm="1">
        <f t="array" ref="F182">IFERROR(_xlfn._xlws.FILTER(BD_ATLETAS[TIEMPO],(BD_ATLETAS[ATLETA]=$A182)*(BD_ATLETAS[PRUEBA]='CHEQUEO D.M'!$B$1)*(BD_ATLETAS[SEXO]='CHEQUEO D.M'!$C$1)*(BD_ATLETAS[F. COMPETENCIA]='CHEQUEO D.M'!F$2)),"N/P")</f>
        <v>N/P</v>
      </c>
      <c r="G182" s="3" t="str" cm="1">
        <f t="array" ref="G182">IFERROR(_xlfn._xlws.FILTER(BD_ATLETAS[TIEMPO],(BD_ATLETAS[ATLETA]=$A182)*(BD_ATLETAS[PRUEBA]='CHEQUEO D.M'!$B$1)*(BD_ATLETAS[SEXO]='CHEQUEO D.M'!$C$1)*(BD_ATLETAS[F. COMPETENCIA]='CHEQUEO D.M'!G$2)),"N/P")</f>
        <v>N/P</v>
      </c>
      <c r="H182" s="3" t="str" cm="1">
        <f t="array" ref="H182">IFERROR(_xlfn._xlws.FILTER(BD_ATLETAS[TIEMPO],(BD_ATLETAS[ATLETA]=$A182)*(BD_ATLETAS[PRUEBA]='CHEQUEO D.M'!$B$1)*(BD_ATLETAS[SEXO]='CHEQUEO D.M'!$C$1)*(BD_ATLETAS[F. COMPETENCIA]='CHEQUEO D.M'!H$2)),"N/P")</f>
        <v>N/P</v>
      </c>
      <c r="I182" s="3" t="str" cm="1">
        <f t="array" ref="I182">IFERROR(_xlfn._xlws.FILTER(BD_ATLETAS[TIEMPO],(BD_ATLETAS[ATLETA]=$A182)*(BD_ATLETAS[PRUEBA]='CHEQUEO D.M'!$B$1)*(BD_ATLETAS[SEXO]='CHEQUEO D.M'!$C$1)*(BD_ATLETAS[F. COMPETENCIA]='CHEQUEO D.M'!I$2)),"N/P")</f>
        <v>N/P</v>
      </c>
      <c r="J182" s="3" t="str" cm="1">
        <f t="array" ref="J182">IFERROR(_xlfn._xlws.FILTER(BD_ATLETAS[TIEMPO],(BD_ATLETAS[ATLETA]=$A182)*(BD_ATLETAS[PRUEBA]='CHEQUEO D.M'!$B$1)*(BD_ATLETAS[SEXO]='CHEQUEO D.M'!$C$1)*(BD_ATLETAS[F. COMPETENCIA]='CHEQUEO D.M'!J$2)),"N/P")</f>
        <v>N/P</v>
      </c>
      <c r="K182" s="3" t="str">
        <f t="shared" si="29"/>
        <v>-</v>
      </c>
      <c r="L182" s="3" t="str">
        <f t="shared" si="30"/>
        <v>-</v>
      </c>
      <c r="M182" s="1" t="str" cm="1">
        <f t="array" ref="M182">_xlfn.IFS(B182&lt;10,"",L182&gt;0,"",L182&lt;0,"VALIDO")</f>
        <v/>
      </c>
      <c r="N182" s="3" t="str">
        <f t="shared" si="32"/>
        <v/>
      </c>
      <c r="O182" s="3" t="str">
        <f t="shared" si="33"/>
        <v/>
      </c>
      <c r="P182" s="3" t="str">
        <f t="shared" si="34"/>
        <v/>
      </c>
      <c r="Q182" s="3" t="str">
        <f t="shared" si="35"/>
        <v/>
      </c>
      <c r="R182" s="3" t="str">
        <f t="shared" si="36"/>
        <v/>
      </c>
      <c r="S182" s="25" t="e" cm="1" vm="1">
        <f t="array" aca="1" ref="S182" ca="1">IF(INDEX(U182:X182,COUNTA(U182:X182))&lt;0,"MEJORA CONTINUA","")</f>
        <v>#VALUE!</v>
      </c>
      <c r="T182" s="1">
        <f t="shared" si="37"/>
        <v>0</v>
      </c>
    </row>
    <row r="183" spans="2:20" x14ac:dyDescent="0.25">
      <c r="B183" s="1">
        <f>_xlfn.XLOOKUP(A183,ATLETAS!$C:$C,ATLETAS!B:B,"-")</f>
        <v>0</v>
      </c>
      <c r="C183" s="1">
        <f>_xlfn.XLOOKUP(A183,ATLETAS!$C:$C,ATLETAS!F:F,"-")</f>
        <v>0</v>
      </c>
      <c r="D183" s="19" t="str">
        <f t="shared" si="31"/>
        <v>-</v>
      </c>
      <c r="E183" s="3" t="str" cm="1">
        <f t="array" ref="E183">IFERROR(_xlfn._xlws.FILTER(BD_ATLETAS[TIEMPO],(BD_ATLETAS[ATLETA]=$A183)*(BD_ATLETAS[PRUEBA]='CHEQUEO D.M'!$B$1)*(BD_ATLETAS[SEXO]='CHEQUEO D.M'!$C$1)*(BD_ATLETAS[F. COMPETENCIA]='CHEQUEO D.M'!E$2)),"N/P")</f>
        <v>N/P</v>
      </c>
      <c r="F183" s="3" t="str" cm="1">
        <f t="array" ref="F183">IFERROR(_xlfn._xlws.FILTER(BD_ATLETAS[TIEMPO],(BD_ATLETAS[ATLETA]=$A183)*(BD_ATLETAS[PRUEBA]='CHEQUEO D.M'!$B$1)*(BD_ATLETAS[SEXO]='CHEQUEO D.M'!$C$1)*(BD_ATLETAS[F. COMPETENCIA]='CHEQUEO D.M'!F$2)),"N/P")</f>
        <v>N/P</v>
      </c>
      <c r="G183" s="3" t="str" cm="1">
        <f t="array" ref="G183">IFERROR(_xlfn._xlws.FILTER(BD_ATLETAS[TIEMPO],(BD_ATLETAS[ATLETA]=$A183)*(BD_ATLETAS[PRUEBA]='CHEQUEO D.M'!$B$1)*(BD_ATLETAS[SEXO]='CHEQUEO D.M'!$C$1)*(BD_ATLETAS[F. COMPETENCIA]='CHEQUEO D.M'!G$2)),"N/P")</f>
        <v>N/P</v>
      </c>
      <c r="H183" s="3" t="str" cm="1">
        <f t="array" ref="H183">IFERROR(_xlfn._xlws.FILTER(BD_ATLETAS[TIEMPO],(BD_ATLETAS[ATLETA]=$A183)*(BD_ATLETAS[PRUEBA]='CHEQUEO D.M'!$B$1)*(BD_ATLETAS[SEXO]='CHEQUEO D.M'!$C$1)*(BD_ATLETAS[F. COMPETENCIA]='CHEQUEO D.M'!H$2)),"N/P")</f>
        <v>N/P</v>
      </c>
      <c r="I183" s="3" t="str" cm="1">
        <f t="array" ref="I183">IFERROR(_xlfn._xlws.FILTER(BD_ATLETAS[TIEMPO],(BD_ATLETAS[ATLETA]=$A183)*(BD_ATLETAS[PRUEBA]='CHEQUEO D.M'!$B$1)*(BD_ATLETAS[SEXO]='CHEQUEO D.M'!$C$1)*(BD_ATLETAS[F. COMPETENCIA]='CHEQUEO D.M'!I$2)),"N/P")</f>
        <v>N/P</v>
      </c>
      <c r="J183" s="3" t="str" cm="1">
        <f t="array" ref="J183">IFERROR(_xlfn._xlws.FILTER(BD_ATLETAS[TIEMPO],(BD_ATLETAS[ATLETA]=$A183)*(BD_ATLETAS[PRUEBA]='CHEQUEO D.M'!$B$1)*(BD_ATLETAS[SEXO]='CHEQUEO D.M'!$C$1)*(BD_ATLETAS[F. COMPETENCIA]='CHEQUEO D.M'!J$2)),"N/P")</f>
        <v>N/P</v>
      </c>
      <c r="K183" s="3" t="str">
        <f t="shared" si="29"/>
        <v>-</v>
      </c>
      <c r="L183" s="3" t="str">
        <f t="shared" si="30"/>
        <v>-</v>
      </c>
      <c r="M183" s="1" t="str" cm="1">
        <f t="array" ref="M183">_xlfn.IFS(B183&lt;10,"",L183&gt;0,"",L183&lt;0,"VALIDO")</f>
        <v/>
      </c>
      <c r="N183" s="3" t="str">
        <f t="shared" si="32"/>
        <v/>
      </c>
      <c r="O183" s="3" t="str">
        <f t="shared" si="33"/>
        <v/>
      </c>
      <c r="P183" s="3" t="str">
        <f t="shared" si="34"/>
        <v/>
      </c>
      <c r="Q183" s="3" t="str">
        <f t="shared" si="35"/>
        <v/>
      </c>
      <c r="R183" s="3" t="str">
        <f t="shared" si="36"/>
        <v/>
      </c>
      <c r="S183" s="25" t="e" cm="1" vm="1">
        <f t="array" aca="1" ref="S183" ca="1">IF(INDEX(U183:X183,COUNTA(U183:X183))&lt;0,"MEJORA CONTINUA","")</f>
        <v>#VALUE!</v>
      </c>
      <c r="T183" s="1">
        <f t="shared" si="37"/>
        <v>0</v>
      </c>
    </row>
    <row r="184" spans="2:20" x14ac:dyDescent="0.25">
      <c r="B184" s="1">
        <f>_xlfn.XLOOKUP(A184,ATLETAS!$C:$C,ATLETAS!B:B,"-")</f>
        <v>0</v>
      </c>
      <c r="C184" s="1">
        <f>_xlfn.XLOOKUP(A184,ATLETAS!$C:$C,ATLETAS!F:F,"-")</f>
        <v>0</v>
      </c>
      <c r="D184" s="19" t="str">
        <f t="shared" si="31"/>
        <v>-</v>
      </c>
      <c r="E184" s="3" t="str" cm="1">
        <f t="array" ref="E184">IFERROR(_xlfn._xlws.FILTER(BD_ATLETAS[TIEMPO],(BD_ATLETAS[ATLETA]=$A184)*(BD_ATLETAS[PRUEBA]='CHEQUEO D.M'!$B$1)*(BD_ATLETAS[SEXO]='CHEQUEO D.M'!$C$1)*(BD_ATLETAS[F. COMPETENCIA]='CHEQUEO D.M'!E$2)),"N/P")</f>
        <v>N/P</v>
      </c>
      <c r="F184" s="3" t="str" cm="1">
        <f t="array" ref="F184">IFERROR(_xlfn._xlws.FILTER(BD_ATLETAS[TIEMPO],(BD_ATLETAS[ATLETA]=$A184)*(BD_ATLETAS[PRUEBA]='CHEQUEO D.M'!$B$1)*(BD_ATLETAS[SEXO]='CHEQUEO D.M'!$C$1)*(BD_ATLETAS[F. COMPETENCIA]='CHEQUEO D.M'!F$2)),"N/P")</f>
        <v>N/P</v>
      </c>
      <c r="G184" s="3" t="str" cm="1">
        <f t="array" ref="G184">IFERROR(_xlfn._xlws.FILTER(BD_ATLETAS[TIEMPO],(BD_ATLETAS[ATLETA]=$A184)*(BD_ATLETAS[PRUEBA]='CHEQUEO D.M'!$B$1)*(BD_ATLETAS[SEXO]='CHEQUEO D.M'!$C$1)*(BD_ATLETAS[F. COMPETENCIA]='CHEQUEO D.M'!G$2)),"N/P")</f>
        <v>N/P</v>
      </c>
      <c r="H184" s="3" t="str" cm="1">
        <f t="array" ref="H184">IFERROR(_xlfn._xlws.FILTER(BD_ATLETAS[TIEMPO],(BD_ATLETAS[ATLETA]=$A184)*(BD_ATLETAS[PRUEBA]='CHEQUEO D.M'!$B$1)*(BD_ATLETAS[SEXO]='CHEQUEO D.M'!$C$1)*(BD_ATLETAS[F. COMPETENCIA]='CHEQUEO D.M'!H$2)),"N/P")</f>
        <v>N/P</v>
      </c>
      <c r="I184" s="3" t="str" cm="1">
        <f t="array" ref="I184">IFERROR(_xlfn._xlws.FILTER(BD_ATLETAS[TIEMPO],(BD_ATLETAS[ATLETA]=$A184)*(BD_ATLETAS[PRUEBA]='CHEQUEO D.M'!$B$1)*(BD_ATLETAS[SEXO]='CHEQUEO D.M'!$C$1)*(BD_ATLETAS[F. COMPETENCIA]='CHEQUEO D.M'!I$2)),"N/P")</f>
        <v>N/P</v>
      </c>
      <c r="J184" s="3" t="str" cm="1">
        <f t="array" ref="J184">IFERROR(_xlfn._xlws.FILTER(BD_ATLETAS[TIEMPO],(BD_ATLETAS[ATLETA]=$A184)*(BD_ATLETAS[PRUEBA]='CHEQUEO D.M'!$B$1)*(BD_ATLETAS[SEXO]='CHEQUEO D.M'!$C$1)*(BD_ATLETAS[F. COMPETENCIA]='CHEQUEO D.M'!J$2)),"N/P")</f>
        <v>N/P</v>
      </c>
      <c r="K184" s="3" t="str">
        <f t="shared" si="29"/>
        <v>-</v>
      </c>
      <c r="L184" s="3" t="str">
        <f t="shared" si="30"/>
        <v>-</v>
      </c>
      <c r="M184" s="1" t="str" cm="1">
        <f t="array" ref="M184">_xlfn.IFS(B184&lt;10,"",L184&gt;0,"",L184&lt;0,"VALIDO")</f>
        <v/>
      </c>
      <c r="N184" s="3" t="str">
        <f t="shared" si="32"/>
        <v/>
      </c>
      <c r="O184" s="3" t="str">
        <f t="shared" si="33"/>
        <v/>
      </c>
      <c r="P184" s="3" t="str">
        <f t="shared" si="34"/>
        <v/>
      </c>
      <c r="Q184" s="3" t="str">
        <f t="shared" si="35"/>
        <v/>
      </c>
      <c r="R184" s="3" t="str">
        <f t="shared" si="36"/>
        <v/>
      </c>
      <c r="S184" s="25" t="e" cm="1" vm="1">
        <f t="array" aca="1" ref="S184" ca="1">IF(INDEX(U184:X184,COUNTA(U184:X184))&lt;0,"MEJORA CONTINUA","")</f>
        <v>#VALUE!</v>
      </c>
      <c r="T184" s="1">
        <f t="shared" si="37"/>
        <v>0</v>
      </c>
    </row>
    <row r="185" spans="2:20" x14ac:dyDescent="0.25">
      <c r="B185" s="1">
        <f>_xlfn.XLOOKUP(A185,ATLETAS!$C:$C,ATLETAS!B:B,"-")</f>
        <v>0</v>
      </c>
      <c r="C185" s="1">
        <f>_xlfn.XLOOKUP(A185,ATLETAS!$C:$C,ATLETAS!F:F,"-")</f>
        <v>0</v>
      </c>
      <c r="D185" s="19" t="str">
        <f t="shared" si="31"/>
        <v>-</v>
      </c>
      <c r="E185" s="3" t="str" cm="1">
        <f t="array" ref="E185">IFERROR(_xlfn._xlws.FILTER(BD_ATLETAS[TIEMPO],(BD_ATLETAS[ATLETA]=$A185)*(BD_ATLETAS[PRUEBA]='CHEQUEO D.M'!$B$1)*(BD_ATLETAS[SEXO]='CHEQUEO D.M'!$C$1)*(BD_ATLETAS[F. COMPETENCIA]='CHEQUEO D.M'!E$2)),"N/P")</f>
        <v>N/P</v>
      </c>
      <c r="F185" s="3" t="str" cm="1">
        <f t="array" ref="F185">IFERROR(_xlfn._xlws.FILTER(BD_ATLETAS[TIEMPO],(BD_ATLETAS[ATLETA]=$A185)*(BD_ATLETAS[PRUEBA]='CHEQUEO D.M'!$B$1)*(BD_ATLETAS[SEXO]='CHEQUEO D.M'!$C$1)*(BD_ATLETAS[F. COMPETENCIA]='CHEQUEO D.M'!F$2)),"N/P")</f>
        <v>N/P</v>
      </c>
      <c r="G185" s="3" t="str" cm="1">
        <f t="array" ref="G185">IFERROR(_xlfn._xlws.FILTER(BD_ATLETAS[TIEMPO],(BD_ATLETAS[ATLETA]=$A185)*(BD_ATLETAS[PRUEBA]='CHEQUEO D.M'!$B$1)*(BD_ATLETAS[SEXO]='CHEQUEO D.M'!$C$1)*(BD_ATLETAS[F. COMPETENCIA]='CHEQUEO D.M'!G$2)),"N/P")</f>
        <v>N/P</v>
      </c>
      <c r="H185" s="3" t="str" cm="1">
        <f t="array" ref="H185">IFERROR(_xlfn._xlws.FILTER(BD_ATLETAS[TIEMPO],(BD_ATLETAS[ATLETA]=$A185)*(BD_ATLETAS[PRUEBA]='CHEQUEO D.M'!$B$1)*(BD_ATLETAS[SEXO]='CHEQUEO D.M'!$C$1)*(BD_ATLETAS[F. COMPETENCIA]='CHEQUEO D.M'!H$2)),"N/P")</f>
        <v>N/P</v>
      </c>
      <c r="I185" s="3" t="str" cm="1">
        <f t="array" ref="I185">IFERROR(_xlfn._xlws.FILTER(BD_ATLETAS[TIEMPO],(BD_ATLETAS[ATLETA]=$A185)*(BD_ATLETAS[PRUEBA]='CHEQUEO D.M'!$B$1)*(BD_ATLETAS[SEXO]='CHEQUEO D.M'!$C$1)*(BD_ATLETAS[F. COMPETENCIA]='CHEQUEO D.M'!I$2)),"N/P")</f>
        <v>N/P</v>
      </c>
      <c r="J185" s="3" t="str" cm="1">
        <f t="array" ref="J185">IFERROR(_xlfn._xlws.FILTER(BD_ATLETAS[TIEMPO],(BD_ATLETAS[ATLETA]=$A185)*(BD_ATLETAS[PRUEBA]='CHEQUEO D.M'!$B$1)*(BD_ATLETAS[SEXO]='CHEQUEO D.M'!$C$1)*(BD_ATLETAS[F. COMPETENCIA]='CHEQUEO D.M'!J$2)),"N/P")</f>
        <v>N/P</v>
      </c>
      <c r="K185" s="3" t="str">
        <f t="shared" si="29"/>
        <v>-</v>
      </c>
      <c r="L185" s="3" t="str">
        <f t="shared" si="30"/>
        <v>-</v>
      </c>
      <c r="M185" s="1" t="str" cm="1">
        <f t="array" ref="M185">_xlfn.IFS(B185&lt;10,"",L185&gt;0,"",L185&lt;0,"VALIDO")</f>
        <v/>
      </c>
      <c r="N185" s="3" t="str">
        <f t="shared" si="32"/>
        <v/>
      </c>
      <c r="O185" s="3" t="str">
        <f t="shared" si="33"/>
        <v/>
      </c>
      <c r="P185" s="3" t="str">
        <f t="shared" si="34"/>
        <v/>
      </c>
      <c r="Q185" s="3" t="str">
        <f t="shared" si="35"/>
        <v/>
      </c>
      <c r="R185" s="3" t="str">
        <f t="shared" si="36"/>
        <v/>
      </c>
      <c r="S185" s="25" t="e" cm="1" vm="1">
        <f t="array" aca="1" ref="S185" ca="1">IF(INDEX(U185:X185,COUNTA(U185:X185))&lt;0,"MEJORA CONTINUA","")</f>
        <v>#VALUE!</v>
      </c>
      <c r="T185" s="1">
        <f t="shared" si="37"/>
        <v>0</v>
      </c>
    </row>
    <row r="186" spans="2:20" x14ac:dyDescent="0.25">
      <c r="B186" s="1">
        <f>_xlfn.XLOOKUP(A186,ATLETAS!$C:$C,ATLETAS!B:B,"-")</f>
        <v>0</v>
      </c>
      <c r="C186" s="1">
        <f>_xlfn.XLOOKUP(A186,ATLETAS!$C:$C,ATLETAS!F:F,"-")</f>
        <v>0</v>
      </c>
      <c r="D186" s="19" t="str">
        <f t="shared" si="31"/>
        <v>-</v>
      </c>
      <c r="E186" s="3" t="str" cm="1">
        <f t="array" ref="E186">IFERROR(_xlfn._xlws.FILTER(BD_ATLETAS[TIEMPO],(BD_ATLETAS[ATLETA]=$A186)*(BD_ATLETAS[PRUEBA]='CHEQUEO D.M'!$B$1)*(BD_ATLETAS[SEXO]='CHEQUEO D.M'!$C$1)*(BD_ATLETAS[F. COMPETENCIA]='CHEQUEO D.M'!E$2)),"N/P")</f>
        <v>N/P</v>
      </c>
      <c r="F186" s="3" t="str" cm="1">
        <f t="array" ref="F186">IFERROR(_xlfn._xlws.FILTER(BD_ATLETAS[TIEMPO],(BD_ATLETAS[ATLETA]=$A186)*(BD_ATLETAS[PRUEBA]='CHEQUEO D.M'!$B$1)*(BD_ATLETAS[SEXO]='CHEQUEO D.M'!$C$1)*(BD_ATLETAS[F. COMPETENCIA]='CHEQUEO D.M'!F$2)),"N/P")</f>
        <v>N/P</v>
      </c>
      <c r="G186" s="3" t="str" cm="1">
        <f t="array" ref="G186">IFERROR(_xlfn._xlws.FILTER(BD_ATLETAS[TIEMPO],(BD_ATLETAS[ATLETA]=$A186)*(BD_ATLETAS[PRUEBA]='CHEQUEO D.M'!$B$1)*(BD_ATLETAS[SEXO]='CHEQUEO D.M'!$C$1)*(BD_ATLETAS[F. COMPETENCIA]='CHEQUEO D.M'!G$2)),"N/P")</f>
        <v>N/P</v>
      </c>
      <c r="H186" s="3" t="str" cm="1">
        <f t="array" ref="H186">IFERROR(_xlfn._xlws.FILTER(BD_ATLETAS[TIEMPO],(BD_ATLETAS[ATLETA]=$A186)*(BD_ATLETAS[PRUEBA]='CHEQUEO D.M'!$B$1)*(BD_ATLETAS[SEXO]='CHEQUEO D.M'!$C$1)*(BD_ATLETAS[F. COMPETENCIA]='CHEQUEO D.M'!H$2)),"N/P")</f>
        <v>N/P</v>
      </c>
      <c r="I186" s="3" t="str" cm="1">
        <f t="array" ref="I186">IFERROR(_xlfn._xlws.FILTER(BD_ATLETAS[TIEMPO],(BD_ATLETAS[ATLETA]=$A186)*(BD_ATLETAS[PRUEBA]='CHEQUEO D.M'!$B$1)*(BD_ATLETAS[SEXO]='CHEQUEO D.M'!$C$1)*(BD_ATLETAS[F. COMPETENCIA]='CHEQUEO D.M'!I$2)),"N/P")</f>
        <v>N/P</v>
      </c>
      <c r="J186" s="3" t="str" cm="1">
        <f t="array" ref="J186">IFERROR(_xlfn._xlws.FILTER(BD_ATLETAS[TIEMPO],(BD_ATLETAS[ATLETA]=$A186)*(BD_ATLETAS[PRUEBA]='CHEQUEO D.M'!$B$1)*(BD_ATLETAS[SEXO]='CHEQUEO D.M'!$C$1)*(BD_ATLETAS[F. COMPETENCIA]='CHEQUEO D.M'!J$2)),"N/P")</f>
        <v>N/P</v>
      </c>
      <c r="K186" s="3" t="str">
        <f t="shared" si="29"/>
        <v>-</v>
      </c>
      <c r="L186" s="3" t="str">
        <f t="shared" si="30"/>
        <v>-</v>
      </c>
      <c r="M186" s="1" t="str" cm="1">
        <f t="array" ref="M186">_xlfn.IFS(B186&lt;10,"",L186&gt;0,"",L186&lt;0,"VALIDO")</f>
        <v/>
      </c>
      <c r="N186" s="3" t="str">
        <f t="shared" si="32"/>
        <v/>
      </c>
      <c r="O186" s="3" t="str">
        <f t="shared" si="33"/>
        <v/>
      </c>
      <c r="P186" s="3" t="str">
        <f t="shared" si="34"/>
        <v/>
      </c>
      <c r="Q186" s="3" t="str">
        <f t="shared" si="35"/>
        <v/>
      </c>
      <c r="R186" s="3" t="str">
        <f t="shared" si="36"/>
        <v/>
      </c>
      <c r="S186" s="25" t="e" cm="1" vm="1">
        <f t="array" aca="1" ref="S186" ca="1">IF(INDEX(U186:X186,COUNTA(U186:X186))&lt;0,"MEJORA CONTINUA","")</f>
        <v>#VALUE!</v>
      </c>
      <c r="T186" s="1">
        <f t="shared" si="37"/>
        <v>0</v>
      </c>
    </row>
    <row r="187" spans="2:20" x14ac:dyDescent="0.25">
      <c r="B187" s="1">
        <f>_xlfn.XLOOKUP(A187,ATLETAS!$C:$C,ATLETAS!B:B,"-")</f>
        <v>0</v>
      </c>
      <c r="C187" s="1">
        <f>_xlfn.XLOOKUP(A187,ATLETAS!$C:$C,ATLETAS!F:F,"-")</f>
        <v>0</v>
      </c>
      <c r="D187" s="19" t="str">
        <f t="shared" si="31"/>
        <v>-</v>
      </c>
      <c r="E187" s="3" t="str" cm="1">
        <f t="array" ref="E187">IFERROR(_xlfn._xlws.FILTER(BD_ATLETAS[TIEMPO],(BD_ATLETAS[ATLETA]=$A187)*(BD_ATLETAS[PRUEBA]='CHEQUEO D.M'!$B$1)*(BD_ATLETAS[SEXO]='CHEQUEO D.M'!$C$1)*(BD_ATLETAS[F. COMPETENCIA]='CHEQUEO D.M'!E$2)),"N/P")</f>
        <v>N/P</v>
      </c>
      <c r="F187" s="3" t="str" cm="1">
        <f t="array" ref="F187">IFERROR(_xlfn._xlws.FILTER(BD_ATLETAS[TIEMPO],(BD_ATLETAS[ATLETA]=$A187)*(BD_ATLETAS[PRUEBA]='CHEQUEO D.M'!$B$1)*(BD_ATLETAS[SEXO]='CHEQUEO D.M'!$C$1)*(BD_ATLETAS[F. COMPETENCIA]='CHEQUEO D.M'!F$2)),"N/P")</f>
        <v>N/P</v>
      </c>
      <c r="G187" s="3" t="str" cm="1">
        <f t="array" ref="G187">IFERROR(_xlfn._xlws.FILTER(BD_ATLETAS[TIEMPO],(BD_ATLETAS[ATLETA]=$A187)*(BD_ATLETAS[PRUEBA]='CHEQUEO D.M'!$B$1)*(BD_ATLETAS[SEXO]='CHEQUEO D.M'!$C$1)*(BD_ATLETAS[F. COMPETENCIA]='CHEQUEO D.M'!G$2)),"N/P")</f>
        <v>N/P</v>
      </c>
      <c r="H187" s="3" t="str" cm="1">
        <f t="array" ref="H187">IFERROR(_xlfn._xlws.FILTER(BD_ATLETAS[TIEMPO],(BD_ATLETAS[ATLETA]=$A187)*(BD_ATLETAS[PRUEBA]='CHEQUEO D.M'!$B$1)*(BD_ATLETAS[SEXO]='CHEQUEO D.M'!$C$1)*(BD_ATLETAS[F. COMPETENCIA]='CHEQUEO D.M'!H$2)),"N/P")</f>
        <v>N/P</v>
      </c>
      <c r="I187" s="3" t="str" cm="1">
        <f t="array" ref="I187">IFERROR(_xlfn._xlws.FILTER(BD_ATLETAS[TIEMPO],(BD_ATLETAS[ATLETA]=$A187)*(BD_ATLETAS[PRUEBA]='CHEQUEO D.M'!$B$1)*(BD_ATLETAS[SEXO]='CHEQUEO D.M'!$C$1)*(BD_ATLETAS[F. COMPETENCIA]='CHEQUEO D.M'!I$2)),"N/P")</f>
        <v>N/P</v>
      </c>
      <c r="J187" s="3" t="str" cm="1">
        <f t="array" ref="J187">IFERROR(_xlfn._xlws.FILTER(BD_ATLETAS[TIEMPO],(BD_ATLETAS[ATLETA]=$A187)*(BD_ATLETAS[PRUEBA]='CHEQUEO D.M'!$B$1)*(BD_ATLETAS[SEXO]='CHEQUEO D.M'!$C$1)*(BD_ATLETAS[F. COMPETENCIA]='CHEQUEO D.M'!J$2)),"N/P")</f>
        <v>N/P</v>
      </c>
      <c r="K187" s="3" t="str">
        <f t="shared" si="29"/>
        <v>-</v>
      </c>
      <c r="L187" s="3" t="str">
        <f t="shared" si="30"/>
        <v>-</v>
      </c>
      <c r="M187" s="1" t="str" cm="1">
        <f t="array" ref="M187">_xlfn.IFS(B187&lt;10,"",L187&gt;0,"",L187&lt;0,"VALIDO")</f>
        <v/>
      </c>
      <c r="N187" s="3" t="str">
        <f t="shared" si="32"/>
        <v/>
      </c>
      <c r="O187" s="3" t="str">
        <f t="shared" si="33"/>
        <v/>
      </c>
      <c r="P187" s="3" t="str">
        <f t="shared" si="34"/>
        <v/>
      </c>
      <c r="Q187" s="3" t="str">
        <f t="shared" si="35"/>
        <v/>
      </c>
      <c r="R187" s="3" t="str">
        <f t="shared" si="36"/>
        <v/>
      </c>
      <c r="S187" s="25" t="e" cm="1" vm="1">
        <f t="array" aca="1" ref="S187" ca="1">IF(INDEX(U187:X187,COUNTA(U187:X187))&lt;0,"MEJORA CONTINUA","")</f>
        <v>#VALUE!</v>
      </c>
      <c r="T187" s="1">
        <f t="shared" si="37"/>
        <v>0</v>
      </c>
    </row>
    <row r="188" spans="2:20" x14ac:dyDescent="0.25">
      <c r="B188" s="1">
        <f>_xlfn.XLOOKUP(A188,ATLETAS!$C:$C,ATLETAS!B:B,"-")</f>
        <v>0</v>
      </c>
      <c r="C188" s="1">
        <f>_xlfn.XLOOKUP(A188,ATLETAS!$C:$C,ATLETAS!F:F,"-")</f>
        <v>0</v>
      </c>
      <c r="D188" s="19" t="str">
        <f t="shared" si="31"/>
        <v>-</v>
      </c>
      <c r="E188" s="3" t="str" cm="1">
        <f t="array" ref="E188">IFERROR(_xlfn._xlws.FILTER(BD_ATLETAS[TIEMPO],(BD_ATLETAS[ATLETA]=$A188)*(BD_ATLETAS[PRUEBA]='CHEQUEO D.M'!$B$1)*(BD_ATLETAS[SEXO]='CHEQUEO D.M'!$C$1)*(BD_ATLETAS[F. COMPETENCIA]='CHEQUEO D.M'!E$2)),"N/P")</f>
        <v>N/P</v>
      </c>
      <c r="F188" s="3" t="str" cm="1">
        <f t="array" ref="F188">IFERROR(_xlfn._xlws.FILTER(BD_ATLETAS[TIEMPO],(BD_ATLETAS[ATLETA]=$A188)*(BD_ATLETAS[PRUEBA]='CHEQUEO D.M'!$B$1)*(BD_ATLETAS[SEXO]='CHEQUEO D.M'!$C$1)*(BD_ATLETAS[F. COMPETENCIA]='CHEQUEO D.M'!F$2)),"N/P")</f>
        <v>N/P</v>
      </c>
      <c r="G188" s="3" t="str" cm="1">
        <f t="array" ref="G188">IFERROR(_xlfn._xlws.FILTER(BD_ATLETAS[TIEMPO],(BD_ATLETAS[ATLETA]=$A188)*(BD_ATLETAS[PRUEBA]='CHEQUEO D.M'!$B$1)*(BD_ATLETAS[SEXO]='CHEQUEO D.M'!$C$1)*(BD_ATLETAS[F. COMPETENCIA]='CHEQUEO D.M'!G$2)),"N/P")</f>
        <v>N/P</v>
      </c>
      <c r="H188" s="3" t="str" cm="1">
        <f t="array" ref="H188">IFERROR(_xlfn._xlws.FILTER(BD_ATLETAS[TIEMPO],(BD_ATLETAS[ATLETA]=$A188)*(BD_ATLETAS[PRUEBA]='CHEQUEO D.M'!$B$1)*(BD_ATLETAS[SEXO]='CHEQUEO D.M'!$C$1)*(BD_ATLETAS[F. COMPETENCIA]='CHEQUEO D.M'!H$2)),"N/P")</f>
        <v>N/P</v>
      </c>
      <c r="I188" s="3" t="str" cm="1">
        <f t="array" ref="I188">IFERROR(_xlfn._xlws.FILTER(BD_ATLETAS[TIEMPO],(BD_ATLETAS[ATLETA]=$A188)*(BD_ATLETAS[PRUEBA]='CHEQUEO D.M'!$B$1)*(BD_ATLETAS[SEXO]='CHEQUEO D.M'!$C$1)*(BD_ATLETAS[F. COMPETENCIA]='CHEQUEO D.M'!I$2)),"N/P")</f>
        <v>N/P</v>
      </c>
      <c r="J188" s="3" t="str" cm="1">
        <f t="array" ref="J188">IFERROR(_xlfn._xlws.FILTER(BD_ATLETAS[TIEMPO],(BD_ATLETAS[ATLETA]=$A188)*(BD_ATLETAS[PRUEBA]='CHEQUEO D.M'!$B$1)*(BD_ATLETAS[SEXO]='CHEQUEO D.M'!$C$1)*(BD_ATLETAS[F. COMPETENCIA]='CHEQUEO D.M'!J$2)),"N/P")</f>
        <v>N/P</v>
      </c>
      <c r="K188" s="3" t="str">
        <f t="shared" si="29"/>
        <v>-</v>
      </c>
      <c r="L188" s="3" t="str">
        <f t="shared" si="30"/>
        <v>-</v>
      </c>
      <c r="M188" s="1" t="str" cm="1">
        <f t="array" ref="M188">_xlfn.IFS(B188&lt;10,"",L188&gt;0,"",L188&lt;0,"VALIDO")</f>
        <v/>
      </c>
      <c r="N188" s="3" t="str">
        <f t="shared" si="32"/>
        <v/>
      </c>
      <c r="O188" s="3" t="str">
        <f t="shared" si="33"/>
        <v/>
      </c>
      <c r="P188" s="3" t="str">
        <f t="shared" si="34"/>
        <v/>
      </c>
      <c r="Q188" s="3" t="str">
        <f t="shared" si="35"/>
        <v/>
      </c>
      <c r="R188" s="3" t="str">
        <f t="shared" si="36"/>
        <v/>
      </c>
      <c r="S188" s="25" t="e" cm="1" vm="1">
        <f t="array" aca="1" ref="S188" ca="1">IF(INDEX(U188:X188,COUNTA(U188:X188))&lt;0,"MEJORA CONTINUA","")</f>
        <v>#VALUE!</v>
      </c>
      <c r="T188" s="1">
        <f t="shared" si="37"/>
        <v>0</v>
      </c>
    </row>
    <row r="189" spans="2:20" x14ac:dyDescent="0.25">
      <c r="B189" s="1">
        <f>_xlfn.XLOOKUP(A189,ATLETAS!$C:$C,ATLETAS!B:B,"-")</f>
        <v>0</v>
      </c>
      <c r="C189" s="1">
        <f>_xlfn.XLOOKUP(A189,ATLETAS!$C:$C,ATLETAS!F:F,"-")</f>
        <v>0</v>
      </c>
      <c r="D189" s="19" t="str">
        <f t="shared" si="31"/>
        <v>-</v>
      </c>
      <c r="E189" s="3" t="str" cm="1">
        <f t="array" ref="E189">IFERROR(_xlfn._xlws.FILTER(BD_ATLETAS[TIEMPO],(BD_ATLETAS[ATLETA]=$A189)*(BD_ATLETAS[PRUEBA]='CHEQUEO D.M'!$B$1)*(BD_ATLETAS[SEXO]='CHEQUEO D.M'!$C$1)*(BD_ATLETAS[F. COMPETENCIA]='CHEQUEO D.M'!E$2)),"N/P")</f>
        <v>N/P</v>
      </c>
      <c r="F189" s="3" t="str" cm="1">
        <f t="array" ref="F189">IFERROR(_xlfn._xlws.FILTER(BD_ATLETAS[TIEMPO],(BD_ATLETAS[ATLETA]=$A189)*(BD_ATLETAS[PRUEBA]='CHEQUEO D.M'!$B$1)*(BD_ATLETAS[SEXO]='CHEQUEO D.M'!$C$1)*(BD_ATLETAS[F. COMPETENCIA]='CHEQUEO D.M'!F$2)),"N/P")</f>
        <v>N/P</v>
      </c>
      <c r="G189" s="3" t="str" cm="1">
        <f t="array" ref="G189">IFERROR(_xlfn._xlws.FILTER(BD_ATLETAS[TIEMPO],(BD_ATLETAS[ATLETA]=$A189)*(BD_ATLETAS[PRUEBA]='CHEQUEO D.M'!$B$1)*(BD_ATLETAS[SEXO]='CHEQUEO D.M'!$C$1)*(BD_ATLETAS[F. COMPETENCIA]='CHEQUEO D.M'!G$2)),"N/P")</f>
        <v>N/P</v>
      </c>
      <c r="H189" s="3" t="str" cm="1">
        <f t="array" ref="H189">IFERROR(_xlfn._xlws.FILTER(BD_ATLETAS[TIEMPO],(BD_ATLETAS[ATLETA]=$A189)*(BD_ATLETAS[PRUEBA]='CHEQUEO D.M'!$B$1)*(BD_ATLETAS[SEXO]='CHEQUEO D.M'!$C$1)*(BD_ATLETAS[F. COMPETENCIA]='CHEQUEO D.M'!H$2)),"N/P")</f>
        <v>N/P</v>
      </c>
      <c r="I189" s="3" t="str" cm="1">
        <f t="array" ref="I189">IFERROR(_xlfn._xlws.FILTER(BD_ATLETAS[TIEMPO],(BD_ATLETAS[ATLETA]=$A189)*(BD_ATLETAS[PRUEBA]='CHEQUEO D.M'!$B$1)*(BD_ATLETAS[SEXO]='CHEQUEO D.M'!$C$1)*(BD_ATLETAS[F. COMPETENCIA]='CHEQUEO D.M'!I$2)),"N/P")</f>
        <v>N/P</v>
      </c>
      <c r="J189" s="3" t="str" cm="1">
        <f t="array" ref="J189">IFERROR(_xlfn._xlws.FILTER(BD_ATLETAS[TIEMPO],(BD_ATLETAS[ATLETA]=$A189)*(BD_ATLETAS[PRUEBA]='CHEQUEO D.M'!$B$1)*(BD_ATLETAS[SEXO]='CHEQUEO D.M'!$C$1)*(BD_ATLETAS[F. COMPETENCIA]='CHEQUEO D.M'!J$2)),"N/P")</f>
        <v>N/P</v>
      </c>
      <c r="K189" s="3" t="str">
        <f t="shared" si="29"/>
        <v>-</v>
      </c>
      <c r="L189" s="3" t="str">
        <f t="shared" si="30"/>
        <v>-</v>
      </c>
      <c r="M189" s="1" t="str" cm="1">
        <f t="array" ref="M189">_xlfn.IFS(B189&lt;10,"",L189&gt;0,"",L189&lt;0,"VALIDO")</f>
        <v/>
      </c>
      <c r="N189" s="3" t="str">
        <f t="shared" si="32"/>
        <v/>
      </c>
      <c r="O189" s="3" t="str">
        <f t="shared" si="33"/>
        <v/>
      </c>
      <c r="P189" s="3" t="str">
        <f t="shared" si="34"/>
        <v/>
      </c>
      <c r="Q189" s="3" t="str">
        <f t="shared" si="35"/>
        <v/>
      </c>
      <c r="R189" s="3" t="str">
        <f t="shared" si="36"/>
        <v/>
      </c>
      <c r="S189" s="25" t="e" cm="1" vm="1">
        <f t="array" aca="1" ref="S189" ca="1">IF(INDEX(U189:X189,COUNTA(U189:X189))&lt;0,"MEJORA CONTINUA","")</f>
        <v>#VALUE!</v>
      </c>
      <c r="T189" s="1">
        <f t="shared" si="37"/>
        <v>0</v>
      </c>
    </row>
    <row r="190" spans="2:20" x14ac:dyDescent="0.25">
      <c r="B190" s="1">
        <f>_xlfn.XLOOKUP(A190,ATLETAS!$C:$C,ATLETAS!B:B,"-")</f>
        <v>0</v>
      </c>
      <c r="C190" s="1">
        <f>_xlfn.XLOOKUP(A190,ATLETAS!$C:$C,ATLETAS!F:F,"-")</f>
        <v>0</v>
      </c>
      <c r="D190" s="19" t="str">
        <f t="shared" si="31"/>
        <v>-</v>
      </c>
      <c r="E190" s="3" t="str" cm="1">
        <f t="array" ref="E190">IFERROR(_xlfn._xlws.FILTER(BD_ATLETAS[TIEMPO],(BD_ATLETAS[ATLETA]=$A190)*(BD_ATLETAS[PRUEBA]='CHEQUEO D.M'!$B$1)*(BD_ATLETAS[SEXO]='CHEQUEO D.M'!$C$1)*(BD_ATLETAS[F. COMPETENCIA]='CHEQUEO D.M'!E$2)),"N/P")</f>
        <v>N/P</v>
      </c>
      <c r="F190" s="3" t="str" cm="1">
        <f t="array" ref="F190">IFERROR(_xlfn._xlws.FILTER(BD_ATLETAS[TIEMPO],(BD_ATLETAS[ATLETA]=$A190)*(BD_ATLETAS[PRUEBA]='CHEQUEO D.M'!$B$1)*(BD_ATLETAS[SEXO]='CHEQUEO D.M'!$C$1)*(BD_ATLETAS[F. COMPETENCIA]='CHEQUEO D.M'!F$2)),"N/P")</f>
        <v>N/P</v>
      </c>
      <c r="G190" s="3" t="str" cm="1">
        <f t="array" ref="G190">IFERROR(_xlfn._xlws.FILTER(BD_ATLETAS[TIEMPO],(BD_ATLETAS[ATLETA]=$A190)*(BD_ATLETAS[PRUEBA]='CHEQUEO D.M'!$B$1)*(BD_ATLETAS[SEXO]='CHEQUEO D.M'!$C$1)*(BD_ATLETAS[F. COMPETENCIA]='CHEQUEO D.M'!G$2)),"N/P")</f>
        <v>N/P</v>
      </c>
      <c r="H190" s="3" t="str" cm="1">
        <f t="array" ref="H190">IFERROR(_xlfn._xlws.FILTER(BD_ATLETAS[TIEMPO],(BD_ATLETAS[ATLETA]=$A190)*(BD_ATLETAS[PRUEBA]='CHEQUEO D.M'!$B$1)*(BD_ATLETAS[SEXO]='CHEQUEO D.M'!$C$1)*(BD_ATLETAS[F. COMPETENCIA]='CHEQUEO D.M'!H$2)),"N/P")</f>
        <v>N/P</v>
      </c>
      <c r="I190" s="3" t="str" cm="1">
        <f t="array" ref="I190">IFERROR(_xlfn._xlws.FILTER(BD_ATLETAS[TIEMPO],(BD_ATLETAS[ATLETA]=$A190)*(BD_ATLETAS[PRUEBA]='CHEQUEO D.M'!$B$1)*(BD_ATLETAS[SEXO]='CHEQUEO D.M'!$C$1)*(BD_ATLETAS[F. COMPETENCIA]='CHEQUEO D.M'!I$2)),"N/P")</f>
        <v>N/P</v>
      </c>
      <c r="J190" s="3" t="str" cm="1">
        <f t="array" ref="J190">IFERROR(_xlfn._xlws.FILTER(BD_ATLETAS[TIEMPO],(BD_ATLETAS[ATLETA]=$A190)*(BD_ATLETAS[PRUEBA]='CHEQUEO D.M'!$B$1)*(BD_ATLETAS[SEXO]='CHEQUEO D.M'!$C$1)*(BD_ATLETAS[F. COMPETENCIA]='CHEQUEO D.M'!J$2)),"N/P")</f>
        <v>N/P</v>
      </c>
      <c r="K190" s="3" t="str">
        <f t="shared" si="29"/>
        <v>-</v>
      </c>
      <c r="L190" s="3" t="str">
        <f t="shared" si="30"/>
        <v>-</v>
      </c>
      <c r="M190" s="1" t="str" cm="1">
        <f t="array" ref="M190">_xlfn.IFS(B190&lt;10,"",L190&gt;0,"",L190&lt;0,"VALIDO")</f>
        <v/>
      </c>
      <c r="N190" s="3" t="str">
        <f t="shared" si="32"/>
        <v/>
      </c>
      <c r="O190" s="3" t="str">
        <f t="shared" si="33"/>
        <v/>
      </c>
      <c r="P190" s="3" t="str">
        <f t="shared" si="34"/>
        <v/>
      </c>
      <c r="Q190" s="3" t="str">
        <f t="shared" si="35"/>
        <v/>
      </c>
      <c r="R190" s="3" t="str">
        <f t="shared" si="36"/>
        <v/>
      </c>
      <c r="S190" s="25" t="e" cm="1" vm="1">
        <f t="array" aca="1" ref="S190" ca="1">IF(INDEX(U190:X190,COUNTA(U190:X190))&lt;0,"MEJORA CONTINUA","")</f>
        <v>#VALUE!</v>
      </c>
      <c r="T190" s="1">
        <f t="shared" si="37"/>
        <v>0</v>
      </c>
    </row>
    <row r="191" spans="2:20" x14ac:dyDescent="0.25">
      <c r="B191" s="1">
        <f>_xlfn.XLOOKUP(A191,ATLETAS!$C:$C,ATLETAS!B:B,"-")</f>
        <v>0</v>
      </c>
      <c r="C191" s="1">
        <f>_xlfn.XLOOKUP(A191,ATLETAS!$C:$C,ATLETAS!F:F,"-")</f>
        <v>0</v>
      </c>
      <c r="D191" s="19" t="str">
        <f t="shared" si="31"/>
        <v>-</v>
      </c>
      <c r="E191" s="3" t="str" cm="1">
        <f t="array" ref="E191">IFERROR(_xlfn._xlws.FILTER(BD_ATLETAS[TIEMPO],(BD_ATLETAS[ATLETA]=$A191)*(BD_ATLETAS[PRUEBA]='CHEQUEO D.M'!$B$1)*(BD_ATLETAS[SEXO]='CHEQUEO D.M'!$C$1)*(BD_ATLETAS[F. COMPETENCIA]='CHEQUEO D.M'!E$2)),"N/P")</f>
        <v>N/P</v>
      </c>
      <c r="F191" s="3" t="str" cm="1">
        <f t="array" ref="F191">IFERROR(_xlfn._xlws.FILTER(BD_ATLETAS[TIEMPO],(BD_ATLETAS[ATLETA]=$A191)*(BD_ATLETAS[PRUEBA]='CHEQUEO D.M'!$B$1)*(BD_ATLETAS[SEXO]='CHEQUEO D.M'!$C$1)*(BD_ATLETAS[F. COMPETENCIA]='CHEQUEO D.M'!F$2)),"N/P")</f>
        <v>N/P</v>
      </c>
      <c r="G191" s="3" t="str" cm="1">
        <f t="array" ref="G191">IFERROR(_xlfn._xlws.FILTER(BD_ATLETAS[TIEMPO],(BD_ATLETAS[ATLETA]=$A191)*(BD_ATLETAS[PRUEBA]='CHEQUEO D.M'!$B$1)*(BD_ATLETAS[SEXO]='CHEQUEO D.M'!$C$1)*(BD_ATLETAS[F. COMPETENCIA]='CHEQUEO D.M'!G$2)),"N/P")</f>
        <v>N/P</v>
      </c>
      <c r="H191" s="3" t="str" cm="1">
        <f t="array" ref="H191">IFERROR(_xlfn._xlws.FILTER(BD_ATLETAS[TIEMPO],(BD_ATLETAS[ATLETA]=$A191)*(BD_ATLETAS[PRUEBA]='CHEQUEO D.M'!$B$1)*(BD_ATLETAS[SEXO]='CHEQUEO D.M'!$C$1)*(BD_ATLETAS[F. COMPETENCIA]='CHEQUEO D.M'!H$2)),"N/P")</f>
        <v>N/P</v>
      </c>
      <c r="I191" s="3" t="str" cm="1">
        <f t="array" ref="I191">IFERROR(_xlfn._xlws.FILTER(BD_ATLETAS[TIEMPO],(BD_ATLETAS[ATLETA]=$A191)*(BD_ATLETAS[PRUEBA]='CHEQUEO D.M'!$B$1)*(BD_ATLETAS[SEXO]='CHEQUEO D.M'!$C$1)*(BD_ATLETAS[F. COMPETENCIA]='CHEQUEO D.M'!I$2)),"N/P")</f>
        <v>N/P</v>
      </c>
      <c r="J191" s="3" t="str" cm="1">
        <f t="array" ref="J191">IFERROR(_xlfn._xlws.FILTER(BD_ATLETAS[TIEMPO],(BD_ATLETAS[ATLETA]=$A191)*(BD_ATLETAS[PRUEBA]='CHEQUEO D.M'!$B$1)*(BD_ATLETAS[SEXO]='CHEQUEO D.M'!$C$1)*(BD_ATLETAS[F. COMPETENCIA]='CHEQUEO D.M'!J$2)),"N/P")</f>
        <v>N/P</v>
      </c>
      <c r="K191" s="3" t="str">
        <f t="shared" si="29"/>
        <v>-</v>
      </c>
      <c r="L191" s="3" t="str">
        <f t="shared" si="30"/>
        <v>-</v>
      </c>
      <c r="M191" s="1" t="str" cm="1">
        <f t="array" ref="M191">_xlfn.IFS(B191&lt;10,"",L191&gt;0,"",L191&lt;0,"VALIDO")</f>
        <v/>
      </c>
      <c r="N191" s="3" t="str">
        <f t="shared" si="32"/>
        <v/>
      </c>
      <c r="O191" s="3" t="str">
        <f t="shared" si="33"/>
        <v/>
      </c>
      <c r="P191" s="3" t="str">
        <f t="shared" si="34"/>
        <v/>
      </c>
      <c r="Q191" s="3" t="str">
        <f t="shared" si="35"/>
        <v/>
      </c>
      <c r="R191" s="3" t="str">
        <f t="shared" si="36"/>
        <v/>
      </c>
      <c r="S191" s="25" t="e" cm="1" vm="1">
        <f t="array" aca="1" ref="S191" ca="1">IF(INDEX(U191:X191,COUNTA(U191:X191))&lt;0,"MEJORA CONTINUA","")</f>
        <v>#VALUE!</v>
      </c>
      <c r="T191" s="1">
        <f t="shared" si="37"/>
        <v>0</v>
      </c>
    </row>
    <row r="192" spans="2:20" x14ac:dyDescent="0.25">
      <c r="B192" s="1">
        <f>_xlfn.XLOOKUP(A192,ATLETAS!$C:$C,ATLETAS!B:B,"-")</f>
        <v>0</v>
      </c>
      <c r="C192" s="1">
        <f>_xlfn.XLOOKUP(A192,ATLETAS!$C:$C,ATLETAS!F:F,"-")</f>
        <v>0</v>
      </c>
      <c r="D192" s="19" t="str">
        <f t="shared" si="31"/>
        <v>-</v>
      </c>
      <c r="E192" s="3" t="str" cm="1">
        <f t="array" ref="E192">IFERROR(_xlfn._xlws.FILTER(BD_ATLETAS[TIEMPO],(BD_ATLETAS[ATLETA]=$A192)*(BD_ATLETAS[PRUEBA]='CHEQUEO D.M'!$B$1)*(BD_ATLETAS[SEXO]='CHEQUEO D.M'!$C$1)*(BD_ATLETAS[F. COMPETENCIA]='CHEQUEO D.M'!E$2)),"N/P")</f>
        <v>N/P</v>
      </c>
      <c r="F192" s="3" t="str" cm="1">
        <f t="array" ref="F192">IFERROR(_xlfn._xlws.FILTER(BD_ATLETAS[TIEMPO],(BD_ATLETAS[ATLETA]=$A192)*(BD_ATLETAS[PRUEBA]='CHEQUEO D.M'!$B$1)*(BD_ATLETAS[SEXO]='CHEQUEO D.M'!$C$1)*(BD_ATLETAS[F. COMPETENCIA]='CHEQUEO D.M'!F$2)),"N/P")</f>
        <v>N/P</v>
      </c>
      <c r="G192" s="3" t="str" cm="1">
        <f t="array" ref="G192">IFERROR(_xlfn._xlws.FILTER(BD_ATLETAS[TIEMPO],(BD_ATLETAS[ATLETA]=$A192)*(BD_ATLETAS[PRUEBA]='CHEQUEO D.M'!$B$1)*(BD_ATLETAS[SEXO]='CHEQUEO D.M'!$C$1)*(BD_ATLETAS[F. COMPETENCIA]='CHEQUEO D.M'!G$2)),"N/P")</f>
        <v>N/P</v>
      </c>
      <c r="H192" s="3" t="str" cm="1">
        <f t="array" ref="H192">IFERROR(_xlfn._xlws.FILTER(BD_ATLETAS[TIEMPO],(BD_ATLETAS[ATLETA]=$A192)*(BD_ATLETAS[PRUEBA]='CHEQUEO D.M'!$B$1)*(BD_ATLETAS[SEXO]='CHEQUEO D.M'!$C$1)*(BD_ATLETAS[F. COMPETENCIA]='CHEQUEO D.M'!H$2)),"N/P")</f>
        <v>N/P</v>
      </c>
      <c r="I192" s="3" t="str" cm="1">
        <f t="array" ref="I192">IFERROR(_xlfn._xlws.FILTER(BD_ATLETAS[TIEMPO],(BD_ATLETAS[ATLETA]=$A192)*(BD_ATLETAS[PRUEBA]='CHEQUEO D.M'!$B$1)*(BD_ATLETAS[SEXO]='CHEQUEO D.M'!$C$1)*(BD_ATLETAS[F. COMPETENCIA]='CHEQUEO D.M'!I$2)),"N/P")</f>
        <v>N/P</v>
      </c>
      <c r="J192" s="3" t="str" cm="1">
        <f t="array" ref="J192">IFERROR(_xlfn._xlws.FILTER(BD_ATLETAS[TIEMPO],(BD_ATLETAS[ATLETA]=$A192)*(BD_ATLETAS[PRUEBA]='CHEQUEO D.M'!$B$1)*(BD_ATLETAS[SEXO]='CHEQUEO D.M'!$C$1)*(BD_ATLETAS[F. COMPETENCIA]='CHEQUEO D.M'!J$2)),"N/P")</f>
        <v>N/P</v>
      </c>
      <c r="K192" s="3" t="str">
        <f t="shared" ref="K192:K255" si="38">IF(B192&gt;18,$AF$11,_xlfn.XLOOKUP(B192,$AD$3:$AD$11,$AF$3:$AF$11,"-"))</f>
        <v>-</v>
      </c>
      <c r="L192" s="3" t="str">
        <f t="shared" ref="L192:L255" si="39">IF(D192="-","-",SUM(LOOKUP(111,E192:J192)-K192))</f>
        <v>-</v>
      </c>
      <c r="M192" s="1" t="str" cm="1">
        <f t="array" ref="M192">_xlfn.IFS(B192&lt;10,"",L192&gt;0,"",L192&lt;0,"VALIDO")</f>
        <v/>
      </c>
      <c r="N192" s="3" t="str">
        <f t="shared" si="32"/>
        <v/>
      </c>
      <c r="O192" s="3" t="str">
        <f t="shared" si="33"/>
        <v/>
      </c>
      <c r="P192" s="3" t="str">
        <f t="shared" si="34"/>
        <v/>
      </c>
      <c r="Q192" s="3" t="str">
        <f t="shared" si="35"/>
        <v/>
      </c>
      <c r="R192" s="3" t="str">
        <f t="shared" si="36"/>
        <v/>
      </c>
      <c r="S192" s="25" t="e" cm="1" vm="1">
        <f t="array" aca="1" ref="S192" ca="1">IF(INDEX(U192:X192,COUNTA(U192:X192))&lt;0,"MEJORA CONTINUA","")</f>
        <v>#VALUE!</v>
      </c>
      <c r="T192" s="1">
        <f t="shared" si="37"/>
        <v>0</v>
      </c>
    </row>
    <row r="193" spans="2:20" x14ac:dyDescent="0.25">
      <c r="B193" s="1">
        <f>_xlfn.XLOOKUP(A193,ATLETAS!$C:$C,ATLETAS!B:B,"-")</f>
        <v>0</v>
      </c>
      <c r="C193" s="1">
        <f>_xlfn.XLOOKUP(A193,ATLETAS!$C:$C,ATLETAS!F:F,"-")</f>
        <v>0</v>
      </c>
      <c r="D193" s="19" t="str">
        <f t="shared" si="31"/>
        <v>-</v>
      </c>
      <c r="E193" s="3" t="str" cm="1">
        <f t="array" ref="E193">IFERROR(_xlfn._xlws.FILTER(BD_ATLETAS[TIEMPO],(BD_ATLETAS[ATLETA]=$A193)*(BD_ATLETAS[PRUEBA]='CHEQUEO D.M'!$B$1)*(BD_ATLETAS[SEXO]='CHEQUEO D.M'!$C$1)*(BD_ATLETAS[F. COMPETENCIA]='CHEQUEO D.M'!E$2)),"N/P")</f>
        <v>N/P</v>
      </c>
      <c r="F193" s="3" t="str" cm="1">
        <f t="array" ref="F193">IFERROR(_xlfn._xlws.FILTER(BD_ATLETAS[TIEMPO],(BD_ATLETAS[ATLETA]=$A193)*(BD_ATLETAS[PRUEBA]='CHEQUEO D.M'!$B$1)*(BD_ATLETAS[SEXO]='CHEQUEO D.M'!$C$1)*(BD_ATLETAS[F. COMPETENCIA]='CHEQUEO D.M'!F$2)),"N/P")</f>
        <v>N/P</v>
      </c>
      <c r="G193" s="3" t="str" cm="1">
        <f t="array" ref="G193">IFERROR(_xlfn._xlws.FILTER(BD_ATLETAS[TIEMPO],(BD_ATLETAS[ATLETA]=$A193)*(BD_ATLETAS[PRUEBA]='CHEQUEO D.M'!$B$1)*(BD_ATLETAS[SEXO]='CHEQUEO D.M'!$C$1)*(BD_ATLETAS[F. COMPETENCIA]='CHEQUEO D.M'!G$2)),"N/P")</f>
        <v>N/P</v>
      </c>
      <c r="H193" s="3" t="str" cm="1">
        <f t="array" ref="H193">IFERROR(_xlfn._xlws.FILTER(BD_ATLETAS[TIEMPO],(BD_ATLETAS[ATLETA]=$A193)*(BD_ATLETAS[PRUEBA]='CHEQUEO D.M'!$B$1)*(BD_ATLETAS[SEXO]='CHEQUEO D.M'!$C$1)*(BD_ATLETAS[F. COMPETENCIA]='CHEQUEO D.M'!H$2)),"N/P")</f>
        <v>N/P</v>
      </c>
      <c r="I193" s="3" t="str" cm="1">
        <f t="array" ref="I193">IFERROR(_xlfn._xlws.FILTER(BD_ATLETAS[TIEMPO],(BD_ATLETAS[ATLETA]=$A193)*(BD_ATLETAS[PRUEBA]='CHEQUEO D.M'!$B$1)*(BD_ATLETAS[SEXO]='CHEQUEO D.M'!$C$1)*(BD_ATLETAS[F. COMPETENCIA]='CHEQUEO D.M'!I$2)),"N/P")</f>
        <v>N/P</v>
      </c>
      <c r="J193" s="3" t="str" cm="1">
        <f t="array" ref="J193">IFERROR(_xlfn._xlws.FILTER(BD_ATLETAS[TIEMPO],(BD_ATLETAS[ATLETA]=$A193)*(BD_ATLETAS[PRUEBA]='CHEQUEO D.M'!$B$1)*(BD_ATLETAS[SEXO]='CHEQUEO D.M'!$C$1)*(BD_ATLETAS[F. COMPETENCIA]='CHEQUEO D.M'!J$2)),"N/P")</f>
        <v>N/P</v>
      </c>
      <c r="K193" s="3" t="str">
        <f t="shared" si="38"/>
        <v>-</v>
      </c>
      <c r="L193" s="3" t="str">
        <f t="shared" si="39"/>
        <v>-</v>
      </c>
      <c r="M193" s="1" t="str" cm="1">
        <f t="array" ref="M193">_xlfn.IFS(B193&lt;10,"",L193&gt;0,"",L193&lt;0,"VALIDO")</f>
        <v/>
      </c>
      <c r="N193" s="3" t="str">
        <f t="shared" si="32"/>
        <v/>
      </c>
      <c r="O193" s="3" t="str">
        <f t="shared" si="33"/>
        <v/>
      </c>
      <c r="P193" s="3" t="str">
        <f t="shared" si="34"/>
        <v/>
      </c>
      <c r="Q193" s="3" t="str">
        <f t="shared" si="35"/>
        <v/>
      </c>
      <c r="R193" s="3" t="str">
        <f t="shared" si="36"/>
        <v/>
      </c>
      <c r="S193" s="25" t="e" cm="1" vm="1">
        <f t="array" aca="1" ref="S193" ca="1">IF(INDEX(U193:X193,COUNTA(U193:X193))&lt;0,"MEJORA CONTINUA","")</f>
        <v>#VALUE!</v>
      </c>
      <c r="T193" s="1">
        <f t="shared" si="37"/>
        <v>0</v>
      </c>
    </row>
    <row r="194" spans="2:20" x14ac:dyDescent="0.25">
      <c r="B194" s="1">
        <f>_xlfn.XLOOKUP(A194,ATLETAS!$C:$C,ATLETAS!B:B,"-")</f>
        <v>0</v>
      </c>
      <c r="C194" s="1">
        <f>_xlfn.XLOOKUP(A194,ATLETAS!$C:$C,ATLETAS!F:F,"-")</f>
        <v>0</v>
      </c>
      <c r="D194" s="19" t="str">
        <f t="shared" si="31"/>
        <v>-</v>
      </c>
      <c r="E194" s="3" t="str" cm="1">
        <f t="array" ref="E194">IFERROR(_xlfn._xlws.FILTER(BD_ATLETAS[TIEMPO],(BD_ATLETAS[ATLETA]=$A194)*(BD_ATLETAS[PRUEBA]='CHEQUEO D.M'!$B$1)*(BD_ATLETAS[SEXO]='CHEQUEO D.M'!$C$1)*(BD_ATLETAS[F. COMPETENCIA]='CHEQUEO D.M'!E$2)),"N/P")</f>
        <v>N/P</v>
      </c>
      <c r="F194" s="3" t="str" cm="1">
        <f t="array" ref="F194">IFERROR(_xlfn._xlws.FILTER(BD_ATLETAS[TIEMPO],(BD_ATLETAS[ATLETA]=$A194)*(BD_ATLETAS[PRUEBA]='CHEQUEO D.M'!$B$1)*(BD_ATLETAS[SEXO]='CHEQUEO D.M'!$C$1)*(BD_ATLETAS[F. COMPETENCIA]='CHEQUEO D.M'!F$2)),"N/P")</f>
        <v>N/P</v>
      </c>
      <c r="G194" s="3" t="str" cm="1">
        <f t="array" ref="G194">IFERROR(_xlfn._xlws.FILTER(BD_ATLETAS[TIEMPO],(BD_ATLETAS[ATLETA]=$A194)*(BD_ATLETAS[PRUEBA]='CHEQUEO D.M'!$B$1)*(BD_ATLETAS[SEXO]='CHEQUEO D.M'!$C$1)*(BD_ATLETAS[F. COMPETENCIA]='CHEQUEO D.M'!G$2)),"N/P")</f>
        <v>N/P</v>
      </c>
      <c r="H194" s="3" t="str" cm="1">
        <f t="array" ref="H194">IFERROR(_xlfn._xlws.FILTER(BD_ATLETAS[TIEMPO],(BD_ATLETAS[ATLETA]=$A194)*(BD_ATLETAS[PRUEBA]='CHEQUEO D.M'!$B$1)*(BD_ATLETAS[SEXO]='CHEQUEO D.M'!$C$1)*(BD_ATLETAS[F. COMPETENCIA]='CHEQUEO D.M'!H$2)),"N/P")</f>
        <v>N/P</v>
      </c>
      <c r="I194" s="3" t="str" cm="1">
        <f t="array" ref="I194">IFERROR(_xlfn._xlws.FILTER(BD_ATLETAS[TIEMPO],(BD_ATLETAS[ATLETA]=$A194)*(BD_ATLETAS[PRUEBA]='CHEQUEO D.M'!$B$1)*(BD_ATLETAS[SEXO]='CHEQUEO D.M'!$C$1)*(BD_ATLETAS[F. COMPETENCIA]='CHEQUEO D.M'!I$2)),"N/P")</f>
        <v>N/P</v>
      </c>
      <c r="J194" s="3" t="str" cm="1">
        <f t="array" ref="J194">IFERROR(_xlfn._xlws.FILTER(BD_ATLETAS[TIEMPO],(BD_ATLETAS[ATLETA]=$A194)*(BD_ATLETAS[PRUEBA]='CHEQUEO D.M'!$B$1)*(BD_ATLETAS[SEXO]='CHEQUEO D.M'!$C$1)*(BD_ATLETAS[F. COMPETENCIA]='CHEQUEO D.M'!J$2)),"N/P")</f>
        <v>N/P</v>
      </c>
      <c r="K194" s="3" t="str">
        <f t="shared" si="38"/>
        <v>-</v>
      </c>
      <c r="L194" s="3" t="str">
        <f t="shared" si="39"/>
        <v>-</v>
      </c>
      <c r="M194" s="1" t="str" cm="1">
        <f t="array" ref="M194">_xlfn.IFS(B194&lt;10,"",L194&gt;0,"",L194&lt;0,"VALIDO")</f>
        <v/>
      </c>
      <c r="N194" s="3" t="str">
        <f t="shared" si="32"/>
        <v/>
      </c>
      <c r="O194" s="3" t="str">
        <f t="shared" si="33"/>
        <v/>
      </c>
      <c r="P194" s="3" t="str">
        <f t="shared" si="34"/>
        <v/>
      </c>
      <c r="Q194" s="3" t="str">
        <f t="shared" si="35"/>
        <v/>
      </c>
      <c r="R194" s="3" t="str">
        <f t="shared" si="36"/>
        <v/>
      </c>
      <c r="S194" s="25" t="e" cm="1" vm="1">
        <f t="array" aca="1" ref="S194" ca="1">IF(INDEX(U194:X194,COUNTA(U194:X194))&lt;0,"MEJORA CONTINUA","")</f>
        <v>#VALUE!</v>
      </c>
      <c r="T194" s="1">
        <f t="shared" si="37"/>
        <v>0</v>
      </c>
    </row>
    <row r="195" spans="2:20" x14ac:dyDescent="0.25">
      <c r="B195" s="1">
        <f>_xlfn.XLOOKUP(A195,ATLETAS!$C:$C,ATLETAS!B:B,"-")</f>
        <v>0</v>
      </c>
      <c r="C195" s="1">
        <f>_xlfn.XLOOKUP(A195,ATLETAS!$C:$C,ATLETAS!F:F,"-")</f>
        <v>0</v>
      </c>
      <c r="D195" s="19" t="str">
        <f t="shared" ref="D195:D258" si="40">IF(MIN(E195:J195)=0,"-",MIN(E195:J195))</f>
        <v>-</v>
      </c>
      <c r="E195" s="3" t="str" cm="1">
        <f t="array" ref="E195">IFERROR(_xlfn._xlws.FILTER(BD_ATLETAS[TIEMPO],(BD_ATLETAS[ATLETA]=$A195)*(BD_ATLETAS[PRUEBA]='CHEQUEO D.M'!$B$1)*(BD_ATLETAS[SEXO]='CHEQUEO D.M'!$C$1)*(BD_ATLETAS[F. COMPETENCIA]='CHEQUEO D.M'!E$2)),"N/P")</f>
        <v>N/P</v>
      </c>
      <c r="F195" s="3" t="str" cm="1">
        <f t="array" ref="F195">IFERROR(_xlfn._xlws.FILTER(BD_ATLETAS[TIEMPO],(BD_ATLETAS[ATLETA]=$A195)*(BD_ATLETAS[PRUEBA]='CHEQUEO D.M'!$B$1)*(BD_ATLETAS[SEXO]='CHEQUEO D.M'!$C$1)*(BD_ATLETAS[F. COMPETENCIA]='CHEQUEO D.M'!F$2)),"N/P")</f>
        <v>N/P</v>
      </c>
      <c r="G195" s="3" t="str" cm="1">
        <f t="array" ref="G195">IFERROR(_xlfn._xlws.FILTER(BD_ATLETAS[TIEMPO],(BD_ATLETAS[ATLETA]=$A195)*(BD_ATLETAS[PRUEBA]='CHEQUEO D.M'!$B$1)*(BD_ATLETAS[SEXO]='CHEQUEO D.M'!$C$1)*(BD_ATLETAS[F. COMPETENCIA]='CHEQUEO D.M'!G$2)),"N/P")</f>
        <v>N/P</v>
      </c>
      <c r="H195" s="3" t="str" cm="1">
        <f t="array" ref="H195">IFERROR(_xlfn._xlws.FILTER(BD_ATLETAS[TIEMPO],(BD_ATLETAS[ATLETA]=$A195)*(BD_ATLETAS[PRUEBA]='CHEQUEO D.M'!$B$1)*(BD_ATLETAS[SEXO]='CHEQUEO D.M'!$C$1)*(BD_ATLETAS[F. COMPETENCIA]='CHEQUEO D.M'!H$2)),"N/P")</f>
        <v>N/P</v>
      </c>
      <c r="I195" s="3" t="str" cm="1">
        <f t="array" ref="I195">IFERROR(_xlfn._xlws.FILTER(BD_ATLETAS[TIEMPO],(BD_ATLETAS[ATLETA]=$A195)*(BD_ATLETAS[PRUEBA]='CHEQUEO D.M'!$B$1)*(BD_ATLETAS[SEXO]='CHEQUEO D.M'!$C$1)*(BD_ATLETAS[F. COMPETENCIA]='CHEQUEO D.M'!I$2)),"N/P")</f>
        <v>N/P</v>
      </c>
      <c r="J195" s="3" t="str" cm="1">
        <f t="array" ref="J195">IFERROR(_xlfn._xlws.FILTER(BD_ATLETAS[TIEMPO],(BD_ATLETAS[ATLETA]=$A195)*(BD_ATLETAS[PRUEBA]='CHEQUEO D.M'!$B$1)*(BD_ATLETAS[SEXO]='CHEQUEO D.M'!$C$1)*(BD_ATLETAS[F. COMPETENCIA]='CHEQUEO D.M'!J$2)),"N/P")</f>
        <v>N/P</v>
      </c>
      <c r="K195" s="3" t="str">
        <f t="shared" si="38"/>
        <v>-</v>
      </c>
      <c r="L195" s="3" t="str">
        <f t="shared" si="39"/>
        <v>-</v>
      </c>
      <c r="M195" s="1" t="str" cm="1">
        <f t="array" ref="M195">_xlfn.IFS(B195&lt;10,"",L195&gt;0,"",L195&lt;0,"VALIDO")</f>
        <v/>
      </c>
      <c r="N195" s="3" t="str">
        <f t="shared" ref="N195:N258" si="41">IFERROR(SUM(F195-E195),"")</f>
        <v/>
      </c>
      <c r="O195" s="3" t="str">
        <f t="shared" ref="O195:O258" si="42">IFERROR(SUM(G195-F195),"")</f>
        <v/>
      </c>
      <c r="P195" s="3" t="str">
        <f t="shared" ref="P195:P258" si="43">IFERROR(SUM(H195-G195),"")</f>
        <v/>
      </c>
      <c r="Q195" s="3" t="str">
        <f t="shared" ref="Q195:Q258" si="44">IFERROR(SUM(I195-H195),"")</f>
        <v/>
      </c>
      <c r="R195" s="3" t="str">
        <f t="shared" ref="R195:R258" si="45">IFERROR(SUM(J195-I195),"")</f>
        <v/>
      </c>
      <c r="S195" s="25" t="e" cm="1" vm="1">
        <f t="array" aca="1" ref="S195" ca="1">IF(INDEX(U195:X195,COUNTA(U195:X195))&lt;0,"MEJORA CONTINUA","")</f>
        <v>#VALUE!</v>
      </c>
      <c r="T195" s="1">
        <f t="shared" ref="T195:T258" si="46">COUNT(E195:J195)</f>
        <v>0</v>
      </c>
    </row>
    <row r="196" spans="2:20" x14ac:dyDescent="0.25">
      <c r="B196" s="1">
        <f>_xlfn.XLOOKUP(A196,ATLETAS!$C:$C,ATLETAS!B:B,"-")</f>
        <v>0</v>
      </c>
      <c r="C196" s="1">
        <f>_xlfn.XLOOKUP(A196,ATLETAS!$C:$C,ATLETAS!F:F,"-")</f>
        <v>0</v>
      </c>
      <c r="D196" s="19" t="str">
        <f t="shared" si="40"/>
        <v>-</v>
      </c>
      <c r="E196" s="3" t="str" cm="1">
        <f t="array" ref="E196">IFERROR(_xlfn._xlws.FILTER(BD_ATLETAS[TIEMPO],(BD_ATLETAS[ATLETA]=$A196)*(BD_ATLETAS[PRUEBA]='CHEQUEO D.M'!$B$1)*(BD_ATLETAS[SEXO]='CHEQUEO D.M'!$C$1)*(BD_ATLETAS[F. COMPETENCIA]='CHEQUEO D.M'!E$2)),"N/P")</f>
        <v>N/P</v>
      </c>
      <c r="F196" s="3" t="str" cm="1">
        <f t="array" ref="F196">IFERROR(_xlfn._xlws.FILTER(BD_ATLETAS[TIEMPO],(BD_ATLETAS[ATLETA]=$A196)*(BD_ATLETAS[PRUEBA]='CHEQUEO D.M'!$B$1)*(BD_ATLETAS[SEXO]='CHEQUEO D.M'!$C$1)*(BD_ATLETAS[F. COMPETENCIA]='CHEQUEO D.M'!F$2)),"N/P")</f>
        <v>N/P</v>
      </c>
      <c r="G196" s="3" t="str" cm="1">
        <f t="array" ref="G196">IFERROR(_xlfn._xlws.FILTER(BD_ATLETAS[TIEMPO],(BD_ATLETAS[ATLETA]=$A196)*(BD_ATLETAS[PRUEBA]='CHEQUEO D.M'!$B$1)*(BD_ATLETAS[SEXO]='CHEQUEO D.M'!$C$1)*(BD_ATLETAS[F. COMPETENCIA]='CHEQUEO D.M'!G$2)),"N/P")</f>
        <v>N/P</v>
      </c>
      <c r="H196" s="3" t="str" cm="1">
        <f t="array" ref="H196">IFERROR(_xlfn._xlws.FILTER(BD_ATLETAS[TIEMPO],(BD_ATLETAS[ATLETA]=$A196)*(BD_ATLETAS[PRUEBA]='CHEQUEO D.M'!$B$1)*(BD_ATLETAS[SEXO]='CHEQUEO D.M'!$C$1)*(BD_ATLETAS[F. COMPETENCIA]='CHEQUEO D.M'!H$2)),"N/P")</f>
        <v>N/P</v>
      </c>
      <c r="I196" s="3" t="str" cm="1">
        <f t="array" ref="I196">IFERROR(_xlfn._xlws.FILTER(BD_ATLETAS[TIEMPO],(BD_ATLETAS[ATLETA]=$A196)*(BD_ATLETAS[PRUEBA]='CHEQUEO D.M'!$B$1)*(BD_ATLETAS[SEXO]='CHEQUEO D.M'!$C$1)*(BD_ATLETAS[F. COMPETENCIA]='CHEQUEO D.M'!I$2)),"N/P")</f>
        <v>N/P</v>
      </c>
      <c r="J196" s="3" t="str" cm="1">
        <f t="array" ref="J196">IFERROR(_xlfn._xlws.FILTER(BD_ATLETAS[TIEMPO],(BD_ATLETAS[ATLETA]=$A196)*(BD_ATLETAS[PRUEBA]='CHEQUEO D.M'!$B$1)*(BD_ATLETAS[SEXO]='CHEQUEO D.M'!$C$1)*(BD_ATLETAS[F. COMPETENCIA]='CHEQUEO D.M'!J$2)),"N/P")</f>
        <v>N/P</v>
      </c>
      <c r="K196" s="3" t="str">
        <f t="shared" si="38"/>
        <v>-</v>
      </c>
      <c r="L196" s="3" t="str">
        <f t="shared" si="39"/>
        <v>-</v>
      </c>
      <c r="M196" s="1" t="str" cm="1">
        <f t="array" ref="M196">_xlfn.IFS(B196&lt;10,"",L196&gt;0,"",L196&lt;0,"VALIDO")</f>
        <v/>
      </c>
      <c r="N196" s="3" t="str">
        <f t="shared" si="41"/>
        <v/>
      </c>
      <c r="O196" s="3" t="str">
        <f t="shared" si="42"/>
        <v/>
      </c>
      <c r="P196" s="3" t="str">
        <f t="shared" si="43"/>
        <v/>
      </c>
      <c r="Q196" s="3" t="str">
        <f t="shared" si="44"/>
        <v/>
      </c>
      <c r="R196" s="3" t="str">
        <f t="shared" si="45"/>
        <v/>
      </c>
      <c r="S196" s="25" t="e" cm="1" vm="1">
        <f t="array" aca="1" ref="S196" ca="1">IF(INDEX(U196:X196,COUNTA(U196:X196))&lt;0,"MEJORA CONTINUA","")</f>
        <v>#VALUE!</v>
      </c>
      <c r="T196" s="1">
        <f t="shared" si="46"/>
        <v>0</v>
      </c>
    </row>
    <row r="197" spans="2:20" x14ac:dyDescent="0.25">
      <c r="B197" s="1">
        <f>_xlfn.XLOOKUP(A197,ATLETAS!$C:$C,ATLETAS!B:B,"-")</f>
        <v>0</v>
      </c>
      <c r="C197" s="1">
        <f>_xlfn.XLOOKUP(A197,ATLETAS!$C:$C,ATLETAS!F:F,"-")</f>
        <v>0</v>
      </c>
      <c r="D197" s="19" t="str">
        <f t="shared" si="40"/>
        <v>-</v>
      </c>
      <c r="E197" s="3" t="str" cm="1">
        <f t="array" ref="E197">IFERROR(_xlfn._xlws.FILTER(BD_ATLETAS[TIEMPO],(BD_ATLETAS[ATLETA]=$A197)*(BD_ATLETAS[PRUEBA]='CHEQUEO D.M'!$B$1)*(BD_ATLETAS[SEXO]='CHEQUEO D.M'!$C$1)*(BD_ATLETAS[F. COMPETENCIA]='CHEQUEO D.M'!E$2)),"N/P")</f>
        <v>N/P</v>
      </c>
      <c r="F197" s="3" t="str" cm="1">
        <f t="array" ref="F197">IFERROR(_xlfn._xlws.FILTER(BD_ATLETAS[TIEMPO],(BD_ATLETAS[ATLETA]=$A197)*(BD_ATLETAS[PRUEBA]='CHEQUEO D.M'!$B$1)*(BD_ATLETAS[SEXO]='CHEQUEO D.M'!$C$1)*(BD_ATLETAS[F. COMPETENCIA]='CHEQUEO D.M'!F$2)),"N/P")</f>
        <v>N/P</v>
      </c>
      <c r="G197" s="3" t="str" cm="1">
        <f t="array" ref="G197">IFERROR(_xlfn._xlws.FILTER(BD_ATLETAS[TIEMPO],(BD_ATLETAS[ATLETA]=$A197)*(BD_ATLETAS[PRUEBA]='CHEQUEO D.M'!$B$1)*(BD_ATLETAS[SEXO]='CHEQUEO D.M'!$C$1)*(BD_ATLETAS[F. COMPETENCIA]='CHEQUEO D.M'!G$2)),"N/P")</f>
        <v>N/P</v>
      </c>
      <c r="H197" s="3" t="str" cm="1">
        <f t="array" ref="H197">IFERROR(_xlfn._xlws.FILTER(BD_ATLETAS[TIEMPO],(BD_ATLETAS[ATLETA]=$A197)*(BD_ATLETAS[PRUEBA]='CHEQUEO D.M'!$B$1)*(BD_ATLETAS[SEXO]='CHEQUEO D.M'!$C$1)*(BD_ATLETAS[F. COMPETENCIA]='CHEQUEO D.M'!H$2)),"N/P")</f>
        <v>N/P</v>
      </c>
      <c r="I197" s="3" t="str" cm="1">
        <f t="array" ref="I197">IFERROR(_xlfn._xlws.FILTER(BD_ATLETAS[TIEMPO],(BD_ATLETAS[ATLETA]=$A197)*(BD_ATLETAS[PRUEBA]='CHEQUEO D.M'!$B$1)*(BD_ATLETAS[SEXO]='CHEQUEO D.M'!$C$1)*(BD_ATLETAS[F. COMPETENCIA]='CHEQUEO D.M'!I$2)),"N/P")</f>
        <v>N/P</v>
      </c>
      <c r="J197" s="3" t="str" cm="1">
        <f t="array" ref="J197">IFERROR(_xlfn._xlws.FILTER(BD_ATLETAS[TIEMPO],(BD_ATLETAS[ATLETA]=$A197)*(BD_ATLETAS[PRUEBA]='CHEQUEO D.M'!$B$1)*(BD_ATLETAS[SEXO]='CHEQUEO D.M'!$C$1)*(BD_ATLETAS[F. COMPETENCIA]='CHEQUEO D.M'!J$2)),"N/P")</f>
        <v>N/P</v>
      </c>
      <c r="K197" s="3" t="str">
        <f t="shared" si="38"/>
        <v>-</v>
      </c>
      <c r="L197" s="3" t="str">
        <f t="shared" si="39"/>
        <v>-</v>
      </c>
      <c r="M197" s="1" t="str" cm="1">
        <f t="array" ref="M197">_xlfn.IFS(B197&lt;10,"",L197&gt;0,"",L197&lt;0,"VALIDO")</f>
        <v/>
      </c>
      <c r="N197" s="3" t="str">
        <f t="shared" si="41"/>
        <v/>
      </c>
      <c r="O197" s="3" t="str">
        <f t="shared" si="42"/>
        <v/>
      </c>
      <c r="P197" s="3" t="str">
        <f t="shared" si="43"/>
        <v/>
      </c>
      <c r="Q197" s="3" t="str">
        <f t="shared" si="44"/>
        <v/>
      </c>
      <c r="R197" s="3" t="str">
        <f t="shared" si="45"/>
        <v/>
      </c>
      <c r="S197" s="25" t="e" cm="1" vm="1">
        <f t="array" aca="1" ref="S197" ca="1">IF(INDEX(U197:X197,COUNTA(U197:X197))&lt;0,"MEJORA CONTINUA","")</f>
        <v>#VALUE!</v>
      </c>
      <c r="T197" s="1">
        <f t="shared" si="46"/>
        <v>0</v>
      </c>
    </row>
    <row r="198" spans="2:20" x14ac:dyDescent="0.25">
      <c r="B198" s="1">
        <f>_xlfn.XLOOKUP(A198,ATLETAS!$C:$C,ATLETAS!B:B,"-")</f>
        <v>0</v>
      </c>
      <c r="C198" s="1">
        <f>_xlfn.XLOOKUP(A198,ATLETAS!$C:$C,ATLETAS!F:F,"-")</f>
        <v>0</v>
      </c>
      <c r="D198" s="19" t="str">
        <f t="shared" si="40"/>
        <v>-</v>
      </c>
      <c r="E198" s="3" t="str" cm="1">
        <f t="array" ref="E198">IFERROR(_xlfn._xlws.FILTER(BD_ATLETAS[TIEMPO],(BD_ATLETAS[ATLETA]=$A198)*(BD_ATLETAS[PRUEBA]='CHEQUEO D.M'!$B$1)*(BD_ATLETAS[SEXO]='CHEQUEO D.M'!$C$1)*(BD_ATLETAS[F. COMPETENCIA]='CHEQUEO D.M'!E$2)),"N/P")</f>
        <v>N/P</v>
      </c>
      <c r="F198" s="3" t="str" cm="1">
        <f t="array" ref="F198">IFERROR(_xlfn._xlws.FILTER(BD_ATLETAS[TIEMPO],(BD_ATLETAS[ATLETA]=$A198)*(BD_ATLETAS[PRUEBA]='CHEQUEO D.M'!$B$1)*(BD_ATLETAS[SEXO]='CHEQUEO D.M'!$C$1)*(BD_ATLETAS[F. COMPETENCIA]='CHEQUEO D.M'!F$2)),"N/P")</f>
        <v>N/P</v>
      </c>
      <c r="G198" s="3" t="str" cm="1">
        <f t="array" ref="G198">IFERROR(_xlfn._xlws.FILTER(BD_ATLETAS[TIEMPO],(BD_ATLETAS[ATLETA]=$A198)*(BD_ATLETAS[PRUEBA]='CHEQUEO D.M'!$B$1)*(BD_ATLETAS[SEXO]='CHEQUEO D.M'!$C$1)*(BD_ATLETAS[F. COMPETENCIA]='CHEQUEO D.M'!G$2)),"N/P")</f>
        <v>N/P</v>
      </c>
      <c r="H198" s="3" t="str" cm="1">
        <f t="array" ref="H198">IFERROR(_xlfn._xlws.FILTER(BD_ATLETAS[TIEMPO],(BD_ATLETAS[ATLETA]=$A198)*(BD_ATLETAS[PRUEBA]='CHEQUEO D.M'!$B$1)*(BD_ATLETAS[SEXO]='CHEQUEO D.M'!$C$1)*(BD_ATLETAS[F. COMPETENCIA]='CHEQUEO D.M'!H$2)),"N/P")</f>
        <v>N/P</v>
      </c>
      <c r="I198" s="3" t="str" cm="1">
        <f t="array" ref="I198">IFERROR(_xlfn._xlws.FILTER(BD_ATLETAS[TIEMPO],(BD_ATLETAS[ATLETA]=$A198)*(BD_ATLETAS[PRUEBA]='CHEQUEO D.M'!$B$1)*(BD_ATLETAS[SEXO]='CHEQUEO D.M'!$C$1)*(BD_ATLETAS[F. COMPETENCIA]='CHEQUEO D.M'!I$2)),"N/P")</f>
        <v>N/P</v>
      </c>
      <c r="J198" s="3" t="str" cm="1">
        <f t="array" ref="J198">IFERROR(_xlfn._xlws.FILTER(BD_ATLETAS[TIEMPO],(BD_ATLETAS[ATLETA]=$A198)*(BD_ATLETAS[PRUEBA]='CHEQUEO D.M'!$B$1)*(BD_ATLETAS[SEXO]='CHEQUEO D.M'!$C$1)*(BD_ATLETAS[F. COMPETENCIA]='CHEQUEO D.M'!J$2)),"N/P")</f>
        <v>N/P</v>
      </c>
      <c r="K198" s="3" t="str">
        <f t="shared" si="38"/>
        <v>-</v>
      </c>
      <c r="L198" s="3" t="str">
        <f t="shared" si="39"/>
        <v>-</v>
      </c>
      <c r="M198" s="1" t="str" cm="1">
        <f t="array" ref="M198">_xlfn.IFS(B198&lt;10,"",L198&gt;0,"",L198&lt;0,"VALIDO")</f>
        <v/>
      </c>
      <c r="N198" s="3" t="str">
        <f t="shared" si="41"/>
        <v/>
      </c>
      <c r="O198" s="3" t="str">
        <f t="shared" si="42"/>
        <v/>
      </c>
      <c r="P198" s="3" t="str">
        <f t="shared" si="43"/>
        <v/>
      </c>
      <c r="Q198" s="3" t="str">
        <f t="shared" si="44"/>
        <v/>
      </c>
      <c r="R198" s="3" t="str">
        <f t="shared" si="45"/>
        <v/>
      </c>
      <c r="S198" s="25" t="e" cm="1" vm="1">
        <f t="array" aca="1" ref="S198" ca="1">IF(INDEX(U198:X198,COUNTA(U198:X198))&lt;0,"MEJORA CONTINUA","")</f>
        <v>#VALUE!</v>
      </c>
      <c r="T198" s="1">
        <f t="shared" si="46"/>
        <v>0</v>
      </c>
    </row>
    <row r="199" spans="2:20" x14ac:dyDescent="0.25">
      <c r="B199" s="1">
        <f>_xlfn.XLOOKUP(A199,ATLETAS!$C:$C,ATLETAS!B:B,"-")</f>
        <v>0</v>
      </c>
      <c r="C199" s="1">
        <f>_xlfn.XLOOKUP(A199,ATLETAS!$C:$C,ATLETAS!F:F,"-")</f>
        <v>0</v>
      </c>
      <c r="D199" s="19" t="str">
        <f t="shared" si="40"/>
        <v>-</v>
      </c>
      <c r="E199" s="3" t="str" cm="1">
        <f t="array" ref="E199">IFERROR(_xlfn._xlws.FILTER(BD_ATLETAS[TIEMPO],(BD_ATLETAS[ATLETA]=$A199)*(BD_ATLETAS[PRUEBA]='CHEQUEO D.M'!$B$1)*(BD_ATLETAS[SEXO]='CHEQUEO D.M'!$C$1)*(BD_ATLETAS[F. COMPETENCIA]='CHEQUEO D.M'!E$2)),"N/P")</f>
        <v>N/P</v>
      </c>
      <c r="F199" s="3" t="str" cm="1">
        <f t="array" ref="F199">IFERROR(_xlfn._xlws.FILTER(BD_ATLETAS[TIEMPO],(BD_ATLETAS[ATLETA]=$A199)*(BD_ATLETAS[PRUEBA]='CHEQUEO D.M'!$B$1)*(BD_ATLETAS[SEXO]='CHEQUEO D.M'!$C$1)*(BD_ATLETAS[F. COMPETENCIA]='CHEQUEO D.M'!F$2)),"N/P")</f>
        <v>N/P</v>
      </c>
      <c r="G199" s="3" t="str" cm="1">
        <f t="array" ref="G199">IFERROR(_xlfn._xlws.FILTER(BD_ATLETAS[TIEMPO],(BD_ATLETAS[ATLETA]=$A199)*(BD_ATLETAS[PRUEBA]='CHEQUEO D.M'!$B$1)*(BD_ATLETAS[SEXO]='CHEQUEO D.M'!$C$1)*(BD_ATLETAS[F. COMPETENCIA]='CHEQUEO D.M'!G$2)),"N/P")</f>
        <v>N/P</v>
      </c>
      <c r="H199" s="3" t="str" cm="1">
        <f t="array" ref="H199">IFERROR(_xlfn._xlws.FILTER(BD_ATLETAS[TIEMPO],(BD_ATLETAS[ATLETA]=$A199)*(BD_ATLETAS[PRUEBA]='CHEQUEO D.M'!$B$1)*(BD_ATLETAS[SEXO]='CHEQUEO D.M'!$C$1)*(BD_ATLETAS[F. COMPETENCIA]='CHEQUEO D.M'!H$2)),"N/P")</f>
        <v>N/P</v>
      </c>
      <c r="I199" s="3" t="str" cm="1">
        <f t="array" ref="I199">IFERROR(_xlfn._xlws.FILTER(BD_ATLETAS[TIEMPO],(BD_ATLETAS[ATLETA]=$A199)*(BD_ATLETAS[PRUEBA]='CHEQUEO D.M'!$B$1)*(BD_ATLETAS[SEXO]='CHEQUEO D.M'!$C$1)*(BD_ATLETAS[F. COMPETENCIA]='CHEQUEO D.M'!I$2)),"N/P")</f>
        <v>N/P</v>
      </c>
      <c r="J199" s="3" t="str" cm="1">
        <f t="array" ref="J199">IFERROR(_xlfn._xlws.FILTER(BD_ATLETAS[TIEMPO],(BD_ATLETAS[ATLETA]=$A199)*(BD_ATLETAS[PRUEBA]='CHEQUEO D.M'!$B$1)*(BD_ATLETAS[SEXO]='CHEQUEO D.M'!$C$1)*(BD_ATLETAS[F. COMPETENCIA]='CHEQUEO D.M'!J$2)),"N/P")</f>
        <v>N/P</v>
      </c>
      <c r="K199" s="3" t="str">
        <f t="shared" si="38"/>
        <v>-</v>
      </c>
      <c r="L199" s="3" t="str">
        <f t="shared" si="39"/>
        <v>-</v>
      </c>
      <c r="M199" s="1" t="str" cm="1">
        <f t="array" ref="M199">_xlfn.IFS(B199&lt;10,"",L199&gt;0,"",L199&lt;0,"VALIDO")</f>
        <v/>
      </c>
      <c r="N199" s="3" t="str">
        <f t="shared" si="41"/>
        <v/>
      </c>
      <c r="O199" s="3" t="str">
        <f t="shared" si="42"/>
        <v/>
      </c>
      <c r="P199" s="3" t="str">
        <f t="shared" si="43"/>
        <v/>
      </c>
      <c r="Q199" s="3" t="str">
        <f t="shared" si="44"/>
        <v/>
      </c>
      <c r="R199" s="3" t="str">
        <f t="shared" si="45"/>
        <v/>
      </c>
      <c r="S199" s="25" t="e" cm="1" vm="1">
        <f t="array" aca="1" ref="S199" ca="1">IF(INDEX(U199:X199,COUNTA(U199:X199))&lt;0,"MEJORA CONTINUA","")</f>
        <v>#VALUE!</v>
      </c>
      <c r="T199" s="1">
        <f t="shared" si="46"/>
        <v>0</v>
      </c>
    </row>
    <row r="200" spans="2:20" x14ac:dyDescent="0.25">
      <c r="B200" s="1">
        <f>_xlfn.XLOOKUP(A200,ATLETAS!$C:$C,ATLETAS!B:B,"-")</f>
        <v>0</v>
      </c>
      <c r="C200" s="1">
        <f>_xlfn.XLOOKUP(A200,ATLETAS!$C:$C,ATLETAS!F:F,"-")</f>
        <v>0</v>
      </c>
      <c r="D200" s="19" t="str">
        <f t="shared" si="40"/>
        <v>-</v>
      </c>
      <c r="E200" s="3" t="str" cm="1">
        <f t="array" ref="E200">IFERROR(_xlfn._xlws.FILTER(BD_ATLETAS[TIEMPO],(BD_ATLETAS[ATLETA]=$A200)*(BD_ATLETAS[PRUEBA]='CHEQUEO D.M'!$B$1)*(BD_ATLETAS[SEXO]='CHEQUEO D.M'!$C$1)*(BD_ATLETAS[F. COMPETENCIA]='CHEQUEO D.M'!E$2)),"N/P")</f>
        <v>N/P</v>
      </c>
      <c r="F200" s="3" t="str" cm="1">
        <f t="array" ref="F200">IFERROR(_xlfn._xlws.FILTER(BD_ATLETAS[TIEMPO],(BD_ATLETAS[ATLETA]=$A200)*(BD_ATLETAS[PRUEBA]='CHEQUEO D.M'!$B$1)*(BD_ATLETAS[SEXO]='CHEQUEO D.M'!$C$1)*(BD_ATLETAS[F. COMPETENCIA]='CHEQUEO D.M'!F$2)),"N/P")</f>
        <v>N/P</v>
      </c>
      <c r="G200" s="3" t="str" cm="1">
        <f t="array" ref="G200">IFERROR(_xlfn._xlws.FILTER(BD_ATLETAS[TIEMPO],(BD_ATLETAS[ATLETA]=$A200)*(BD_ATLETAS[PRUEBA]='CHEQUEO D.M'!$B$1)*(BD_ATLETAS[SEXO]='CHEQUEO D.M'!$C$1)*(BD_ATLETAS[F. COMPETENCIA]='CHEQUEO D.M'!G$2)),"N/P")</f>
        <v>N/P</v>
      </c>
      <c r="H200" s="3" t="str" cm="1">
        <f t="array" ref="H200">IFERROR(_xlfn._xlws.FILTER(BD_ATLETAS[TIEMPO],(BD_ATLETAS[ATLETA]=$A200)*(BD_ATLETAS[PRUEBA]='CHEQUEO D.M'!$B$1)*(BD_ATLETAS[SEXO]='CHEQUEO D.M'!$C$1)*(BD_ATLETAS[F. COMPETENCIA]='CHEQUEO D.M'!H$2)),"N/P")</f>
        <v>N/P</v>
      </c>
      <c r="I200" s="3" t="str" cm="1">
        <f t="array" ref="I200">IFERROR(_xlfn._xlws.FILTER(BD_ATLETAS[TIEMPO],(BD_ATLETAS[ATLETA]=$A200)*(BD_ATLETAS[PRUEBA]='CHEQUEO D.M'!$B$1)*(BD_ATLETAS[SEXO]='CHEQUEO D.M'!$C$1)*(BD_ATLETAS[F. COMPETENCIA]='CHEQUEO D.M'!I$2)),"N/P")</f>
        <v>N/P</v>
      </c>
      <c r="J200" s="3" t="str" cm="1">
        <f t="array" ref="J200">IFERROR(_xlfn._xlws.FILTER(BD_ATLETAS[TIEMPO],(BD_ATLETAS[ATLETA]=$A200)*(BD_ATLETAS[PRUEBA]='CHEQUEO D.M'!$B$1)*(BD_ATLETAS[SEXO]='CHEQUEO D.M'!$C$1)*(BD_ATLETAS[F. COMPETENCIA]='CHEQUEO D.M'!J$2)),"N/P")</f>
        <v>N/P</v>
      </c>
      <c r="K200" s="3" t="str">
        <f t="shared" si="38"/>
        <v>-</v>
      </c>
      <c r="L200" s="3" t="str">
        <f t="shared" si="39"/>
        <v>-</v>
      </c>
      <c r="M200" s="1" t="str" cm="1">
        <f t="array" ref="M200">_xlfn.IFS(B200&lt;10,"",L200&gt;0,"",L200&lt;0,"VALIDO")</f>
        <v/>
      </c>
      <c r="N200" s="3" t="str">
        <f t="shared" si="41"/>
        <v/>
      </c>
      <c r="O200" s="3" t="str">
        <f t="shared" si="42"/>
        <v/>
      </c>
      <c r="P200" s="3" t="str">
        <f t="shared" si="43"/>
        <v/>
      </c>
      <c r="Q200" s="3" t="str">
        <f t="shared" si="44"/>
        <v/>
      </c>
      <c r="R200" s="3" t="str">
        <f t="shared" si="45"/>
        <v/>
      </c>
      <c r="S200" s="25" t="e" cm="1" vm="1">
        <f t="array" aca="1" ref="S200" ca="1">IF(INDEX(U200:X200,COUNTA(U200:X200))&lt;0,"MEJORA CONTINUA","")</f>
        <v>#VALUE!</v>
      </c>
      <c r="T200" s="1">
        <f t="shared" si="46"/>
        <v>0</v>
      </c>
    </row>
    <row r="201" spans="2:20" x14ac:dyDescent="0.25">
      <c r="B201" s="1">
        <f>_xlfn.XLOOKUP(A201,ATLETAS!$C:$C,ATLETAS!B:B,"-")</f>
        <v>0</v>
      </c>
      <c r="C201" s="1">
        <f>_xlfn.XLOOKUP(A201,ATLETAS!$C:$C,ATLETAS!F:F,"-")</f>
        <v>0</v>
      </c>
      <c r="D201" s="19" t="str">
        <f t="shared" si="40"/>
        <v>-</v>
      </c>
      <c r="E201" s="3" t="str" cm="1">
        <f t="array" ref="E201">IFERROR(_xlfn._xlws.FILTER(BD_ATLETAS[TIEMPO],(BD_ATLETAS[ATLETA]=$A201)*(BD_ATLETAS[PRUEBA]='CHEQUEO D.M'!$B$1)*(BD_ATLETAS[SEXO]='CHEQUEO D.M'!$C$1)*(BD_ATLETAS[F. COMPETENCIA]='CHEQUEO D.M'!E$2)),"N/P")</f>
        <v>N/P</v>
      </c>
      <c r="F201" s="3" t="str" cm="1">
        <f t="array" ref="F201">IFERROR(_xlfn._xlws.FILTER(BD_ATLETAS[TIEMPO],(BD_ATLETAS[ATLETA]=$A201)*(BD_ATLETAS[PRUEBA]='CHEQUEO D.M'!$B$1)*(BD_ATLETAS[SEXO]='CHEQUEO D.M'!$C$1)*(BD_ATLETAS[F. COMPETENCIA]='CHEQUEO D.M'!F$2)),"N/P")</f>
        <v>N/P</v>
      </c>
      <c r="G201" s="3" t="str" cm="1">
        <f t="array" ref="G201">IFERROR(_xlfn._xlws.FILTER(BD_ATLETAS[TIEMPO],(BD_ATLETAS[ATLETA]=$A201)*(BD_ATLETAS[PRUEBA]='CHEQUEO D.M'!$B$1)*(BD_ATLETAS[SEXO]='CHEQUEO D.M'!$C$1)*(BD_ATLETAS[F. COMPETENCIA]='CHEQUEO D.M'!G$2)),"N/P")</f>
        <v>N/P</v>
      </c>
      <c r="H201" s="3" t="str" cm="1">
        <f t="array" ref="H201">IFERROR(_xlfn._xlws.FILTER(BD_ATLETAS[TIEMPO],(BD_ATLETAS[ATLETA]=$A201)*(BD_ATLETAS[PRUEBA]='CHEQUEO D.M'!$B$1)*(BD_ATLETAS[SEXO]='CHEQUEO D.M'!$C$1)*(BD_ATLETAS[F. COMPETENCIA]='CHEQUEO D.M'!H$2)),"N/P")</f>
        <v>N/P</v>
      </c>
      <c r="I201" s="3" t="str" cm="1">
        <f t="array" ref="I201">IFERROR(_xlfn._xlws.FILTER(BD_ATLETAS[TIEMPO],(BD_ATLETAS[ATLETA]=$A201)*(BD_ATLETAS[PRUEBA]='CHEQUEO D.M'!$B$1)*(BD_ATLETAS[SEXO]='CHEQUEO D.M'!$C$1)*(BD_ATLETAS[F. COMPETENCIA]='CHEQUEO D.M'!I$2)),"N/P")</f>
        <v>N/P</v>
      </c>
      <c r="J201" s="3" t="str" cm="1">
        <f t="array" ref="J201">IFERROR(_xlfn._xlws.FILTER(BD_ATLETAS[TIEMPO],(BD_ATLETAS[ATLETA]=$A201)*(BD_ATLETAS[PRUEBA]='CHEQUEO D.M'!$B$1)*(BD_ATLETAS[SEXO]='CHEQUEO D.M'!$C$1)*(BD_ATLETAS[F. COMPETENCIA]='CHEQUEO D.M'!J$2)),"N/P")</f>
        <v>N/P</v>
      </c>
      <c r="K201" s="3" t="str">
        <f t="shared" si="38"/>
        <v>-</v>
      </c>
      <c r="L201" s="3" t="str">
        <f t="shared" si="39"/>
        <v>-</v>
      </c>
      <c r="M201" s="1" t="str" cm="1">
        <f t="array" ref="M201">_xlfn.IFS(B201&lt;10,"",L201&gt;0,"",L201&lt;0,"VALIDO")</f>
        <v/>
      </c>
      <c r="N201" s="3" t="str">
        <f t="shared" si="41"/>
        <v/>
      </c>
      <c r="O201" s="3" t="str">
        <f t="shared" si="42"/>
        <v/>
      </c>
      <c r="P201" s="3" t="str">
        <f t="shared" si="43"/>
        <v/>
      </c>
      <c r="Q201" s="3" t="str">
        <f t="shared" si="44"/>
        <v/>
      </c>
      <c r="R201" s="3" t="str">
        <f t="shared" si="45"/>
        <v/>
      </c>
      <c r="S201" s="25" t="e" cm="1" vm="1">
        <f t="array" aca="1" ref="S201" ca="1">IF(INDEX(U201:X201,COUNTA(U201:X201))&lt;0,"MEJORA CONTINUA","")</f>
        <v>#VALUE!</v>
      </c>
      <c r="T201" s="1">
        <f t="shared" si="46"/>
        <v>0</v>
      </c>
    </row>
    <row r="202" spans="2:20" x14ac:dyDescent="0.25">
      <c r="B202" s="1">
        <f>_xlfn.XLOOKUP(A202,ATLETAS!$C:$C,ATLETAS!B:B,"-")</f>
        <v>0</v>
      </c>
      <c r="C202" s="1">
        <f>_xlfn.XLOOKUP(A202,ATLETAS!$C:$C,ATLETAS!F:F,"-")</f>
        <v>0</v>
      </c>
      <c r="D202" s="19" t="str">
        <f t="shared" si="40"/>
        <v>-</v>
      </c>
      <c r="E202" s="3" t="str" cm="1">
        <f t="array" ref="E202">IFERROR(_xlfn._xlws.FILTER(BD_ATLETAS[TIEMPO],(BD_ATLETAS[ATLETA]=$A202)*(BD_ATLETAS[PRUEBA]='CHEQUEO D.M'!$B$1)*(BD_ATLETAS[SEXO]='CHEQUEO D.M'!$C$1)*(BD_ATLETAS[F. COMPETENCIA]='CHEQUEO D.M'!E$2)),"N/P")</f>
        <v>N/P</v>
      </c>
      <c r="F202" s="3" t="str" cm="1">
        <f t="array" ref="F202">IFERROR(_xlfn._xlws.FILTER(BD_ATLETAS[TIEMPO],(BD_ATLETAS[ATLETA]=$A202)*(BD_ATLETAS[PRUEBA]='CHEQUEO D.M'!$B$1)*(BD_ATLETAS[SEXO]='CHEQUEO D.M'!$C$1)*(BD_ATLETAS[F. COMPETENCIA]='CHEQUEO D.M'!F$2)),"N/P")</f>
        <v>N/P</v>
      </c>
      <c r="G202" s="3" t="str" cm="1">
        <f t="array" ref="G202">IFERROR(_xlfn._xlws.FILTER(BD_ATLETAS[TIEMPO],(BD_ATLETAS[ATLETA]=$A202)*(BD_ATLETAS[PRUEBA]='CHEQUEO D.M'!$B$1)*(BD_ATLETAS[SEXO]='CHEQUEO D.M'!$C$1)*(BD_ATLETAS[F. COMPETENCIA]='CHEQUEO D.M'!G$2)),"N/P")</f>
        <v>N/P</v>
      </c>
      <c r="H202" s="3" t="str" cm="1">
        <f t="array" ref="H202">IFERROR(_xlfn._xlws.FILTER(BD_ATLETAS[TIEMPO],(BD_ATLETAS[ATLETA]=$A202)*(BD_ATLETAS[PRUEBA]='CHEQUEO D.M'!$B$1)*(BD_ATLETAS[SEXO]='CHEQUEO D.M'!$C$1)*(BD_ATLETAS[F. COMPETENCIA]='CHEQUEO D.M'!H$2)),"N/P")</f>
        <v>N/P</v>
      </c>
      <c r="I202" s="3" t="str" cm="1">
        <f t="array" ref="I202">IFERROR(_xlfn._xlws.FILTER(BD_ATLETAS[TIEMPO],(BD_ATLETAS[ATLETA]=$A202)*(BD_ATLETAS[PRUEBA]='CHEQUEO D.M'!$B$1)*(BD_ATLETAS[SEXO]='CHEQUEO D.M'!$C$1)*(BD_ATLETAS[F. COMPETENCIA]='CHEQUEO D.M'!I$2)),"N/P")</f>
        <v>N/P</v>
      </c>
      <c r="J202" s="3" t="str" cm="1">
        <f t="array" ref="J202">IFERROR(_xlfn._xlws.FILTER(BD_ATLETAS[TIEMPO],(BD_ATLETAS[ATLETA]=$A202)*(BD_ATLETAS[PRUEBA]='CHEQUEO D.M'!$B$1)*(BD_ATLETAS[SEXO]='CHEQUEO D.M'!$C$1)*(BD_ATLETAS[F. COMPETENCIA]='CHEQUEO D.M'!J$2)),"N/P")</f>
        <v>N/P</v>
      </c>
      <c r="K202" s="3" t="str">
        <f t="shared" si="38"/>
        <v>-</v>
      </c>
      <c r="L202" s="3" t="str">
        <f t="shared" si="39"/>
        <v>-</v>
      </c>
      <c r="M202" s="1" t="str" cm="1">
        <f t="array" ref="M202">_xlfn.IFS(B202&lt;10,"",L202&gt;0,"",L202&lt;0,"VALIDO")</f>
        <v/>
      </c>
      <c r="N202" s="3" t="str">
        <f t="shared" si="41"/>
        <v/>
      </c>
      <c r="O202" s="3" t="str">
        <f t="shared" si="42"/>
        <v/>
      </c>
      <c r="P202" s="3" t="str">
        <f t="shared" si="43"/>
        <v/>
      </c>
      <c r="Q202" s="3" t="str">
        <f t="shared" si="44"/>
        <v/>
      </c>
      <c r="R202" s="3" t="str">
        <f t="shared" si="45"/>
        <v/>
      </c>
      <c r="S202" s="25" t="e" cm="1" vm="1">
        <f t="array" aca="1" ref="S202" ca="1">IF(INDEX(U202:X202,COUNTA(U202:X202))&lt;0,"MEJORA CONTINUA","")</f>
        <v>#VALUE!</v>
      </c>
      <c r="T202" s="1">
        <f t="shared" si="46"/>
        <v>0</v>
      </c>
    </row>
    <row r="203" spans="2:20" x14ac:dyDescent="0.25">
      <c r="B203" s="1">
        <f>_xlfn.XLOOKUP(A203,ATLETAS!$C:$C,ATLETAS!B:B,"-")</f>
        <v>0</v>
      </c>
      <c r="C203" s="1">
        <f>_xlfn.XLOOKUP(A203,ATLETAS!$C:$C,ATLETAS!F:F,"-")</f>
        <v>0</v>
      </c>
      <c r="D203" s="19" t="str">
        <f t="shared" si="40"/>
        <v>-</v>
      </c>
      <c r="E203" s="3" t="str" cm="1">
        <f t="array" ref="E203">IFERROR(_xlfn._xlws.FILTER(BD_ATLETAS[TIEMPO],(BD_ATLETAS[ATLETA]=$A203)*(BD_ATLETAS[PRUEBA]='CHEQUEO D.M'!$B$1)*(BD_ATLETAS[SEXO]='CHEQUEO D.M'!$C$1)*(BD_ATLETAS[F. COMPETENCIA]='CHEQUEO D.M'!E$2)),"N/P")</f>
        <v>N/P</v>
      </c>
      <c r="F203" s="3" t="str" cm="1">
        <f t="array" ref="F203">IFERROR(_xlfn._xlws.FILTER(BD_ATLETAS[TIEMPO],(BD_ATLETAS[ATLETA]=$A203)*(BD_ATLETAS[PRUEBA]='CHEQUEO D.M'!$B$1)*(BD_ATLETAS[SEXO]='CHEQUEO D.M'!$C$1)*(BD_ATLETAS[F. COMPETENCIA]='CHEQUEO D.M'!F$2)),"N/P")</f>
        <v>N/P</v>
      </c>
      <c r="G203" s="3" t="str" cm="1">
        <f t="array" ref="G203">IFERROR(_xlfn._xlws.FILTER(BD_ATLETAS[TIEMPO],(BD_ATLETAS[ATLETA]=$A203)*(BD_ATLETAS[PRUEBA]='CHEQUEO D.M'!$B$1)*(BD_ATLETAS[SEXO]='CHEQUEO D.M'!$C$1)*(BD_ATLETAS[F. COMPETENCIA]='CHEQUEO D.M'!G$2)),"N/P")</f>
        <v>N/P</v>
      </c>
      <c r="H203" s="3" t="str" cm="1">
        <f t="array" ref="H203">IFERROR(_xlfn._xlws.FILTER(BD_ATLETAS[TIEMPO],(BD_ATLETAS[ATLETA]=$A203)*(BD_ATLETAS[PRUEBA]='CHEQUEO D.M'!$B$1)*(BD_ATLETAS[SEXO]='CHEQUEO D.M'!$C$1)*(BD_ATLETAS[F. COMPETENCIA]='CHEQUEO D.M'!H$2)),"N/P")</f>
        <v>N/P</v>
      </c>
      <c r="I203" s="3" t="str" cm="1">
        <f t="array" ref="I203">IFERROR(_xlfn._xlws.FILTER(BD_ATLETAS[TIEMPO],(BD_ATLETAS[ATLETA]=$A203)*(BD_ATLETAS[PRUEBA]='CHEQUEO D.M'!$B$1)*(BD_ATLETAS[SEXO]='CHEQUEO D.M'!$C$1)*(BD_ATLETAS[F. COMPETENCIA]='CHEQUEO D.M'!I$2)),"N/P")</f>
        <v>N/P</v>
      </c>
      <c r="J203" s="3" t="str" cm="1">
        <f t="array" ref="J203">IFERROR(_xlfn._xlws.FILTER(BD_ATLETAS[TIEMPO],(BD_ATLETAS[ATLETA]=$A203)*(BD_ATLETAS[PRUEBA]='CHEQUEO D.M'!$B$1)*(BD_ATLETAS[SEXO]='CHEQUEO D.M'!$C$1)*(BD_ATLETAS[F. COMPETENCIA]='CHEQUEO D.M'!J$2)),"N/P")</f>
        <v>N/P</v>
      </c>
      <c r="K203" s="3" t="str">
        <f t="shared" si="38"/>
        <v>-</v>
      </c>
      <c r="L203" s="3" t="str">
        <f t="shared" si="39"/>
        <v>-</v>
      </c>
      <c r="M203" s="1" t="str" cm="1">
        <f t="array" ref="M203">_xlfn.IFS(B203&lt;10,"",L203&gt;0,"",L203&lt;0,"VALIDO")</f>
        <v/>
      </c>
      <c r="N203" s="3" t="str">
        <f t="shared" si="41"/>
        <v/>
      </c>
      <c r="O203" s="3" t="str">
        <f t="shared" si="42"/>
        <v/>
      </c>
      <c r="P203" s="3" t="str">
        <f t="shared" si="43"/>
        <v/>
      </c>
      <c r="Q203" s="3" t="str">
        <f t="shared" si="44"/>
        <v/>
      </c>
      <c r="R203" s="3" t="str">
        <f t="shared" si="45"/>
        <v/>
      </c>
      <c r="S203" s="25" t="e" cm="1" vm="1">
        <f t="array" aca="1" ref="S203" ca="1">IF(INDEX(U203:X203,COUNTA(U203:X203))&lt;0,"MEJORA CONTINUA","")</f>
        <v>#VALUE!</v>
      </c>
      <c r="T203" s="1">
        <f t="shared" si="46"/>
        <v>0</v>
      </c>
    </row>
    <row r="204" spans="2:20" x14ac:dyDescent="0.25">
      <c r="B204" s="1">
        <f>_xlfn.XLOOKUP(A204,ATLETAS!$C:$C,ATLETAS!B:B,"-")</f>
        <v>0</v>
      </c>
      <c r="C204" s="1">
        <f>_xlfn.XLOOKUP(A204,ATLETAS!$C:$C,ATLETAS!F:F,"-")</f>
        <v>0</v>
      </c>
      <c r="D204" s="19" t="str">
        <f t="shared" si="40"/>
        <v>-</v>
      </c>
      <c r="E204" s="3" t="str" cm="1">
        <f t="array" ref="E204">IFERROR(_xlfn._xlws.FILTER(BD_ATLETAS[TIEMPO],(BD_ATLETAS[ATLETA]=$A204)*(BD_ATLETAS[PRUEBA]='CHEQUEO D.M'!$B$1)*(BD_ATLETAS[SEXO]='CHEQUEO D.M'!$C$1)*(BD_ATLETAS[F. COMPETENCIA]='CHEQUEO D.M'!E$2)),"N/P")</f>
        <v>N/P</v>
      </c>
      <c r="F204" s="3" t="str" cm="1">
        <f t="array" ref="F204">IFERROR(_xlfn._xlws.FILTER(BD_ATLETAS[TIEMPO],(BD_ATLETAS[ATLETA]=$A204)*(BD_ATLETAS[PRUEBA]='CHEQUEO D.M'!$B$1)*(BD_ATLETAS[SEXO]='CHEQUEO D.M'!$C$1)*(BD_ATLETAS[F. COMPETENCIA]='CHEQUEO D.M'!F$2)),"N/P")</f>
        <v>N/P</v>
      </c>
      <c r="G204" s="3" t="str" cm="1">
        <f t="array" ref="G204">IFERROR(_xlfn._xlws.FILTER(BD_ATLETAS[TIEMPO],(BD_ATLETAS[ATLETA]=$A204)*(BD_ATLETAS[PRUEBA]='CHEQUEO D.M'!$B$1)*(BD_ATLETAS[SEXO]='CHEQUEO D.M'!$C$1)*(BD_ATLETAS[F. COMPETENCIA]='CHEQUEO D.M'!G$2)),"N/P")</f>
        <v>N/P</v>
      </c>
      <c r="H204" s="3" t="str" cm="1">
        <f t="array" ref="H204">IFERROR(_xlfn._xlws.FILTER(BD_ATLETAS[TIEMPO],(BD_ATLETAS[ATLETA]=$A204)*(BD_ATLETAS[PRUEBA]='CHEQUEO D.M'!$B$1)*(BD_ATLETAS[SEXO]='CHEQUEO D.M'!$C$1)*(BD_ATLETAS[F. COMPETENCIA]='CHEQUEO D.M'!H$2)),"N/P")</f>
        <v>N/P</v>
      </c>
      <c r="I204" s="3" t="str" cm="1">
        <f t="array" ref="I204">IFERROR(_xlfn._xlws.FILTER(BD_ATLETAS[TIEMPO],(BD_ATLETAS[ATLETA]=$A204)*(BD_ATLETAS[PRUEBA]='CHEQUEO D.M'!$B$1)*(BD_ATLETAS[SEXO]='CHEQUEO D.M'!$C$1)*(BD_ATLETAS[F. COMPETENCIA]='CHEQUEO D.M'!I$2)),"N/P")</f>
        <v>N/P</v>
      </c>
      <c r="J204" s="3" t="str" cm="1">
        <f t="array" ref="J204">IFERROR(_xlfn._xlws.FILTER(BD_ATLETAS[TIEMPO],(BD_ATLETAS[ATLETA]=$A204)*(BD_ATLETAS[PRUEBA]='CHEQUEO D.M'!$B$1)*(BD_ATLETAS[SEXO]='CHEQUEO D.M'!$C$1)*(BD_ATLETAS[F. COMPETENCIA]='CHEQUEO D.M'!J$2)),"N/P")</f>
        <v>N/P</v>
      </c>
      <c r="K204" s="3" t="str">
        <f t="shared" si="38"/>
        <v>-</v>
      </c>
      <c r="L204" s="3" t="str">
        <f t="shared" si="39"/>
        <v>-</v>
      </c>
      <c r="M204" s="1" t="str" cm="1">
        <f t="array" ref="M204">_xlfn.IFS(B204&lt;10,"",L204&gt;0,"",L204&lt;0,"VALIDO")</f>
        <v/>
      </c>
      <c r="N204" s="3" t="str">
        <f t="shared" si="41"/>
        <v/>
      </c>
      <c r="O204" s="3" t="str">
        <f t="shared" si="42"/>
        <v/>
      </c>
      <c r="P204" s="3" t="str">
        <f t="shared" si="43"/>
        <v/>
      </c>
      <c r="Q204" s="3" t="str">
        <f t="shared" si="44"/>
        <v/>
      </c>
      <c r="R204" s="3" t="str">
        <f t="shared" si="45"/>
        <v/>
      </c>
      <c r="S204" s="25" t="e" cm="1" vm="1">
        <f t="array" aca="1" ref="S204" ca="1">IF(INDEX(U204:X204,COUNTA(U204:X204))&lt;0,"MEJORA CONTINUA","")</f>
        <v>#VALUE!</v>
      </c>
      <c r="T204" s="1">
        <f t="shared" si="46"/>
        <v>0</v>
      </c>
    </row>
    <row r="205" spans="2:20" x14ac:dyDescent="0.25">
      <c r="B205" s="1">
        <f>_xlfn.XLOOKUP(A205,ATLETAS!$C:$C,ATLETAS!B:B,"-")</f>
        <v>0</v>
      </c>
      <c r="C205" s="1">
        <f>_xlfn.XLOOKUP(A205,ATLETAS!$C:$C,ATLETAS!F:F,"-")</f>
        <v>0</v>
      </c>
      <c r="D205" s="19" t="str">
        <f t="shared" si="40"/>
        <v>-</v>
      </c>
      <c r="E205" s="3" t="str" cm="1">
        <f t="array" ref="E205">IFERROR(_xlfn._xlws.FILTER(BD_ATLETAS[TIEMPO],(BD_ATLETAS[ATLETA]=$A205)*(BD_ATLETAS[PRUEBA]='CHEQUEO D.M'!$B$1)*(BD_ATLETAS[SEXO]='CHEQUEO D.M'!$C$1)*(BD_ATLETAS[F. COMPETENCIA]='CHEQUEO D.M'!E$2)),"N/P")</f>
        <v>N/P</v>
      </c>
      <c r="F205" s="3" t="str" cm="1">
        <f t="array" ref="F205">IFERROR(_xlfn._xlws.FILTER(BD_ATLETAS[TIEMPO],(BD_ATLETAS[ATLETA]=$A205)*(BD_ATLETAS[PRUEBA]='CHEQUEO D.M'!$B$1)*(BD_ATLETAS[SEXO]='CHEQUEO D.M'!$C$1)*(BD_ATLETAS[F. COMPETENCIA]='CHEQUEO D.M'!F$2)),"N/P")</f>
        <v>N/P</v>
      </c>
      <c r="G205" s="3" t="str" cm="1">
        <f t="array" ref="G205">IFERROR(_xlfn._xlws.FILTER(BD_ATLETAS[TIEMPO],(BD_ATLETAS[ATLETA]=$A205)*(BD_ATLETAS[PRUEBA]='CHEQUEO D.M'!$B$1)*(BD_ATLETAS[SEXO]='CHEQUEO D.M'!$C$1)*(BD_ATLETAS[F. COMPETENCIA]='CHEQUEO D.M'!G$2)),"N/P")</f>
        <v>N/P</v>
      </c>
      <c r="H205" s="3" t="str" cm="1">
        <f t="array" ref="H205">IFERROR(_xlfn._xlws.FILTER(BD_ATLETAS[TIEMPO],(BD_ATLETAS[ATLETA]=$A205)*(BD_ATLETAS[PRUEBA]='CHEQUEO D.M'!$B$1)*(BD_ATLETAS[SEXO]='CHEQUEO D.M'!$C$1)*(BD_ATLETAS[F. COMPETENCIA]='CHEQUEO D.M'!H$2)),"N/P")</f>
        <v>N/P</v>
      </c>
      <c r="I205" s="3" t="str" cm="1">
        <f t="array" ref="I205">IFERROR(_xlfn._xlws.FILTER(BD_ATLETAS[TIEMPO],(BD_ATLETAS[ATLETA]=$A205)*(BD_ATLETAS[PRUEBA]='CHEQUEO D.M'!$B$1)*(BD_ATLETAS[SEXO]='CHEQUEO D.M'!$C$1)*(BD_ATLETAS[F. COMPETENCIA]='CHEQUEO D.M'!I$2)),"N/P")</f>
        <v>N/P</v>
      </c>
      <c r="J205" s="3" t="str" cm="1">
        <f t="array" ref="J205">IFERROR(_xlfn._xlws.FILTER(BD_ATLETAS[TIEMPO],(BD_ATLETAS[ATLETA]=$A205)*(BD_ATLETAS[PRUEBA]='CHEQUEO D.M'!$B$1)*(BD_ATLETAS[SEXO]='CHEQUEO D.M'!$C$1)*(BD_ATLETAS[F. COMPETENCIA]='CHEQUEO D.M'!J$2)),"N/P")</f>
        <v>N/P</v>
      </c>
      <c r="K205" s="3" t="str">
        <f t="shared" si="38"/>
        <v>-</v>
      </c>
      <c r="L205" s="3" t="str">
        <f t="shared" si="39"/>
        <v>-</v>
      </c>
      <c r="M205" s="1" t="str" cm="1">
        <f t="array" ref="M205">_xlfn.IFS(B205&lt;10,"",L205&gt;0,"",L205&lt;0,"VALIDO")</f>
        <v/>
      </c>
      <c r="N205" s="3" t="str">
        <f t="shared" si="41"/>
        <v/>
      </c>
      <c r="O205" s="3" t="str">
        <f t="shared" si="42"/>
        <v/>
      </c>
      <c r="P205" s="3" t="str">
        <f t="shared" si="43"/>
        <v/>
      </c>
      <c r="Q205" s="3" t="str">
        <f t="shared" si="44"/>
        <v/>
      </c>
      <c r="R205" s="3" t="str">
        <f t="shared" si="45"/>
        <v/>
      </c>
      <c r="S205" s="25" t="e" cm="1" vm="1">
        <f t="array" aca="1" ref="S205" ca="1">IF(INDEX(U205:X205,COUNTA(U205:X205))&lt;0,"MEJORA CONTINUA","")</f>
        <v>#VALUE!</v>
      </c>
      <c r="T205" s="1">
        <f t="shared" si="46"/>
        <v>0</v>
      </c>
    </row>
    <row r="206" spans="2:20" x14ac:dyDescent="0.25">
      <c r="B206" s="1">
        <f>_xlfn.XLOOKUP(A206,ATLETAS!$C:$C,ATLETAS!B:B,"-")</f>
        <v>0</v>
      </c>
      <c r="C206" s="1">
        <f>_xlfn.XLOOKUP(A206,ATLETAS!$C:$C,ATLETAS!F:F,"-")</f>
        <v>0</v>
      </c>
      <c r="D206" s="19" t="str">
        <f t="shared" si="40"/>
        <v>-</v>
      </c>
      <c r="E206" s="3" t="str" cm="1">
        <f t="array" ref="E206">IFERROR(_xlfn._xlws.FILTER(BD_ATLETAS[TIEMPO],(BD_ATLETAS[ATLETA]=$A206)*(BD_ATLETAS[PRUEBA]='CHEQUEO D.M'!$B$1)*(BD_ATLETAS[SEXO]='CHEQUEO D.M'!$C$1)*(BD_ATLETAS[F. COMPETENCIA]='CHEQUEO D.M'!E$2)),"N/P")</f>
        <v>N/P</v>
      </c>
      <c r="F206" s="3" t="str" cm="1">
        <f t="array" ref="F206">IFERROR(_xlfn._xlws.FILTER(BD_ATLETAS[TIEMPO],(BD_ATLETAS[ATLETA]=$A206)*(BD_ATLETAS[PRUEBA]='CHEQUEO D.M'!$B$1)*(BD_ATLETAS[SEXO]='CHEQUEO D.M'!$C$1)*(BD_ATLETAS[F. COMPETENCIA]='CHEQUEO D.M'!F$2)),"N/P")</f>
        <v>N/P</v>
      </c>
      <c r="G206" s="3" t="str" cm="1">
        <f t="array" ref="G206">IFERROR(_xlfn._xlws.FILTER(BD_ATLETAS[TIEMPO],(BD_ATLETAS[ATLETA]=$A206)*(BD_ATLETAS[PRUEBA]='CHEQUEO D.M'!$B$1)*(BD_ATLETAS[SEXO]='CHEQUEO D.M'!$C$1)*(BD_ATLETAS[F. COMPETENCIA]='CHEQUEO D.M'!G$2)),"N/P")</f>
        <v>N/P</v>
      </c>
      <c r="H206" s="3" t="str" cm="1">
        <f t="array" ref="H206">IFERROR(_xlfn._xlws.FILTER(BD_ATLETAS[TIEMPO],(BD_ATLETAS[ATLETA]=$A206)*(BD_ATLETAS[PRUEBA]='CHEQUEO D.M'!$B$1)*(BD_ATLETAS[SEXO]='CHEQUEO D.M'!$C$1)*(BD_ATLETAS[F. COMPETENCIA]='CHEQUEO D.M'!H$2)),"N/P")</f>
        <v>N/P</v>
      </c>
      <c r="I206" s="3" t="str" cm="1">
        <f t="array" ref="I206">IFERROR(_xlfn._xlws.FILTER(BD_ATLETAS[TIEMPO],(BD_ATLETAS[ATLETA]=$A206)*(BD_ATLETAS[PRUEBA]='CHEQUEO D.M'!$B$1)*(BD_ATLETAS[SEXO]='CHEQUEO D.M'!$C$1)*(BD_ATLETAS[F. COMPETENCIA]='CHEQUEO D.M'!I$2)),"N/P")</f>
        <v>N/P</v>
      </c>
      <c r="J206" s="3" t="str" cm="1">
        <f t="array" ref="J206">IFERROR(_xlfn._xlws.FILTER(BD_ATLETAS[TIEMPO],(BD_ATLETAS[ATLETA]=$A206)*(BD_ATLETAS[PRUEBA]='CHEQUEO D.M'!$B$1)*(BD_ATLETAS[SEXO]='CHEQUEO D.M'!$C$1)*(BD_ATLETAS[F. COMPETENCIA]='CHEQUEO D.M'!J$2)),"N/P")</f>
        <v>N/P</v>
      </c>
      <c r="K206" s="3" t="str">
        <f t="shared" si="38"/>
        <v>-</v>
      </c>
      <c r="L206" s="3" t="str">
        <f t="shared" si="39"/>
        <v>-</v>
      </c>
      <c r="M206" s="1" t="str" cm="1">
        <f t="array" ref="M206">_xlfn.IFS(B206&lt;10,"",L206&gt;0,"",L206&lt;0,"VALIDO")</f>
        <v/>
      </c>
      <c r="N206" s="3" t="str">
        <f t="shared" si="41"/>
        <v/>
      </c>
      <c r="O206" s="3" t="str">
        <f t="shared" si="42"/>
        <v/>
      </c>
      <c r="P206" s="3" t="str">
        <f t="shared" si="43"/>
        <v/>
      </c>
      <c r="Q206" s="3" t="str">
        <f t="shared" si="44"/>
        <v/>
      </c>
      <c r="R206" s="3" t="str">
        <f t="shared" si="45"/>
        <v/>
      </c>
      <c r="S206" s="25" t="e" cm="1" vm="1">
        <f t="array" aca="1" ref="S206" ca="1">IF(INDEX(U206:X206,COUNTA(U206:X206))&lt;0,"MEJORA CONTINUA","")</f>
        <v>#VALUE!</v>
      </c>
      <c r="T206" s="1">
        <f t="shared" si="46"/>
        <v>0</v>
      </c>
    </row>
    <row r="207" spans="2:20" x14ac:dyDescent="0.25">
      <c r="B207" s="1">
        <f>_xlfn.XLOOKUP(A207,ATLETAS!$C:$C,ATLETAS!B:B,"-")</f>
        <v>0</v>
      </c>
      <c r="C207" s="1">
        <f>_xlfn.XLOOKUP(A207,ATLETAS!$C:$C,ATLETAS!F:F,"-")</f>
        <v>0</v>
      </c>
      <c r="D207" s="19" t="str">
        <f t="shared" si="40"/>
        <v>-</v>
      </c>
      <c r="E207" s="3" t="str" cm="1">
        <f t="array" ref="E207">IFERROR(_xlfn._xlws.FILTER(BD_ATLETAS[TIEMPO],(BD_ATLETAS[ATLETA]=$A207)*(BD_ATLETAS[PRUEBA]='CHEQUEO D.M'!$B$1)*(BD_ATLETAS[SEXO]='CHEQUEO D.M'!$C$1)*(BD_ATLETAS[F. COMPETENCIA]='CHEQUEO D.M'!E$2)),"N/P")</f>
        <v>N/P</v>
      </c>
      <c r="F207" s="3" t="str" cm="1">
        <f t="array" ref="F207">IFERROR(_xlfn._xlws.FILTER(BD_ATLETAS[TIEMPO],(BD_ATLETAS[ATLETA]=$A207)*(BD_ATLETAS[PRUEBA]='CHEQUEO D.M'!$B$1)*(BD_ATLETAS[SEXO]='CHEQUEO D.M'!$C$1)*(BD_ATLETAS[F. COMPETENCIA]='CHEQUEO D.M'!F$2)),"N/P")</f>
        <v>N/P</v>
      </c>
      <c r="G207" s="3" t="str" cm="1">
        <f t="array" ref="G207">IFERROR(_xlfn._xlws.FILTER(BD_ATLETAS[TIEMPO],(BD_ATLETAS[ATLETA]=$A207)*(BD_ATLETAS[PRUEBA]='CHEQUEO D.M'!$B$1)*(BD_ATLETAS[SEXO]='CHEQUEO D.M'!$C$1)*(BD_ATLETAS[F. COMPETENCIA]='CHEQUEO D.M'!G$2)),"N/P")</f>
        <v>N/P</v>
      </c>
      <c r="H207" s="3" t="str" cm="1">
        <f t="array" ref="H207">IFERROR(_xlfn._xlws.FILTER(BD_ATLETAS[TIEMPO],(BD_ATLETAS[ATLETA]=$A207)*(BD_ATLETAS[PRUEBA]='CHEQUEO D.M'!$B$1)*(BD_ATLETAS[SEXO]='CHEQUEO D.M'!$C$1)*(BD_ATLETAS[F. COMPETENCIA]='CHEQUEO D.M'!H$2)),"N/P")</f>
        <v>N/P</v>
      </c>
      <c r="I207" s="3" t="str" cm="1">
        <f t="array" ref="I207">IFERROR(_xlfn._xlws.FILTER(BD_ATLETAS[TIEMPO],(BD_ATLETAS[ATLETA]=$A207)*(BD_ATLETAS[PRUEBA]='CHEQUEO D.M'!$B$1)*(BD_ATLETAS[SEXO]='CHEQUEO D.M'!$C$1)*(BD_ATLETAS[F. COMPETENCIA]='CHEQUEO D.M'!I$2)),"N/P")</f>
        <v>N/P</v>
      </c>
      <c r="J207" s="3" t="str" cm="1">
        <f t="array" ref="J207">IFERROR(_xlfn._xlws.FILTER(BD_ATLETAS[TIEMPO],(BD_ATLETAS[ATLETA]=$A207)*(BD_ATLETAS[PRUEBA]='CHEQUEO D.M'!$B$1)*(BD_ATLETAS[SEXO]='CHEQUEO D.M'!$C$1)*(BD_ATLETAS[F. COMPETENCIA]='CHEQUEO D.M'!J$2)),"N/P")</f>
        <v>N/P</v>
      </c>
      <c r="K207" s="3" t="str">
        <f t="shared" si="38"/>
        <v>-</v>
      </c>
      <c r="L207" s="3" t="str">
        <f t="shared" si="39"/>
        <v>-</v>
      </c>
      <c r="M207" s="1" t="str" cm="1">
        <f t="array" ref="M207">_xlfn.IFS(B207&lt;10,"",L207&gt;0,"",L207&lt;0,"VALIDO")</f>
        <v/>
      </c>
      <c r="N207" s="3" t="str">
        <f t="shared" si="41"/>
        <v/>
      </c>
      <c r="O207" s="3" t="str">
        <f t="shared" si="42"/>
        <v/>
      </c>
      <c r="P207" s="3" t="str">
        <f t="shared" si="43"/>
        <v/>
      </c>
      <c r="Q207" s="3" t="str">
        <f t="shared" si="44"/>
        <v/>
      </c>
      <c r="R207" s="3" t="str">
        <f t="shared" si="45"/>
        <v/>
      </c>
      <c r="S207" s="25" t="e" cm="1" vm="1">
        <f t="array" aca="1" ref="S207" ca="1">IF(INDEX(U207:X207,COUNTA(U207:X207))&lt;0,"MEJORA CONTINUA","")</f>
        <v>#VALUE!</v>
      </c>
      <c r="T207" s="1">
        <f t="shared" si="46"/>
        <v>0</v>
      </c>
    </row>
    <row r="208" spans="2:20" x14ac:dyDescent="0.25">
      <c r="B208" s="1">
        <f>_xlfn.XLOOKUP(A208,ATLETAS!$C:$C,ATLETAS!B:B,"-")</f>
        <v>0</v>
      </c>
      <c r="C208" s="1">
        <f>_xlfn.XLOOKUP(A208,ATLETAS!$C:$C,ATLETAS!F:F,"-")</f>
        <v>0</v>
      </c>
      <c r="D208" s="19" t="str">
        <f t="shared" si="40"/>
        <v>-</v>
      </c>
      <c r="E208" s="3" t="str" cm="1">
        <f t="array" ref="E208">IFERROR(_xlfn._xlws.FILTER(BD_ATLETAS[TIEMPO],(BD_ATLETAS[ATLETA]=$A208)*(BD_ATLETAS[PRUEBA]='CHEQUEO D.M'!$B$1)*(BD_ATLETAS[SEXO]='CHEQUEO D.M'!$C$1)*(BD_ATLETAS[F. COMPETENCIA]='CHEQUEO D.M'!E$2)),"N/P")</f>
        <v>N/P</v>
      </c>
      <c r="F208" s="3" t="str" cm="1">
        <f t="array" ref="F208">IFERROR(_xlfn._xlws.FILTER(BD_ATLETAS[TIEMPO],(BD_ATLETAS[ATLETA]=$A208)*(BD_ATLETAS[PRUEBA]='CHEQUEO D.M'!$B$1)*(BD_ATLETAS[SEXO]='CHEQUEO D.M'!$C$1)*(BD_ATLETAS[F. COMPETENCIA]='CHEQUEO D.M'!F$2)),"N/P")</f>
        <v>N/P</v>
      </c>
      <c r="G208" s="3" t="str" cm="1">
        <f t="array" ref="G208">IFERROR(_xlfn._xlws.FILTER(BD_ATLETAS[TIEMPO],(BD_ATLETAS[ATLETA]=$A208)*(BD_ATLETAS[PRUEBA]='CHEQUEO D.M'!$B$1)*(BD_ATLETAS[SEXO]='CHEQUEO D.M'!$C$1)*(BD_ATLETAS[F. COMPETENCIA]='CHEQUEO D.M'!G$2)),"N/P")</f>
        <v>N/P</v>
      </c>
      <c r="H208" s="3" t="str" cm="1">
        <f t="array" ref="H208">IFERROR(_xlfn._xlws.FILTER(BD_ATLETAS[TIEMPO],(BD_ATLETAS[ATLETA]=$A208)*(BD_ATLETAS[PRUEBA]='CHEQUEO D.M'!$B$1)*(BD_ATLETAS[SEXO]='CHEQUEO D.M'!$C$1)*(BD_ATLETAS[F. COMPETENCIA]='CHEQUEO D.M'!H$2)),"N/P")</f>
        <v>N/P</v>
      </c>
      <c r="I208" s="3" t="str" cm="1">
        <f t="array" ref="I208">IFERROR(_xlfn._xlws.FILTER(BD_ATLETAS[TIEMPO],(BD_ATLETAS[ATLETA]=$A208)*(BD_ATLETAS[PRUEBA]='CHEQUEO D.M'!$B$1)*(BD_ATLETAS[SEXO]='CHEQUEO D.M'!$C$1)*(BD_ATLETAS[F. COMPETENCIA]='CHEQUEO D.M'!I$2)),"N/P")</f>
        <v>N/P</v>
      </c>
      <c r="J208" s="3" t="str" cm="1">
        <f t="array" ref="J208">IFERROR(_xlfn._xlws.FILTER(BD_ATLETAS[TIEMPO],(BD_ATLETAS[ATLETA]=$A208)*(BD_ATLETAS[PRUEBA]='CHEQUEO D.M'!$B$1)*(BD_ATLETAS[SEXO]='CHEQUEO D.M'!$C$1)*(BD_ATLETAS[F. COMPETENCIA]='CHEQUEO D.M'!J$2)),"N/P")</f>
        <v>N/P</v>
      </c>
      <c r="K208" s="3" t="str">
        <f t="shared" si="38"/>
        <v>-</v>
      </c>
      <c r="L208" s="3" t="str">
        <f t="shared" si="39"/>
        <v>-</v>
      </c>
      <c r="M208" s="1" t="str" cm="1">
        <f t="array" ref="M208">_xlfn.IFS(B208&lt;10,"",L208&gt;0,"",L208&lt;0,"VALIDO")</f>
        <v/>
      </c>
      <c r="N208" s="3" t="str">
        <f t="shared" si="41"/>
        <v/>
      </c>
      <c r="O208" s="3" t="str">
        <f t="shared" si="42"/>
        <v/>
      </c>
      <c r="P208" s="3" t="str">
        <f t="shared" si="43"/>
        <v/>
      </c>
      <c r="Q208" s="3" t="str">
        <f t="shared" si="44"/>
        <v/>
      </c>
      <c r="R208" s="3" t="str">
        <f t="shared" si="45"/>
        <v/>
      </c>
      <c r="S208" s="25" t="e" cm="1" vm="1">
        <f t="array" aca="1" ref="S208" ca="1">IF(INDEX(U208:X208,COUNTA(U208:X208))&lt;0,"MEJORA CONTINUA","")</f>
        <v>#VALUE!</v>
      </c>
      <c r="T208" s="1">
        <f t="shared" si="46"/>
        <v>0</v>
      </c>
    </row>
    <row r="209" spans="2:20" x14ac:dyDescent="0.25">
      <c r="B209" s="1">
        <f>_xlfn.XLOOKUP(A209,ATLETAS!$C:$C,ATLETAS!B:B,"-")</f>
        <v>0</v>
      </c>
      <c r="C209" s="1">
        <f>_xlfn.XLOOKUP(A209,ATLETAS!$C:$C,ATLETAS!F:F,"-")</f>
        <v>0</v>
      </c>
      <c r="D209" s="19" t="str">
        <f t="shared" si="40"/>
        <v>-</v>
      </c>
      <c r="E209" s="3" t="str" cm="1">
        <f t="array" ref="E209">IFERROR(_xlfn._xlws.FILTER(BD_ATLETAS[TIEMPO],(BD_ATLETAS[ATLETA]=$A209)*(BD_ATLETAS[PRUEBA]='CHEQUEO D.M'!$B$1)*(BD_ATLETAS[SEXO]='CHEQUEO D.M'!$C$1)*(BD_ATLETAS[F. COMPETENCIA]='CHEQUEO D.M'!E$2)),"N/P")</f>
        <v>N/P</v>
      </c>
      <c r="F209" s="3" t="str" cm="1">
        <f t="array" ref="F209">IFERROR(_xlfn._xlws.FILTER(BD_ATLETAS[TIEMPO],(BD_ATLETAS[ATLETA]=$A209)*(BD_ATLETAS[PRUEBA]='CHEQUEO D.M'!$B$1)*(BD_ATLETAS[SEXO]='CHEQUEO D.M'!$C$1)*(BD_ATLETAS[F. COMPETENCIA]='CHEQUEO D.M'!F$2)),"N/P")</f>
        <v>N/P</v>
      </c>
      <c r="G209" s="3" t="str" cm="1">
        <f t="array" ref="G209">IFERROR(_xlfn._xlws.FILTER(BD_ATLETAS[TIEMPO],(BD_ATLETAS[ATLETA]=$A209)*(BD_ATLETAS[PRUEBA]='CHEQUEO D.M'!$B$1)*(BD_ATLETAS[SEXO]='CHEQUEO D.M'!$C$1)*(BD_ATLETAS[F. COMPETENCIA]='CHEQUEO D.M'!G$2)),"N/P")</f>
        <v>N/P</v>
      </c>
      <c r="H209" s="3" t="str" cm="1">
        <f t="array" ref="H209">IFERROR(_xlfn._xlws.FILTER(BD_ATLETAS[TIEMPO],(BD_ATLETAS[ATLETA]=$A209)*(BD_ATLETAS[PRUEBA]='CHEQUEO D.M'!$B$1)*(BD_ATLETAS[SEXO]='CHEQUEO D.M'!$C$1)*(BD_ATLETAS[F. COMPETENCIA]='CHEQUEO D.M'!H$2)),"N/P")</f>
        <v>N/P</v>
      </c>
      <c r="I209" s="3" t="str" cm="1">
        <f t="array" ref="I209">IFERROR(_xlfn._xlws.FILTER(BD_ATLETAS[TIEMPO],(BD_ATLETAS[ATLETA]=$A209)*(BD_ATLETAS[PRUEBA]='CHEQUEO D.M'!$B$1)*(BD_ATLETAS[SEXO]='CHEQUEO D.M'!$C$1)*(BD_ATLETAS[F. COMPETENCIA]='CHEQUEO D.M'!I$2)),"N/P")</f>
        <v>N/P</v>
      </c>
      <c r="J209" s="3" t="str" cm="1">
        <f t="array" ref="J209">IFERROR(_xlfn._xlws.FILTER(BD_ATLETAS[TIEMPO],(BD_ATLETAS[ATLETA]=$A209)*(BD_ATLETAS[PRUEBA]='CHEQUEO D.M'!$B$1)*(BD_ATLETAS[SEXO]='CHEQUEO D.M'!$C$1)*(BD_ATLETAS[F. COMPETENCIA]='CHEQUEO D.M'!J$2)),"N/P")</f>
        <v>N/P</v>
      </c>
      <c r="K209" s="3" t="str">
        <f t="shared" si="38"/>
        <v>-</v>
      </c>
      <c r="L209" s="3" t="str">
        <f t="shared" si="39"/>
        <v>-</v>
      </c>
      <c r="M209" s="1" t="str" cm="1">
        <f t="array" ref="M209">_xlfn.IFS(B209&lt;10,"",L209&gt;0,"",L209&lt;0,"VALIDO")</f>
        <v/>
      </c>
      <c r="N209" s="3" t="str">
        <f t="shared" si="41"/>
        <v/>
      </c>
      <c r="O209" s="3" t="str">
        <f t="shared" si="42"/>
        <v/>
      </c>
      <c r="P209" s="3" t="str">
        <f t="shared" si="43"/>
        <v/>
      </c>
      <c r="Q209" s="3" t="str">
        <f t="shared" si="44"/>
        <v/>
      </c>
      <c r="R209" s="3" t="str">
        <f t="shared" si="45"/>
        <v/>
      </c>
      <c r="S209" s="25" t="e" cm="1" vm="1">
        <f t="array" aca="1" ref="S209" ca="1">IF(INDEX(U209:X209,COUNTA(U209:X209))&lt;0,"MEJORA CONTINUA","")</f>
        <v>#VALUE!</v>
      </c>
      <c r="T209" s="1">
        <f t="shared" si="46"/>
        <v>0</v>
      </c>
    </row>
    <row r="210" spans="2:20" x14ac:dyDescent="0.25">
      <c r="B210" s="1">
        <f>_xlfn.XLOOKUP(A210,ATLETAS!$C:$C,ATLETAS!B:B,"-")</f>
        <v>0</v>
      </c>
      <c r="C210" s="1">
        <f>_xlfn.XLOOKUP(A210,ATLETAS!$C:$C,ATLETAS!F:F,"-")</f>
        <v>0</v>
      </c>
      <c r="D210" s="19" t="str">
        <f t="shared" si="40"/>
        <v>-</v>
      </c>
      <c r="E210" s="3" t="str" cm="1">
        <f t="array" ref="E210">IFERROR(_xlfn._xlws.FILTER(BD_ATLETAS[TIEMPO],(BD_ATLETAS[ATLETA]=$A210)*(BD_ATLETAS[PRUEBA]='CHEQUEO D.M'!$B$1)*(BD_ATLETAS[SEXO]='CHEQUEO D.M'!$C$1)*(BD_ATLETAS[F. COMPETENCIA]='CHEQUEO D.M'!E$2)),"N/P")</f>
        <v>N/P</v>
      </c>
      <c r="F210" s="3" t="str" cm="1">
        <f t="array" ref="F210">IFERROR(_xlfn._xlws.FILTER(BD_ATLETAS[TIEMPO],(BD_ATLETAS[ATLETA]=$A210)*(BD_ATLETAS[PRUEBA]='CHEQUEO D.M'!$B$1)*(BD_ATLETAS[SEXO]='CHEQUEO D.M'!$C$1)*(BD_ATLETAS[F. COMPETENCIA]='CHEQUEO D.M'!F$2)),"N/P")</f>
        <v>N/P</v>
      </c>
      <c r="G210" s="3" t="str" cm="1">
        <f t="array" ref="G210">IFERROR(_xlfn._xlws.FILTER(BD_ATLETAS[TIEMPO],(BD_ATLETAS[ATLETA]=$A210)*(BD_ATLETAS[PRUEBA]='CHEQUEO D.M'!$B$1)*(BD_ATLETAS[SEXO]='CHEQUEO D.M'!$C$1)*(BD_ATLETAS[F. COMPETENCIA]='CHEQUEO D.M'!G$2)),"N/P")</f>
        <v>N/P</v>
      </c>
      <c r="H210" s="3" t="str" cm="1">
        <f t="array" ref="H210">IFERROR(_xlfn._xlws.FILTER(BD_ATLETAS[TIEMPO],(BD_ATLETAS[ATLETA]=$A210)*(BD_ATLETAS[PRUEBA]='CHEQUEO D.M'!$B$1)*(BD_ATLETAS[SEXO]='CHEQUEO D.M'!$C$1)*(BD_ATLETAS[F. COMPETENCIA]='CHEQUEO D.M'!H$2)),"N/P")</f>
        <v>N/P</v>
      </c>
      <c r="I210" s="3" t="str" cm="1">
        <f t="array" ref="I210">IFERROR(_xlfn._xlws.FILTER(BD_ATLETAS[TIEMPO],(BD_ATLETAS[ATLETA]=$A210)*(BD_ATLETAS[PRUEBA]='CHEQUEO D.M'!$B$1)*(BD_ATLETAS[SEXO]='CHEQUEO D.M'!$C$1)*(BD_ATLETAS[F. COMPETENCIA]='CHEQUEO D.M'!I$2)),"N/P")</f>
        <v>N/P</v>
      </c>
      <c r="J210" s="3" t="str" cm="1">
        <f t="array" ref="J210">IFERROR(_xlfn._xlws.FILTER(BD_ATLETAS[TIEMPO],(BD_ATLETAS[ATLETA]=$A210)*(BD_ATLETAS[PRUEBA]='CHEQUEO D.M'!$B$1)*(BD_ATLETAS[SEXO]='CHEQUEO D.M'!$C$1)*(BD_ATLETAS[F. COMPETENCIA]='CHEQUEO D.M'!J$2)),"N/P")</f>
        <v>N/P</v>
      </c>
      <c r="K210" s="3" t="str">
        <f t="shared" si="38"/>
        <v>-</v>
      </c>
      <c r="L210" s="3" t="str">
        <f t="shared" si="39"/>
        <v>-</v>
      </c>
      <c r="M210" s="1" t="str" cm="1">
        <f t="array" ref="M210">_xlfn.IFS(B210&lt;10,"",L210&gt;0,"",L210&lt;0,"VALIDO")</f>
        <v/>
      </c>
      <c r="N210" s="3" t="str">
        <f t="shared" si="41"/>
        <v/>
      </c>
      <c r="O210" s="3" t="str">
        <f t="shared" si="42"/>
        <v/>
      </c>
      <c r="P210" s="3" t="str">
        <f t="shared" si="43"/>
        <v/>
      </c>
      <c r="Q210" s="3" t="str">
        <f t="shared" si="44"/>
        <v/>
      </c>
      <c r="R210" s="3" t="str">
        <f t="shared" si="45"/>
        <v/>
      </c>
      <c r="S210" s="25" t="e" cm="1" vm="1">
        <f t="array" aca="1" ref="S210" ca="1">IF(INDEX(U210:X210,COUNTA(U210:X210))&lt;0,"MEJORA CONTINUA","")</f>
        <v>#VALUE!</v>
      </c>
      <c r="T210" s="1">
        <f t="shared" si="46"/>
        <v>0</v>
      </c>
    </row>
    <row r="211" spans="2:20" x14ac:dyDescent="0.25">
      <c r="B211" s="1">
        <f>_xlfn.XLOOKUP(A211,ATLETAS!$C:$C,ATLETAS!B:B,"-")</f>
        <v>0</v>
      </c>
      <c r="C211" s="1">
        <f>_xlfn.XLOOKUP(A211,ATLETAS!$C:$C,ATLETAS!F:F,"-")</f>
        <v>0</v>
      </c>
      <c r="D211" s="19" t="str">
        <f t="shared" si="40"/>
        <v>-</v>
      </c>
      <c r="E211" s="3" t="str" cm="1">
        <f t="array" ref="E211">IFERROR(_xlfn._xlws.FILTER(BD_ATLETAS[TIEMPO],(BD_ATLETAS[ATLETA]=$A211)*(BD_ATLETAS[PRUEBA]='CHEQUEO D.M'!$B$1)*(BD_ATLETAS[SEXO]='CHEQUEO D.M'!$C$1)*(BD_ATLETAS[F. COMPETENCIA]='CHEQUEO D.M'!E$2)),"N/P")</f>
        <v>N/P</v>
      </c>
      <c r="F211" s="3" t="str" cm="1">
        <f t="array" ref="F211">IFERROR(_xlfn._xlws.FILTER(BD_ATLETAS[TIEMPO],(BD_ATLETAS[ATLETA]=$A211)*(BD_ATLETAS[PRUEBA]='CHEQUEO D.M'!$B$1)*(BD_ATLETAS[SEXO]='CHEQUEO D.M'!$C$1)*(BD_ATLETAS[F. COMPETENCIA]='CHEQUEO D.M'!F$2)),"N/P")</f>
        <v>N/P</v>
      </c>
      <c r="G211" s="3" t="str" cm="1">
        <f t="array" ref="G211">IFERROR(_xlfn._xlws.FILTER(BD_ATLETAS[TIEMPO],(BD_ATLETAS[ATLETA]=$A211)*(BD_ATLETAS[PRUEBA]='CHEQUEO D.M'!$B$1)*(BD_ATLETAS[SEXO]='CHEQUEO D.M'!$C$1)*(BD_ATLETAS[F. COMPETENCIA]='CHEQUEO D.M'!G$2)),"N/P")</f>
        <v>N/P</v>
      </c>
      <c r="H211" s="3" t="str" cm="1">
        <f t="array" ref="H211">IFERROR(_xlfn._xlws.FILTER(BD_ATLETAS[TIEMPO],(BD_ATLETAS[ATLETA]=$A211)*(BD_ATLETAS[PRUEBA]='CHEQUEO D.M'!$B$1)*(BD_ATLETAS[SEXO]='CHEQUEO D.M'!$C$1)*(BD_ATLETAS[F. COMPETENCIA]='CHEQUEO D.M'!H$2)),"N/P")</f>
        <v>N/P</v>
      </c>
      <c r="I211" s="3" t="str" cm="1">
        <f t="array" ref="I211">IFERROR(_xlfn._xlws.FILTER(BD_ATLETAS[TIEMPO],(BD_ATLETAS[ATLETA]=$A211)*(BD_ATLETAS[PRUEBA]='CHEQUEO D.M'!$B$1)*(BD_ATLETAS[SEXO]='CHEQUEO D.M'!$C$1)*(BD_ATLETAS[F. COMPETENCIA]='CHEQUEO D.M'!I$2)),"N/P")</f>
        <v>N/P</v>
      </c>
      <c r="J211" s="3" t="str" cm="1">
        <f t="array" ref="J211">IFERROR(_xlfn._xlws.FILTER(BD_ATLETAS[TIEMPO],(BD_ATLETAS[ATLETA]=$A211)*(BD_ATLETAS[PRUEBA]='CHEQUEO D.M'!$B$1)*(BD_ATLETAS[SEXO]='CHEQUEO D.M'!$C$1)*(BD_ATLETAS[F. COMPETENCIA]='CHEQUEO D.M'!J$2)),"N/P")</f>
        <v>N/P</v>
      </c>
      <c r="K211" s="3" t="str">
        <f t="shared" si="38"/>
        <v>-</v>
      </c>
      <c r="L211" s="3" t="str">
        <f t="shared" si="39"/>
        <v>-</v>
      </c>
      <c r="M211" s="1" t="str" cm="1">
        <f t="array" ref="M211">_xlfn.IFS(B211&lt;10,"",L211&gt;0,"",L211&lt;0,"VALIDO")</f>
        <v/>
      </c>
      <c r="N211" s="3" t="str">
        <f t="shared" si="41"/>
        <v/>
      </c>
      <c r="O211" s="3" t="str">
        <f t="shared" si="42"/>
        <v/>
      </c>
      <c r="P211" s="3" t="str">
        <f t="shared" si="43"/>
        <v/>
      </c>
      <c r="Q211" s="3" t="str">
        <f t="shared" si="44"/>
        <v/>
      </c>
      <c r="R211" s="3" t="str">
        <f t="shared" si="45"/>
        <v/>
      </c>
      <c r="S211" s="25" t="e" cm="1" vm="1">
        <f t="array" aca="1" ref="S211" ca="1">IF(INDEX(U211:X211,COUNTA(U211:X211))&lt;0,"MEJORA CONTINUA","")</f>
        <v>#VALUE!</v>
      </c>
      <c r="T211" s="1">
        <f t="shared" si="46"/>
        <v>0</v>
      </c>
    </row>
    <row r="212" spans="2:20" x14ac:dyDescent="0.25">
      <c r="B212" s="1">
        <f>_xlfn.XLOOKUP(A212,ATLETAS!$C:$C,ATLETAS!B:B,"-")</f>
        <v>0</v>
      </c>
      <c r="C212" s="1">
        <f>_xlfn.XLOOKUP(A212,ATLETAS!$C:$C,ATLETAS!F:F,"-")</f>
        <v>0</v>
      </c>
      <c r="D212" s="19" t="str">
        <f t="shared" si="40"/>
        <v>-</v>
      </c>
      <c r="E212" s="3" t="str" cm="1">
        <f t="array" ref="E212">IFERROR(_xlfn._xlws.FILTER(BD_ATLETAS[TIEMPO],(BD_ATLETAS[ATLETA]=$A212)*(BD_ATLETAS[PRUEBA]='CHEQUEO D.M'!$B$1)*(BD_ATLETAS[SEXO]='CHEQUEO D.M'!$C$1)*(BD_ATLETAS[F. COMPETENCIA]='CHEQUEO D.M'!E$2)),"N/P")</f>
        <v>N/P</v>
      </c>
      <c r="F212" s="3" t="str" cm="1">
        <f t="array" ref="F212">IFERROR(_xlfn._xlws.FILTER(BD_ATLETAS[TIEMPO],(BD_ATLETAS[ATLETA]=$A212)*(BD_ATLETAS[PRUEBA]='CHEQUEO D.M'!$B$1)*(BD_ATLETAS[SEXO]='CHEQUEO D.M'!$C$1)*(BD_ATLETAS[F. COMPETENCIA]='CHEQUEO D.M'!F$2)),"N/P")</f>
        <v>N/P</v>
      </c>
      <c r="G212" s="3" t="str" cm="1">
        <f t="array" ref="G212">IFERROR(_xlfn._xlws.FILTER(BD_ATLETAS[TIEMPO],(BD_ATLETAS[ATLETA]=$A212)*(BD_ATLETAS[PRUEBA]='CHEQUEO D.M'!$B$1)*(BD_ATLETAS[SEXO]='CHEQUEO D.M'!$C$1)*(BD_ATLETAS[F. COMPETENCIA]='CHEQUEO D.M'!G$2)),"N/P")</f>
        <v>N/P</v>
      </c>
      <c r="H212" s="3" t="str" cm="1">
        <f t="array" ref="H212">IFERROR(_xlfn._xlws.FILTER(BD_ATLETAS[TIEMPO],(BD_ATLETAS[ATLETA]=$A212)*(BD_ATLETAS[PRUEBA]='CHEQUEO D.M'!$B$1)*(BD_ATLETAS[SEXO]='CHEQUEO D.M'!$C$1)*(BD_ATLETAS[F. COMPETENCIA]='CHEQUEO D.M'!H$2)),"N/P")</f>
        <v>N/P</v>
      </c>
      <c r="I212" s="3" t="str" cm="1">
        <f t="array" ref="I212">IFERROR(_xlfn._xlws.FILTER(BD_ATLETAS[TIEMPO],(BD_ATLETAS[ATLETA]=$A212)*(BD_ATLETAS[PRUEBA]='CHEQUEO D.M'!$B$1)*(BD_ATLETAS[SEXO]='CHEQUEO D.M'!$C$1)*(BD_ATLETAS[F. COMPETENCIA]='CHEQUEO D.M'!I$2)),"N/P")</f>
        <v>N/P</v>
      </c>
      <c r="J212" s="3" t="str" cm="1">
        <f t="array" ref="J212">IFERROR(_xlfn._xlws.FILTER(BD_ATLETAS[TIEMPO],(BD_ATLETAS[ATLETA]=$A212)*(BD_ATLETAS[PRUEBA]='CHEQUEO D.M'!$B$1)*(BD_ATLETAS[SEXO]='CHEQUEO D.M'!$C$1)*(BD_ATLETAS[F. COMPETENCIA]='CHEQUEO D.M'!J$2)),"N/P")</f>
        <v>N/P</v>
      </c>
      <c r="K212" s="3" t="str">
        <f t="shared" si="38"/>
        <v>-</v>
      </c>
      <c r="L212" s="3" t="str">
        <f t="shared" si="39"/>
        <v>-</v>
      </c>
      <c r="M212" s="1" t="str" cm="1">
        <f t="array" ref="M212">_xlfn.IFS(B212&lt;10,"",L212&gt;0,"",L212&lt;0,"VALIDO")</f>
        <v/>
      </c>
      <c r="N212" s="3" t="str">
        <f t="shared" si="41"/>
        <v/>
      </c>
      <c r="O212" s="3" t="str">
        <f t="shared" si="42"/>
        <v/>
      </c>
      <c r="P212" s="3" t="str">
        <f t="shared" si="43"/>
        <v/>
      </c>
      <c r="Q212" s="3" t="str">
        <f t="shared" si="44"/>
        <v/>
      </c>
      <c r="R212" s="3" t="str">
        <f t="shared" si="45"/>
        <v/>
      </c>
      <c r="S212" s="25" t="e" cm="1" vm="1">
        <f t="array" aca="1" ref="S212" ca="1">IF(INDEX(U212:X212,COUNTA(U212:X212))&lt;0,"MEJORA CONTINUA","")</f>
        <v>#VALUE!</v>
      </c>
      <c r="T212" s="1">
        <f t="shared" si="46"/>
        <v>0</v>
      </c>
    </row>
    <row r="213" spans="2:20" x14ac:dyDescent="0.25">
      <c r="B213" s="1">
        <f>_xlfn.XLOOKUP(A213,ATLETAS!$C:$C,ATLETAS!B:B,"-")</f>
        <v>0</v>
      </c>
      <c r="C213" s="1">
        <f>_xlfn.XLOOKUP(A213,ATLETAS!$C:$C,ATLETAS!F:F,"-")</f>
        <v>0</v>
      </c>
      <c r="D213" s="19" t="str">
        <f t="shared" si="40"/>
        <v>-</v>
      </c>
      <c r="E213" s="3" t="str" cm="1">
        <f t="array" ref="E213">IFERROR(_xlfn._xlws.FILTER(BD_ATLETAS[TIEMPO],(BD_ATLETAS[ATLETA]=$A213)*(BD_ATLETAS[PRUEBA]='CHEQUEO D.M'!$B$1)*(BD_ATLETAS[SEXO]='CHEQUEO D.M'!$C$1)*(BD_ATLETAS[F. COMPETENCIA]='CHEQUEO D.M'!E$2)),"N/P")</f>
        <v>N/P</v>
      </c>
      <c r="F213" s="3" t="str" cm="1">
        <f t="array" ref="F213">IFERROR(_xlfn._xlws.FILTER(BD_ATLETAS[TIEMPO],(BD_ATLETAS[ATLETA]=$A213)*(BD_ATLETAS[PRUEBA]='CHEQUEO D.M'!$B$1)*(BD_ATLETAS[SEXO]='CHEQUEO D.M'!$C$1)*(BD_ATLETAS[F. COMPETENCIA]='CHEQUEO D.M'!F$2)),"N/P")</f>
        <v>N/P</v>
      </c>
      <c r="G213" s="3" t="str" cm="1">
        <f t="array" ref="G213">IFERROR(_xlfn._xlws.FILTER(BD_ATLETAS[TIEMPO],(BD_ATLETAS[ATLETA]=$A213)*(BD_ATLETAS[PRUEBA]='CHEQUEO D.M'!$B$1)*(BD_ATLETAS[SEXO]='CHEQUEO D.M'!$C$1)*(BD_ATLETAS[F. COMPETENCIA]='CHEQUEO D.M'!G$2)),"N/P")</f>
        <v>N/P</v>
      </c>
      <c r="H213" s="3" t="str" cm="1">
        <f t="array" ref="H213">IFERROR(_xlfn._xlws.FILTER(BD_ATLETAS[TIEMPO],(BD_ATLETAS[ATLETA]=$A213)*(BD_ATLETAS[PRUEBA]='CHEQUEO D.M'!$B$1)*(BD_ATLETAS[SEXO]='CHEQUEO D.M'!$C$1)*(BD_ATLETAS[F. COMPETENCIA]='CHEQUEO D.M'!H$2)),"N/P")</f>
        <v>N/P</v>
      </c>
      <c r="I213" s="3" t="str" cm="1">
        <f t="array" ref="I213">IFERROR(_xlfn._xlws.FILTER(BD_ATLETAS[TIEMPO],(BD_ATLETAS[ATLETA]=$A213)*(BD_ATLETAS[PRUEBA]='CHEQUEO D.M'!$B$1)*(BD_ATLETAS[SEXO]='CHEQUEO D.M'!$C$1)*(BD_ATLETAS[F. COMPETENCIA]='CHEQUEO D.M'!I$2)),"N/P")</f>
        <v>N/P</v>
      </c>
      <c r="J213" s="3" t="str" cm="1">
        <f t="array" ref="J213">IFERROR(_xlfn._xlws.FILTER(BD_ATLETAS[TIEMPO],(BD_ATLETAS[ATLETA]=$A213)*(BD_ATLETAS[PRUEBA]='CHEQUEO D.M'!$B$1)*(BD_ATLETAS[SEXO]='CHEQUEO D.M'!$C$1)*(BD_ATLETAS[F. COMPETENCIA]='CHEQUEO D.M'!J$2)),"N/P")</f>
        <v>N/P</v>
      </c>
      <c r="K213" s="3" t="str">
        <f t="shared" si="38"/>
        <v>-</v>
      </c>
      <c r="L213" s="3" t="str">
        <f t="shared" si="39"/>
        <v>-</v>
      </c>
      <c r="M213" s="1" t="str" cm="1">
        <f t="array" ref="M213">_xlfn.IFS(B213&lt;10,"",L213&gt;0,"",L213&lt;0,"VALIDO")</f>
        <v/>
      </c>
      <c r="N213" s="3" t="str">
        <f t="shared" si="41"/>
        <v/>
      </c>
      <c r="O213" s="3" t="str">
        <f t="shared" si="42"/>
        <v/>
      </c>
      <c r="P213" s="3" t="str">
        <f t="shared" si="43"/>
        <v/>
      </c>
      <c r="Q213" s="3" t="str">
        <f t="shared" si="44"/>
        <v/>
      </c>
      <c r="R213" s="3" t="str">
        <f t="shared" si="45"/>
        <v/>
      </c>
      <c r="S213" s="25" t="e" cm="1" vm="1">
        <f t="array" aca="1" ref="S213" ca="1">IF(INDEX(U213:X213,COUNTA(U213:X213))&lt;0,"MEJORA CONTINUA","")</f>
        <v>#VALUE!</v>
      </c>
      <c r="T213" s="1">
        <f t="shared" si="46"/>
        <v>0</v>
      </c>
    </row>
    <row r="214" spans="2:20" x14ac:dyDescent="0.25">
      <c r="B214" s="1">
        <f>_xlfn.XLOOKUP(A214,ATLETAS!$C:$C,ATLETAS!B:B,"-")</f>
        <v>0</v>
      </c>
      <c r="C214" s="1">
        <f>_xlfn.XLOOKUP(A214,ATLETAS!$C:$C,ATLETAS!F:F,"-")</f>
        <v>0</v>
      </c>
      <c r="D214" s="19" t="str">
        <f t="shared" si="40"/>
        <v>-</v>
      </c>
      <c r="E214" s="3" t="str" cm="1">
        <f t="array" ref="E214">IFERROR(_xlfn._xlws.FILTER(BD_ATLETAS[TIEMPO],(BD_ATLETAS[ATLETA]=$A214)*(BD_ATLETAS[PRUEBA]='CHEQUEO D.M'!$B$1)*(BD_ATLETAS[SEXO]='CHEQUEO D.M'!$C$1)*(BD_ATLETAS[F. COMPETENCIA]='CHEQUEO D.M'!E$2)),"N/P")</f>
        <v>N/P</v>
      </c>
      <c r="F214" s="3" t="str" cm="1">
        <f t="array" ref="F214">IFERROR(_xlfn._xlws.FILTER(BD_ATLETAS[TIEMPO],(BD_ATLETAS[ATLETA]=$A214)*(BD_ATLETAS[PRUEBA]='CHEQUEO D.M'!$B$1)*(BD_ATLETAS[SEXO]='CHEQUEO D.M'!$C$1)*(BD_ATLETAS[F. COMPETENCIA]='CHEQUEO D.M'!F$2)),"N/P")</f>
        <v>N/P</v>
      </c>
      <c r="G214" s="3" t="str" cm="1">
        <f t="array" ref="G214">IFERROR(_xlfn._xlws.FILTER(BD_ATLETAS[TIEMPO],(BD_ATLETAS[ATLETA]=$A214)*(BD_ATLETAS[PRUEBA]='CHEQUEO D.M'!$B$1)*(BD_ATLETAS[SEXO]='CHEQUEO D.M'!$C$1)*(BD_ATLETAS[F. COMPETENCIA]='CHEQUEO D.M'!G$2)),"N/P")</f>
        <v>N/P</v>
      </c>
      <c r="H214" s="3" t="str" cm="1">
        <f t="array" ref="H214">IFERROR(_xlfn._xlws.FILTER(BD_ATLETAS[TIEMPO],(BD_ATLETAS[ATLETA]=$A214)*(BD_ATLETAS[PRUEBA]='CHEQUEO D.M'!$B$1)*(BD_ATLETAS[SEXO]='CHEQUEO D.M'!$C$1)*(BD_ATLETAS[F. COMPETENCIA]='CHEQUEO D.M'!H$2)),"N/P")</f>
        <v>N/P</v>
      </c>
      <c r="I214" s="3" t="str" cm="1">
        <f t="array" ref="I214">IFERROR(_xlfn._xlws.FILTER(BD_ATLETAS[TIEMPO],(BD_ATLETAS[ATLETA]=$A214)*(BD_ATLETAS[PRUEBA]='CHEQUEO D.M'!$B$1)*(BD_ATLETAS[SEXO]='CHEQUEO D.M'!$C$1)*(BD_ATLETAS[F. COMPETENCIA]='CHEQUEO D.M'!I$2)),"N/P")</f>
        <v>N/P</v>
      </c>
      <c r="J214" s="3" t="str" cm="1">
        <f t="array" ref="J214">IFERROR(_xlfn._xlws.FILTER(BD_ATLETAS[TIEMPO],(BD_ATLETAS[ATLETA]=$A214)*(BD_ATLETAS[PRUEBA]='CHEQUEO D.M'!$B$1)*(BD_ATLETAS[SEXO]='CHEQUEO D.M'!$C$1)*(BD_ATLETAS[F. COMPETENCIA]='CHEQUEO D.M'!J$2)),"N/P")</f>
        <v>N/P</v>
      </c>
      <c r="K214" s="3" t="str">
        <f t="shared" si="38"/>
        <v>-</v>
      </c>
      <c r="L214" s="3" t="str">
        <f t="shared" si="39"/>
        <v>-</v>
      </c>
      <c r="M214" s="1" t="str" cm="1">
        <f t="array" ref="M214">_xlfn.IFS(B214&lt;10,"",L214&gt;0,"",L214&lt;0,"VALIDO")</f>
        <v/>
      </c>
      <c r="N214" s="3" t="str">
        <f t="shared" si="41"/>
        <v/>
      </c>
      <c r="O214" s="3" t="str">
        <f t="shared" si="42"/>
        <v/>
      </c>
      <c r="P214" s="3" t="str">
        <f t="shared" si="43"/>
        <v/>
      </c>
      <c r="Q214" s="3" t="str">
        <f t="shared" si="44"/>
        <v/>
      </c>
      <c r="R214" s="3" t="str">
        <f t="shared" si="45"/>
        <v/>
      </c>
      <c r="S214" s="25" t="e" cm="1" vm="1">
        <f t="array" aca="1" ref="S214" ca="1">IF(INDEX(U214:X214,COUNTA(U214:X214))&lt;0,"MEJORA CONTINUA","")</f>
        <v>#VALUE!</v>
      </c>
      <c r="T214" s="1">
        <f t="shared" si="46"/>
        <v>0</v>
      </c>
    </row>
    <row r="215" spans="2:20" x14ac:dyDescent="0.25">
      <c r="B215" s="1">
        <f>_xlfn.XLOOKUP(A215,ATLETAS!$C:$C,ATLETAS!B:B,"-")</f>
        <v>0</v>
      </c>
      <c r="C215" s="1">
        <f>_xlfn.XLOOKUP(A215,ATLETAS!$C:$C,ATLETAS!F:F,"-")</f>
        <v>0</v>
      </c>
      <c r="D215" s="19" t="str">
        <f t="shared" si="40"/>
        <v>-</v>
      </c>
      <c r="E215" s="3" t="str" cm="1">
        <f t="array" ref="E215">IFERROR(_xlfn._xlws.FILTER(BD_ATLETAS[TIEMPO],(BD_ATLETAS[ATLETA]=$A215)*(BD_ATLETAS[PRUEBA]='CHEQUEO D.M'!$B$1)*(BD_ATLETAS[SEXO]='CHEQUEO D.M'!$C$1)*(BD_ATLETAS[F. COMPETENCIA]='CHEQUEO D.M'!E$2)),"N/P")</f>
        <v>N/P</v>
      </c>
      <c r="F215" s="3" t="str" cm="1">
        <f t="array" ref="F215">IFERROR(_xlfn._xlws.FILTER(BD_ATLETAS[TIEMPO],(BD_ATLETAS[ATLETA]=$A215)*(BD_ATLETAS[PRUEBA]='CHEQUEO D.M'!$B$1)*(BD_ATLETAS[SEXO]='CHEQUEO D.M'!$C$1)*(BD_ATLETAS[F. COMPETENCIA]='CHEQUEO D.M'!F$2)),"N/P")</f>
        <v>N/P</v>
      </c>
      <c r="G215" s="3" t="str" cm="1">
        <f t="array" ref="G215">IFERROR(_xlfn._xlws.FILTER(BD_ATLETAS[TIEMPO],(BD_ATLETAS[ATLETA]=$A215)*(BD_ATLETAS[PRUEBA]='CHEQUEO D.M'!$B$1)*(BD_ATLETAS[SEXO]='CHEQUEO D.M'!$C$1)*(BD_ATLETAS[F. COMPETENCIA]='CHEQUEO D.M'!G$2)),"N/P")</f>
        <v>N/P</v>
      </c>
      <c r="H215" s="3" t="str" cm="1">
        <f t="array" ref="H215">IFERROR(_xlfn._xlws.FILTER(BD_ATLETAS[TIEMPO],(BD_ATLETAS[ATLETA]=$A215)*(BD_ATLETAS[PRUEBA]='CHEQUEO D.M'!$B$1)*(BD_ATLETAS[SEXO]='CHEQUEO D.M'!$C$1)*(BD_ATLETAS[F. COMPETENCIA]='CHEQUEO D.M'!H$2)),"N/P")</f>
        <v>N/P</v>
      </c>
      <c r="I215" s="3" t="str" cm="1">
        <f t="array" ref="I215">IFERROR(_xlfn._xlws.FILTER(BD_ATLETAS[TIEMPO],(BD_ATLETAS[ATLETA]=$A215)*(BD_ATLETAS[PRUEBA]='CHEQUEO D.M'!$B$1)*(BD_ATLETAS[SEXO]='CHEQUEO D.M'!$C$1)*(BD_ATLETAS[F. COMPETENCIA]='CHEQUEO D.M'!I$2)),"N/P")</f>
        <v>N/P</v>
      </c>
      <c r="J215" s="3" t="str" cm="1">
        <f t="array" ref="J215">IFERROR(_xlfn._xlws.FILTER(BD_ATLETAS[TIEMPO],(BD_ATLETAS[ATLETA]=$A215)*(BD_ATLETAS[PRUEBA]='CHEQUEO D.M'!$B$1)*(BD_ATLETAS[SEXO]='CHEQUEO D.M'!$C$1)*(BD_ATLETAS[F. COMPETENCIA]='CHEQUEO D.M'!J$2)),"N/P")</f>
        <v>N/P</v>
      </c>
      <c r="K215" s="3" t="str">
        <f t="shared" si="38"/>
        <v>-</v>
      </c>
      <c r="L215" s="3" t="str">
        <f t="shared" si="39"/>
        <v>-</v>
      </c>
      <c r="M215" s="1" t="str" cm="1">
        <f t="array" ref="M215">_xlfn.IFS(B215&lt;10,"",L215&gt;0,"",L215&lt;0,"VALIDO")</f>
        <v/>
      </c>
      <c r="N215" s="3" t="str">
        <f t="shared" si="41"/>
        <v/>
      </c>
      <c r="O215" s="3" t="str">
        <f t="shared" si="42"/>
        <v/>
      </c>
      <c r="P215" s="3" t="str">
        <f t="shared" si="43"/>
        <v/>
      </c>
      <c r="Q215" s="3" t="str">
        <f t="shared" si="44"/>
        <v/>
      </c>
      <c r="R215" s="3" t="str">
        <f t="shared" si="45"/>
        <v/>
      </c>
      <c r="S215" s="25" t="e" cm="1" vm="1">
        <f t="array" aca="1" ref="S215" ca="1">IF(INDEX(U215:X215,COUNTA(U215:X215))&lt;0,"MEJORA CONTINUA","")</f>
        <v>#VALUE!</v>
      </c>
      <c r="T215" s="1">
        <f t="shared" si="46"/>
        <v>0</v>
      </c>
    </row>
    <row r="216" spans="2:20" x14ac:dyDescent="0.25">
      <c r="B216" s="1">
        <f>_xlfn.XLOOKUP(A216,ATLETAS!$C:$C,ATLETAS!B:B,"-")</f>
        <v>0</v>
      </c>
      <c r="C216" s="1">
        <f>_xlfn.XLOOKUP(A216,ATLETAS!$C:$C,ATLETAS!F:F,"-")</f>
        <v>0</v>
      </c>
      <c r="D216" s="19" t="str">
        <f t="shared" si="40"/>
        <v>-</v>
      </c>
      <c r="E216" s="3" t="str" cm="1">
        <f t="array" ref="E216">IFERROR(_xlfn._xlws.FILTER(BD_ATLETAS[TIEMPO],(BD_ATLETAS[ATLETA]=$A216)*(BD_ATLETAS[PRUEBA]='CHEQUEO D.M'!$B$1)*(BD_ATLETAS[SEXO]='CHEQUEO D.M'!$C$1)*(BD_ATLETAS[F. COMPETENCIA]='CHEQUEO D.M'!E$2)),"N/P")</f>
        <v>N/P</v>
      </c>
      <c r="F216" s="3" t="str" cm="1">
        <f t="array" ref="F216">IFERROR(_xlfn._xlws.FILTER(BD_ATLETAS[TIEMPO],(BD_ATLETAS[ATLETA]=$A216)*(BD_ATLETAS[PRUEBA]='CHEQUEO D.M'!$B$1)*(BD_ATLETAS[SEXO]='CHEQUEO D.M'!$C$1)*(BD_ATLETAS[F. COMPETENCIA]='CHEQUEO D.M'!F$2)),"N/P")</f>
        <v>N/P</v>
      </c>
      <c r="G216" s="3" t="str" cm="1">
        <f t="array" ref="G216">IFERROR(_xlfn._xlws.FILTER(BD_ATLETAS[TIEMPO],(BD_ATLETAS[ATLETA]=$A216)*(BD_ATLETAS[PRUEBA]='CHEQUEO D.M'!$B$1)*(BD_ATLETAS[SEXO]='CHEQUEO D.M'!$C$1)*(BD_ATLETAS[F. COMPETENCIA]='CHEQUEO D.M'!G$2)),"N/P")</f>
        <v>N/P</v>
      </c>
      <c r="H216" s="3" t="str" cm="1">
        <f t="array" ref="H216">IFERROR(_xlfn._xlws.FILTER(BD_ATLETAS[TIEMPO],(BD_ATLETAS[ATLETA]=$A216)*(BD_ATLETAS[PRUEBA]='CHEQUEO D.M'!$B$1)*(BD_ATLETAS[SEXO]='CHEQUEO D.M'!$C$1)*(BD_ATLETAS[F. COMPETENCIA]='CHEQUEO D.M'!H$2)),"N/P")</f>
        <v>N/P</v>
      </c>
      <c r="I216" s="3" t="str" cm="1">
        <f t="array" ref="I216">IFERROR(_xlfn._xlws.FILTER(BD_ATLETAS[TIEMPO],(BD_ATLETAS[ATLETA]=$A216)*(BD_ATLETAS[PRUEBA]='CHEQUEO D.M'!$B$1)*(BD_ATLETAS[SEXO]='CHEQUEO D.M'!$C$1)*(BD_ATLETAS[F. COMPETENCIA]='CHEQUEO D.M'!I$2)),"N/P")</f>
        <v>N/P</v>
      </c>
      <c r="J216" s="3" t="str" cm="1">
        <f t="array" ref="J216">IFERROR(_xlfn._xlws.FILTER(BD_ATLETAS[TIEMPO],(BD_ATLETAS[ATLETA]=$A216)*(BD_ATLETAS[PRUEBA]='CHEQUEO D.M'!$B$1)*(BD_ATLETAS[SEXO]='CHEQUEO D.M'!$C$1)*(BD_ATLETAS[F. COMPETENCIA]='CHEQUEO D.M'!J$2)),"N/P")</f>
        <v>N/P</v>
      </c>
      <c r="K216" s="3" t="str">
        <f t="shared" si="38"/>
        <v>-</v>
      </c>
      <c r="L216" s="3" t="str">
        <f t="shared" si="39"/>
        <v>-</v>
      </c>
      <c r="M216" s="1" t="str" cm="1">
        <f t="array" ref="M216">_xlfn.IFS(B216&lt;10,"",L216&gt;0,"",L216&lt;0,"VALIDO")</f>
        <v/>
      </c>
      <c r="N216" s="3" t="str">
        <f t="shared" si="41"/>
        <v/>
      </c>
      <c r="O216" s="3" t="str">
        <f t="shared" si="42"/>
        <v/>
      </c>
      <c r="P216" s="3" t="str">
        <f t="shared" si="43"/>
        <v/>
      </c>
      <c r="Q216" s="3" t="str">
        <f t="shared" si="44"/>
        <v/>
      </c>
      <c r="R216" s="3" t="str">
        <f t="shared" si="45"/>
        <v/>
      </c>
      <c r="S216" s="25" t="e" cm="1" vm="1">
        <f t="array" aca="1" ref="S216" ca="1">IF(INDEX(U216:X216,COUNTA(U216:X216))&lt;0,"MEJORA CONTINUA","")</f>
        <v>#VALUE!</v>
      </c>
      <c r="T216" s="1">
        <f t="shared" si="46"/>
        <v>0</v>
      </c>
    </row>
    <row r="217" spans="2:20" x14ac:dyDescent="0.25">
      <c r="B217" s="1">
        <f>_xlfn.XLOOKUP(A217,ATLETAS!$C:$C,ATLETAS!B:B,"-")</f>
        <v>0</v>
      </c>
      <c r="C217" s="1">
        <f>_xlfn.XLOOKUP(A217,ATLETAS!$C:$C,ATLETAS!F:F,"-")</f>
        <v>0</v>
      </c>
      <c r="D217" s="19" t="str">
        <f t="shared" si="40"/>
        <v>-</v>
      </c>
      <c r="E217" s="3" t="str" cm="1">
        <f t="array" ref="E217">IFERROR(_xlfn._xlws.FILTER(BD_ATLETAS[TIEMPO],(BD_ATLETAS[ATLETA]=$A217)*(BD_ATLETAS[PRUEBA]='CHEQUEO D.M'!$B$1)*(BD_ATLETAS[SEXO]='CHEQUEO D.M'!$C$1)*(BD_ATLETAS[F. COMPETENCIA]='CHEQUEO D.M'!E$2)),"N/P")</f>
        <v>N/P</v>
      </c>
      <c r="F217" s="3" t="str" cm="1">
        <f t="array" ref="F217">IFERROR(_xlfn._xlws.FILTER(BD_ATLETAS[TIEMPO],(BD_ATLETAS[ATLETA]=$A217)*(BD_ATLETAS[PRUEBA]='CHEQUEO D.M'!$B$1)*(BD_ATLETAS[SEXO]='CHEQUEO D.M'!$C$1)*(BD_ATLETAS[F. COMPETENCIA]='CHEQUEO D.M'!F$2)),"N/P")</f>
        <v>N/P</v>
      </c>
      <c r="G217" s="3" t="str" cm="1">
        <f t="array" ref="G217">IFERROR(_xlfn._xlws.FILTER(BD_ATLETAS[TIEMPO],(BD_ATLETAS[ATLETA]=$A217)*(BD_ATLETAS[PRUEBA]='CHEQUEO D.M'!$B$1)*(BD_ATLETAS[SEXO]='CHEQUEO D.M'!$C$1)*(BD_ATLETAS[F. COMPETENCIA]='CHEQUEO D.M'!G$2)),"N/P")</f>
        <v>N/P</v>
      </c>
      <c r="H217" s="3" t="str" cm="1">
        <f t="array" ref="H217">IFERROR(_xlfn._xlws.FILTER(BD_ATLETAS[TIEMPO],(BD_ATLETAS[ATLETA]=$A217)*(BD_ATLETAS[PRUEBA]='CHEQUEO D.M'!$B$1)*(BD_ATLETAS[SEXO]='CHEQUEO D.M'!$C$1)*(BD_ATLETAS[F. COMPETENCIA]='CHEQUEO D.M'!H$2)),"N/P")</f>
        <v>N/P</v>
      </c>
      <c r="I217" s="3" t="str" cm="1">
        <f t="array" ref="I217">IFERROR(_xlfn._xlws.FILTER(BD_ATLETAS[TIEMPO],(BD_ATLETAS[ATLETA]=$A217)*(BD_ATLETAS[PRUEBA]='CHEQUEO D.M'!$B$1)*(BD_ATLETAS[SEXO]='CHEQUEO D.M'!$C$1)*(BD_ATLETAS[F. COMPETENCIA]='CHEQUEO D.M'!I$2)),"N/P")</f>
        <v>N/P</v>
      </c>
      <c r="J217" s="3" t="str" cm="1">
        <f t="array" ref="J217">IFERROR(_xlfn._xlws.FILTER(BD_ATLETAS[TIEMPO],(BD_ATLETAS[ATLETA]=$A217)*(BD_ATLETAS[PRUEBA]='CHEQUEO D.M'!$B$1)*(BD_ATLETAS[SEXO]='CHEQUEO D.M'!$C$1)*(BD_ATLETAS[F. COMPETENCIA]='CHEQUEO D.M'!J$2)),"N/P")</f>
        <v>N/P</v>
      </c>
      <c r="K217" s="3" t="str">
        <f t="shared" si="38"/>
        <v>-</v>
      </c>
      <c r="L217" s="3" t="str">
        <f t="shared" si="39"/>
        <v>-</v>
      </c>
      <c r="M217" s="1" t="str" cm="1">
        <f t="array" ref="M217">_xlfn.IFS(B217&lt;10,"",L217&gt;0,"",L217&lt;0,"VALIDO")</f>
        <v/>
      </c>
      <c r="N217" s="3" t="str">
        <f t="shared" si="41"/>
        <v/>
      </c>
      <c r="O217" s="3" t="str">
        <f t="shared" si="42"/>
        <v/>
      </c>
      <c r="P217" s="3" t="str">
        <f t="shared" si="43"/>
        <v/>
      </c>
      <c r="Q217" s="3" t="str">
        <f t="shared" si="44"/>
        <v/>
      </c>
      <c r="R217" s="3" t="str">
        <f t="shared" si="45"/>
        <v/>
      </c>
      <c r="S217" s="25" t="e" cm="1" vm="1">
        <f t="array" aca="1" ref="S217" ca="1">IF(INDEX(U217:X217,COUNTA(U217:X217))&lt;0,"MEJORA CONTINUA","")</f>
        <v>#VALUE!</v>
      </c>
      <c r="T217" s="1">
        <f t="shared" si="46"/>
        <v>0</v>
      </c>
    </row>
    <row r="218" spans="2:20" x14ac:dyDescent="0.25">
      <c r="B218" s="1">
        <f>_xlfn.XLOOKUP(A218,ATLETAS!$C:$C,ATLETAS!B:B,"-")</f>
        <v>0</v>
      </c>
      <c r="C218" s="1">
        <f>_xlfn.XLOOKUP(A218,ATLETAS!$C:$C,ATLETAS!F:F,"-")</f>
        <v>0</v>
      </c>
      <c r="D218" s="19" t="str">
        <f t="shared" si="40"/>
        <v>-</v>
      </c>
      <c r="E218" s="3" t="str" cm="1">
        <f t="array" ref="E218">IFERROR(_xlfn._xlws.FILTER(BD_ATLETAS[TIEMPO],(BD_ATLETAS[ATLETA]=$A218)*(BD_ATLETAS[PRUEBA]='CHEQUEO D.M'!$B$1)*(BD_ATLETAS[SEXO]='CHEQUEO D.M'!$C$1)*(BD_ATLETAS[F. COMPETENCIA]='CHEQUEO D.M'!E$2)),"N/P")</f>
        <v>N/P</v>
      </c>
      <c r="F218" s="3" t="str" cm="1">
        <f t="array" ref="F218">IFERROR(_xlfn._xlws.FILTER(BD_ATLETAS[TIEMPO],(BD_ATLETAS[ATLETA]=$A218)*(BD_ATLETAS[PRUEBA]='CHEQUEO D.M'!$B$1)*(BD_ATLETAS[SEXO]='CHEQUEO D.M'!$C$1)*(BD_ATLETAS[F. COMPETENCIA]='CHEQUEO D.M'!F$2)),"N/P")</f>
        <v>N/P</v>
      </c>
      <c r="G218" s="3" t="str" cm="1">
        <f t="array" ref="G218">IFERROR(_xlfn._xlws.FILTER(BD_ATLETAS[TIEMPO],(BD_ATLETAS[ATLETA]=$A218)*(BD_ATLETAS[PRUEBA]='CHEQUEO D.M'!$B$1)*(BD_ATLETAS[SEXO]='CHEQUEO D.M'!$C$1)*(BD_ATLETAS[F. COMPETENCIA]='CHEQUEO D.M'!G$2)),"N/P")</f>
        <v>N/P</v>
      </c>
      <c r="H218" s="3" t="str" cm="1">
        <f t="array" ref="H218">IFERROR(_xlfn._xlws.FILTER(BD_ATLETAS[TIEMPO],(BD_ATLETAS[ATLETA]=$A218)*(BD_ATLETAS[PRUEBA]='CHEQUEO D.M'!$B$1)*(BD_ATLETAS[SEXO]='CHEQUEO D.M'!$C$1)*(BD_ATLETAS[F. COMPETENCIA]='CHEQUEO D.M'!H$2)),"N/P")</f>
        <v>N/P</v>
      </c>
      <c r="I218" s="3" t="str" cm="1">
        <f t="array" ref="I218">IFERROR(_xlfn._xlws.FILTER(BD_ATLETAS[TIEMPO],(BD_ATLETAS[ATLETA]=$A218)*(BD_ATLETAS[PRUEBA]='CHEQUEO D.M'!$B$1)*(BD_ATLETAS[SEXO]='CHEQUEO D.M'!$C$1)*(BD_ATLETAS[F. COMPETENCIA]='CHEQUEO D.M'!I$2)),"N/P")</f>
        <v>N/P</v>
      </c>
      <c r="J218" s="3" t="str" cm="1">
        <f t="array" ref="J218">IFERROR(_xlfn._xlws.FILTER(BD_ATLETAS[TIEMPO],(BD_ATLETAS[ATLETA]=$A218)*(BD_ATLETAS[PRUEBA]='CHEQUEO D.M'!$B$1)*(BD_ATLETAS[SEXO]='CHEQUEO D.M'!$C$1)*(BD_ATLETAS[F. COMPETENCIA]='CHEQUEO D.M'!J$2)),"N/P")</f>
        <v>N/P</v>
      </c>
      <c r="K218" s="3" t="str">
        <f t="shared" si="38"/>
        <v>-</v>
      </c>
      <c r="L218" s="3" t="str">
        <f t="shared" si="39"/>
        <v>-</v>
      </c>
      <c r="M218" s="1" t="str" cm="1">
        <f t="array" ref="M218">_xlfn.IFS(B218&lt;10,"",L218&gt;0,"",L218&lt;0,"VALIDO")</f>
        <v/>
      </c>
      <c r="N218" s="3" t="str">
        <f t="shared" si="41"/>
        <v/>
      </c>
      <c r="O218" s="3" t="str">
        <f t="shared" si="42"/>
        <v/>
      </c>
      <c r="P218" s="3" t="str">
        <f t="shared" si="43"/>
        <v/>
      </c>
      <c r="Q218" s="3" t="str">
        <f t="shared" si="44"/>
        <v/>
      </c>
      <c r="R218" s="3" t="str">
        <f t="shared" si="45"/>
        <v/>
      </c>
      <c r="S218" s="25" t="e" cm="1" vm="1">
        <f t="array" aca="1" ref="S218" ca="1">IF(INDEX(U218:X218,COUNTA(U218:X218))&lt;0,"MEJORA CONTINUA","")</f>
        <v>#VALUE!</v>
      </c>
      <c r="T218" s="1">
        <f t="shared" si="46"/>
        <v>0</v>
      </c>
    </row>
    <row r="219" spans="2:20" x14ac:dyDescent="0.25">
      <c r="B219" s="1">
        <f>_xlfn.XLOOKUP(A219,ATLETAS!$C:$C,ATLETAS!B:B,"-")</f>
        <v>0</v>
      </c>
      <c r="C219" s="1">
        <f>_xlfn.XLOOKUP(A219,ATLETAS!$C:$C,ATLETAS!F:F,"-")</f>
        <v>0</v>
      </c>
      <c r="D219" s="19" t="str">
        <f t="shared" si="40"/>
        <v>-</v>
      </c>
      <c r="E219" s="3" t="str" cm="1">
        <f t="array" ref="E219">IFERROR(_xlfn._xlws.FILTER(BD_ATLETAS[TIEMPO],(BD_ATLETAS[ATLETA]=$A219)*(BD_ATLETAS[PRUEBA]='CHEQUEO D.M'!$B$1)*(BD_ATLETAS[SEXO]='CHEQUEO D.M'!$C$1)*(BD_ATLETAS[F. COMPETENCIA]='CHEQUEO D.M'!E$2)),"N/P")</f>
        <v>N/P</v>
      </c>
      <c r="F219" s="3" t="str" cm="1">
        <f t="array" ref="F219">IFERROR(_xlfn._xlws.FILTER(BD_ATLETAS[TIEMPO],(BD_ATLETAS[ATLETA]=$A219)*(BD_ATLETAS[PRUEBA]='CHEQUEO D.M'!$B$1)*(BD_ATLETAS[SEXO]='CHEQUEO D.M'!$C$1)*(BD_ATLETAS[F. COMPETENCIA]='CHEQUEO D.M'!F$2)),"N/P")</f>
        <v>N/P</v>
      </c>
      <c r="G219" s="3" t="str" cm="1">
        <f t="array" ref="G219">IFERROR(_xlfn._xlws.FILTER(BD_ATLETAS[TIEMPO],(BD_ATLETAS[ATLETA]=$A219)*(BD_ATLETAS[PRUEBA]='CHEQUEO D.M'!$B$1)*(BD_ATLETAS[SEXO]='CHEQUEO D.M'!$C$1)*(BD_ATLETAS[F. COMPETENCIA]='CHEQUEO D.M'!G$2)),"N/P")</f>
        <v>N/P</v>
      </c>
      <c r="H219" s="3" t="str" cm="1">
        <f t="array" ref="H219">IFERROR(_xlfn._xlws.FILTER(BD_ATLETAS[TIEMPO],(BD_ATLETAS[ATLETA]=$A219)*(BD_ATLETAS[PRUEBA]='CHEQUEO D.M'!$B$1)*(BD_ATLETAS[SEXO]='CHEQUEO D.M'!$C$1)*(BD_ATLETAS[F. COMPETENCIA]='CHEQUEO D.M'!H$2)),"N/P")</f>
        <v>N/P</v>
      </c>
      <c r="I219" s="3" t="str" cm="1">
        <f t="array" ref="I219">IFERROR(_xlfn._xlws.FILTER(BD_ATLETAS[TIEMPO],(BD_ATLETAS[ATLETA]=$A219)*(BD_ATLETAS[PRUEBA]='CHEQUEO D.M'!$B$1)*(BD_ATLETAS[SEXO]='CHEQUEO D.M'!$C$1)*(BD_ATLETAS[F. COMPETENCIA]='CHEQUEO D.M'!I$2)),"N/P")</f>
        <v>N/P</v>
      </c>
      <c r="J219" s="3" t="str" cm="1">
        <f t="array" ref="J219">IFERROR(_xlfn._xlws.FILTER(BD_ATLETAS[TIEMPO],(BD_ATLETAS[ATLETA]=$A219)*(BD_ATLETAS[PRUEBA]='CHEQUEO D.M'!$B$1)*(BD_ATLETAS[SEXO]='CHEQUEO D.M'!$C$1)*(BD_ATLETAS[F. COMPETENCIA]='CHEQUEO D.M'!J$2)),"N/P")</f>
        <v>N/P</v>
      </c>
      <c r="K219" s="3" t="str">
        <f t="shared" si="38"/>
        <v>-</v>
      </c>
      <c r="L219" s="3" t="str">
        <f t="shared" si="39"/>
        <v>-</v>
      </c>
      <c r="M219" s="1" t="str" cm="1">
        <f t="array" ref="M219">_xlfn.IFS(B219&lt;10,"",L219&gt;0,"",L219&lt;0,"VALIDO")</f>
        <v/>
      </c>
      <c r="N219" s="3" t="str">
        <f t="shared" si="41"/>
        <v/>
      </c>
      <c r="O219" s="3" t="str">
        <f t="shared" si="42"/>
        <v/>
      </c>
      <c r="P219" s="3" t="str">
        <f t="shared" si="43"/>
        <v/>
      </c>
      <c r="Q219" s="3" t="str">
        <f t="shared" si="44"/>
        <v/>
      </c>
      <c r="R219" s="3" t="str">
        <f t="shared" si="45"/>
        <v/>
      </c>
      <c r="S219" s="25" t="e" cm="1" vm="1">
        <f t="array" aca="1" ref="S219" ca="1">IF(INDEX(U219:X219,COUNTA(U219:X219))&lt;0,"MEJORA CONTINUA","")</f>
        <v>#VALUE!</v>
      </c>
      <c r="T219" s="1">
        <f t="shared" si="46"/>
        <v>0</v>
      </c>
    </row>
    <row r="220" spans="2:20" x14ac:dyDescent="0.25">
      <c r="B220" s="1">
        <f>_xlfn.XLOOKUP(A220,ATLETAS!$C:$C,ATLETAS!B:B,"-")</f>
        <v>0</v>
      </c>
      <c r="C220" s="1">
        <f>_xlfn.XLOOKUP(A220,ATLETAS!$C:$C,ATLETAS!F:F,"-")</f>
        <v>0</v>
      </c>
      <c r="D220" s="19" t="str">
        <f t="shared" si="40"/>
        <v>-</v>
      </c>
      <c r="E220" s="3" t="str" cm="1">
        <f t="array" ref="E220">IFERROR(_xlfn._xlws.FILTER(BD_ATLETAS[TIEMPO],(BD_ATLETAS[ATLETA]=$A220)*(BD_ATLETAS[PRUEBA]='CHEQUEO D.M'!$B$1)*(BD_ATLETAS[SEXO]='CHEQUEO D.M'!$C$1)*(BD_ATLETAS[F. COMPETENCIA]='CHEQUEO D.M'!E$2)),"N/P")</f>
        <v>N/P</v>
      </c>
      <c r="F220" s="3" t="str" cm="1">
        <f t="array" ref="F220">IFERROR(_xlfn._xlws.FILTER(BD_ATLETAS[TIEMPO],(BD_ATLETAS[ATLETA]=$A220)*(BD_ATLETAS[PRUEBA]='CHEQUEO D.M'!$B$1)*(BD_ATLETAS[SEXO]='CHEQUEO D.M'!$C$1)*(BD_ATLETAS[F. COMPETENCIA]='CHEQUEO D.M'!F$2)),"N/P")</f>
        <v>N/P</v>
      </c>
      <c r="G220" s="3" t="str" cm="1">
        <f t="array" ref="G220">IFERROR(_xlfn._xlws.FILTER(BD_ATLETAS[TIEMPO],(BD_ATLETAS[ATLETA]=$A220)*(BD_ATLETAS[PRUEBA]='CHEQUEO D.M'!$B$1)*(BD_ATLETAS[SEXO]='CHEQUEO D.M'!$C$1)*(BD_ATLETAS[F. COMPETENCIA]='CHEQUEO D.M'!G$2)),"N/P")</f>
        <v>N/P</v>
      </c>
      <c r="H220" s="3" t="str" cm="1">
        <f t="array" ref="H220">IFERROR(_xlfn._xlws.FILTER(BD_ATLETAS[TIEMPO],(BD_ATLETAS[ATLETA]=$A220)*(BD_ATLETAS[PRUEBA]='CHEQUEO D.M'!$B$1)*(BD_ATLETAS[SEXO]='CHEQUEO D.M'!$C$1)*(BD_ATLETAS[F. COMPETENCIA]='CHEQUEO D.M'!H$2)),"N/P")</f>
        <v>N/P</v>
      </c>
      <c r="I220" s="3" t="str" cm="1">
        <f t="array" ref="I220">IFERROR(_xlfn._xlws.FILTER(BD_ATLETAS[TIEMPO],(BD_ATLETAS[ATLETA]=$A220)*(BD_ATLETAS[PRUEBA]='CHEQUEO D.M'!$B$1)*(BD_ATLETAS[SEXO]='CHEQUEO D.M'!$C$1)*(BD_ATLETAS[F. COMPETENCIA]='CHEQUEO D.M'!I$2)),"N/P")</f>
        <v>N/P</v>
      </c>
      <c r="J220" s="3" t="str" cm="1">
        <f t="array" ref="J220">IFERROR(_xlfn._xlws.FILTER(BD_ATLETAS[TIEMPO],(BD_ATLETAS[ATLETA]=$A220)*(BD_ATLETAS[PRUEBA]='CHEQUEO D.M'!$B$1)*(BD_ATLETAS[SEXO]='CHEQUEO D.M'!$C$1)*(BD_ATLETAS[F. COMPETENCIA]='CHEQUEO D.M'!J$2)),"N/P")</f>
        <v>N/P</v>
      </c>
      <c r="K220" s="3" t="str">
        <f t="shared" si="38"/>
        <v>-</v>
      </c>
      <c r="L220" s="3" t="str">
        <f t="shared" si="39"/>
        <v>-</v>
      </c>
      <c r="M220" s="1" t="str" cm="1">
        <f t="array" ref="M220">_xlfn.IFS(B220&lt;10,"",L220&gt;0,"",L220&lt;0,"VALIDO")</f>
        <v/>
      </c>
      <c r="N220" s="3" t="str">
        <f t="shared" si="41"/>
        <v/>
      </c>
      <c r="O220" s="3" t="str">
        <f t="shared" si="42"/>
        <v/>
      </c>
      <c r="P220" s="3" t="str">
        <f t="shared" si="43"/>
        <v/>
      </c>
      <c r="Q220" s="3" t="str">
        <f t="shared" si="44"/>
        <v/>
      </c>
      <c r="R220" s="3" t="str">
        <f t="shared" si="45"/>
        <v/>
      </c>
      <c r="S220" s="25" t="e" cm="1" vm="1">
        <f t="array" aca="1" ref="S220" ca="1">IF(INDEX(U220:X220,COUNTA(U220:X220))&lt;0,"MEJORA CONTINUA","")</f>
        <v>#VALUE!</v>
      </c>
      <c r="T220" s="1">
        <f t="shared" si="46"/>
        <v>0</v>
      </c>
    </row>
    <row r="221" spans="2:20" x14ac:dyDescent="0.25">
      <c r="B221" s="1">
        <f>_xlfn.XLOOKUP(A221,ATLETAS!$C:$C,ATLETAS!B:B,"-")</f>
        <v>0</v>
      </c>
      <c r="C221" s="1">
        <f>_xlfn.XLOOKUP(A221,ATLETAS!$C:$C,ATLETAS!F:F,"-")</f>
        <v>0</v>
      </c>
      <c r="D221" s="19" t="str">
        <f t="shared" si="40"/>
        <v>-</v>
      </c>
      <c r="E221" s="3" t="str" cm="1">
        <f t="array" ref="E221">IFERROR(_xlfn._xlws.FILTER(BD_ATLETAS[TIEMPO],(BD_ATLETAS[ATLETA]=$A221)*(BD_ATLETAS[PRUEBA]='CHEQUEO D.M'!$B$1)*(BD_ATLETAS[SEXO]='CHEQUEO D.M'!$C$1)*(BD_ATLETAS[F. COMPETENCIA]='CHEQUEO D.M'!E$2)),"N/P")</f>
        <v>N/P</v>
      </c>
      <c r="F221" s="3" t="str" cm="1">
        <f t="array" ref="F221">IFERROR(_xlfn._xlws.FILTER(BD_ATLETAS[TIEMPO],(BD_ATLETAS[ATLETA]=$A221)*(BD_ATLETAS[PRUEBA]='CHEQUEO D.M'!$B$1)*(BD_ATLETAS[SEXO]='CHEQUEO D.M'!$C$1)*(BD_ATLETAS[F. COMPETENCIA]='CHEQUEO D.M'!F$2)),"N/P")</f>
        <v>N/P</v>
      </c>
      <c r="G221" s="3" t="str" cm="1">
        <f t="array" ref="G221">IFERROR(_xlfn._xlws.FILTER(BD_ATLETAS[TIEMPO],(BD_ATLETAS[ATLETA]=$A221)*(BD_ATLETAS[PRUEBA]='CHEQUEO D.M'!$B$1)*(BD_ATLETAS[SEXO]='CHEQUEO D.M'!$C$1)*(BD_ATLETAS[F. COMPETENCIA]='CHEQUEO D.M'!G$2)),"N/P")</f>
        <v>N/P</v>
      </c>
      <c r="H221" s="3" t="str" cm="1">
        <f t="array" ref="H221">IFERROR(_xlfn._xlws.FILTER(BD_ATLETAS[TIEMPO],(BD_ATLETAS[ATLETA]=$A221)*(BD_ATLETAS[PRUEBA]='CHEQUEO D.M'!$B$1)*(BD_ATLETAS[SEXO]='CHEQUEO D.M'!$C$1)*(BD_ATLETAS[F. COMPETENCIA]='CHEQUEO D.M'!H$2)),"N/P")</f>
        <v>N/P</v>
      </c>
      <c r="I221" s="3" t="str" cm="1">
        <f t="array" ref="I221">IFERROR(_xlfn._xlws.FILTER(BD_ATLETAS[TIEMPO],(BD_ATLETAS[ATLETA]=$A221)*(BD_ATLETAS[PRUEBA]='CHEQUEO D.M'!$B$1)*(BD_ATLETAS[SEXO]='CHEQUEO D.M'!$C$1)*(BD_ATLETAS[F. COMPETENCIA]='CHEQUEO D.M'!I$2)),"N/P")</f>
        <v>N/P</v>
      </c>
      <c r="J221" s="3" t="str" cm="1">
        <f t="array" ref="J221">IFERROR(_xlfn._xlws.FILTER(BD_ATLETAS[TIEMPO],(BD_ATLETAS[ATLETA]=$A221)*(BD_ATLETAS[PRUEBA]='CHEQUEO D.M'!$B$1)*(BD_ATLETAS[SEXO]='CHEQUEO D.M'!$C$1)*(BD_ATLETAS[F. COMPETENCIA]='CHEQUEO D.M'!J$2)),"N/P")</f>
        <v>N/P</v>
      </c>
      <c r="K221" s="3" t="str">
        <f t="shared" si="38"/>
        <v>-</v>
      </c>
      <c r="L221" s="3" t="str">
        <f t="shared" si="39"/>
        <v>-</v>
      </c>
      <c r="M221" s="1" t="str" cm="1">
        <f t="array" ref="M221">_xlfn.IFS(B221&lt;10,"",L221&gt;0,"",L221&lt;0,"VALIDO")</f>
        <v/>
      </c>
      <c r="N221" s="3" t="str">
        <f t="shared" si="41"/>
        <v/>
      </c>
      <c r="O221" s="3" t="str">
        <f t="shared" si="42"/>
        <v/>
      </c>
      <c r="P221" s="3" t="str">
        <f t="shared" si="43"/>
        <v/>
      </c>
      <c r="Q221" s="3" t="str">
        <f t="shared" si="44"/>
        <v/>
      </c>
      <c r="R221" s="3" t="str">
        <f t="shared" si="45"/>
        <v/>
      </c>
      <c r="S221" s="25" t="e" cm="1" vm="1">
        <f t="array" aca="1" ref="S221" ca="1">IF(INDEX(U221:X221,COUNTA(U221:X221))&lt;0,"MEJORA CONTINUA","")</f>
        <v>#VALUE!</v>
      </c>
      <c r="T221" s="1">
        <f t="shared" si="46"/>
        <v>0</v>
      </c>
    </row>
    <row r="222" spans="2:20" x14ac:dyDescent="0.25">
      <c r="B222" s="1">
        <f>_xlfn.XLOOKUP(A222,ATLETAS!$C:$C,ATLETAS!B:B,"-")</f>
        <v>0</v>
      </c>
      <c r="C222" s="1">
        <f>_xlfn.XLOOKUP(A222,ATLETAS!$C:$C,ATLETAS!F:F,"-")</f>
        <v>0</v>
      </c>
      <c r="D222" s="19" t="str">
        <f t="shared" si="40"/>
        <v>-</v>
      </c>
      <c r="E222" s="3" t="str" cm="1">
        <f t="array" ref="E222">IFERROR(_xlfn._xlws.FILTER(BD_ATLETAS[TIEMPO],(BD_ATLETAS[ATLETA]=$A222)*(BD_ATLETAS[PRUEBA]='CHEQUEO D.M'!$B$1)*(BD_ATLETAS[SEXO]='CHEQUEO D.M'!$C$1)*(BD_ATLETAS[F. COMPETENCIA]='CHEQUEO D.M'!E$2)),"N/P")</f>
        <v>N/P</v>
      </c>
      <c r="F222" s="3" t="str" cm="1">
        <f t="array" ref="F222">IFERROR(_xlfn._xlws.FILTER(BD_ATLETAS[TIEMPO],(BD_ATLETAS[ATLETA]=$A222)*(BD_ATLETAS[PRUEBA]='CHEQUEO D.M'!$B$1)*(BD_ATLETAS[SEXO]='CHEQUEO D.M'!$C$1)*(BD_ATLETAS[F. COMPETENCIA]='CHEQUEO D.M'!F$2)),"N/P")</f>
        <v>N/P</v>
      </c>
      <c r="G222" s="3" t="str" cm="1">
        <f t="array" ref="G222">IFERROR(_xlfn._xlws.FILTER(BD_ATLETAS[TIEMPO],(BD_ATLETAS[ATLETA]=$A222)*(BD_ATLETAS[PRUEBA]='CHEQUEO D.M'!$B$1)*(BD_ATLETAS[SEXO]='CHEQUEO D.M'!$C$1)*(BD_ATLETAS[F. COMPETENCIA]='CHEQUEO D.M'!G$2)),"N/P")</f>
        <v>N/P</v>
      </c>
      <c r="H222" s="3" t="str" cm="1">
        <f t="array" ref="H222">IFERROR(_xlfn._xlws.FILTER(BD_ATLETAS[TIEMPO],(BD_ATLETAS[ATLETA]=$A222)*(BD_ATLETAS[PRUEBA]='CHEQUEO D.M'!$B$1)*(BD_ATLETAS[SEXO]='CHEQUEO D.M'!$C$1)*(BD_ATLETAS[F. COMPETENCIA]='CHEQUEO D.M'!H$2)),"N/P")</f>
        <v>N/P</v>
      </c>
      <c r="I222" s="3" t="str" cm="1">
        <f t="array" ref="I222">IFERROR(_xlfn._xlws.FILTER(BD_ATLETAS[TIEMPO],(BD_ATLETAS[ATLETA]=$A222)*(BD_ATLETAS[PRUEBA]='CHEQUEO D.M'!$B$1)*(BD_ATLETAS[SEXO]='CHEQUEO D.M'!$C$1)*(BD_ATLETAS[F. COMPETENCIA]='CHEQUEO D.M'!I$2)),"N/P")</f>
        <v>N/P</v>
      </c>
      <c r="J222" s="3" t="str" cm="1">
        <f t="array" ref="J222">IFERROR(_xlfn._xlws.FILTER(BD_ATLETAS[TIEMPO],(BD_ATLETAS[ATLETA]=$A222)*(BD_ATLETAS[PRUEBA]='CHEQUEO D.M'!$B$1)*(BD_ATLETAS[SEXO]='CHEQUEO D.M'!$C$1)*(BD_ATLETAS[F. COMPETENCIA]='CHEQUEO D.M'!J$2)),"N/P")</f>
        <v>N/P</v>
      </c>
      <c r="K222" s="3" t="str">
        <f t="shared" si="38"/>
        <v>-</v>
      </c>
      <c r="L222" s="3" t="str">
        <f t="shared" si="39"/>
        <v>-</v>
      </c>
      <c r="M222" s="1" t="str" cm="1">
        <f t="array" ref="M222">_xlfn.IFS(B222&lt;10,"",L222&gt;0,"",L222&lt;0,"VALIDO")</f>
        <v/>
      </c>
      <c r="N222" s="3" t="str">
        <f t="shared" si="41"/>
        <v/>
      </c>
      <c r="O222" s="3" t="str">
        <f t="shared" si="42"/>
        <v/>
      </c>
      <c r="P222" s="3" t="str">
        <f t="shared" si="43"/>
        <v/>
      </c>
      <c r="Q222" s="3" t="str">
        <f t="shared" si="44"/>
        <v/>
      </c>
      <c r="R222" s="3" t="str">
        <f t="shared" si="45"/>
        <v/>
      </c>
      <c r="S222" s="25" t="e" cm="1" vm="1">
        <f t="array" aca="1" ref="S222" ca="1">IF(INDEX(U222:X222,COUNTA(U222:X222))&lt;0,"MEJORA CONTINUA","")</f>
        <v>#VALUE!</v>
      </c>
      <c r="T222" s="1">
        <f t="shared" si="46"/>
        <v>0</v>
      </c>
    </row>
    <row r="223" spans="2:20" x14ac:dyDescent="0.25">
      <c r="B223" s="1">
        <f>_xlfn.XLOOKUP(A223,ATLETAS!$C:$C,ATLETAS!B:B,"-")</f>
        <v>0</v>
      </c>
      <c r="C223" s="1">
        <f>_xlfn.XLOOKUP(A223,ATLETAS!$C:$C,ATLETAS!F:F,"-")</f>
        <v>0</v>
      </c>
      <c r="D223" s="19" t="str">
        <f t="shared" si="40"/>
        <v>-</v>
      </c>
      <c r="E223" s="3" t="str" cm="1">
        <f t="array" ref="E223">IFERROR(_xlfn._xlws.FILTER(BD_ATLETAS[TIEMPO],(BD_ATLETAS[ATLETA]=$A223)*(BD_ATLETAS[PRUEBA]='CHEQUEO D.M'!$B$1)*(BD_ATLETAS[SEXO]='CHEQUEO D.M'!$C$1)*(BD_ATLETAS[F. COMPETENCIA]='CHEQUEO D.M'!E$2)),"N/P")</f>
        <v>N/P</v>
      </c>
      <c r="F223" s="3" t="str" cm="1">
        <f t="array" ref="F223">IFERROR(_xlfn._xlws.FILTER(BD_ATLETAS[TIEMPO],(BD_ATLETAS[ATLETA]=$A223)*(BD_ATLETAS[PRUEBA]='CHEQUEO D.M'!$B$1)*(BD_ATLETAS[SEXO]='CHEQUEO D.M'!$C$1)*(BD_ATLETAS[F. COMPETENCIA]='CHEQUEO D.M'!F$2)),"N/P")</f>
        <v>N/P</v>
      </c>
      <c r="G223" s="3" t="str" cm="1">
        <f t="array" ref="G223">IFERROR(_xlfn._xlws.FILTER(BD_ATLETAS[TIEMPO],(BD_ATLETAS[ATLETA]=$A223)*(BD_ATLETAS[PRUEBA]='CHEQUEO D.M'!$B$1)*(BD_ATLETAS[SEXO]='CHEQUEO D.M'!$C$1)*(BD_ATLETAS[F. COMPETENCIA]='CHEQUEO D.M'!G$2)),"N/P")</f>
        <v>N/P</v>
      </c>
      <c r="H223" s="3" t="str" cm="1">
        <f t="array" ref="H223">IFERROR(_xlfn._xlws.FILTER(BD_ATLETAS[TIEMPO],(BD_ATLETAS[ATLETA]=$A223)*(BD_ATLETAS[PRUEBA]='CHEQUEO D.M'!$B$1)*(BD_ATLETAS[SEXO]='CHEQUEO D.M'!$C$1)*(BD_ATLETAS[F. COMPETENCIA]='CHEQUEO D.M'!H$2)),"N/P")</f>
        <v>N/P</v>
      </c>
      <c r="I223" s="3" t="str" cm="1">
        <f t="array" ref="I223">IFERROR(_xlfn._xlws.FILTER(BD_ATLETAS[TIEMPO],(BD_ATLETAS[ATLETA]=$A223)*(BD_ATLETAS[PRUEBA]='CHEQUEO D.M'!$B$1)*(BD_ATLETAS[SEXO]='CHEQUEO D.M'!$C$1)*(BD_ATLETAS[F. COMPETENCIA]='CHEQUEO D.M'!I$2)),"N/P")</f>
        <v>N/P</v>
      </c>
      <c r="J223" s="3" t="str" cm="1">
        <f t="array" ref="J223">IFERROR(_xlfn._xlws.FILTER(BD_ATLETAS[TIEMPO],(BD_ATLETAS[ATLETA]=$A223)*(BD_ATLETAS[PRUEBA]='CHEQUEO D.M'!$B$1)*(BD_ATLETAS[SEXO]='CHEQUEO D.M'!$C$1)*(BD_ATLETAS[F. COMPETENCIA]='CHEQUEO D.M'!J$2)),"N/P")</f>
        <v>N/P</v>
      </c>
      <c r="K223" s="3" t="str">
        <f t="shared" si="38"/>
        <v>-</v>
      </c>
      <c r="L223" s="3" t="str">
        <f t="shared" si="39"/>
        <v>-</v>
      </c>
      <c r="M223" s="1" t="str" cm="1">
        <f t="array" ref="M223">_xlfn.IFS(B223&lt;10,"",L223&gt;0,"",L223&lt;0,"VALIDO")</f>
        <v/>
      </c>
      <c r="N223" s="3" t="str">
        <f t="shared" si="41"/>
        <v/>
      </c>
      <c r="O223" s="3" t="str">
        <f t="shared" si="42"/>
        <v/>
      </c>
      <c r="P223" s="3" t="str">
        <f t="shared" si="43"/>
        <v/>
      </c>
      <c r="Q223" s="3" t="str">
        <f t="shared" si="44"/>
        <v/>
      </c>
      <c r="R223" s="3" t="str">
        <f t="shared" si="45"/>
        <v/>
      </c>
      <c r="S223" s="25" t="e" cm="1" vm="1">
        <f t="array" aca="1" ref="S223" ca="1">IF(INDEX(U223:X223,COUNTA(U223:X223))&lt;0,"MEJORA CONTINUA","")</f>
        <v>#VALUE!</v>
      </c>
      <c r="T223" s="1">
        <f t="shared" si="46"/>
        <v>0</v>
      </c>
    </row>
    <row r="224" spans="2:20" x14ac:dyDescent="0.25">
      <c r="B224" s="1">
        <f>_xlfn.XLOOKUP(A224,ATLETAS!$C:$C,ATLETAS!B:B,"-")</f>
        <v>0</v>
      </c>
      <c r="C224" s="1">
        <f>_xlfn.XLOOKUP(A224,ATLETAS!$C:$C,ATLETAS!F:F,"-")</f>
        <v>0</v>
      </c>
      <c r="D224" s="19" t="str">
        <f t="shared" si="40"/>
        <v>-</v>
      </c>
      <c r="E224" s="3" t="str" cm="1">
        <f t="array" ref="E224">IFERROR(_xlfn._xlws.FILTER(BD_ATLETAS[TIEMPO],(BD_ATLETAS[ATLETA]=$A224)*(BD_ATLETAS[PRUEBA]='CHEQUEO D.M'!$B$1)*(BD_ATLETAS[SEXO]='CHEQUEO D.M'!$C$1)*(BD_ATLETAS[F. COMPETENCIA]='CHEQUEO D.M'!E$2)),"N/P")</f>
        <v>N/P</v>
      </c>
      <c r="F224" s="3" t="str" cm="1">
        <f t="array" ref="F224">IFERROR(_xlfn._xlws.FILTER(BD_ATLETAS[TIEMPO],(BD_ATLETAS[ATLETA]=$A224)*(BD_ATLETAS[PRUEBA]='CHEQUEO D.M'!$B$1)*(BD_ATLETAS[SEXO]='CHEQUEO D.M'!$C$1)*(BD_ATLETAS[F. COMPETENCIA]='CHEQUEO D.M'!F$2)),"N/P")</f>
        <v>N/P</v>
      </c>
      <c r="G224" s="3" t="str" cm="1">
        <f t="array" ref="G224">IFERROR(_xlfn._xlws.FILTER(BD_ATLETAS[TIEMPO],(BD_ATLETAS[ATLETA]=$A224)*(BD_ATLETAS[PRUEBA]='CHEQUEO D.M'!$B$1)*(BD_ATLETAS[SEXO]='CHEQUEO D.M'!$C$1)*(BD_ATLETAS[F. COMPETENCIA]='CHEQUEO D.M'!G$2)),"N/P")</f>
        <v>N/P</v>
      </c>
      <c r="H224" s="3" t="str" cm="1">
        <f t="array" ref="H224">IFERROR(_xlfn._xlws.FILTER(BD_ATLETAS[TIEMPO],(BD_ATLETAS[ATLETA]=$A224)*(BD_ATLETAS[PRUEBA]='CHEQUEO D.M'!$B$1)*(BD_ATLETAS[SEXO]='CHEQUEO D.M'!$C$1)*(BD_ATLETAS[F. COMPETENCIA]='CHEQUEO D.M'!H$2)),"N/P")</f>
        <v>N/P</v>
      </c>
      <c r="I224" s="3" t="str" cm="1">
        <f t="array" ref="I224">IFERROR(_xlfn._xlws.FILTER(BD_ATLETAS[TIEMPO],(BD_ATLETAS[ATLETA]=$A224)*(BD_ATLETAS[PRUEBA]='CHEQUEO D.M'!$B$1)*(BD_ATLETAS[SEXO]='CHEQUEO D.M'!$C$1)*(BD_ATLETAS[F. COMPETENCIA]='CHEQUEO D.M'!I$2)),"N/P")</f>
        <v>N/P</v>
      </c>
      <c r="J224" s="3" t="str" cm="1">
        <f t="array" ref="J224">IFERROR(_xlfn._xlws.FILTER(BD_ATLETAS[TIEMPO],(BD_ATLETAS[ATLETA]=$A224)*(BD_ATLETAS[PRUEBA]='CHEQUEO D.M'!$B$1)*(BD_ATLETAS[SEXO]='CHEQUEO D.M'!$C$1)*(BD_ATLETAS[F. COMPETENCIA]='CHEQUEO D.M'!J$2)),"N/P")</f>
        <v>N/P</v>
      </c>
      <c r="K224" s="3" t="str">
        <f t="shared" si="38"/>
        <v>-</v>
      </c>
      <c r="L224" s="3" t="str">
        <f t="shared" si="39"/>
        <v>-</v>
      </c>
      <c r="M224" s="1" t="str" cm="1">
        <f t="array" ref="M224">_xlfn.IFS(B224&lt;10,"",L224&gt;0,"",L224&lt;0,"VALIDO")</f>
        <v/>
      </c>
      <c r="N224" s="3" t="str">
        <f t="shared" si="41"/>
        <v/>
      </c>
      <c r="O224" s="3" t="str">
        <f t="shared" si="42"/>
        <v/>
      </c>
      <c r="P224" s="3" t="str">
        <f t="shared" si="43"/>
        <v/>
      </c>
      <c r="Q224" s="3" t="str">
        <f t="shared" si="44"/>
        <v/>
      </c>
      <c r="R224" s="3" t="str">
        <f t="shared" si="45"/>
        <v/>
      </c>
      <c r="S224" s="25" t="e" cm="1" vm="1">
        <f t="array" aca="1" ref="S224" ca="1">IF(INDEX(U224:X224,COUNTA(U224:X224))&lt;0,"MEJORA CONTINUA","")</f>
        <v>#VALUE!</v>
      </c>
      <c r="T224" s="1">
        <f t="shared" si="46"/>
        <v>0</v>
      </c>
    </row>
    <row r="225" spans="2:20" x14ac:dyDescent="0.25">
      <c r="B225" s="1">
        <f>_xlfn.XLOOKUP(A225,ATLETAS!$C:$C,ATLETAS!B:B,"-")</f>
        <v>0</v>
      </c>
      <c r="C225" s="1">
        <f>_xlfn.XLOOKUP(A225,ATLETAS!$C:$C,ATLETAS!F:F,"-")</f>
        <v>0</v>
      </c>
      <c r="D225" s="19" t="str">
        <f t="shared" si="40"/>
        <v>-</v>
      </c>
      <c r="E225" s="3" t="str" cm="1">
        <f t="array" ref="E225">IFERROR(_xlfn._xlws.FILTER(BD_ATLETAS[TIEMPO],(BD_ATLETAS[ATLETA]=$A225)*(BD_ATLETAS[PRUEBA]='CHEQUEO D.M'!$B$1)*(BD_ATLETAS[SEXO]='CHEQUEO D.M'!$C$1)*(BD_ATLETAS[F. COMPETENCIA]='CHEQUEO D.M'!E$2)),"N/P")</f>
        <v>N/P</v>
      </c>
      <c r="F225" s="3" t="str" cm="1">
        <f t="array" ref="F225">IFERROR(_xlfn._xlws.FILTER(BD_ATLETAS[TIEMPO],(BD_ATLETAS[ATLETA]=$A225)*(BD_ATLETAS[PRUEBA]='CHEQUEO D.M'!$B$1)*(BD_ATLETAS[SEXO]='CHEQUEO D.M'!$C$1)*(BD_ATLETAS[F. COMPETENCIA]='CHEQUEO D.M'!F$2)),"N/P")</f>
        <v>N/P</v>
      </c>
      <c r="G225" s="3" t="str" cm="1">
        <f t="array" ref="G225">IFERROR(_xlfn._xlws.FILTER(BD_ATLETAS[TIEMPO],(BD_ATLETAS[ATLETA]=$A225)*(BD_ATLETAS[PRUEBA]='CHEQUEO D.M'!$B$1)*(BD_ATLETAS[SEXO]='CHEQUEO D.M'!$C$1)*(BD_ATLETAS[F. COMPETENCIA]='CHEQUEO D.M'!G$2)),"N/P")</f>
        <v>N/P</v>
      </c>
      <c r="H225" s="3" t="str" cm="1">
        <f t="array" ref="H225">IFERROR(_xlfn._xlws.FILTER(BD_ATLETAS[TIEMPO],(BD_ATLETAS[ATLETA]=$A225)*(BD_ATLETAS[PRUEBA]='CHEQUEO D.M'!$B$1)*(BD_ATLETAS[SEXO]='CHEQUEO D.M'!$C$1)*(BD_ATLETAS[F. COMPETENCIA]='CHEQUEO D.M'!H$2)),"N/P")</f>
        <v>N/P</v>
      </c>
      <c r="I225" s="3" t="str" cm="1">
        <f t="array" ref="I225">IFERROR(_xlfn._xlws.FILTER(BD_ATLETAS[TIEMPO],(BD_ATLETAS[ATLETA]=$A225)*(BD_ATLETAS[PRUEBA]='CHEQUEO D.M'!$B$1)*(BD_ATLETAS[SEXO]='CHEQUEO D.M'!$C$1)*(BD_ATLETAS[F. COMPETENCIA]='CHEQUEO D.M'!I$2)),"N/P")</f>
        <v>N/P</v>
      </c>
      <c r="J225" s="3" t="str" cm="1">
        <f t="array" ref="J225">IFERROR(_xlfn._xlws.FILTER(BD_ATLETAS[TIEMPO],(BD_ATLETAS[ATLETA]=$A225)*(BD_ATLETAS[PRUEBA]='CHEQUEO D.M'!$B$1)*(BD_ATLETAS[SEXO]='CHEQUEO D.M'!$C$1)*(BD_ATLETAS[F. COMPETENCIA]='CHEQUEO D.M'!J$2)),"N/P")</f>
        <v>N/P</v>
      </c>
      <c r="K225" s="3" t="str">
        <f t="shared" si="38"/>
        <v>-</v>
      </c>
      <c r="L225" s="3" t="str">
        <f t="shared" si="39"/>
        <v>-</v>
      </c>
      <c r="M225" s="1" t="str" cm="1">
        <f t="array" ref="M225">_xlfn.IFS(B225&lt;10,"",L225&gt;0,"",L225&lt;0,"VALIDO")</f>
        <v/>
      </c>
      <c r="N225" s="3" t="str">
        <f t="shared" si="41"/>
        <v/>
      </c>
      <c r="O225" s="3" t="str">
        <f t="shared" si="42"/>
        <v/>
      </c>
      <c r="P225" s="3" t="str">
        <f t="shared" si="43"/>
        <v/>
      </c>
      <c r="Q225" s="3" t="str">
        <f t="shared" si="44"/>
        <v/>
      </c>
      <c r="R225" s="3" t="str">
        <f t="shared" si="45"/>
        <v/>
      </c>
      <c r="S225" s="25" t="e" cm="1" vm="1">
        <f t="array" aca="1" ref="S225" ca="1">IF(INDEX(U225:X225,COUNTA(U225:X225))&lt;0,"MEJORA CONTINUA","")</f>
        <v>#VALUE!</v>
      </c>
      <c r="T225" s="1">
        <f t="shared" si="46"/>
        <v>0</v>
      </c>
    </row>
    <row r="226" spans="2:20" x14ac:dyDescent="0.25">
      <c r="B226" s="1">
        <f>_xlfn.XLOOKUP(A226,ATLETAS!$C:$C,ATLETAS!B:B,"-")</f>
        <v>0</v>
      </c>
      <c r="C226" s="1">
        <f>_xlfn.XLOOKUP(A226,ATLETAS!$C:$C,ATLETAS!F:F,"-")</f>
        <v>0</v>
      </c>
      <c r="D226" s="19" t="str">
        <f t="shared" si="40"/>
        <v>-</v>
      </c>
      <c r="E226" s="3" t="str" cm="1">
        <f t="array" ref="E226">IFERROR(_xlfn._xlws.FILTER(BD_ATLETAS[TIEMPO],(BD_ATLETAS[ATLETA]=$A226)*(BD_ATLETAS[PRUEBA]='CHEQUEO D.M'!$B$1)*(BD_ATLETAS[SEXO]='CHEQUEO D.M'!$C$1)*(BD_ATLETAS[F. COMPETENCIA]='CHEQUEO D.M'!E$2)),"N/P")</f>
        <v>N/P</v>
      </c>
      <c r="F226" s="3" t="str" cm="1">
        <f t="array" ref="F226">IFERROR(_xlfn._xlws.FILTER(BD_ATLETAS[TIEMPO],(BD_ATLETAS[ATLETA]=$A226)*(BD_ATLETAS[PRUEBA]='CHEQUEO D.M'!$B$1)*(BD_ATLETAS[SEXO]='CHEQUEO D.M'!$C$1)*(BD_ATLETAS[F. COMPETENCIA]='CHEQUEO D.M'!F$2)),"N/P")</f>
        <v>N/P</v>
      </c>
      <c r="G226" s="3" t="str" cm="1">
        <f t="array" ref="G226">IFERROR(_xlfn._xlws.FILTER(BD_ATLETAS[TIEMPO],(BD_ATLETAS[ATLETA]=$A226)*(BD_ATLETAS[PRUEBA]='CHEQUEO D.M'!$B$1)*(BD_ATLETAS[SEXO]='CHEQUEO D.M'!$C$1)*(BD_ATLETAS[F. COMPETENCIA]='CHEQUEO D.M'!G$2)),"N/P")</f>
        <v>N/P</v>
      </c>
      <c r="H226" s="3" t="str" cm="1">
        <f t="array" ref="H226">IFERROR(_xlfn._xlws.FILTER(BD_ATLETAS[TIEMPO],(BD_ATLETAS[ATLETA]=$A226)*(BD_ATLETAS[PRUEBA]='CHEQUEO D.M'!$B$1)*(BD_ATLETAS[SEXO]='CHEQUEO D.M'!$C$1)*(BD_ATLETAS[F. COMPETENCIA]='CHEQUEO D.M'!H$2)),"N/P")</f>
        <v>N/P</v>
      </c>
      <c r="I226" s="3" t="str" cm="1">
        <f t="array" ref="I226">IFERROR(_xlfn._xlws.FILTER(BD_ATLETAS[TIEMPO],(BD_ATLETAS[ATLETA]=$A226)*(BD_ATLETAS[PRUEBA]='CHEQUEO D.M'!$B$1)*(BD_ATLETAS[SEXO]='CHEQUEO D.M'!$C$1)*(BD_ATLETAS[F. COMPETENCIA]='CHEQUEO D.M'!I$2)),"N/P")</f>
        <v>N/P</v>
      </c>
      <c r="J226" s="3" t="str" cm="1">
        <f t="array" ref="J226">IFERROR(_xlfn._xlws.FILTER(BD_ATLETAS[TIEMPO],(BD_ATLETAS[ATLETA]=$A226)*(BD_ATLETAS[PRUEBA]='CHEQUEO D.M'!$B$1)*(BD_ATLETAS[SEXO]='CHEQUEO D.M'!$C$1)*(BD_ATLETAS[F. COMPETENCIA]='CHEQUEO D.M'!J$2)),"N/P")</f>
        <v>N/P</v>
      </c>
      <c r="K226" s="3" t="str">
        <f t="shared" si="38"/>
        <v>-</v>
      </c>
      <c r="L226" s="3" t="str">
        <f t="shared" si="39"/>
        <v>-</v>
      </c>
      <c r="M226" s="1" t="str" cm="1">
        <f t="array" ref="M226">_xlfn.IFS(B226&lt;10,"",L226&gt;0,"",L226&lt;0,"VALIDO")</f>
        <v/>
      </c>
      <c r="N226" s="3" t="str">
        <f t="shared" si="41"/>
        <v/>
      </c>
      <c r="O226" s="3" t="str">
        <f t="shared" si="42"/>
        <v/>
      </c>
      <c r="P226" s="3" t="str">
        <f t="shared" si="43"/>
        <v/>
      </c>
      <c r="Q226" s="3" t="str">
        <f t="shared" si="44"/>
        <v/>
      </c>
      <c r="R226" s="3" t="str">
        <f t="shared" si="45"/>
        <v/>
      </c>
      <c r="S226" s="25" t="e" cm="1" vm="1">
        <f t="array" aca="1" ref="S226" ca="1">IF(INDEX(U226:X226,COUNTA(U226:X226))&lt;0,"MEJORA CONTINUA","")</f>
        <v>#VALUE!</v>
      </c>
      <c r="T226" s="1">
        <f t="shared" si="46"/>
        <v>0</v>
      </c>
    </row>
    <row r="227" spans="2:20" x14ac:dyDescent="0.25">
      <c r="B227" s="1">
        <f>_xlfn.XLOOKUP(A227,ATLETAS!$C:$C,ATLETAS!B:B,"-")</f>
        <v>0</v>
      </c>
      <c r="C227" s="1">
        <f>_xlfn.XLOOKUP(A227,ATLETAS!$C:$C,ATLETAS!F:F,"-")</f>
        <v>0</v>
      </c>
      <c r="D227" s="19" t="str">
        <f t="shared" si="40"/>
        <v>-</v>
      </c>
      <c r="E227" s="3" t="str" cm="1">
        <f t="array" ref="E227">IFERROR(_xlfn._xlws.FILTER(BD_ATLETAS[TIEMPO],(BD_ATLETAS[ATLETA]=$A227)*(BD_ATLETAS[PRUEBA]='CHEQUEO D.M'!$B$1)*(BD_ATLETAS[SEXO]='CHEQUEO D.M'!$C$1)*(BD_ATLETAS[F. COMPETENCIA]='CHEQUEO D.M'!E$2)),"N/P")</f>
        <v>N/P</v>
      </c>
      <c r="F227" s="3" t="str" cm="1">
        <f t="array" ref="F227">IFERROR(_xlfn._xlws.FILTER(BD_ATLETAS[TIEMPO],(BD_ATLETAS[ATLETA]=$A227)*(BD_ATLETAS[PRUEBA]='CHEQUEO D.M'!$B$1)*(BD_ATLETAS[SEXO]='CHEQUEO D.M'!$C$1)*(BD_ATLETAS[F. COMPETENCIA]='CHEQUEO D.M'!F$2)),"N/P")</f>
        <v>N/P</v>
      </c>
      <c r="G227" s="3" t="str" cm="1">
        <f t="array" ref="G227">IFERROR(_xlfn._xlws.FILTER(BD_ATLETAS[TIEMPO],(BD_ATLETAS[ATLETA]=$A227)*(BD_ATLETAS[PRUEBA]='CHEQUEO D.M'!$B$1)*(BD_ATLETAS[SEXO]='CHEQUEO D.M'!$C$1)*(BD_ATLETAS[F. COMPETENCIA]='CHEQUEO D.M'!G$2)),"N/P")</f>
        <v>N/P</v>
      </c>
      <c r="H227" s="3" t="str" cm="1">
        <f t="array" ref="H227">IFERROR(_xlfn._xlws.FILTER(BD_ATLETAS[TIEMPO],(BD_ATLETAS[ATLETA]=$A227)*(BD_ATLETAS[PRUEBA]='CHEQUEO D.M'!$B$1)*(BD_ATLETAS[SEXO]='CHEQUEO D.M'!$C$1)*(BD_ATLETAS[F. COMPETENCIA]='CHEQUEO D.M'!H$2)),"N/P")</f>
        <v>N/P</v>
      </c>
      <c r="I227" s="3" t="str" cm="1">
        <f t="array" ref="I227">IFERROR(_xlfn._xlws.FILTER(BD_ATLETAS[TIEMPO],(BD_ATLETAS[ATLETA]=$A227)*(BD_ATLETAS[PRUEBA]='CHEQUEO D.M'!$B$1)*(BD_ATLETAS[SEXO]='CHEQUEO D.M'!$C$1)*(BD_ATLETAS[F. COMPETENCIA]='CHEQUEO D.M'!I$2)),"N/P")</f>
        <v>N/P</v>
      </c>
      <c r="J227" s="3" t="str" cm="1">
        <f t="array" ref="J227">IFERROR(_xlfn._xlws.FILTER(BD_ATLETAS[TIEMPO],(BD_ATLETAS[ATLETA]=$A227)*(BD_ATLETAS[PRUEBA]='CHEQUEO D.M'!$B$1)*(BD_ATLETAS[SEXO]='CHEQUEO D.M'!$C$1)*(BD_ATLETAS[F. COMPETENCIA]='CHEQUEO D.M'!J$2)),"N/P")</f>
        <v>N/P</v>
      </c>
      <c r="K227" s="3" t="str">
        <f t="shared" si="38"/>
        <v>-</v>
      </c>
      <c r="L227" s="3" t="str">
        <f t="shared" si="39"/>
        <v>-</v>
      </c>
      <c r="M227" s="1" t="str" cm="1">
        <f t="array" ref="M227">_xlfn.IFS(B227&lt;10,"",L227&gt;0,"",L227&lt;0,"VALIDO")</f>
        <v/>
      </c>
      <c r="N227" s="3" t="str">
        <f t="shared" si="41"/>
        <v/>
      </c>
      <c r="O227" s="3" t="str">
        <f t="shared" si="42"/>
        <v/>
      </c>
      <c r="P227" s="3" t="str">
        <f t="shared" si="43"/>
        <v/>
      </c>
      <c r="Q227" s="3" t="str">
        <f t="shared" si="44"/>
        <v/>
      </c>
      <c r="R227" s="3" t="str">
        <f t="shared" si="45"/>
        <v/>
      </c>
      <c r="S227" s="25" t="e" cm="1" vm="1">
        <f t="array" aca="1" ref="S227" ca="1">IF(INDEX(U227:X227,COUNTA(U227:X227))&lt;0,"MEJORA CONTINUA","")</f>
        <v>#VALUE!</v>
      </c>
      <c r="T227" s="1">
        <f t="shared" si="46"/>
        <v>0</v>
      </c>
    </row>
    <row r="228" spans="2:20" x14ac:dyDescent="0.25">
      <c r="B228" s="1">
        <f>_xlfn.XLOOKUP(A228,ATLETAS!$C:$C,ATLETAS!B:B,"-")</f>
        <v>0</v>
      </c>
      <c r="C228" s="1">
        <f>_xlfn.XLOOKUP(A228,ATLETAS!$C:$C,ATLETAS!F:F,"-")</f>
        <v>0</v>
      </c>
      <c r="D228" s="19" t="str">
        <f t="shared" si="40"/>
        <v>-</v>
      </c>
      <c r="E228" s="3" t="str" cm="1">
        <f t="array" ref="E228">IFERROR(_xlfn._xlws.FILTER(BD_ATLETAS[TIEMPO],(BD_ATLETAS[ATLETA]=$A228)*(BD_ATLETAS[PRUEBA]='CHEQUEO D.M'!$B$1)*(BD_ATLETAS[SEXO]='CHEQUEO D.M'!$C$1)*(BD_ATLETAS[F. COMPETENCIA]='CHEQUEO D.M'!E$2)),"N/P")</f>
        <v>N/P</v>
      </c>
      <c r="F228" s="3" t="str" cm="1">
        <f t="array" ref="F228">IFERROR(_xlfn._xlws.FILTER(BD_ATLETAS[TIEMPO],(BD_ATLETAS[ATLETA]=$A228)*(BD_ATLETAS[PRUEBA]='CHEQUEO D.M'!$B$1)*(BD_ATLETAS[SEXO]='CHEQUEO D.M'!$C$1)*(BD_ATLETAS[F. COMPETENCIA]='CHEQUEO D.M'!F$2)),"N/P")</f>
        <v>N/P</v>
      </c>
      <c r="G228" s="3" t="str" cm="1">
        <f t="array" ref="G228">IFERROR(_xlfn._xlws.FILTER(BD_ATLETAS[TIEMPO],(BD_ATLETAS[ATLETA]=$A228)*(BD_ATLETAS[PRUEBA]='CHEQUEO D.M'!$B$1)*(BD_ATLETAS[SEXO]='CHEQUEO D.M'!$C$1)*(BD_ATLETAS[F. COMPETENCIA]='CHEQUEO D.M'!G$2)),"N/P")</f>
        <v>N/P</v>
      </c>
      <c r="H228" s="3" t="str" cm="1">
        <f t="array" ref="H228">IFERROR(_xlfn._xlws.FILTER(BD_ATLETAS[TIEMPO],(BD_ATLETAS[ATLETA]=$A228)*(BD_ATLETAS[PRUEBA]='CHEQUEO D.M'!$B$1)*(BD_ATLETAS[SEXO]='CHEQUEO D.M'!$C$1)*(BD_ATLETAS[F. COMPETENCIA]='CHEQUEO D.M'!H$2)),"N/P")</f>
        <v>N/P</v>
      </c>
      <c r="I228" s="3" t="str" cm="1">
        <f t="array" ref="I228">IFERROR(_xlfn._xlws.FILTER(BD_ATLETAS[TIEMPO],(BD_ATLETAS[ATLETA]=$A228)*(BD_ATLETAS[PRUEBA]='CHEQUEO D.M'!$B$1)*(BD_ATLETAS[SEXO]='CHEQUEO D.M'!$C$1)*(BD_ATLETAS[F. COMPETENCIA]='CHEQUEO D.M'!I$2)),"N/P")</f>
        <v>N/P</v>
      </c>
      <c r="J228" s="3" t="str" cm="1">
        <f t="array" ref="J228">IFERROR(_xlfn._xlws.FILTER(BD_ATLETAS[TIEMPO],(BD_ATLETAS[ATLETA]=$A228)*(BD_ATLETAS[PRUEBA]='CHEQUEO D.M'!$B$1)*(BD_ATLETAS[SEXO]='CHEQUEO D.M'!$C$1)*(BD_ATLETAS[F. COMPETENCIA]='CHEQUEO D.M'!J$2)),"N/P")</f>
        <v>N/P</v>
      </c>
      <c r="K228" s="3" t="str">
        <f t="shared" si="38"/>
        <v>-</v>
      </c>
      <c r="L228" s="3" t="str">
        <f t="shared" si="39"/>
        <v>-</v>
      </c>
      <c r="M228" s="1" t="str" cm="1">
        <f t="array" ref="M228">_xlfn.IFS(B228&lt;10,"",L228&gt;0,"",L228&lt;0,"VALIDO")</f>
        <v/>
      </c>
      <c r="N228" s="3" t="str">
        <f t="shared" si="41"/>
        <v/>
      </c>
      <c r="O228" s="3" t="str">
        <f t="shared" si="42"/>
        <v/>
      </c>
      <c r="P228" s="3" t="str">
        <f t="shared" si="43"/>
        <v/>
      </c>
      <c r="Q228" s="3" t="str">
        <f t="shared" si="44"/>
        <v/>
      </c>
      <c r="R228" s="3" t="str">
        <f t="shared" si="45"/>
        <v/>
      </c>
      <c r="S228" s="25" t="e" cm="1" vm="1">
        <f t="array" aca="1" ref="S228" ca="1">IF(INDEX(U228:X228,COUNTA(U228:X228))&lt;0,"MEJORA CONTINUA","")</f>
        <v>#VALUE!</v>
      </c>
      <c r="T228" s="1">
        <f t="shared" si="46"/>
        <v>0</v>
      </c>
    </row>
    <row r="229" spans="2:20" x14ac:dyDescent="0.25">
      <c r="B229" s="1">
        <f>_xlfn.XLOOKUP(A229,ATLETAS!$C:$C,ATLETAS!B:B,"-")</f>
        <v>0</v>
      </c>
      <c r="C229" s="1">
        <f>_xlfn.XLOOKUP(A229,ATLETAS!$C:$C,ATLETAS!F:F,"-")</f>
        <v>0</v>
      </c>
      <c r="D229" s="19" t="str">
        <f t="shared" si="40"/>
        <v>-</v>
      </c>
      <c r="E229" s="3" t="str" cm="1">
        <f t="array" ref="E229">IFERROR(_xlfn._xlws.FILTER(BD_ATLETAS[TIEMPO],(BD_ATLETAS[ATLETA]=$A229)*(BD_ATLETAS[PRUEBA]='CHEQUEO D.M'!$B$1)*(BD_ATLETAS[SEXO]='CHEQUEO D.M'!$C$1)*(BD_ATLETAS[F. COMPETENCIA]='CHEQUEO D.M'!E$2)),"N/P")</f>
        <v>N/P</v>
      </c>
      <c r="F229" s="3" t="str" cm="1">
        <f t="array" ref="F229">IFERROR(_xlfn._xlws.FILTER(BD_ATLETAS[TIEMPO],(BD_ATLETAS[ATLETA]=$A229)*(BD_ATLETAS[PRUEBA]='CHEQUEO D.M'!$B$1)*(BD_ATLETAS[SEXO]='CHEQUEO D.M'!$C$1)*(BD_ATLETAS[F. COMPETENCIA]='CHEQUEO D.M'!F$2)),"N/P")</f>
        <v>N/P</v>
      </c>
      <c r="G229" s="3" t="str" cm="1">
        <f t="array" ref="G229">IFERROR(_xlfn._xlws.FILTER(BD_ATLETAS[TIEMPO],(BD_ATLETAS[ATLETA]=$A229)*(BD_ATLETAS[PRUEBA]='CHEQUEO D.M'!$B$1)*(BD_ATLETAS[SEXO]='CHEQUEO D.M'!$C$1)*(BD_ATLETAS[F. COMPETENCIA]='CHEQUEO D.M'!G$2)),"N/P")</f>
        <v>N/P</v>
      </c>
      <c r="H229" s="3" t="str" cm="1">
        <f t="array" ref="H229">IFERROR(_xlfn._xlws.FILTER(BD_ATLETAS[TIEMPO],(BD_ATLETAS[ATLETA]=$A229)*(BD_ATLETAS[PRUEBA]='CHEQUEO D.M'!$B$1)*(BD_ATLETAS[SEXO]='CHEQUEO D.M'!$C$1)*(BD_ATLETAS[F. COMPETENCIA]='CHEQUEO D.M'!H$2)),"N/P")</f>
        <v>N/P</v>
      </c>
      <c r="I229" s="3" t="str" cm="1">
        <f t="array" ref="I229">IFERROR(_xlfn._xlws.FILTER(BD_ATLETAS[TIEMPO],(BD_ATLETAS[ATLETA]=$A229)*(BD_ATLETAS[PRUEBA]='CHEQUEO D.M'!$B$1)*(BD_ATLETAS[SEXO]='CHEQUEO D.M'!$C$1)*(BD_ATLETAS[F. COMPETENCIA]='CHEQUEO D.M'!I$2)),"N/P")</f>
        <v>N/P</v>
      </c>
      <c r="J229" s="3" t="str" cm="1">
        <f t="array" ref="J229">IFERROR(_xlfn._xlws.FILTER(BD_ATLETAS[TIEMPO],(BD_ATLETAS[ATLETA]=$A229)*(BD_ATLETAS[PRUEBA]='CHEQUEO D.M'!$B$1)*(BD_ATLETAS[SEXO]='CHEQUEO D.M'!$C$1)*(BD_ATLETAS[F. COMPETENCIA]='CHEQUEO D.M'!J$2)),"N/P")</f>
        <v>N/P</v>
      </c>
      <c r="K229" s="3" t="str">
        <f t="shared" si="38"/>
        <v>-</v>
      </c>
      <c r="L229" s="3" t="str">
        <f t="shared" si="39"/>
        <v>-</v>
      </c>
      <c r="M229" s="1" t="str" cm="1">
        <f t="array" ref="M229">_xlfn.IFS(B229&lt;10,"",L229&gt;0,"",L229&lt;0,"VALIDO")</f>
        <v/>
      </c>
      <c r="N229" s="3" t="str">
        <f t="shared" si="41"/>
        <v/>
      </c>
      <c r="O229" s="3" t="str">
        <f t="shared" si="42"/>
        <v/>
      </c>
      <c r="P229" s="3" t="str">
        <f t="shared" si="43"/>
        <v/>
      </c>
      <c r="Q229" s="3" t="str">
        <f t="shared" si="44"/>
        <v/>
      </c>
      <c r="R229" s="3" t="str">
        <f t="shared" si="45"/>
        <v/>
      </c>
      <c r="S229" s="25" t="e" cm="1" vm="1">
        <f t="array" aca="1" ref="S229" ca="1">IF(INDEX(U229:X229,COUNTA(U229:X229))&lt;0,"MEJORA CONTINUA","")</f>
        <v>#VALUE!</v>
      </c>
      <c r="T229" s="1">
        <f t="shared" si="46"/>
        <v>0</v>
      </c>
    </row>
    <row r="230" spans="2:20" x14ac:dyDescent="0.25">
      <c r="B230" s="1">
        <f>_xlfn.XLOOKUP(A230,ATLETAS!$C:$C,ATLETAS!B:B,"-")</f>
        <v>0</v>
      </c>
      <c r="C230" s="1">
        <f>_xlfn.XLOOKUP(A230,ATLETAS!$C:$C,ATLETAS!F:F,"-")</f>
        <v>0</v>
      </c>
      <c r="D230" s="19" t="str">
        <f t="shared" si="40"/>
        <v>-</v>
      </c>
      <c r="E230" s="3" t="str" cm="1">
        <f t="array" ref="E230">IFERROR(_xlfn._xlws.FILTER(BD_ATLETAS[TIEMPO],(BD_ATLETAS[ATLETA]=$A230)*(BD_ATLETAS[PRUEBA]='CHEQUEO D.M'!$B$1)*(BD_ATLETAS[SEXO]='CHEQUEO D.M'!$C$1)*(BD_ATLETAS[F. COMPETENCIA]='CHEQUEO D.M'!E$2)),"N/P")</f>
        <v>N/P</v>
      </c>
      <c r="F230" s="3" t="str" cm="1">
        <f t="array" ref="F230">IFERROR(_xlfn._xlws.FILTER(BD_ATLETAS[TIEMPO],(BD_ATLETAS[ATLETA]=$A230)*(BD_ATLETAS[PRUEBA]='CHEQUEO D.M'!$B$1)*(BD_ATLETAS[SEXO]='CHEQUEO D.M'!$C$1)*(BD_ATLETAS[F. COMPETENCIA]='CHEQUEO D.M'!F$2)),"N/P")</f>
        <v>N/P</v>
      </c>
      <c r="G230" s="3" t="str" cm="1">
        <f t="array" ref="G230">IFERROR(_xlfn._xlws.FILTER(BD_ATLETAS[TIEMPO],(BD_ATLETAS[ATLETA]=$A230)*(BD_ATLETAS[PRUEBA]='CHEQUEO D.M'!$B$1)*(BD_ATLETAS[SEXO]='CHEQUEO D.M'!$C$1)*(BD_ATLETAS[F. COMPETENCIA]='CHEQUEO D.M'!G$2)),"N/P")</f>
        <v>N/P</v>
      </c>
      <c r="H230" s="3" t="str" cm="1">
        <f t="array" ref="H230">IFERROR(_xlfn._xlws.FILTER(BD_ATLETAS[TIEMPO],(BD_ATLETAS[ATLETA]=$A230)*(BD_ATLETAS[PRUEBA]='CHEQUEO D.M'!$B$1)*(BD_ATLETAS[SEXO]='CHEQUEO D.M'!$C$1)*(BD_ATLETAS[F. COMPETENCIA]='CHEQUEO D.M'!H$2)),"N/P")</f>
        <v>N/P</v>
      </c>
      <c r="I230" s="3" t="str" cm="1">
        <f t="array" ref="I230">IFERROR(_xlfn._xlws.FILTER(BD_ATLETAS[TIEMPO],(BD_ATLETAS[ATLETA]=$A230)*(BD_ATLETAS[PRUEBA]='CHEQUEO D.M'!$B$1)*(BD_ATLETAS[SEXO]='CHEQUEO D.M'!$C$1)*(BD_ATLETAS[F. COMPETENCIA]='CHEQUEO D.M'!I$2)),"N/P")</f>
        <v>N/P</v>
      </c>
      <c r="J230" s="3" t="str" cm="1">
        <f t="array" ref="J230">IFERROR(_xlfn._xlws.FILTER(BD_ATLETAS[TIEMPO],(BD_ATLETAS[ATLETA]=$A230)*(BD_ATLETAS[PRUEBA]='CHEQUEO D.M'!$B$1)*(BD_ATLETAS[SEXO]='CHEQUEO D.M'!$C$1)*(BD_ATLETAS[F. COMPETENCIA]='CHEQUEO D.M'!J$2)),"N/P")</f>
        <v>N/P</v>
      </c>
      <c r="K230" s="3" t="str">
        <f t="shared" si="38"/>
        <v>-</v>
      </c>
      <c r="L230" s="3" t="str">
        <f t="shared" si="39"/>
        <v>-</v>
      </c>
      <c r="M230" s="1" t="str" cm="1">
        <f t="array" ref="M230">_xlfn.IFS(B230&lt;10,"",L230&gt;0,"",L230&lt;0,"VALIDO")</f>
        <v/>
      </c>
      <c r="N230" s="3" t="str">
        <f t="shared" si="41"/>
        <v/>
      </c>
      <c r="O230" s="3" t="str">
        <f t="shared" si="42"/>
        <v/>
      </c>
      <c r="P230" s="3" t="str">
        <f t="shared" si="43"/>
        <v/>
      </c>
      <c r="Q230" s="3" t="str">
        <f t="shared" si="44"/>
        <v/>
      </c>
      <c r="R230" s="3" t="str">
        <f t="shared" si="45"/>
        <v/>
      </c>
      <c r="S230" s="25" t="e" cm="1" vm="1">
        <f t="array" aca="1" ref="S230" ca="1">IF(INDEX(U230:X230,COUNTA(U230:X230))&lt;0,"MEJORA CONTINUA","")</f>
        <v>#VALUE!</v>
      </c>
      <c r="T230" s="1">
        <f t="shared" si="46"/>
        <v>0</v>
      </c>
    </row>
    <row r="231" spans="2:20" x14ac:dyDescent="0.25">
      <c r="B231" s="1">
        <f>_xlfn.XLOOKUP(A231,ATLETAS!$C:$C,ATLETAS!B:B,"-")</f>
        <v>0</v>
      </c>
      <c r="C231" s="1">
        <f>_xlfn.XLOOKUP(A231,ATLETAS!$C:$C,ATLETAS!F:F,"-")</f>
        <v>0</v>
      </c>
      <c r="D231" s="19" t="str">
        <f t="shared" si="40"/>
        <v>-</v>
      </c>
      <c r="E231" s="3" t="str" cm="1">
        <f t="array" ref="E231">IFERROR(_xlfn._xlws.FILTER(BD_ATLETAS[TIEMPO],(BD_ATLETAS[ATLETA]=$A231)*(BD_ATLETAS[PRUEBA]='CHEQUEO D.M'!$B$1)*(BD_ATLETAS[SEXO]='CHEQUEO D.M'!$C$1)*(BD_ATLETAS[F. COMPETENCIA]='CHEQUEO D.M'!E$2)),"N/P")</f>
        <v>N/P</v>
      </c>
      <c r="F231" s="3" t="str" cm="1">
        <f t="array" ref="F231">IFERROR(_xlfn._xlws.FILTER(BD_ATLETAS[TIEMPO],(BD_ATLETAS[ATLETA]=$A231)*(BD_ATLETAS[PRUEBA]='CHEQUEO D.M'!$B$1)*(BD_ATLETAS[SEXO]='CHEQUEO D.M'!$C$1)*(BD_ATLETAS[F. COMPETENCIA]='CHEQUEO D.M'!F$2)),"N/P")</f>
        <v>N/P</v>
      </c>
      <c r="G231" s="3" t="str" cm="1">
        <f t="array" ref="G231">IFERROR(_xlfn._xlws.FILTER(BD_ATLETAS[TIEMPO],(BD_ATLETAS[ATLETA]=$A231)*(BD_ATLETAS[PRUEBA]='CHEQUEO D.M'!$B$1)*(BD_ATLETAS[SEXO]='CHEQUEO D.M'!$C$1)*(BD_ATLETAS[F. COMPETENCIA]='CHEQUEO D.M'!G$2)),"N/P")</f>
        <v>N/P</v>
      </c>
      <c r="H231" s="3" t="str" cm="1">
        <f t="array" ref="H231">IFERROR(_xlfn._xlws.FILTER(BD_ATLETAS[TIEMPO],(BD_ATLETAS[ATLETA]=$A231)*(BD_ATLETAS[PRUEBA]='CHEQUEO D.M'!$B$1)*(BD_ATLETAS[SEXO]='CHEQUEO D.M'!$C$1)*(BD_ATLETAS[F. COMPETENCIA]='CHEQUEO D.M'!H$2)),"N/P")</f>
        <v>N/P</v>
      </c>
      <c r="I231" s="3" t="str" cm="1">
        <f t="array" ref="I231">IFERROR(_xlfn._xlws.FILTER(BD_ATLETAS[TIEMPO],(BD_ATLETAS[ATLETA]=$A231)*(BD_ATLETAS[PRUEBA]='CHEQUEO D.M'!$B$1)*(BD_ATLETAS[SEXO]='CHEQUEO D.M'!$C$1)*(BD_ATLETAS[F. COMPETENCIA]='CHEQUEO D.M'!I$2)),"N/P")</f>
        <v>N/P</v>
      </c>
      <c r="J231" s="3" t="str" cm="1">
        <f t="array" ref="J231">IFERROR(_xlfn._xlws.FILTER(BD_ATLETAS[TIEMPO],(BD_ATLETAS[ATLETA]=$A231)*(BD_ATLETAS[PRUEBA]='CHEQUEO D.M'!$B$1)*(BD_ATLETAS[SEXO]='CHEQUEO D.M'!$C$1)*(BD_ATLETAS[F. COMPETENCIA]='CHEQUEO D.M'!J$2)),"N/P")</f>
        <v>N/P</v>
      </c>
      <c r="K231" s="3" t="str">
        <f t="shared" si="38"/>
        <v>-</v>
      </c>
      <c r="L231" s="3" t="str">
        <f t="shared" si="39"/>
        <v>-</v>
      </c>
      <c r="M231" s="1" t="str" cm="1">
        <f t="array" ref="M231">_xlfn.IFS(B231&lt;10,"",L231&gt;0,"",L231&lt;0,"VALIDO")</f>
        <v/>
      </c>
      <c r="N231" s="3" t="str">
        <f t="shared" si="41"/>
        <v/>
      </c>
      <c r="O231" s="3" t="str">
        <f t="shared" si="42"/>
        <v/>
      </c>
      <c r="P231" s="3" t="str">
        <f t="shared" si="43"/>
        <v/>
      </c>
      <c r="Q231" s="3" t="str">
        <f t="shared" si="44"/>
        <v/>
      </c>
      <c r="R231" s="3" t="str">
        <f t="shared" si="45"/>
        <v/>
      </c>
      <c r="S231" s="25" t="e" cm="1" vm="1">
        <f t="array" aca="1" ref="S231" ca="1">IF(INDEX(U231:X231,COUNTA(U231:X231))&lt;0,"MEJORA CONTINUA","")</f>
        <v>#VALUE!</v>
      </c>
      <c r="T231" s="1">
        <f t="shared" si="46"/>
        <v>0</v>
      </c>
    </row>
    <row r="232" spans="2:20" x14ac:dyDescent="0.25">
      <c r="B232" s="1">
        <f>_xlfn.XLOOKUP(A232,ATLETAS!$C:$C,ATLETAS!B:B,"-")</f>
        <v>0</v>
      </c>
      <c r="C232" s="1">
        <f>_xlfn.XLOOKUP(A232,ATLETAS!$C:$C,ATLETAS!F:F,"-")</f>
        <v>0</v>
      </c>
      <c r="D232" s="19" t="str">
        <f t="shared" si="40"/>
        <v>-</v>
      </c>
      <c r="E232" s="3" t="str" cm="1">
        <f t="array" ref="E232">IFERROR(_xlfn._xlws.FILTER(BD_ATLETAS[TIEMPO],(BD_ATLETAS[ATLETA]=$A232)*(BD_ATLETAS[PRUEBA]='CHEQUEO D.M'!$B$1)*(BD_ATLETAS[SEXO]='CHEQUEO D.M'!$C$1)*(BD_ATLETAS[F. COMPETENCIA]='CHEQUEO D.M'!E$2)),"N/P")</f>
        <v>N/P</v>
      </c>
      <c r="F232" s="3" t="str" cm="1">
        <f t="array" ref="F232">IFERROR(_xlfn._xlws.FILTER(BD_ATLETAS[TIEMPO],(BD_ATLETAS[ATLETA]=$A232)*(BD_ATLETAS[PRUEBA]='CHEQUEO D.M'!$B$1)*(BD_ATLETAS[SEXO]='CHEQUEO D.M'!$C$1)*(BD_ATLETAS[F. COMPETENCIA]='CHEQUEO D.M'!F$2)),"N/P")</f>
        <v>N/P</v>
      </c>
      <c r="G232" s="3" t="str" cm="1">
        <f t="array" ref="G232">IFERROR(_xlfn._xlws.FILTER(BD_ATLETAS[TIEMPO],(BD_ATLETAS[ATLETA]=$A232)*(BD_ATLETAS[PRUEBA]='CHEQUEO D.M'!$B$1)*(BD_ATLETAS[SEXO]='CHEQUEO D.M'!$C$1)*(BD_ATLETAS[F. COMPETENCIA]='CHEQUEO D.M'!G$2)),"N/P")</f>
        <v>N/P</v>
      </c>
      <c r="H232" s="3" t="str" cm="1">
        <f t="array" ref="H232">IFERROR(_xlfn._xlws.FILTER(BD_ATLETAS[TIEMPO],(BD_ATLETAS[ATLETA]=$A232)*(BD_ATLETAS[PRUEBA]='CHEQUEO D.M'!$B$1)*(BD_ATLETAS[SEXO]='CHEQUEO D.M'!$C$1)*(BD_ATLETAS[F. COMPETENCIA]='CHEQUEO D.M'!H$2)),"N/P")</f>
        <v>N/P</v>
      </c>
      <c r="I232" s="3" t="str" cm="1">
        <f t="array" ref="I232">IFERROR(_xlfn._xlws.FILTER(BD_ATLETAS[TIEMPO],(BD_ATLETAS[ATLETA]=$A232)*(BD_ATLETAS[PRUEBA]='CHEQUEO D.M'!$B$1)*(BD_ATLETAS[SEXO]='CHEQUEO D.M'!$C$1)*(BD_ATLETAS[F. COMPETENCIA]='CHEQUEO D.M'!I$2)),"N/P")</f>
        <v>N/P</v>
      </c>
      <c r="J232" s="3" t="str" cm="1">
        <f t="array" ref="J232">IFERROR(_xlfn._xlws.FILTER(BD_ATLETAS[TIEMPO],(BD_ATLETAS[ATLETA]=$A232)*(BD_ATLETAS[PRUEBA]='CHEQUEO D.M'!$B$1)*(BD_ATLETAS[SEXO]='CHEQUEO D.M'!$C$1)*(BD_ATLETAS[F. COMPETENCIA]='CHEQUEO D.M'!J$2)),"N/P")</f>
        <v>N/P</v>
      </c>
      <c r="K232" s="3" t="str">
        <f t="shared" si="38"/>
        <v>-</v>
      </c>
      <c r="L232" s="3" t="str">
        <f t="shared" si="39"/>
        <v>-</v>
      </c>
      <c r="M232" s="1" t="str" cm="1">
        <f t="array" ref="M232">_xlfn.IFS(B232&lt;10,"",L232&gt;0,"",L232&lt;0,"VALIDO")</f>
        <v/>
      </c>
      <c r="N232" s="3" t="str">
        <f t="shared" si="41"/>
        <v/>
      </c>
      <c r="O232" s="3" t="str">
        <f t="shared" si="42"/>
        <v/>
      </c>
      <c r="P232" s="3" t="str">
        <f t="shared" si="43"/>
        <v/>
      </c>
      <c r="Q232" s="3" t="str">
        <f t="shared" si="44"/>
        <v/>
      </c>
      <c r="R232" s="3" t="str">
        <f t="shared" si="45"/>
        <v/>
      </c>
      <c r="S232" s="25" t="e" cm="1" vm="1">
        <f t="array" aca="1" ref="S232" ca="1">IF(INDEX(U232:X232,COUNTA(U232:X232))&lt;0,"MEJORA CONTINUA","")</f>
        <v>#VALUE!</v>
      </c>
      <c r="T232" s="1">
        <f t="shared" si="46"/>
        <v>0</v>
      </c>
    </row>
    <row r="233" spans="2:20" x14ac:dyDescent="0.25">
      <c r="B233" s="1">
        <f>_xlfn.XLOOKUP(A233,ATLETAS!$C:$C,ATLETAS!B:B,"-")</f>
        <v>0</v>
      </c>
      <c r="C233" s="1">
        <f>_xlfn.XLOOKUP(A233,ATLETAS!$C:$C,ATLETAS!F:F,"-")</f>
        <v>0</v>
      </c>
      <c r="D233" s="19" t="str">
        <f t="shared" si="40"/>
        <v>-</v>
      </c>
      <c r="E233" s="3" t="str" cm="1">
        <f t="array" ref="E233">IFERROR(_xlfn._xlws.FILTER(BD_ATLETAS[TIEMPO],(BD_ATLETAS[ATLETA]=$A233)*(BD_ATLETAS[PRUEBA]='CHEQUEO D.M'!$B$1)*(BD_ATLETAS[SEXO]='CHEQUEO D.M'!$C$1)*(BD_ATLETAS[F. COMPETENCIA]='CHEQUEO D.M'!E$2)),"N/P")</f>
        <v>N/P</v>
      </c>
      <c r="F233" s="3" t="str" cm="1">
        <f t="array" ref="F233">IFERROR(_xlfn._xlws.FILTER(BD_ATLETAS[TIEMPO],(BD_ATLETAS[ATLETA]=$A233)*(BD_ATLETAS[PRUEBA]='CHEQUEO D.M'!$B$1)*(BD_ATLETAS[SEXO]='CHEQUEO D.M'!$C$1)*(BD_ATLETAS[F. COMPETENCIA]='CHEQUEO D.M'!F$2)),"N/P")</f>
        <v>N/P</v>
      </c>
      <c r="G233" s="3" t="str" cm="1">
        <f t="array" ref="G233">IFERROR(_xlfn._xlws.FILTER(BD_ATLETAS[TIEMPO],(BD_ATLETAS[ATLETA]=$A233)*(BD_ATLETAS[PRUEBA]='CHEQUEO D.M'!$B$1)*(BD_ATLETAS[SEXO]='CHEQUEO D.M'!$C$1)*(BD_ATLETAS[F. COMPETENCIA]='CHEQUEO D.M'!G$2)),"N/P")</f>
        <v>N/P</v>
      </c>
      <c r="H233" s="3" t="str" cm="1">
        <f t="array" ref="H233">IFERROR(_xlfn._xlws.FILTER(BD_ATLETAS[TIEMPO],(BD_ATLETAS[ATLETA]=$A233)*(BD_ATLETAS[PRUEBA]='CHEQUEO D.M'!$B$1)*(BD_ATLETAS[SEXO]='CHEQUEO D.M'!$C$1)*(BD_ATLETAS[F. COMPETENCIA]='CHEQUEO D.M'!H$2)),"N/P")</f>
        <v>N/P</v>
      </c>
      <c r="I233" s="3" t="str" cm="1">
        <f t="array" ref="I233">IFERROR(_xlfn._xlws.FILTER(BD_ATLETAS[TIEMPO],(BD_ATLETAS[ATLETA]=$A233)*(BD_ATLETAS[PRUEBA]='CHEQUEO D.M'!$B$1)*(BD_ATLETAS[SEXO]='CHEQUEO D.M'!$C$1)*(BD_ATLETAS[F. COMPETENCIA]='CHEQUEO D.M'!I$2)),"N/P")</f>
        <v>N/P</v>
      </c>
      <c r="J233" s="3" t="str" cm="1">
        <f t="array" ref="J233">IFERROR(_xlfn._xlws.FILTER(BD_ATLETAS[TIEMPO],(BD_ATLETAS[ATLETA]=$A233)*(BD_ATLETAS[PRUEBA]='CHEQUEO D.M'!$B$1)*(BD_ATLETAS[SEXO]='CHEQUEO D.M'!$C$1)*(BD_ATLETAS[F. COMPETENCIA]='CHEQUEO D.M'!J$2)),"N/P")</f>
        <v>N/P</v>
      </c>
      <c r="K233" s="3" t="str">
        <f t="shared" si="38"/>
        <v>-</v>
      </c>
      <c r="L233" s="3" t="str">
        <f t="shared" si="39"/>
        <v>-</v>
      </c>
      <c r="M233" s="1" t="str" cm="1">
        <f t="array" ref="M233">_xlfn.IFS(B233&lt;10,"",L233&gt;0,"",L233&lt;0,"VALIDO")</f>
        <v/>
      </c>
      <c r="N233" s="3" t="str">
        <f t="shared" si="41"/>
        <v/>
      </c>
      <c r="O233" s="3" t="str">
        <f t="shared" si="42"/>
        <v/>
      </c>
      <c r="P233" s="3" t="str">
        <f t="shared" si="43"/>
        <v/>
      </c>
      <c r="Q233" s="3" t="str">
        <f t="shared" si="44"/>
        <v/>
      </c>
      <c r="R233" s="3" t="str">
        <f t="shared" si="45"/>
        <v/>
      </c>
      <c r="S233" s="25" t="e" cm="1" vm="1">
        <f t="array" aca="1" ref="S233" ca="1">IF(INDEX(U233:X233,COUNTA(U233:X233))&lt;0,"MEJORA CONTINUA","")</f>
        <v>#VALUE!</v>
      </c>
      <c r="T233" s="1">
        <f t="shared" si="46"/>
        <v>0</v>
      </c>
    </row>
    <row r="234" spans="2:20" x14ac:dyDescent="0.25">
      <c r="B234" s="1">
        <f>_xlfn.XLOOKUP(A234,ATLETAS!$C:$C,ATLETAS!B:B,"-")</f>
        <v>0</v>
      </c>
      <c r="C234" s="1">
        <f>_xlfn.XLOOKUP(A234,ATLETAS!$C:$C,ATLETAS!F:F,"-")</f>
        <v>0</v>
      </c>
      <c r="D234" s="19" t="str">
        <f t="shared" si="40"/>
        <v>-</v>
      </c>
      <c r="E234" s="3" t="str" cm="1">
        <f t="array" ref="E234">IFERROR(_xlfn._xlws.FILTER(BD_ATLETAS[TIEMPO],(BD_ATLETAS[ATLETA]=$A234)*(BD_ATLETAS[PRUEBA]='CHEQUEO D.M'!$B$1)*(BD_ATLETAS[SEXO]='CHEQUEO D.M'!$C$1)*(BD_ATLETAS[F. COMPETENCIA]='CHEQUEO D.M'!E$2)),"N/P")</f>
        <v>N/P</v>
      </c>
      <c r="F234" s="3" t="str" cm="1">
        <f t="array" ref="F234">IFERROR(_xlfn._xlws.FILTER(BD_ATLETAS[TIEMPO],(BD_ATLETAS[ATLETA]=$A234)*(BD_ATLETAS[PRUEBA]='CHEQUEO D.M'!$B$1)*(BD_ATLETAS[SEXO]='CHEQUEO D.M'!$C$1)*(BD_ATLETAS[F. COMPETENCIA]='CHEQUEO D.M'!F$2)),"N/P")</f>
        <v>N/P</v>
      </c>
      <c r="G234" s="3" t="str" cm="1">
        <f t="array" ref="G234">IFERROR(_xlfn._xlws.FILTER(BD_ATLETAS[TIEMPO],(BD_ATLETAS[ATLETA]=$A234)*(BD_ATLETAS[PRUEBA]='CHEQUEO D.M'!$B$1)*(BD_ATLETAS[SEXO]='CHEQUEO D.M'!$C$1)*(BD_ATLETAS[F. COMPETENCIA]='CHEQUEO D.M'!G$2)),"N/P")</f>
        <v>N/P</v>
      </c>
      <c r="H234" s="3" t="str" cm="1">
        <f t="array" ref="H234">IFERROR(_xlfn._xlws.FILTER(BD_ATLETAS[TIEMPO],(BD_ATLETAS[ATLETA]=$A234)*(BD_ATLETAS[PRUEBA]='CHEQUEO D.M'!$B$1)*(BD_ATLETAS[SEXO]='CHEQUEO D.M'!$C$1)*(BD_ATLETAS[F. COMPETENCIA]='CHEQUEO D.M'!H$2)),"N/P")</f>
        <v>N/P</v>
      </c>
      <c r="I234" s="3" t="str" cm="1">
        <f t="array" ref="I234">IFERROR(_xlfn._xlws.FILTER(BD_ATLETAS[TIEMPO],(BD_ATLETAS[ATLETA]=$A234)*(BD_ATLETAS[PRUEBA]='CHEQUEO D.M'!$B$1)*(BD_ATLETAS[SEXO]='CHEQUEO D.M'!$C$1)*(BD_ATLETAS[F. COMPETENCIA]='CHEQUEO D.M'!I$2)),"N/P")</f>
        <v>N/P</v>
      </c>
      <c r="J234" s="3" t="str" cm="1">
        <f t="array" ref="J234">IFERROR(_xlfn._xlws.FILTER(BD_ATLETAS[TIEMPO],(BD_ATLETAS[ATLETA]=$A234)*(BD_ATLETAS[PRUEBA]='CHEQUEO D.M'!$B$1)*(BD_ATLETAS[SEXO]='CHEQUEO D.M'!$C$1)*(BD_ATLETAS[F. COMPETENCIA]='CHEQUEO D.M'!J$2)),"N/P")</f>
        <v>N/P</v>
      </c>
      <c r="K234" s="3" t="str">
        <f t="shared" si="38"/>
        <v>-</v>
      </c>
      <c r="L234" s="3" t="str">
        <f t="shared" si="39"/>
        <v>-</v>
      </c>
      <c r="M234" s="1" t="str" cm="1">
        <f t="array" ref="M234">_xlfn.IFS(B234&lt;10,"",L234&gt;0,"",L234&lt;0,"VALIDO")</f>
        <v/>
      </c>
      <c r="N234" s="3" t="str">
        <f t="shared" si="41"/>
        <v/>
      </c>
      <c r="O234" s="3" t="str">
        <f t="shared" si="42"/>
        <v/>
      </c>
      <c r="P234" s="3" t="str">
        <f t="shared" si="43"/>
        <v/>
      </c>
      <c r="Q234" s="3" t="str">
        <f t="shared" si="44"/>
        <v/>
      </c>
      <c r="R234" s="3" t="str">
        <f t="shared" si="45"/>
        <v/>
      </c>
      <c r="S234" s="25" t="e" cm="1" vm="1">
        <f t="array" aca="1" ref="S234" ca="1">IF(INDEX(U234:X234,COUNTA(U234:X234))&lt;0,"MEJORA CONTINUA","")</f>
        <v>#VALUE!</v>
      </c>
      <c r="T234" s="1">
        <f t="shared" si="46"/>
        <v>0</v>
      </c>
    </row>
    <row r="235" spans="2:20" x14ac:dyDescent="0.25">
      <c r="B235" s="1">
        <f>_xlfn.XLOOKUP(A235,ATLETAS!$C:$C,ATLETAS!B:B,"-")</f>
        <v>0</v>
      </c>
      <c r="C235" s="1">
        <f>_xlfn.XLOOKUP(A235,ATLETAS!$C:$C,ATLETAS!F:F,"-")</f>
        <v>0</v>
      </c>
      <c r="D235" s="19" t="str">
        <f t="shared" si="40"/>
        <v>-</v>
      </c>
      <c r="E235" s="3" t="str" cm="1">
        <f t="array" ref="E235">IFERROR(_xlfn._xlws.FILTER(BD_ATLETAS[TIEMPO],(BD_ATLETAS[ATLETA]=$A235)*(BD_ATLETAS[PRUEBA]='CHEQUEO D.M'!$B$1)*(BD_ATLETAS[SEXO]='CHEQUEO D.M'!$C$1)*(BD_ATLETAS[F. COMPETENCIA]='CHEQUEO D.M'!E$2)),"N/P")</f>
        <v>N/P</v>
      </c>
      <c r="F235" s="3" t="str" cm="1">
        <f t="array" ref="F235">IFERROR(_xlfn._xlws.FILTER(BD_ATLETAS[TIEMPO],(BD_ATLETAS[ATLETA]=$A235)*(BD_ATLETAS[PRUEBA]='CHEQUEO D.M'!$B$1)*(BD_ATLETAS[SEXO]='CHEQUEO D.M'!$C$1)*(BD_ATLETAS[F. COMPETENCIA]='CHEQUEO D.M'!F$2)),"N/P")</f>
        <v>N/P</v>
      </c>
      <c r="G235" s="3" t="str" cm="1">
        <f t="array" ref="G235">IFERROR(_xlfn._xlws.FILTER(BD_ATLETAS[TIEMPO],(BD_ATLETAS[ATLETA]=$A235)*(BD_ATLETAS[PRUEBA]='CHEQUEO D.M'!$B$1)*(BD_ATLETAS[SEXO]='CHEQUEO D.M'!$C$1)*(BD_ATLETAS[F. COMPETENCIA]='CHEQUEO D.M'!G$2)),"N/P")</f>
        <v>N/P</v>
      </c>
      <c r="H235" s="3" t="str" cm="1">
        <f t="array" ref="H235">IFERROR(_xlfn._xlws.FILTER(BD_ATLETAS[TIEMPO],(BD_ATLETAS[ATLETA]=$A235)*(BD_ATLETAS[PRUEBA]='CHEQUEO D.M'!$B$1)*(BD_ATLETAS[SEXO]='CHEQUEO D.M'!$C$1)*(BD_ATLETAS[F. COMPETENCIA]='CHEQUEO D.M'!H$2)),"N/P")</f>
        <v>N/P</v>
      </c>
      <c r="I235" s="3" t="str" cm="1">
        <f t="array" ref="I235">IFERROR(_xlfn._xlws.FILTER(BD_ATLETAS[TIEMPO],(BD_ATLETAS[ATLETA]=$A235)*(BD_ATLETAS[PRUEBA]='CHEQUEO D.M'!$B$1)*(BD_ATLETAS[SEXO]='CHEQUEO D.M'!$C$1)*(BD_ATLETAS[F. COMPETENCIA]='CHEQUEO D.M'!I$2)),"N/P")</f>
        <v>N/P</v>
      </c>
      <c r="J235" s="3" t="str" cm="1">
        <f t="array" ref="J235">IFERROR(_xlfn._xlws.FILTER(BD_ATLETAS[TIEMPO],(BD_ATLETAS[ATLETA]=$A235)*(BD_ATLETAS[PRUEBA]='CHEQUEO D.M'!$B$1)*(BD_ATLETAS[SEXO]='CHEQUEO D.M'!$C$1)*(BD_ATLETAS[F. COMPETENCIA]='CHEQUEO D.M'!J$2)),"N/P")</f>
        <v>N/P</v>
      </c>
      <c r="K235" s="3" t="str">
        <f t="shared" si="38"/>
        <v>-</v>
      </c>
      <c r="L235" s="3" t="str">
        <f t="shared" si="39"/>
        <v>-</v>
      </c>
      <c r="M235" s="1" t="str" cm="1">
        <f t="array" ref="M235">_xlfn.IFS(B235&lt;10,"",L235&gt;0,"",L235&lt;0,"VALIDO")</f>
        <v/>
      </c>
      <c r="N235" s="3" t="str">
        <f t="shared" si="41"/>
        <v/>
      </c>
      <c r="O235" s="3" t="str">
        <f t="shared" si="42"/>
        <v/>
      </c>
      <c r="P235" s="3" t="str">
        <f t="shared" si="43"/>
        <v/>
      </c>
      <c r="Q235" s="3" t="str">
        <f t="shared" si="44"/>
        <v/>
      </c>
      <c r="R235" s="3" t="str">
        <f t="shared" si="45"/>
        <v/>
      </c>
      <c r="S235" s="25" t="e" cm="1" vm="1">
        <f t="array" aca="1" ref="S235" ca="1">IF(INDEX(U235:X235,COUNTA(U235:X235))&lt;0,"MEJORA CONTINUA","")</f>
        <v>#VALUE!</v>
      </c>
      <c r="T235" s="1">
        <f t="shared" si="46"/>
        <v>0</v>
      </c>
    </row>
    <row r="236" spans="2:20" x14ac:dyDescent="0.25">
      <c r="B236" s="1">
        <f>_xlfn.XLOOKUP(A236,ATLETAS!$C:$C,ATLETAS!B:B,"-")</f>
        <v>0</v>
      </c>
      <c r="C236" s="1">
        <f>_xlfn.XLOOKUP(A236,ATLETAS!$C:$C,ATLETAS!F:F,"-")</f>
        <v>0</v>
      </c>
      <c r="D236" s="19" t="str">
        <f t="shared" si="40"/>
        <v>-</v>
      </c>
      <c r="E236" s="3" t="str" cm="1">
        <f t="array" ref="E236">IFERROR(_xlfn._xlws.FILTER(BD_ATLETAS[TIEMPO],(BD_ATLETAS[ATLETA]=$A236)*(BD_ATLETAS[PRUEBA]='CHEQUEO D.M'!$B$1)*(BD_ATLETAS[SEXO]='CHEQUEO D.M'!$C$1)*(BD_ATLETAS[F. COMPETENCIA]='CHEQUEO D.M'!E$2)),"N/P")</f>
        <v>N/P</v>
      </c>
      <c r="F236" s="3" t="str" cm="1">
        <f t="array" ref="F236">IFERROR(_xlfn._xlws.FILTER(BD_ATLETAS[TIEMPO],(BD_ATLETAS[ATLETA]=$A236)*(BD_ATLETAS[PRUEBA]='CHEQUEO D.M'!$B$1)*(BD_ATLETAS[SEXO]='CHEQUEO D.M'!$C$1)*(BD_ATLETAS[F. COMPETENCIA]='CHEQUEO D.M'!F$2)),"N/P")</f>
        <v>N/P</v>
      </c>
      <c r="G236" s="3" t="str" cm="1">
        <f t="array" ref="G236">IFERROR(_xlfn._xlws.FILTER(BD_ATLETAS[TIEMPO],(BD_ATLETAS[ATLETA]=$A236)*(BD_ATLETAS[PRUEBA]='CHEQUEO D.M'!$B$1)*(BD_ATLETAS[SEXO]='CHEQUEO D.M'!$C$1)*(BD_ATLETAS[F. COMPETENCIA]='CHEQUEO D.M'!G$2)),"N/P")</f>
        <v>N/P</v>
      </c>
      <c r="H236" s="3" t="str" cm="1">
        <f t="array" ref="H236">IFERROR(_xlfn._xlws.FILTER(BD_ATLETAS[TIEMPO],(BD_ATLETAS[ATLETA]=$A236)*(BD_ATLETAS[PRUEBA]='CHEQUEO D.M'!$B$1)*(BD_ATLETAS[SEXO]='CHEQUEO D.M'!$C$1)*(BD_ATLETAS[F. COMPETENCIA]='CHEQUEO D.M'!H$2)),"N/P")</f>
        <v>N/P</v>
      </c>
      <c r="I236" s="3" t="str" cm="1">
        <f t="array" ref="I236">IFERROR(_xlfn._xlws.FILTER(BD_ATLETAS[TIEMPO],(BD_ATLETAS[ATLETA]=$A236)*(BD_ATLETAS[PRUEBA]='CHEQUEO D.M'!$B$1)*(BD_ATLETAS[SEXO]='CHEQUEO D.M'!$C$1)*(BD_ATLETAS[F. COMPETENCIA]='CHEQUEO D.M'!I$2)),"N/P")</f>
        <v>N/P</v>
      </c>
      <c r="J236" s="3" t="str" cm="1">
        <f t="array" ref="J236">IFERROR(_xlfn._xlws.FILTER(BD_ATLETAS[TIEMPO],(BD_ATLETAS[ATLETA]=$A236)*(BD_ATLETAS[PRUEBA]='CHEQUEO D.M'!$B$1)*(BD_ATLETAS[SEXO]='CHEQUEO D.M'!$C$1)*(BD_ATLETAS[F. COMPETENCIA]='CHEQUEO D.M'!J$2)),"N/P")</f>
        <v>N/P</v>
      </c>
      <c r="K236" s="3" t="str">
        <f t="shared" si="38"/>
        <v>-</v>
      </c>
      <c r="L236" s="3" t="str">
        <f t="shared" si="39"/>
        <v>-</v>
      </c>
      <c r="M236" s="1" t="str" cm="1">
        <f t="array" ref="M236">_xlfn.IFS(B236&lt;10,"",L236&gt;0,"",L236&lt;0,"VALIDO")</f>
        <v/>
      </c>
      <c r="N236" s="3" t="str">
        <f t="shared" si="41"/>
        <v/>
      </c>
      <c r="O236" s="3" t="str">
        <f t="shared" si="42"/>
        <v/>
      </c>
      <c r="P236" s="3" t="str">
        <f t="shared" si="43"/>
        <v/>
      </c>
      <c r="Q236" s="3" t="str">
        <f t="shared" si="44"/>
        <v/>
      </c>
      <c r="R236" s="3" t="str">
        <f t="shared" si="45"/>
        <v/>
      </c>
      <c r="S236" s="25" t="e" cm="1" vm="1">
        <f t="array" aca="1" ref="S236" ca="1">IF(INDEX(U236:X236,COUNTA(U236:X236))&lt;0,"MEJORA CONTINUA","")</f>
        <v>#VALUE!</v>
      </c>
      <c r="T236" s="1">
        <f t="shared" si="46"/>
        <v>0</v>
      </c>
    </row>
    <row r="237" spans="2:20" x14ac:dyDescent="0.25">
      <c r="B237" s="1">
        <f>_xlfn.XLOOKUP(A237,ATLETAS!$C:$C,ATLETAS!B:B,"-")</f>
        <v>0</v>
      </c>
      <c r="C237" s="1">
        <f>_xlfn.XLOOKUP(A237,ATLETAS!$C:$C,ATLETAS!F:F,"-")</f>
        <v>0</v>
      </c>
      <c r="D237" s="19" t="str">
        <f t="shared" si="40"/>
        <v>-</v>
      </c>
      <c r="E237" s="3" t="str" cm="1">
        <f t="array" ref="E237">IFERROR(_xlfn._xlws.FILTER(BD_ATLETAS[TIEMPO],(BD_ATLETAS[ATLETA]=$A237)*(BD_ATLETAS[PRUEBA]='CHEQUEO D.M'!$B$1)*(BD_ATLETAS[SEXO]='CHEQUEO D.M'!$C$1)*(BD_ATLETAS[F. COMPETENCIA]='CHEQUEO D.M'!E$2)),"N/P")</f>
        <v>N/P</v>
      </c>
      <c r="F237" s="3" t="str" cm="1">
        <f t="array" ref="F237">IFERROR(_xlfn._xlws.FILTER(BD_ATLETAS[TIEMPO],(BD_ATLETAS[ATLETA]=$A237)*(BD_ATLETAS[PRUEBA]='CHEQUEO D.M'!$B$1)*(BD_ATLETAS[SEXO]='CHEQUEO D.M'!$C$1)*(BD_ATLETAS[F. COMPETENCIA]='CHEQUEO D.M'!F$2)),"N/P")</f>
        <v>N/P</v>
      </c>
      <c r="G237" s="3" t="str" cm="1">
        <f t="array" ref="G237">IFERROR(_xlfn._xlws.FILTER(BD_ATLETAS[TIEMPO],(BD_ATLETAS[ATLETA]=$A237)*(BD_ATLETAS[PRUEBA]='CHEQUEO D.M'!$B$1)*(BD_ATLETAS[SEXO]='CHEQUEO D.M'!$C$1)*(BD_ATLETAS[F. COMPETENCIA]='CHEQUEO D.M'!G$2)),"N/P")</f>
        <v>N/P</v>
      </c>
      <c r="H237" s="3" t="str" cm="1">
        <f t="array" ref="H237">IFERROR(_xlfn._xlws.FILTER(BD_ATLETAS[TIEMPO],(BD_ATLETAS[ATLETA]=$A237)*(BD_ATLETAS[PRUEBA]='CHEQUEO D.M'!$B$1)*(BD_ATLETAS[SEXO]='CHEQUEO D.M'!$C$1)*(BD_ATLETAS[F. COMPETENCIA]='CHEQUEO D.M'!H$2)),"N/P")</f>
        <v>N/P</v>
      </c>
      <c r="I237" s="3" t="str" cm="1">
        <f t="array" ref="I237">IFERROR(_xlfn._xlws.FILTER(BD_ATLETAS[TIEMPO],(BD_ATLETAS[ATLETA]=$A237)*(BD_ATLETAS[PRUEBA]='CHEQUEO D.M'!$B$1)*(BD_ATLETAS[SEXO]='CHEQUEO D.M'!$C$1)*(BD_ATLETAS[F. COMPETENCIA]='CHEQUEO D.M'!I$2)),"N/P")</f>
        <v>N/P</v>
      </c>
      <c r="J237" s="3" t="str" cm="1">
        <f t="array" ref="J237">IFERROR(_xlfn._xlws.FILTER(BD_ATLETAS[TIEMPO],(BD_ATLETAS[ATLETA]=$A237)*(BD_ATLETAS[PRUEBA]='CHEQUEO D.M'!$B$1)*(BD_ATLETAS[SEXO]='CHEQUEO D.M'!$C$1)*(BD_ATLETAS[F. COMPETENCIA]='CHEQUEO D.M'!J$2)),"N/P")</f>
        <v>N/P</v>
      </c>
      <c r="K237" s="3" t="str">
        <f t="shared" si="38"/>
        <v>-</v>
      </c>
      <c r="L237" s="3" t="str">
        <f t="shared" si="39"/>
        <v>-</v>
      </c>
      <c r="M237" s="1" t="str" cm="1">
        <f t="array" ref="M237">_xlfn.IFS(B237&lt;10,"",L237&gt;0,"",L237&lt;0,"VALIDO")</f>
        <v/>
      </c>
      <c r="N237" s="3" t="str">
        <f t="shared" si="41"/>
        <v/>
      </c>
      <c r="O237" s="3" t="str">
        <f t="shared" si="42"/>
        <v/>
      </c>
      <c r="P237" s="3" t="str">
        <f t="shared" si="43"/>
        <v/>
      </c>
      <c r="Q237" s="3" t="str">
        <f t="shared" si="44"/>
        <v/>
      </c>
      <c r="R237" s="3" t="str">
        <f t="shared" si="45"/>
        <v/>
      </c>
      <c r="S237" s="25" t="e" cm="1" vm="1">
        <f t="array" aca="1" ref="S237" ca="1">IF(INDEX(U237:X237,COUNTA(U237:X237))&lt;0,"MEJORA CONTINUA","")</f>
        <v>#VALUE!</v>
      </c>
      <c r="T237" s="1">
        <f t="shared" si="46"/>
        <v>0</v>
      </c>
    </row>
    <row r="238" spans="2:20" x14ac:dyDescent="0.25">
      <c r="B238" s="1">
        <f>_xlfn.XLOOKUP(A238,ATLETAS!$C:$C,ATLETAS!B:B,"-")</f>
        <v>0</v>
      </c>
      <c r="C238" s="1">
        <f>_xlfn.XLOOKUP(A238,ATLETAS!$C:$C,ATLETAS!F:F,"-")</f>
        <v>0</v>
      </c>
      <c r="D238" s="19" t="str">
        <f t="shared" si="40"/>
        <v>-</v>
      </c>
      <c r="E238" s="3" t="str" cm="1">
        <f t="array" ref="E238">IFERROR(_xlfn._xlws.FILTER(BD_ATLETAS[TIEMPO],(BD_ATLETAS[ATLETA]=$A238)*(BD_ATLETAS[PRUEBA]='CHEQUEO D.M'!$B$1)*(BD_ATLETAS[SEXO]='CHEQUEO D.M'!$C$1)*(BD_ATLETAS[F. COMPETENCIA]='CHEQUEO D.M'!E$2)),"N/P")</f>
        <v>N/P</v>
      </c>
      <c r="F238" s="3" t="str" cm="1">
        <f t="array" ref="F238">IFERROR(_xlfn._xlws.FILTER(BD_ATLETAS[TIEMPO],(BD_ATLETAS[ATLETA]=$A238)*(BD_ATLETAS[PRUEBA]='CHEQUEO D.M'!$B$1)*(BD_ATLETAS[SEXO]='CHEQUEO D.M'!$C$1)*(BD_ATLETAS[F. COMPETENCIA]='CHEQUEO D.M'!F$2)),"N/P")</f>
        <v>N/P</v>
      </c>
      <c r="G238" s="3" t="str" cm="1">
        <f t="array" ref="G238">IFERROR(_xlfn._xlws.FILTER(BD_ATLETAS[TIEMPO],(BD_ATLETAS[ATLETA]=$A238)*(BD_ATLETAS[PRUEBA]='CHEQUEO D.M'!$B$1)*(BD_ATLETAS[SEXO]='CHEQUEO D.M'!$C$1)*(BD_ATLETAS[F. COMPETENCIA]='CHEQUEO D.M'!G$2)),"N/P")</f>
        <v>N/P</v>
      </c>
      <c r="H238" s="3" t="str" cm="1">
        <f t="array" ref="H238">IFERROR(_xlfn._xlws.FILTER(BD_ATLETAS[TIEMPO],(BD_ATLETAS[ATLETA]=$A238)*(BD_ATLETAS[PRUEBA]='CHEQUEO D.M'!$B$1)*(BD_ATLETAS[SEXO]='CHEQUEO D.M'!$C$1)*(BD_ATLETAS[F. COMPETENCIA]='CHEQUEO D.M'!H$2)),"N/P")</f>
        <v>N/P</v>
      </c>
      <c r="I238" s="3" t="str" cm="1">
        <f t="array" ref="I238">IFERROR(_xlfn._xlws.FILTER(BD_ATLETAS[TIEMPO],(BD_ATLETAS[ATLETA]=$A238)*(BD_ATLETAS[PRUEBA]='CHEQUEO D.M'!$B$1)*(BD_ATLETAS[SEXO]='CHEQUEO D.M'!$C$1)*(BD_ATLETAS[F. COMPETENCIA]='CHEQUEO D.M'!I$2)),"N/P")</f>
        <v>N/P</v>
      </c>
      <c r="J238" s="3" t="str" cm="1">
        <f t="array" ref="J238">IFERROR(_xlfn._xlws.FILTER(BD_ATLETAS[TIEMPO],(BD_ATLETAS[ATLETA]=$A238)*(BD_ATLETAS[PRUEBA]='CHEQUEO D.M'!$B$1)*(BD_ATLETAS[SEXO]='CHEQUEO D.M'!$C$1)*(BD_ATLETAS[F. COMPETENCIA]='CHEQUEO D.M'!J$2)),"N/P")</f>
        <v>N/P</v>
      </c>
      <c r="K238" s="3" t="str">
        <f t="shared" si="38"/>
        <v>-</v>
      </c>
      <c r="L238" s="3" t="str">
        <f t="shared" si="39"/>
        <v>-</v>
      </c>
      <c r="M238" s="1" t="str" cm="1">
        <f t="array" ref="M238">_xlfn.IFS(B238&lt;10,"",L238&gt;0,"",L238&lt;0,"VALIDO")</f>
        <v/>
      </c>
      <c r="N238" s="3" t="str">
        <f t="shared" si="41"/>
        <v/>
      </c>
      <c r="O238" s="3" t="str">
        <f t="shared" si="42"/>
        <v/>
      </c>
      <c r="P238" s="3" t="str">
        <f t="shared" si="43"/>
        <v/>
      </c>
      <c r="Q238" s="3" t="str">
        <f t="shared" si="44"/>
        <v/>
      </c>
      <c r="R238" s="3" t="str">
        <f t="shared" si="45"/>
        <v/>
      </c>
      <c r="S238" s="25" t="e" cm="1" vm="1">
        <f t="array" aca="1" ref="S238" ca="1">IF(INDEX(U238:X238,COUNTA(U238:X238))&lt;0,"MEJORA CONTINUA","")</f>
        <v>#VALUE!</v>
      </c>
      <c r="T238" s="1">
        <f t="shared" si="46"/>
        <v>0</v>
      </c>
    </row>
    <row r="239" spans="2:20" x14ac:dyDescent="0.25">
      <c r="B239" s="1">
        <f>_xlfn.XLOOKUP(A239,ATLETAS!$C:$C,ATLETAS!B:B,"-")</f>
        <v>0</v>
      </c>
      <c r="C239" s="1">
        <f>_xlfn.XLOOKUP(A239,ATLETAS!$C:$C,ATLETAS!F:F,"-")</f>
        <v>0</v>
      </c>
      <c r="D239" s="19" t="str">
        <f t="shared" si="40"/>
        <v>-</v>
      </c>
      <c r="E239" s="3" t="str" cm="1">
        <f t="array" ref="E239">IFERROR(_xlfn._xlws.FILTER(BD_ATLETAS[TIEMPO],(BD_ATLETAS[ATLETA]=$A239)*(BD_ATLETAS[PRUEBA]='CHEQUEO D.M'!$B$1)*(BD_ATLETAS[SEXO]='CHEQUEO D.M'!$C$1)*(BD_ATLETAS[F. COMPETENCIA]='CHEQUEO D.M'!E$2)),"N/P")</f>
        <v>N/P</v>
      </c>
      <c r="F239" s="3" t="str" cm="1">
        <f t="array" ref="F239">IFERROR(_xlfn._xlws.FILTER(BD_ATLETAS[TIEMPO],(BD_ATLETAS[ATLETA]=$A239)*(BD_ATLETAS[PRUEBA]='CHEQUEO D.M'!$B$1)*(BD_ATLETAS[SEXO]='CHEQUEO D.M'!$C$1)*(BD_ATLETAS[F. COMPETENCIA]='CHEQUEO D.M'!F$2)),"N/P")</f>
        <v>N/P</v>
      </c>
      <c r="G239" s="3" t="str" cm="1">
        <f t="array" ref="G239">IFERROR(_xlfn._xlws.FILTER(BD_ATLETAS[TIEMPO],(BD_ATLETAS[ATLETA]=$A239)*(BD_ATLETAS[PRUEBA]='CHEQUEO D.M'!$B$1)*(BD_ATLETAS[SEXO]='CHEQUEO D.M'!$C$1)*(BD_ATLETAS[F. COMPETENCIA]='CHEQUEO D.M'!G$2)),"N/P")</f>
        <v>N/P</v>
      </c>
      <c r="H239" s="3" t="str" cm="1">
        <f t="array" ref="H239">IFERROR(_xlfn._xlws.FILTER(BD_ATLETAS[TIEMPO],(BD_ATLETAS[ATLETA]=$A239)*(BD_ATLETAS[PRUEBA]='CHEQUEO D.M'!$B$1)*(BD_ATLETAS[SEXO]='CHEQUEO D.M'!$C$1)*(BD_ATLETAS[F. COMPETENCIA]='CHEQUEO D.M'!H$2)),"N/P")</f>
        <v>N/P</v>
      </c>
      <c r="I239" s="3" t="str" cm="1">
        <f t="array" ref="I239">IFERROR(_xlfn._xlws.FILTER(BD_ATLETAS[TIEMPO],(BD_ATLETAS[ATLETA]=$A239)*(BD_ATLETAS[PRUEBA]='CHEQUEO D.M'!$B$1)*(BD_ATLETAS[SEXO]='CHEQUEO D.M'!$C$1)*(BD_ATLETAS[F. COMPETENCIA]='CHEQUEO D.M'!I$2)),"N/P")</f>
        <v>N/P</v>
      </c>
      <c r="J239" s="3" t="str" cm="1">
        <f t="array" ref="J239">IFERROR(_xlfn._xlws.FILTER(BD_ATLETAS[TIEMPO],(BD_ATLETAS[ATLETA]=$A239)*(BD_ATLETAS[PRUEBA]='CHEQUEO D.M'!$B$1)*(BD_ATLETAS[SEXO]='CHEQUEO D.M'!$C$1)*(BD_ATLETAS[F. COMPETENCIA]='CHEQUEO D.M'!J$2)),"N/P")</f>
        <v>N/P</v>
      </c>
      <c r="K239" s="3" t="str">
        <f t="shared" si="38"/>
        <v>-</v>
      </c>
      <c r="L239" s="3" t="str">
        <f t="shared" si="39"/>
        <v>-</v>
      </c>
      <c r="M239" s="1" t="str" cm="1">
        <f t="array" ref="M239">_xlfn.IFS(B239&lt;10,"",L239&gt;0,"",L239&lt;0,"VALIDO")</f>
        <v/>
      </c>
      <c r="N239" s="3" t="str">
        <f t="shared" si="41"/>
        <v/>
      </c>
      <c r="O239" s="3" t="str">
        <f t="shared" si="42"/>
        <v/>
      </c>
      <c r="P239" s="3" t="str">
        <f t="shared" si="43"/>
        <v/>
      </c>
      <c r="Q239" s="3" t="str">
        <f t="shared" si="44"/>
        <v/>
      </c>
      <c r="R239" s="3" t="str">
        <f t="shared" si="45"/>
        <v/>
      </c>
      <c r="S239" s="25" t="e" cm="1" vm="1">
        <f t="array" aca="1" ref="S239" ca="1">IF(INDEX(U239:X239,COUNTA(U239:X239))&lt;0,"MEJORA CONTINUA","")</f>
        <v>#VALUE!</v>
      </c>
      <c r="T239" s="1">
        <f t="shared" si="46"/>
        <v>0</v>
      </c>
    </row>
    <row r="240" spans="2:20" x14ac:dyDescent="0.25">
      <c r="B240" s="1">
        <f>_xlfn.XLOOKUP(A240,ATLETAS!$C:$C,ATLETAS!B:B,"-")</f>
        <v>0</v>
      </c>
      <c r="C240" s="1">
        <f>_xlfn.XLOOKUP(A240,ATLETAS!$C:$C,ATLETAS!F:F,"-")</f>
        <v>0</v>
      </c>
      <c r="D240" s="19" t="str">
        <f t="shared" si="40"/>
        <v>-</v>
      </c>
      <c r="E240" s="3" t="str" cm="1">
        <f t="array" ref="E240">IFERROR(_xlfn._xlws.FILTER(BD_ATLETAS[TIEMPO],(BD_ATLETAS[ATLETA]=$A240)*(BD_ATLETAS[PRUEBA]='CHEQUEO D.M'!$B$1)*(BD_ATLETAS[SEXO]='CHEQUEO D.M'!$C$1)*(BD_ATLETAS[F. COMPETENCIA]='CHEQUEO D.M'!E$2)),"N/P")</f>
        <v>N/P</v>
      </c>
      <c r="F240" s="3" t="str" cm="1">
        <f t="array" ref="F240">IFERROR(_xlfn._xlws.FILTER(BD_ATLETAS[TIEMPO],(BD_ATLETAS[ATLETA]=$A240)*(BD_ATLETAS[PRUEBA]='CHEQUEO D.M'!$B$1)*(BD_ATLETAS[SEXO]='CHEQUEO D.M'!$C$1)*(BD_ATLETAS[F. COMPETENCIA]='CHEQUEO D.M'!F$2)),"N/P")</f>
        <v>N/P</v>
      </c>
      <c r="G240" s="3" t="str" cm="1">
        <f t="array" ref="G240">IFERROR(_xlfn._xlws.FILTER(BD_ATLETAS[TIEMPO],(BD_ATLETAS[ATLETA]=$A240)*(BD_ATLETAS[PRUEBA]='CHEQUEO D.M'!$B$1)*(BD_ATLETAS[SEXO]='CHEQUEO D.M'!$C$1)*(BD_ATLETAS[F. COMPETENCIA]='CHEQUEO D.M'!G$2)),"N/P")</f>
        <v>N/P</v>
      </c>
      <c r="H240" s="3" t="str" cm="1">
        <f t="array" ref="H240">IFERROR(_xlfn._xlws.FILTER(BD_ATLETAS[TIEMPO],(BD_ATLETAS[ATLETA]=$A240)*(BD_ATLETAS[PRUEBA]='CHEQUEO D.M'!$B$1)*(BD_ATLETAS[SEXO]='CHEQUEO D.M'!$C$1)*(BD_ATLETAS[F. COMPETENCIA]='CHEQUEO D.M'!H$2)),"N/P")</f>
        <v>N/P</v>
      </c>
      <c r="I240" s="3" t="str" cm="1">
        <f t="array" ref="I240">IFERROR(_xlfn._xlws.FILTER(BD_ATLETAS[TIEMPO],(BD_ATLETAS[ATLETA]=$A240)*(BD_ATLETAS[PRUEBA]='CHEQUEO D.M'!$B$1)*(BD_ATLETAS[SEXO]='CHEQUEO D.M'!$C$1)*(BD_ATLETAS[F. COMPETENCIA]='CHEQUEO D.M'!I$2)),"N/P")</f>
        <v>N/P</v>
      </c>
      <c r="J240" s="3" t="str" cm="1">
        <f t="array" ref="J240">IFERROR(_xlfn._xlws.FILTER(BD_ATLETAS[TIEMPO],(BD_ATLETAS[ATLETA]=$A240)*(BD_ATLETAS[PRUEBA]='CHEQUEO D.M'!$B$1)*(BD_ATLETAS[SEXO]='CHEQUEO D.M'!$C$1)*(BD_ATLETAS[F. COMPETENCIA]='CHEQUEO D.M'!J$2)),"N/P")</f>
        <v>N/P</v>
      </c>
      <c r="K240" s="3" t="str">
        <f t="shared" si="38"/>
        <v>-</v>
      </c>
      <c r="L240" s="3" t="str">
        <f t="shared" si="39"/>
        <v>-</v>
      </c>
      <c r="M240" s="1" t="str" cm="1">
        <f t="array" ref="M240">_xlfn.IFS(B240&lt;10,"",L240&gt;0,"",L240&lt;0,"VALIDO")</f>
        <v/>
      </c>
      <c r="N240" s="3" t="str">
        <f t="shared" si="41"/>
        <v/>
      </c>
      <c r="O240" s="3" t="str">
        <f t="shared" si="42"/>
        <v/>
      </c>
      <c r="P240" s="3" t="str">
        <f t="shared" si="43"/>
        <v/>
      </c>
      <c r="Q240" s="3" t="str">
        <f t="shared" si="44"/>
        <v/>
      </c>
      <c r="R240" s="3" t="str">
        <f t="shared" si="45"/>
        <v/>
      </c>
      <c r="S240" s="25" t="e" cm="1" vm="1">
        <f t="array" aca="1" ref="S240" ca="1">IF(INDEX(U240:X240,COUNTA(U240:X240))&lt;0,"MEJORA CONTINUA","")</f>
        <v>#VALUE!</v>
      </c>
      <c r="T240" s="1">
        <f t="shared" si="46"/>
        <v>0</v>
      </c>
    </row>
    <row r="241" spans="2:20" x14ac:dyDescent="0.25">
      <c r="B241" s="1">
        <f>_xlfn.XLOOKUP(A241,ATLETAS!$C:$C,ATLETAS!B:B,"-")</f>
        <v>0</v>
      </c>
      <c r="C241" s="1">
        <f>_xlfn.XLOOKUP(A241,ATLETAS!$C:$C,ATLETAS!F:F,"-")</f>
        <v>0</v>
      </c>
      <c r="D241" s="19" t="str">
        <f t="shared" si="40"/>
        <v>-</v>
      </c>
      <c r="E241" s="3" t="str" cm="1">
        <f t="array" ref="E241">IFERROR(_xlfn._xlws.FILTER(BD_ATLETAS[TIEMPO],(BD_ATLETAS[ATLETA]=$A241)*(BD_ATLETAS[PRUEBA]='CHEQUEO D.M'!$B$1)*(BD_ATLETAS[SEXO]='CHEQUEO D.M'!$C$1)*(BD_ATLETAS[F. COMPETENCIA]='CHEQUEO D.M'!E$2)),"N/P")</f>
        <v>N/P</v>
      </c>
      <c r="F241" s="3" t="str" cm="1">
        <f t="array" ref="F241">IFERROR(_xlfn._xlws.FILTER(BD_ATLETAS[TIEMPO],(BD_ATLETAS[ATLETA]=$A241)*(BD_ATLETAS[PRUEBA]='CHEQUEO D.M'!$B$1)*(BD_ATLETAS[SEXO]='CHEQUEO D.M'!$C$1)*(BD_ATLETAS[F. COMPETENCIA]='CHEQUEO D.M'!F$2)),"N/P")</f>
        <v>N/P</v>
      </c>
      <c r="G241" s="3" t="str" cm="1">
        <f t="array" ref="G241">IFERROR(_xlfn._xlws.FILTER(BD_ATLETAS[TIEMPO],(BD_ATLETAS[ATLETA]=$A241)*(BD_ATLETAS[PRUEBA]='CHEQUEO D.M'!$B$1)*(BD_ATLETAS[SEXO]='CHEQUEO D.M'!$C$1)*(BD_ATLETAS[F. COMPETENCIA]='CHEQUEO D.M'!G$2)),"N/P")</f>
        <v>N/P</v>
      </c>
      <c r="H241" s="3" t="str" cm="1">
        <f t="array" ref="H241">IFERROR(_xlfn._xlws.FILTER(BD_ATLETAS[TIEMPO],(BD_ATLETAS[ATLETA]=$A241)*(BD_ATLETAS[PRUEBA]='CHEQUEO D.M'!$B$1)*(BD_ATLETAS[SEXO]='CHEQUEO D.M'!$C$1)*(BD_ATLETAS[F. COMPETENCIA]='CHEQUEO D.M'!H$2)),"N/P")</f>
        <v>N/P</v>
      </c>
      <c r="I241" s="3" t="str" cm="1">
        <f t="array" ref="I241">IFERROR(_xlfn._xlws.FILTER(BD_ATLETAS[TIEMPO],(BD_ATLETAS[ATLETA]=$A241)*(BD_ATLETAS[PRUEBA]='CHEQUEO D.M'!$B$1)*(BD_ATLETAS[SEXO]='CHEQUEO D.M'!$C$1)*(BD_ATLETAS[F. COMPETENCIA]='CHEQUEO D.M'!I$2)),"N/P")</f>
        <v>N/P</v>
      </c>
      <c r="J241" s="3" t="str" cm="1">
        <f t="array" ref="J241">IFERROR(_xlfn._xlws.FILTER(BD_ATLETAS[TIEMPO],(BD_ATLETAS[ATLETA]=$A241)*(BD_ATLETAS[PRUEBA]='CHEQUEO D.M'!$B$1)*(BD_ATLETAS[SEXO]='CHEQUEO D.M'!$C$1)*(BD_ATLETAS[F. COMPETENCIA]='CHEQUEO D.M'!J$2)),"N/P")</f>
        <v>N/P</v>
      </c>
      <c r="K241" s="3" t="str">
        <f t="shared" si="38"/>
        <v>-</v>
      </c>
      <c r="L241" s="3" t="str">
        <f t="shared" si="39"/>
        <v>-</v>
      </c>
      <c r="M241" s="1" t="str" cm="1">
        <f t="array" ref="M241">_xlfn.IFS(B241&lt;10,"",L241&gt;0,"",L241&lt;0,"VALIDO")</f>
        <v/>
      </c>
      <c r="N241" s="3" t="str">
        <f t="shared" si="41"/>
        <v/>
      </c>
      <c r="O241" s="3" t="str">
        <f t="shared" si="42"/>
        <v/>
      </c>
      <c r="P241" s="3" t="str">
        <f t="shared" si="43"/>
        <v/>
      </c>
      <c r="Q241" s="3" t="str">
        <f t="shared" si="44"/>
        <v/>
      </c>
      <c r="R241" s="3" t="str">
        <f t="shared" si="45"/>
        <v/>
      </c>
      <c r="S241" s="25" t="e" cm="1" vm="1">
        <f t="array" aca="1" ref="S241" ca="1">IF(INDEX(U241:X241,COUNTA(U241:X241))&lt;0,"MEJORA CONTINUA","")</f>
        <v>#VALUE!</v>
      </c>
      <c r="T241" s="1">
        <f t="shared" si="46"/>
        <v>0</v>
      </c>
    </row>
    <row r="242" spans="2:20" x14ac:dyDescent="0.25">
      <c r="B242" s="1">
        <f>_xlfn.XLOOKUP(A242,ATLETAS!$C:$C,ATLETAS!B:B,"-")</f>
        <v>0</v>
      </c>
      <c r="C242" s="1">
        <f>_xlfn.XLOOKUP(A242,ATLETAS!$C:$C,ATLETAS!F:F,"-")</f>
        <v>0</v>
      </c>
      <c r="D242" s="19" t="str">
        <f t="shared" si="40"/>
        <v>-</v>
      </c>
      <c r="E242" s="3" t="str" cm="1">
        <f t="array" ref="E242">IFERROR(_xlfn._xlws.FILTER(BD_ATLETAS[TIEMPO],(BD_ATLETAS[ATLETA]=$A242)*(BD_ATLETAS[PRUEBA]='CHEQUEO D.M'!$B$1)*(BD_ATLETAS[SEXO]='CHEQUEO D.M'!$C$1)*(BD_ATLETAS[F. COMPETENCIA]='CHEQUEO D.M'!E$2)),"N/P")</f>
        <v>N/P</v>
      </c>
      <c r="F242" s="3" t="str" cm="1">
        <f t="array" ref="F242">IFERROR(_xlfn._xlws.FILTER(BD_ATLETAS[TIEMPO],(BD_ATLETAS[ATLETA]=$A242)*(BD_ATLETAS[PRUEBA]='CHEQUEO D.M'!$B$1)*(BD_ATLETAS[SEXO]='CHEQUEO D.M'!$C$1)*(BD_ATLETAS[F. COMPETENCIA]='CHEQUEO D.M'!F$2)),"N/P")</f>
        <v>N/P</v>
      </c>
      <c r="G242" s="3" t="str" cm="1">
        <f t="array" ref="G242">IFERROR(_xlfn._xlws.FILTER(BD_ATLETAS[TIEMPO],(BD_ATLETAS[ATLETA]=$A242)*(BD_ATLETAS[PRUEBA]='CHEQUEO D.M'!$B$1)*(BD_ATLETAS[SEXO]='CHEQUEO D.M'!$C$1)*(BD_ATLETAS[F. COMPETENCIA]='CHEQUEO D.M'!G$2)),"N/P")</f>
        <v>N/P</v>
      </c>
      <c r="H242" s="3" t="str" cm="1">
        <f t="array" ref="H242">IFERROR(_xlfn._xlws.FILTER(BD_ATLETAS[TIEMPO],(BD_ATLETAS[ATLETA]=$A242)*(BD_ATLETAS[PRUEBA]='CHEQUEO D.M'!$B$1)*(BD_ATLETAS[SEXO]='CHEQUEO D.M'!$C$1)*(BD_ATLETAS[F. COMPETENCIA]='CHEQUEO D.M'!H$2)),"N/P")</f>
        <v>N/P</v>
      </c>
      <c r="I242" s="3" t="str" cm="1">
        <f t="array" ref="I242">IFERROR(_xlfn._xlws.FILTER(BD_ATLETAS[TIEMPO],(BD_ATLETAS[ATLETA]=$A242)*(BD_ATLETAS[PRUEBA]='CHEQUEO D.M'!$B$1)*(BD_ATLETAS[SEXO]='CHEQUEO D.M'!$C$1)*(BD_ATLETAS[F. COMPETENCIA]='CHEQUEO D.M'!I$2)),"N/P")</f>
        <v>N/P</v>
      </c>
      <c r="J242" s="3" t="str" cm="1">
        <f t="array" ref="J242">IFERROR(_xlfn._xlws.FILTER(BD_ATLETAS[TIEMPO],(BD_ATLETAS[ATLETA]=$A242)*(BD_ATLETAS[PRUEBA]='CHEQUEO D.M'!$B$1)*(BD_ATLETAS[SEXO]='CHEQUEO D.M'!$C$1)*(BD_ATLETAS[F. COMPETENCIA]='CHEQUEO D.M'!J$2)),"N/P")</f>
        <v>N/P</v>
      </c>
      <c r="K242" s="3" t="str">
        <f t="shared" si="38"/>
        <v>-</v>
      </c>
      <c r="L242" s="3" t="str">
        <f t="shared" si="39"/>
        <v>-</v>
      </c>
      <c r="M242" s="1" t="str" cm="1">
        <f t="array" ref="M242">_xlfn.IFS(B242&lt;10,"",L242&gt;0,"",L242&lt;0,"VALIDO")</f>
        <v/>
      </c>
      <c r="N242" s="3" t="str">
        <f t="shared" si="41"/>
        <v/>
      </c>
      <c r="O242" s="3" t="str">
        <f t="shared" si="42"/>
        <v/>
      </c>
      <c r="P242" s="3" t="str">
        <f t="shared" si="43"/>
        <v/>
      </c>
      <c r="Q242" s="3" t="str">
        <f t="shared" si="44"/>
        <v/>
      </c>
      <c r="R242" s="3" t="str">
        <f t="shared" si="45"/>
        <v/>
      </c>
      <c r="S242" s="25" t="e" cm="1" vm="1">
        <f t="array" aca="1" ref="S242" ca="1">IF(INDEX(U242:X242,COUNTA(U242:X242))&lt;0,"MEJORA CONTINUA","")</f>
        <v>#VALUE!</v>
      </c>
      <c r="T242" s="1">
        <f t="shared" si="46"/>
        <v>0</v>
      </c>
    </row>
    <row r="243" spans="2:20" x14ac:dyDescent="0.25">
      <c r="B243" s="1">
        <f>_xlfn.XLOOKUP(A243,ATLETAS!$C:$C,ATLETAS!B:B,"-")</f>
        <v>0</v>
      </c>
      <c r="C243" s="1">
        <f>_xlfn.XLOOKUP(A243,ATLETAS!$C:$C,ATLETAS!F:F,"-")</f>
        <v>0</v>
      </c>
      <c r="D243" s="19" t="str">
        <f t="shared" si="40"/>
        <v>-</v>
      </c>
      <c r="E243" s="3" t="str" cm="1">
        <f t="array" ref="E243">IFERROR(_xlfn._xlws.FILTER(BD_ATLETAS[TIEMPO],(BD_ATLETAS[ATLETA]=$A243)*(BD_ATLETAS[PRUEBA]='CHEQUEO D.M'!$B$1)*(BD_ATLETAS[SEXO]='CHEQUEO D.M'!$C$1)*(BD_ATLETAS[F. COMPETENCIA]='CHEQUEO D.M'!E$2)),"N/P")</f>
        <v>N/P</v>
      </c>
      <c r="F243" s="3" t="str" cm="1">
        <f t="array" ref="F243">IFERROR(_xlfn._xlws.FILTER(BD_ATLETAS[TIEMPO],(BD_ATLETAS[ATLETA]=$A243)*(BD_ATLETAS[PRUEBA]='CHEQUEO D.M'!$B$1)*(BD_ATLETAS[SEXO]='CHEQUEO D.M'!$C$1)*(BD_ATLETAS[F. COMPETENCIA]='CHEQUEO D.M'!F$2)),"N/P")</f>
        <v>N/P</v>
      </c>
      <c r="G243" s="3" t="str" cm="1">
        <f t="array" ref="G243">IFERROR(_xlfn._xlws.FILTER(BD_ATLETAS[TIEMPO],(BD_ATLETAS[ATLETA]=$A243)*(BD_ATLETAS[PRUEBA]='CHEQUEO D.M'!$B$1)*(BD_ATLETAS[SEXO]='CHEQUEO D.M'!$C$1)*(BD_ATLETAS[F. COMPETENCIA]='CHEQUEO D.M'!G$2)),"N/P")</f>
        <v>N/P</v>
      </c>
      <c r="H243" s="3" t="str" cm="1">
        <f t="array" ref="H243">IFERROR(_xlfn._xlws.FILTER(BD_ATLETAS[TIEMPO],(BD_ATLETAS[ATLETA]=$A243)*(BD_ATLETAS[PRUEBA]='CHEQUEO D.M'!$B$1)*(BD_ATLETAS[SEXO]='CHEQUEO D.M'!$C$1)*(BD_ATLETAS[F. COMPETENCIA]='CHEQUEO D.M'!H$2)),"N/P")</f>
        <v>N/P</v>
      </c>
      <c r="I243" s="3" t="str" cm="1">
        <f t="array" ref="I243">IFERROR(_xlfn._xlws.FILTER(BD_ATLETAS[TIEMPO],(BD_ATLETAS[ATLETA]=$A243)*(BD_ATLETAS[PRUEBA]='CHEQUEO D.M'!$B$1)*(BD_ATLETAS[SEXO]='CHEQUEO D.M'!$C$1)*(BD_ATLETAS[F. COMPETENCIA]='CHEQUEO D.M'!I$2)),"N/P")</f>
        <v>N/P</v>
      </c>
      <c r="J243" s="3" t="str" cm="1">
        <f t="array" ref="J243">IFERROR(_xlfn._xlws.FILTER(BD_ATLETAS[TIEMPO],(BD_ATLETAS[ATLETA]=$A243)*(BD_ATLETAS[PRUEBA]='CHEQUEO D.M'!$B$1)*(BD_ATLETAS[SEXO]='CHEQUEO D.M'!$C$1)*(BD_ATLETAS[F. COMPETENCIA]='CHEQUEO D.M'!J$2)),"N/P")</f>
        <v>N/P</v>
      </c>
      <c r="K243" s="3" t="str">
        <f t="shared" si="38"/>
        <v>-</v>
      </c>
      <c r="L243" s="3" t="str">
        <f t="shared" si="39"/>
        <v>-</v>
      </c>
      <c r="M243" s="1" t="str" cm="1">
        <f t="array" ref="M243">_xlfn.IFS(B243&lt;10,"",L243&gt;0,"",L243&lt;0,"VALIDO")</f>
        <v/>
      </c>
      <c r="N243" s="3" t="str">
        <f t="shared" si="41"/>
        <v/>
      </c>
      <c r="O243" s="3" t="str">
        <f t="shared" si="42"/>
        <v/>
      </c>
      <c r="P243" s="3" t="str">
        <f t="shared" si="43"/>
        <v/>
      </c>
      <c r="Q243" s="3" t="str">
        <f t="shared" si="44"/>
        <v/>
      </c>
      <c r="R243" s="3" t="str">
        <f t="shared" si="45"/>
        <v/>
      </c>
      <c r="S243" s="25" t="e" cm="1" vm="1">
        <f t="array" aca="1" ref="S243" ca="1">IF(INDEX(U243:X243,COUNTA(U243:X243))&lt;0,"MEJORA CONTINUA","")</f>
        <v>#VALUE!</v>
      </c>
      <c r="T243" s="1">
        <f t="shared" si="46"/>
        <v>0</v>
      </c>
    </row>
    <row r="244" spans="2:20" x14ac:dyDescent="0.25">
      <c r="B244" s="1">
        <f>_xlfn.XLOOKUP(A244,ATLETAS!$C:$C,ATLETAS!B:B,"-")</f>
        <v>0</v>
      </c>
      <c r="C244" s="1">
        <f>_xlfn.XLOOKUP(A244,ATLETAS!$C:$C,ATLETAS!F:F,"-")</f>
        <v>0</v>
      </c>
      <c r="D244" s="19" t="str">
        <f t="shared" si="40"/>
        <v>-</v>
      </c>
      <c r="E244" s="3" t="str" cm="1">
        <f t="array" ref="E244">IFERROR(_xlfn._xlws.FILTER(BD_ATLETAS[TIEMPO],(BD_ATLETAS[ATLETA]=$A244)*(BD_ATLETAS[PRUEBA]='CHEQUEO D.M'!$B$1)*(BD_ATLETAS[SEXO]='CHEQUEO D.M'!$C$1)*(BD_ATLETAS[F. COMPETENCIA]='CHEQUEO D.M'!E$2)),"N/P")</f>
        <v>N/P</v>
      </c>
      <c r="F244" s="3" t="str" cm="1">
        <f t="array" ref="F244">IFERROR(_xlfn._xlws.FILTER(BD_ATLETAS[TIEMPO],(BD_ATLETAS[ATLETA]=$A244)*(BD_ATLETAS[PRUEBA]='CHEQUEO D.M'!$B$1)*(BD_ATLETAS[SEXO]='CHEQUEO D.M'!$C$1)*(BD_ATLETAS[F. COMPETENCIA]='CHEQUEO D.M'!F$2)),"N/P")</f>
        <v>N/P</v>
      </c>
      <c r="G244" s="3" t="str" cm="1">
        <f t="array" ref="G244">IFERROR(_xlfn._xlws.FILTER(BD_ATLETAS[TIEMPO],(BD_ATLETAS[ATLETA]=$A244)*(BD_ATLETAS[PRUEBA]='CHEQUEO D.M'!$B$1)*(BD_ATLETAS[SEXO]='CHEQUEO D.M'!$C$1)*(BD_ATLETAS[F. COMPETENCIA]='CHEQUEO D.M'!G$2)),"N/P")</f>
        <v>N/P</v>
      </c>
      <c r="H244" s="3" t="str" cm="1">
        <f t="array" ref="H244">IFERROR(_xlfn._xlws.FILTER(BD_ATLETAS[TIEMPO],(BD_ATLETAS[ATLETA]=$A244)*(BD_ATLETAS[PRUEBA]='CHEQUEO D.M'!$B$1)*(BD_ATLETAS[SEXO]='CHEQUEO D.M'!$C$1)*(BD_ATLETAS[F. COMPETENCIA]='CHEQUEO D.M'!H$2)),"N/P")</f>
        <v>N/P</v>
      </c>
      <c r="I244" s="3" t="str" cm="1">
        <f t="array" ref="I244">IFERROR(_xlfn._xlws.FILTER(BD_ATLETAS[TIEMPO],(BD_ATLETAS[ATLETA]=$A244)*(BD_ATLETAS[PRUEBA]='CHEQUEO D.M'!$B$1)*(BD_ATLETAS[SEXO]='CHEQUEO D.M'!$C$1)*(BD_ATLETAS[F. COMPETENCIA]='CHEQUEO D.M'!I$2)),"N/P")</f>
        <v>N/P</v>
      </c>
      <c r="J244" s="3" t="str" cm="1">
        <f t="array" ref="J244">IFERROR(_xlfn._xlws.FILTER(BD_ATLETAS[TIEMPO],(BD_ATLETAS[ATLETA]=$A244)*(BD_ATLETAS[PRUEBA]='CHEQUEO D.M'!$B$1)*(BD_ATLETAS[SEXO]='CHEQUEO D.M'!$C$1)*(BD_ATLETAS[F. COMPETENCIA]='CHEQUEO D.M'!J$2)),"N/P")</f>
        <v>N/P</v>
      </c>
      <c r="K244" s="3" t="str">
        <f t="shared" si="38"/>
        <v>-</v>
      </c>
      <c r="L244" s="3" t="str">
        <f t="shared" si="39"/>
        <v>-</v>
      </c>
      <c r="M244" s="1" t="str" cm="1">
        <f t="array" ref="M244">_xlfn.IFS(B244&lt;10,"",L244&gt;0,"",L244&lt;0,"VALIDO")</f>
        <v/>
      </c>
      <c r="N244" s="3" t="str">
        <f t="shared" si="41"/>
        <v/>
      </c>
      <c r="O244" s="3" t="str">
        <f t="shared" si="42"/>
        <v/>
      </c>
      <c r="P244" s="3" t="str">
        <f t="shared" si="43"/>
        <v/>
      </c>
      <c r="Q244" s="3" t="str">
        <f t="shared" si="44"/>
        <v/>
      </c>
      <c r="R244" s="3" t="str">
        <f t="shared" si="45"/>
        <v/>
      </c>
      <c r="S244" s="25" t="e" cm="1" vm="1">
        <f t="array" aca="1" ref="S244" ca="1">IF(INDEX(U244:X244,COUNTA(U244:X244))&lt;0,"MEJORA CONTINUA","")</f>
        <v>#VALUE!</v>
      </c>
      <c r="T244" s="1">
        <f t="shared" si="46"/>
        <v>0</v>
      </c>
    </row>
    <row r="245" spans="2:20" x14ac:dyDescent="0.25">
      <c r="B245" s="1">
        <f>_xlfn.XLOOKUP(A245,ATLETAS!$C:$C,ATLETAS!B:B,"-")</f>
        <v>0</v>
      </c>
      <c r="C245" s="1">
        <f>_xlfn.XLOOKUP(A245,ATLETAS!$C:$C,ATLETAS!F:F,"-")</f>
        <v>0</v>
      </c>
      <c r="D245" s="19" t="str">
        <f t="shared" si="40"/>
        <v>-</v>
      </c>
      <c r="E245" s="3" t="str" cm="1">
        <f t="array" ref="E245">IFERROR(_xlfn._xlws.FILTER(BD_ATLETAS[TIEMPO],(BD_ATLETAS[ATLETA]=$A245)*(BD_ATLETAS[PRUEBA]='CHEQUEO D.M'!$B$1)*(BD_ATLETAS[SEXO]='CHEQUEO D.M'!$C$1)*(BD_ATLETAS[F. COMPETENCIA]='CHEQUEO D.M'!E$2)),"N/P")</f>
        <v>N/P</v>
      </c>
      <c r="F245" s="3" t="str" cm="1">
        <f t="array" ref="F245">IFERROR(_xlfn._xlws.FILTER(BD_ATLETAS[TIEMPO],(BD_ATLETAS[ATLETA]=$A245)*(BD_ATLETAS[PRUEBA]='CHEQUEO D.M'!$B$1)*(BD_ATLETAS[SEXO]='CHEQUEO D.M'!$C$1)*(BD_ATLETAS[F. COMPETENCIA]='CHEQUEO D.M'!F$2)),"N/P")</f>
        <v>N/P</v>
      </c>
      <c r="G245" s="3" t="str" cm="1">
        <f t="array" ref="G245">IFERROR(_xlfn._xlws.FILTER(BD_ATLETAS[TIEMPO],(BD_ATLETAS[ATLETA]=$A245)*(BD_ATLETAS[PRUEBA]='CHEQUEO D.M'!$B$1)*(BD_ATLETAS[SEXO]='CHEQUEO D.M'!$C$1)*(BD_ATLETAS[F. COMPETENCIA]='CHEQUEO D.M'!G$2)),"N/P")</f>
        <v>N/P</v>
      </c>
      <c r="H245" s="3" t="str" cm="1">
        <f t="array" ref="H245">IFERROR(_xlfn._xlws.FILTER(BD_ATLETAS[TIEMPO],(BD_ATLETAS[ATLETA]=$A245)*(BD_ATLETAS[PRUEBA]='CHEQUEO D.M'!$B$1)*(BD_ATLETAS[SEXO]='CHEQUEO D.M'!$C$1)*(BD_ATLETAS[F. COMPETENCIA]='CHEQUEO D.M'!H$2)),"N/P")</f>
        <v>N/P</v>
      </c>
      <c r="I245" s="3" t="str" cm="1">
        <f t="array" ref="I245">IFERROR(_xlfn._xlws.FILTER(BD_ATLETAS[TIEMPO],(BD_ATLETAS[ATLETA]=$A245)*(BD_ATLETAS[PRUEBA]='CHEQUEO D.M'!$B$1)*(BD_ATLETAS[SEXO]='CHEQUEO D.M'!$C$1)*(BD_ATLETAS[F. COMPETENCIA]='CHEQUEO D.M'!I$2)),"N/P")</f>
        <v>N/P</v>
      </c>
      <c r="J245" s="3" t="str" cm="1">
        <f t="array" ref="J245">IFERROR(_xlfn._xlws.FILTER(BD_ATLETAS[TIEMPO],(BD_ATLETAS[ATLETA]=$A245)*(BD_ATLETAS[PRUEBA]='CHEQUEO D.M'!$B$1)*(BD_ATLETAS[SEXO]='CHEQUEO D.M'!$C$1)*(BD_ATLETAS[F. COMPETENCIA]='CHEQUEO D.M'!J$2)),"N/P")</f>
        <v>N/P</v>
      </c>
      <c r="K245" s="3" t="str">
        <f t="shared" si="38"/>
        <v>-</v>
      </c>
      <c r="L245" s="3" t="str">
        <f t="shared" si="39"/>
        <v>-</v>
      </c>
      <c r="M245" s="1" t="str" cm="1">
        <f t="array" ref="M245">_xlfn.IFS(B245&lt;10,"",L245&gt;0,"",L245&lt;0,"VALIDO")</f>
        <v/>
      </c>
      <c r="N245" s="3" t="str">
        <f t="shared" si="41"/>
        <v/>
      </c>
      <c r="O245" s="3" t="str">
        <f t="shared" si="42"/>
        <v/>
      </c>
      <c r="P245" s="3" t="str">
        <f t="shared" si="43"/>
        <v/>
      </c>
      <c r="Q245" s="3" t="str">
        <f t="shared" si="44"/>
        <v/>
      </c>
      <c r="R245" s="3" t="str">
        <f t="shared" si="45"/>
        <v/>
      </c>
      <c r="S245" s="25" t="e" cm="1" vm="1">
        <f t="array" aca="1" ref="S245" ca="1">IF(INDEX(U245:X245,COUNTA(U245:X245))&lt;0,"MEJORA CONTINUA","")</f>
        <v>#VALUE!</v>
      </c>
      <c r="T245" s="1">
        <f t="shared" si="46"/>
        <v>0</v>
      </c>
    </row>
    <row r="246" spans="2:20" x14ac:dyDescent="0.25">
      <c r="B246" s="1">
        <f>_xlfn.XLOOKUP(A246,ATLETAS!$C:$C,ATLETAS!B:B,"-")</f>
        <v>0</v>
      </c>
      <c r="C246" s="1">
        <f>_xlfn.XLOOKUP(A246,ATLETAS!$C:$C,ATLETAS!F:F,"-")</f>
        <v>0</v>
      </c>
      <c r="D246" s="19" t="str">
        <f t="shared" si="40"/>
        <v>-</v>
      </c>
      <c r="E246" s="3" t="str" cm="1">
        <f t="array" ref="E246">IFERROR(_xlfn._xlws.FILTER(BD_ATLETAS[TIEMPO],(BD_ATLETAS[ATLETA]=$A246)*(BD_ATLETAS[PRUEBA]='CHEQUEO D.M'!$B$1)*(BD_ATLETAS[SEXO]='CHEQUEO D.M'!$C$1)*(BD_ATLETAS[F. COMPETENCIA]='CHEQUEO D.M'!E$2)),"N/P")</f>
        <v>N/P</v>
      </c>
      <c r="F246" s="3" t="str" cm="1">
        <f t="array" ref="F246">IFERROR(_xlfn._xlws.FILTER(BD_ATLETAS[TIEMPO],(BD_ATLETAS[ATLETA]=$A246)*(BD_ATLETAS[PRUEBA]='CHEQUEO D.M'!$B$1)*(BD_ATLETAS[SEXO]='CHEQUEO D.M'!$C$1)*(BD_ATLETAS[F. COMPETENCIA]='CHEQUEO D.M'!F$2)),"N/P")</f>
        <v>N/P</v>
      </c>
      <c r="G246" s="3" t="str" cm="1">
        <f t="array" ref="G246">IFERROR(_xlfn._xlws.FILTER(BD_ATLETAS[TIEMPO],(BD_ATLETAS[ATLETA]=$A246)*(BD_ATLETAS[PRUEBA]='CHEQUEO D.M'!$B$1)*(BD_ATLETAS[SEXO]='CHEQUEO D.M'!$C$1)*(BD_ATLETAS[F. COMPETENCIA]='CHEQUEO D.M'!G$2)),"N/P")</f>
        <v>N/P</v>
      </c>
      <c r="H246" s="3" t="str" cm="1">
        <f t="array" ref="H246">IFERROR(_xlfn._xlws.FILTER(BD_ATLETAS[TIEMPO],(BD_ATLETAS[ATLETA]=$A246)*(BD_ATLETAS[PRUEBA]='CHEQUEO D.M'!$B$1)*(BD_ATLETAS[SEXO]='CHEQUEO D.M'!$C$1)*(BD_ATLETAS[F. COMPETENCIA]='CHEQUEO D.M'!H$2)),"N/P")</f>
        <v>N/P</v>
      </c>
      <c r="I246" s="3" t="str" cm="1">
        <f t="array" ref="I246">IFERROR(_xlfn._xlws.FILTER(BD_ATLETAS[TIEMPO],(BD_ATLETAS[ATLETA]=$A246)*(BD_ATLETAS[PRUEBA]='CHEQUEO D.M'!$B$1)*(BD_ATLETAS[SEXO]='CHEQUEO D.M'!$C$1)*(BD_ATLETAS[F. COMPETENCIA]='CHEQUEO D.M'!I$2)),"N/P")</f>
        <v>N/P</v>
      </c>
      <c r="J246" s="3" t="str" cm="1">
        <f t="array" ref="J246">IFERROR(_xlfn._xlws.FILTER(BD_ATLETAS[TIEMPO],(BD_ATLETAS[ATLETA]=$A246)*(BD_ATLETAS[PRUEBA]='CHEQUEO D.M'!$B$1)*(BD_ATLETAS[SEXO]='CHEQUEO D.M'!$C$1)*(BD_ATLETAS[F. COMPETENCIA]='CHEQUEO D.M'!J$2)),"N/P")</f>
        <v>N/P</v>
      </c>
      <c r="K246" s="3" t="str">
        <f t="shared" si="38"/>
        <v>-</v>
      </c>
      <c r="L246" s="3" t="str">
        <f t="shared" si="39"/>
        <v>-</v>
      </c>
      <c r="M246" s="1" t="str" cm="1">
        <f t="array" ref="M246">_xlfn.IFS(B246&lt;10,"",L246&gt;0,"",L246&lt;0,"VALIDO")</f>
        <v/>
      </c>
      <c r="N246" s="3" t="str">
        <f t="shared" si="41"/>
        <v/>
      </c>
      <c r="O246" s="3" t="str">
        <f t="shared" si="42"/>
        <v/>
      </c>
      <c r="P246" s="3" t="str">
        <f t="shared" si="43"/>
        <v/>
      </c>
      <c r="Q246" s="3" t="str">
        <f t="shared" si="44"/>
        <v/>
      </c>
      <c r="R246" s="3" t="str">
        <f t="shared" si="45"/>
        <v/>
      </c>
      <c r="S246" s="25" t="e" cm="1" vm="1">
        <f t="array" aca="1" ref="S246" ca="1">IF(INDEX(U246:X246,COUNTA(U246:X246))&lt;0,"MEJORA CONTINUA","")</f>
        <v>#VALUE!</v>
      </c>
      <c r="T246" s="1">
        <f t="shared" si="46"/>
        <v>0</v>
      </c>
    </row>
    <row r="247" spans="2:20" x14ac:dyDescent="0.25">
      <c r="B247" s="1">
        <f>_xlfn.XLOOKUP(A247,ATLETAS!$C:$C,ATLETAS!B:B,"-")</f>
        <v>0</v>
      </c>
      <c r="C247" s="1">
        <f>_xlfn.XLOOKUP(A247,ATLETAS!$C:$C,ATLETAS!F:F,"-")</f>
        <v>0</v>
      </c>
      <c r="D247" s="19" t="str">
        <f t="shared" si="40"/>
        <v>-</v>
      </c>
      <c r="E247" s="3" t="str" cm="1">
        <f t="array" ref="E247">IFERROR(_xlfn._xlws.FILTER(BD_ATLETAS[TIEMPO],(BD_ATLETAS[ATLETA]=$A247)*(BD_ATLETAS[PRUEBA]='CHEQUEO D.M'!$B$1)*(BD_ATLETAS[SEXO]='CHEQUEO D.M'!$C$1)*(BD_ATLETAS[F. COMPETENCIA]='CHEQUEO D.M'!E$2)),"N/P")</f>
        <v>N/P</v>
      </c>
      <c r="F247" s="3" t="str" cm="1">
        <f t="array" ref="F247">IFERROR(_xlfn._xlws.FILTER(BD_ATLETAS[TIEMPO],(BD_ATLETAS[ATLETA]=$A247)*(BD_ATLETAS[PRUEBA]='CHEQUEO D.M'!$B$1)*(BD_ATLETAS[SEXO]='CHEQUEO D.M'!$C$1)*(BD_ATLETAS[F. COMPETENCIA]='CHEQUEO D.M'!F$2)),"N/P")</f>
        <v>N/P</v>
      </c>
      <c r="G247" s="3" t="str" cm="1">
        <f t="array" ref="G247">IFERROR(_xlfn._xlws.FILTER(BD_ATLETAS[TIEMPO],(BD_ATLETAS[ATLETA]=$A247)*(BD_ATLETAS[PRUEBA]='CHEQUEO D.M'!$B$1)*(BD_ATLETAS[SEXO]='CHEQUEO D.M'!$C$1)*(BD_ATLETAS[F. COMPETENCIA]='CHEQUEO D.M'!G$2)),"N/P")</f>
        <v>N/P</v>
      </c>
      <c r="H247" s="3" t="str" cm="1">
        <f t="array" ref="H247">IFERROR(_xlfn._xlws.FILTER(BD_ATLETAS[TIEMPO],(BD_ATLETAS[ATLETA]=$A247)*(BD_ATLETAS[PRUEBA]='CHEQUEO D.M'!$B$1)*(BD_ATLETAS[SEXO]='CHEQUEO D.M'!$C$1)*(BD_ATLETAS[F. COMPETENCIA]='CHEQUEO D.M'!H$2)),"N/P")</f>
        <v>N/P</v>
      </c>
      <c r="I247" s="3" t="str" cm="1">
        <f t="array" ref="I247">IFERROR(_xlfn._xlws.FILTER(BD_ATLETAS[TIEMPO],(BD_ATLETAS[ATLETA]=$A247)*(BD_ATLETAS[PRUEBA]='CHEQUEO D.M'!$B$1)*(BD_ATLETAS[SEXO]='CHEQUEO D.M'!$C$1)*(BD_ATLETAS[F. COMPETENCIA]='CHEQUEO D.M'!I$2)),"N/P")</f>
        <v>N/P</v>
      </c>
      <c r="J247" s="3" t="str" cm="1">
        <f t="array" ref="J247">IFERROR(_xlfn._xlws.FILTER(BD_ATLETAS[TIEMPO],(BD_ATLETAS[ATLETA]=$A247)*(BD_ATLETAS[PRUEBA]='CHEQUEO D.M'!$B$1)*(BD_ATLETAS[SEXO]='CHEQUEO D.M'!$C$1)*(BD_ATLETAS[F. COMPETENCIA]='CHEQUEO D.M'!J$2)),"N/P")</f>
        <v>N/P</v>
      </c>
      <c r="K247" s="3" t="str">
        <f t="shared" si="38"/>
        <v>-</v>
      </c>
      <c r="L247" s="3" t="str">
        <f t="shared" si="39"/>
        <v>-</v>
      </c>
      <c r="M247" s="1" t="str" cm="1">
        <f t="array" ref="M247">_xlfn.IFS(B247&lt;10,"",L247&gt;0,"",L247&lt;0,"VALIDO")</f>
        <v/>
      </c>
      <c r="N247" s="3" t="str">
        <f t="shared" si="41"/>
        <v/>
      </c>
      <c r="O247" s="3" t="str">
        <f t="shared" si="42"/>
        <v/>
      </c>
      <c r="P247" s="3" t="str">
        <f t="shared" si="43"/>
        <v/>
      </c>
      <c r="Q247" s="3" t="str">
        <f t="shared" si="44"/>
        <v/>
      </c>
      <c r="R247" s="3" t="str">
        <f t="shared" si="45"/>
        <v/>
      </c>
      <c r="S247" s="25" t="e" cm="1" vm="1">
        <f t="array" aca="1" ref="S247" ca="1">IF(INDEX(U247:X247,COUNTA(U247:X247))&lt;0,"MEJORA CONTINUA","")</f>
        <v>#VALUE!</v>
      </c>
      <c r="T247" s="1">
        <f t="shared" si="46"/>
        <v>0</v>
      </c>
    </row>
    <row r="248" spans="2:20" x14ac:dyDescent="0.25">
      <c r="B248" s="1">
        <f>_xlfn.XLOOKUP(A248,ATLETAS!$C:$C,ATLETAS!B:B,"-")</f>
        <v>0</v>
      </c>
      <c r="C248" s="1">
        <f>_xlfn.XLOOKUP(A248,ATLETAS!$C:$C,ATLETAS!F:F,"-")</f>
        <v>0</v>
      </c>
      <c r="D248" s="19" t="str">
        <f t="shared" si="40"/>
        <v>-</v>
      </c>
      <c r="E248" s="3" t="str" cm="1">
        <f t="array" ref="E248">IFERROR(_xlfn._xlws.FILTER(BD_ATLETAS[TIEMPO],(BD_ATLETAS[ATLETA]=$A248)*(BD_ATLETAS[PRUEBA]='CHEQUEO D.M'!$B$1)*(BD_ATLETAS[SEXO]='CHEQUEO D.M'!$C$1)*(BD_ATLETAS[F. COMPETENCIA]='CHEQUEO D.M'!E$2)),"N/P")</f>
        <v>N/P</v>
      </c>
      <c r="F248" s="3" t="str" cm="1">
        <f t="array" ref="F248">IFERROR(_xlfn._xlws.FILTER(BD_ATLETAS[TIEMPO],(BD_ATLETAS[ATLETA]=$A248)*(BD_ATLETAS[PRUEBA]='CHEQUEO D.M'!$B$1)*(BD_ATLETAS[SEXO]='CHEQUEO D.M'!$C$1)*(BD_ATLETAS[F. COMPETENCIA]='CHEQUEO D.M'!F$2)),"N/P")</f>
        <v>N/P</v>
      </c>
      <c r="G248" s="3" t="str" cm="1">
        <f t="array" ref="G248">IFERROR(_xlfn._xlws.FILTER(BD_ATLETAS[TIEMPO],(BD_ATLETAS[ATLETA]=$A248)*(BD_ATLETAS[PRUEBA]='CHEQUEO D.M'!$B$1)*(BD_ATLETAS[SEXO]='CHEQUEO D.M'!$C$1)*(BD_ATLETAS[F. COMPETENCIA]='CHEQUEO D.M'!G$2)),"N/P")</f>
        <v>N/P</v>
      </c>
      <c r="H248" s="3" t="str" cm="1">
        <f t="array" ref="H248">IFERROR(_xlfn._xlws.FILTER(BD_ATLETAS[TIEMPO],(BD_ATLETAS[ATLETA]=$A248)*(BD_ATLETAS[PRUEBA]='CHEQUEO D.M'!$B$1)*(BD_ATLETAS[SEXO]='CHEQUEO D.M'!$C$1)*(BD_ATLETAS[F. COMPETENCIA]='CHEQUEO D.M'!H$2)),"N/P")</f>
        <v>N/P</v>
      </c>
      <c r="I248" s="3" t="str" cm="1">
        <f t="array" ref="I248">IFERROR(_xlfn._xlws.FILTER(BD_ATLETAS[TIEMPO],(BD_ATLETAS[ATLETA]=$A248)*(BD_ATLETAS[PRUEBA]='CHEQUEO D.M'!$B$1)*(BD_ATLETAS[SEXO]='CHEQUEO D.M'!$C$1)*(BD_ATLETAS[F. COMPETENCIA]='CHEQUEO D.M'!I$2)),"N/P")</f>
        <v>N/P</v>
      </c>
      <c r="J248" s="3" t="str" cm="1">
        <f t="array" ref="J248">IFERROR(_xlfn._xlws.FILTER(BD_ATLETAS[TIEMPO],(BD_ATLETAS[ATLETA]=$A248)*(BD_ATLETAS[PRUEBA]='CHEQUEO D.M'!$B$1)*(BD_ATLETAS[SEXO]='CHEQUEO D.M'!$C$1)*(BD_ATLETAS[F. COMPETENCIA]='CHEQUEO D.M'!J$2)),"N/P")</f>
        <v>N/P</v>
      </c>
      <c r="K248" s="3" t="str">
        <f t="shared" si="38"/>
        <v>-</v>
      </c>
      <c r="L248" s="3" t="str">
        <f t="shared" si="39"/>
        <v>-</v>
      </c>
      <c r="M248" s="1" t="str" cm="1">
        <f t="array" ref="M248">_xlfn.IFS(B248&lt;10,"",L248&gt;0,"",L248&lt;0,"VALIDO")</f>
        <v/>
      </c>
      <c r="N248" s="3" t="str">
        <f t="shared" si="41"/>
        <v/>
      </c>
      <c r="O248" s="3" t="str">
        <f t="shared" si="42"/>
        <v/>
      </c>
      <c r="P248" s="3" t="str">
        <f t="shared" si="43"/>
        <v/>
      </c>
      <c r="Q248" s="3" t="str">
        <f t="shared" si="44"/>
        <v/>
      </c>
      <c r="R248" s="3" t="str">
        <f t="shared" si="45"/>
        <v/>
      </c>
      <c r="S248" s="25" t="e" cm="1" vm="1">
        <f t="array" aca="1" ref="S248" ca="1">IF(INDEX(U248:X248,COUNTA(U248:X248))&lt;0,"MEJORA CONTINUA","")</f>
        <v>#VALUE!</v>
      </c>
      <c r="T248" s="1">
        <f t="shared" si="46"/>
        <v>0</v>
      </c>
    </row>
    <row r="249" spans="2:20" x14ac:dyDescent="0.25">
      <c r="B249" s="1">
        <f>_xlfn.XLOOKUP(A249,ATLETAS!$C:$C,ATLETAS!B:B,"-")</f>
        <v>0</v>
      </c>
      <c r="C249" s="1">
        <f>_xlfn.XLOOKUP(A249,ATLETAS!$C:$C,ATLETAS!F:F,"-")</f>
        <v>0</v>
      </c>
      <c r="D249" s="19" t="str">
        <f t="shared" si="40"/>
        <v>-</v>
      </c>
      <c r="E249" s="3" t="str" cm="1">
        <f t="array" ref="E249">IFERROR(_xlfn._xlws.FILTER(BD_ATLETAS[TIEMPO],(BD_ATLETAS[ATLETA]=$A249)*(BD_ATLETAS[PRUEBA]='CHEQUEO D.M'!$B$1)*(BD_ATLETAS[SEXO]='CHEQUEO D.M'!$C$1)*(BD_ATLETAS[F. COMPETENCIA]='CHEQUEO D.M'!E$2)),"N/P")</f>
        <v>N/P</v>
      </c>
      <c r="F249" s="3" t="str" cm="1">
        <f t="array" ref="F249">IFERROR(_xlfn._xlws.FILTER(BD_ATLETAS[TIEMPO],(BD_ATLETAS[ATLETA]=$A249)*(BD_ATLETAS[PRUEBA]='CHEQUEO D.M'!$B$1)*(BD_ATLETAS[SEXO]='CHEQUEO D.M'!$C$1)*(BD_ATLETAS[F. COMPETENCIA]='CHEQUEO D.M'!F$2)),"N/P")</f>
        <v>N/P</v>
      </c>
      <c r="G249" s="3" t="str" cm="1">
        <f t="array" ref="G249">IFERROR(_xlfn._xlws.FILTER(BD_ATLETAS[TIEMPO],(BD_ATLETAS[ATLETA]=$A249)*(BD_ATLETAS[PRUEBA]='CHEQUEO D.M'!$B$1)*(BD_ATLETAS[SEXO]='CHEQUEO D.M'!$C$1)*(BD_ATLETAS[F. COMPETENCIA]='CHEQUEO D.M'!G$2)),"N/P")</f>
        <v>N/P</v>
      </c>
      <c r="H249" s="3" t="str" cm="1">
        <f t="array" ref="H249">IFERROR(_xlfn._xlws.FILTER(BD_ATLETAS[TIEMPO],(BD_ATLETAS[ATLETA]=$A249)*(BD_ATLETAS[PRUEBA]='CHEQUEO D.M'!$B$1)*(BD_ATLETAS[SEXO]='CHEQUEO D.M'!$C$1)*(BD_ATLETAS[F. COMPETENCIA]='CHEQUEO D.M'!H$2)),"N/P")</f>
        <v>N/P</v>
      </c>
      <c r="I249" s="3" t="str" cm="1">
        <f t="array" ref="I249">IFERROR(_xlfn._xlws.FILTER(BD_ATLETAS[TIEMPO],(BD_ATLETAS[ATLETA]=$A249)*(BD_ATLETAS[PRUEBA]='CHEQUEO D.M'!$B$1)*(BD_ATLETAS[SEXO]='CHEQUEO D.M'!$C$1)*(BD_ATLETAS[F. COMPETENCIA]='CHEQUEO D.M'!I$2)),"N/P")</f>
        <v>N/P</v>
      </c>
      <c r="J249" s="3" t="str" cm="1">
        <f t="array" ref="J249">IFERROR(_xlfn._xlws.FILTER(BD_ATLETAS[TIEMPO],(BD_ATLETAS[ATLETA]=$A249)*(BD_ATLETAS[PRUEBA]='CHEQUEO D.M'!$B$1)*(BD_ATLETAS[SEXO]='CHEQUEO D.M'!$C$1)*(BD_ATLETAS[F. COMPETENCIA]='CHEQUEO D.M'!J$2)),"N/P")</f>
        <v>N/P</v>
      </c>
      <c r="K249" s="3" t="str">
        <f t="shared" si="38"/>
        <v>-</v>
      </c>
      <c r="L249" s="3" t="str">
        <f t="shared" si="39"/>
        <v>-</v>
      </c>
      <c r="M249" s="1" t="str" cm="1">
        <f t="array" ref="M249">_xlfn.IFS(B249&lt;10,"",L249&gt;0,"",L249&lt;0,"VALIDO")</f>
        <v/>
      </c>
      <c r="N249" s="3" t="str">
        <f t="shared" si="41"/>
        <v/>
      </c>
      <c r="O249" s="3" t="str">
        <f t="shared" si="42"/>
        <v/>
      </c>
      <c r="P249" s="3" t="str">
        <f t="shared" si="43"/>
        <v/>
      </c>
      <c r="Q249" s="3" t="str">
        <f t="shared" si="44"/>
        <v/>
      </c>
      <c r="R249" s="3" t="str">
        <f t="shared" si="45"/>
        <v/>
      </c>
      <c r="S249" s="25" t="e" cm="1" vm="1">
        <f t="array" aca="1" ref="S249" ca="1">IF(INDEX(U249:X249,COUNTA(U249:X249))&lt;0,"MEJORA CONTINUA","")</f>
        <v>#VALUE!</v>
      </c>
      <c r="T249" s="1">
        <f t="shared" si="46"/>
        <v>0</v>
      </c>
    </row>
    <row r="250" spans="2:20" x14ac:dyDescent="0.25">
      <c r="B250" s="1">
        <f>_xlfn.XLOOKUP(A250,ATLETAS!$C:$C,ATLETAS!B:B,"-")</f>
        <v>0</v>
      </c>
      <c r="C250" s="1">
        <f>_xlfn.XLOOKUP(A250,ATLETAS!$C:$C,ATLETAS!F:F,"-")</f>
        <v>0</v>
      </c>
      <c r="D250" s="19" t="str">
        <f t="shared" si="40"/>
        <v>-</v>
      </c>
      <c r="E250" s="3" t="str" cm="1">
        <f t="array" ref="E250">IFERROR(_xlfn._xlws.FILTER(BD_ATLETAS[TIEMPO],(BD_ATLETAS[ATLETA]=$A250)*(BD_ATLETAS[PRUEBA]='CHEQUEO D.M'!$B$1)*(BD_ATLETAS[SEXO]='CHEQUEO D.M'!$C$1)*(BD_ATLETAS[F. COMPETENCIA]='CHEQUEO D.M'!E$2)),"N/P")</f>
        <v>N/P</v>
      </c>
      <c r="F250" s="3" t="str" cm="1">
        <f t="array" ref="F250">IFERROR(_xlfn._xlws.FILTER(BD_ATLETAS[TIEMPO],(BD_ATLETAS[ATLETA]=$A250)*(BD_ATLETAS[PRUEBA]='CHEQUEO D.M'!$B$1)*(BD_ATLETAS[SEXO]='CHEQUEO D.M'!$C$1)*(BD_ATLETAS[F. COMPETENCIA]='CHEQUEO D.M'!F$2)),"N/P")</f>
        <v>N/P</v>
      </c>
      <c r="G250" s="3" t="str" cm="1">
        <f t="array" ref="G250">IFERROR(_xlfn._xlws.FILTER(BD_ATLETAS[TIEMPO],(BD_ATLETAS[ATLETA]=$A250)*(BD_ATLETAS[PRUEBA]='CHEQUEO D.M'!$B$1)*(BD_ATLETAS[SEXO]='CHEQUEO D.M'!$C$1)*(BD_ATLETAS[F. COMPETENCIA]='CHEQUEO D.M'!G$2)),"N/P")</f>
        <v>N/P</v>
      </c>
      <c r="H250" s="3" t="str" cm="1">
        <f t="array" ref="H250">IFERROR(_xlfn._xlws.FILTER(BD_ATLETAS[TIEMPO],(BD_ATLETAS[ATLETA]=$A250)*(BD_ATLETAS[PRUEBA]='CHEQUEO D.M'!$B$1)*(BD_ATLETAS[SEXO]='CHEQUEO D.M'!$C$1)*(BD_ATLETAS[F. COMPETENCIA]='CHEQUEO D.M'!H$2)),"N/P")</f>
        <v>N/P</v>
      </c>
      <c r="I250" s="3" t="str" cm="1">
        <f t="array" ref="I250">IFERROR(_xlfn._xlws.FILTER(BD_ATLETAS[TIEMPO],(BD_ATLETAS[ATLETA]=$A250)*(BD_ATLETAS[PRUEBA]='CHEQUEO D.M'!$B$1)*(BD_ATLETAS[SEXO]='CHEQUEO D.M'!$C$1)*(BD_ATLETAS[F. COMPETENCIA]='CHEQUEO D.M'!I$2)),"N/P")</f>
        <v>N/P</v>
      </c>
      <c r="J250" s="3" t="str" cm="1">
        <f t="array" ref="J250">IFERROR(_xlfn._xlws.FILTER(BD_ATLETAS[TIEMPO],(BD_ATLETAS[ATLETA]=$A250)*(BD_ATLETAS[PRUEBA]='CHEQUEO D.M'!$B$1)*(BD_ATLETAS[SEXO]='CHEQUEO D.M'!$C$1)*(BD_ATLETAS[F. COMPETENCIA]='CHEQUEO D.M'!J$2)),"N/P")</f>
        <v>N/P</v>
      </c>
      <c r="K250" s="3" t="str">
        <f t="shared" si="38"/>
        <v>-</v>
      </c>
      <c r="L250" s="3" t="str">
        <f t="shared" si="39"/>
        <v>-</v>
      </c>
      <c r="M250" s="1" t="str" cm="1">
        <f t="array" ref="M250">_xlfn.IFS(B250&lt;10,"",L250&gt;0,"",L250&lt;0,"VALIDO")</f>
        <v/>
      </c>
      <c r="N250" s="3" t="str">
        <f t="shared" si="41"/>
        <v/>
      </c>
      <c r="O250" s="3" t="str">
        <f t="shared" si="42"/>
        <v/>
      </c>
      <c r="P250" s="3" t="str">
        <f t="shared" si="43"/>
        <v/>
      </c>
      <c r="Q250" s="3" t="str">
        <f t="shared" si="44"/>
        <v/>
      </c>
      <c r="R250" s="3" t="str">
        <f t="shared" si="45"/>
        <v/>
      </c>
      <c r="S250" s="25" t="e" cm="1" vm="1">
        <f t="array" aca="1" ref="S250" ca="1">IF(INDEX(U250:X250,COUNTA(U250:X250))&lt;0,"MEJORA CONTINUA","")</f>
        <v>#VALUE!</v>
      </c>
      <c r="T250" s="1">
        <f t="shared" si="46"/>
        <v>0</v>
      </c>
    </row>
    <row r="251" spans="2:20" x14ac:dyDescent="0.25">
      <c r="B251" s="1">
        <f>_xlfn.XLOOKUP(A251,ATLETAS!$C:$C,ATLETAS!B:B,"-")</f>
        <v>0</v>
      </c>
      <c r="C251" s="1">
        <f>_xlfn.XLOOKUP(A251,ATLETAS!$C:$C,ATLETAS!F:F,"-")</f>
        <v>0</v>
      </c>
      <c r="D251" s="19" t="str">
        <f t="shared" si="40"/>
        <v>-</v>
      </c>
      <c r="E251" s="3" t="str" cm="1">
        <f t="array" ref="E251">IFERROR(_xlfn._xlws.FILTER(BD_ATLETAS[TIEMPO],(BD_ATLETAS[ATLETA]=$A251)*(BD_ATLETAS[PRUEBA]='CHEQUEO D.M'!$B$1)*(BD_ATLETAS[SEXO]='CHEQUEO D.M'!$C$1)*(BD_ATLETAS[F. COMPETENCIA]='CHEQUEO D.M'!E$2)),"N/P")</f>
        <v>N/P</v>
      </c>
      <c r="F251" s="3" t="str" cm="1">
        <f t="array" ref="F251">IFERROR(_xlfn._xlws.FILTER(BD_ATLETAS[TIEMPO],(BD_ATLETAS[ATLETA]=$A251)*(BD_ATLETAS[PRUEBA]='CHEQUEO D.M'!$B$1)*(BD_ATLETAS[SEXO]='CHEQUEO D.M'!$C$1)*(BD_ATLETAS[F. COMPETENCIA]='CHEQUEO D.M'!F$2)),"N/P")</f>
        <v>N/P</v>
      </c>
      <c r="G251" s="3" t="str" cm="1">
        <f t="array" ref="G251">IFERROR(_xlfn._xlws.FILTER(BD_ATLETAS[TIEMPO],(BD_ATLETAS[ATLETA]=$A251)*(BD_ATLETAS[PRUEBA]='CHEQUEO D.M'!$B$1)*(BD_ATLETAS[SEXO]='CHEQUEO D.M'!$C$1)*(BD_ATLETAS[F. COMPETENCIA]='CHEQUEO D.M'!G$2)),"N/P")</f>
        <v>N/P</v>
      </c>
      <c r="H251" s="3" t="str" cm="1">
        <f t="array" ref="H251">IFERROR(_xlfn._xlws.FILTER(BD_ATLETAS[TIEMPO],(BD_ATLETAS[ATLETA]=$A251)*(BD_ATLETAS[PRUEBA]='CHEQUEO D.M'!$B$1)*(BD_ATLETAS[SEXO]='CHEQUEO D.M'!$C$1)*(BD_ATLETAS[F. COMPETENCIA]='CHEQUEO D.M'!H$2)),"N/P")</f>
        <v>N/P</v>
      </c>
      <c r="I251" s="3" t="str" cm="1">
        <f t="array" ref="I251">IFERROR(_xlfn._xlws.FILTER(BD_ATLETAS[TIEMPO],(BD_ATLETAS[ATLETA]=$A251)*(BD_ATLETAS[PRUEBA]='CHEQUEO D.M'!$B$1)*(BD_ATLETAS[SEXO]='CHEQUEO D.M'!$C$1)*(BD_ATLETAS[F. COMPETENCIA]='CHEQUEO D.M'!I$2)),"N/P")</f>
        <v>N/P</v>
      </c>
      <c r="J251" s="3" t="str" cm="1">
        <f t="array" ref="J251">IFERROR(_xlfn._xlws.FILTER(BD_ATLETAS[TIEMPO],(BD_ATLETAS[ATLETA]=$A251)*(BD_ATLETAS[PRUEBA]='CHEQUEO D.M'!$B$1)*(BD_ATLETAS[SEXO]='CHEQUEO D.M'!$C$1)*(BD_ATLETAS[F. COMPETENCIA]='CHEQUEO D.M'!J$2)),"N/P")</f>
        <v>N/P</v>
      </c>
      <c r="K251" s="3" t="str">
        <f t="shared" si="38"/>
        <v>-</v>
      </c>
      <c r="L251" s="3" t="str">
        <f t="shared" si="39"/>
        <v>-</v>
      </c>
      <c r="M251" s="1" t="str" cm="1">
        <f t="array" ref="M251">_xlfn.IFS(B251&lt;10,"",L251&gt;0,"",L251&lt;0,"VALIDO")</f>
        <v/>
      </c>
      <c r="N251" s="3" t="str">
        <f t="shared" si="41"/>
        <v/>
      </c>
      <c r="O251" s="3" t="str">
        <f t="shared" si="42"/>
        <v/>
      </c>
      <c r="P251" s="3" t="str">
        <f t="shared" si="43"/>
        <v/>
      </c>
      <c r="Q251" s="3" t="str">
        <f t="shared" si="44"/>
        <v/>
      </c>
      <c r="R251" s="3" t="str">
        <f t="shared" si="45"/>
        <v/>
      </c>
      <c r="S251" s="25" t="e" cm="1" vm="1">
        <f t="array" aca="1" ref="S251" ca="1">IF(INDEX(U251:X251,COUNTA(U251:X251))&lt;0,"MEJORA CONTINUA","")</f>
        <v>#VALUE!</v>
      </c>
      <c r="T251" s="1">
        <f t="shared" si="46"/>
        <v>0</v>
      </c>
    </row>
    <row r="252" spans="2:20" x14ac:dyDescent="0.25">
      <c r="B252" s="1">
        <f>_xlfn.XLOOKUP(A252,ATLETAS!$C:$C,ATLETAS!B:B,"-")</f>
        <v>0</v>
      </c>
      <c r="C252" s="1">
        <f>_xlfn.XLOOKUP(A252,ATLETAS!$C:$C,ATLETAS!F:F,"-")</f>
        <v>0</v>
      </c>
      <c r="D252" s="19" t="str">
        <f t="shared" si="40"/>
        <v>-</v>
      </c>
      <c r="E252" s="3" t="str" cm="1">
        <f t="array" ref="E252">IFERROR(_xlfn._xlws.FILTER(BD_ATLETAS[TIEMPO],(BD_ATLETAS[ATLETA]=$A252)*(BD_ATLETAS[PRUEBA]='CHEQUEO D.M'!$B$1)*(BD_ATLETAS[SEXO]='CHEQUEO D.M'!$C$1)*(BD_ATLETAS[F. COMPETENCIA]='CHEQUEO D.M'!E$2)),"N/P")</f>
        <v>N/P</v>
      </c>
      <c r="F252" s="3" t="str" cm="1">
        <f t="array" ref="F252">IFERROR(_xlfn._xlws.FILTER(BD_ATLETAS[TIEMPO],(BD_ATLETAS[ATLETA]=$A252)*(BD_ATLETAS[PRUEBA]='CHEQUEO D.M'!$B$1)*(BD_ATLETAS[SEXO]='CHEQUEO D.M'!$C$1)*(BD_ATLETAS[F. COMPETENCIA]='CHEQUEO D.M'!F$2)),"N/P")</f>
        <v>N/P</v>
      </c>
      <c r="G252" s="3" t="str" cm="1">
        <f t="array" ref="G252">IFERROR(_xlfn._xlws.FILTER(BD_ATLETAS[TIEMPO],(BD_ATLETAS[ATLETA]=$A252)*(BD_ATLETAS[PRUEBA]='CHEQUEO D.M'!$B$1)*(BD_ATLETAS[SEXO]='CHEQUEO D.M'!$C$1)*(BD_ATLETAS[F. COMPETENCIA]='CHEQUEO D.M'!G$2)),"N/P")</f>
        <v>N/P</v>
      </c>
      <c r="H252" s="3" t="str" cm="1">
        <f t="array" ref="H252">IFERROR(_xlfn._xlws.FILTER(BD_ATLETAS[TIEMPO],(BD_ATLETAS[ATLETA]=$A252)*(BD_ATLETAS[PRUEBA]='CHEQUEO D.M'!$B$1)*(BD_ATLETAS[SEXO]='CHEQUEO D.M'!$C$1)*(BD_ATLETAS[F. COMPETENCIA]='CHEQUEO D.M'!H$2)),"N/P")</f>
        <v>N/P</v>
      </c>
      <c r="I252" s="3" t="str" cm="1">
        <f t="array" ref="I252">IFERROR(_xlfn._xlws.FILTER(BD_ATLETAS[TIEMPO],(BD_ATLETAS[ATLETA]=$A252)*(BD_ATLETAS[PRUEBA]='CHEQUEO D.M'!$B$1)*(BD_ATLETAS[SEXO]='CHEQUEO D.M'!$C$1)*(BD_ATLETAS[F. COMPETENCIA]='CHEQUEO D.M'!I$2)),"N/P")</f>
        <v>N/P</v>
      </c>
      <c r="J252" s="3" t="str" cm="1">
        <f t="array" ref="J252">IFERROR(_xlfn._xlws.FILTER(BD_ATLETAS[TIEMPO],(BD_ATLETAS[ATLETA]=$A252)*(BD_ATLETAS[PRUEBA]='CHEQUEO D.M'!$B$1)*(BD_ATLETAS[SEXO]='CHEQUEO D.M'!$C$1)*(BD_ATLETAS[F. COMPETENCIA]='CHEQUEO D.M'!J$2)),"N/P")</f>
        <v>N/P</v>
      </c>
      <c r="K252" s="3" t="str">
        <f t="shared" si="38"/>
        <v>-</v>
      </c>
      <c r="L252" s="3" t="str">
        <f t="shared" si="39"/>
        <v>-</v>
      </c>
      <c r="M252" s="1" t="str" cm="1">
        <f t="array" ref="M252">_xlfn.IFS(B252&lt;10,"",L252&gt;0,"",L252&lt;0,"VALIDO")</f>
        <v/>
      </c>
      <c r="N252" s="3" t="str">
        <f t="shared" si="41"/>
        <v/>
      </c>
      <c r="O252" s="3" t="str">
        <f t="shared" si="42"/>
        <v/>
      </c>
      <c r="P252" s="3" t="str">
        <f t="shared" si="43"/>
        <v/>
      </c>
      <c r="Q252" s="3" t="str">
        <f t="shared" si="44"/>
        <v/>
      </c>
      <c r="R252" s="3" t="str">
        <f t="shared" si="45"/>
        <v/>
      </c>
      <c r="S252" s="25" t="e" cm="1" vm="1">
        <f t="array" aca="1" ref="S252" ca="1">IF(INDEX(U252:X252,COUNTA(U252:X252))&lt;0,"MEJORA CONTINUA","")</f>
        <v>#VALUE!</v>
      </c>
      <c r="T252" s="1">
        <f t="shared" si="46"/>
        <v>0</v>
      </c>
    </row>
    <row r="253" spans="2:20" x14ac:dyDescent="0.25">
      <c r="B253" s="1">
        <f>_xlfn.XLOOKUP(A253,ATLETAS!$C:$C,ATLETAS!B:B,"-")</f>
        <v>0</v>
      </c>
      <c r="C253" s="1">
        <f>_xlfn.XLOOKUP(A253,ATLETAS!$C:$C,ATLETAS!F:F,"-")</f>
        <v>0</v>
      </c>
      <c r="D253" s="19" t="str">
        <f t="shared" si="40"/>
        <v>-</v>
      </c>
      <c r="E253" s="3" t="str" cm="1">
        <f t="array" ref="E253">IFERROR(_xlfn._xlws.FILTER(BD_ATLETAS[TIEMPO],(BD_ATLETAS[ATLETA]=$A253)*(BD_ATLETAS[PRUEBA]='CHEQUEO D.M'!$B$1)*(BD_ATLETAS[SEXO]='CHEQUEO D.M'!$C$1)*(BD_ATLETAS[F. COMPETENCIA]='CHEQUEO D.M'!E$2)),"N/P")</f>
        <v>N/P</v>
      </c>
      <c r="F253" s="3" t="str" cm="1">
        <f t="array" ref="F253">IFERROR(_xlfn._xlws.FILTER(BD_ATLETAS[TIEMPO],(BD_ATLETAS[ATLETA]=$A253)*(BD_ATLETAS[PRUEBA]='CHEQUEO D.M'!$B$1)*(BD_ATLETAS[SEXO]='CHEQUEO D.M'!$C$1)*(BD_ATLETAS[F. COMPETENCIA]='CHEQUEO D.M'!F$2)),"N/P")</f>
        <v>N/P</v>
      </c>
      <c r="G253" s="3" t="str" cm="1">
        <f t="array" ref="G253">IFERROR(_xlfn._xlws.FILTER(BD_ATLETAS[TIEMPO],(BD_ATLETAS[ATLETA]=$A253)*(BD_ATLETAS[PRUEBA]='CHEQUEO D.M'!$B$1)*(BD_ATLETAS[SEXO]='CHEQUEO D.M'!$C$1)*(BD_ATLETAS[F. COMPETENCIA]='CHEQUEO D.M'!G$2)),"N/P")</f>
        <v>N/P</v>
      </c>
      <c r="H253" s="3" t="str" cm="1">
        <f t="array" ref="H253">IFERROR(_xlfn._xlws.FILTER(BD_ATLETAS[TIEMPO],(BD_ATLETAS[ATLETA]=$A253)*(BD_ATLETAS[PRUEBA]='CHEQUEO D.M'!$B$1)*(BD_ATLETAS[SEXO]='CHEQUEO D.M'!$C$1)*(BD_ATLETAS[F. COMPETENCIA]='CHEQUEO D.M'!H$2)),"N/P")</f>
        <v>N/P</v>
      </c>
      <c r="I253" s="3" t="str" cm="1">
        <f t="array" ref="I253">IFERROR(_xlfn._xlws.FILTER(BD_ATLETAS[TIEMPO],(BD_ATLETAS[ATLETA]=$A253)*(BD_ATLETAS[PRUEBA]='CHEQUEO D.M'!$B$1)*(BD_ATLETAS[SEXO]='CHEQUEO D.M'!$C$1)*(BD_ATLETAS[F. COMPETENCIA]='CHEQUEO D.M'!I$2)),"N/P")</f>
        <v>N/P</v>
      </c>
      <c r="J253" s="3" t="str" cm="1">
        <f t="array" ref="J253">IFERROR(_xlfn._xlws.FILTER(BD_ATLETAS[TIEMPO],(BD_ATLETAS[ATLETA]=$A253)*(BD_ATLETAS[PRUEBA]='CHEQUEO D.M'!$B$1)*(BD_ATLETAS[SEXO]='CHEQUEO D.M'!$C$1)*(BD_ATLETAS[F. COMPETENCIA]='CHEQUEO D.M'!J$2)),"N/P")</f>
        <v>N/P</v>
      </c>
      <c r="K253" s="3" t="str">
        <f t="shared" si="38"/>
        <v>-</v>
      </c>
      <c r="L253" s="3" t="str">
        <f t="shared" si="39"/>
        <v>-</v>
      </c>
      <c r="M253" s="1" t="str" cm="1">
        <f t="array" ref="M253">_xlfn.IFS(B253&lt;10,"",L253&gt;0,"",L253&lt;0,"VALIDO")</f>
        <v/>
      </c>
      <c r="N253" s="3" t="str">
        <f t="shared" si="41"/>
        <v/>
      </c>
      <c r="O253" s="3" t="str">
        <f t="shared" si="42"/>
        <v/>
      </c>
      <c r="P253" s="3" t="str">
        <f t="shared" si="43"/>
        <v/>
      </c>
      <c r="Q253" s="3" t="str">
        <f t="shared" si="44"/>
        <v/>
      </c>
      <c r="R253" s="3" t="str">
        <f t="shared" si="45"/>
        <v/>
      </c>
      <c r="S253" s="25" t="e" cm="1" vm="1">
        <f t="array" aca="1" ref="S253" ca="1">IF(INDEX(U253:X253,COUNTA(U253:X253))&lt;0,"MEJORA CONTINUA","")</f>
        <v>#VALUE!</v>
      </c>
      <c r="T253" s="1">
        <f t="shared" si="46"/>
        <v>0</v>
      </c>
    </row>
    <row r="254" spans="2:20" x14ac:dyDescent="0.25">
      <c r="B254" s="1">
        <f>_xlfn.XLOOKUP(A254,ATLETAS!$C:$C,ATLETAS!B:B,"-")</f>
        <v>0</v>
      </c>
      <c r="C254" s="1">
        <f>_xlfn.XLOOKUP(A254,ATLETAS!$C:$C,ATLETAS!F:F,"-")</f>
        <v>0</v>
      </c>
      <c r="D254" s="19" t="str">
        <f t="shared" si="40"/>
        <v>-</v>
      </c>
      <c r="E254" s="3" t="str" cm="1">
        <f t="array" ref="E254">IFERROR(_xlfn._xlws.FILTER(BD_ATLETAS[TIEMPO],(BD_ATLETAS[ATLETA]=$A254)*(BD_ATLETAS[PRUEBA]='CHEQUEO D.M'!$B$1)*(BD_ATLETAS[SEXO]='CHEQUEO D.M'!$C$1)*(BD_ATLETAS[F. COMPETENCIA]='CHEQUEO D.M'!E$2)),"N/P")</f>
        <v>N/P</v>
      </c>
      <c r="F254" s="3" t="str" cm="1">
        <f t="array" ref="F254">IFERROR(_xlfn._xlws.FILTER(BD_ATLETAS[TIEMPO],(BD_ATLETAS[ATLETA]=$A254)*(BD_ATLETAS[PRUEBA]='CHEQUEO D.M'!$B$1)*(BD_ATLETAS[SEXO]='CHEQUEO D.M'!$C$1)*(BD_ATLETAS[F. COMPETENCIA]='CHEQUEO D.M'!F$2)),"N/P")</f>
        <v>N/P</v>
      </c>
      <c r="G254" s="3" t="str" cm="1">
        <f t="array" ref="G254">IFERROR(_xlfn._xlws.FILTER(BD_ATLETAS[TIEMPO],(BD_ATLETAS[ATLETA]=$A254)*(BD_ATLETAS[PRUEBA]='CHEQUEO D.M'!$B$1)*(BD_ATLETAS[SEXO]='CHEQUEO D.M'!$C$1)*(BD_ATLETAS[F. COMPETENCIA]='CHEQUEO D.M'!G$2)),"N/P")</f>
        <v>N/P</v>
      </c>
      <c r="H254" s="3" t="str" cm="1">
        <f t="array" ref="H254">IFERROR(_xlfn._xlws.FILTER(BD_ATLETAS[TIEMPO],(BD_ATLETAS[ATLETA]=$A254)*(BD_ATLETAS[PRUEBA]='CHEQUEO D.M'!$B$1)*(BD_ATLETAS[SEXO]='CHEQUEO D.M'!$C$1)*(BD_ATLETAS[F. COMPETENCIA]='CHEQUEO D.M'!H$2)),"N/P")</f>
        <v>N/P</v>
      </c>
      <c r="I254" s="3" t="str" cm="1">
        <f t="array" ref="I254">IFERROR(_xlfn._xlws.FILTER(BD_ATLETAS[TIEMPO],(BD_ATLETAS[ATLETA]=$A254)*(BD_ATLETAS[PRUEBA]='CHEQUEO D.M'!$B$1)*(BD_ATLETAS[SEXO]='CHEQUEO D.M'!$C$1)*(BD_ATLETAS[F. COMPETENCIA]='CHEQUEO D.M'!I$2)),"N/P")</f>
        <v>N/P</v>
      </c>
      <c r="J254" s="3" t="str" cm="1">
        <f t="array" ref="J254">IFERROR(_xlfn._xlws.FILTER(BD_ATLETAS[TIEMPO],(BD_ATLETAS[ATLETA]=$A254)*(BD_ATLETAS[PRUEBA]='CHEQUEO D.M'!$B$1)*(BD_ATLETAS[SEXO]='CHEQUEO D.M'!$C$1)*(BD_ATLETAS[F. COMPETENCIA]='CHEQUEO D.M'!J$2)),"N/P")</f>
        <v>N/P</v>
      </c>
      <c r="K254" s="3" t="str">
        <f t="shared" si="38"/>
        <v>-</v>
      </c>
      <c r="L254" s="3" t="str">
        <f t="shared" si="39"/>
        <v>-</v>
      </c>
      <c r="M254" s="1" t="str" cm="1">
        <f t="array" ref="M254">_xlfn.IFS(B254&lt;10,"",L254&gt;0,"",L254&lt;0,"VALIDO")</f>
        <v/>
      </c>
      <c r="N254" s="3" t="str">
        <f t="shared" si="41"/>
        <v/>
      </c>
      <c r="O254" s="3" t="str">
        <f t="shared" si="42"/>
        <v/>
      </c>
      <c r="P254" s="3" t="str">
        <f t="shared" si="43"/>
        <v/>
      </c>
      <c r="Q254" s="3" t="str">
        <f t="shared" si="44"/>
        <v/>
      </c>
      <c r="R254" s="3" t="str">
        <f t="shared" si="45"/>
        <v/>
      </c>
      <c r="S254" s="25" t="e" cm="1" vm="1">
        <f t="array" aca="1" ref="S254" ca="1">IF(INDEX(U254:X254,COUNTA(U254:X254))&lt;0,"MEJORA CONTINUA","")</f>
        <v>#VALUE!</v>
      </c>
      <c r="T254" s="1">
        <f t="shared" si="46"/>
        <v>0</v>
      </c>
    </row>
    <row r="255" spans="2:20" x14ac:dyDescent="0.25">
      <c r="B255" s="1">
        <f>_xlfn.XLOOKUP(A255,ATLETAS!$C:$C,ATLETAS!B:B,"-")</f>
        <v>0</v>
      </c>
      <c r="C255" s="1">
        <f>_xlfn.XLOOKUP(A255,ATLETAS!$C:$C,ATLETAS!F:F,"-")</f>
        <v>0</v>
      </c>
      <c r="D255" s="19" t="str">
        <f t="shared" si="40"/>
        <v>-</v>
      </c>
      <c r="E255" s="3" t="str" cm="1">
        <f t="array" ref="E255">IFERROR(_xlfn._xlws.FILTER(BD_ATLETAS[TIEMPO],(BD_ATLETAS[ATLETA]=$A255)*(BD_ATLETAS[PRUEBA]='CHEQUEO D.M'!$B$1)*(BD_ATLETAS[SEXO]='CHEQUEO D.M'!$C$1)*(BD_ATLETAS[F. COMPETENCIA]='CHEQUEO D.M'!E$2)),"N/P")</f>
        <v>N/P</v>
      </c>
      <c r="F255" s="3" t="str" cm="1">
        <f t="array" ref="F255">IFERROR(_xlfn._xlws.FILTER(BD_ATLETAS[TIEMPO],(BD_ATLETAS[ATLETA]=$A255)*(BD_ATLETAS[PRUEBA]='CHEQUEO D.M'!$B$1)*(BD_ATLETAS[SEXO]='CHEQUEO D.M'!$C$1)*(BD_ATLETAS[F. COMPETENCIA]='CHEQUEO D.M'!F$2)),"N/P")</f>
        <v>N/P</v>
      </c>
      <c r="G255" s="3" t="str" cm="1">
        <f t="array" ref="G255">IFERROR(_xlfn._xlws.FILTER(BD_ATLETAS[TIEMPO],(BD_ATLETAS[ATLETA]=$A255)*(BD_ATLETAS[PRUEBA]='CHEQUEO D.M'!$B$1)*(BD_ATLETAS[SEXO]='CHEQUEO D.M'!$C$1)*(BD_ATLETAS[F. COMPETENCIA]='CHEQUEO D.M'!G$2)),"N/P")</f>
        <v>N/P</v>
      </c>
      <c r="H255" s="3" t="str" cm="1">
        <f t="array" ref="H255">IFERROR(_xlfn._xlws.FILTER(BD_ATLETAS[TIEMPO],(BD_ATLETAS[ATLETA]=$A255)*(BD_ATLETAS[PRUEBA]='CHEQUEO D.M'!$B$1)*(BD_ATLETAS[SEXO]='CHEQUEO D.M'!$C$1)*(BD_ATLETAS[F. COMPETENCIA]='CHEQUEO D.M'!H$2)),"N/P")</f>
        <v>N/P</v>
      </c>
      <c r="I255" s="3" t="str" cm="1">
        <f t="array" ref="I255">IFERROR(_xlfn._xlws.FILTER(BD_ATLETAS[TIEMPO],(BD_ATLETAS[ATLETA]=$A255)*(BD_ATLETAS[PRUEBA]='CHEQUEO D.M'!$B$1)*(BD_ATLETAS[SEXO]='CHEQUEO D.M'!$C$1)*(BD_ATLETAS[F. COMPETENCIA]='CHEQUEO D.M'!I$2)),"N/P")</f>
        <v>N/P</v>
      </c>
      <c r="J255" s="3" t="str" cm="1">
        <f t="array" ref="J255">IFERROR(_xlfn._xlws.FILTER(BD_ATLETAS[TIEMPO],(BD_ATLETAS[ATLETA]=$A255)*(BD_ATLETAS[PRUEBA]='CHEQUEO D.M'!$B$1)*(BD_ATLETAS[SEXO]='CHEQUEO D.M'!$C$1)*(BD_ATLETAS[F. COMPETENCIA]='CHEQUEO D.M'!J$2)),"N/P")</f>
        <v>N/P</v>
      </c>
      <c r="K255" s="3" t="str">
        <f t="shared" si="38"/>
        <v>-</v>
      </c>
      <c r="L255" s="3" t="str">
        <f t="shared" si="39"/>
        <v>-</v>
      </c>
      <c r="M255" s="1" t="str" cm="1">
        <f t="array" ref="M255">_xlfn.IFS(B255&lt;10,"",L255&gt;0,"",L255&lt;0,"VALIDO")</f>
        <v/>
      </c>
      <c r="N255" s="3" t="str">
        <f t="shared" si="41"/>
        <v/>
      </c>
      <c r="O255" s="3" t="str">
        <f t="shared" si="42"/>
        <v/>
      </c>
      <c r="P255" s="3" t="str">
        <f t="shared" si="43"/>
        <v/>
      </c>
      <c r="Q255" s="3" t="str">
        <f t="shared" si="44"/>
        <v/>
      </c>
      <c r="R255" s="3" t="str">
        <f t="shared" si="45"/>
        <v/>
      </c>
      <c r="S255" s="25" t="e" cm="1" vm="1">
        <f t="array" aca="1" ref="S255" ca="1">IF(INDEX(U255:X255,COUNTA(U255:X255))&lt;0,"MEJORA CONTINUA","")</f>
        <v>#VALUE!</v>
      </c>
      <c r="T255" s="1">
        <f t="shared" si="46"/>
        <v>0</v>
      </c>
    </row>
    <row r="256" spans="2:20" x14ac:dyDescent="0.25">
      <c r="B256" s="1">
        <f>_xlfn.XLOOKUP(A256,ATLETAS!$C:$C,ATLETAS!B:B,"-")</f>
        <v>0</v>
      </c>
      <c r="C256" s="1">
        <f>_xlfn.XLOOKUP(A256,ATLETAS!$C:$C,ATLETAS!F:F,"-")</f>
        <v>0</v>
      </c>
      <c r="D256" s="19" t="str">
        <f t="shared" si="40"/>
        <v>-</v>
      </c>
      <c r="E256" s="3" t="str" cm="1">
        <f t="array" ref="E256">IFERROR(_xlfn._xlws.FILTER(BD_ATLETAS[TIEMPO],(BD_ATLETAS[ATLETA]=$A256)*(BD_ATLETAS[PRUEBA]='CHEQUEO D.M'!$B$1)*(BD_ATLETAS[SEXO]='CHEQUEO D.M'!$C$1)*(BD_ATLETAS[F. COMPETENCIA]='CHEQUEO D.M'!E$2)),"N/P")</f>
        <v>N/P</v>
      </c>
      <c r="F256" s="3" t="str" cm="1">
        <f t="array" ref="F256">IFERROR(_xlfn._xlws.FILTER(BD_ATLETAS[TIEMPO],(BD_ATLETAS[ATLETA]=$A256)*(BD_ATLETAS[PRUEBA]='CHEQUEO D.M'!$B$1)*(BD_ATLETAS[SEXO]='CHEQUEO D.M'!$C$1)*(BD_ATLETAS[F. COMPETENCIA]='CHEQUEO D.M'!F$2)),"N/P")</f>
        <v>N/P</v>
      </c>
      <c r="G256" s="3" t="str" cm="1">
        <f t="array" ref="G256">IFERROR(_xlfn._xlws.FILTER(BD_ATLETAS[TIEMPO],(BD_ATLETAS[ATLETA]=$A256)*(BD_ATLETAS[PRUEBA]='CHEQUEO D.M'!$B$1)*(BD_ATLETAS[SEXO]='CHEQUEO D.M'!$C$1)*(BD_ATLETAS[F. COMPETENCIA]='CHEQUEO D.M'!G$2)),"N/P")</f>
        <v>N/P</v>
      </c>
      <c r="H256" s="3" t="str" cm="1">
        <f t="array" ref="H256">IFERROR(_xlfn._xlws.FILTER(BD_ATLETAS[TIEMPO],(BD_ATLETAS[ATLETA]=$A256)*(BD_ATLETAS[PRUEBA]='CHEQUEO D.M'!$B$1)*(BD_ATLETAS[SEXO]='CHEQUEO D.M'!$C$1)*(BD_ATLETAS[F. COMPETENCIA]='CHEQUEO D.M'!H$2)),"N/P")</f>
        <v>N/P</v>
      </c>
      <c r="I256" s="3" t="str" cm="1">
        <f t="array" ref="I256">IFERROR(_xlfn._xlws.FILTER(BD_ATLETAS[TIEMPO],(BD_ATLETAS[ATLETA]=$A256)*(BD_ATLETAS[PRUEBA]='CHEQUEO D.M'!$B$1)*(BD_ATLETAS[SEXO]='CHEQUEO D.M'!$C$1)*(BD_ATLETAS[F. COMPETENCIA]='CHEQUEO D.M'!I$2)),"N/P")</f>
        <v>N/P</v>
      </c>
      <c r="J256" s="3" t="str" cm="1">
        <f t="array" ref="J256">IFERROR(_xlfn._xlws.FILTER(BD_ATLETAS[TIEMPO],(BD_ATLETAS[ATLETA]=$A256)*(BD_ATLETAS[PRUEBA]='CHEQUEO D.M'!$B$1)*(BD_ATLETAS[SEXO]='CHEQUEO D.M'!$C$1)*(BD_ATLETAS[F. COMPETENCIA]='CHEQUEO D.M'!J$2)),"N/P")</f>
        <v>N/P</v>
      </c>
      <c r="K256" s="3" t="str">
        <f t="shared" ref="K256:K319" si="47">IF(B256&gt;18,$AF$11,_xlfn.XLOOKUP(B256,$AD$3:$AD$11,$AF$3:$AF$11,"-"))</f>
        <v>-</v>
      </c>
      <c r="L256" s="3" t="str">
        <f t="shared" ref="L256:L319" si="48">IF(D256="-","-",SUM(LOOKUP(111,E256:J256)-K256))</f>
        <v>-</v>
      </c>
      <c r="M256" s="1" t="str" cm="1">
        <f t="array" ref="M256">_xlfn.IFS(B256&lt;10,"",L256&gt;0,"",L256&lt;0,"VALIDO")</f>
        <v/>
      </c>
      <c r="N256" s="3" t="str">
        <f t="shared" si="41"/>
        <v/>
      </c>
      <c r="O256" s="3" t="str">
        <f t="shared" si="42"/>
        <v/>
      </c>
      <c r="P256" s="3" t="str">
        <f t="shared" si="43"/>
        <v/>
      </c>
      <c r="Q256" s="3" t="str">
        <f t="shared" si="44"/>
        <v/>
      </c>
      <c r="R256" s="3" t="str">
        <f t="shared" si="45"/>
        <v/>
      </c>
      <c r="S256" s="25" t="e" cm="1" vm="1">
        <f t="array" aca="1" ref="S256" ca="1">IF(INDEX(U256:X256,COUNTA(U256:X256))&lt;0,"MEJORA CONTINUA","")</f>
        <v>#VALUE!</v>
      </c>
      <c r="T256" s="1">
        <f t="shared" si="46"/>
        <v>0</v>
      </c>
    </row>
    <row r="257" spans="2:20" x14ac:dyDescent="0.25">
      <c r="B257" s="1">
        <f>_xlfn.XLOOKUP(A257,ATLETAS!$C:$C,ATLETAS!B:B,"-")</f>
        <v>0</v>
      </c>
      <c r="C257" s="1">
        <f>_xlfn.XLOOKUP(A257,ATLETAS!$C:$C,ATLETAS!F:F,"-")</f>
        <v>0</v>
      </c>
      <c r="D257" s="19" t="str">
        <f t="shared" si="40"/>
        <v>-</v>
      </c>
      <c r="E257" s="3" t="str" cm="1">
        <f t="array" ref="E257">IFERROR(_xlfn._xlws.FILTER(BD_ATLETAS[TIEMPO],(BD_ATLETAS[ATLETA]=$A257)*(BD_ATLETAS[PRUEBA]='CHEQUEO D.M'!$B$1)*(BD_ATLETAS[SEXO]='CHEQUEO D.M'!$C$1)*(BD_ATLETAS[F. COMPETENCIA]='CHEQUEO D.M'!E$2)),"N/P")</f>
        <v>N/P</v>
      </c>
      <c r="F257" s="3" t="str" cm="1">
        <f t="array" ref="F257">IFERROR(_xlfn._xlws.FILTER(BD_ATLETAS[TIEMPO],(BD_ATLETAS[ATLETA]=$A257)*(BD_ATLETAS[PRUEBA]='CHEQUEO D.M'!$B$1)*(BD_ATLETAS[SEXO]='CHEQUEO D.M'!$C$1)*(BD_ATLETAS[F. COMPETENCIA]='CHEQUEO D.M'!F$2)),"N/P")</f>
        <v>N/P</v>
      </c>
      <c r="G257" s="3" t="str" cm="1">
        <f t="array" ref="G257">IFERROR(_xlfn._xlws.FILTER(BD_ATLETAS[TIEMPO],(BD_ATLETAS[ATLETA]=$A257)*(BD_ATLETAS[PRUEBA]='CHEQUEO D.M'!$B$1)*(BD_ATLETAS[SEXO]='CHEQUEO D.M'!$C$1)*(BD_ATLETAS[F. COMPETENCIA]='CHEQUEO D.M'!G$2)),"N/P")</f>
        <v>N/P</v>
      </c>
      <c r="H257" s="3" t="str" cm="1">
        <f t="array" ref="H257">IFERROR(_xlfn._xlws.FILTER(BD_ATLETAS[TIEMPO],(BD_ATLETAS[ATLETA]=$A257)*(BD_ATLETAS[PRUEBA]='CHEQUEO D.M'!$B$1)*(BD_ATLETAS[SEXO]='CHEQUEO D.M'!$C$1)*(BD_ATLETAS[F. COMPETENCIA]='CHEQUEO D.M'!H$2)),"N/P")</f>
        <v>N/P</v>
      </c>
      <c r="I257" s="3" t="str" cm="1">
        <f t="array" ref="I257">IFERROR(_xlfn._xlws.FILTER(BD_ATLETAS[TIEMPO],(BD_ATLETAS[ATLETA]=$A257)*(BD_ATLETAS[PRUEBA]='CHEQUEO D.M'!$B$1)*(BD_ATLETAS[SEXO]='CHEQUEO D.M'!$C$1)*(BD_ATLETAS[F. COMPETENCIA]='CHEQUEO D.M'!I$2)),"N/P")</f>
        <v>N/P</v>
      </c>
      <c r="J257" s="3" t="str" cm="1">
        <f t="array" ref="J257">IFERROR(_xlfn._xlws.FILTER(BD_ATLETAS[TIEMPO],(BD_ATLETAS[ATLETA]=$A257)*(BD_ATLETAS[PRUEBA]='CHEQUEO D.M'!$B$1)*(BD_ATLETAS[SEXO]='CHEQUEO D.M'!$C$1)*(BD_ATLETAS[F. COMPETENCIA]='CHEQUEO D.M'!J$2)),"N/P")</f>
        <v>N/P</v>
      </c>
      <c r="K257" s="3" t="str">
        <f t="shared" si="47"/>
        <v>-</v>
      </c>
      <c r="L257" s="3" t="str">
        <f t="shared" si="48"/>
        <v>-</v>
      </c>
      <c r="M257" s="1" t="str" cm="1">
        <f t="array" ref="M257">_xlfn.IFS(B257&lt;10,"",L257&gt;0,"",L257&lt;0,"VALIDO")</f>
        <v/>
      </c>
      <c r="N257" s="3" t="str">
        <f t="shared" si="41"/>
        <v/>
      </c>
      <c r="O257" s="3" t="str">
        <f t="shared" si="42"/>
        <v/>
      </c>
      <c r="P257" s="3" t="str">
        <f t="shared" si="43"/>
        <v/>
      </c>
      <c r="Q257" s="3" t="str">
        <f t="shared" si="44"/>
        <v/>
      </c>
      <c r="R257" s="3" t="str">
        <f t="shared" si="45"/>
        <v/>
      </c>
      <c r="S257" s="25" t="e" cm="1" vm="1">
        <f t="array" aca="1" ref="S257" ca="1">IF(INDEX(U257:X257,COUNTA(U257:X257))&lt;0,"MEJORA CONTINUA","")</f>
        <v>#VALUE!</v>
      </c>
      <c r="T257" s="1">
        <f t="shared" si="46"/>
        <v>0</v>
      </c>
    </row>
    <row r="258" spans="2:20" x14ac:dyDescent="0.25">
      <c r="B258" s="1">
        <f>_xlfn.XLOOKUP(A258,ATLETAS!$C:$C,ATLETAS!B:B,"-")</f>
        <v>0</v>
      </c>
      <c r="C258" s="1">
        <f>_xlfn.XLOOKUP(A258,ATLETAS!$C:$C,ATLETAS!F:F,"-")</f>
        <v>0</v>
      </c>
      <c r="D258" s="19" t="str">
        <f t="shared" si="40"/>
        <v>-</v>
      </c>
      <c r="E258" s="3" t="str" cm="1">
        <f t="array" ref="E258">IFERROR(_xlfn._xlws.FILTER(BD_ATLETAS[TIEMPO],(BD_ATLETAS[ATLETA]=$A258)*(BD_ATLETAS[PRUEBA]='CHEQUEO D.M'!$B$1)*(BD_ATLETAS[SEXO]='CHEQUEO D.M'!$C$1)*(BD_ATLETAS[F. COMPETENCIA]='CHEQUEO D.M'!E$2)),"N/P")</f>
        <v>N/P</v>
      </c>
      <c r="F258" s="3" t="str" cm="1">
        <f t="array" ref="F258">IFERROR(_xlfn._xlws.FILTER(BD_ATLETAS[TIEMPO],(BD_ATLETAS[ATLETA]=$A258)*(BD_ATLETAS[PRUEBA]='CHEQUEO D.M'!$B$1)*(BD_ATLETAS[SEXO]='CHEQUEO D.M'!$C$1)*(BD_ATLETAS[F. COMPETENCIA]='CHEQUEO D.M'!F$2)),"N/P")</f>
        <v>N/P</v>
      </c>
      <c r="G258" s="3" t="str" cm="1">
        <f t="array" ref="G258">IFERROR(_xlfn._xlws.FILTER(BD_ATLETAS[TIEMPO],(BD_ATLETAS[ATLETA]=$A258)*(BD_ATLETAS[PRUEBA]='CHEQUEO D.M'!$B$1)*(BD_ATLETAS[SEXO]='CHEQUEO D.M'!$C$1)*(BD_ATLETAS[F. COMPETENCIA]='CHEQUEO D.M'!G$2)),"N/P")</f>
        <v>N/P</v>
      </c>
      <c r="H258" s="3" t="str" cm="1">
        <f t="array" ref="H258">IFERROR(_xlfn._xlws.FILTER(BD_ATLETAS[TIEMPO],(BD_ATLETAS[ATLETA]=$A258)*(BD_ATLETAS[PRUEBA]='CHEQUEO D.M'!$B$1)*(BD_ATLETAS[SEXO]='CHEQUEO D.M'!$C$1)*(BD_ATLETAS[F. COMPETENCIA]='CHEQUEO D.M'!H$2)),"N/P")</f>
        <v>N/P</v>
      </c>
      <c r="I258" s="3" t="str" cm="1">
        <f t="array" ref="I258">IFERROR(_xlfn._xlws.FILTER(BD_ATLETAS[TIEMPO],(BD_ATLETAS[ATLETA]=$A258)*(BD_ATLETAS[PRUEBA]='CHEQUEO D.M'!$B$1)*(BD_ATLETAS[SEXO]='CHEQUEO D.M'!$C$1)*(BD_ATLETAS[F. COMPETENCIA]='CHEQUEO D.M'!I$2)),"N/P")</f>
        <v>N/P</v>
      </c>
      <c r="J258" s="3" t="str" cm="1">
        <f t="array" ref="J258">IFERROR(_xlfn._xlws.FILTER(BD_ATLETAS[TIEMPO],(BD_ATLETAS[ATLETA]=$A258)*(BD_ATLETAS[PRUEBA]='CHEQUEO D.M'!$B$1)*(BD_ATLETAS[SEXO]='CHEQUEO D.M'!$C$1)*(BD_ATLETAS[F. COMPETENCIA]='CHEQUEO D.M'!J$2)),"N/P")</f>
        <v>N/P</v>
      </c>
      <c r="K258" s="3" t="str">
        <f t="shared" si="47"/>
        <v>-</v>
      </c>
      <c r="L258" s="3" t="str">
        <f t="shared" si="48"/>
        <v>-</v>
      </c>
      <c r="M258" s="1" t="str" cm="1">
        <f t="array" ref="M258">_xlfn.IFS(B258&lt;10,"",L258&gt;0,"",L258&lt;0,"VALIDO")</f>
        <v/>
      </c>
      <c r="N258" s="3" t="str">
        <f t="shared" si="41"/>
        <v/>
      </c>
      <c r="O258" s="3" t="str">
        <f t="shared" si="42"/>
        <v/>
      </c>
      <c r="P258" s="3" t="str">
        <f t="shared" si="43"/>
        <v/>
      </c>
      <c r="Q258" s="3" t="str">
        <f t="shared" si="44"/>
        <v/>
      </c>
      <c r="R258" s="3" t="str">
        <f t="shared" si="45"/>
        <v/>
      </c>
      <c r="S258" s="25" t="e" cm="1" vm="1">
        <f t="array" aca="1" ref="S258" ca="1">IF(INDEX(U258:X258,COUNTA(U258:X258))&lt;0,"MEJORA CONTINUA","")</f>
        <v>#VALUE!</v>
      </c>
      <c r="T258" s="1">
        <f t="shared" si="46"/>
        <v>0</v>
      </c>
    </row>
    <row r="259" spans="2:20" x14ac:dyDescent="0.25">
      <c r="B259" s="1">
        <f>_xlfn.XLOOKUP(A259,ATLETAS!$C:$C,ATLETAS!B:B,"-")</f>
        <v>0</v>
      </c>
      <c r="C259" s="1">
        <f>_xlfn.XLOOKUP(A259,ATLETAS!$C:$C,ATLETAS!F:F,"-")</f>
        <v>0</v>
      </c>
      <c r="D259" s="19" t="str">
        <f t="shared" ref="D259:D322" si="49">IF(MIN(E259:J259)=0,"-",MIN(E259:J259))</f>
        <v>-</v>
      </c>
      <c r="E259" s="3" t="str" cm="1">
        <f t="array" ref="E259">IFERROR(_xlfn._xlws.FILTER(BD_ATLETAS[TIEMPO],(BD_ATLETAS[ATLETA]=$A259)*(BD_ATLETAS[PRUEBA]='CHEQUEO D.M'!$B$1)*(BD_ATLETAS[SEXO]='CHEQUEO D.M'!$C$1)*(BD_ATLETAS[F. COMPETENCIA]='CHEQUEO D.M'!E$2)),"N/P")</f>
        <v>N/P</v>
      </c>
      <c r="F259" s="3" t="str" cm="1">
        <f t="array" ref="F259">IFERROR(_xlfn._xlws.FILTER(BD_ATLETAS[TIEMPO],(BD_ATLETAS[ATLETA]=$A259)*(BD_ATLETAS[PRUEBA]='CHEQUEO D.M'!$B$1)*(BD_ATLETAS[SEXO]='CHEQUEO D.M'!$C$1)*(BD_ATLETAS[F. COMPETENCIA]='CHEQUEO D.M'!F$2)),"N/P")</f>
        <v>N/P</v>
      </c>
      <c r="G259" s="3" t="str" cm="1">
        <f t="array" ref="G259">IFERROR(_xlfn._xlws.FILTER(BD_ATLETAS[TIEMPO],(BD_ATLETAS[ATLETA]=$A259)*(BD_ATLETAS[PRUEBA]='CHEQUEO D.M'!$B$1)*(BD_ATLETAS[SEXO]='CHEQUEO D.M'!$C$1)*(BD_ATLETAS[F. COMPETENCIA]='CHEQUEO D.M'!G$2)),"N/P")</f>
        <v>N/P</v>
      </c>
      <c r="H259" s="3" t="str" cm="1">
        <f t="array" ref="H259">IFERROR(_xlfn._xlws.FILTER(BD_ATLETAS[TIEMPO],(BD_ATLETAS[ATLETA]=$A259)*(BD_ATLETAS[PRUEBA]='CHEQUEO D.M'!$B$1)*(BD_ATLETAS[SEXO]='CHEQUEO D.M'!$C$1)*(BD_ATLETAS[F. COMPETENCIA]='CHEQUEO D.M'!H$2)),"N/P")</f>
        <v>N/P</v>
      </c>
      <c r="I259" s="3" t="str" cm="1">
        <f t="array" ref="I259">IFERROR(_xlfn._xlws.FILTER(BD_ATLETAS[TIEMPO],(BD_ATLETAS[ATLETA]=$A259)*(BD_ATLETAS[PRUEBA]='CHEQUEO D.M'!$B$1)*(BD_ATLETAS[SEXO]='CHEQUEO D.M'!$C$1)*(BD_ATLETAS[F. COMPETENCIA]='CHEQUEO D.M'!I$2)),"N/P")</f>
        <v>N/P</v>
      </c>
      <c r="J259" s="3" t="str" cm="1">
        <f t="array" ref="J259">IFERROR(_xlfn._xlws.FILTER(BD_ATLETAS[TIEMPO],(BD_ATLETAS[ATLETA]=$A259)*(BD_ATLETAS[PRUEBA]='CHEQUEO D.M'!$B$1)*(BD_ATLETAS[SEXO]='CHEQUEO D.M'!$C$1)*(BD_ATLETAS[F. COMPETENCIA]='CHEQUEO D.M'!J$2)),"N/P")</f>
        <v>N/P</v>
      </c>
      <c r="K259" s="3" t="str">
        <f t="shared" si="47"/>
        <v>-</v>
      </c>
      <c r="L259" s="3" t="str">
        <f t="shared" si="48"/>
        <v>-</v>
      </c>
      <c r="M259" s="1" t="str" cm="1">
        <f t="array" ref="M259">_xlfn.IFS(B259&lt;10,"",L259&gt;0,"",L259&lt;0,"VALIDO")</f>
        <v/>
      </c>
      <c r="N259" s="3" t="str">
        <f t="shared" ref="N259:N322" si="50">IFERROR(SUM(F259-E259),"")</f>
        <v/>
      </c>
      <c r="O259" s="3" t="str">
        <f t="shared" ref="O259:O322" si="51">IFERROR(SUM(G259-F259),"")</f>
        <v/>
      </c>
      <c r="P259" s="3" t="str">
        <f t="shared" ref="P259:P322" si="52">IFERROR(SUM(H259-G259),"")</f>
        <v/>
      </c>
      <c r="Q259" s="3" t="str">
        <f t="shared" ref="Q259:Q322" si="53">IFERROR(SUM(I259-H259),"")</f>
        <v/>
      </c>
      <c r="R259" s="3" t="str">
        <f t="shared" ref="R259:R322" si="54">IFERROR(SUM(J259-I259),"")</f>
        <v/>
      </c>
      <c r="S259" s="25" t="e" cm="1" vm="1">
        <f t="array" aca="1" ref="S259" ca="1">IF(INDEX(U259:X259,COUNTA(U259:X259))&lt;0,"MEJORA CONTINUA","")</f>
        <v>#VALUE!</v>
      </c>
      <c r="T259" s="1">
        <f t="shared" ref="T259:T322" si="55">COUNT(E259:J259)</f>
        <v>0</v>
      </c>
    </row>
    <row r="260" spans="2:20" x14ac:dyDescent="0.25">
      <c r="B260" s="1">
        <f>_xlfn.XLOOKUP(A260,ATLETAS!$C:$C,ATLETAS!B:B,"-")</f>
        <v>0</v>
      </c>
      <c r="C260" s="1">
        <f>_xlfn.XLOOKUP(A260,ATLETAS!$C:$C,ATLETAS!F:F,"-")</f>
        <v>0</v>
      </c>
      <c r="D260" s="19" t="str">
        <f t="shared" si="49"/>
        <v>-</v>
      </c>
      <c r="E260" s="3" t="str" cm="1">
        <f t="array" ref="E260">IFERROR(_xlfn._xlws.FILTER(BD_ATLETAS[TIEMPO],(BD_ATLETAS[ATLETA]=$A260)*(BD_ATLETAS[PRUEBA]='CHEQUEO D.M'!$B$1)*(BD_ATLETAS[SEXO]='CHEQUEO D.M'!$C$1)*(BD_ATLETAS[F. COMPETENCIA]='CHEQUEO D.M'!E$2)),"N/P")</f>
        <v>N/P</v>
      </c>
      <c r="F260" s="3" t="str" cm="1">
        <f t="array" ref="F260">IFERROR(_xlfn._xlws.FILTER(BD_ATLETAS[TIEMPO],(BD_ATLETAS[ATLETA]=$A260)*(BD_ATLETAS[PRUEBA]='CHEQUEO D.M'!$B$1)*(BD_ATLETAS[SEXO]='CHEQUEO D.M'!$C$1)*(BD_ATLETAS[F. COMPETENCIA]='CHEQUEO D.M'!F$2)),"N/P")</f>
        <v>N/P</v>
      </c>
      <c r="G260" s="3" t="str" cm="1">
        <f t="array" ref="G260">IFERROR(_xlfn._xlws.FILTER(BD_ATLETAS[TIEMPO],(BD_ATLETAS[ATLETA]=$A260)*(BD_ATLETAS[PRUEBA]='CHEQUEO D.M'!$B$1)*(BD_ATLETAS[SEXO]='CHEQUEO D.M'!$C$1)*(BD_ATLETAS[F. COMPETENCIA]='CHEQUEO D.M'!G$2)),"N/P")</f>
        <v>N/P</v>
      </c>
      <c r="H260" s="3" t="str" cm="1">
        <f t="array" ref="H260">IFERROR(_xlfn._xlws.FILTER(BD_ATLETAS[TIEMPO],(BD_ATLETAS[ATLETA]=$A260)*(BD_ATLETAS[PRUEBA]='CHEQUEO D.M'!$B$1)*(BD_ATLETAS[SEXO]='CHEQUEO D.M'!$C$1)*(BD_ATLETAS[F. COMPETENCIA]='CHEQUEO D.M'!H$2)),"N/P")</f>
        <v>N/P</v>
      </c>
      <c r="I260" s="3" t="str" cm="1">
        <f t="array" ref="I260">IFERROR(_xlfn._xlws.FILTER(BD_ATLETAS[TIEMPO],(BD_ATLETAS[ATLETA]=$A260)*(BD_ATLETAS[PRUEBA]='CHEQUEO D.M'!$B$1)*(BD_ATLETAS[SEXO]='CHEQUEO D.M'!$C$1)*(BD_ATLETAS[F. COMPETENCIA]='CHEQUEO D.M'!I$2)),"N/P")</f>
        <v>N/P</v>
      </c>
      <c r="J260" s="3" t="str" cm="1">
        <f t="array" ref="J260">IFERROR(_xlfn._xlws.FILTER(BD_ATLETAS[TIEMPO],(BD_ATLETAS[ATLETA]=$A260)*(BD_ATLETAS[PRUEBA]='CHEQUEO D.M'!$B$1)*(BD_ATLETAS[SEXO]='CHEQUEO D.M'!$C$1)*(BD_ATLETAS[F. COMPETENCIA]='CHEQUEO D.M'!J$2)),"N/P")</f>
        <v>N/P</v>
      </c>
      <c r="K260" s="3" t="str">
        <f t="shared" si="47"/>
        <v>-</v>
      </c>
      <c r="L260" s="3" t="str">
        <f t="shared" si="48"/>
        <v>-</v>
      </c>
      <c r="M260" s="1" t="str" cm="1">
        <f t="array" ref="M260">_xlfn.IFS(B260&lt;10,"",L260&gt;0,"",L260&lt;0,"VALIDO")</f>
        <v/>
      </c>
      <c r="N260" s="3" t="str">
        <f t="shared" si="50"/>
        <v/>
      </c>
      <c r="O260" s="3" t="str">
        <f t="shared" si="51"/>
        <v/>
      </c>
      <c r="P260" s="3" t="str">
        <f t="shared" si="52"/>
        <v/>
      </c>
      <c r="Q260" s="3" t="str">
        <f t="shared" si="53"/>
        <v/>
      </c>
      <c r="R260" s="3" t="str">
        <f t="shared" si="54"/>
        <v/>
      </c>
      <c r="S260" s="25" t="e" cm="1" vm="1">
        <f t="array" aca="1" ref="S260" ca="1">IF(INDEX(U260:X260,COUNTA(U260:X260))&lt;0,"MEJORA CONTINUA","")</f>
        <v>#VALUE!</v>
      </c>
      <c r="T260" s="1">
        <f t="shared" si="55"/>
        <v>0</v>
      </c>
    </row>
    <row r="261" spans="2:20" x14ac:dyDescent="0.25">
      <c r="B261" s="1">
        <f>_xlfn.XLOOKUP(A261,ATLETAS!$C:$C,ATLETAS!B:B,"-")</f>
        <v>0</v>
      </c>
      <c r="C261" s="1">
        <f>_xlfn.XLOOKUP(A261,ATLETAS!$C:$C,ATLETAS!F:F,"-")</f>
        <v>0</v>
      </c>
      <c r="D261" s="19" t="str">
        <f t="shared" si="49"/>
        <v>-</v>
      </c>
      <c r="E261" s="3" t="str" cm="1">
        <f t="array" ref="E261">IFERROR(_xlfn._xlws.FILTER(BD_ATLETAS[TIEMPO],(BD_ATLETAS[ATLETA]=$A261)*(BD_ATLETAS[PRUEBA]='CHEQUEO D.M'!$B$1)*(BD_ATLETAS[SEXO]='CHEQUEO D.M'!$C$1)*(BD_ATLETAS[F. COMPETENCIA]='CHEQUEO D.M'!E$2)),"N/P")</f>
        <v>N/P</v>
      </c>
      <c r="F261" s="3" t="str" cm="1">
        <f t="array" ref="F261">IFERROR(_xlfn._xlws.FILTER(BD_ATLETAS[TIEMPO],(BD_ATLETAS[ATLETA]=$A261)*(BD_ATLETAS[PRUEBA]='CHEQUEO D.M'!$B$1)*(BD_ATLETAS[SEXO]='CHEQUEO D.M'!$C$1)*(BD_ATLETAS[F. COMPETENCIA]='CHEQUEO D.M'!F$2)),"N/P")</f>
        <v>N/P</v>
      </c>
      <c r="G261" s="3" t="str" cm="1">
        <f t="array" ref="G261">IFERROR(_xlfn._xlws.FILTER(BD_ATLETAS[TIEMPO],(BD_ATLETAS[ATLETA]=$A261)*(BD_ATLETAS[PRUEBA]='CHEQUEO D.M'!$B$1)*(BD_ATLETAS[SEXO]='CHEQUEO D.M'!$C$1)*(BD_ATLETAS[F. COMPETENCIA]='CHEQUEO D.M'!G$2)),"N/P")</f>
        <v>N/P</v>
      </c>
      <c r="H261" s="3" t="str" cm="1">
        <f t="array" ref="H261">IFERROR(_xlfn._xlws.FILTER(BD_ATLETAS[TIEMPO],(BD_ATLETAS[ATLETA]=$A261)*(BD_ATLETAS[PRUEBA]='CHEQUEO D.M'!$B$1)*(BD_ATLETAS[SEXO]='CHEQUEO D.M'!$C$1)*(BD_ATLETAS[F. COMPETENCIA]='CHEQUEO D.M'!H$2)),"N/P")</f>
        <v>N/P</v>
      </c>
      <c r="I261" s="3" t="str" cm="1">
        <f t="array" ref="I261">IFERROR(_xlfn._xlws.FILTER(BD_ATLETAS[TIEMPO],(BD_ATLETAS[ATLETA]=$A261)*(BD_ATLETAS[PRUEBA]='CHEQUEO D.M'!$B$1)*(BD_ATLETAS[SEXO]='CHEQUEO D.M'!$C$1)*(BD_ATLETAS[F. COMPETENCIA]='CHEQUEO D.M'!I$2)),"N/P")</f>
        <v>N/P</v>
      </c>
      <c r="J261" s="3" t="str" cm="1">
        <f t="array" ref="J261">IFERROR(_xlfn._xlws.FILTER(BD_ATLETAS[TIEMPO],(BD_ATLETAS[ATLETA]=$A261)*(BD_ATLETAS[PRUEBA]='CHEQUEO D.M'!$B$1)*(BD_ATLETAS[SEXO]='CHEQUEO D.M'!$C$1)*(BD_ATLETAS[F. COMPETENCIA]='CHEQUEO D.M'!J$2)),"N/P")</f>
        <v>N/P</v>
      </c>
      <c r="K261" s="3" t="str">
        <f t="shared" si="47"/>
        <v>-</v>
      </c>
      <c r="L261" s="3" t="str">
        <f t="shared" si="48"/>
        <v>-</v>
      </c>
      <c r="M261" s="1" t="str" cm="1">
        <f t="array" ref="M261">_xlfn.IFS(B261&lt;10,"",L261&gt;0,"",L261&lt;0,"VALIDO")</f>
        <v/>
      </c>
      <c r="N261" s="3" t="str">
        <f t="shared" si="50"/>
        <v/>
      </c>
      <c r="O261" s="3" t="str">
        <f t="shared" si="51"/>
        <v/>
      </c>
      <c r="P261" s="3" t="str">
        <f t="shared" si="52"/>
        <v/>
      </c>
      <c r="Q261" s="3" t="str">
        <f t="shared" si="53"/>
        <v/>
      </c>
      <c r="R261" s="3" t="str">
        <f t="shared" si="54"/>
        <v/>
      </c>
      <c r="S261" s="25" t="e" cm="1" vm="1">
        <f t="array" aca="1" ref="S261" ca="1">IF(INDEX(U261:X261,COUNTA(U261:X261))&lt;0,"MEJORA CONTINUA","")</f>
        <v>#VALUE!</v>
      </c>
      <c r="T261" s="1">
        <f t="shared" si="55"/>
        <v>0</v>
      </c>
    </row>
    <row r="262" spans="2:20" x14ac:dyDescent="0.25">
      <c r="B262" s="1">
        <f>_xlfn.XLOOKUP(A262,ATLETAS!$C:$C,ATLETAS!B:B,"-")</f>
        <v>0</v>
      </c>
      <c r="C262" s="1">
        <f>_xlfn.XLOOKUP(A262,ATLETAS!$C:$C,ATLETAS!F:F,"-")</f>
        <v>0</v>
      </c>
      <c r="D262" s="19" t="str">
        <f t="shared" si="49"/>
        <v>-</v>
      </c>
      <c r="E262" s="3" t="str" cm="1">
        <f t="array" ref="E262">IFERROR(_xlfn._xlws.FILTER(BD_ATLETAS[TIEMPO],(BD_ATLETAS[ATLETA]=$A262)*(BD_ATLETAS[PRUEBA]='CHEQUEO D.M'!$B$1)*(BD_ATLETAS[SEXO]='CHEQUEO D.M'!$C$1)*(BD_ATLETAS[F. COMPETENCIA]='CHEQUEO D.M'!E$2)),"N/P")</f>
        <v>N/P</v>
      </c>
      <c r="F262" s="3" t="str" cm="1">
        <f t="array" ref="F262">IFERROR(_xlfn._xlws.FILTER(BD_ATLETAS[TIEMPO],(BD_ATLETAS[ATLETA]=$A262)*(BD_ATLETAS[PRUEBA]='CHEQUEO D.M'!$B$1)*(BD_ATLETAS[SEXO]='CHEQUEO D.M'!$C$1)*(BD_ATLETAS[F. COMPETENCIA]='CHEQUEO D.M'!F$2)),"N/P")</f>
        <v>N/P</v>
      </c>
      <c r="G262" s="3" t="str" cm="1">
        <f t="array" ref="G262">IFERROR(_xlfn._xlws.FILTER(BD_ATLETAS[TIEMPO],(BD_ATLETAS[ATLETA]=$A262)*(BD_ATLETAS[PRUEBA]='CHEQUEO D.M'!$B$1)*(BD_ATLETAS[SEXO]='CHEQUEO D.M'!$C$1)*(BD_ATLETAS[F. COMPETENCIA]='CHEQUEO D.M'!G$2)),"N/P")</f>
        <v>N/P</v>
      </c>
      <c r="H262" s="3" t="str" cm="1">
        <f t="array" ref="H262">IFERROR(_xlfn._xlws.FILTER(BD_ATLETAS[TIEMPO],(BD_ATLETAS[ATLETA]=$A262)*(BD_ATLETAS[PRUEBA]='CHEQUEO D.M'!$B$1)*(BD_ATLETAS[SEXO]='CHEQUEO D.M'!$C$1)*(BD_ATLETAS[F. COMPETENCIA]='CHEQUEO D.M'!H$2)),"N/P")</f>
        <v>N/P</v>
      </c>
      <c r="I262" s="3" t="str" cm="1">
        <f t="array" ref="I262">IFERROR(_xlfn._xlws.FILTER(BD_ATLETAS[TIEMPO],(BD_ATLETAS[ATLETA]=$A262)*(BD_ATLETAS[PRUEBA]='CHEQUEO D.M'!$B$1)*(BD_ATLETAS[SEXO]='CHEQUEO D.M'!$C$1)*(BD_ATLETAS[F. COMPETENCIA]='CHEQUEO D.M'!I$2)),"N/P")</f>
        <v>N/P</v>
      </c>
      <c r="J262" s="3" t="str" cm="1">
        <f t="array" ref="J262">IFERROR(_xlfn._xlws.FILTER(BD_ATLETAS[TIEMPO],(BD_ATLETAS[ATLETA]=$A262)*(BD_ATLETAS[PRUEBA]='CHEQUEO D.M'!$B$1)*(BD_ATLETAS[SEXO]='CHEQUEO D.M'!$C$1)*(BD_ATLETAS[F. COMPETENCIA]='CHEQUEO D.M'!J$2)),"N/P")</f>
        <v>N/P</v>
      </c>
      <c r="K262" s="3" t="str">
        <f t="shared" si="47"/>
        <v>-</v>
      </c>
      <c r="L262" s="3" t="str">
        <f t="shared" si="48"/>
        <v>-</v>
      </c>
      <c r="M262" s="1" t="str" cm="1">
        <f t="array" ref="M262">_xlfn.IFS(B262&lt;10,"",L262&gt;0,"",L262&lt;0,"VALIDO")</f>
        <v/>
      </c>
      <c r="N262" s="3" t="str">
        <f t="shared" si="50"/>
        <v/>
      </c>
      <c r="O262" s="3" t="str">
        <f t="shared" si="51"/>
        <v/>
      </c>
      <c r="P262" s="3" t="str">
        <f t="shared" si="52"/>
        <v/>
      </c>
      <c r="Q262" s="3" t="str">
        <f t="shared" si="53"/>
        <v/>
      </c>
      <c r="R262" s="3" t="str">
        <f t="shared" si="54"/>
        <v/>
      </c>
      <c r="S262" s="25" t="e" cm="1" vm="1">
        <f t="array" aca="1" ref="S262" ca="1">IF(INDEX(U262:X262,COUNTA(U262:X262))&lt;0,"MEJORA CONTINUA","")</f>
        <v>#VALUE!</v>
      </c>
      <c r="T262" s="1">
        <f t="shared" si="55"/>
        <v>0</v>
      </c>
    </row>
    <row r="263" spans="2:20" x14ac:dyDescent="0.25">
      <c r="B263" s="1">
        <f>_xlfn.XLOOKUP(A263,ATLETAS!$C:$C,ATLETAS!B:B,"-")</f>
        <v>0</v>
      </c>
      <c r="C263" s="1">
        <f>_xlfn.XLOOKUP(A263,ATLETAS!$C:$C,ATLETAS!F:F,"-")</f>
        <v>0</v>
      </c>
      <c r="D263" s="19" t="str">
        <f t="shared" si="49"/>
        <v>-</v>
      </c>
      <c r="E263" s="3" t="str" cm="1">
        <f t="array" ref="E263">IFERROR(_xlfn._xlws.FILTER(BD_ATLETAS[TIEMPO],(BD_ATLETAS[ATLETA]=$A263)*(BD_ATLETAS[PRUEBA]='CHEQUEO D.M'!$B$1)*(BD_ATLETAS[SEXO]='CHEQUEO D.M'!$C$1)*(BD_ATLETAS[F. COMPETENCIA]='CHEQUEO D.M'!E$2)),"N/P")</f>
        <v>N/P</v>
      </c>
      <c r="F263" s="3" t="str" cm="1">
        <f t="array" ref="F263">IFERROR(_xlfn._xlws.FILTER(BD_ATLETAS[TIEMPO],(BD_ATLETAS[ATLETA]=$A263)*(BD_ATLETAS[PRUEBA]='CHEQUEO D.M'!$B$1)*(BD_ATLETAS[SEXO]='CHEQUEO D.M'!$C$1)*(BD_ATLETAS[F. COMPETENCIA]='CHEQUEO D.M'!F$2)),"N/P")</f>
        <v>N/P</v>
      </c>
      <c r="G263" s="3" t="str" cm="1">
        <f t="array" ref="G263">IFERROR(_xlfn._xlws.FILTER(BD_ATLETAS[TIEMPO],(BD_ATLETAS[ATLETA]=$A263)*(BD_ATLETAS[PRUEBA]='CHEQUEO D.M'!$B$1)*(BD_ATLETAS[SEXO]='CHEQUEO D.M'!$C$1)*(BD_ATLETAS[F. COMPETENCIA]='CHEQUEO D.M'!G$2)),"N/P")</f>
        <v>N/P</v>
      </c>
      <c r="H263" s="3" t="str" cm="1">
        <f t="array" ref="H263">IFERROR(_xlfn._xlws.FILTER(BD_ATLETAS[TIEMPO],(BD_ATLETAS[ATLETA]=$A263)*(BD_ATLETAS[PRUEBA]='CHEQUEO D.M'!$B$1)*(BD_ATLETAS[SEXO]='CHEQUEO D.M'!$C$1)*(BD_ATLETAS[F. COMPETENCIA]='CHEQUEO D.M'!H$2)),"N/P")</f>
        <v>N/P</v>
      </c>
      <c r="I263" s="3" t="str" cm="1">
        <f t="array" ref="I263">IFERROR(_xlfn._xlws.FILTER(BD_ATLETAS[TIEMPO],(BD_ATLETAS[ATLETA]=$A263)*(BD_ATLETAS[PRUEBA]='CHEQUEO D.M'!$B$1)*(BD_ATLETAS[SEXO]='CHEQUEO D.M'!$C$1)*(BD_ATLETAS[F. COMPETENCIA]='CHEQUEO D.M'!I$2)),"N/P")</f>
        <v>N/P</v>
      </c>
      <c r="J263" s="3" t="str" cm="1">
        <f t="array" ref="J263">IFERROR(_xlfn._xlws.FILTER(BD_ATLETAS[TIEMPO],(BD_ATLETAS[ATLETA]=$A263)*(BD_ATLETAS[PRUEBA]='CHEQUEO D.M'!$B$1)*(BD_ATLETAS[SEXO]='CHEQUEO D.M'!$C$1)*(BD_ATLETAS[F. COMPETENCIA]='CHEQUEO D.M'!J$2)),"N/P")</f>
        <v>N/P</v>
      </c>
      <c r="K263" s="3" t="str">
        <f t="shared" si="47"/>
        <v>-</v>
      </c>
      <c r="L263" s="3" t="str">
        <f t="shared" si="48"/>
        <v>-</v>
      </c>
      <c r="M263" s="1" t="str" cm="1">
        <f t="array" ref="M263">_xlfn.IFS(B263&lt;10,"",L263&gt;0,"",L263&lt;0,"VALIDO")</f>
        <v/>
      </c>
      <c r="N263" s="3" t="str">
        <f t="shared" si="50"/>
        <v/>
      </c>
      <c r="O263" s="3" t="str">
        <f t="shared" si="51"/>
        <v/>
      </c>
      <c r="P263" s="3" t="str">
        <f t="shared" si="52"/>
        <v/>
      </c>
      <c r="Q263" s="3" t="str">
        <f t="shared" si="53"/>
        <v/>
      </c>
      <c r="R263" s="3" t="str">
        <f t="shared" si="54"/>
        <v/>
      </c>
      <c r="S263" s="25" t="e" cm="1" vm="1">
        <f t="array" aca="1" ref="S263" ca="1">IF(INDEX(U263:X263,COUNTA(U263:X263))&lt;0,"MEJORA CONTINUA","")</f>
        <v>#VALUE!</v>
      </c>
      <c r="T263" s="1">
        <f t="shared" si="55"/>
        <v>0</v>
      </c>
    </row>
    <row r="264" spans="2:20" x14ac:dyDescent="0.25">
      <c r="B264" s="1">
        <f>_xlfn.XLOOKUP(A264,ATLETAS!$C:$C,ATLETAS!B:B,"-")</f>
        <v>0</v>
      </c>
      <c r="C264" s="1">
        <f>_xlfn.XLOOKUP(A264,ATLETAS!$C:$C,ATLETAS!F:F,"-")</f>
        <v>0</v>
      </c>
      <c r="D264" s="19" t="str">
        <f t="shared" si="49"/>
        <v>-</v>
      </c>
      <c r="E264" s="3" t="str" cm="1">
        <f t="array" ref="E264">IFERROR(_xlfn._xlws.FILTER(BD_ATLETAS[TIEMPO],(BD_ATLETAS[ATLETA]=$A264)*(BD_ATLETAS[PRUEBA]='CHEQUEO D.M'!$B$1)*(BD_ATLETAS[SEXO]='CHEQUEO D.M'!$C$1)*(BD_ATLETAS[F. COMPETENCIA]='CHEQUEO D.M'!E$2)),"N/P")</f>
        <v>N/P</v>
      </c>
      <c r="F264" s="3" t="str" cm="1">
        <f t="array" ref="F264">IFERROR(_xlfn._xlws.FILTER(BD_ATLETAS[TIEMPO],(BD_ATLETAS[ATLETA]=$A264)*(BD_ATLETAS[PRUEBA]='CHEQUEO D.M'!$B$1)*(BD_ATLETAS[SEXO]='CHEQUEO D.M'!$C$1)*(BD_ATLETAS[F. COMPETENCIA]='CHEQUEO D.M'!F$2)),"N/P")</f>
        <v>N/P</v>
      </c>
      <c r="G264" s="3" t="str" cm="1">
        <f t="array" ref="G264">IFERROR(_xlfn._xlws.FILTER(BD_ATLETAS[TIEMPO],(BD_ATLETAS[ATLETA]=$A264)*(BD_ATLETAS[PRUEBA]='CHEQUEO D.M'!$B$1)*(BD_ATLETAS[SEXO]='CHEQUEO D.M'!$C$1)*(BD_ATLETAS[F. COMPETENCIA]='CHEQUEO D.M'!G$2)),"N/P")</f>
        <v>N/P</v>
      </c>
      <c r="H264" s="3" t="str" cm="1">
        <f t="array" ref="H264">IFERROR(_xlfn._xlws.FILTER(BD_ATLETAS[TIEMPO],(BD_ATLETAS[ATLETA]=$A264)*(BD_ATLETAS[PRUEBA]='CHEQUEO D.M'!$B$1)*(BD_ATLETAS[SEXO]='CHEQUEO D.M'!$C$1)*(BD_ATLETAS[F. COMPETENCIA]='CHEQUEO D.M'!H$2)),"N/P")</f>
        <v>N/P</v>
      </c>
      <c r="I264" s="3" t="str" cm="1">
        <f t="array" ref="I264">IFERROR(_xlfn._xlws.FILTER(BD_ATLETAS[TIEMPO],(BD_ATLETAS[ATLETA]=$A264)*(BD_ATLETAS[PRUEBA]='CHEQUEO D.M'!$B$1)*(BD_ATLETAS[SEXO]='CHEQUEO D.M'!$C$1)*(BD_ATLETAS[F. COMPETENCIA]='CHEQUEO D.M'!I$2)),"N/P")</f>
        <v>N/P</v>
      </c>
      <c r="J264" s="3" t="str" cm="1">
        <f t="array" ref="J264">IFERROR(_xlfn._xlws.FILTER(BD_ATLETAS[TIEMPO],(BD_ATLETAS[ATLETA]=$A264)*(BD_ATLETAS[PRUEBA]='CHEQUEO D.M'!$B$1)*(BD_ATLETAS[SEXO]='CHEQUEO D.M'!$C$1)*(BD_ATLETAS[F. COMPETENCIA]='CHEQUEO D.M'!J$2)),"N/P")</f>
        <v>N/P</v>
      </c>
      <c r="K264" s="3" t="str">
        <f t="shared" si="47"/>
        <v>-</v>
      </c>
      <c r="L264" s="3" t="str">
        <f t="shared" si="48"/>
        <v>-</v>
      </c>
      <c r="M264" s="1" t="str" cm="1">
        <f t="array" ref="M264">_xlfn.IFS(B264&lt;10,"",L264&gt;0,"",L264&lt;0,"VALIDO")</f>
        <v/>
      </c>
      <c r="N264" s="3" t="str">
        <f t="shared" si="50"/>
        <v/>
      </c>
      <c r="O264" s="3" t="str">
        <f t="shared" si="51"/>
        <v/>
      </c>
      <c r="P264" s="3" t="str">
        <f t="shared" si="52"/>
        <v/>
      </c>
      <c r="Q264" s="3" t="str">
        <f t="shared" si="53"/>
        <v/>
      </c>
      <c r="R264" s="3" t="str">
        <f t="shared" si="54"/>
        <v/>
      </c>
      <c r="S264" s="25" t="e" cm="1" vm="1">
        <f t="array" aca="1" ref="S264" ca="1">IF(INDEX(U264:X264,COUNTA(U264:X264))&lt;0,"MEJORA CONTINUA","")</f>
        <v>#VALUE!</v>
      </c>
      <c r="T264" s="1">
        <f t="shared" si="55"/>
        <v>0</v>
      </c>
    </row>
    <row r="265" spans="2:20" x14ac:dyDescent="0.25">
      <c r="B265" s="1">
        <f>_xlfn.XLOOKUP(A265,ATLETAS!$C:$C,ATLETAS!B:B,"-")</f>
        <v>0</v>
      </c>
      <c r="C265" s="1">
        <f>_xlfn.XLOOKUP(A265,ATLETAS!$C:$C,ATLETAS!F:F,"-")</f>
        <v>0</v>
      </c>
      <c r="D265" s="19" t="str">
        <f t="shared" si="49"/>
        <v>-</v>
      </c>
      <c r="E265" s="3" t="str" cm="1">
        <f t="array" ref="E265">IFERROR(_xlfn._xlws.FILTER(BD_ATLETAS[TIEMPO],(BD_ATLETAS[ATLETA]=$A265)*(BD_ATLETAS[PRUEBA]='CHEQUEO D.M'!$B$1)*(BD_ATLETAS[SEXO]='CHEQUEO D.M'!$C$1)*(BD_ATLETAS[F. COMPETENCIA]='CHEQUEO D.M'!E$2)),"N/P")</f>
        <v>N/P</v>
      </c>
      <c r="F265" s="3" t="str" cm="1">
        <f t="array" ref="F265">IFERROR(_xlfn._xlws.FILTER(BD_ATLETAS[TIEMPO],(BD_ATLETAS[ATLETA]=$A265)*(BD_ATLETAS[PRUEBA]='CHEQUEO D.M'!$B$1)*(BD_ATLETAS[SEXO]='CHEQUEO D.M'!$C$1)*(BD_ATLETAS[F. COMPETENCIA]='CHEQUEO D.M'!F$2)),"N/P")</f>
        <v>N/P</v>
      </c>
      <c r="G265" s="3" t="str" cm="1">
        <f t="array" ref="G265">IFERROR(_xlfn._xlws.FILTER(BD_ATLETAS[TIEMPO],(BD_ATLETAS[ATLETA]=$A265)*(BD_ATLETAS[PRUEBA]='CHEQUEO D.M'!$B$1)*(BD_ATLETAS[SEXO]='CHEQUEO D.M'!$C$1)*(BD_ATLETAS[F. COMPETENCIA]='CHEQUEO D.M'!G$2)),"N/P")</f>
        <v>N/P</v>
      </c>
      <c r="H265" s="3" t="str" cm="1">
        <f t="array" ref="H265">IFERROR(_xlfn._xlws.FILTER(BD_ATLETAS[TIEMPO],(BD_ATLETAS[ATLETA]=$A265)*(BD_ATLETAS[PRUEBA]='CHEQUEO D.M'!$B$1)*(BD_ATLETAS[SEXO]='CHEQUEO D.M'!$C$1)*(BD_ATLETAS[F. COMPETENCIA]='CHEQUEO D.M'!H$2)),"N/P")</f>
        <v>N/P</v>
      </c>
      <c r="I265" s="3" t="str" cm="1">
        <f t="array" ref="I265">IFERROR(_xlfn._xlws.FILTER(BD_ATLETAS[TIEMPO],(BD_ATLETAS[ATLETA]=$A265)*(BD_ATLETAS[PRUEBA]='CHEQUEO D.M'!$B$1)*(BD_ATLETAS[SEXO]='CHEQUEO D.M'!$C$1)*(BD_ATLETAS[F. COMPETENCIA]='CHEQUEO D.M'!I$2)),"N/P")</f>
        <v>N/P</v>
      </c>
      <c r="J265" s="3" t="str" cm="1">
        <f t="array" ref="J265">IFERROR(_xlfn._xlws.FILTER(BD_ATLETAS[TIEMPO],(BD_ATLETAS[ATLETA]=$A265)*(BD_ATLETAS[PRUEBA]='CHEQUEO D.M'!$B$1)*(BD_ATLETAS[SEXO]='CHEQUEO D.M'!$C$1)*(BD_ATLETAS[F. COMPETENCIA]='CHEQUEO D.M'!J$2)),"N/P")</f>
        <v>N/P</v>
      </c>
      <c r="K265" s="3" t="str">
        <f t="shared" si="47"/>
        <v>-</v>
      </c>
      <c r="L265" s="3" t="str">
        <f t="shared" si="48"/>
        <v>-</v>
      </c>
      <c r="M265" s="1" t="str" cm="1">
        <f t="array" ref="M265">_xlfn.IFS(B265&lt;10,"",L265&gt;0,"",L265&lt;0,"VALIDO")</f>
        <v/>
      </c>
      <c r="N265" s="3" t="str">
        <f t="shared" si="50"/>
        <v/>
      </c>
      <c r="O265" s="3" t="str">
        <f t="shared" si="51"/>
        <v/>
      </c>
      <c r="P265" s="3" t="str">
        <f t="shared" si="52"/>
        <v/>
      </c>
      <c r="Q265" s="3" t="str">
        <f t="shared" si="53"/>
        <v/>
      </c>
      <c r="R265" s="3" t="str">
        <f t="shared" si="54"/>
        <v/>
      </c>
      <c r="S265" s="25" t="e" cm="1" vm="1">
        <f t="array" aca="1" ref="S265" ca="1">IF(INDEX(U265:X265,COUNTA(U265:X265))&lt;0,"MEJORA CONTINUA","")</f>
        <v>#VALUE!</v>
      </c>
      <c r="T265" s="1">
        <f t="shared" si="55"/>
        <v>0</v>
      </c>
    </row>
    <row r="266" spans="2:20" x14ac:dyDescent="0.25">
      <c r="B266" s="1">
        <f>_xlfn.XLOOKUP(A266,ATLETAS!$C:$C,ATLETAS!B:B,"-")</f>
        <v>0</v>
      </c>
      <c r="C266" s="1">
        <f>_xlfn.XLOOKUP(A266,ATLETAS!$C:$C,ATLETAS!F:F,"-")</f>
        <v>0</v>
      </c>
      <c r="D266" s="19" t="str">
        <f t="shared" si="49"/>
        <v>-</v>
      </c>
      <c r="E266" s="3" t="str" cm="1">
        <f t="array" ref="E266">IFERROR(_xlfn._xlws.FILTER(BD_ATLETAS[TIEMPO],(BD_ATLETAS[ATLETA]=$A266)*(BD_ATLETAS[PRUEBA]='CHEQUEO D.M'!$B$1)*(BD_ATLETAS[SEXO]='CHEQUEO D.M'!$C$1)*(BD_ATLETAS[F. COMPETENCIA]='CHEQUEO D.M'!E$2)),"N/P")</f>
        <v>N/P</v>
      </c>
      <c r="F266" s="3" t="str" cm="1">
        <f t="array" ref="F266">IFERROR(_xlfn._xlws.FILTER(BD_ATLETAS[TIEMPO],(BD_ATLETAS[ATLETA]=$A266)*(BD_ATLETAS[PRUEBA]='CHEQUEO D.M'!$B$1)*(BD_ATLETAS[SEXO]='CHEQUEO D.M'!$C$1)*(BD_ATLETAS[F. COMPETENCIA]='CHEQUEO D.M'!F$2)),"N/P")</f>
        <v>N/P</v>
      </c>
      <c r="G266" s="3" t="str" cm="1">
        <f t="array" ref="G266">IFERROR(_xlfn._xlws.FILTER(BD_ATLETAS[TIEMPO],(BD_ATLETAS[ATLETA]=$A266)*(BD_ATLETAS[PRUEBA]='CHEQUEO D.M'!$B$1)*(BD_ATLETAS[SEXO]='CHEQUEO D.M'!$C$1)*(BD_ATLETAS[F. COMPETENCIA]='CHEQUEO D.M'!G$2)),"N/P")</f>
        <v>N/P</v>
      </c>
      <c r="H266" s="3" t="str" cm="1">
        <f t="array" ref="H266">IFERROR(_xlfn._xlws.FILTER(BD_ATLETAS[TIEMPO],(BD_ATLETAS[ATLETA]=$A266)*(BD_ATLETAS[PRUEBA]='CHEQUEO D.M'!$B$1)*(BD_ATLETAS[SEXO]='CHEQUEO D.M'!$C$1)*(BD_ATLETAS[F. COMPETENCIA]='CHEQUEO D.M'!H$2)),"N/P")</f>
        <v>N/P</v>
      </c>
      <c r="I266" s="3" t="str" cm="1">
        <f t="array" ref="I266">IFERROR(_xlfn._xlws.FILTER(BD_ATLETAS[TIEMPO],(BD_ATLETAS[ATLETA]=$A266)*(BD_ATLETAS[PRUEBA]='CHEQUEO D.M'!$B$1)*(BD_ATLETAS[SEXO]='CHEQUEO D.M'!$C$1)*(BD_ATLETAS[F. COMPETENCIA]='CHEQUEO D.M'!I$2)),"N/P")</f>
        <v>N/P</v>
      </c>
      <c r="J266" s="3" t="str" cm="1">
        <f t="array" ref="J266">IFERROR(_xlfn._xlws.FILTER(BD_ATLETAS[TIEMPO],(BD_ATLETAS[ATLETA]=$A266)*(BD_ATLETAS[PRUEBA]='CHEQUEO D.M'!$B$1)*(BD_ATLETAS[SEXO]='CHEQUEO D.M'!$C$1)*(BD_ATLETAS[F. COMPETENCIA]='CHEQUEO D.M'!J$2)),"N/P")</f>
        <v>N/P</v>
      </c>
      <c r="K266" s="3" t="str">
        <f t="shared" si="47"/>
        <v>-</v>
      </c>
      <c r="L266" s="3" t="str">
        <f t="shared" si="48"/>
        <v>-</v>
      </c>
      <c r="M266" s="1" t="str" cm="1">
        <f t="array" ref="M266">_xlfn.IFS(B266&lt;10,"",L266&gt;0,"",L266&lt;0,"VALIDO")</f>
        <v/>
      </c>
      <c r="N266" s="3" t="str">
        <f t="shared" si="50"/>
        <v/>
      </c>
      <c r="O266" s="3" t="str">
        <f t="shared" si="51"/>
        <v/>
      </c>
      <c r="P266" s="3" t="str">
        <f t="shared" si="52"/>
        <v/>
      </c>
      <c r="Q266" s="3" t="str">
        <f t="shared" si="53"/>
        <v/>
      </c>
      <c r="R266" s="3" t="str">
        <f t="shared" si="54"/>
        <v/>
      </c>
      <c r="S266" s="25" t="e" cm="1" vm="1">
        <f t="array" aca="1" ref="S266" ca="1">IF(INDEX(U266:X266,COUNTA(U266:X266))&lt;0,"MEJORA CONTINUA","")</f>
        <v>#VALUE!</v>
      </c>
      <c r="T266" s="1">
        <f t="shared" si="55"/>
        <v>0</v>
      </c>
    </row>
    <row r="267" spans="2:20" x14ac:dyDescent="0.25">
      <c r="B267" s="1">
        <f>_xlfn.XLOOKUP(A267,ATLETAS!$C:$C,ATLETAS!B:B,"-")</f>
        <v>0</v>
      </c>
      <c r="C267" s="1">
        <f>_xlfn.XLOOKUP(A267,ATLETAS!$C:$C,ATLETAS!F:F,"-")</f>
        <v>0</v>
      </c>
      <c r="D267" s="19" t="str">
        <f t="shared" si="49"/>
        <v>-</v>
      </c>
      <c r="E267" s="3" t="str" cm="1">
        <f t="array" ref="E267">IFERROR(_xlfn._xlws.FILTER(BD_ATLETAS[TIEMPO],(BD_ATLETAS[ATLETA]=$A267)*(BD_ATLETAS[PRUEBA]='CHEQUEO D.M'!$B$1)*(BD_ATLETAS[SEXO]='CHEQUEO D.M'!$C$1)*(BD_ATLETAS[F. COMPETENCIA]='CHEQUEO D.M'!E$2)),"N/P")</f>
        <v>N/P</v>
      </c>
      <c r="F267" s="3" t="str" cm="1">
        <f t="array" ref="F267">IFERROR(_xlfn._xlws.FILTER(BD_ATLETAS[TIEMPO],(BD_ATLETAS[ATLETA]=$A267)*(BD_ATLETAS[PRUEBA]='CHEQUEO D.M'!$B$1)*(BD_ATLETAS[SEXO]='CHEQUEO D.M'!$C$1)*(BD_ATLETAS[F. COMPETENCIA]='CHEQUEO D.M'!F$2)),"N/P")</f>
        <v>N/P</v>
      </c>
      <c r="G267" s="3" t="str" cm="1">
        <f t="array" ref="G267">IFERROR(_xlfn._xlws.FILTER(BD_ATLETAS[TIEMPO],(BD_ATLETAS[ATLETA]=$A267)*(BD_ATLETAS[PRUEBA]='CHEQUEO D.M'!$B$1)*(BD_ATLETAS[SEXO]='CHEQUEO D.M'!$C$1)*(BD_ATLETAS[F. COMPETENCIA]='CHEQUEO D.M'!G$2)),"N/P")</f>
        <v>N/P</v>
      </c>
      <c r="H267" s="3" t="str" cm="1">
        <f t="array" ref="H267">IFERROR(_xlfn._xlws.FILTER(BD_ATLETAS[TIEMPO],(BD_ATLETAS[ATLETA]=$A267)*(BD_ATLETAS[PRUEBA]='CHEQUEO D.M'!$B$1)*(BD_ATLETAS[SEXO]='CHEQUEO D.M'!$C$1)*(BD_ATLETAS[F. COMPETENCIA]='CHEQUEO D.M'!H$2)),"N/P")</f>
        <v>N/P</v>
      </c>
      <c r="I267" s="3" t="str" cm="1">
        <f t="array" ref="I267">IFERROR(_xlfn._xlws.FILTER(BD_ATLETAS[TIEMPO],(BD_ATLETAS[ATLETA]=$A267)*(BD_ATLETAS[PRUEBA]='CHEQUEO D.M'!$B$1)*(BD_ATLETAS[SEXO]='CHEQUEO D.M'!$C$1)*(BD_ATLETAS[F. COMPETENCIA]='CHEQUEO D.M'!I$2)),"N/P")</f>
        <v>N/P</v>
      </c>
      <c r="J267" s="3" t="str" cm="1">
        <f t="array" ref="J267">IFERROR(_xlfn._xlws.FILTER(BD_ATLETAS[TIEMPO],(BD_ATLETAS[ATLETA]=$A267)*(BD_ATLETAS[PRUEBA]='CHEQUEO D.M'!$B$1)*(BD_ATLETAS[SEXO]='CHEQUEO D.M'!$C$1)*(BD_ATLETAS[F. COMPETENCIA]='CHEQUEO D.M'!J$2)),"N/P")</f>
        <v>N/P</v>
      </c>
      <c r="K267" s="3" t="str">
        <f t="shared" si="47"/>
        <v>-</v>
      </c>
      <c r="L267" s="3" t="str">
        <f t="shared" si="48"/>
        <v>-</v>
      </c>
      <c r="M267" s="1" t="str" cm="1">
        <f t="array" ref="M267">_xlfn.IFS(B267&lt;10,"",L267&gt;0,"",L267&lt;0,"VALIDO")</f>
        <v/>
      </c>
      <c r="N267" s="3" t="str">
        <f t="shared" si="50"/>
        <v/>
      </c>
      <c r="O267" s="3" t="str">
        <f t="shared" si="51"/>
        <v/>
      </c>
      <c r="P267" s="3" t="str">
        <f t="shared" si="52"/>
        <v/>
      </c>
      <c r="Q267" s="3" t="str">
        <f t="shared" si="53"/>
        <v/>
      </c>
      <c r="R267" s="3" t="str">
        <f t="shared" si="54"/>
        <v/>
      </c>
      <c r="S267" s="25" t="e" cm="1" vm="1">
        <f t="array" aca="1" ref="S267" ca="1">IF(INDEX(U267:X267,COUNTA(U267:X267))&lt;0,"MEJORA CONTINUA","")</f>
        <v>#VALUE!</v>
      </c>
      <c r="T267" s="1">
        <f t="shared" si="55"/>
        <v>0</v>
      </c>
    </row>
    <row r="268" spans="2:20" x14ac:dyDescent="0.25">
      <c r="B268" s="1">
        <f>_xlfn.XLOOKUP(A268,ATLETAS!$C:$C,ATLETAS!B:B,"-")</f>
        <v>0</v>
      </c>
      <c r="C268" s="1">
        <f>_xlfn.XLOOKUP(A268,ATLETAS!$C:$C,ATLETAS!F:F,"-")</f>
        <v>0</v>
      </c>
      <c r="D268" s="19" t="str">
        <f t="shared" si="49"/>
        <v>-</v>
      </c>
      <c r="E268" s="3" t="str" cm="1">
        <f t="array" ref="E268">IFERROR(_xlfn._xlws.FILTER(BD_ATLETAS[TIEMPO],(BD_ATLETAS[ATLETA]=$A268)*(BD_ATLETAS[PRUEBA]='CHEQUEO D.M'!$B$1)*(BD_ATLETAS[SEXO]='CHEQUEO D.M'!$C$1)*(BD_ATLETAS[F. COMPETENCIA]='CHEQUEO D.M'!E$2)),"N/P")</f>
        <v>N/P</v>
      </c>
      <c r="F268" s="3" t="str" cm="1">
        <f t="array" ref="F268">IFERROR(_xlfn._xlws.FILTER(BD_ATLETAS[TIEMPO],(BD_ATLETAS[ATLETA]=$A268)*(BD_ATLETAS[PRUEBA]='CHEQUEO D.M'!$B$1)*(BD_ATLETAS[SEXO]='CHEQUEO D.M'!$C$1)*(BD_ATLETAS[F. COMPETENCIA]='CHEQUEO D.M'!F$2)),"N/P")</f>
        <v>N/P</v>
      </c>
      <c r="G268" s="3" t="str" cm="1">
        <f t="array" ref="G268">IFERROR(_xlfn._xlws.FILTER(BD_ATLETAS[TIEMPO],(BD_ATLETAS[ATLETA]=$A268)*(BD_ATLETAS[PRUEBA]='CHEQUEO D.M'!$B$1)*(BD_ATLETAS[SEXO]='CHEQUEO D.M'!$C$1)*(BD_ATLETAS[F. COMPETENCIA]='CHEQUEO D.M'!G$2)),"N/P")</f>
        <v>N/P</v>
      </c>
      <c r="H268" s="3" t="str" cm="1">
        <f t="array" ref="H268">IFERROR(_xlfn._xlws.FILTER(BD_ATLETAS[TIEMPO],(BD_ATLETAS[ATLETA]=$A268)*(BD_ATLETAS[PRUEBA]='CHEQUEO D.M'!$B$1)*(BD_ATLETAS[SEXO]='CHEQUEO D.M'!$C$1)*(BD_ATLETAS[F. COMPETENCIA]='CHEQUEO D.M'!H$2)),"N/P")</f>
        <v>N/P</v>
      </c>
      <c r="I268" s="3" t="str" cm="1">
        <f t="array" ref="I268">IFERROR(_xlfn._xlws.FILTER(BD_ATLETAS[TIEMPO],(BD_ATLETAS[ATLETA]=$A268)*(BD_ATLETAS[PRUEBA]='CHEQUEO D.M'!$B$1)*(BD_ATLETAS[SEXO]='CHEQUEO D.M'!$C$1)*(BD_ATLETAS[F. COMPETENCIA]='CHEQUEO D.M'!I$2)),"N/P")</f>
        <v>N/P</v>
      </c>
      <c r="J268" s="3" t="str" cm="1">
        <f t="array" ref="J268">IFERROR(_xlfn._xlws.FILTER(BD_ATLETAS[TIEMPO],(BD_ATLETAS[ATLETA]=$A268)*(BD_ATLETAS[PRUEBA]='CHEQUEO D.M'!$B$1)*(BD_ATLETAS[SEXO]='CHEQUEO D.M'!$C$1)*(BD_ATLETAS[F. COMPETENCIA]='CHEQUEO D.M'!J$2)),"N/P")</f>
        <v>N/P</v>
      </c>
      <c r="K268" s="3" t="str">
        <f t="shared" si="47"/>
        <v>-</v>
      </c>
      <c r="L268" s="3" t="str">
        <f t="shared" si="48"/>
        <v>-</v>
      </c>
      <c r="M268" s="1" t="str" cm="1">
        <f t="array" ref="M268">_xlfn.IFS(B268&lt;10,"",L268&gt;0,"",L268&lt;0,"VALIDO")</f>
        <v/>
      </c>
      <c r="N268" s="3" t="str">
        <f t="shared" si="50"/>
        <v/>
      </c>
      <c r="O268" s="3" t="str">
        <f t="shared" si="51"/>
        <v/>
      </c>
      <c r="P268" s="3" t="str">
        <f t="shared" si="52"/>
        <v/>
      </c>
      <c r="Q268" s="3" t="str">
        <f t="shared" si="53"/>
        <v/>
      </c>
      <c r="R268" s="3" t="str">
        <f t="shared" si="54"/>
        <v/>
      </c>
      <c r="S268" s="25" t="e" cm="1" vm="1">
        <f t="array" aca="1" ref="S268" ca="1">IF(INDEX(U268:X268,COUNTA(U268:X268))&lt;0,"MEJORA CONTINUA","")</f>
        <v>#VALUE!</v>
      </c>
      <c r="T268" s="1">
        <f t="shared" si="55"/>
        <v>0</v>
      </c>
    </row>
    <row r="269" spans="2:20" x14ac:dyDescent="0.25">
      <c r="B269" s="1">
        <f>_xlfn.XLOOKUP(A269,ATLETAS!$C:$C,ATLETAS!B:B,"-")</f>
        <v>0</v>
      </c>
      <c r="C269" s="1">
        <f>_xlfn.XLOOKUP(A269,ATLETAS!$C:$C,ATLETAS!F:F,"-")</f>
        <v>0</v>
      </c>
      <c r="D269" s="19" t="str">
        <f t="shared" si="49"/>
        <v>-</v>
      </c>
      <c r="E269" s="3" t="str" cm="1">
        <f t="array" ref="E269">IFERROR(_xlfn._xlws.FILTER(BD_ATLETAS[TIEMPO],(BD_ATLETAS[ATLETA]=$A269)*(BD_ATLETAS[PRUEBA]='CHEQUEO D.M'!$B$1)*(BD_ATLETAS[SEXO]='CHEQUEO D.M'!$C$1)*(BD_ATLETAS[F. COMPETENCIA]='CHEQUEO D.M'!E$2)),"N/P")</f>
        <v>N/P</v>
      </c>
      <c r="F269" s="3" t="str" cm="1">
        <f t="array" ref="F269">IFERROR(_xlfn._xlws.FILTER(BD_ATLETAS[TIEMPO],(BD_ATLETAS[ATLETA]=$A269)*(BD_ATLETAS[PRUEBA]='CHEQUEO D.M'!$B$1)*(BD_ATLETAS[SEXO]='CHEQUEO D.M'!$C$1)*(BD_ATLETAS[F. COMPETENCIA]='CHEQUEO D.M'!F$2)),"N/P")</f>
        <v>N/P</v>
      </c>
      <c r="G269" s="3" t="str" cm="1">
        <f t="array" ref="G269">IFERROR(_xlfn._xlws.FILTER(BD_ATLETAS[TIEMPO],(BD_ATLETAS[ATLETA]=$A269)*(BD_ATLETAS[PRUEBA]='CHEQUEO D.M'!$B$1)*(BD_ATLETAS[SEXO]='CHEQUEO D.M'!$C$1)*(BD_ATLETAS[F. COMPETENCIA]='CHEQUEO D.M'!G$2)),"N/P")</f>
        <v>N/P</v>
      </c>
      <c r="H269" s="3" t="str" cm="1">
        <f t="array" ref="H269">IFERROR(_xlfn._xlws.FILTER(BD_ATLETAS[TIEMPO],(BD_ATLETAS[ATLETA]=$A269)*(BD_ATLETAS[PRUEBA]='CHEQUEO D.M'!$B$1)*(BD_ATLETAS[SEXO]='CHEQUEO D.M'!$C$1)*(BD_ATLETAS[F. COMPETENCIA]='CHEQUEO D.M'!H$2)),"N/P")</f>
        <v>N/P</v>
      </c>
      <c r="I269" s="3" t="str" cm="1">
        <f t="array" ref="I269">IFERROR(_xlfn._xlws.FILTER(BD_ATLETAS[TIEMPO],(BD_ATLETAS[ATLETA]=$A269)*(BD_ATLETAS[PRUEBA]='CHEQUEO D.M'!$B$1)*(BD_ATLETAS[SEXO]='CHEQUEO D.M'!$C$1)*(BD_ATLETAS[F. COMPETENCIA]='CHEQUEO D.M'!I$2)),"N/P")</f>
        <v>N/P</v>
      </c>
      <c r="J269" s="3" t="str" cm="1">
        <f t="array" ref="J269">IFERROR(_xlfn._xlws.FILTER(BD_ATLETAS[TIEMPO],(BD_ATLETAS[ATLETA]=$A269)*(BD_ATLETAS[PRUEBA]='CHEQUEO D.M'!$B$1)*(BD_ATLETAS[SEXO]='CHEQUEO D.M'!$C$1)*(BD_ATLETAS[F. COMPETENCIA]='CHEQUEO D.M'!J$2)),"N/P")</f>
        <v>N/P</v>
      </c>
      <c r="K269" s="3" t="str">
        <f t="shared" si="47"/>
        <v>-</v>
      </c>
      <c r="L269" s="3" t="str">
        <f t="shared" si="48"/>
        <v>-</v>
      </c>
      <c r="M269" s="1" t="str" cm="1">
        <f t="array" ref="M269">_xlfn.IFS(B269&lt;10,"",L269&gt;0,"",L269&lt;0,"VALIDO")</f>
        <v/>
      </c>
      <c r="N269" s="3" t="str">
        <f t="shared" si="50"/>
        <v/>
      </c>
      <c r="O269" s="3" t="str">
        <f t="shared" si="51"/>
        <v/>
      </c>
      <c r="P269" s="3" t="str">
        <f t="shared" si="52"/>
        <v/>
      </c>
      <c r="Q269" s="3" t="str">
        <f t="shared" si="53"/>
        <v/>
      </c>
      <c r="R269" s="3" t="str">
        <f t="shared" si="54"/>
        <v/>
      </c>
      <c r="S269" s="25" t="e" cm="1" vm="1">
        <f t="array" aca="1" ref="S269" ca="1">IF(INDEX(U269:X269,COUNTA(U269:X269))&lt;0,"MEJORA CONTINUA","")</f>
        <v>#VALUE!</v>
      </c>
      <c r="T269" s="1">
        <f t="shared" si="55"/>
        <v>0</v>
      </c>
    </row>
    <row r="270" spans="2:20" x14ac:dyDescent="0.25">
      <c r="B270" s="1">
        <f>_xlfn.XLOOKUP(A270,ATLETAS!$C:$C,ATLETAS!B:B,"-")</f>
        <v>0</v>
      </c>
      <c r="C270" s="1">
        <f>_xlfn.XLOOKUP(A270,ATLETAS!$C:$C,ATLETAS!F:F,"-")</f>
        <v>0</v>
      </c>
      <c r="D270" s="19" t="str">
        <f t="shared" si="49"/>
        <v>-</v>
      </c>
      <c r="E270" s="3" t="str" cm="1">
        <f t="array" ref="E270">IFERROR(_xlfn._xlws.FILTER(BD_ATLETAS[TIEMPO],(BD_ATLETAS[ATLETA]=$A270)*(BD_ATLETAS[PRUEBA]='CHEQUEO D.M'!$B$1)*(BD_ATLETAS[SEXO]='CHEQUEO D.M'!$C$1)*(BD_ATLETAS[F. COMPETENCIA]='CHEQUEO D.M'!E$2)),"N/P")</f>
        <v>N/P</v>
      </c>
      <c r="F270" s="3" t="str" cm="1">
        <f t="array" ref="F270">IFERROR(_xlfn._xlws.FILTER(BD_ATLETAS[TIEMPO],(BD_ATLETAS[ATLETA]=$A270)*(BD_ATLETAS[PRUEBA]='CHEQUEO D.M'!$B$1)*(BD_ATLETAS[SEXO]='CHEQUEO D.M'!$C$1)*(BD_ATLETAS[F. COMPETENCIA]='CHEQUEO D.M'!F$2)),"N/P")</f>
        <v>N/P</v>
      </c>
      <c r="G270" s="3" t="str" cm="1">
        <f t="array" ref="G270">IFERROR(_xlfn._xlws.FILTER(BD_ATLETAS[TIEMPO],(BD_ATLETAS[ATLETA]=$A270)*(BD_ATLETAS[PRUEBA]='CHEQUEO D.M'!$B$1)*(BD_ATLETAS[SEXO]='CHEQUEO D.M'!$C$1)*(BD_ATLETAS[F. COMPETENCIA]='CHEQUEO D.M'!G$2)),"N/P")</f>
        <v>N/P</v>
      </c>
      <c r="H270" s="3" t="str" cm="1">
        <f t="array" ref="H270">IFERROR(_xlfn._xlws.FILTER(BD_ATLETAS[TIEMPO],(BD_ATLETAS[ATLETA]=$A270)*(BD_ATLETAS[PRUEBA]='CHEQUEO D.M'!$B$1)*(BD_ATLETAS[SEXO]='CHEQUEO D.M'!$C$1)*(BD_ATLETAS[F. COMPETENCIA]='CHEQUEO D.M'!H$2)),"N/P")</f>
        <v>N/P</v>
      </c>
      <c r="I270" s="3" t="str" cm="1">
        <f t="array" ref="I270">IFERROR(_xlfn._xlws.FILTER(BD_ATLETAS[TIEMPO],(BD_ATLETAS[ATLETA]=$A270)*(BD_ATLETAS[PRUEBA]='CHEQUEO D.M'!$B$1)*(BD_ATLETAS[SEXO]='CHEQUEO D.M'!$C$1)*(BD_ATLETAS[F. COMPETENCIA]='CHEQUEO D.M'!I$2)),"N/P")</f>
        <v>N/P</v>
      </c>
      <c r="J270" s="3" t="str" cm="1">
        <f t="array" ref="J270">IFERROR(_xlfn._xlws.FILTER(BD_ATLETAS[TIEMPO],(BD_ATLETAS[ATLETA]=$A270)*(BD_ATLETAS[PRUEBA]='CHEQUEO D.M'!$B$1)*(BD_ATLETAS[SEXO]='CHEQUEO D.M'!$C$1)*(BD_ATLETAS[F. COMPETENCIA]='CHEQUEO D.M'!J$2)),"N/P")</f>
        <v>N/P</v>
      </c>
      <c r="K270" s="3" t="str">
        <f t="shared" si="47"/>
        <v>-</v>
      </c>
      <c r="L270" s="3" t="str">
        <f t="shared" si="48"/>
        <v>-</v>
      </c>
      <c r="M270" s="1" t="str" cm="1">
        <f t="array" ref="M270">_xlfn.IFS(B270&lt;10,"",L270&gt;0,"",L270&lt;0,"VALIDO")</f>
        <v/>
      </c>
      <c r="N270" s="3" t="str">
        <f t="shared" si="50"/>
        <v/>
      </c>
      <c r="O270" s="3" t="str">
        <f t="shared" si="51"/>
        <v/>
      </c>
      <c r="P270" s="3" t="str">
        <f t="shared" si="52"/>
        <v/>
      </c>
      <c r="Q270" s="3" t="str">
        <f t="shared" si="53"/>
        <v/>
      </c>
      <c r="R270" s="3" t="str">
        <f t="shared" si="54"/>
        <v/>
      </c>
      <c r="S270" s="25" t="e" cm="1" vm="1">
        <f t="array" aca="1" ref="S270" ca="1">IF(INDEX(U270:X270,COUNTA(U270:X270))&lt;0,"MEJORA CONTINUA","")</f>
        <v>#VALUE!</v>
      </c>
      <c r="T270" s="1">
        <f t="shared" si="55"/>
        <v>0</v>
      </c>
    </row>
    <row r="271" spans="2:20" x14ac:dyDescent="0.25">
      <c r="B271" s="1">
        <f>_xlfn.XLOOKUP(A271,ATLETAS!$C:$C,ATLETAS!B:B,"-")</f>
        <v>0</v>
      </c>
      <c r="C271" s="1">
        <f>_xlfn.XLOOKUP(A271,ATLETAS!$C:$C,ATLETAS!F:F,"-")</f>
        <v>0</v>
      </c>
      <c r="D271" s="19" t="str">
        <f t="shared" si="49"/>
        <v>-</v>
      </c>
      <c r="E271" s="3" t="str" cm="1">
        <f t="array" ref="E271">IFERROR(_xlfn._xlws.FILTER(BD_ATLETAS[TIEMPO],(BD_ATLETAS[ATLETA]=$A271)*(BD_ATLETAS[PRUEBA]='CHEQUEO D.M'!$B$1)*(BD_ATLETAS[SEXO]='CHEQUEO D.M'!$C$1)*(BD_ATLETAS[F. COMPETENCIA]='CHEQUEO D.M'!E$2)),"N/P")</f>
        <v>N/P</v>
      </c>
      <c r="F271" s="3" t="str" cm="1">
        <f t="array" ref="F271">IFERROR(_xlfn._xlws.FILTER(BD_ATLETAS[TIEMPO],(BD_ATLETAS[ATLETA]=$A271)*(BD_ATLETAS[PRUEBA]='CHEQUEO D.M'!$B$1)*(BD_ATLETAS[SEXO]='CHEQUEO D.M'!$C$1)*(BD_ATLETAS[F. COMPETENCIA]='CHEQUEO D.M'!F$2)),"N/P")</f>
        <v>N/P</v>
      </c>
      <c r="G271" s="3" t="str" cm="1">
        <f t="array" ref="G271">IFERROR(_xlfn._xlws.FILTER(BD_ATLETAS[TIEMPO],(BD_ATLETAS[ATLETA]=$A271)*(BD_ATLETAS[PRUEBA]='CHEQUEO D.M'!$B$1)*(BD_ATLETAS[SEXO]='CHEQUEO D.M'!$C$1)*(BD_ATLETAS[F. COMPETENCIA]='CHEQUEO D.M'!G$2)),"N/P")</f>
        <v>N/P</v>
      </c>
      <c r="H271" s="3" t="str" cm="1">
        <f t="array" ref="H271">IFERROR(_xlfn._xlws.FILTER(BD_ATLETAS[TIEMPO],(BD_ATLETAS[ATLETA]=$A271)*(BD_ATLETAS[PRUEBA]='CHEQUEO D.M'!$B$1)*(BD_ATLETAS[SEXO]='CHEQUEO D.M'!$C$1)*(BD_ATLETAS[F. COMPETENCIA]='CHEQUEO D.M'!H$2)),"N/P")</f>
        <v>N/P</v>
      </c>
      <c r="I271" s="3" t="str" cm="1">
        <f t="array" ref="I271">IFERROR(_xlfn._xlws.FILTER(BD_ATLETAS[TIEMPO],(BD_ATLETAS[ATLETA]=$A271)*(BD_ATLETAS[PRUEBA]='CHEQUEO D.M'!$B$1)*(BD_ATLETAS[SEXO]='CHEQUEO D.M'!$C$1)*(BD_ATLETAS[F. COMPETENCIA]='CHEQUEO D.M'!I$2)),"N/P")</f>
        <v>N/P</v>
      </c>
      <c r="J271" s="3" t="str" cm="1">
        <f t="array" ref="J271">IFERROR(_xlfn._xlws.FILTER(BD_ATLETAS[TIEMPO],(BD_ATLETAS[ATLETA]=$A271)*(BD_ATLETAS[PRUEBA]='CHEQUEO D.M'!$B$1)*(BD_ATLETAS[SEXO]='CHEQUEO D.M'!$C$1)*(BD_ATLETAS[F. COMPETENCIA]='CHEQUEO D.M'!J$2)),"N/P")</f>
        <v>N/P</v>
      </c>
      <c r="K271" s="3" t="str">
        <f t="shared" si="47"/>
        <v>-</v>
      </c>
      <c r="L271" s="3" t="str">
        <f t="shared" si="48"/>
        <v>-</v>
      </c>
      <c r="M271" s="1" t="str" cm="1">
        <f t="array" ref="M271">_xlfn.IFS(B271&lt;10,"",L271&gt;0,"",L271&lt;0,"VALIDO")</f>
        <v/>
      </c>
      <c r="N271" s="3" t="str">
        <f t="shared" si="50"/>
        <v/>
      </c>
      <c r="O271" s="3" t="str">
        <f t="shared" si="51"/>
        <v/>
      </c>
      <c r="P271" s="3" t="str">
        <f t="shared" si="52"/>
        <v/>
      </c>
      <c r="Q271" s="3" t="str">
        <f t="shared" si="53"/>
        <v/>
      </c>
      <c r="R271" s="3" t="str">
        <f t="shared" si="54"/>
        <v/>
      </c>
      <c r="S271" s="25" t="e" cm="1" vm="1">
        <f t="array" aca="1" ref="S271" ca="1">IF(INDEX(U271:X271,COUNTA(U271:X271))&lt;0,"MEJORA CONTINUA","")</f>
        <v>#VALUE!</v>
      </c>
      <c r="T271" s="1">
        <f t="shared" si="55"/>
        <v>0</v>
      </c>
    </row>
    <row r="272" spans="2:20" x14ac:dyDescent="0.25">
      <c r="B272" s="1">
        <f>_xlfn.XLOOKUP(A272,ATLETAS!$C:$C,ATLETAS!B:B,"-")</f>
        <v>0</v>
      </c>
      <c r="C272" s="1">
        <f>_xlfn.XLOOKUP(A272,ATLETAS!$C:$C,ATLETAS!F:F,"-")</f>
        <v>0</v>
      </c>
      <c r="D272" s="19" t="str">
        <f t="shared" si="49"/>
        <v>-</v>
      </c>
      <c r="E272" s="3" t="str" cm="1">
        <f t="array" ref="E272">IFERROR(_xlfn._xlws.FILTER(BD_ATLETAS[TIEMPO],(BD_ATLETAS[ATLETA]=$A272)*(BD_ATLETAS[PRUEBA]='CHEQUEO D.M'!$B$1)*(BD_ATLETAS[SEXO]='CHEQUEO D.M'!$C$1)*(BD_ATLETAS[F. COMPETENCIA]='CHEQUEO D.M'!E$2)),"N/P")</f>
        <v>N/P</v>
      </c>
      <c r="F272" s="3" t="str" cm="1">
        <f t="array" ref="F272">IFERROR(_xlfn._xlws.FILTER(BD_ATLETAS[TIEMPO],(BD_ATLETAS[ATLETA]=$A272)*(BD_ATLETAS[PRUEBA]='CHEQUEO D.M'!$B$1)*(BD_ATLETAS[SEXO]='CHEQUEO D.M'!$C$1)*(BD_ATLETAS[F. COMPETENCIA]='CHEQUEO D.M'!F$2)),"N/P")</f>
        <v>N/P</v>
      </c>
      <c r="G272" s="3" t="str" cm="1">
        <f t="array" ref="G272">IFERROR(_xlfn._xlws.FILTER(BD_ATLETAS[TIEMPO],(BD_ATLETAS[ATLETA]=$A272)*(BD_ATLETAS[PRUEBA]='CHEQUEO D.M'!$B$1)*(BD_ATLETAS[SEXO]='CHEQUEO D.M'!$C$1)*(BD_ATLETAS[F. COMPETENCIA]='CHEQUEO D.M'!G$2)),"N/P")</f>
        <v>N/P</v>
      </c>
      <c r="H272" s="3" t="str" cm="1">
        <f t="array" ref="H272">IFERROR(_xlfn._xlws.FILTER(BD_ATLETAS[TIEMPO],(BD_ATLETAS[ATLETA]=$A272)*(BD_ATLETAS[PRUEBA]='CHEQUEO D.M'!$B$1)*(BD_ATLETAS[SEXO]='CHEQUEO D.M'!$C$1)*(BD_ATLETAS[F. COMPETENCIA]='CHEQUEO D.M'!H$2)),"N/P")</f>
        <v>N/P</v>
      </c>
      <c r="I272" s="3" t="str" cm="1">
        <f t="array" ref="I272">IFERROR(_xlfn._xlws.FILTER(BD_ATLETAS[TIEMPO],(BD_ATLETAS[ATLETA]=$A272)*(BD_ATLETAS[PRUEBA]='CHEQUEO D.M'!$B$1)*(BD_ATLETAS[SEXO]='CHEQUEO D.M'!$C$1)*(BD_ATLETAS[F. COMPETENCIA]='CHEQUEO D.M'!I$2)),"N/P")</f>
        <v>N/P</v>
      </c>
      <c r="J272" s="3" t="str" cm="1">
        <f t="array" ref="J272">IFERROR(_xlfn._xlws.FILTER(BD_ATLETAS[TIEMPO],(BD_ATLETAS[ATLETA]=$A272)*(BD_ATLETAS[PRUEBA]='CHEQUEO D.M'!$B$1)*(BD_ATLETAS[SEXO]='CHEQUEO D.M'!$C$1)*(BD_ATLETAS[F. COMPETENCIA]='CHEQUEO D.M'!J$2)),"N/P")</f>
        <v>N/P</v>
      </c>
      <c r="K272" s="3" t="str">
        <f t="shared" si="47"/>
        <v>-</v>
      </c>
      <c r="L272" s="3" t="str">
        <f t="shared" si="48"/>
        <v>-</v>
      </c>
      <c r="M272" s="1" t="str" cm="1">
        <f t="array" ref="M272">_xlfn.IFS(B272&lt;10,"",L272&gt;0,"",L272&lt;0,"VALIDO")</f>
        <v/>
      </c>
      <c r="N272" s="3" t="str">
        <f t="shared" si="50"/>
        <v/>
      </c>
      <c r="O272" s="3" t="str">
        <f t="shared" si="51"/>
        <v/>
      </c>
      <c r="P272" s="3" t="str">
        <f t="shared" si="52"/>
        <v/>
      </c>
      <c r="Q272" s="3" t="str">
        <f t="shared" si="53"/>
        <v/>
      </c>
      <c r="R272" s="3" t="str">
        <f t="shared" si="54"/>
        <v/>
      </c>
      <c r="S272" s="25" t="e" cm="1" vm="1">
        <f t="array" aca="1" ref="S272" ca="1">IF(INDEX(U272:X272,COUNTA(U272:X272))&lt;0,"MEJORA CONTINUA","")</f>
        <v>#VALUE!</v>
      </c>
      <c r="T272" s="1">
        <f t="shared" si="55"/>
        <v>0</v>
      </c>
    </row>
    <row r="273" spans="2:20" x14ac:dyDescent="0.25">
      <c r="B273" s="1">
        <f>_xlfn.XLOOKUP(A273,ATLETAS!$C:$C,ATLETAS!B:B,"-")</f>
        <v>0</v>
      </c>
      <c r="C273" s="1">
        <f>_xlfn.XLOOKUP(A273,ATLETAS!$C:$C,ATLETAS!F:F,"-")</f>
        <v>0</v>
      </c>
      <c r="D273" s="19" t="str">
        <f t="shared" si="49"/>
        <v>-</v>
      </c>
      <c r="E273" s="3" t="str" cm="1">
        <f t="array" ref="E273">IFERROR(_xlfn._xlws.FILTER(BD_ATLETAS[TIEMPO],(BD_ATLETAS[ATLETA]=$A273)*(BD_ATLETAS[PRUEBA]='CHEQUEO D.M'!$B$1)*(BD_ATLETAS[SEXO]='CHEQUEO D.M'!$C$1)*(BD_ATLETAS[F. COMPETENCIA]='CHEQUEO D.M'!E$2)),"N/P")</f>
        <v>N/P</v>
      </c>
      <c r="F273" s="3" t="str" cm="1">
        <f t="array" ref="F273">IFERROR(_xlfn._xlws.FILTER(BD_ATLETAS[TIEMPO],(BD_ATLETAS[ATLETA]=$A273)*(BD_ATLETAS[PRUEBA]='CHEQUEO D.M'!$B$1)*(BD_ATLETAS[SEXO]='CHEQUEO D.M'!$C$1)*(BD_ATLETAS[F. COMPETENCIA]='CHEQUEO D.M'!F$2)),"N/P")</f>
        <v>N/P</v>
      </c>
      <c r="G273" s="3" t="str" cm="1">
        <f t="array" ref="G273">IFERROR(_xlfn._xlws.FILTER(BD_ATLETAS[TIEMPO],(BD_ATLETAS[ATLETA]=$A273)*(BD_ATLETAS[PRUEBA]='CHEQUEO D.M'!$B$1)*(BD_ATLETAS[SEXO]='CHEQUEO D.M'!$C$1)*(BD_ATLETAS[F. COMPETENCIA]='CHEQUEO D.M'!G$2)),"N/P")</f>
        <v>N/P</v>
      </c>
      <c r="H273" s="3" t="str" cm="1">
        <f t="array" ref="H273">IFERROR(_xlfn._xlws.FILTER(BD_ATLETAS[TIEMPO],(BD_ATLETAS[ATLETA]=$A273)*(BD_ATLETAS[PRUEBA]='CHEQUEO D.M'!$B$1)*(BD_ATLETAS[SEXO]='CHEQUEO D.M'!$C$1)*(BD_ATLETAS[F. COMPETENCIA]='CHEQUEO D.M'!H$2)),"N/P")</f>
        <v>N/P</v>
      </c>
      <c r="I273" s="3" t="str" cm="1">
        <f t="array" ref="I273">IFERROR(_xlfn._xlws.FILTER(BD_ATLETAS[TIEMPO],(BD_ATLETAS[ATLETA]=$A273)*(BD_ATLETAS[PRUEBA]='CHEQUEO D.M'!$B$1)*(BD_ATLETAS[SEXO]='CHEQUEO D.M'!$C$1)*(BD_ATLETAS[F. COMPETENCIA]='CHEQUEO D.M'!I$2)),"N/P")</f>
        <v>N/P</v>
      </c>
      <c r="J273" s="3" t="str" cm="1">
        <f t="array" ref="J273">IFERROR(_xlfn._xlws.FILTER(BD_ATLETAS[TIEMPO],(BD_ATLETAS[ATLETA]=$A273)*(BD_ATLETAS[PRUEBA]='CHEQUEO D.M'!$B$1)*(BD_ATLETAS[SEXO]='CHEQUEO D.M'!$C$1)*(BD_ATLETAS[F. COMPETENCIA]='CHEQUEO D.M'!J$2)),"N/P")</f>
        <v>N/P</v>
      </c>
      <c r="K273" s="3" t="str">
        <f t="shared" si="47"/>
        <v>-</v>
      </c>
      <c r="L273" s="3" t="str">
        <f t="shared" si="48"/>
        <v>-</v>
      </c>
      <c r="M273" s="1" t="str" cm="1">
        <f t="array" ref="M273">_xlfn.IFS(B273&lt;10,"",L273&gt;0,"",L273&lt;0,"VALIDO")</f>
        <v/>
      </c>
      <c r="N273" s="3" t="str">
        <f t="shared" si="50"/>
        <v/>
      </c>
      <c r="O273" s="3" t="str">
        <f t="shared" si="51"/>
        <v/>
      </c>
      <c r="P273" s="3" t="str">
        <f t="shared" si="52"/>
        <v/>
      </c>
      <c r="Q273" s="3" t="str">
        <f t="shared" si="53"/>
        <v/>
      </c>
      <c r="R273" s="3" t="str">
        <f t="shared" si="54"/>
        <v/>
      </c>
      <c r="S273" s="25" t="e" cm="1" vm="1">
        <f t="array" aca="1" ref="S273" ca="1">IF(INDEX(U273:X273,COUNTA(U273:X273))&lt;0,"MEJORA CONTINUA","")</f>
        <v>#VALUE!</v>
      </c>
      <c r="T273" s="1">
        <f t="shared" si="55"/>
        <v>0</v>
      </c>
    </row>
    <row r="274" spans="2:20" x14ac:dyDescent="0.25">
      <c r="B274" s="1">
        <f>_xlfn.XLOOKUP(A274,ATLETAS!$C:$C,ATLETAS!B:B,"-")</f>
        <v>0</v>
      </c>
      <c r="C274" s="1">
        <f>_xlfn.XLOOKUP(A274,ATLETAS!$C:$C,ATLETAS!F:F,"-")</f>
        <v>0</v>
      </c>
      <c r="D274" s="19" t="str">
        <f t="shared" si="49"/>
        <v>-</v>
      </c>
      <c r="E274" s="3" t="str" cm="1">
        <f t="array" ref="E274">IFERROR(_xlfn._xlws.FILTER(BD_ATLETAS[TIEMPO],(BD_ATLETAS[ATLETA]=$A274)*(BD_ATLETAS[PRUEBA]='CHEQUEO D.M'!$B$1)*(BD_ATLETAS[SEXO]='CHEQUEO D.M'!$C$1)*(BD_ATLETAS[F. COMPETENCIA]='CHEQUEO D.M'!E$2)),"N/P")</f>
        <v>N/P</v>
      </c>
      <c r="F274" s="3" t="str" cm="1">
        <f t="array" ref="F274">IFERROR(_xlfn._xlws.FILTER(BD_ATLETAS[TIEMPO],(BD_ATLETAS[ATLETA]=$A274)*(BD_ATLETAS[PRUEBA]='CHEQUEO D.M'!$B$1)*(BD_ATLETAS[SEXO]='CHEQUEO D.M'!$C$1)*(BD_ATLETAS[F. COMPETENCIA]='CHEQUEO D.M'!F$2)),"N/P")</f>
        <v>N/P</v>
      </c>
      <c r="G274" s="3" t="str" cm="1">
        <f t="array" ref="G274">IFERROR(_xlfn._xlws.FILTER(BD_ATLETAS[TIEMPO],(BD_ATLETAS[ATLETA]=$A274)*(BD_ATLETAS[PRUEBA]='CHEQUEO D.M'!$B$1)*(BD_ATLETAS[SEXO]='CHEQUEO D.M'!$C$1)*(BD_ATLETAS[F. COMPETENCIA]='CHEQUEO D.M'!G$2)),"N/P")</f>
        <v>N/P</v>
      </c>
      <c r="H274" s="3" t="str" cm="1">
        <f t="array" ref="H274">IFERROR(_xlfn._xlws.FILTER(BD_ATLETAS[TIEMPO],(BD_ATLETAS[ATLETA]=$A274)*(BD_ATLETAS[PRUEBA]='CHEQUEO D.M'!$B$1)*(BD_ATLETAS[SEXO]='CHEQUEO D.M'!$C$1)*(BD_ATLETAS[F. COMPETENCIA]='CHEQUEO D.M'!H$2)),"N/P")</f>
        <v>N/P</v>
      </c>
      <c r="I274" s="3" t="str" cm="1">
        <f t="array" ref="I274">IFERROR(_xlfn._xlws.FILTER(BD_ATLETAS[TIEMPO],(BD_ATLETAS[ATLETA]=$A274)*(BD_ATLETAS[PRUEBA]='CHEQUEO D.M'!$B$1)*(BD_ATLETAS[SEXO]='CHEQUEO D.M'!$C$1)*(BD_ATLETAS[F. COMPETENCIA]='CHEQUEO D.M'!I$2)),"N/P")</f>
        <v>N/P</v>
      </c>
      <c r="J274" s="3" t="str" cm="1">
        <f t="array" ref="J274">IFERROR(_xlfn._xlws.FILTER(BD_ATLETAS[TIEMPO],(BD_ATLETAS[ATLETA]=$A274)*(BD_ATLETAS[PRUEBA]='CHEQUEO D.M'!$B$1)*(BD_ATLETAS[SEXO]='CHEQUEO D.M'!$C$1)*(BD_ATLETAS[F. COMPETENCIA]='CHEQUEO D.M'!J$2)),"N/P")</f>
        <v>N/P</v>
      </c>
      <c r="K274" s="3" t="str">
        <f t="shared" si="47"/>
        <v>-</v>
      </c>
      <c r="L274" s="3" t="str">
        <f t="shared" si="48"/>
        <v>-</v>
      </c>
      <c r="M274" s="1" t="str" cm="1">
        <f t="array" ref="M274">_xlfn.IFS(B274&lt;10,"",L274&gt;0,"",L274&lt;0,"VALIDO")</f>
        <v/>
      </c>
      <c r="N274" s="3" t="str">
        <f t="shared" si="50"/>
        <v/>
      </c>
      <c r="O274" s="3" t="str">
        <f t="shared" si="51"/>
        <v/>
      </c>
      <c r="P274" s="3" t="str">
        <f t="shared" si="52"/>
        <v/>
      </c>
      <c r="Q274" s="3" t="str">
        <f t="shared" si="53"/>
        <v/>
      </c>
      <c r="R274" s="3" t="str">
        <f t="shared" si="54"/>
        <v/>
      </c>
      <c r="S274" s="25" t="e" cm="1" vm="1">
        <f t="array" aca="1" ref="S274" ca="1">IF(INDEX(U274:X274,COUNTA(U274:X274))&lt;0,"MEJORA CONTINUA","")</f>
        <v>#VALUE!</v>
      </c>
      <c r="T274" s="1">
        <f t="shared" si="55"/>
        <v>0</v>
      </c>
    </row>
    <row r="275" spans="2:20" x14ac:dyDescent="0.25">
      <c r="B275" s="1">
        <f>_xlfn.XLOOKUP(A275,ATLETAS!$C:$C,ATLETAS!B:B,"-")</f>
        <v>0</v>
      </c>
      <c r="C275" s="1">
        <f>_xlfn.XLOOKUP(A275,ATLETAS!$C:$C,ATLETAS!F:F,"-")</f>
        <v>0</v>
      </c>
      <c r="D275" s="19" t="str">
        <f t="shared" si="49"/>
        <v>-</v>
      </c>
      <c r="E275" s="3" t="str" cm="1">
        <f t="array" ref="E275">IFERROR(_xlfn._xlws.FILTER(BD_ATLETAS[TIEMPO],(BD_ATLETAS[ATLETA]=$A275)*(BD_ATLETAS[PRUEBA]='CHEQUEO D.M'!$B$1)*(BD_ATLETAS[SEXO]='CHEQUEO D.M'!$C$1)*(BD_ATLETAS[F. COMPETENCIA]='CHEQUEO D.M'!E$2)),"N/P")</f>
        <v>N/P</v>
      </c>
      <c r="F275" s="3" t="str" cm="1">
        <f t="array" ref="F275">IFERROR(_xlfn._xlws.FILTER(BD_ATLETAS[TIEMPO],(BD_ATLETAS[ATLETA]=$A275)*(BD_ATLETAS[PRUEBA]='CHEQUEO D.M'!$B$1)*(BD_ATLETAS[SEXO]='CHEQUEO D.M'!$C$1)*(BD_ATLETAS[F. COMPETENCIA]='CHEQUEO D.M'!F$2)),"N/P")</f>
        <v>N/P</v>
      </c>
      <c r="G275" s="3" t="str" cm="1">
        <f t="array" ref="G275">IFERROR(_xlfn._xlws.FILTER(BD_ATLETAS[TIEMPO],(BD_ATLETAS[ATLETA]=$A275)*(BD_ATLETAS[PRUEBA]='CHEQUEO D.M'!$B$1)*(BD_ATLETAS[SEXO]='CHEQUEO D.M'!$C$1)*(BD_ATLETAS[F. COMPETENCIA]='CHEQUEO D.M'!G$2)),"N/P")</f>
        <v>N/P</v>
      </c>
      <c r="H275" s="3" t="str" cm="1">
        <f t="array" ref="H275">IFERROR(_xlfn._xlws.FILTER(BD_ATLETAS[TIEMPO],(BD_ATLETAS[ATLETA]=$A275)*(BD_ATLETAS[PRUEBA]='CHEQUEO D.M'!$B$1)*(BD_ATLETAS[SEXO]='CHEQUEO D.M'!$C$1)*(BD_ATLETAS[F. COMPETENCIA]='CHEQUEO D.M'!H$2)),"N/P")</f>
        <v>N/P</v>
      </c>
      <c r="I275" s="3" t="str" cm="1">
        <f t="array" ref="I275">IFERROR(_xlfn._xlws.FILTER(BD_ATLETAS[TIEMPO],(BD_ATLETAS[ATLETA]=$A275)*(BD_ATLETAS[PRUEBA]='CHEQUEO D.M'!$B$1)*(BD_ATLETAS[SEXO]='CHEQUEO D.M'!$C$1)*(BD_ATLETAS[F. COMPETENCIA]='CHEQUEO D.M'!I$2)),"N/P")</f>
        <v>N/P</v>
      </c>
      <c r="J275" s="3" t="str" cm="1">
        <f t="array" ref="J275">IFERROR(_xlfn._xlws.FILTER(BD_ATLETAS[TIEMPO],(BD_ATLETAS[ATLETA]=$A275)*(BD_ATLETAS[PRUEBA]='CHEQUEO D.M'!$B$1)*(BD_ATLETAS[SEXO]='CHEQUEO D.M'!$C$1)*(BD_ATLETAS[F. COMPETENCIA]='CHEQUEO D.M'!J$2)),"N/P")</f>
        <v>N/P</v>
      </c>
      <c r="K275" s="3" t="str">
        <f t="shared" si="47"/>
        <v>-</v>
      </c>
      <c r="L275" s="3" t="str">
        <f t="shared" si="48"/>
        <v>-</v>
      </c>
      <c r="M275" s="1" t="str" cm="1">
        <f t="array" ref="M275">_xlfn.IFS(B275&lt;10,"",L275&gt;0,"",L275&lt;0,"VALIDO")</f>
        <v/>
      </c>
      <c r="N275" s="3" t="str">
        <f t="shared" si="50"/>
        <v/>
      </c>
      <c r="O275" s="3" t="str">
        <f t="shared" si="51"/>
        <v/>
      </c>
      <c r="P275" s="3" t="str">
        <f t="shared" si="52"/>
        <v/>
      </c>
      <c r="Q275" s="3" t="str">
        <f t="shared" si="53"/>
        <v/>
      </c>
      <c r="R275" s="3" t="str">
        <f t="shared" si="54"/>
        <v/>
      </c>
      <c r="S275" s="25" t="e" cm="1" vm="1">
        <f t="array" aca="1" ref="S275" ca="1">IF(INDEX(U275:X275,COUNTA(U275:X275))&lt;0,"MEJORA CONTINUA","")</f>
        <v>#VALUE!</v>
      </c>
      <c r="T275" s="1">
        <f t="shared" si="55"/>
        <v>0</v>
      </c>
    </row>
    <row r="276" spans="2:20" x14ac:dyDescent="0.25">
      <c r="B276" s="1">
        <f>_xlfn.XLOOKUP(A276,ATLETAS!$C:$C,ATLETAS!B:B,"-")</f>
        <v>0</v>
      </c>
      <c r="C276" s="1">
        <f>_xlfn.XLOOKUP(A276,ATLETAS!$C:$C,ATLETAS!F:F,"-")</f>
        <v>0</v>
      </c>
      <c r="D276" s="19" t="str">
        <f t="shared" si="49"/>
        <v>-</v>
      </c>
      <c r="E276" s="3" t="str" cm="1">
        <f t="array" ref="E276">IFERROR(_xlfn._xlws.FILTER(BD_ATLETAS[TIEMPO],(BD_ATLETAS[ATLETA]=$A276)*(BD_ATLETAS[PRUEBA]='CHEQUEO D.M'!$B$1)*(BD_ATLETAS[SEXO]='CHEQUEO D.M'!$C$1)*(BD_ATLETAS[F. COMPETENCIA]='CHEQUEO D.M'!E$2)),"N/P")</f>
        <v>N/P</v>
      </c>
      <c r="F276" s="3" t="str" cm="1">
        <f t="array" ref="F276">IFERROR(_xlfn._xlws.FILTER(BD_ATLETAS[TIEMPO],(BD_ATLETAS[ATLETA]=$A276)*(BD_ATLETAS[PRUEBA]='CHEQUEO D.M'!$B$1)*(BD_ATLETAS[SEXO]='CHEQUEO D.M'!$C$1)*(BD_ATLETAS[F. COMPETENCIA]='CHEQUEO D.M'!F$2)),"N/P")</f>
        <v>N/P</v>
      </c>
      <c r="G276" s="3" t="str" cm="1">
        <f t="array" ref="G276">IFERROR(_xlfn._xlws.FILTER(BD_ATLETAS[TIEMPO],(BD_ATLETAS[ATLETA]=$A276)*(BD_ATLETAS[PRUEBA]='CHEQUEO D.M'!$B$1)*(BD_ATLETAS[SEXO]='CHEQUEO D.M'!$C$1)*(BD_ATLETAS[F. COMPETENCIA]='CHEQUEO D.M'!G$2)),"N/P")</f>
        <v>N/P</v>
      </c>
      <c r="H276" s="3" t="str" cm="1">
        <f t="array" ref="H276">IFERROR(_xlfn._xlws.FILTER(BD_ATLETAS[TIEMPO],(BD_ATLETAS[ATLETA]=$A276)*(BD_ATLETAS[PRUEBA]='CHEQUEO D.M'!$B$1)*(BD_ATLETAS[SEXO]='CHEQUEO D.M'!$C$1)*(BD_ATLETAS[F. COMPETENCIA]='CHEQUEO D.M'!H$2)),"N/P")</f>
        <v>N/P</v>
      </c>
      <c r="I276" s="3" t="str" cm="1">
        <f t="array" ref="I276">IFERROR(_xlfn._xlws.FILTER(BD_ATLETAS[TIEMPO],(BD_ATLETAS[ATLETA]=$A276)*(BD_ATLETAS[PRUEBA]='CHEQUEO D.M'!$B$1)*(BD_ATLETAS[SEXO]='CHEQUEO D.M'!$C$1)*(BD_ATLETAS[F. COMPETENCIA]='CHEQUEO D.M'!I$2)),"N/P")</f>
        <v>N/P</v>
      </c>
      <c r="J276" s="3" t="str" cm="1">
        <f t="array" ref="J276">IFERROR(_xlfn._xlws.FILTER(BD_ATLETAS[TIEMPO],(BD_ATLETAS[ATLETA]=$A276)*(BD_ATLETAS[PRUEBA]='CHEQUEO D.M'!$B$1)*(BD_ATLETAS[SEXO]='CHEQUEO D.M'!$C$1)*(BD_ATLETAS[F. COMPETENCIA]='CHEQUEO D.M'!J$2)),"N/P")</f>
        <v>N/P</v>
      </c>
      <c r="K276" s="3" t="str">
        <f t="shared" si="47"/>
        <v>-</v>
      </c>
      <c r="L276" s="3" t="str">
        <f t="shared" si="48"/>
        <v>-</v>
      </c>
      <c r="M276" s="1" t="str" cm="1">
        <f t="array" ref="M276">_xlfn.IFS(B276&lt;10,"",L276&gt;0,"",L276&lt;0,"VALIDO")</f>
        <v/>
      </c>
      <c r="N276" s="3" t="str">
        <f t="shared" si="50"/>
        <v/>
      </c>
      <c r="O276" s="3" t="str">
        <f t="shared" si="51"/>
        <v/>
      </c>
      <c r="P276" s="3" t="str">
        <f t="shared" si="52"/>
        <v/>
      </c>
      <c r="Q276" s="3" t="str">
        <f t="shared" si="53"/>
        <v/>
      </c>
      <c r="R276" s="3" t="str">
        <f t="shared" si="54"/>
        <v/>
      </c>
      <c r="S276" s="25" t="e" cm="1" vm="1">
        <f t="array" aca="1" ref="S276" ca="1">IF(INDEX(U276:X276,COUNTA(U276:X276))&lt;0,"MEJORA CONTINUA","")</f>
        <v>#VALUE!</v>
      </c>
      <c r="T276" s="1">
        <f t="shared" si="55"/>
        <v>0</v>
      </c>
    </row>
    <row r="277" spans="2:20" x14ac:dyDescent="0.25">
      <c r="B277" s="1">
        <f>_xlfn.XLOOKUP(A277,ATLETAS!$C:$C,ATLETAS!B:B,"-")</f>
        <v>0</v>
      </c>
      <c r="C277" s="1">
        <f>_xlfn.XLOOKUP(A277,ATLETAS!$C:$C,ATLETAS!F:F,"-")</f>
        <v>0</v>
      </c>
      <c r="D277" s="19" t="str">
        <f t="shared" si="49"/>
        <v>-</v>
      </c>
      <c r="E277" s="3" t="str" cm="1">
        <f t="array" ref="E277">IFERROR(_xlfn._xlws.FILTER(BD_ATLETAS[TIEMPO],(BD_ATLETAS[ATLETA]=$A277)*(BD_ATLETAS[PRUEBA]='CHEQUEO D.M'!$B$1)*(BD_ATLETAS[SEXO]='CHEQUEO D.M'!$C$1)*(BD_ATLETAS[F. COMPETENCIA]='CHEQUEO D.M'!E$2)),"N/P")</f>
        <v>N/P</v>
      </c>
      <c r="F277" s="3" t="str" cm="1">
        <f t="array" ref="F277">IFERROR(_xlfn._xlws.FILTER(BD_ATLETAS[TIEMPO],(BD_ATLETAS[ATLETA]=$A277)*(BD_ATLETAS[PRUEBA]='CHEQUEO D.M'!$B$1)*(BD_ATLETAS[SEXO]='CHEQUEO D.M'!$C$1)*(BD_ATLETAS[F. COMPETENCIA]='CHEQUEO D.M'!F$2)),"N/P")</f>
        <v>N/P</v>
      </c>
      <c r="G277" s="3" t="str" cm="1">
        <f t="array" ref="G277">IFERROR(_xlfn._xlws.FILTER(BD_ATLETAS[TIEMPO],(BD_ATLETAS[ATLETA]=$A277)*(BD_ATLETAS[PRUEBA]='CHEQUEO D.M'!$B$1)*(BD_ATLETAS[SEXO]='CHEQUEO D.M'!$C$1)*(BD_ATLETAS[F. COMPETENCIA]='CHEQUEO D.M'!G$2)),"N/P")</f>
        <v>N/P</v>
      </c>
      <c r="H277" s="3" t="str" cm="1">
        <f t="array" ref="H277">IFERROR(_xlfn._xlws.FILTER(BD_ATLETAS[TIEMPO],(BD_ATLETAS[ATLETA]=$A277)*(BD_ATLETAS[PRUEBA]='CHEQUEO D.M'!$B$1)*(BD_ATLETAS[SEXO]='CHEQUEO D.M'!$C$1)*(BD_ATLETAS[F. COMPETENCIA]='CHEQUEO D.M'!H$2)),"N/P")</f>
        <v>N/P</v>
      </c>
      <c r="I277" s="3" t="str" cm="1">
        <f t="array" ref="I277">IFERROR(_xlfn._xlws.FILTER(BD_ATLETAS[TIEMPO],(BD_ATLETAS[ATLETA]=$A277)*(BD_ATLETAS[PRUEBA]='CHEQUEO D.M'!$B$1)*(BD_ATLETAS[SEXO]='CHEQUEO D.M'!$C$1)*(BD_ATLETAS[F. COMPETENCIA]='CHEQUEO D.M'!I$2)),"N/P")</f>
        <v>N/P</v>
      </c>
      <c r="J277" s="3" t="str" cm="1">
        <f t="array" ref="J277">IFERROR(_xlfn._xlws.FILTER(BD_ATLETAS[TIEMPO],(BD_ATLETAS[ATLETA]=$A277)*(BD_ATLETAS[PRUEBA]='CHEQUEO D.M'!$B$1)*(BD_ATLETAS[SEXO]='CHEQUEO D.M'!$C$1)*(BD_ATLETAS[F. COMPETENCIA]='CHEQUEO D.M'!J$2)),"N/P")</f>
        <v>N/P</v>
      </c>
      <c r="K277" s="3" t="str">
        <f t="shared" si="47"/>
        <v>-</v>
      </c>
      <c r="L277" s="3" t="str">
        <f t="shared" si="48"/>
        <v>-</v>
      </c>
      <c r="M277" s="1" t="str" cm="1">
        <f t="array" ref="M277">_xlfn.IFS(B277&lt;10,"",L277&gt;0,"",L277&lt;0,"VALIDO")</f>
        <v/>
      </c>
      <c r="N277" s="3" t="str">
        <f t="shared" si="50"/>
        <v/>
      </c>
      <c r="O277" s="3" t="str">
        <f t="shared" si="51"/>
        <v/>
      </c>
      <c r="P277" s="3" t="str">
        <f t="shared" si="52"/>
        <v/>
      </c>
      <c r="Q277" s="3" t="str">
        <f t="shared" si="53"/>
        <v/>
      </c>
      <c r="R277" s="3" t="str">
        <f t="shared" si="54"/>
        <v/>
      </c>
      <c r="S277" s="25" t="e" cm="1" vm="1">
        <f t="array" aca="1" ref="S277" ca="1">IF(INDEX(U277:X277,COUNTA(U277:X277))&lt;0,"MEJORA CONTINUA","")</f>
        <v>#VALUE!</v>
      </c>
      <c r="T277" s="1">
        <f t="shared" si="55"/>
        <v>0</v>
      </c>
    </row>
    <row r="278" spans="2:20" x14ac:dyDescent="0.25">
      <c r="B278" s="1">
        <f>_xlfn.XLOOKUP(A278,ATLETAS!$C:$C,ATLETAS!B:B,"-")</f>
        <v>0</v>
      </c>
      <c r="C278" s="1">
        <f>_xlfn.XLOOKUP(A278,ATLETAS!$C:$C,ATLETAS!F:F,"-")</f>
        <v>0</v>
      </c>
      <c r="D278" s="19" t="str">
        <f t="shared" si="49"/>
        <v>-</v>
      </c>
      <c r="E278" s="3" t="str" cm="1">
        <f t="array" ref="E278">IFERROR(_xlfn._xlws.FILTER(BD_ATLETAS[TIEMPO],(BD_ATLETAS[ATLETA]=$A278)*(BD_ATLETAS[PRUEBA]='CHEQUEO D.M'!$B$1)*(BD_ATLETAS[SEXO]='CHEQUEO D.M'!$C$1)*(BD_ATLETAS[F. COMPETENCIA]='CHEQUEO D.M'!E$2)),"N/P")</f>
        <v>N/P</v>
      </c>
      <c r="F278" s="3" t="str" cm="1">
        <f t="array" ref="F278">IFERROR(_xlfn._xlws.FILTER(BD_ATLETAS[TIEMPO],(BD_ATLETAS[ATLETA]=$A278)*(BD_ATLETAS[PRUEBA]='CHEQUEO D.M'!$B$1)*(BD_ATLETAS[SEXO]='CHEQUEO D.M'!$C$1)*(BD_ATLETAS[F. COMPETENCIA]='CHEQUEO D.M'!F$2)),"N/P")</f>
        <v>N/P</v>
      </c>
      <c r="G278" s="3" t="str" cm="1">
        <f t="array" ref="G278">IFERROR(_xlfn._xlws.FILTER(BD_ATLETAS[TIEMPO],(BD_ATLETAS[ATLETA]=$A278)*(BD_ATLETAS[PRUEBA]='CHEQUEO D.M'!$B$1)*(BD_ATLETAS[SEXO]='CHEQUEO D.M'!$C$1)*(BD_ATLETAS[F. COMPETENCIA]='CHEQUEO D.M'!G$2)),"N/P")</f>
        <v>N/P</v>
      </c>
      <c r="H278" s="3" t="str" cm="1">
        <f t="array" ref="H278">IFERROR(_xlfn._xlws.FILTER(BD_ATLETAS[TIEMPO],(BD_ATLETAS[ATLETA]=$A278)*(BD_ATLETAS[PRUEBA]='CHEQUEO D.M'!$B$1)*(BD_ATLETAS[SEXO]='CHEQUEO D.M'!$C$1)*(BD_ATLETAS[F. COMPETENCIA]='CHEQUEO D.M'!H$2)),"N/P")</f>
        <v>N/P</v>
      </c>
      <c r="I278" s="3" t="str" cm="1">
        <f t="array" ref="I278">IFERROR(_xlfn._xlws.FILTER(BD_ATLETAS[TIEMPO],(BD_ATLETAS[ATLETA]=$A278)*(BD_ATLETAS[PRUEBA]='CHEQUEO D.M'!$B$1)*(BD_ATLETAS[SEXO]='CHEQUEO D.M'!$C$1)*(BD_ATLETAS[F. COMPETENCIA]='CHEQUEO D.M'!I$2)),"N/P")</f>
        <v>N/P</v>
      </c>
      <c r="J278" s="3" t="str" cm="1">
        <f t="array" ref="J278">IFERROR(_xlfn._xlws.FILTER(BD_ATLETAS[TIEMPO],(BD_ATLETAS[ATLETA]=$A278)*(BD_ATLETAS[PRUEBA]='CHEQUEO D.M'!$B$1)*(BD_ATLETAS[SEXO]='CHEQUEO D.M'!$C$1)*(BD_ATLETAS[F. COMPETENCIA]='CHEQUEO D.M'!J$2)),"N/P")</f>
        <v>N/P</v>
      </c>
      <c r="K278" s="3" t="str">
        <f t="shared" si="47"/>
        <v>-</v>
      </c>
      <c r="L278" s="3" t="str">
        <f t="shared" si="48"/>
        <v>-</v>
      </c>
      <c r="M278" s="1" t="str" cm="1">
        <f t="array" ref="M278">_xlfn.IFS(B278&lt;10,"",L278&gt;0,"",L278&lt;0,"VALIDO")</f>
        <v/>
      </c>
      <c r="N278" s="3" t="str">
        <f t="shared" si="50"/>
        <v/>
      </c>
      <c r="O278" s="3" t="str">
        <f t="shared" si="51"/>
        <v/>
      </c>
      <c r="P278" s="3" t="str">
        <f t="shared" si="52"/>
        <v/>
      </c>
      <c r="Q278" s="3" t="str">
        <f t="shared" si="53"/>
        <v/>
      </c>
      <c r="R278" s="3" t="str">
        <f t="shared" si="54"/>
        <v/>
      </c>
      <c r="S278" s="25" t="e" cm="1" vm="1">
        <f t="array" aca="1" ref="S278" ca="1">IF(INDEX(U278:X278,COUNTA(U278:X278))&lt;0,"MEJORA CONTINUA","")</f>
        <v>#VALUE!</v>
      </c>
      <c r="T278" s="1">
        <f t="shared" si="55"/>
        <v>0</v>
      </c>
    </row>
    <row r="279" spans="2:20" x14ac:dyDescent="0.25">
      <c r="B279" s="1">
        <f>_xlfn.XLOOKUP(A279,ATLETAS!$C:$C,ATLETAS!B:B,"-")</f>
        <v>0</v>
      </c>
      <c r="C279" s="1">
        <f>_xlfn.XLOOKUP(A279,ATLETAS!$C:$C,ATLETAS!F:F,"-")</f>
        <v>0</v>
      </c>
      <c r="D279" s="19" t="str">
        <f t="shared" si="49"/>
        <v>-</v>
      </c>
      <c r="E279" s="3" t="str" cm="1">
        <f t="array" ref="E279">IFERROR(_xlfn._xlws.FILTER(BD_ATLETAS[TIEMPO],(BD_ATLETAS[ATLETA]=$A279)*(BD_ATLETAS[PRUEBA]='CHEQUEO D.M'!$B$1)*(BD_ATLETAS[SEXO]='CHEQUEO D.M'!$C$1)*(BD_ATLETAS[F. COMPETENCIA]='CHEQUEO D.M'!E$2)),"N/P")</f>
        <v>N/P</v>
      </c>
      <c r="F279" s="3" t="str" cm="1">
        <f t="array" ref="F279">IFERROR(_xlfn._xlws.FILTER(BD_ATLETAS[TIEMPO],(BD_ATLETAS[ATLETA]=$A279)*(BD_ATLETAS[PRUEBA]='CHEQUEO D.M'!$B$1)*(BD_ATLETAS[SEXO]='CHEQUEO D.M'!$C$1)*(BD_ATLETAS[F. COMPETENCIA]='CHEQUEO D.M'!F$2)),"N/P")</f>
        <v>N/P</v>
      </c>
      <c r="G279" s="3" t="str" cm="1">
        <f t="array" ref="G279">IFERROR(_xlfn._xlws.FILTER(BD_ATLETAS[TIEMPO],(BD_ATLETAS[ATLETA]=$A279)*(BD_ATLETAS[PRUEBA]='CHEQUEO D.M'!$B$1)*(BD_ATLETAS[SEXO]='CHEQUEO D.M'!$C$1)*(BD_ATLETAS[F. COMPETENCIA]='CHEQUEO D.M'!G$2)),"N/P")</f>
        <v>N/P</v>
      </c>
      <c r="H279" s="3" t="str" cm="1">
        <f t="array" ref="H279">IFERROR(_xlfn._xlws.FILTER(BD_ATLETAS[TIEMPO],(BD_ATLETAS[ATLETA]=$A279)*(BD_ATLETAS[PRUEBA]='CHEQUEO D.M'!$B$1)*(BD_ATLETAS[SEXO]='CHEQUEO D.M'!$C$1)*(BD_ATLETAS[F. COMPETENCIA]='CHEQUEO D.M'!H$2)),"N/P")</f>
        <v>N/P</v>
      </c>
      <c r="I279" s="3" t="str" cm="1">
        <f t="array" ref="I279">IFERROR(_xlfn._xlws.FILTER(BD_ATLETAS[TIEMPO],(BD_ATLETAS[ATLETA]=$A279)*(BD_ATLETAS[PRUEBA]='CHEQUEO D.M'!$B$1)*(BD_ATLETAS[SEXO]='CHEQUEO D.M'!$C$1)*(BD_ATLETAS[F. COMPETENCIA]='CHEQUEO D.M'!I$2)),"N/P")</f>
        <v>N/P</v>
      </c>
      <c r="J279" s="3" t="str" cm="1">
        <f t="array" ref="J279">IFERROR(_xlfn._xlws.FILTER(BD_ATLETAS[TIEMPO],(BD_ATLETAS[ATLETA]=$A279)*(BD_ATLETAS[PRUEBA]='CHEQUEO D.M'!$B$1)*(BD_ATLETAS[SEXO]='CHEQUEO D.M'!$C$1)*(BD_ATLETAS[F. COMPETENCIA]='CHEQUEO D.M'!J$2)),"N/P")</f>
        <v>N/P</v>
      </c>
      <c r="K279" s="3" t="str">
        <f t="shared" si="47"/>
        <v>-</v>
      </c>
      <c r="L279" s="3" t="str">
        <f t="shared" si="48"/>
        <v>-</v>
      </c>
      <c r="M279" s="1" t="str" cm="1">
        <f t="array" ref="M279">_xlfn.IFS(B279&lt;10,"",L279&gt;0,"",L279&lt;0,"VALIDO")</f>
        <v/>
      </c>
      <c r="N279" s="3" t="str">
        <f t="shared" si="50"/>
        <v/>
      </c>
      <c r="O279" s="3" t="str">
        <f t="shared" si="51"/>
        <v/>
      </c>
      <c r="P279" s="3" t="str">
        <f t="shared" si="52"/>
        <v/>
      </c>
      <c r="Q279" s="3" t="str">
        <f t="shared" si="53"/>
        <v/>
      </c>
      <c r="R279" s="3" t="str">
        <f t="shared" si="54"/>
        <v/>
      </c>
      <c r="S279" s="25" t="e" cm="1" vm="1">
        <f t="array" aca="1" ref="S279" ca="1">IF(INDEX(U279:X279,COUNTA(U279:X279))&lt;0,"MEJORA CONTINUA","")</f>
        <v>#VALUE!</v>
      </c>
      <c r="T279" s="1">
        <f t="shared" si="55"/>
        <v>0</v>
      </c>
    </row>
    <row r="280" spans="2:20" x14ac:dyDescent="0.25">
      <c r="B280" s="1">
        <f>_xlfn.XLOOKUP(A280,ATLETAS!$C:$C,ATLETAS!B:B,"-")</f>
        <v>0</v>
      </c>
      <c r="C280" s="1">
        <f>_xlfn.XLOOKUP(A280,ATLETAS!$C:$C,ATLETAS!F:F,"-")</f>
        <v>0</v>
      </c>
      <c r="D280" s="19" t="str">
        <f t="shared" si="49"/>
        <v>-</v>
      </c>
      <c r="E280" s="3" t="str" cm="1">
        <f t="array" ref="E280">IFERROR(_xlfn._xlws.FILTER(BD_ATLETAS[TIEMPO],(BD_ATLETAS[ATLETA]=$A280)*(BD_ATLETAS[PRUEBA]='CHEQUEO D.M'!$B$1)*(BD_ATLETAS[SEXO]='CHEQUEO D.M'!$C$1)*(BD_ATLETAS[F. COMPETENCIA]='CHEQUEO D.M'!E$2)),"N/P")</f>
        <v>N/P</v>
      </c>
      <c r="F280" s="3" t="str" cm="1">
        <f t="array" ref="F280">IFERROR(_xlfn._xlws.FILTER(BD_ATLETAS[TIEMPO],(BD_ATLETAS[ATLETA]=$A280)*(BD_ATLETAS[PRUEBA]='CHEQUEO D.M'!$B$1)*(BD_ATLETAS[SEXO]='CHEQUEO D.M'!$C$1)*(BD_ATLETAS[F. COMPETENCIA]='CHEQUEO D.M'!F$2)),"N/P")</f>
        <v>N/P</v>
      </c>
      <c r="G280" s="3" t="str" cm="1">
        <f t="array" ref="G280">IFERROR(_xlfn._xlws.FILTER(BD_ATLETAS[TIEMPO],(BD_ATLETAS[ATLETA]=$A280)*(BD_ATLETAS[PRUEBA]='CHEQUEO D.M'!$B$1)*(BD_ATLETAS[SEXO]='CHEQUEO D.M'!$C$1)*(BD_ATLETAS[F. COMPETENCIA]='CHEQUEO D.M'!G$2)),"N/P")</f>
        <v>N/P</v>
      </c>
      <c r="H280" s="3" t="str" cm="1">
        <f t="array" ref="H280">IFERROR(_xlfn._xlws.FILTER(BD_ATLETAS[TIEMPO],(BD_ATLETAS[ATLETA]=$A280)*(BD_ATLETAS[PRUEBA]='CHEQUEO D.M'!$B$1)*(BD_ATLETAS[SEXO]='CHEQUEO D.M'!$C$1)*(BD_ATLETAS[F. COMPETENCIA]='CHEQUEO D.M'!H$2)),"N/P")</f>
        <v>N/P</v>
      </c>
      <c r="I280" s="3" t="str" cm="1">
        <f t="array" ref="I280">IFERROR(_xlfn._xlws.FILTER(BD_ATLETAS[TIEMPO],(BD_ATLETAS[ATLETA]=$A280)*(BD_ATLETAS[PRUEBA]='CHEQUEO D.M'!$B$1)*(BD_ATLETAS[SEXO]='CHEQUEO D.M'!$C$1)*(BD_ATLETAS[F. COMPETENCIA]='CHEQUEO D.M'!I$2)),"N/P")</f>
        <v>N/P</v>
      </c>
      <c r="J280" s="3" t="str" cm="1">
        <f t="array" ref="J280">IFERROR(_xlfn._xlws.FILTER(BD_ATLETAS[TIEMPO],(BD_ATLETAS[ATLETA]=$A280)*(BD_ATLETAS[PRUEBA]='CHEQUEO D.M'!$B$1)*(BD_ATLETAS[SEXO]='CHEQUEO D.M'!$C$1)*(BD_ATLETAS[F. COMPETENCIA]='CHEQUEO D.M'!J$2)),"N/P")</f>
        <v>N/P</v>
      </c>
      <c r="K280" s="3" t="str">
        <f t="shared" si="47"/>
        <v>-</v>
      </c>
      <c r="L280" s="3" t="str">
        <f t="shared" si="48"/>
        <v>-</v>
      </c>
      <c r="M280" s="1" t="str" cm="1">
        <f t="array" ref="M280">_xlfn.IFS(B280&lt;10,"",L280&gt;0,"",L280&lt;0,"VALIDO")</f>
        <v/>
      </c>
      <c r="N280" s="3" t="str">
        <f t="shared" si="50"/>
        <v/>
      </c>
      <c r="O280" s="3" t="str">
        <f t="shared" si="51"/>
        <v/>
      </c>
      <c r="P280" s="3" t="str">
        <f t="shared" si="52"/>
        <v/>
      </c>
      <c r="Q280" s="3" t="str">
        <f t="shared" si="53"/>
        <v/>
      </c>
      <c r="R280" s="3" t="str">
        <f t="shared" si="54"/>
        <v/>
      </c>
      <c r="S280" s="25" t="e" cm="1" vm="1">
        <f t="array" aca="1" ref="S280" ca="1">IF(INDEX(U280:X280,COUNTA(U280:X280))&lt;0,"MEJORA CONTINUA","")</f>
        <v>#VALUE!</v>
      </c>
      <c r="T280" s="1">
        <f t="shared" si="55"/>
        <v>0</v>
      </c>
    </row>
    <row r="281" spans="2:20" x14ac:dyDescent="0.25">
      <c r="B281" s="1">
        <f>_xlfn.XLOOKUP(A281,ATLETAS!$C:$C,ATLETAS!B:B,"-")</f>
        <v>0</v>
      </c>
      <c r="C281" s="1">
        <f>_xlfn.XLOOKUP(A281,ATLETAS!$C:$C,ATLETAS!F:F,"-")</f>
        <v>0</v>
      </c>
      <c r="D281" s="19" t="str">
        <f t="shared" si="49"/>
        <v>-</v>
      </c>
      <c r="E281" s="3" t="str" cm="1">
        <f t="array" ref="E281">IFERROR(_xlfn._xlws.FILTER(BD_ATLETAS[TIEMPO],(BD_ATLETAS[ATLETA]=$A281)*(BD_ATLETAS[PRUEBA]='CHEQUEO D.M'!$B$1)*(BD_ATLETAS[SEXO]='CHEQUEO D.M'!$C$1)*(BD_ATLETAS[F. COMPETENCIA]='CHEQUEO D.M'!E$2)),"N/P")</f>
        <v>N/P</v>
      </c>
      <c r="F281" s="3" t="str" cm="1">
        <f t="array" ref="F281">IFERROR(_xlfn._xlws.FILTER(BD_ATLETAS[TIEMPO],(BD_ATLETAS[ATLETA]=$A281)*(BD_ATLETAS[PRUEBA]='CHEQUEO D.M'!$B$1)*(BD_ATLETAS[SEXO]='CHEQUEO D.M'!$C$1)*(BD_ATLETAS[F. COMPETENCIA]='CHEQUEO D.M'!F$2)),"N/P")</f>
        <v>N/P</v>
      </c>
      <c r="G281" s="3" t="str" cm="1">
        <f t="array" ref="G281">IFERROR(_xlfn._xlws.FILTER(BD_ATLETAS[TIEMPO],(BD_ATLETAS[ATLETA]=$A281)*(BD_ATLETAS[PRUEBA]='CHEQUEO D.M'!$B$1)*(BD_ATLETAS[SEXO]='CHEQUEO D.M'!$C$1)*(BD_ATLETAS[F. COMPETENCIA]='CHEQUEO D.M'!G$2)),"N/P")</f>
        <v>N/P</v>
      </c>
      <c r="H281" s="3" t="str" cm="1">
        <f t="array" ref="H281">IFERROR(_xlfn._xlws.FILTER(BD_ATLETAS[TIEMPO],(BD_ATLETAS[ATLETA]=$A281)*(BD_ATLETAS[PRUEBA]='CHEQUEO D.M'!$B$1)*(BD_ATLETAS[SEXO]='CHEQUEO D.M'!$C$1)*(BD_ATLETAS[F. COMPETENCIA]='CHEQUEO D.M'!H$2)),"N/P")</f>
        <v>N/P</v>
      </c>
      <c r="I281" s="3" t="str" cm="1">
        <f t="array" ref="I281">IFERROR(_xlfn._xlws.FILTER(BD_ATLETAS[TIEMPO],(BD_ATLETAS[ATLETA]=$A281)*(BD_ATLETAS[PRUEBA]='CHEQUEO D.M'!$B$1)*(BD_ATLETAS[SEXO]='CHEQUEO D.M'!$C$1)*(BD_ATLETAS[F. COMPETENCIA]='CHEQUEO D.M'!I$2)),"N/P")</f>
        <v>N/P</v>
      </c>
      <c r="J281" s="3" t="str" cm="1">
        <f t="array" ref="J281">IFERROR(_xlfn._xlws.FILTER(BD_ATLETAS[TIEMPO],(BD_ATLETAS[ATLETA]=$A281)*(BD_ATLETAS[PRUEBA]='CHEQUEO D.M'!$B$1)*(BD_ATLETAS[SEXO]='CHEQUEO D.M'!$C$1)*(BD_ATLETAS[F. COMPETENCIA]='CHEQUEO D.M'!J$2)),"N/P")</f>
        <v>N/P</v>
      </c>
      <c r="K281" s="3" t="str">
        <f t="shared" si="47"/>
        <v>-</v>
      </c>
      <c r="L281" s="3" t="str">
        <f t="shared" si="48"/>
        <v>-</v>
      </c>
      <c r="M281" s="1" t="str" cm="1">
        <f t="array" ref="M281">_xlfn.IFS(B281&lt;10,"",L281&gt;0,"",L281&lt;0,"VALIDO")</f>
        <v/>
      </c>
      <c r="N281" s="3" t="str">
        <f t="shared" si="50"/>
        <v/>
      </c>
      <c r="O281" s="3" t="str">
        <f t="shared" si="51"/>
        <v/>
      </c>
      <c r="P281" s="3" t="str">
        <f t="shared" si="52"/>
        <v/>
      </c>
      <c r="Q281" s="3" t="str">
        <f t="shared" si="53"/>
        <v/>
      </c>
      <c r="R281" s="3" t="str">
        <f t="shared" si="54"/>
        <v/>
      </c>
      <c r="S281" s="25" t="e" cm="1" vm="1">
        <f t="array" aca="1" ref="S281" ca="1">IF(INDEX(U281:X281,COUNTA(U281:X281))&lt;0,"MEJORA CONTINUA","")</f>
        <v>#VALUE!</v>
      </c>
      <c r="T281" s="1">
        <f t="shared" si="55"/>
        <v>0</v>
      </c>
    </row>
    <row r="282" spans="2:20" x14ac:dyDescent="0.25">
      <c r="B282" s="1">
        <f>_xlfn.XLOOKUP(A282,ATLETAS!$C:$C,ATLETAS!B:B,"-")</f>
        <v>0</v>
      </c>
      <c r="C282" s="1">
        <f>_xlfn.XLOOKUP(A282,ATLETAS!$C:$C,ATLETAS!F:F,"-")</f>
        <v>0</v>
      </c>
      <c r="D282" s="19" t="str">
        <f t="shared" si="49"/>
        <v>-</v>
      </c>
      <c r="E282" s="3" t="str" cm="1">
        <f t="array" ref="E282">IFERROR(_xlfn._xlws.FILTER(BD_ATLETAS[TIEMPO],(BD_ATLETAS[ATLETA]=$A282)*(BD_ATLETAS[PRUEBA]='CHEQUEO D.M'!$B$1)*(BD_ATLETAS[SEXO]='CHEQUEO D.M'!$C$1)*(BD_ATLETAS[F. COMPETENCIA]='CHEQUEO D.M'!E$2)),"N/P")</f>
        <v>N/P</v>
      </c>
      <c r="F282" s="3" t="str" cm="1">
        <f t="array" ref="F282">IFERROR(_xlfn._xlws.FILTER(BD_ATLETAS[TIEMPO],(BD_ATLETAS[ATLETA]=$A282)*(BD_ATLETAS[PRUEBA]='CHEQUEO D.M'!$B$1)*(BD_ATLETAS[SEXO]='CHEQUEO D.M'!$C$1)*(BD_ATLETAS[F. COMPETENCIA]='CHEQUEO D.M'!F$2)),"N/P")</f>
        <v>N/P</v>
      </c>
      <c r="G282" s="3" t="str" cm="1">
        <f t="array" ref="G282">IFERROR(_xlfn._xlws.FILTER(BD_ATLETAS[TIEMPO],(BD_ATLETAS[ATLETA]=$A282)*(BD_ATLETAS[PRUEBA]='CHEQUEO D.M'!$B$1)*(BD_ATLETAS[SEXO]='CHEQUEO D.M'!$C$1)*(BD_ATLETAS[F. COMPETENCIA]='CHEQUEO D.M'!G$2)),"N/P")</f>
        <v>N/P</v>
      </c>
      <c r="H282" s="3" t="str" cm="1">
        <f t="array" ref="H282">IFERROR(_xlfn._xlws.FILTER(BD_ATLETAS[TIEMPO],(BD_ATLETAS[ATLETA]=$A282)*(BD_ATLETAS[PRUEBA]='CHEQUEO D.M'!$B$1)*(BD_ATLETAS[SEXO]='CHEQUEO D.M'!$C$1)*(BD_ATLETAS[F. COMPETENCIA]='CHEQUEO D.M'!H$2)),"N/P")</f>
        <v>N/P</v>
      </c>
      <c r="I282" s="3" t="str" cm="1">
        <f t="array" ref="I282">IFERROR(_xlfn._xlws.FILTER(BD_ATLETAS[TIEMPO],(BD_ATLETAS[ATLETA]=$A282)*(BD_ATLETAS[PRUEBA]='CHEQUEO D.M'!$B$1)*(BD_ATLETAS[SEXO]='CHEQUEO D.M'!$C$1)*(BD_ATLETAS[F. COMPETENCIA]='CHEQUEO D.M'!I$2)),"N/P")</f>
        <v>N/P</v>
      </c>
      <c r="J282" s="3" t="str" cm="1">
        <f t="array" ref="J282">IFERROR(_xlfn._xlws.FILTER(BD_ATLETAS[TIEMPO],(BD_ATLETAS[ATLETA]=$A282)*(BD_ATLETAS[PRUEBA]='CHEQUEO D.M'!$B$1)*(BD_ATLETAS[SEXO]='CHEQUEO D.M'!$C$1)*(BD_ATLETAS[F. COMPETENCIA]='CHEQUEO D.M'!J$2)),"N/P")</f>
        <v>N/P</v>
      </c>
      <c r="K282" s="3" t="str">
        <f t="shared" si="47"/>
        <v>-</v>
      </c>
      <c r="L282" s="3" t="str">
        <f t="shared" si="48"/>
        <v>-</v>
      </c>
      <c r="M282" s="1" t="str" cm="1">
        <f t="array" ref="M282">_xlfn.IFS(B282&lt;10,"",L282&gt;0,"",L282&lt;0,"VALIDO")</f>
        <v/>
      </c>
      <c r="N282" s="3" t="str">
        <f t="shared" si="50"/>
        <v/>
      </c>
      <c r="O282" s="3" t="str">
        <f t="shared" si="51"/>
        <v/>
      </c>
      <c r="P282" s="3" t="str">
        <f t="shared" si="52"/>
        <v/>
      </c>
      <c r="Q282" s="3" t="str">
        <f t="shared" si="53"/>
        <v/>
      </c>
      <c r="R282" s="3" t="str">
        <f t="shared" si="54"/>
        <v/>
      </c>
      <c r="S282" s="25" t="e" cm="1" vm="1">
        <f t="array" aca="1" ref="S282" ca="1">IF(INDEX(U282:X282,COUNTA(U282:X282))&lt;0,"MEJORA CONTINUA","")</f>
        <v>#VALUE!</v>
      </c>
      <c r="T282" s="1">
        <f t="shared" si="55"/>
        <v>0</v>
      </c>
    </row>
    <row r="283" spans="2:20" x14ac:dyDescent="0.25">
      <c r="B283" s="1">
        <f>_xlfn.XLOOKUP(A283,ATLETAS!$C:$C,ATLETAS!B:B,"-")</f>
        <v>0</v>
      </c>
      <c r="C283" s="1">
        <f>_xlfn.XLOOKUP(A283,ATLETAS!$C:$C,ATLETAS!F:F,"-")</f>
        <v>0</v>
      </c>
      <c r="D283" s="19" t="str">
        <f t="shared" si="49"/>
        <v>-</v>
      </c>
      <c r="E283" s="3" t="str" cm="1">
        <f t="array" ref="E283">IFERROR(_xlfn._xlws.FILTER(BD_ATLETAS[TIEMPO],(BD_ATLETAS[ATLETA]=$A283)*(BD_ATLETAS[PRUEBA]='CHEQUEO D.M'!$B$1)*(BD_ATLETAS[SEXO]='CHEQUEO D.M'!$C$1)*(BD_ATLETAS[F. COMPETENCIA]='CHEQUEO D.M'!E$2)),"N/P")</f>
        <v>N/P</v>
      </c>
      <c r="F283" s="3" t="str" cm="1">
        <f t="array" ref="F283">IFERROR(_xlfn._xlws.FILTER(BD_ATLETAS[TIEMPO],(BD_ATLETAS[ATLETA]=$A283)*(BD_ATLETAS[PRUEBA]='CHEQUEO D.M'!$B$1)*(BD_ATLETAS[SEXO]='CHEQUEO D.M'!$C$1)*(BD_ATLETAS[F. COMPETENCIA]='CHEQUEO D.M'!F$2)),"N/P")</f>
        <v>N/P</v>
      </c>
      <c r="G283" s="3" t="str" cm="1">
        <f t="array" ref="G283">IFERROR(_xlfn._xlws.FILTER(BD_ATLETAS[TIEMPO],(BD_ATLETAS[ATLETA]=$A283)*(BD_ATLETAS[PRUEBA]='CHEQUEO D.M'!$B$1)*(BD_ATLETAS[SEXO]='CHEQUEO D.M'!$C$1)*(BD_ATLETAS[F. COMPETENCIA]='CHEQUEO D.M'!G$2)),"N/P")</f>
        <v>N/P</v>
      </c>
      <c r="H283" s="3" t="str" cm="1">
        <f t="array" ref="H283">IFERROR(_xlfn._xlws.FILTER(BD_ATLETAS[TIEMPO],(BD_ATLETAS[ATLETA]=$A283)*(BD_ATLETAS[PRUEBA]='CHEQUEO D.M'!$B$1)*(BD_ATLETAS[SEXO]='CHEQUEO D.M'!$C$1)*(BD_ATLETAS[F. COMPETENCIA]='CHEQUEO D.M'!H$2)),"N/P")</f>
        <v>N/P</v>
      </c>
      <c r="I283" s="3" t="str" cm="1">
        <f t="array" ref="I283">IFERROR(_xlfn._xlws.FILTER(BD_ATLETAS[TIEMPO],(BD_ATLETAS[ATLETA]=$A283)*(BD_ATLETAS[PRUEBA]='CHEQUEO D.M'!$B$1)*(BD_ATLETAS[SEXO]='CHEQUEO D.M'!$C$1)*(BD_ATLETAS[F. COMPETENCIA]='CHEQUEO D.M'!I$2)),"N/P")</f>
        <v>N/P</v>
      </c>
      <c r="J283" s="3" t="str" cm="1">
        <f t="array" ref="J283">IFERROR(_xlfn._xlws.FILTER(BD_ATLETAS[TIEMPO],(BD_ATLETAS[ATLETA]=$A283)*(BD_ATLETAS[PRUEBA]='CHEQUEO D.M'!$B$1)*(BD_ATLETAS[SEXO]='CHEQUEO D.M'!$C$1)*(BD_ATLETAS[F. COMPETENCIA]='CHEQUEO D.M'!J$2)),"N/P")</f>
        <v>N/P</v>
      </c>
      <c r="K283" s="3" t="str">
        <f t="shared" si="47"/>
        <v>-</v>
      </c>
      <c r="L283" s="3" t="str">
        <f t="shared" si="48"/>
        <v>-</v>
      </c>
      <c r="M283" s="1" t="str" cm="1">
        <f t="array" ref="M283">_xlfn.IFS(B283&lt;10,"",L283&gt;0,"",L283&lt;0,"VALIDO")</f>
        <v/>
      </c>
      <c r="N283" s="3" t="str">
        <f t="shared" si="50"/>
        <v/>
      </c>
      <c r="O283" s="3" t="str">
        <f t="shared" si="51"/>
        <v/>
      </c>
      <c r="P283" s="3" t="str">
        <f t="shared" si="52"/>
        <v/>
      </c>
      <c r="Q283" s="3" t="str">
        <f t="shared" si="53"/>
        <v/>
      </c>
      <c r="R283" s="3" t="str">
        <f t="shared" si="54"/>
        <v/>
      </c>
      <c r="S283" s="25" t="e" cm="1" vm="1">
        <f t="array" aca="1" ref="S283" ca="1">IF(INDEX(U283:X283,COUNTA(U283:X283))&lt;0,"MEJORA CONTINUA","")</f>
        <v>#VALUE!</v>
      </c>
      <c r="T283" s="1">
        <f t="shared" si="55"/>
        <v>0</v>
      </c>
    </row>
    <row r="284" spans="2:20" x14ac:dyDescent="0.25">
      <c r="B284" s="1">
        <f>_xlfn.XLOOKUP(A284,ATLETAS!$C:$C,ATLETAS!B:B,"-")</f>
        <v>0</v>
      </c>
      <c r="C284" s="1">
        <f>_xlfn.XLOOKUP(A284,ATLETAS!$C:$C,ATLETAS!F:F,"-")</f>
        <v>0</v>
      </c>
      <c r="D284" s="19" t="str">
        <f t="shared" si="49"/>
        <v>-</v>
      </c>
      <c r="E284" s="3" t="str" cm="1">
        <f t="array" ref="E284">IFERROR(_xlfn._xlws.FILTER(BD_ATLETAS[TIEMPO],(BD_ATLETAS[ATLETA]=$A284)*(BD_ATLETAS[PRUEBA]='CHEQUEO D.M'!$B$1)*(BD_ATLETAS[SEXO]='CHEQUEO D.M'!$C$1)*(BD_ATLETAS[F. COMPETENCIA]='CHEQUEO D.M'!E$2)),"N/P")</f>
        <v>N/P</v>
      </c>
      <c r="F284" s="3" t="str" cm="1">
        <f t="array" ref="F284">IFERROR(_xlfn._xlws.FILTER(BD_ATLETAS[TIEMPO],(BD_ATLETAS[ATLETA]=$A284)*(BD_ATLETAS[PRUEBA]='CHEQUEO D.M'!$B$1)*(BD_ATLETAS[SEXO]='CHEQUEO D.M'!$C$1)*(BD_ATLETAS[F. COMPETENCIA]='CHEQUEO D.M'!F$2)),"N/P")</f>
        <v>N/P</v>
      </c>
      <c r="G284" s="3" t="str" cm="1">
        <f t="array" ref="G284">IFERROR(_xlfn._xlws.FILTER(BD_ATLETAS[TIEMPO],(BD_ATLETAS[ATLETA]=$A284)*(BD_ATLETAS[PRUEBA]='CHEQUEO D.M'!$B$1)*(BD_ATLETAS[SEXO]='CHEQUEO D.M'!$C$1)*(BD_ATLETAS[F. COMPETENCIA]='CHEQUEO D.M'!G$2)),"N/P")</f>
        <v>N/P</v>
      </c>
      <c r="H284" s="3" t="str" cm="1">
        <f t="array" ref="H284">IFERROR(_xlfn._xlws.FILTER(BD_ATLETAS[TIEMPO],(BD_ATLETAS[ATLETA]=$A284)*(BD_ATLETAS[PRUEBA]='CHEQUEO D.M'!$B$1)*(BD_ATLETAS[SEXO]='CHEQUEO D.M'!$C$1)*(BD_ATLETAS[F. COMPETENCIA]='CHEQUEO D.M'!H$2)),"N/P")</f>
        <v>N/P</v>
      </c>
      <c r="I284" s="3" t="str" cm="1">
        <f t="array" ref="I284">IFERROR(_xlfn._xlws.FILTER(BD_ATLETAS[TIEMPO],(BD_ATLETAS[ATLETA]=$A284)*(BD_ATLETAS[PRUEBA]='CHEQUEO D.M'!$B$1)*(BD_ATLETAS[SEXO]='CHEQUEO D.M'!$C$1)*(BD_ATLETAS[F. COMPETENCIA]='CHEQUEO D.M'!I$2)),"N/P")</f>
        <v>N/P</v>
      </c>
      <c r="J284" s="3" t="str" cm="1">
        <f t="array" ref="J284">IFERROR(_xlfn._xlws.FILTER(BD_ATLETAS[TIEMPO],(BD_ATLETAS[ATLETA]=$A284)*(BD_ATLETAS[PRUEBA]='CHEQUEO D.M'!$B$1)*(BD_ATLETAS[SEXO]='CHEQUEO D.M'!$C$1)*(BD_ATLETAS[F. COMPETENCIA]='CHEQUEO D.M'!J$2)),"N/P")</f>
        <v>N/P</v>
      </c>
      <c r="K284" s="3" t="str">
        <f t="shared" si="47"/>
        <v>-</v>
      </c>
      <c r="L284" s="3" t="str">
        <f t="shared" si="48"/>
        <v>-</v>
      </c>
      <c r="M284" s="1" t="str" cm="1">
        <f t="array" ref="M284">_xlfn.IFS(B284&lt;10,"",L284&gt;0,"",L284&lt;0,"VALIDO")</f>
        <v/>
      </c>
      <c r="N284" s="3" t="str">
        <f t="shared" si="50"/>
        <v/>
      </c>
      <c r="O284" s="3" t="str">
        <f t="shared" si="51"/>
        <v/>
      </c>
      <c r="P284" s="3" t="str">
        <f t="shared" si="52"/>
        <v/>
      </c>
      <c r="Q284" s="3" t="str">
        <f t="shared" si="53"/>
        <v/>
      </c>
      <c r="R284" s="3" t="str">
        <f t="shared" si="54"/>
        <v/>
      </c>
      <c r="S284" s="25" t="e" cm="1" vm="1">
        <f t="array" aca="1" ref="S284" ca="1">IF(INDEX(U284:X284,COUNTA(U284:X284))&lt;0,"MEJORA CONTINUA","")</f>
        <v>#VALUE!</v>
      </c>
      <c r="T284" s="1">
        <f t="shared" si="55"/>
        <v>0</v>
      </c>
    </row>
    <row r="285" spans="2:20" x14ac:dyDescent="0.25">
      <c r="B285" s="1">
        <f>_xlfn.XLOOKUP(A285,ATLETAS!$C:$C,ATLETAS!B:B,"-")</f>
        <v>0</v>
      </c>
      <c r="C285" s="1">
        <f>_xlfn.XLOOKUP(A285,ATLETAS!$C:$C,ATLETAS!F:F,"-")</f>
        <v>0</v>
      </c>
      <c r="D285" s="19" t="str">
        <f t="shared" si="49"/>
        <v>-</v>
      </c>
      <c r="E285" s="3" t="str" cm="1">
        <f t="array" ref="E285">IFERROR(_xlfn._xlws.FILTER(BD_ATLETAS[TIEMPO],(BD_ATLETAS[ATLETA]=$A285)*(BD_ATLETAS[PRUEBA]='CHEQUEO D.M'!$B$1)*(BD_ATLETAS[SEXO]='CHEQUEO D.M'!$C$1)*(BD_ATLETAS[F. COMPETENCIA]='CHEQUEO D.M'!E$2)),"N/P")</f>
        <v>N/P</v>
      </c>
      <c r="F285" s="3" t="str" cm="1">
        <f t="array" ref="F285">IFERROR(_xlfn._xlws.FILTER(BD_ATLETAS[TIEMPO],(BD_ATLETAS[ATLETA]=$A285)*(BD_ATLETAS[PRUEBA]='CHEQUEO D.M'!$B$1)*(BD_ATLETAS[SEXO]='CHEQUEO D.M'!$C$1)*(BD_ATLETAS[F. COMPETENCIA]='CHEQUEO D.M'!F$2)),"N/P")</f>
        <v>N/P</v>
      </c>
      <c r="G285" s="3" t="str" cm="1">
        <f t="array" ref="G285">IFERROR(_xlfn._xlws.FILTER(BD_ATLETAS[TIEMPO],(BD_ATLETAS[ATLETA]=$A285)*(BD_ATLETAS[PRUEBA]='CHEQUEO D.M'!$B$1)*(BD_ATLETAS[SEXO]='CHEQUEO D.M'!$C$1)*(BD_ATLETAS[F. COMPETENCIA]='CHEQUEO D.M'!G$2)),"N/P")</f>
        <v>N/P</v>
      </c>
      <c r="H285" s="3" t="str" cm="1">
        <f t="array" ref="H285">IFERROR(_xlfn._xlws.FILTER(BD_ATLETAS[TIEMPO],(BD_ATLETAS[ATLETA]=$A285)*(BD_ATLETAS[PRUEBA]='CHEQUEO D.M'!$B$1)*(BD_ATLETAS[SEXO]='CHEQUEO D.M'!$C$1)*(BD_ATLETAS[F. COMPETENCIA]='CHEQUEO D.M'!H$2)),"N/P")</f>
        <v>N/P</v>
      </c>
      <c r="I285" s="3" t="str" cm="1">
        <f t="array" ref="I285">IFERROR(_xlfn._xlws.FILTER(BD_ATLETAS[TIEMPO],(BD_ATLETAS[ATLETA]=$A285)*(BD_ATLETAS[PRUEBA]='CHEQUEO D.M'!$B$1)*(BD_ATLETAS[SEXO]='CHEQUEO D.M'!$C$1)*(BD_ATLETAS[F. COMPETENCIA]='CHEQUEO D.M'!I$2)),"N/P")</f>
        <v>N/P</v>
      </c>
      <c r="J285" s="3" t="str" cm="1">
        <f t="array" ref="J285">IFERROR(_xlfn._xlws.FILTER(BD_ATLETAS[TIEMPO],(BD_ATLETAS[ATLETA]=$A285)*(BD_ATLETAS[PRUEBA]='CHEQUEO D.M'!$B$1)*(BD_ATLETAS[SEXO]='CHEQUEO D.M'!$C$1)*(BD_ATLETAS[F. COMPETENCIA]='CHEQUEO D.M'!J$2)),"N/P")</f>
        <v>N/P</v>
      </c>
      <c r="K285" s="3" t="str">
        <f t="shared" si="47"/>
        <v>-</v>
      </c>
      <c r="L285" s="3" t="str">
        <f t="shared" si="48"/>
        <v>-</v>
      </c>
      <c r="M285" s="1" t="str" cm="1">
        <f t="array" ref="M285">_xlfn.IFS(B285&lt;10,"",L285&gt;0,"",L285&lt;0,"VALIDO")</f>
        <v/>
      </c>
      <c r="N285" s="3" t="str">
        <f t="shared" si="50"/>
        <v/>
      </c>
      <c r="O285" s="3" t="str">
        <f t="shared" si="51"/>
        <v/>
      </c>
      <c r="P285" s="3" t="str">
        <f t="shared" si="52"/>
        <v/>
      </c>
      <c r="Q285" s="3" t="str">
        <f t="shared" si="53"/>
        <v/>
      </c>
      <c r="R285" s="3" t="str">
        <f t="shared" si="54"/>
        <v/>
      </c>
      <c r="S285" s="25" t="e" cm="1" vm="1">
        <f t="array" aca="1" ref="S285" ca="1">IF(INDEX(U285:X285,COUNTA(U285:X285))&lt;0,"MEJORA CONTINUA","")</f>
        <v>#VALUE!</v>
      </c>
      <c r="T285" s="1">
        <f t="shared" si="55"/>
        <v>0</v>
      </c>
    </row>
    <row r="286" spans="2:20" x14ac:dyDescent="0.25">
      <c r="B286" s="1">
        <f>_xlfn.XLOOKUP(A286,ATLETAS!$C:$C,ATLETAS!B:B,"-")</f>
        <v>0</v>
      </c>
      <c r="C286" s="1">
        <f>_xlfn.XLOOKUP(A286,ATLETAS!$C:$C,ATLETAS!F:F,"-")</f>
        <v>0</v>
      </c>
      <c r="D286" s="19" t="str">
        <f t="shared" si="49"/>
        <v>-</v>
      </c>
      <c r="E286" s="3" t="str" cm="1">
        <f t="array" ref="E286">IFERROR(_xlfn._xlws.FILTER(BD_ATLETAS[TIEMPO],(BD_ATLETAS[ATLETA]=$A286)*(BD_ATLETAS[PRUEBA]='CHEQUEO D.M'!$B$1)*(BD_ATLETAS[SEXO]='CHEQUEO D.M'!$C$1)*(BD_ATLETAS[F. COMPETENCIA]='CHEQUEO D.M'!E$2)),"N/P")</f>
        <v>N/P</v>
      </c>
      <c r="F286" s="3" t="str" cm="1">
        <f t="array" ref="F286">IFERROR(_xlfn._xlws.FILTER(BD_ATLETAS[TIEMPO],(BD_ATLETAS[ATLETA]=$A286)*(BD_ATLETAS[PRUEBA]='CHEQUEO D.M'!$B$1)*(BD_ATLETAS[SEXO]='CHEQUEO D.M'!$C$1)*(BD_ATLETAS[F. COMPETENCIA]='CHEQUEO D.M'!F$2)),"N/P")</f>
        <v>N/P</v>
      </c>
      <c r="G286" s="3" t="str" cm="1">
        <f t="array" ref="G286">IFERROR(_xlfn._xlws.FILTER(BD_ATLETAS[TIEMPO],(BD_ATLETAS[ATLETA]=$A286)*(BD_ATLETAS[PRUEBA]='CHEQUEO D.M'!$B$1)*(BD_ATLETAS[SEXO]='CHEQUEO D.M'!$C$1)*(BD_ATLETAS[F. COMPETENCIA]='CHEQUEO D.M'!G$2)),"N/P")</f>
        <v>N/P</v>
      </c>
      <c r="H286" s="3" t="str" cm="1">
        <f t="array" ref="H286">IFERROR(_xlfn._xlws.FILTER(BD_ATLETAS[TIEMPO],(BD_ATLETAS[ATLETA]=$A286)*(BD_ATLETAS[PRUEBA]='CHEQUEO D.M'!$B$1)*(BD_ATLETAS[SEXO]='CHEQUEO D.M'!$C$1)*(BD_ATLETAS[F. COMPETENCIA]='CHEQUEO D.M'!H$2)),"N/P")</f>
        <v>N/P</v>
      </c>
      <c r="I286" s="3" t="str" cm="1">
        <f t="array" ref="I286">IFERROR(_xlfn._xlws.FILTER(BD_ATLETAS[TIEMPO],(BD_ATLETAS[ATLETA]=$A286)*(BD_ATLETAS[PRUEBA]='CHEQUEO D.M'!$B$1)*(BD_ATLETAS[SEXO]='CHEQUEO D.M'!$C$1)*(BD_ATLETAS[F. COMPETENCIA]='CHEQUEO D.M'!I$2)),"N/P")</f>
        <v>N/P</v>
      </c>
      <c r="J286" s="3" t="str" cm="1">
        <f t="array" ref="J286">IFERROR(_xlfn._xlws.FILTER(BD_ATLETAS[TIEMPO],(BD_ATLETAS[ATLETA]=$A286)*(BD_ATLETAS[PRUEBA]='CHEQUEO D.M'!$B$1)*(BD_ATLETAS[SEXO]='CHEQUEO D.M'!$C$1)*(BD_ATLETAS[F. COMPETENCIA]='CHEQUEO D.M'!J$2)),"N/P")</f>
        <v>N/P</v>
      </c>
      <c r="K286" s="3" t="str">
        <f t="shared" si="47"/>
        <v>-</v>
      </c>
      <c r="L286" s="3" t="str">
        <f t="shared" si="48"/>
        <v>-</v>
      </c>
      <c r="M286" s="1" t="str" cm="1">
        <f t="array" ref="M286">_xlfn.IFS(B286&lt;10,"",L286&gt;0,"",L286&lt;0,"VALIDO")</f>
        <v/>
      </c>
      <c r="N286" s="3" t="str">
        <f t="shared" si="50"/>
        <v/>
      </c>
      <c r="O286" s="3" t="str">
        <f t="shared" si="51"/>
        <v/>
      </c>
      <c r="P286" s="3" t="str">
        <f t="shared" si="52"/>
        <v/>
      </c>
      <c r="Q286" s="3" t="str">
        <f t="shared" si="53"/>
        <v/>
      </c>
      <c r="R286" s="3" t="str">
        <f t="shared" si="54"/>
        <v/>
      </c>
      <c r="S286" s="25" t="e" cm="1" vm="1">
        <f t="array" aca="1" ref="S286" ca="1">IF(INDEX(U286:X286,COUNTA(U286:X286))&lt;0,"MEJORA CONTINUA","")</f>
        <v>#VALUE!</v>
      </c>
      <c r="T286" s="1">
        <f t="shared" si="55"/>
        <v>0</v>
      </c>
    </row>
    <row r="287" spans="2:20" x14ac:dyDescent="0.25">
      <c r="B287" s="1">
        <f>_xlfn.XLOOKUP(A287,ATLETAS!$C:$C,ATLETAS!B:B,"-")</f>
        <v>0</v>
      </c>
      <c r="C287" s="1">
        <f>_xlfn.XLOOKUP(A287,ATLETAS!$C:$C,ATLETAS!F:F,"-")</f>
        <v>0</v>
      </c>
      <c r="D287" s="19" t="str">
        <f t="shared" si="49"/>
        <v>-</v>
      </c>
      <c r="E287" s="3" t="str" cm="1">
        <f t="array" ref="E287">IFERROR(_xlfn._xlws.FILTER(BD_ATLETAS[TIEMPO],(BD_ATLETAS[ATLETA]=$A287)*(BD_ATLETAS[PRUEBA]='CHEQUEO D.M'!$B$1)*(BD_ATLETAS[SEXO]='CHEQUEO D.M'!$C$1)*(BD_ATLETAS[F. COMPETENCIA]='CHEQUEO D.M'!E$2)),"N/P")</f>
        <v>N/P</v>
      </c>
      <c r="F287" s="3" t="str" cm="1">
        <f t="array" ref="F287">IFERROR(_xlfn._xlws.FILTER(BD_ATLETAS[TIEMPO],(BD_ATLETAS[ATLETA]=$A287)*(BD_ATLETAS[PRUEBA]='CHEQUEO D.M'!$B$1)*(BD_ATLETAS[SEXO]='CHEQUEO D.M'!$C$1)*(BD_ATLETAS[F. COMPETENCIA]='CHEQUEO D.M'!F$2)),"N/P")</f>
        <v>N/P</v>
      </c>
      <c r="G287" s="3" t="str" cm="1">
        <f t="array" ref="G287">IFERROR(_xlfn._xlws.FILTER(BD_ATLETAS[TIEMPO],(BD_ATLETAS[ATLETA]=$A287)*(BD_ATLETAS[PRUEBA]='CHEQUEO D.M'!$B$1)*(BD_ATLETAS[SEXO]='CHEQUEO D.M'!$C$1)*(BD_ATLETAS[F. COMPETENCIA]='CHEQUEO D.M'!G$2)),"N/P")</f>
        <v>N/P</v>
      </c>
      <c r="H287" s="3" t="str" cm="1">
        <f t="array" ref="H287">IFERROR(_xlfn._xlws.FILTER(BD_ATLETAS[TIEMPO],(BD_ATLETAS[ATLETA]=$A287)*(BD_ATLETAS[PRUEBA]='CHEQUEO D.M'!$B$1)*(BD_ATLETAS[SEXO]='CHEQUEO D.M'!$C$1)*(BD_ATLETAS[F. COMPETENCIA]='CHEQUEO D.M'!H$2)),"N/P")</f>
        <v>N/P</v>
      </c>
      <c r="I287" s="3" t="str" cm="1">
        <f t="array" ref="I287">IFERROR(_xlfn._xlws.FILTER(BD_ATLETAS[TIEMPO],(BD_ATLETAS[ATLETA]=$A287)*(BD_ATLETAS[PRUEBA]='CHEQUEO D.M'!$B$1)*(BD_ATLETAS[SEXO]='CHEQUEO D.M'!$C$1)*(BD_ATLETAS[F. COMPETENCIA]='CHEQUEO D.M'!I$2)),"N/P")</f>
        <v>N/P</v>
      </c>
      <c r="J287" s="3" t="str" cm="1">
        <f t="array" ref="J287">IFERROR(_xlfn._xlws.FILTER(BD_ATLETAS[TIEMPO],(BD_ATLETAS[ATLETA]=$A287)*(BD_ATLETAS[PRUEBA]='CHEQUEO D.M'!$B$1)*(BD_ATLETAS[SEXO]='CHEQUEO D.M'!$C$1)*(BD_ATLETAS[F. COMPETENCIA]='CHEQUEO D.M'!J$2)),"N/P")</f>
        <v>N/P</v>
      </c>
      <c r="K287" s="3" t="str">
        <f t="shared" si="47"/>
        <v>-</v>
      </c>
      <c r="L287" s="3" t="str">
        <f t="shared" si="48"/>
        <v>-</v>
      </c>
      <c r="M287" s="1" t="str" cm="1">
        <f t="array" ref="M287">_xlfn.IFS(B287&lt;10,"",L287&gt;0,"",L287&lt;0,"VALIDO")</f>
        <v/>
      </c>
      <c r="N287" s="3" t="str">
        <f t="shared" si="50"/>
        <v/>
      </c>
      <c r="O287" s="3" t="str">
        <f t="shared" si="51"/>
        <v/>
      </c>
      <c r="P287" s="3" t="str">
        <f t="shared" si="52"/>
        <v/>
      </c>
      <c r="Q287" s="3" t="str">
        <f t="shared" si="53"/>
        <v/>
      </c>
      <c r="R287" s="3" t="str">
        <f t="shared" si="54"/>
        <v/>
      </c>
      <c r="S287" s="25" t="e" cm="1" vm="1">
        <f t="array" aca="1" ref="S287" ca="1">IF(INDEX(U287:X287,COUNTA(U287:X287))&lt;0,"MEJORA CONTINUA","")</f>
        <v>#VALUE!</v>
      </c>
      <c r="T287" s="1">
        <f t="shared" si="55"/>
        <v>0</v>
      </c>
    </row>
    <row r="288" spans="2:20" x14ac:dyDescent="0.25">
      <c r="B288" s="1">
        <f>_xlfn.XLOOKUP(A288,ATLETAS!$C:$C,ATLETAS!B:B,"-")</f>
        <v>0</v>
      </c>
      <c r="C288" s="1">
        <f>_xlfn.XLOOKUP(A288,ATLETAS!$C:$C,ATLETAS!F:F,"-")</f>
        <v>0</v>
      </c>
      <c r="D288" s="19" t="str">
        <f t="shared" si="49"/>
        <v>-</v>
      </c>
      <c r="E288" s="3" t="str" cm="1">
        <f t="array" ref="E288">IFERROR(_xlfn._xlws.FILTER(BD_ATLETAS[TIEMPO],(BD_ATLETAS[ATLETA]=$A288)*(BD_ATLETAS[PRUEBA]='CHEQUEO D.M'!$B$1)*(BD_ATLETAS[SEXO]='CHEQUEO D.M'!$C$1)*(BD_ATLETAS[F. COMPETENCIA]='CHEQUEO D.M'!E$2)),"N/P")</f>
        <v>N/P</v>
      </c>
      <c r="F288" s="3" t="str" cm="1">
        <f t="array" ref="F288">IFERROR(_xlfn._xlws.FILTER(BD_ATLETAS[TIEMPO],(BD_ATLETAS[ATLETA]=$A288)*(BD_ATLETAS[PRUEBA]='CHEQUEO D.M'!$B$1)*(BD_ATLETAS[SEXO]='CHEQUEO D.M'!$C$1)*(BD_ATLETAS[F. COMPETENCIA]='CHEQUEO D.M'!F$2)),"N/P")</f>
        <v>N/P</v>
      </c>
      <c r="G288" s="3" t="str" cm="1">
        <f t="array" ref="G288">IFERROR(_xlfn._xlws.FILTER(BD_ATLETAS[TIEMPO],(BD_ATLETAS[ATLETA]=$A288)*(BD_ATLETAS[PRUEBA]='CHEQUEO D.M'!$B$1)*(BD_ATLETAS[SEXO]='CHEQUEO D.M'!$C$1)*(BD_ATLETAS[F. COMPETENCIA]='CHEQUEO D.M'!G$2)),"N/P")</f>
        <v>N/P</v>
      </c>
      <c r="H288" s="3" t="str" cm="1">
        <f t="array" ref="H288">IFERROR(_xlfn._xlws.FILTER(BD_ATLETAS[TIEMPO],(BD_ATLETAS[ATLETA]=$A288)*(BD_ATLETAS[PRUEBA]='CHEQUEO D.M'!$B$1)*(BD_ATLETAS[SEXO]='CHEQUEO D.M'!$C$1)*(BD_ATLETAS[F. COMPETENCIA]='CHEQUEO D.M'!H$2)),"N/P")</f>
        <v>N/P</v>
      </c>
      <c r="I288" s="3" t="str" cm="1">
        <f t="array" ref="I288">IFERROR(_xlfn._xlws.FILTER(BD_ATLETAS[TIEMPO],(BD_ATLETAS[ATLETA]=$A288)*(BD_ATLETAS[PRUEBA]='CHEQUEO D.M'!$B$1)*(BD_ATLETAS[SEXO]='CHEQUEO D.M'!$C$1)*(BD_ATLETAS[F. COMPETENCIA]='CHEQUEO D.M'!I$2)),"N/P")</f>
        <v>N/P</v>
      </c>
      <c r="J288" s="3" t="str" cm="1">
        <f t="array" ref="J288">IFERROR(_xlfn._xlws.FILTER(BD_ATLETAS[TIEMPO],(BD_ATLETAS[ATLETA]=$A288)*(BD_ATLETAS[PRUEBA]='CHEQUEO D.M'!$B$1)*(BD_ATLETAS[SEXO]='CHEQUEO D.M'!$C$1)*(BD_ATLETAS[F. COMPETENCIA]='CHEQUEO D.M'!J$2)),"N/P")</f>
        <v>N/P</v>
      </c>
      <c r="K288" s="3" t="str">
        <f t="shared" si="47"/>
        <v>-</v>
      </c>
      <c r="L288" s="3" t="str">
        <f t="shared" si="48"/>
        <v>-</v>
      </c>
      <c r="M288" s="1" t="str" cm="1">
        <f t="array" ref="M288">_xlfn.IFS(B288&lt;10,"",L288&gt;0,"",L288&lt;0,"VALIDO")</f>
        <v/>
      </c>
      <c r="N288" s="3" t="str">
        <f t="shared" si="50"/>
        <v/>
      </c>
      <c r="O288" s="3" t="str">
        <f t="shared" si="51"/>
        <v/>
      </c>
      <c r="P288" s="3" t="str">
        <f t="shared" si="52"/>
        <v/>
      </c>
      <c r="Q288" s="3" t="str">
        <f t="shared" si="53"/>
        <v/>
      </c>
      <c r="R288" s="3" t="str">
        <f t="shared" si="54"/>
        <v/>
      </c>
      <c r="S288" s="25" t="e" cm="1" vm="1">
        <f t="array" aca="1" ref="S288" ca="1">IF(INDEX(U288:X288,COUNTA(U288:X288))&lt;0,"MEJORA CONTINUA","")</f>
        <v>#VALUE!</v>
      </c>
      <c r="T288" s="1">
        <f t="shared" si="55"/>
        <v>0</v>
      </c>
    </row>
    <row r="289" spans="2:20" x14ac:dyDescent="0.25">
      <c r="B289" s="1">
        <f>_xlfn.XLOOKUP(A289,ATLETAS!$C:$C,ATLETAS!B:B,"-")</f>
        <v>0</v>
      </c>
      <c r="C289" s="1">
        <f>_xlfn.XLOOKUP(A289,ATLETAS!$C:$C,ATLETAS!F:F,"-")</f>
        <v>0</v>
      </c>
      <c r="D289" s="19" t="str">
        <f t="shared" si="49"/>
        <v>-</v>
      </c>
      <c r="E289" s="3" t="str" cm="1">
        <f t="array" ref="E289">IFERROR(_xlfn._xlws.FILTER(BD_ATLETAS[TIEMPO],(BD_ATLETAS[ATLETA]=$A289)*(BD_ATLETAS[PRUEBA]='CHEQUEO D.M'!$B$1)*(BD_ATLETAS[SEXO]='CHEQUEO D.M'!$C$1)*(BD_ATLETAS[F. COMPETENCIA]='CHEQUEO D.M'!E$2)),"N/P")</f>
        <v>N/P</v>
      </c>
      <c r="F289" s="3" t="str" cm="1">
        <f t="array" ref="F289">IFERROR(_xlfn._xlws.FILTER(BD_ATLETAS[TIEMPO],(BD_ATLETAS[ATLETA]=$A289)*(BD_ATLETAS[PRUEBA]='CHEQUEO D.M'!$B$1)*(BD_ATLETAS[SEXO]='CHEQUEO D.M'!$C$1)*(BD_ATLETAS[F. COMPETENCIA]='CHEQUEO D.M'!F$2)),"N/P")</f>
        <v>N/P</v>
      </c>
      <c r="G289" s="3" t="str" cm="1">
        <f t="array" ref="G289">IFERROR(_xlfn._xlws.FILTER(BD_ATLETAS[TIEMPO],(BD_ATLETAS[ATLETA]=$A289)*(BD_ATLETAS[PRUEBA]='CHEQUEO D.M'!$B$1)*(BD_ATLETAS[SEXO]='CHEQUEO D.M'!$C$1)*(BD_ATLETAS[F. COMPETENCIA]='CHEQUEO D.M'!G$2)),"N/P")</f>
        <v>N/P</v>
      </c>
      <c r="H289" s="3" t="str" cm="1">
        <f t="array" ref="H289">IFERROR(_xlfn._xlws.FILTER(BD_ATLETAS[TIEMPO],(BD_ATLETAS[ATLETA]=$A289)*(BD_ATLETAS[PRUEBA]='CHEQUEO D.M'!$B$1)*(BD_ATLETAS[SEXO]='CHEQUEO D.M'!$C$1)*(BD_ATLETAS[F. COMPETENCIA]='CHEQUEO D.M'!H$2)),"N/P")</f>
        <v>N/P</v>
      </c>
      <c r="I289" s="3" t="str" cm="1">
        <f t="array" ref="I289">IFERROR(_xlfn._xlws.FILTER(BD_ATLETAS[TIEMPO],(BD_ATLETAS[ATLETA]=$A289)*(BD_ATLETAS[PRUEBA]='CHEQUEO D.M'!$B$1)*(BD_ATLETAS[SEXO]='CHEQUEO D.M'!$C$1)*(BD_ATLETAS[F. COMPETENCIA]='CHEQUEO D.M'!I$2)),"N/P")</f>
        <v>N/P</v>
      </c>
      <c r="J289" s="3" t="str" cm="1">
        <f t="array" ref="J289">IFERROR(_xlfn._xlws.FILTER(BD_ATLETAS[TIEMPO],(BD_ATLETAS[ATLETA]=$A289)*(BD_ATLETAS[PRUEBA]='CHEQUEO D.M'!$B$1)*(BD_ATLETAS[SEXO]='CHEQUEO D.M'!$C$1)*(BD_ATLETAS[F. COMPETENCIA]='CHEQUEO D.M'!J$2)),"N/P")</f>
        <v>N/P</v>
      </c>
      <c r="K289" s="3" t="str">
        <f t="shared" si="47"/>
        <v>-</v>
      </c>
      <c r="L289" s="3" t="str">
        <f t="shared" si="48"/>
        <v>-</v>
      </c>
      <c r="M289" s="1" t="str" cm="1">
        <f t="array" ref="M289">_xlfn.IFS(B289&lt;10,"",L289&gt;0,"",L289&lt;0,"VALIDO")</f>
        <v/>
      </c>
      <c r="N289" s="3" t="str">
        <f t="shared" si="50"/>
        <v/>
      </c>
      <c r="O289" s="3" t="str">
        <f t="shared" si="51"/>
        <v/>
      </c>
      <c r="P289" s="3" t="str">
        <f t="shared" si="52"/>
        <v/>
      </c>
      <c r="Q289" s="3" t="str">
        <f t="shared" si="53"/>
        <v/>
      </c>
      <c r="R289" s="3" t="str">
        <f t="shared" si="54"/>
        <v/>
      </c>
      <c r="S289" s="25" t="e" cm="1" vm="1">
        <f t="array" aca="1" ref="S289" ca="1">IF(INDEX(U289:X289,COUNTA(U289:X289))&lt;0,"MEJORA CONTINUA","")</f>
        <v>#VALUE!</v>
      </c>
      <c r="T289" s="1">
        <f t="shared" si="55"/>
        <v>0</v>
      </c>
    </row>
    <row r="290" spans="2:20" x14ac:dyDescent="0.25">
      <c r="B290" s="1">
        <f>_xlfn.XLOOKUP(A290,ATLETAS!$C:$C,ATLETAS!B:B,"-")</f>
        <v>0</v>
      </c>
      <c r="C290" s="1">
        <f>_xlfn.XLOOKUP(A290,ATLETAS!$C:$C,ATLETAS!F:F,"-")</f>
        <v>0</v>
      </c>
      <c r="D290" s="19" t="str">
        <f t="shared" si="49"/>
        <v>-</v>
      </c>
      <c r="E290" s="3" t="str" cm="1">
        <f t="array" ref="E290">IFERROR(_xlfn._xlws.FILTER(BD_ATLETAS[TIEMPO],(BD_ATLETAS[ATLETA]=$A290)*(BD_ATLETAS[PRUEBA]='CHEQUEO D.M'!$B$1)*(BD_ATLETAS[SEXO]='CHEQUEO D.M'!$C$1)*(BD_ATLETAS[F. COMPETENCIA]='CHEQUEO D.M'!E$2)),"N/P")</f>
        <v>N/P</v>
      </c>
      <c r="F290" s="3" t="str" cm="1">
        <f t="array" ref="F290">IFERROR(_xlfn._xlws.FILTER(BD_ATLETAS[TIEMPO],(BD_ATLETAS[ATLETA]=$A290)*(BD_ATLETAS[PRUEBA]='CHEQUEO D.M'!$B$1)*(BD_ATLETAS[SEXO]='CHEQUEO D.M'!$C$1)*(BD_ATLETAS[F. COMPETENCIA]='CHEQUEO D.M'!F$2)),"N/P")</f>
        <v>N/P</v>
      </c>
      <c r="G290" s="3" t="str" cm="1">
        <f t="array" ref="G290">IFERROR(_xlfn._xlws.FILTER(BD_ATLETAS[TIEMPO],(BD_ATLETAS[ATLETA]=$A290)*(BD_ATLETAS[PRUEBA]='CHEQUEO D.M'!$B$1)*(BD_ATLETAS[SEXO]='CHEQUEO D.M'!$C$1)*(BD_ATLETAS[F. COMPETENCIA]='CHEQUEO D.M'!G$2)),"N/P")</f>
        <v>N/P</v>
      </c>
      <c r="H290" s="3" t="str" cm="1">
        <f t="array" ref="H290">IFERROR(_xlfn._xlws.FILTER(BD_ATLETAS[TIEMPO],(BD_ATLETAS[ATLETA]=$A290)*(BD_ATLETAS[PRUEBA]='CHEQUEO D.M'!$B$1)*(BD_ATLETAS[SEXO]='CHEQUEO D.M'!$C$1)*(BD_ATLETAS[F. COMPETENCIA]='CHEQUEO D.M'!H$2)),"N/P")</f>
        <v>N/P</v>
      </c>
      <c r="I290" s="3" t="str" cm="1">
        <f t="array" ref="I290">IFERROR(_xlfn._xlws.FILTER(BD_ATLETAS[TIEMPO],(BD_ATLETAS[ATLETA]=$A290)*(BD_ATLETAS[PRUEBA]='CHEQUEO D.M'!$B$1)*(BD_ATLETAS[SEXO]='CHEQUEO D.M'!$C$1)*(BD_ATLETAS[F. COMPETENCIA]='CHEQUEO D.M'!I$2)),"N/P")</f>
        <v>N/P</v>
      </c>
      <c r="J290" s="3" t="str" cm="1">
        <f t="array" ref="J290">IFERROR(_xlfn._xlws.FILTER(BD_ATLETAS[TIEMPO],(BD_ATLETAS[ATLETA]=$A290)*(BD_ATLETAS[PRUEBA]='CHEQUEO D.M'!$B$1)*(BD_ATLETAS[SEXO]='CHEQUEO D.M'!$C$1)*(BD_ATLETAS[F. COMPETENCIA]='CHEQUEO D.M'!J$2)),"N/P")</f>
        <v>N/P</v>
      </c>
      <c r="K290" s="3" t="str">
        <f t="shared" si="47"/>
        <v>-</v>
      </c>
      <c r="L290" s="3" t="str">
        <f t="shared" si="48"/>
        <v>-</v>
      </c>
      <c r="M290" s="1" t="str" cm="1">
        <f t="array" ref="M290">_xlfn.IFS(B290&lt;10,"",L290&gt;0,"",L290&lt;0,"VALIDO")</f>
        <v/>
      </c>
      <c r="N290" s="3" t="str">
        <f t="shared" si="50"/>
        <v/>
      </c>
      <c r="O290" s="3" t="str">
        <f t="shared" si="51"/>
        <v/>
      </c>
      <c r="P290" s="3" t="str">
        <f t="shared" si="52"/>
        <v/>
      </c>
      <c r="Q290" s="3" t="str">
        <f t="shared" si="53"/>
        <v/>
      </c>
      <c r="R290" s="3" t="str">
        <f t="shared" si="54"/>
        <v/>
      </c>
      <c r="S290" s="25" t="e" cm="1" vm="1">
        <f t="array" aca="1" ref="S290" ca="1">IF(INDEX(U290:X290,COUNTA(U290:X290))&lt;0,"MEJORA CONTINUA","")</f>
        <v>#VALUE!</v>
      </c>
      <c r="T290" s="1">
        <f t="shared" si="55"/>
        <v>0</v>
      </c>
    </row>
    <row r="291" spans="2:20" x14ac:dyDescent="0.25">
      <c r="B291" s="1">
        <f>_xlfn.XLOOKUP(A291,ATLETAS!$C:$C,ATLETAS!B:B,"-")</f>
        <v>0</v>
      </c>
      <c r="C291" s="1">
        <f>_xlfn.XLOOKUP(A291,ATLETAS!$C:$C,ATLETAS!F:F,"-")</f>
        <v>0</v>
      </c>
      <c r="D291" s="19" t="str">
        <f t="shared" si="49"/>
        <v>-</v>
      </c>
      <c r="E291" s="3" t="str" cm="1">
        <f t="array" ref="E291">IFERROR(_xlfn._xlws.FILTER(BD_ATLETAS[TIEMPO],(BD_ATLETAS[ATLETA]=$A291)*(BD_ATLETAS[PRUEBA]='CHEQUEO D.M'!$B$1)*(BD_ATLETAS[SEXO]='CHEQUEO D.M'!$C$1)*(BD_ATLETAS[F. COMPETENCIA]='CHEQUEO D.M'!E$2)),"N/P")</f>
        <v>N/P</v>
      </c>
      <c r="F291" s="3" t="str" cm="1">
        <f t="array" ref="F291">IFERROR(_xlfn._xlws.FILTER(BD_ATLETAS[TIEMPO],(BD_ATLETAS[ATLETA]=$A291)*(BD_ATLETAS[PRUEBA]='CHEQUEO D.M'!$B$1)*(BD_ATLETAS[SEXO]='CHEQUEO D.M'!$C$1)*(BD_ATLETAS[F. COMPETENCIA]='CHEQUEO D.M'!F$2)),"N/P")</f>
        <v>N/P</v>
      </c>
      <c r="G291" s="3" t="str" cm="1">
        <f t="array" ref="G291">IFERROR(_xlfn._xlws.FILTER(BD_ATLETAS[TIEMPO],(BD_ATLETAS[ATLETA]=$A291)*(BD_ATLETAS[PRUEBA]='CHEQUEO D.M'!$B$1)*(BD_ATLETAS[SEXO]='CHEQUEO D.M'!$C$1)*(BD_ATLETAS[F. COMPETENCIA]='CHEQUEO D.M'!G$2)),"N/P")</f>
        <v>N/P</v>
      </c>
      <c r="H291" s="3" t="str" cm="1">
        <f t="array" ref="H291">IFERROR(_xlfn._xlws.FILTER(BD_ATLETAS[TIEMPO],(BD_ATLETAS[ATLETA]=$A291)*(BD_ATLETAS[PRUEBA]='CHEQUEO D.M'!$B$1)*(BD_ATLETAS[SEXO]='CHEQUEO D.M'!$C$1)*(BD_ATLETAS[F. COMPETENCIA]='CHEQUEO D.M'!H$2)),"N/P")</f>
        <v>N/P</v>
      </c>
      <c r="I291" s="3" t="str" cm="1">
        <f t="array" ref="I291">IFERROR(_xlfn._xlws.FILTER(BD_ATLETAS[TIEMPO],(BD_ATLETAS[ATLETA]=$A291)*(BD_ATLETAS[PRUEBA]='CHEQUEO D.M'!$B$1)*(BD_ATLETAS[SEXO]='CHEQUEO D.M'!$C$1)*(BD_ATLETAS[F. COMPETENCIA]='CHEQUEO D.M'!I$2)),"N/P")</f>
        <v>N/P</v>
      </c>
      <c r="J291" s="3" t="str" cm="1">
        <f t="array" ref="J291">IFERROR(_xlfn._xlws.FILTER(BD_ATLETAS[TIEMPO],(BD_ATLETAS[ATLETA]=$A291)*(BD_ATLETAS[PRUEBA]='CHEQUEO D.M'!$B$1)*(BD_ATLETAS[SEXO]='CHEQUEO D.M'!$C$1)*(BD_ATLETAS[F. COMPETENCIA]='CHEQUEO D.M'!J$2)),"N/P")</f>
        <v>N/P</v>
      </c>
      <c r="K291" s="3" t="str">
        <f t="shared" si="47"/>
        <v>-</v>
      </c>
      <c r="L291" s="3" t="str">
        <f t="shared" si="48"/>
        <v>-</v>
      </c>
      <c r="M291" s="1" t="str" cm="1">
        <f t="array" ref="M291">_xlfn.IFS(B291&lt;10,"",L291&gt;0,"",L291&lt;0,"VALIDO")</f>
        <v/>
      </c>
      <c r="N291" s="3" t="str">
        <f t="shared" si="50"/>
        <v/>
      </c>
      <c r="O291" s="3" t="str">
        <f t="shared" si="51"/>
        <v/>
      </c>
      <c r="P291" s="3" t="str">
        <f t="shared" si="52"/>
        <v/>
      </c>
      <c r="Q291" s="3" t="str">
        <f t="shared" si="53"/>
        <v/>
      </c>
      <c r="R291" s="3" t="str">
        <f t="shared" si="54"/>
        <v/>
      </c>
      <c r="S291" s="25" t="e" cm="1" vm="1">
        <f t="array" aca="1" ref="S291" ca="1">IF(INDEX(U291:X291,COUNTA(U291:X291))&lt;0,"MEJORA CONTINUA","")</f>
        <v>#VALUE!</v>
      </c>
      <c r="T291" s="1">
        <f t="shared" si="55"/>
        <v>0</v>
      </c>
    </row>
    <row r="292" spans="2:20" x14ac:dyDescent="0.25">
      <c r="B292" s="1">
        <f>_xlfn.XLOOKUP(A292,ATLETAS!$C:$C,ATLETAS!B:B,"-")</f>
        <v>0</v>
      </c>
      <c r="C292" s="1">
        <f>_xlfn.XLOOKUP(A292,ATLETAS!$C:$C,ATLETAS!F:F,"-")</f>
        <v>0</v>
      </c>
      <c r="D292" s="19" t="str">
        <f t="shared" si="49"/>
        <v>-</v>
      </c>
      <c r="E292" s="3" t="str" cm="1">
        <f t="array" ref="E292">IFERROR(_xlfn._xlws.FILTER(BD_ATLETAS[TIEMPO],(BD_ATLETAS[ATLETA]=$A292)*(BD_ATLETAS[PRUEBA]='CHEQUEO D.M'!$B$1)*(BD_ATLETAS[SEXO]='CHEQUEO D.M'!$C$1)*(BD_ATLETAS[F. COMPETENCIA]='CHEQUEO D.M'!E$2)),"N/P")</f>
        <v>N/P</v>
      </c>
      <c r="F292" s="3" t="str" cm="1">
        <f t="array" ref="F292">IFERROR(_xlfn._xlws.FILTER(BD_ATLETAS[TIEMPO],(BD_ATLETAS[ATLETA]=$A292)*(BD_ATLETAS[PRUEBA]='CHEQUEO D.M'!$B$1)*(BD_ATLETAS[SEXO]='CHEQUEO D.M'!$C$1)*(BD_ATLETAS[F. COMPETENCIA]='CHEQUEO D.M'!F$2)),"N/P")</f>
        <v>N/P</v>
      </c>
      <c r="G292" s="3" t="str" cm="1">
        <f t="array" ref="G292">IFERROR(_xlfn._xlws.FILTER(BD_ATLETAS[TIEMPO],(BD_ATLETAS[ATLETA]=$A292)*(BD_ATLETAS[PRUEBA]='CHEQUEO D.M'!$B$1)*(BD_ATLETAS[SEXO]='CHEQUEO D.M'!$C$1)*(BD_ATLETAS[F. COMPETENCIA]='CHEQUEO D.M'!G$2)),"N/P")</f>
        <v>N/P</v>
      </c>
      <c r="H292" s="3" t="str" cm="1">
        <f t="array" ref="H292">IFERROR(_xlfn._xlws.FILTER(BD_ATLETAS[TIEMPO],(BD_ATLETAS[ATLETA]=$A292)*(BD_ATLETAS[PRUEBA]='CHEQUEO D.M'!$B$1)*(BD_ATLETAS[SEXO]='CHEQUEO D.M'!$C$1)*(BD_ATLETAS[F. COMPETENCIA]='CHEQUEO D.M'!H$2)),"N/P")</f>
        <v>N/P</v>
      </c>
      <c r="I292" s="3" t="str" cm="1">
        <f t="array" ref="I292">IFERROR(_xlfn._xlws.FILTER(BD_ATLETAS[TIEMPO],(BD_ATLETAS[ATLETA]=$A292)*(BD_ATLETAS[PRUEBA]='CHEQUEO D.M'!$B$1)*(BD_ATLETAS[SEXO]='CHEQUEO D.M'!$C$1)*(BD_ATLETAS[F. COMPETENCIA]='CHEQUEO D.M'!I$2)),"N/P")</f>
        <v>N/P</v>
      </c>
      <c r="J292" s="3" t="str" cm="1">
        <f t="array" ref="J292">IFERROR(_xlfn._xlws.FILTER(BD_ATLETAS[TIEMPO],(BD_ATLETAS[ATLETA]=$A292)*(BD_ATLETAS[PRUEBA]='CHEQUEO D.M'!$B$1)*(BD_ATLETAS[SEXO]='CHEQUEO D.M'!$C$1)*(BD_ATLETAS[F. COMPETENCIA]='CHEQUEO D.M'!J$2)),"N/P")</f>
        <v>N/P</v>
      </c>
      <c r="K292" s="3" t="str">
        <f t="shared" si="47"/>
        <v>-</v>
      </c>
      <c r="L292" s="3" t="str">
        <f t="shared" si="48"/>
        <v>-</v>
      </c>
      <c r="M292" s="1" t="str" cm="1">
        <f t="array" ref="M292">_xlfn.IFS(B292&lt;10,"",L292&gt;0,"",L292&lt;0,"VALIDO")</f>
        <v/>
      </c>
      <c r="N292" s="3" t="str">
        <f t="shared" si="50"/>
        <v/>
      </c>
      <c r="O292" s="3" t="str">
        <f t="shared" si="51"/>
        <v/>
      </c>
      <c r="P292" s="3" t="str">
        <f t="shared" si="52"/>
        <v/>
      </c>
      <c r="Q292" s="3" t="str">
        <f t="shared" si="53"/>
        <v/>
      </c>
      <c r="R292" s="3" t="str">
        <f t="shared" si="54"/>
        <v/>
      </c>
      <c r="S292" s="25" t="e" cm="1" vm="1">
        <f t="array" aca="1" ref="S292" ca="1">IF(INDEX(U292:X292,COUNTA(U292:X292))&lt;0,"MEJORA CONTINUA","")</f>
        <v>#VALUE!</v>
      </c>
      <c r="T292" s="1">
        <f t="shared" si="55"/>
        <v>0</v>
      </c>
    </row>
    <row r="293" spans="2:20" x14ac:dyDescent="0.25">
      <c r="B293" s="1">
        <f>_xlfn.XLOOKUP(A293,ATLETAS!$C:$C,ATLETAS!B:B,"-")</f>
        <v>0</v>
      </c>
      <c r="C293" s="1">
        <f>_xlfn.XLOOKUP(A293,ATLETAS!$C:$C,ATLETAS!F:F,"-")</f>
        <v>0</v>
      </c>
      <c r="D293" s="19" t="str">
        <f t="shared" si="49"/>
        <v>-</v>
      </c>
      <c r="E293" s="3" t="str" cm="1">
        <f t="array" ref="E293">IFERROR(_xlfn._xlws.FILTER(BD_ATLETAS[TIEMPO],(BD_ATLETAS[ATLETA]=$A293)*(BD_ATLETAS[PRUEBA]='CHEQUEO D.M'!$B$1)*(BD_ATLETAS[SEXO]='CHEQUEO D.M'!$C$1)*(BD_ATLETAS[F. COMPETENCIA]='CHEQUEO D.M'!E$2)),"N/P")</f>
        <v>N/P</v>
      </c>
      <c r="F293" s="3" t="str" cm="1">
        <f t="array" ref="F293">IFERROR(_xlfn._xlws.FILTER(BD_ATLETAS[TIEMPO],(BD_ATLETAS[ATLETA]=$A293)*(BD_ATLETAS[PRUEBA]='CHEQUEO D.M'!$B$1)*(BD_ATLETAS[SEXO]='CHEQUEO D.M'!$C$1)*(BD_ATLETAS[F. COMPETENCIA]='CHEQUEO D.M'!F$2)),"N/P")</f>
        <v>N/P</v>
      </c>
      <c r="G293" s="3" t="str" cm="1">
        <f t="array" ref="G293">IFERROR(_xlfn._xlws.FILTER(BD_ATLETAS[TIEMPO],(BD_ATLETAS[ATLETA]=$A293)*(BD_ATLETAS[PRUEBA]='CHEQUEO D.M'!$B$1)*(BD_ATLETAS[SEXO]='CHEQUEO D.M'!$C$1)*(BD_ATLETAS[F. COMPETENCIA]='CHEQUEO D.M'!G$2)),"N/P")</f>
        <v>N/P</v>
      </c>
      <c r="H293" s="3" t="str" cm="1">
        <f t="array" ref="H293">IFERROR(_xlfn._xlws.FILTER(BD_ATLETAS[TIEMPO],(BD_ATLETAS[ATLETA]=$A293)*(BD_ATLETAS[PRUEBA]='CHEQUEO D.M'!$B$1)*(BD_ATLETAS[SEXO]='CHEQUEO D.M'!$C$1)*(BD_ATLETAS[F. COMPETENCIA]='CHEQUEO D.M'!H$2)),"N/P")</f>
        <v>N/P</v>
      </c>
      <c r="I293" s="3" t="str" cm="1">
        <f t="array" ref="I293">IFERROR(_xlfn._xlws.FILTER(BD_ATLETAS[TIEMPO],(BD_ATLETAS[ATLETA]=$A293)*(BD_ATLETAS[PRUEBA]='CHEQUEO D.M'!$B$1)*(BD_ATLETAS[SEXO]='CHEQUEO D.M'!$C$1)*(BD_ATLETAS[F. COMPETENCIA]='CHEQUEO D.M'!I$2)),"N/P")</f>
        <v>N/P</v>
      </c>
      <c r="J293" s="3" t="str" cm="1">
        <f t="array" ref="J293">IFERROR(_xlfn._xlws.FILTER(BD_ATLETAS[TIEMPO],(BD_ATLETAS[ATLETA]=$A293)*(BD_ATLETAS[PRUEBA]='CHEQUEO D.M'!$B$1)*(BD_ATLETAS[SEXO]='CHEQUEO D.M'!$C$1)*(BD_ATLETAS[F. COMPETENCIA]='CHEQUEO D.M'!J$2)),"N/P")</f>
        <v>N/P</v>
      </c>
      <c r="K293" s="3" t="str">
        <f t="shared" si="47"/>
        <v>-</v>
      </c>
      <c r="L293" s="3" t="str">
        <f t="shared" si="48"/>
        <v>-</v>
      </c>
      <c r="M293" s="1" t="str" cm="1">
        <f t="array" ref="M293">_xlfn.IFS(B293&lt;10,"",L293&gt;0,"",L293&lt;0,"VALIDO")</f>
        <v/>
      </c>
      <c r="N293" s="3" t="str">
        <f t="shared" si="50"/>
        <v/>
      </c>
      <c r="O293" s="3" t="str">
        <f t="shared" si="51"/>
        <v/>
      </c>
      <c r="P293" s="3" t="str">
        <f t="shared" si="52"/>
        <v/>
      </c>
      <c r="Q293" s="3" t="str">
        <f t="shared" si="53"/>
        <v/>
      </c>
      <c r="R293" s="3" t="str">
        <f t="shared" si="54"/>
        <v/>
      </c>
      <c r="S293" s="25" t="e" cm="1" vm="1">
        <f t="array" aca="1" ref="S293" ca="1">IF(INDEX(U293:X293,COUNTA(U293:X293))&lt;0,"MEJORA CONTINUA","")</f>
        <v>#VALUE!</v>
      </c>
      <c r="T293" s="1">
        <f t="shared" si="55"/>
        <v>0</v>
      </c>
    </row>
    <row r="294" spans="2:20" x14ac:dyDescent="0.25">
      <c r="B294" s="1">
        <f>_xlfn.XLOOKUP(A294,ATLETAS!$C:$C,ATLETAS!B:B,"-")</f>
        <v>0</v>
      </c>
      <c r="C294" s="1">
        <f>_xlfn.XLOOKUP(A294,ATLETAS!$C:$C,ATLETAS!F:F,"-")</f>
        <v>0</v>
      </c>
      <c r="D294" s="19" t="str">
        <f t="shared" si="49"/>
        <v>-</v>
      </c>
      <c r="E294" s="3" t="str" cm="1">
        <f t="array" ref="E294">IFERROR(_xlfn._xlws.FILTER(BD_ATLETAS[TIEMPO],(BD_ATLETAS[ATLETA]=$A294)*(BD_ATLETAS[PRUEBA]='CHEQUEO D.M'!$B$1)*(BD_ATLETAS[SEXO]='CHEQUEO D.M'!$C$1)*(BD_ATLETAS[F. COMPETENCIA]='CHEQUEO D.M'!E$2)),"N/P")</f>
        <v>N/P</v>
      </c>
      <c r="F294" s="3" t="str" cm="1">
        <f t="array" ref="F294">IFERROR(_xlfn._xlws.FILTER(BD_ATLETAS[TIEMPO],(BD_ATLETAS[ATLETA]=$A294)*(BD_ATLETAS[PRUEBA]='CHEQUEO D.M'!$B$1)*(BD_ATLETAS[SEXO]='CHEQUEO D.M'!$C$1)*(BD_ATLETAS[F. COMPETENCIA]='CHEQUEO D.M'!F$2)),"N/P")</f>
        <v>N/P</v>
      </c>
      <c r="G294" s="3" t="str" cm="1">
        <f t="array" ref="G294">IFERROR(_xlfn._xlws.FILTER(BD_ATLETAS[TIEMPO],(BD_ATLETAS[ATLETA]=$A294)*(BD_ATLETAS[PRUEBA]='CHEQUEO D.M'!$B$1)*(BD_ATLETAS[SEXO]='CHEQUEO D.M'!$C$1)*(BD_ATLETAS[F. COMPETENCIA]='CHEQUEO D.M'!G$2)),"N/P")</f>
        <v>N/P</v>
      </c>
      <c r="H294" s="3" t="str" cm="1">
        <f t="array" ref="H294">IFERROR(_xlfn._xlws.FILTER(BD_ATLETAS[TIEMPO],(BD_ATLETAS[ATLETA]=$A294)*(BD_ATLETAS[PRUEBA]='CHEQUEO D.M'!$B$1)*(BD_ATLETAS[SEXO]='CHEQUEO D.M'!$C$1)*(BD_ATLETAS[F. COMPETENCIA]='CHEQUEO D.M'!H$2)),"N/P")</f>
        <v>N/P</v>
      </c>
      <c r="I294" s="3" t="str" cm="1">
        <f t="array" ref="I294">IFERROR(_xlfn._xlws.FILTER(BD_ATLETAS[TIEMPO],(BD_ATLETAS[ATLETA]=$A294)*(BD_ATLETAS[PRUEBA]='CHEQUEO D.M'!$B$1)*(BD_ATLETAS[SEXO]='CHEQUEO D.M'!$C$1)*(BD_ATLETAS[F. COMPETENCIA]='CHEQUEO D.M'!I$2)),"N/P")</f>
        <v>N/P</v>
      </c>
      <c r="J294" s="3" t="str" cm="1">
        <f t="array" ref="J294">IFERROR(_xlfn._xlws.FILTER(BD_ATLETAS[TIEMPO],(BD_ATLETAS[ATLETA]=$A294)*(BD_ATLETAS[PRUEBA]='CHEQUEO D.M'!$B$1)*(BD_ATLETAS[SEXO]='CHEQUEO D.M'!$C$1)*(BD_ATLETAS[F. COMPETENCIA]='CHEQUEO D.M'!J$2)),"N/P")</f>
        <v>N/P</v>
      </c>
      <c r="K294" s="3" t="str">
        <f t="shared" si="47"/>
        <v>-</v>
      </c>
      <c r="L294" s="3" t="str">
        <f t="shared" si="48"/>
        <v>-</v>
      </c>
      <c r="M294" s="1" t="str" cm="1">
        <f t="array" ref="M294">_xlfn.IFS(B294&lt;10,"",L294&gt;0,"",L294&lt;0,"VALIDO")</f>
        <v/>
      </c>
      <c r="N294" s="3" t="str">
        <f t="shared" si="50"/>
        <v/>
      </c>
      <c r="O294" s="3" t="str">
        <f t="shared" si="51"/>
        <v/>
      </c>
      <c r="P294" s="3" t="str">
        <f t="shared" si="52"/>
        <v/>
      </c>
      <c r="Q294" s="3" t="str">
        <f t="shared" si="53"/>
        <v/>
      </c>
      <c r="R294" s="3" t="str">
        <f t="shared" si="54"/>
        <v/>
      </c>
      <c r="S294" s="25" t="e" cm="1" vm="1">
        <f t="array" aca="1" ref="S294" ca="1">IF(INDEX(U294:X294,COUNTA(U294:X294))&lt;0,"MEJORA CONTINUA","")</f>
        <v>#VALUE!</v>
      </c>
      <c r="T294" s="1">
        <f t="shared" si="55"/>
        <v>0</v>
      </c>
    </row>
    <row r="295" spans="2:20" x14ac:dyDescent="0.25">
      <c r="B295" s="1">
        <f>_xlfn.XLOOKUP(A295,ATLETAS!$C:$C,ATLETAS!B:B,"-")</f>
        <v>0</v>
      </c>
      <c r="C295" s="1">
        <f>_xlfn.XLOOKUP(A295,ATLETAS!$C:$C,ATLETAS!F:F,"-")</f>
        <v>0</v>
      </c>
      <c r="D295" s="19" t="str">
        <f t="shared" si="49"/>
        <v>-</v>
      </c>
      <c r="E295" s="3" t="str" cm="1">
        <f t="array" ref="E295">IFERROR(_xlfn._xlws.FILTER(BD_ATLETAS[TIEMPO],(BD_ATLETAS[ATLETA]=$A295)*(BD_ATLETAS[PRUEBA]='CHEQUEO D.M'!$B$1)*(BD_ATLETAS[SEXO]='CHEQUEO D.M'!$C$1)*(BD_ATLETAS[F. COMPETENCIA]='CHEQUEO D.M'!E$2)),"N/P")</f>
        <v>N/P</v>
      </c>
      <c r="F295" s="3" t="str" cm="1">
        <f t="array" ref="F295">IFERROR(_xlfn._xlws.FILTER(BD_ATLETAS[TIEMPO],(BD_ATLETAS[ATLETA]=$A295)*(BD_ATLETAS[PRUEBA]='CHEQUEO D.M'!$B$1)*(BD_ATLETAS[SEXO]='CHEQUEO D.M'!$C$1)*(BD_ATLETAS[F. COMPETENCIA]='CHEQUEO D.M'!F$2)),"N/P")</f>
        <v>N/P</v>
      </c>
      <c r="G295" s="3" t="str" cm="1">
        <f t="array" ref="G295">IFERROR(_xlfn._xlws.FILTER(BD_ATLETAS[TIEMPO],(BD_ATLETAS[ATLETA]=$A295)*(BD_ATLETAS[PRUEBA]='CHEQUEO D.M'!$B$1)*(BD_ATLETAS[SEXO]='CHEQUEO D.M'!$C$1)*(BD_ATLETAS[F. COMPETENCIA]='CHEQUEO D.M'!G$2)),"N/P")</f>
        <v>N/P</v>
      </c>
      <c r="H295" s="3" t="str" cm="1">
        <f t="array" ref="H295">IFERROR(_xlfn._xlws.FILTER(BD_ATLETAS[TIEMPO],(BD_ATLETAS[ATLETA]=$A295)*(BD_ATLETAS[PRUEBA]='CHEQUEO D.M'!$B$1)*(BD_ATLETAS[SEXO]='CHEQUEO D.M'!$C$1)*(BD_ATLETAS[F. COMPETENCIA]='CHEQUEO D.M'!H$2)),"N/P")</f>
        <v>N/P</v>
      </c>
      <c r="I295" s="3" t="str" cm="1">
        <f t="array" ref="I295">IFERROR(_xlfn._xlws.FILTER(BD_ATLETAS[TIEMPO],(BD_ATLETAS[ATLETA]=$A295)*(BD_ATLETAS[PRUEBA]='CHEQUEO D.M'!$B$1)*(BD_ATLETAS[SEXO]='CHEQUEO D.M'!$C$1)*(BD_ATLETAS[F. COMPETENCIA]='CHEQUEO D.M'!I$2)),"N/P")</f>
        <v>N/P</v>
      </c>
      <c r="J295" s="3" t="str" cm="1">
        <f t="array" ref="J295">IFERROR(_xlfn._xlws.FILTER(BD_ATLETAS[TIEMPO],(BD_ATLETAS[ATLETA]=$A295)*(BD_ATLETAS[PRUEBA]='CHEQUEO D.M'!$B$1)*(BD_ATLETAS[SEXO]='CHEQUEO D.M'!$C$1)*(BD_ATLETAS[F. COMPETENCIA]='CHEQUEO D.M'!J$2)),"N/P")</f>
        <v>N/P</v>
      </c>
      <c r="K295" s="3" t="str">
        <f t="shared" si="47"/>
        <v>-</v>
      </c>
      <c r="L295" s="3" t="str">
        <f t="shared" si="48"/>
        <v>-</v>
      </c>
      <c r="M295" s="1" t="str" cm="1">
        <f t="array" ref="M295">_xlfn.IFS(B295&lt;10,"",L295&gt;0,"",L295&lt;0,"VALIDO")</f>
        <v/>
      </c>
      <c r="N295" s="3" t="str">
        <f t="shared" si="50"/>
        <v/>
      </c>
      <c r="O295" s="3" t="str">
        <f t="shared" si="51"/>
        <v/>
      </c>
      <c r="P295" s="3" t="str">
        <f t="shared" si="52"/>
        <v/>
      </c>
      <c r="Q295" s="3" t="str">
        <f t="shared" si="53"/>
        <v/>
      </c>
      <c r="R295" s="3" t="str">
        <f t="shared" si="54"/>
        <v/>
      </c>
      <c r="S295" s="25" t="e" cm="1" vm="1">
        <f t="array" aca="1" ref="S295" ca="1">IF(INDEX(U295:X295,COUNTA(U295:X295))&lt;0,"MEJORA CONTINUA","")</f>
        <v>#VALUE!</v>
      </c>
      <c r="T295" s="1">
        <f t="shared" si="55"/>
        <v>0</v>
      </c>
    </row>
    <row r="296" spans="2:20" x14ac:dyDescent="0.25">
      <c r="B296" s="1">
        <f>_xlfn.XLOOKUP(A296,ATLETAS!$C:$C,ATLETAS!B:B,"-")</f>
        <v>0</v>
      </c>
      <c r="C296" s="1">
        <f>_xlfn.XLOOKUP(A296,ATLETAS!$C:$C,ATLETAS!F:F,"-")</f>
        <v>0</v>
      </c>
      <c r="D296" s="19" t="str">
        <f t="shared" si="49"/>
        <v>-</v>
      </c>
      <c r="E296" s="3" t="str" cm="1">
        <f t="array" ref="E296">IFERROR(_xlfn._xlws.FILTER(BD_ATLETAS[TIEMPO],(BD_ATLETAS[ATLETA]=$A296)*(BD_ATLETAS[PRUEBA]='CHEQUEO D.M'!$B$1)*(BD_ATLETAS[SEXO]='CHEQUEO D.M'!$C$1)*(BD_ATLETAS[F. COMPETENCIA]='CHEQUEO D.M'!E$2)),"N/P")</f>
        <v>N/P</v>
      </c>
      <c r="F296" s="3" t="str" cm="1">
        <f t="array" ref="F296">IFERROR(_xlfn._xlws.FILTER(BD_ATLETAS[TIEMPO],(BD_ATLETAS[ATLETA]=$A296)*(BD_ATLETAS[PRUEBA]='CHEQUEO D.M'!$B$1)*(BD_ATLETAS[SEXO]='CHEQUEO D.M'!$C$1)*(BD_ATLETAS[F. COMPETENCIA]='CHEQUEO D.M'!F$2)),"N/P")</f>
        <v>N/P</v>
      </c>
      <c r="G296" s="3" t="str" cm="1">
        <f t="array" ref="G296">IFERROR(_xlfn._xlws.FILTER(BD_ATLETAS[TIEMPO],(BD_ATLETAS[ATLETA]=$A296)*(BD_ATLETAS[PRUEBA]='CHEQUEO D.M'!$B$1)*(BD_ATLETAS[SEXO]='CHEQUEO D.M'!$C$1)*(BD_ATLETAS[F. COMPETENCIA]='CHEQUEO D.M'!G$2)),"N/P")</f>
        <v>N/P</v>
      </c>
      <c r="H296" s="3" t="str" cm="1">
        <f t="array" ref="H296">IFERROR(_xlfn._xlws.FILTER(BD_ATLETAS[TIEMPO],(BD_ATLETAS[ATLETA]=$A296)*(BD_ATLETAS[PRUEBA]='CHEQUEO D.M'!$B$1)*(BD_ATLETAS[SEXO]='CHEQUEO D.M'!$C$1)*(BD_ATLETAS[F. COMPETENCIA]='CHEQUEO D.M'!H$2)),"N/P")</f>
        <v>N/P</v>
      </c>
      <c r="I296" s="3" t="str" cm="1">
        <f t="array" ref="I296">IFERROR(_xlfn._xlws.FILTER(BD_ATLETAS[TIEMPO],(BD_ATLETAS[ATLETA]=$A296)*(BD_ATLETAS[PRUEBA]='CHEQUEO D.M'!$B$1)*(BD_ATLETAS[SEXO]='CHEQUEO D.M'!$C$1)*(BD_ATLETAS[F. COMPETENCIA]='CHEQUEO D.M'!I$2)),"N/P")</f>
        <v>N/P</v>
      </c>
      <c r="J296" s="3" t="str" cm="1">
        <f t="array" ref="J296">IFERROR(_xlfn._xlws.FILTER(BD_ATLETAS[TIEMPO],(BD_ATLETAS[ATLETA]=$A296)*(BD_ATLETAS[PRUEBA]='CHEQUEO D.M'!$B$1)*(BD_ATLETAS[SEXO]='CHEQUEO D.M'!$C$1)*(BD_ATLETAS[F. COMPETENCIA]='CHEQUEO D.M'!J$2)),"N/P")</f>
        <v>N/P</v>
      </c>
      <c r="K296" s="3" t="str">
        <f t="shared" si="47"/>
        <v>-</v>
      </c>
      <c r="L296" s="3" t="str">
        <f t="shared" si="48"/>
        <v>-</v>
      </c>
      <c r="M296" s="1" t="str" cm="1">
        <f t="array" ref="M296">_xlfn.IFS(B296&lt;10,"",L296&gt;0,"",L296&lt;0,"VALIDO")</f>
        <v/>
      </c>
      <c r="N296" s="3" t="str">
        <f t="shared" si="50"/>
        <v/>
      </c>
      <c r="O296" s="3" t="str">
        <f t="shared" si="51"/>
        <v/>
      </c>
      <c r="P296" s="3" t="str">
        <f t="shared" si="52"/>
        <v/>
      </c>
      <c r="Q296" s="3" t="str">
        <f t="shared" si="53"/>
        <v/>
      </c>
      <c r="R296" s="3" t="str">
        <f t="shared" si="54"/>
        <v/>
      </c>
      <c r="S296" s="25" t="e" cm="1" vm="1">
        <f t="array" aca="1" ref="S296" ca="1">IF(INDEX(U296:X296,COUNTA(U296:X296))&lt;0,"MEJORA CONTINUA","")</f>
        <v>#VALUE!</v>
      </c>
      <c r="T296" s="1">
        <f t="shared" si="55"/>
        <v>0</v>
      </c>
    </row>
    <row r="297" spans="2:20" x14ac:dyDescent="0.25">
      <c r="B297" s="1">
        <f>_xlfn.XLOOKUP(A297,ATLETAS!$C:$C,ATLETAS!B:B,"-")</f>
        <v>0</v>
      </c>
      <c r="C297" s="1">
        <f>_xlfn.XLOOKUP(A297,ATLETAS!$C:$C,ATLETAS!F:F,"-")</f>
        <v>0</v>
      </c>
      <c r="D297" s="19" t="str">
        <f t="shared" si="49"/>
        <v>-</v>
      </c>
      <c r="E297" s="3" t="str" cm="1">
        <f t="array" ref="E297">IFERROR(_xlfn._xlws.FILTER(BD_ATLETAS[TIEMPO],(BD_ATLETAS[ATLETA]=$A297)*(BD_ATLETAS[PRUEBA]='CHEQUEO D.M'!$B$1)*(BD_ATLETAS[SEXO]='CHEQUEO D.M'!$C$1)*(BD_ATLETAS[F. COMPETENCIA]='CHEQUEO D.M'!E$2)),"N/P")</f>
        <v>N/P</v>
      </c>
      <c r="F297" s="3" t="str" cm="1">
        <f t="array" ref="F297">IFERROR(_xlfn._xlws.FILTER(BD_ATLETAS[TIEMPO],(BD_ATLETAS[ATLETA]=$A297)*(BD_ATLETAS[PRUEBA]='CHEQUEO D.M'!$B$1)*(BD_ATLETAS[SEXO]='CHEQUEO D.M'!$C$1)*(BD_ATLETAS[F. COMPETENCIA]='CHEQUEO D.M'!F$2)),"N/P")</f>
        <v>N/P</v>
      </c>
      <c r="G297" s="3" t="str" cm="1">
        <f t="array" ref="G297">IFERROR(_xlfn._xlws.FILTER(BD_ATLETAS[TIEMPO],(BD_ATLETAS[ATLETA]=$A297)*(BD_ATLETAS[PRUEBA]='CHEQUEO D.M'!$B$1)*(BD_ATLETAS[SEXO]='CHEQUEO D.M'!$C$1)*(BD_ATLETAS[F. COMPETENCIA]='CHEQUEO D.M'!G$2)),"N/P")</f>
        <v>N/P</v>
      </c>
      <c r="H297" s="3" t="str" cm="1">
        <f t="array" ref="H297">IFERROR(_xlfn._xlws.FILTER(BD_ATLETAS[TIEMPO],(BD_ATLETAS[ATLETA]=$A297)*(BD_ATLETAS[PRUEBA]='CHEQUEO D.M'!$B$1)*(BD_ATLETAS[SEXO]='CHEQUEO D.M'!$C$1)*(BD_ATLETAS[F. COMPETENCIA]='CHEQUEO D.M'!H$2)),"N/P")</f>
        <v>N/P</v>
      </c>
      <c r="I297" s="3" t="str" cm="1">
        <f t="array" ref="I297">IFERROR(_xlfn._xlws.FILTER(BD_ATLETAS[TIEMPO],(BD_ATLETAS[ATLETA]=$A297)*(BD_ATLETAS[PRUEBA]='CHEQUEO D.M'!$B$1)*(BD_ATLETAS[SEXO]='CHEQUEO D.M'!$C$1)*(BD_ATLETAS[F. COMPETENCIA]='CHEQUEO D.M'!I$2)),"N/P")</f>
        <v>N/P</v>
      </c>
      <c r="J297" s="3" t="str" cm="1">
        <f t="array" ref="J297">IFERROR(_xlfn._xlws.FILTER(BD_ATLETAS[TIEMPO],(BD_ATLETAS[ATLETA]=$A297)*(BD_ATLETAS[PRUEBA]='CHEQUEO D.M'!$B$1)*(BD_ATLETAS[SEXO]='CHEQUEO D.M'!$C$1)*(BD_ATLETAS[F. COMPETENCIA]='CHEQUEO D.M'!J$2)),"N/P")</f>
        <v>N/P</v>
      </c>
      <c r="K297" s="3" t="str">
        <f t="shared" si="47"/>
        <v>-</v>
      </c>
      <c r="L297" s="3" t="str">
        <f t="shared" si="48"/>
        <v>-</v>
      </c>
      <c r="M297" s="1" t="str" cm="1">
        <f t="array" ref="M297">_xlfn.IFS(B297&lt;10,"",L297&gt;0,"",L297&lt;0,"VALIDO")</f>
        <v/>
      </c>
      <c r="N297" s="3" t="str">
        <f t="shared" si="50"/>
        <v/>
      </c>
      <c r="O297" s="3" t="str">
        <f t="shared" si="51"/>
        <v/>
      </c>
      <c r="P297" s="3" t="str">
        <f t="shared" si="52"/>
        <v/>
      </c>
      <c r="Q297" s="3" t="str">
        <f t="shared" si="53"/>
        <v/>
      </c>
      <c r="R297" s="3" t="str">
        <f t="shared" si="54"/>
        <v/>
      </c>
      <c r="S297" s="25" t="e" cm="1" vm="1">
        <f t="array" aca="1" ref="S297" ca="1">IF(INDEX(U297:X297,COUNTA(U297:X297))&lt;0,"MEJORA CONTINUA","")</f>
        <v>#VALUE!</v>
      </c>
      <c r="T297" s="1">
        <f t="shared" si="55"/>
        <v>0</v>
      </c>
    </row>
    <row r="298" spans="2:20" x14ac:dyDescent="0.25">
      <c r="B298" s="1">
        <f>_xlfn.XLOOKUP(A298,ATLETAS!$C:$C,ATLETAS!B:B,"-")</f>
        <v>0</v>
      </c>
      <c r="C298" s="1">
        <f>_xlfn.XLOOKUP(A298,ATLETAS!$C:$C,ATLETAS!F:F,"-")</f>
        <v>0</v>
      </c>
      <c r="D298" s="19" t="str">
        <f t="shared" si="49"/>
        <v>-</v>
      </c>
      <c r="E298" s="3" t="str" cm="1">
        <f t="array" ref="E298">IFERROR(_xlfn._xlws.FILTER(BD_ATLETAS[TIEMPO],(BD_ATLETAS[ATLETA]=$A298)*(BD_ATLETAS[PRUEBA]='CHEQUEO D.M'!$B$1)*(BD_ATLETAS[SEXO]='CHEQUEO D.M'!$C$1)*(BD_ATLETAS[F. COMPETENCIA]='CHEQUEO D.M'!E$2)),"N/P")</f>
        <v>N/P</v>
      </c>
      <c r="F298" s="3" t="str" cm="1">
        <f t="array" ref="F298">IFERROR(_xlfn._xlws.FILTER(BD_ATLETAS[TIEMPO],(BD_ATLETAS[ATLETA]=$A298)*(BD_ATLETAS[PRUEBA]='CHEQUEO D.M'!$B$1)*(BD_ATLETAS[SEXO]='CHEQUEO D.M'!$C$1)*(BD_ATLETAS[F. COMPETENCIA]='CHEQUEO D.M'!F$2)),"N/P")</f>
        <v>N/P</v>
      </c>
      <c r="G298" s="3" t="str" cm="1">
        <f t="array" ref="G298">IFERROR(_xlfn._xlws.FILTER(BD_ATLETAS[TIEMPO],(BD_ATLETAS[ATLETA]=$A298)*(BD_ATLETAS[PRUEBA]='CHEQUEO D.M'!$B$1)*(BD_ATLETAS[SEXO]='CHEQUEO D.M'!$C$1)*(BD_ATLETAS[F. COMPETENCIA]='CHEQUEO D.M'!G$2)),"N/P")</f>
        <v>N/P</v>
      </c>
      <c r="H298" s="3" t="str" cm="1">
        <f t="array" ref="H298">IFERROR(_xlfn._xlws.FILTER(BD_ATLETAS[TIEMPO],(BD_ATLETAS[ATLETA]=$A298)*(BD_ATLETAS[PRUEBA]='CHEQUEO D.M'!$B$1)*(BD_ATLETAS[SEXO]='CHEQUEO D.M'!$C$1)*(BD_ATLETAS[F. COMPETENCIA]='CHEQUEO D.M'!H$2)),"N/P")</f>
        <v>N/P</v>
      </c>
      <c r="I298" s="3" t="str" cm="1">
        <f t="array" ref="I298">IFERROR(_xlfn._xlws.FILTER(BD_ATLETAS[TIEMPO],(BD_ATLETAS[ATLETA]=$A298)*(BD_ATLETAS[PRUEBA]='CHEQUEO D.M'!$B$1)*(BD_ATLETAS[SEXO]='CHEQUEO D.M'!$C$1)*(BD_ATLETAS[F. COMPETENCIA]='CHEQUEO D.M'!I$2)),"N/P")</f>
        <v>N/P</v>
      </c>
      <c r="J298" s="3" t="str" cm="1">
        <f t="array" ref="J298">IFERROR(_xlfn._xlws.FILTER(BD_ATLETAS[TIEMPO],(BD_ATLETAS[ATLETA]=$A298)*(BD_ATLETAS[PRUEBA]='CHEQUEO D.M'!$B$1)*(BD_ATLETAS[SEXO]='CHEQUEO D.M'!$C$1)*(BD_ATLETAS[F. COMPETENCIA]='CHEQUEO D.M'!J$2)),"N/P")</f>
        <v>N/P</v>
      </c>
      <c r="K298" s="3" t="str">
        <f t="shared" si="47"/>
        <v>-</v>
      </c>
      <c r="L298" s="3" t="str">
        <f t="shared" si="48"/>
        <v>-</v>
      </c>
      <c r="M298" s="1" t="str" cm="1">
        <f t="array" ref="M298">_xlfn.IFS(B298&lt;10,"",L298&gt;0,"",L298&lt;0,"VALIDO")</f>
        <v/>
      </c>
      <c r="N298" s="3" t="str">
        <f t="shared" si="50"/>
        <v/>
      </c>
      <c r="O298" s="3" t="str">
        <f t="shared" si="51"/>
        <v/>
      </c>
      <c r="P298" s="3" t="str">
        <f t="shared" si="52"/>
        <v/>
      </c>
      <c r="Q298" s="3" t="str">
        <f t="shared" si="53"/>
        <v/>
      </c>
      <c r="R298" s="3" t="str">
        <f t="shared" si="54"/>
        <v/>
      </c>
      <c r="S298" s="25" t="e" cm="1" vm="1">
        <f t="array" aca="1" ref="S298" ca="1">IF(INDEX(U298:X298,COUNTA(U298:X298))&lt;0,"MEJORA CONTINUA","")</f>
        <v>#VALUE!</v>
      </c>
      <c r="T298" s="1">
        <f t="shared" si="55"/>
        <v>0</v>
      </c>
    </row>
    <row r="299" spans="2:20" x14ac:dyDescent="0.25">
      <c r="B299" s="1">
        <f>_xlfn.XLOOKUP(A299,ATLETAS!$C:$C,ATLETAS!B:B,"-")</f>
        <v>0</v>
      </c>
      <c r="C299" s="1">
        <f>_xlfn.XLOOKUP(A299,ATLETAS!$C:$C,ATLETAS!F:F,"-")</f>
        <v>0</v>
      </c>
      <c r="D299" s="19" t="str">
        <f t="shared" si="49"/>
        <v>-</v>
      </c>
      <c r="E299" s="3" t="str" cm="1">
        <f t="array" ref="E299">IFERROR(_xlfn._xlws.FILTER(BD_ATLETAS[TIEMPO],(BD_ATLETAS[ATLETA]=$A299)*(BD_ATLETAS[PRUEBA]='CHEQUEO D.M'!$B$1)*(BD_ATLETAS[SEXO]='CHEQUEO D.M'!$C$1)*(BD_ATLETAS[F. COMPETENCIA]='CHEQUEO D.M'!E$2)),"N/P")</f>
        <v>N/P</v>
      </c>
      <c r="F299" s="3" t="str" cm="1">
        <f t="array" ref="F299">IFERROR(_xlfn._xlws.FILTER(BD_ATLETAS[TIEMPO],(BD_ATLETAS[ATLETA]=$A299)*(BD_ATLETAS[PRUEBA]='CHEQUEO D.M'!$B$1)*(BD_ATLETAS[SEXO]='CHEQUEO D.M'!$C$1)*(BD_ATLETAS[F. COMPETENCIA]='CHEQUEO D.M'!F$2)),"N/P")</f>
        <v>N/P</v>
      </c>
      <c r="G299" s="3" t="str" cm="1">
        <f t="array" ref="G299">IFERROR(_xlfn._xlws.FILTER(BD_ATLETAS[TIEMPO],(BD_ATLETAS[ATLETA]=$A299)*(BD_ATLETAS[PRUEBA]='CHEQUEO D.M'!$B$1)*(BD_ATLETAS[SEXO]='CHEQUEO D.M'!$C$1)*(BD_ATLETAS[F. COMPETENCIA]='CHEQUEO D.M'!G$2)),"N/P")</f>
        <v>N/P</v>
      </c>
      <c r="H299" s="3" t="str" cm="1">
        <f t="array" ref="H299">IFERROR(_xlfn._xlws.FILTER(BD_ATLETAS[TIEMPO],(BD_ATLETAS[ATLETA]=$A299)*(BD_ATLETAS[PRUEBA]='CHEQUEO D.M'!$B$1)*(BD_ATLETAS[SEXO]='CHEQUEO D.M'!$C$1)*(BD_ATLETAS[F. COMPETENCIA]='CHEQUEO D.M'!H$2)),"N/P")</f>
        <v>N/P</v>
      </c>
      <c r="I299" s="3" t="str" cm="1">
        <f t="array" ref="I299">IFERROR(_xlfn._xlws.FILTER(BD_ATLETAS[TIEMPO],(BD_ATLETAS[ATLETA]=$A299)*(BD_ATLETAS[PRUEBA]='CHEQUEO D.M'!$B$1)*(BD_ATLETAS[SEXO]='CHEQUEO D.M'!$C$1)*(BD_ATLETAS[F. COMPETENCIA]='CHEQUEO D.M'!I$2)),"N/P")</f>
        <v>N/P</v>
      </c>
      <c r="J299" s="3" t="str" cm="1">
        <f t="array" ref="J299">IFERROR(_xlfn._xlws.FILTER(BD_ATLETAS[TIEMPO],(BD_ATLETAS[ATLETA]=$A299)*(BD_ATLETAS[PRUEBA]='CHEQUEO D.M'!$B$1)*(BD_ATLETAS[SEXO]='CHEQUEO D.M'!$C$1)*(BD_ATLETAS[F. COMPETENCIA]='CHEQUEO D.M'!J$2)),"N/P")</f>
        <v>N/P</v>
      </c>
      <c r="K299" s="3" t="str">
        <f t="shared" si="47"/>
        <v>-</v>
      </c>
      <c r="L299" s="3" t="str">
        <f t="shared" si="48"/>
        <v>-</v>
      </c>
      <c r="M299" s="1" t="str" cm="1">
        <f t="array" ref="M299">_xlfn.IFS(B299&lt;10,"",L299&gt;0,"",L299&lt;0,"VALIDO")</f>
        <v/>
      </c>
      <c r="N299" s="3" t="str">
        <f t="shared" si="50"/>
        <v/>
      </c>
      <c r="O299" s="3" t="str">
        <f t="shared" si="51"/>
        <v/>
      </c>
      <c r="P299" s="3" t="str">
        <f t="shared" si="52"/>
        <v/>
      </c>
      <c r="Q299" s="3" t="str">
        <f t="shared" si="53"/>
        <v/>
      </c>
      <c r="R299" s="3" t="str">
        <f t="shared" si="54"/>
        <v/>
      </c>
      <c r="S299" s="25" t="e" cm="1" vm="1">
        <f t="array" aca="1" ref="S299" ca="1">IF(INDEX(U299:X299,COUNTA(U299:X299))&lt;0,"MEJORA CONTINUA","")</f>
        <v>#VALUE!</v>
      </c>
      <c r="T299" s="1">
        <f t="shared" si="55"/>
        <v>0</v>
      </c>
    </row>
    <row r="300" spans="2:20" x14ac:dyDescent="0.25">
      <c r="B300" s="1">
        <f>_xlfn.XLOOKUP(A300,ATLETAS!$C:$C,ATLETAS!B:B,"-")</f>
        <v>0</v>
      </c>
      <c r="C300" s="1">
        <f>_xlfn.XLOOKUP(A300,ATLETAS!$C:$C,ATLETAS!F:F,"-")</f>
        <v>0</v>
      </c>
      <c r="D300" s="19" t="str">
        <f t="shared" si="49"/>
        <v>-</v>
      </c>
      <c r="E300" s="3" t="str" cm="1">
        <f t="array" ref="E300">IFERROR(_xlfn._xlws.FILTER(BD_ATLETAS[TIEMPO],(BD_ATLETAS[ATLETA]=$A300)*(BD_ATLETAS[PRUEBA]='CHEQUEO D.M'!$B$1)*(BD_ATLETAS[SEXO]='CHEQUEO D.M'!$C$1)*(BD_ATLETAS[F. COMPETENCIA]='CHEQUEO D.M'!E$2)),"N/P")</f>
        <v>N/P</v>
      </c>
      <c r="F300" s="3" t="str" cm="1">
        <f t="array" ref="F300">IFERROR(_xlfn._xlws.FILTER(BD_ATLETAS[TIEMPO],(BD_ATLETAS[ATLETA]=$A300)*(BD_ATLETAS[PRUEBA]='CHEQUEO D.M'!$B$1)*(BD_ATLETAS[SEXO]='CHEQUEO D.M'!$C$1)*(BD_ATLETAS[F. COMPETENCIA]='CHEQUEO D.M'!F$2)),"N/P")</f>
        <v>N/P</v>
      </c>
      <c r="G300" s="3" t="str" cm="1">
        <f t="array" ref="G300">IFERROR(_xlfn._xlws.FILTER(BD_ATLETAS[TIEMPO],(BD_ATLETAS[ATLETA]=$A300)*(BD_ATLETAS[PRUEBA]='CHEQUEO D.M'!$B$1)*(BD_ATLETAS[SEXO]='CHEQUEO D.M'!$C$1)*(BD_ATLETAS[F. COMPETENCIA]='CHEQUEO D.M'!G$2)),"N/P")</f>
        <v>N/P</v>
      </c>
      <c r="H300" s="3" t="str" cm="1">
        <f t="array" ref="H300">IFERROR(_xlfn._xlws.FILTER(BD_ATLETAS[TIEMPO],(BD_ATLETAS[ATLETA]=$A300)*(BD_ATLETAS[PRUEBA]='CHEQUEO D.M'!$B$1)*(BD_ATLETAS[SEXO]='CHEQUEO D.M'!$C$1)*(BD_ATLETAS[F. COMPETENCIA]='CHEQUEO D.M'!H$2)),"N/P")</f>
        <v>N/P</v>
      </c>
      <c r="I300" s="3" t="str" cm="1">
        <f t="array" ref="I300">IFERROR(_xlfn._xlws.FILTER(BD_ATLETAS[TIEMPO],(BD_ATLETAS[ATLETA]=$A300)*(BD_ATLETAS[PRUEBA]='CHEQUEO D.M'!$B$1)*(BD_ATLETAS[SEXO]='CHEQUEO D.M'!$C$1)*(BD_ATLETAS[F. COMPETENCIA]='CHEQUEO D.M'!I$2)),"N/P")</f>
        <v>N/P</v>
      </c>
      <c r="J300" s="3" t="str" cm="1">
        <f t="array" ref="J300">IFERROR(_xlfn._xlws.FILTER(BD_ATLETAS[TIEMPO],(BD_ATLETAS[ATLETA]=$A300)*(BD_ATLETAS[PRUEBA]='CHEQUEO D.M'!$B$1)*(BD_ATLETAS[SEXO]='CHEQUEO D.M'!$C$1)*(BD_ATLETAS[F. COMPETENCIA]='CHEQUEO D.M'!J$2)),"N/P")</f>
        <v>N/P</v>
      </c>
      <c r="K300" s="3" t="str">
        <f t="shared" si="47"/>
        <v>-</v>
      </c>
      <c r="L300" s="3" t="str">
        <f t="shared" si="48"/>
        <v>-</v>
      </c>
      <c r="M300" s="1" t="str" cm="1">
        <f t="array" ref="M300">_xlfn.IFS(B300&lt;10,"",L300&gt;0,"",L300&lt;0,"VALIDO")</f>
        <v/>
      </c>
      <c r="N300" s="3" t="str">
        <f t="shared" si="50"/>
        <v/>
      </c>
      <c r="O300" s="3" t="str">
        <f t="shared" si="51"/>
        <v/>
      </c>
      <c r="P300" s="3" t="str">
        <f t="shared" si="52"/>
        <v/>
      </c>
      <c r="Q300" s="3" t="str">
        <f t="shared" si="53"/>
        <v/>
      </c>
      <c r="R300" s="3" t="str">
        <f t="shared" si="54"/>
        <v/>
      </c>
      <c r="S300" s="25" t="e" cm="1" vm="1">
        <f t="array" aca="1" ref="S300" ca="1">IF(INDEX(U300:X300,COUNTA(U300:X300))&lt;0,"MEJORA CONTINUA","")</f>
        <v>#VALUE!</v>
      </c>
      <c r="T300" s="1">
        <f t="shared" si="55"/>
        <v>0</v>
      </c>
    </row>
    <row r="301" spans="2:20" x14ac:dyDescent="0.25">
      <c r="B301" s="1">
        <f>_xlfn.XLOOKUP(A301,ATLETAS!$C:$C,ATLETAS!B:B,"-")</f>
        <v>0</v>
      </c>
      <c r="C301" s="1">
        <f>_xlfn.XLOOKUP(A301,ATLETAS!$C:$C,ATLETAS!F:F,"-")</f>
        <v>0</v>
      </c>
      <c r="D301" s="19" t="str">
        <f t="shared" si="49"/>
        <v>-</v>
      </c>
      <c r="E301" s="3" t="str" cm="1">
        <f t="array" ref="E301">IFERROR(_xlfn._xlws.FILTER(BD_ATLETAS[TIEMPO],(BD_ATLETAS[ATLETA]=$A301)*(BD_ATLETAS[PRUEBA]='CHEQUEO D.M'!$B$1)*(BD_ATLETAS[SEXO]='CHEQUEO D.M'!$C$1)*(BD_ATLETAS[F. COMPETENCIA]='CHEQUEO D.M'!E$2)),"N/P")</f>
        <v>N/P</v>
      </c>
      <c r="F301" s="3" t="str" cm="1">
        <f t="array" ref="F301">IFERROR(_xlfn._xlws.FILTER(BD_ATLETAS[TIEMPO],(BD_ATLETAS[ATLETA]=$A301)*(BD_ATLETAS[PRUEBA]='CHEQUEO D.M'!$B$1)*(BD_ATLETAS[SEXO]='CHEQUEO D.M'!$C$1)*(BD_ATLETAS[F. COMPETENCIA]='CHEQUEO D.M'!F$2)),"N/P")</f>
        <v>N/P</v>
      </c>
      <c r="G301" s="3" t="str" cm="1">
        <f t="array" ref="G301">IFERROR(_xlfn._xlws.FILTER(BD_ATLETAS[TIEMPO],(BD_ATLETAS[ATLETA]=$A301)*(BD_ATLETAS[PRUEBA]='CHEQUEO D.M'!$B$1)*(BD_ATLETAS[SEXO]='CHEQUEO D.M'!$C$1)*(BD_ATLETAS[F. COMPETENCIA]='CHEQUEO D.M'!G$2)),"N/P")</f>
        <v>N/P</v>
      </c>
      <c r="H301" s="3" t="str" cm="1">
        <f t="array" ref="H301">IFERROR(_xlfn._xlws.FILTER(BD_ATLETAS[TIEMPO],(BD_ATLETAS[ATLETA]=$A301)*(BD_ATLETAS[PRUEBA]='CHEQUEO D.M'!$B$1)*(BD_ATLETAS[SEXO]='CHEQUEO D.M'!$C$1)*(BD_ATLETAS[F. COMPETENCIA]='CHEQUEO D.M'!H$2)),"N/P")</f>
        <v>N/P</v>
      </c>
      <c r="I301" s="3" t="str" cm="1">
        <f t="array" ref="I301">IFERROR(_xlfn._xlws.FILTER(BD_ATLETAS[TIEMPO],(BD_ATLETAS[ATLETA]=$A301)*(BD_ATLETAS[PRUEBA]='CHEQUEO D.M'!$B$1)*(BD_ATLETAS[SEXO]='CHEQUEO D.M'!$C$1)*(BD_ATLETAS[F. COMPETENCIA]='CHEQUEO D.M'!I$2)),"N/P")</f>
        <v>N/P</v>
      </c>
      <c r="J301" s="3" t="str" cm="1">
        <f t="array" ref="J301">IFERROR(_xlfn._xlws.FILTER(BD_ATLETAS[TIEMPO],(BD_ATLETAS[ATLETA]=$A301)*(BD_ATLETAS[PRUEBA]='CHEQUEO D.M'!$B$1)*(BD_ATLETAS[SEXO]='CHEQUEO D.M'!$C$1)*(BD_ATLETAS[F. COMPETENCIA]='CHEQUEO D.M'!J$2)),"N/P")</f>
        <v>N/P</v>
      </c>
      <c r="K301" s="3" t="str">
        <f t="shared" si="47"/>
        <v>-</v>
      </c>
      <c r="L301" s="3" t="str">
        <f t="shared" si="48"/>
        <v>-</v>
      </c>
      <c r="M301" s="1" t="str" cm="1">
        <f t="array" ref="M301">_xlfn.IFS(B301&lt;10,"",L301&gt;0,"",L301&lt;0,"VALIDO")</f>
        <v/>
      </c>
      <c r="N301" s="3" t="str">
        <f t="shared" si="50"/>
        <v/>
      </c>
      <c r="O301" s="3" t="str">
        <f t="shared" si="51"/>
        <v/>
      </c>
      <c r="P301" s="3" t="str">
        <f t="shared" si="52"/>
        <v/>
      </c>
      <c r="Q301" s="3" t="str">
        <f t="shared" si="53"/>
        <v/>
      </c>
      <c r="R301" s="3" t="str">
        <f t="shared" si="54"/>
        <v/>
      </c>
      <c r="S301" s="25" t="e" cm="1" vm="1">
        <f t="array" aca="1" ref="S301" ca="1">IF(INDEX(U301:X301,COUNTA(U301:X301))&lt;0,"MEJORA CONTINUA","")</f>
        <v>#VALUE!</v>
      </c>
      <c r="T301" s="1">
        <f t="shared" si="55"/>
        <v>0</v>
      </c>
    </row>
    <row r="302" spans="2:20" x14ac:dyDescent="0.25">
      <c r="B302" s="1">
        <f>_xlfn.XLOOKUP(A302,ATLETAS!$C:$C,ATLETAS!B:B,"-")</f>
        <v>0</v>
      </c>
      <c r="C302" s="1">
        <f>_xlfn.XLOOKUP(A302,ATLETAS!$C:$C,ATLETAS!F:F,"-")</f>
        <v>0</v>
      </c>
      <c r="D302" s="19" t="str">
        <f t="shared" si="49"/>
        <v>-</v>
      </c>
      <c r="E302" s="3" t="str" cm="1">
        <f t="array" ref="E302">IFERROR(_xlfn._xlws.FILTER(BD_ATLETAS[TIEMPO],(BD_ATLETAS[ATLETA]=$A302)*(BD_ATLETAS[PRUEBA]='CHEQUEO D.M'!$B$1)*(BD_ATLETAS[SEXO]='CHEQUEO D.M'!$C$1)*(BD_ATLETAS[F. COMPETENCIA]='CHEQUEO D.M'!E$2)),"N/P")</f>
        <v>N/P</v>
      </c>
      <c r="F302" s="3" t="str" cm="1">
        <f t="array" ref="F302">IFERROR(_xlfn._xlws.FILTER(BD_ATLETAS[TIEMPO],(BD_ATLETAS[ATLETA]=$A302)*(BD_ATLETAS[PRUEBA]='CHEQUEO D.M'!$B$1)*(BD_ATLETAS[SEXO]='CHEQUEO D.M'!$C$1)*(BD_ATLETAS[F. COMPETENCIA]='CHEQUEO D.M'!F$2)),"N/P")</f>
        <v>N/P</v>
      </c>
      <c r="G302" s="3" t="str" cm="1">
        <f t="array" ref="G302">IFERROR(_xlfn._xlws.FILTER(BD_ATLETAS[TIEMPO],(BD_ATLETAS[ATLETA]=$A302)*(BD_ATLETAS[PRUEBA]='CHEQUEO D.M'!$B$1)*(BD_ATLETAS[SEXO]='CHEQUEO D.M'!$C$1)*(BD_ATLETAS[F. COMPETENCIA]='CHEQUEO D.M'!G$2)),"N/P")</f>
        <v>N/P</v>
      </c>
      <c r="H302" s="3" t="str" cm="1">
        <f t="array" ref="H302">IFERROR(_xlfn._xlws.FILTER(BD_ATLETAS[TIEMPO],(BD_ATLETAS[ATLETA]=$A302)*(BD_ATLETAS[PRUEBA]='CHEQUEO D.M'!$B$1)*(BD_ATLETAS[SEXO]='CHEQUEO D.M'!$C$1)*(BD_ATLETAS[F. COMPETENCIA]='CHEQUEO D.M'!H$2)),"N/P")</f>
        <v>N/P</v>
      </c>
      <c r="I302" s="3" t="str" cm="1">
        <f t="array" ref="I302">IFERROR(_xlfn._xlws.FILTER(BD_ATLETAS[TIEMPO],(BD_ATLETAS[ATLETA]=$A302)*(BD_ATLETAS[PRUEBA]='CHEQUEO D.M'!$B$1)*(BD_ATLETAS[SEXO]='CHEQUEO D.M'!$C$1)*(BD_ATLETAS[F. COMPETENCIA]='CHEQUEO D.M'!I$2)),"N/P")</f>
        <v>N/P</v>
      </c>
      <c r="J302" s="3" t="str" cm="1">
        <f t="array" ref="J302">IFERROR(_xlfn._xlws.FILTER(BD_ATLETAS[TIEMPO],(BD_ATLETAS[ATLETA]=$A302)*(BD_ATLETAS[PRUEBA]='CHEQUEO D.M'!$B$1)*(BD_ATLETAS[SEXO]='CHEQUEO D.M'!$C$1)*(BD_ATLETAS[F. COMPETENCIA]='CHEQUEO D.M'!J$2)),"N/P")</f>
        <v>N/P</v>
      </c>
      <c r="K302" s="3" t="str">
        <f t="shared" si="47"/>
        <v>-</v>
      </c>
      <c r="L302" s="3" t="str">
        <f t="shared" si="48"/>
        <v>-</v>
      </c>
      <c r="M302" s="1" t="str" cm="1">
        <f t="array" ref="M302">_xlfn.IFS(B302&lt;10,"",L302&gt;0,"",L302&lt;0,"VALIDO")</f>
        <v/>
      </c>
      <c r="N302" s="3" t="str">
        <f t="shared" si="50"/>
        <v/>
      </c>
      <c r="O302" s="3" t="str">
        <f t="shared" si="51"/>
        <v/>
      </c>
      <c r="P302" s="3" t="str">
        <f t="shared" si="52"/>
        <v/>
      </c>
      <c r="Q302" s="3" t="str">
        <f t="shared" si="53"/>
        <v/>
      </c>
      <c r="R302" s="3" t="str">
        <f t="shared" si="54"/>
        <v/>
      </c>
      <c r="S302" s="25" t="e" cm="1" vm="1">
        <f t="array" aca="1" ref="S302" ca="1">IF(INDEX(U302:X302,COUNTA(U302:X302))&lt;0,"MEJORA CONTINUA","")</f>
        <v>#VALUE!</v>
      </c>
      <c r="T302" s="1">
        <f t="shared" si="55"/>
        <v>0</v>
      </c>
    </row>
    <row r="303" spans="2:20" x14ac:dyDescent="0.25">
      <c r="B303" s="1">
        <f>_xlfn.XLOOKUP(A303,ATLETAS!$C:$C,ATLETAS!B:B,"-")</f>
        <v>0</v>
      </c>
      <c r="C303" s="1">
        <f>_xlfn.XLOOKUP(A303,ATLETAS!$C:$C,ATLETAS!F:F,"-")</f>
        <v>0</v>
      </c>
      <c r="D303" s="19" t="str">
        <f t="shared" si="49"/>
        <v>-</v>
      </c>
      <c r="E303" s="3" t="str" cm="1">
        <f t="array" ref="E303">IFERROR(_xlfn._xlws.FILTER(BD_ATLETAS[TIEMPO],(BD_ATLETAS[ATLETA]=$A303)*(BD_ATLETAS[PRUEBA]='CHEQUEO D.M'!$B$1)*(BD_ATLETAS[SEXO]='CHEQUEO D.M'!$C$1)*(BD_ATLETAS[F. COMPETENCIA]='CHEQUEO D.M'!E$2)),"N/P")</f>
        <v>N/P</v>
      </c>
      <c r="F303" s="3" t="str" cm="1">
        <f t="array" ref="F303">IFERROR(_xlfn._xlws.FILTER(BD_ATLETAS[TIEMPO],(BD_ATLETAS[ATLETA]=$A303)*(BD_ATLETAS[PRUEBA]='CHEQUEO D.M'!$B$1)*(BD_ATLETAS[SEXO]='CHEQUEO D.M'!$C$1)*(BD_ATLETAS[F. COMPETENCIA]='CHEQUEO D.M'!F$2)),"N/P")</f>
        <v>N/P</v>
      </c>
      <c r="G303" s="3" t="str" cm="1">
        <f t="array" ref="G303">IFERROR(_xlfn._xlws.FILTER(BD_ATLETAS[TIEMPO],(BD_ATLETAS[ATLETA]=$A303)*(BD_ATLETAS[PRUEBA]='CHEQUEO D.M'!$B$1)*(BD_ATLETAS[SEXO]='CHEQUEO D.M'!$C$1)*(BD_ATLETAS[F. COMPETENCIA]='CHEQUEO D.M'!G$2)),"N/P")</f>
        <v>N/P</v>
      </c>
      <c r="H303" s="3" t="str" cm="1">
        <f t="array" ref="H303">IFERROR(_xlfn._xlws.FILTER(BD_ATLETAS[TIEMPO],(BD_ATLETAS[ATLETA]=$A303)*(BD_ATLETAS[PRUEBA]='CHEQUEO D.M'!$B$1)*(BD_ATLETAS[SEXO]='CHEQUEO D.M'!$C$1)*(BD_ATLETAS[F. COMPETENCIA]='CHEQUEO D.M'!H$2)),"N/P")</f>
        <v>N/P</v>
      </c>
      <c r="I303" s="3" t="str" cm="1">
        <f t="array" ref="I303">IFERROR(_xlfn._xlws.FILTER(BD_ATLETAS[TIEMPO],(BD_ATLETAS[ATLETA]=$A303)*(BD_ATLETAS[PRUEBA]='CHEQUEO D.M'!$B$1)*(BD_ATLETAS[SEXO]='CHEQUEO D.M'!$C$1)*(BD_ATLETAS[F. COMPETENCIA]='CHEQUEO D.M'!I$2)),"N/P")</f>
        <v>N/P</v>
      </c>
      <c r="J303" s="3" t="str" cm="1">
        <f t="array" ref="J303">IFERROR(_xlfn._xlws.FILTER(BD_ATLETAS[TIEMPO],(BD_ATLETAS[ATLETA]=$A303)*(BD_ATLETAS[PRUEBA]='CHEQUEO D.M'!$B$1)*(BD_ATLETAS[SEXO]='CHEQUEO D.M'!$C$1)*(BD_ATLETAS[F. COMPETENCIA]='CHEQUEO D.M'!J$2)),"N/P")</f>
        <v>N/P</v>
      </c>
      <c r="K303" s="3" t="str">
        <f t="shared" si="47"/>
        <v>-</v>
      </c>
      <c r="L303" s="3" t="str">
        <f t="shared" si="48"/>
        <v>-</v>
      </c>
      <c r="M303" s="1" t="str" cm="1">
        <f t="array" ref="M303">_xlfn.IFS(B303&lt;10,"",L303&gt;0,"",L303&lt;0,"VALIDO")</f>
        <v/>
      </c>
      <c r="N303" s="3" t="str">
        <f t="shared" si="50"/>
        <v/>
      </c>
      <c r="O303" s="3" t="str">
        <f t="shared" si="51"/>
        <v/>
      </c>
      <c r="P303" s="3" t="str">
        <f t="shared" si="52"/>
        <v/>
      </c>
      <c r="Q303" s="3" t="str">
        <f t="shared" si="53"/>
        <v/>
      </c>
      <c r="R303" s="3" t="str">
        <f t="shared" si="54"/>
        <v/>
      </c>
      <c r="S303" s="25" t="e" cm="1" vm="1">
        <f t="array" aca="1" ref="S303" ca="1">IF(INDEX(U303:X303,COUNTA(U303:X303))&lt;0,"MEJORA CONTINUA","")</f>
        <v>#VALUE!</v>
      </c>
      <c r="T303" s="1">
        <f t="shared" si="55"/>
        <v>0</v>
      </c>
    </row>
    <row r="304" spans="2:20" x14ac:dyDescent="0.25">
      <c r="B304" s="1">
        <f>_xlfn.XLOOKUP(A304,ATLETAS!$C:$C,ATLETAS!B:B,"-")</f>
        <v>0</v>
      </c>
      <c r="C304" s="1">
        <f>_xlfn.XLOOKUP(A304,ATLETAS!$C:$C,ATLETAS!F:F,"-")</f>
        <v>0</v>
      </c>
      <c r="D304" s="19" t="str">
        <f t="shared" si="49"/>
        <v>-</v>
      </c>
      <c r="E304" s="3" t="str" cm="1">
        <f t="array" ref="E304">IFERROR(_xlfn._xlws.FILTER(BD_ATLETAS[TIEMPO],(BD_ATLETAS[ATLETA]=$A304)*(BD_ATLETAS[PRUEBA]='CHEQUEO D.M'!$B$1)*(BD_ATLETAS[SEXO]='CHEQUEO D.M'!$C$1)*(BD_ATLETAS[F. COMPETENCIA]='CHEQUEO D.M'!E$2)),"N/P")</f>
        <v>N/P</v>
      </c>
      <c r="F304" s="3" t="str" cm="1">
        <f t="array" ref="F304">IFERROR(_xlfn._xlws.FILTER(BD_ATLETAS[TIEMPO],(BD_ATLETAS[ATLETA]=$A304)*(BD_ATLETAS[PRUEBA]='CHEQUEO D.M'!$B$1)*(BD_ATLETAS[SEXO]='CHEQUEO D.M'!$C$1)*(BD_ATLETAS[F. COMPETENCIA]='CHEQUEO D.M'!F$2)),"N/P")</f>
        <v>N/P</v>
      </c>
      <c r="G304" s="3" t="str" cm="1">
        <f t="array" ref="G304">IFERROR(_xlfn._xlws.FILTER(BD_ATLETAS[TIEMPO],(BD_ATLETAS[ATLETA]=$A304)*(BD_ATLETAS[PRUEBA]='CHEQUEO D.M'!$B$1)*(BD_ATLETAS[SEXO]='CHEQUEO D.M'!$C$1)*(BD_ATLETAS[F. COMPETENCIA]='CHEQUEO D.M'!G$2)),"N/P")</f>
        <v>N/P</v>
      </c>
      <c r="H304" s="3" t="str" cm="1">
        <f t="array" ref="H304">IFERROR(_xlfn._xlws.FILTER(BD_ATLETAS[TIEMPO],(BD_ATLETAS[ATLETA]=$A304)*(BD_ATLETAS[PRUEBA]='CHEQUEO D.M'!$B$1)*(BD_ATLETAS[SEXO]='CHEQUEO D.M'!$C$1)*(BD_ATLETAS[F. COMPETENCIA]='CHEQUEO D.M'!H$2)),"N/P")</f>
        <v>N/P</v>
      </c>
      <c r="I304" s="3" t="str" cm="1">
        <f t="array" ref="I304">IFERROR(_xlfn._xlws.FILTER(BD_ATLETAS[TIEMPO],(BD_ATLETAS[ATLETA]=$A304)*(BD_ATLETAS[PRUEBA]='CHEQUEO D.M'!$B$1)*(BD_ATLETAS[SEXO]='CHEQUEO D.M'!$C$1)*(BD_ATLETAS[F. COMPETENCIA]='CHEQUEO D.M'!I$2)),"N/P")</f>
        <v>N/P</v>
      </c>
      <c r="J304" s="3" t="str" cm="1">
        <f t="array" ref="J304">IFERROR(_xlfn._xlws.FILTER(BD_ATLETAS[TIEMPO],(BD_ATLETAS[ATLETA]=$A304)*(BD_ATLETAS[PRUEBA]='CHEQUEO D.M'!$B$1)*(BD_ATLETAS[SEXO]='CHEQUEO D.M'!$C$1)*(BD_ATLETAS[F. COMPETENCIA]='CHEQUEO D.M'!J$2)),"N/P")</f>
        <v>N/P</v>
      </c>
      <c r="K304" s="3" t="str">
        <f t="shared" si="47"/>
        <v>-</v>
      </c>
      <c r="L304" s="3" t="str">
        <f t="shared" si="48"/>
        <v>-</v>
      </c>
      <c r="M304" s="1" t="str" cm="1">
        <f t="array" ref="M304">_xlfn.IFS(B304&lt;10,"",L304&gt;0,"",L304&lt;0,"VALIDO")</f>
        <v/>
      </c>
      <c r="N304" s="3" t="str">
        <f t="shared" si="50"/>
        <v/>
      </c>
      <c r="O304" s="3" t="str">
        <f t="shared" si="51"/>
        <v/>
      </c>
      <c r="P304" s="3" t="str">
        <f t="shared" si="52"/>
        <v/>
      </c>
      <c r="Q304" s="3" t="str">
        <f t="shared" si="53"/>
        <v/>
      </c>
      <c r="R304" s="3" t="str">
        <f t="shared" si="54"/>
        <v/>
      </c>
      <c r="S304" s="25" t="e" cm="1" vm="1">
        <f t="array" aca="1" ref="S304" ca="1">IF(INDEX(U304:X304,COUNTA(U304:X304))&lt;0,"MEJORA CONTINUA","")</f>
        <v>#VALUE!</v>
      </c>
      <c r="T304" s="1">
        <f t="shared" si="55"/>
        <v>0</v>
      </c>
    </row>
    <row r="305" spans="2:20" x14ac:dyDescent="0.25">
      <c r="B305" s="1">
        <f>_xlfn.XLOOKUP(A305,ATLETAS!$C:$C,ATLETAS!B:B,"-")</f>
        <v>0</v>
      </c>
      <c r="C305" s="1">
        <f>_xlfn.XLOOKUP(A305,ATLETAS!$C:$C,ATLETAS!F:F,"-")</f>
        <v>0</v>
      </c>
      <c r="D305" s="19" t="str">
        <f t="shared" si="49"/>
        <v>-</v>
      </c>
      <c r="E305" s="3" t="str" cm="1">
        <f t="array" ref="E305">IFERROR(_xlfn._xlws.FILTER(BD_ATLETAS[TIEMPO],(BD_ATLETAS[ATLETA]=$A305)*(BD_ATLETAS[PRUEBA]='CHEQUEO D.M'!$B$1)*(BD_ATLETAS[SEXO]='CHEQUEO D.M'!$C$1)*(BD_ATLETAS[F. COMPETENCIA]='CHEQUEO D.M'!E$2)),"N/P")</f>
        <v>N/P</v>
      </c>
      <c r="F305" s="3" t="str" cm="1">
        <f t="array" ref="F305">IFERROR(_xlfn._xlws.FILTER(BD_ATLETAS[TIEMPO],(BD_ATLETAS[ATLETA]=$A305)*(BD_ATLETAS[PRUEBA]='CHEQUEO D.M'!$B$1)*(BD_ATLETAS[SEXO]='CHEQUEO D.M'!$C$1)*(BD_ATLETAS[F. COMPETENCIA]='CHEQUEO D.M'!F$2)),"N/P")</f>
        <v>N/P</v>
      </c>
      <c r="G305" s="3" t="str" cm="1">
        <f t="array" ref="G305">IFERROR(_xlfn._xlws.FILTER(BD_ATLETAS[TIEMPO],(BD_ATLETAS[ATLETA]=$A305)*(BD_ATLETAS[PRUEBA]='CHEQUEO D.M'!$B$1)*(BD_ATLETAS[SEXO]='CHEQUEO D.M'!$C$1)*(BD_ATLETAS[F. COMPETENCIA]='CHEQUEO D.M'!G$2)),"N/P")</f>
        <v>N/P</v>
      </c>
      <c r="H305" s="3" t="str" cm="1">
        <f t="array" ref="H305">IFERROR(_xlfn._xlws.FILTER(BD_ATLETAS[TIEMPO],(BD_ATLETAS[ATLETA]=$A305)*(BD_ATLETAS[PRUEBA]='CHEQUEO D.M'!$B$1)*(BD_ATLETAS[SEXO]='CHEQUEO D.M'!$C$1)*(BD_ATLETAS[F. COMPETENCIA]='CHEQUEO D.M'!H$2)),"N/P")</f>
        <v>N/P</v>
      </c>
      <c r="I305" s="3" t="str" cm="1">
        <f t="array" ref="I305">IFERROR(_xlfn._xlws.FILTER(BD_ATLETAS[TIEMPO],(BD_ATLETAS[ATLETA]=$A305)*(BD_ATLETAS[PRUEBA]='CHEQUEO D.M'!$B$1)*(BD_ATLETAS[SEXO]='CHEQUEO D.M'!$C$1)*(BD_ATLETAS[F. COMPETENCIA]='CHEQUEO D.M'!I$2)),"N/P")</f>
        <v>N/P</v>
      </c>
      <c r="J305" s="3" t="str" cm="1">
        <f t="array" ref="J305">IFERROR(_xlfn._xlws.FILTER(BD_ATLETAS[TIEMPO],(BD_ATLETAS[ATLETA]=$A305)*(BD_ATLETAS[PRUEBA]='CHEQUEO D.M'!$B$1)*(BD_ATLETAS[SEXO]='CHEQUEO D.M'!$C$1)*(BD_ATLETAS[F. COMPETENCIA]='CHEQUEO D.M'!J$2)),"N/P")</f>
        <v>N/P</v>
      </c>
      <c r="K305" s="3" t="str">
        <f t="shared" si="47"/>
        <v>-</v>
      </c>
      <c r="L305" s="3" t="str">
        <f t="shared" si="48"/>
        <v>-</v>
      </c>
      <c r="M305" s="1" t="str" cm="1">
        <f t="array" ref="M305">_xlfn.IFS(B305&lt;10,"",L305&gt;0,"",L305&lt;0,"VALIDO")</f>
        <v/>
      </c>
      <c r="N305" s="3" t="str">
        <f t="shared" si="50"/>
        <v/>
      </c>
      <c r="O305" s="3" t="str">
        <f t="shared" si="51"/>
        <v/>
      </c>
      <c r="P305" s="3" t="str">
        <f t="shared" si="52"/>
        <v/>
      </c>
      <c r="Q305" s="3" t="str">
        <f t="shared" si="53"/>
        <v/>
      </c>
      <c r="R305" s="3" t="str">
        <f t="shared" si="54"/>
        <v/>
      </c>
      <c r="S305" s="25" t="e" cm="1" vm="1">
        <f t="array" aca="1" ref="S305" ca="1">IF(INDEX(U305:X305,COUNTA(U305:X305))&lt;0,"MEJORA CONTINUA","")</f>
        <v>#VALUE!</v>
      </c>
      <c r="T305" s="1">
        <f t="shared" si="55"/>
        <v>0</v>
      </c>
    </row>
    <row r="306" spans="2:20" x14ac:dyDescent="0.25">
      <c r="B306" s="1">
        <f>_xlfn.XLOOKUP(A306,ATLETAS!$C:$C,ATLETAS!B:B,"-")</f>
        <v>0</v>
      </c>
      <c r="C306" s="1">
        <f>_xlfn.XLOOKUP(A306,ATLETAS!$C:$C,ATLETAS!F:F,"-")</f>
        <v>0</v>
      </c>
      <c r="D306" s="19" t="str">
        <f t="shared" si="49"/>
        <v>-</v>
      </c>
      <c r="E306" s="3" t="str" cm="1">
        <f t="array" ref="E306">IFERROR(_xlfn._xlws.FILTER(BD_ATLETAS[TIEMPO],(BD_ATLETAS[ATLETA]=$A306)*(BD_ATLETAS[PRUEBA]='CHEQUEO D.M'!$B$1)*(BD_ATLETAS[SEXO]='CHEQUEO D.M'!$C$1)*(BD_ATLETAS[F. COMPETENCIA]='CHEQUEO D.M'!E$2)),"N/P")</f>
        <v>N/P</v>
      </c>
      <c r="F306" s="3" t="str" cm="1">
        <f t="array" ref="F306">IFERROR(_xlfn._xlws.FILTER(BD_ATLETAS[TIEMPO],(BD_ATLETAS[ATLETA]=$A306)*(BD_ATLETAS[PRUEBA]='CHEQUEO D.M'!$B$1)*(BD_ATLETAS[SEXO]='CHEQUEO D.M'!$C$1)*(BD_ATLETAS[F. COMPETENCIA]='CHEQUEO D.M'!F$2)),"N/P")</f>
        <v>N/P</v>
      </c>
      <c r="G306" s="3" t="str" cm="1">
        <f t="array" ref="G306">IFERROR(_xlfn._xlws.FILTER(BD_ATLETAS[TIEMPO],(BD_ATLETAS[ATLETA]=$A306)*(BD_ATLETAS[PRUEBA]='CHEQUEO D.M'!$B$1)*(BD_ATLETAS[SEXO]='CHEQUEO D.M'!$C$1)*(BD_ATLETAS[F. COMPETENCIA]='CHEQUEO D.M'!G$2)),"N/P")</f>
        <v>N/P</v>
      </c>
      <c r="H306" s="3" t="str" cm="1">
        <f t="array" ref="H306">IFERROR(_xlfn._xlws.FILTER(BD_ATLETAS[TIEMPO],(BD_ATLETAS[ATLETA]=$A306)*(BD_ATLETAS[PRUEBA]='CHEQUEO D.M'!$B$1)*(BD_ATLETAS[SEXO]='CHEQUEO D.M'!$C$1)*(BD_ATLETAS[F. COMPETENCIA]='CHEQUEO D.M'!H$2)),"N/P")</f>
        <v>N/P</v>
      </c>
      <c r="I306" s="3" t="str" cm="1">
        <f t="array" ref="I306">IFERROR(_xlfn._xlws.FILTER(BD_ATLETAS[TIEMPO],(BD_ATLETAS[ATLETA]=$A306)*(BD_ATLETAS[PRUEBA]='CHEQUEO D.M'!$B$1)*(BD_ATLETAS[SEXO]='CHEQUEO D.M'!$C$1)*(BD_ATLETAS[F. COMPETENCIA]='CHEQUEO D.M'!I$2)),"N/P")</f>
        <v>N/P</v>
      </c>
      <c r="J306" s="3" t="str" cm="1">
        <f t="array" ref="J306">IFERROR(_xlfn._xlws.FILTER(BD_ATLETAS[TIEMPO],(BD_ATLETAS[ATLETA]=$A306)*(BD_ATLETAS[PRUEBA]='CHEQUEO D.M'!$B$1)*(BD_ATLETAS[SEXO]='CHEQUEO D.M'!$C$1)*(BD_ATLETAS[F. COMPETENCIA]='CHEQUEO D.M'!J$2)),"N/P")</f>
        <v>N/P</v>
      </c>
      <c r="K306" s="3" t="str">
        <f t="shared" si="47"/>
        <v>-</v>
      </c>
      <c r="L306" s="3" t="str">
        <f t="shared" si="48"/>
        <v>-</v>
      </c>
      <c r="M306" s="1" t="str" cm="1">
        <f t="array" ref="M306">_xlfn.IFS(B306&lt;10,"",L306&gt;0,"",L306&lt;0,"VALIDO")</f>
        <v/>
      </c>
      <c r="N306" s="3" t="str">
        <f t="shared" si="50"/>
        <v/>
      </c>
      <c r="O306" s="3" t="str">
        <f t="shared" si="51"/>
        <v/>
      </c>
      <c r="P306" s="3" t="str">
        <f t="shared" si="52"/>
        <v/>
      </c>
      <c r="Q306" s="3" t="str">
        <f t="shared" si="53"/>
        <v/>
      </c>
      <c r="R306" s="3" t="str">
        <f t="shared" si="54"/>
        <v/>
      </c>
      <c r="S306" s="25" t="e" cm="1" vm="1">
        <f t="array" aca="1" ref="S306" ca="1">IF(INDEX(U306:X306,COUNTA(U306:X306))&lt;0,"MEJORA CONTINUA","")</f>
        <v>#VALUE!</v>
      </c>
      <c r="T306" s="1">
        <f t="shared" si="55"/>
        <v>0</v>
      </c>
    </row>
    <row r="307" spans="2:20" x14ac:dyDescent="0.25">
      <c r="B307" s="1">
        <f>_xlfn.XLOOKUP(A307,ATLETAS!$C:$C,ATLETAS!B:B,"-")</f>
        <v>0</v>
      </c>
      <c r="C307" s="1">
        <f>_xlfn.XLOOKUP(A307,ATLETAS!$C:$C,ATLETAS!F:F,"-")</f>
        <v>0</v>
      </c>
      <c r="D307" s="19" t="str">
        <f t="shared" si="49"/>
        <v>-</v>
      </c>
      <c r="E307" s="3" t="str" cm="1">
        <f t="array" ref="E307">IFERROR(_xlfn._xlws.FILTER(BD_ATLETAS[TIEMPO],(BD_ATLETAS[ATLETA]=$A307)*(BD_ATLETAS[PRUEBA]='CHEQUEO D.M'!$B$1)*(BD_ATLETAS[SEXO]='CHEQUEO D.M'!$C$1)*(BD_ATLETAS[F. COMPETENCIA]='CHEQUEO D.M'!E$2)),"N/P")</f>
        <v>N/P</v>
      </c>
      <c r="F307" s="3" t="str" cm="1">
        <f t="array" ref="F307">IFERROR(_xlfn._xlws.FILTER(BD_ATLETAS[TIEMPO],(BD_ATLETAS[ATLETA]=$A307)*(BD_ATLETAS[PRUEBA]='CHEQUEO D.M'!$B$1)*(BD_ATLETAS[SEXO]='CHEQUEO D.M'!$C$1)*(BD_ATLETAS[F. COMPETENCIA]='CHEQUEO D.M'!F$2)),"N/P")</f>
        <v>N/P</v>
      </c>
      <c r="G307" s="3" t="str" cm="1">
        <f t="array" ref="G307">IFERROR(_xlfn._xlws.FILTER(BD_ATLETAS[TIEMPO],(BD_ATLETAS[ATLETA]=$A307)*(BD_ATLETAS[PRUEBA]='CHEQUEO D.M'!$B$1)*(BD_ATLETAS[SEXO]='CHEQUEO D.M'!$C$1)*(BD_ATLETAS[F. COMPETENCIA]='CHEQUEO D.M'!G$2)),"N/P")</f>
        <v>N/P</v>
      </c>
      <c r="H307" s="3" t="str" cm="1">
        <f t="array" ref="H307">IFERROR(_xlfn._xlws.FILTER(BD_ATLETAS[TIEMPO],(BD_ATLETAS[ATLETA]=$A307)*(BD_ATLETAS[PRUEBA]='CHEQUEO D.M'!$B$1)*(BD_ATLETAS[SEXO]='CHEQUEO D.M'!$C$1)*(BD_ATLETAS[F. COMPETENCIA]='CHEQUEO D.M'!H$2)),"N/P")</f>
        <v>N/P</v>
      </c>
      <c r="I307" s="3" t="str" cm="1">
        <f t="array" ref="I307">IFERROR(_xlfn._xlws.FILTER(BD_ATLETAS[TIEMPO],(BD_ATLETAS[ATLETA]=$A307)*(BD_ATLETAS[PRUEBA]='CHEQUEO D.M'!$B$1)*(BD_ATLETAS[SEXO]='CHEQUEO D.M'!$C$1)*(BD_ATLETAS[F. COMPETENCIA]='CHEQUEO D.M'!I$2)),"N/P")</f>
        <v>N/P</v>
      </c>
      <c r="J307" s="3" t="str" cm="1">
        <f t="array" ref="J307">IFERROR(_xlfn._xlws.FILTER(BD_ATLETAS[TIEMPO],(BD_ATLETAS[ATLETA]=$A307)*(BD_ATLETAS[PRUEBA]='CHEQUEO D.M'!$B$1)*(BD_ATLETAS[SEXO]='CHEQUEO D.M'!$C$1)*(BD_ATLETAS[F. COMPETENCIA]='CHEQUEO D.M'!J$2)),"N/P")</f>
        <v>N/P</v>
      </c>
      <c r="K307" s="3" t="str">
        <f t="shared" si="47"/>
        <v>-</v>
      </c>
      <c r="L307" s="3" t="str">
        <f t="shared" si="48"/>
        <v>-</v>
      </c>
      <c r="M307" s="1" t="str" cm="1">
        <f t="array" ref="M307">_xlfn.IFS(B307&lt;10,"",L307&gt;0,"",L307&lt;0,"VALIDO")</f>
        <v/>
      </c>
      <c r="N307" s="3" t="str">
        <f t="shared" si="50"/>
        <v/>
      </c>
      <c r="O307" s="3" t="str">
        <f t="shared" si="51"/>
        <v/>
      </c>
      <c r="P307" s="3" t="str">
        <f t="shared" si="52"/>
        <v/>
      </c>
      <c r="Q307" s="3" t="str">
        <f t="shared" si="53"/>
        <v/>
      </c>
      <c r="R307" s="3" t="str">
        <f t="shared" si="54"/>
        <v/>
      </c>
      <c r="S307" s="25" t="e" cm="1" vm="1">
        <f t="array" aca="1" ref="S307" ca="1">IF(INDEX(U307:X307,COUNTA(U307:X307))&lt;0,"MEJORA CONTINUA","")</f>
        <v>#VALUE!</v>
      </c>
      <c r="T307" s="1">
        <f t="shared" si="55"/>
        <v>0</v>
      </c>
    </row>
    <row r="308" spans="2:20" x14ac:dyDescent="0.25">
      <c r="B308" s="1">
        <f>_xlfn.XLOOKUP(A308,ATLETAS!$C:$C,ATLETAS!B:B,"-")</f>
        <v>0</v>
      </c>
      <c r="C308" s="1">
        <f>_xlfn.XLOOKUP(A308,ATLETAS!$C:$C,ATLETAS!F:F,"-")</f>
        <v>0</v>
      </c>
      <c r="D308" s="19" t="str">
        <f t="shared" si="49"/>
        <v>-</v>
      </c>
      <c r="E308" s="3" t="str" cm="1">
        <f t="array" ref="E308">IFERROR(_xlfn._xlws.FILTER(BD_ATLETAS[TIEMPO],(BD_ATLETAS[ATLETA]=$A308)*(BD_ATLETAS[PRUEBA]='CHEQUEO D.M'!$B$1)*(BD_ATLETAS[SEXO]='CHEQUEO D.M'!$C$1)*(BD_ATLETAS[F. COMPETENCIA]='CHEQUEO D.M'!E$2)),"N/P")</f>
        <v>N/P</v>
      </c>
      <c r="F308" s="3" t="str" cm="1">
        <f t="array" ref="F308">IFERROR(_xlfn._xlws.FILTER(BD_ATLETAS[TIEMPO],(BD_ATLETAS[ATLETA]=$A308)*(BD_ATLETAS[PRUEBA]='CHEQUEO D.M'!$B$1)*(BD_ATLETAS[SEXO]='CHEQUEO D.M'!$C$1)*(BD_ATLETAS[F. COMPETENCIA]='CHEQUEO D.M'!F$2)),"N/P")</f>
        <v>N/P</v>
      </c>
      <c r="G308" s="3" t="str" cm="1">
        <f t="array" ref="G308">IFERROR(_xlfn._xlws.FILTER(BD_ATLETAS[TIEMPO],(BD_ATLETAS[ATLETA]=$A308)*(BD_ATLETAS[PRUEBA]='CHEQUEO D.M'!$B$1)*(BD_ATLETAS[SEXO]='CHEQUEO D.M'!$C$1)*(BD_ATLETAS[F. COMPETENCIA]='CHEQUEO D.M'!G$2)),"N/P")</f>
        <v>N/P</v>
      </c>
      <c r="H308" s="3" t="str" cm="1">
        <f t="array" ref="H308">IFERROR(_xlfn._xlws.FILTER(BD_ATLETAS[TIEMPO],(BD_ATLETAS[ATLETA]=$A308)*(BD_ATLETAS[PRUEBA]='CHEQUEO D.M'!$B$1)*(BD_ATLETAS[SEXO]='CHEQUEO D.M'!$C$1)*(BD_ATLETAS[F. COMPETENCIA]='CHEQUEO D.M'!H$2)),"N/P")</f>
        <v>N/P</v>
      </c>
      <c r="I308" s="3" t="str" cm="1">
        <f t="array" ref="I308">IFERROR(_xlfn._xlws.FILTER(BD_ATLETAS[TIEMPO],(BD_ATLETAS[ATLETA]=$A308)*(BD_ATLETAS[PRUEBA]='CHEQUEO D.M'!$B$1)*(BD_ATLETAS[SEXO]='CHEQUEO D.M'!$C$1)*(BD_ATLETAS[F. COMPETENCIA]='CHEQUEO D.M'!I$2)),"N/P")</f>
        <v>N/P</v>
      </c>
      <c r="J308" s="3" t="str" cm="1">
        <f t="array" ref="J308">IFERROR(_xlfn._xlws.FILTER(BD_ATLETAS[TIEMPO],(BD_ATLETAS[ATLETA]=$A308)*(BD_ATLETAS[PRUEBA]='CHEQUEO D.M'!$B$1)*(BD_ATLETAS[SEXO]='CHEQUEO D.M'!$C$1)*(BD_ATLETAS[F. COMPETENCIA]='CHEQUEO D.M'!J$2)),"N/P")</f>
        <v>N/P</v>
      </c>
      <c r="K308" s="3" t="str">
        <f t="shared" si="47"/>
        <v>-</v>
      </c>
      <c r="L308" s="3" t="str">
        <f t="shared" si="48"/>
        <v>-</v>
      </c>
      <c r="M308" s="1" t="str" cm="1">
        <f t="array" ref="M308">_xlfn.IFS(B308&lt;10,"",L308&gt;0,"",L308&lt;0,"VALIDO")</f>
        <v/>
      </c>
      <c r="N308" s="3" t="str">
        <f t="shared" si="50"/>
        <v/>
      </c>
      <c r="O308" s="3" t="str">
        <f t="shared" si="51"/>
        <v/>
      </c>
      <c r="P308" s="3" t="str">
        <f t="shared" si="52"/>
        <v/>
      </c>
      <c r="Q308" s="3" t="str">
        <f t="shared" si="53"/>
        <v/>
      </c>
      <c r="R308" s="3" t="str">
        <f t="shared" si="54"/>
        <v/>
      </c>
      <c r="S308" s="25" t="e" cm="1" vm="1">
        <f t="array" aca="1" ref="S308" ca="1">IF(INDEX(U308:X308,COUNTA(U308:X308))&lt;0,"MEJORA CONTINUA","")</f>
        <v>#VALUE!</v>
      </c>
      <c r="T308" s="1">
        <f t="shared" si="55"/>
        <v>0</v>
      </c>
    </row>
    <row r="309" spans="2:20" x14ac:dyDescent="0.25">
      <c r="B309" s="1">
        <f>_xlfn.XLOOKUP(A309,ATLETAS!$C:$C,ATLETAS!B:B,"-")</f>
        <v>0</v>
      </c>
      <c r="C309" s="1">
        <f>_xlfn.XLOOKUP(A309,ATLETAS!$C:$C,ATLETAS!F:F,"-")</f>
        <v>0</v>
      </c>
      <c r="D309" s="19" t="str">
        <f t="shared" si="49"/>
        <v>-</v>
      </c>
      <c r="E309" s="3" t="str" cm="1">
        <f t="array" ref="E309">IFERROR(_xlfn._xlws.FILTER(BD_ATLETAS[TIEMPO],(BD_ATLETAS[ATLETA]=$A309)*(BD_ATLETAS[PRUEBA]='CHEQUEO D.M'!$B$1)*(BD_ATLETAS[SEXO]='CHEQUEO D.M'!$C$1)*(BD_ATLETAS[F. COMPETENCIA]='CHEQUEO D.M'!E$2)),"N/P")</f>
        <v>N/P</v>
      </c>
      <c r="F309" s="3" t="str" cm="1">
        <f t="array" ref="F309">IFERROR(_xlfn._xlws.FILTER(BD_ATLETAS[TIEMPO],(BD_ATLETAS[ATLETA]=$A309)*(BD_ATLETAS[PRUEBA]='CHEQUEO D.M'!$B$1)*(BD_ATLETAS[SEXO]='CHEQUEO D.M'!$C$1)*(BD_ATLETAS[F. COMPETENCIA]='CHEQUEO D.M'!F$2)),"N/P")</f>
        <v>N/P</v>
      </c>
      <c r="G309" s="3" t="str" cm="1">
        <f t="array" ref="G309">IFERROR(_xlfn._xlws.FILTER(BD_ATLETAS[TIEMPO],(BD_ATLETAS[ATLETA]=$A309)*(BD_ATLETAS[PRUEBA]='CHEQUEO D.M'!$B$1)*(BD_ATLETAS[SEXO]='CHEQUEO D.M'!$C$1)*(BD_ATLETAS[F. COMPETENCIA]='CHEQUEO D.M'!G$2)),"N/P")</f>
        <v>N/P</v>
      </c>
      <c r="H309" s="3" t="str" cm="1">
        <f t="array" ref="H309">IFERROR(_xlfn._xlws.FILTER(BD_ATLETAS[TIEMPO],(BD_ATLETAS[ATLETA]=$A309)*(BD_ATLETAS[PRUEBA]='CHEQUEO D.M'!$B$1)*(BD_ATLETAS[SEXO]='CHEQUEO D.M'!$C$1)*(BD_ATLETAS[F. COMPETENCIA]='CHEQUEO D.M'!H$2)),"N/P")</f>
        <v>N/P</v>
      </c>
      <c r="I309" s="3" t="str" cm="1">
        <f t="array" ref="I309">IFERROR(_xlfn._xlws.FILTER(BD_ATLETAS[TIEMPO],(BD_ATLETAS[ATLETA]=$A309)*(BD_ATLETAS[PRUEBA]='CHEQUEO D.M'!$B$1)*(BD_ATLETAS[SEXO]='CHEQUEO D.M'!$C$1)*(BD_ATLETAS[F. COMPETENCIA]='CHEQUEO D.M'!I$2)),"N/P")</f>
        <v>N/P</v>
      </c>
      <c r="J309" s="3" t="str" cm="1">
        <f t="array" ref="J309">IFERROR(_xlfn._xlws.FILTER(BD_ATLETAS[TIEMPO],(BD_ATLETAS[ATLETA]=$A309)*(BD_ATLETAS[PRUEBA]='CHEQUEO D.M'!$B$1)*(BD_ATLETAS[SEXO]='CHEQUEO D.M'!$C$1)*(BD_ATLETAS[F. COMPETENCIA]='CHEQUEO D.M'!J$2)),"N/P")</f>
        <v>N/P</v>
      </c>
      <c r="K309" s="3" t="str">
        <f t="shared" si="47"/>
        <v>-</v>
      </c>
      <c r="L309" s="3" t="str">
        <f t="shared" si="48"/>
        <v>-</v>
      </c>
      <c r="M309" s="1" t="str" cm="1">
        <f t="array" ref="M309">_xlfn.IFS(B309&lt;10,"",L309&gt;0,"",L309&lt;0,"VALIDO")</f>
        <v/>
      </c>
      <c r="N309" s="3" t="str">
        <f t="shared" si="50"/>
        <v/>
      </c>
      <c r="O309" s="3" t="str">
        <f t="shared" si="51"/>
        <v/>
      </c>
      <c r="P309" s="3" t="str">
        <f t="shared" si="52"/>
        <v/>
      </c>
      <c r="Q309" s="3" t="str">
        <f t="shared" si="53"/>
        <v/>
      </c>
      <c r="R309" s="3" t="str">
        <f t="shared" si="54"/>
        <v/>
      </c>
      <c r="S309" s="25" t="e" cm="1" vm="1">
        <f t="array" aca="1" ref="S309" ca="1">IF(INDEX(U309:X309,COUNTA(U309:X309))&lt;0,"MEJORA CONTINUA","")</f>
        <v>#VALUE!</v>
      </c>
      <c r="T309" s="1">
        <f t="shared" si="55"/>
        <v>0</v>
      </c>
    </row>
    <row r="310" spans="2:20" x14ac:dyDescent="0.25">
      <c r="B310" s="1">
        <f>_xlfn.XLOOKUP(A310,ATLETAS!$C:$C,ATLETAS!B:B,"-")</f>
        <v>0</v>
      </c>
      <c r="C310" s="1">
        <f>_xlfn.XLOOKUP(A310,ATLETAS!$C:$C,ATLETAS!F:F,"-")</f>
        <v>0</v>
      </c>
      <c r="D310" s="19" t="str">
        <f t="shared" si="49"/>
        <v>-</v>
      </c>
      <c r="E310" s="3" t="str" cm="1">
        <f t="array" ref="E310">IFERROR(_xlfn._xlws.FILTER(BD_ATLETAS[TIEMPO],(BD_ATLETAS[ATLETA]=$A310)*(BD_ATLETAS[PRUEBA]='CHEQUEO D.M'!$B$1)*(BD_ATLETAS[SEXO]='CHEQUEO D.M'!$C$1)*(BD_ATLETAS[F. COMPETENCIA]='CHEQUEO D.M'!E$2)),"N/P")</f>
        <v>N/P</v>
      </c>
      <c r="F310" s="3" t="str" cm="1">
        <f t="array" ref="F310">IFERROR(_xlfn._xlws.FILTER(BD_ATLETAS[TIEMPO],(BD_ATLETAS[ATLETA]=$A310)*(BD_ATLETAS[PRUEBA]='CHEQUEO D.M'!$B$1)*(BD_ATLETAS[SEXO]='CHEQUEO D.M'!$C$1)*(BD_ATLETAS[F. COMPETENCIA]='CHEQUEO D.M'!F$2)),"N/P")</f>
        <v>N/P</v>
      </c>
      <c r="G310" s="3" t="str" cm="1">
        <f t="array" ref="G310">IFERROR(_xlfn._xlws.FILTER(BD_ATLETAS[TIEMPO],(BD_ATLETAS[ATLETA]=$A310)*(BD_ATLETAS[PRUEBA]='CHEQUEO D.M'!$B$1)*(BD_ATLETAS[SEXO]='CHEQUEO D.M'!$C$1)*(BD_ATLETAS[F. COMPETENCIA]='CHEQUEO D.M'!G$2)),"N/P")</f>
        <v>N/P</v>
      </c>
      <c r="H310" s="3" t="str" cm="1">
        <f t="array" ref="H310">IFERROR(_xlfn._xlws.FILTER(BD_ATLETAS[TIEMPO],(BD_ATLETAS[ATLETA]=$A310)*(BD_ATLETAS[PRUEBA]='CHEQUEO D.M'!$B$1)*(BD_ATLETAS[SEXO]='CHEQUEO D.M'!$C$1)*(BD_ATLETAS[F. COMPETENCIA]='CHEQUEO D.M'!H$2)),"N/P")</f>
        <v>N/P</v>
      </c>
      <c r="I310" s="3" t="str" cm="1">
        <f t="array" ref="I310">IFERROR(_xlfn._xlws.FILTER(BD_ATLETAS[TIEMPO],(BD_ATLETAS[ATLETA]=$A310)*(BD_ATLETAS[PRUEBA]='CHEQUEO D.M'!$B$1)*(BD_ATLETAS[SEXO]='CHEQUEO D.M'!$C$1)*(BD_ATLETAS[F. COMPETENCIA]='CHEQUEO D.M'!I$2)),"N/P")</f>
        <v>N/P</v>
      </c>
      <c r="J310" s="3" t="str" cm="1">
        <f t="array" ref="J310">IFERROR(_xlfn._xlws.FILTER(BD_ATLETAS[TIEMPO],(BD_ATLETAS[ATLETA]=$A310)*(BD_ATLETAS[PRUEBA]='CHEQUEO D.M'!$B$1)*(BD_ATLETAS[SEXO]='CHEQUEO D.M'!$C$1)*(BD_ATLETAS[F. COMPETENCIA]='CHEQUEO D.M'!J$2)),"N/P")</f>
        <v>N/P</v>
      </c>
      <c r="K310" s="3" t="str">
        <f t="shared" si="47"/>
        <v>-</v>
      </c>
      <c r="L310" s="3" t="str">
        <f t="shared" si="48"/>
        <v>-</v>
      </c>
      <c r="M310" s="1" t="str" cm="1">
        <f t="array" ref="M310">_xlfn.IFS(B310&lt;10,"",L310&gt;0,"",L310&lt;0,"VALIDO")</f>
        <v/>
      </c>
      <c r="N310" s="3" t="str">
        <f t="shared" si="50"/>
        <v/>
      </c>
      <c r="O310" s="3" t="str">
        <f t="shared" si="51"/>
        <v/>
      </c>
      <c r="P310" s="3" t="str">
        <f t="shared" si="52"/>
        <v/>
      </c>
      <c r="Q310" s="3" t="str">
        <f t="shared" si="53"/>
        <v/>
      </c>
      <c r="R310" s="3" t="str">
        <f t="shared" si="54"/>
        <v/>
      </c>
      <c r="S310" s="25" t="e" cm="1" vm="1">
        <f t="array" aca="1" ref="S310" ca="1">IF(INDEX(U310:X310,COUNTA(U310:X310))&lt;0,"MEJORA CONTINUA","")</f>
        <v>#VALUE!</v>
      </c>
      <c r="T310" s="1">
        <f t="shared" si="55"/>
        <v>0</v>
      </c>
    </row>
    <row r="311" spans="2:20" x14ac:dyDescent="0.25">
      <c r="B311" s="1">
        <f>_xlfn.XLOOKUP(A311,ATLETAS!$C:$C,ATLETAS!B:B,"-")</f>
        <v>0</v>
      </c>
      <c r="C311" s="1">
        <f>_xlfn.XLOOKUP(A311,ATLETAS!$C:$C,ATLETAS!F:F,"-")</f>
        <v>0</v>
      </c>
      <c r="D311" s="19" t="str">
        <f t="shared" si="49"/>
        <v>-</v>
      </c>
      <c r="E311" s="3" t="str" cm="1">
        <f t="array" ref="E311">IFERROR(_xlfn._xlws.FILTER(BD_ATLETAS[TIEMPO],(BD_ATLETAS[ATLETA]=$A311)*(BD_ATLETAS[PRUEBA]='CHEQUEO D.M'!$B$1)*(BD_ATLETAS[SEXO]='CHEQUEO D.M'!$C$1)*(BD_ATLETAS[F. COMPETENCIA]='CHEQUEO D.M'!E$2)),"N/P")</f>
        <v>N/P</v>
      </c>
      <c r="F311" s="3" t="str" cm="1">
        <f t="array" ref="F311">IFERROR(_xlfn._xlws.FILTER(BD_ATLETAS[TIEMPO],(BD_ATLETAS[ATLETA]=$A311)*(BD_ATLETAS[PRUEBA]='CHEQUEO D.M'!$B$1)*(BD_ATLETAS[SEXO]='CHEQUEO D.M'!$C$1)*(BD_ATLETAS[F. COMPETENCIA]='CHEQUEO D.M'!F$2)),"N/P")</f>
        <v>N/P</v>
      </c>
      <c r="G311" s="3" t="str" cm="1">
        <f t="array" ref="G311">IFERROR(_xlfn._xlws.FILTER(BD_ATLETAS[TIEMPO],(BD_ATLETAS[ATLETA]=$A311)*(BD_ATLETAS[PRUEBA]='CHEQUEO D.M'!$B$1)*(BD_ATLETAS[SEXO]='CHEQUEO D.M'!$C$1)*(BD_ATLETAS[F. COMPETENCIA]='CHEQUEO D.M'!G$2)),"N/P")</f>
        <v>N/P</v>
      </c>
      <c r="H311" s="3" t="str" cm="1">
        <f t="array" ref="H311">IFERROR(_xlfn._xlws.FILTER(BD_ATLETAS[TIEMPO],(BD_ATLETAS[ATLETA]=$A311)*(BD_ATLETAS[PRUEBA]='CHEQUEO D.M'!$B$1)*(BD_ATLETAS[SEXO]='CHEQUEO D.M'!$C$1)*(BD_ATLETAS[F. COMPETENCIA]='CHEQUEO D.M'!H$2)),"N/P")</f>
        <v>N/P</v>
      </c>
      <c r="I311" s="3" t="str" cm="1">
        <f t="array" ref="I311">IFERROR(_xlfn._xlws.FILTER(BD_ATLETAS[TIEMPO],(BD_ATLETAS[ATLETA]=$A311)*(BD_ATLETAS[PRUEBA]='CHEQUEO D.M'!$B$1)*(BD_ATLETAS[SEXO]='CHEQUEO D.M'!$C$1)*(BD_ATLETAS[F. COMPETENCIA]='CHEQUEO D.M'!I$2)),"N/P")</f>
        <v>N/P</v>
      </c>
      <c r="J311" s="3" t="str" cm="1">
        <f t="array" ref="J311">IFERROR(_xlfn._xlws.FILTER(BD_ATLETAS[TIEMPO],(BD_ATLETAS[ATLETA]=$A311)*(BD_ATLETAS[PRUEBA]='CHEQUEO D.M'!$B$1)*(BD_ATLETAS[SEXO]='CHEQUEO D.M'!$C$1)*(BD_ATLETAS[F. COMPETENCIA]='CHEQUEO D.M'!J$2)),"N/P")</f>
        <v>N/P</v>
      </c>
      <c r="K311" s="3" t="str">
        <f t="shared" si="47"/>
        <v>-</v>
      </c>
      <c r="L311" s="3" t="str">
        <f t="shared" si="48"/>
        <v>-</v>
      </c>
      <c r="M311" s="1" t="str" cm="1">
        <f t="array" ref="M311">_xlfn.IFS(B311&lt;10,"",L311&gt;0,"",L311&lt;0,"VALIDO")</f>
        <v/>
      </c>
      <c r="N311" s="3" t="str">
        <f t="shared" si="50"/>
        <v/>
      </c>
      <c r="O311" s="3" t="str">
        <f t="shared" si="51"/>
        <v/>
      </c>
      <c r="P311" s="3" t="str">
        <f t="shared" si="52"/>
        <v/>
      </c>
      <c r="Q311" s="3" t="str">
        <f t="shared" si="53"/>
        <v/>
      </c>
      <c r="R311" s="3" t="str">
        <f t="shared" si="54"/>
        <v/>
      </c>
      <c r="S311" s="25" t="e" cm="1" vm="1">
        <f t="array" aca="1" ref="S311" ca="1">IF(INDEX(U311:X311,COUNTA(U311:X311))&lt;0,"MEJORA CONTINUA","")</f>
        <v>#VALUE!</v>
      </c>
      <c r="T311" s="1">
        <f t="shared" si="55"/>
        <v>0</v>
      </c>
    </row>
    <row r="312" spans="2:20" x14ac:dyDescent="0.25">
      <c r="B312" s="1">
        <f>_xlfn.XLOOKUP(A312,ATLETAS!$C:$C,ATLETAS!B:B,"-")</f>
        <v>0</v>
      </c>
      <c r="C312" s="1">
        <f>_xlfn.XLOOKUP(A312,ATLETAS!$C:$C,ATLETAS!F:F,"-")</f>
        <v>0</v>
      </c>
      <c r="D312" s="19" t="str">
        <f t="shared" si="49"/>
        <v>-</v>
      </c>
      <c r="E312" s="3" t="str" cm="1">
        <f t="array" ref="E312">IFERROR(_xlfn._xlws.FILTER(BD_ATLETAS[TIEMPO],(BD_ATLETAS[ATLETA]=$A312)*(BD_ATLETAS[PRUEBA]='CHEQUEO D.M'!$B$1)*(BD_ATLETAS[SEXO]='CHEQUEO D.M'!$C$1)*(BD_ATLETAS[F. COMPETENCIA]='CHEQUEO D.M'!E$2)),"N/P")</f>
        <v>N/P</v>
      </c>
      <c r="F312" s="3" t="str" cm="1">
        <f t="array" ref="F312">IFERROR(_xlfn._xlws.FILTER(BD_ATLETAS[TIEMPO],(BD_ATLETAS[ATLETA]=$A312)*(BD_ATLETAS[PRUEBA]='CHEQUEO D.M'!$B$1)*(BD_ATLETAS[SEXO]='CHEQUEO D.M'!$C$1)*(BD_ATLETAS[F. COMPETENCIA]='CHEQUEO D.M'!F$2)),"N/P")</f>
        <v>N/P</v>
      </c>
      <c r="G312" s="3" t="str" cm="1">
        <f t="array" ref="G312">IFERROR(_xlfn._xlws.FILTER(BD_ATLETAS[TIEMPO],(BD_ATLETAS[ATLETA]=$A312)*(BD_ATLETAS[PRUEBA]='CHEQUEO D.M'!$B$1)*(BD_ATLETAS[SEXO]='CHEQUEO D.M'!$C$1)*(BD_ATLETAS[F. COMPETENCIA]='CHEQUEO D.M'!G$2)),"N/P")</f>
        <v>N/P</v>
      </c>
      <c r="H312" s="3" t="str" cm="1">
        <f t="array" ref="H312">IFERROR(_xlfn._xlws.FILTER(BD_ATLETAS[TIEMPO],(BD_ATLETAS[ATLETA]=$A312)*(BD_ATLETAS[PRUEBA]='CHEQUEO D.M'!$B$1)*(BD_ATLETAS[SEXO]='CHEQUEO D.M'!$C$1)*(BD_ATLETAS[F. COMPETENCIA]='CHEQUEO D.M'!H$2)),"N/P")</f>
        <v>N/P</v>
      </c>
      <c r="I312" s="3" t="str" cm="1">
        <f t="array" ref="I312">IFERROR(_xlfn._xlws.FILTER(BD_ATLETAS[TIEMPO],(BD_ATLETAS[ATLETA]=$A312)*(BD_ATLETAS[PRUEBA]='CHEQUEO D.M'!$B$1)*(BD_ATLETAS[SEXO]='CHEQUEO D.M'!$C$1)*(BD_ATLETAS[F. COMPETENCIA]='CHEQUEO D.M'!I$2)),"N/P")</f>
        <v>N/P</v>
      </c>
      <c r="J312" s="3" t="str" cm="1">
        <f t="array" ref="J312">IFERROR(_xlfn._xlws.FILTER(BD_ATLETAS[TIEMPO],(BD_ATLETAS[ATLETA]=$A312)*(BD_ATLETAS[PRUEBA]='CHEQUEO D.M'!$B$1)*(BD_ATLETAS[SEXO]='CHEQUEO D.M'!$C$1)*(BD_ATLETAS[F. COMPETENCIA]='CHEQUEO D.M'!J$2)),"N/P")</f>
        <v>N/P</v>
      </c>
      <c r="K312" s="3" t="str">
        <f t="shared" si="47"/>
        <v>-</v>
      </c>
      <c r="L312" s="3" t="str">
        <f t="shared" si="48"/>
        <v>-</v>
      </c>
      <c r="M312" s="1" t="str" cm="1">
        <f t="array" ref="M312">_xlfn.IFS(B312&lt;10,"",L312&gt;0,"",L312&lt;0,"VALIDO")</f>
        <v/>
      </c>
      <c r="N312" s="3" t="str">
        <f t="shared" si="50"/>
        <v/>
      </c>
      <c r="O312" s="3" t="str">
        <f t="shared" si="51"/>
        <v/>
      </c>
      <c r="P312" s="3" t="str">
        <f t="shared" si="52"/>
        <v/>
      </c>
      <c r="Q312" s="3" t="str">
        <f t="shared" si="53"/>
        <v/>
      </c>
      <c r="R312" s="3" t="str">
        <f t="shared" si="54"/>
        <v/>
      </c>
      <c r="S312" s="25" t="e" cm="1" vm="1">
        <f t="array" aca="1" ref="S312" ca="1">IF(INDEX(U312:X312,COUNTA(U312:X312))&lt;0,"MEJORA CONTINUA","")</f>
        <v>#VALUE!</v>
      </c>
      <c r="T312" s="1">
        <f t="shared" si="55"/>
        <v>0</v>
      </c>
    </row>
    <row r="313" spans="2:20" x14ac:dyDescent="0.25">
      <c r="B313" s="1">
        <f>_xlfn.XLOOKUP(A313,ATLETAS!$C:$C,ATLETAS!B:B,"-")</f>
        <v>0</v>
      </c>
      <c r="C313" s="1">
        <f>_xlfn.XLOOKUP(A313,ATLETAS!$C:$C,ATLETAS!F:F,"-")</f>
        <v>0</v>
      </c>
      <c r="D313" s="19" t="str">
        <f t="shared" si="49"/>
        <v>-</v>
      </c>
      <c r="E313" s="3" t="str" cm="1">
        <f t="array" ref="E313">IFERROR(_xlfn._xlws.FILTER(BD_ATLETAS[TIEMPO],(BD_ATLETAS[ATLETA]=$A313)*(BD_ATLETAS[PRUEBA]='CHEQUEO D.M'!$B$1)*(BD_ATLETAS[SEXO]='CHEQUEO D.M'!$C$1)*(BD_ATLETAS[F. COMPETENCIA]='CHEQUEO D.M'!E$2)),"N/P")</f>
        <v>N/P</v>
      </c>
      <c r="F313" s="3" t="str" cm="1">
        <f t="array" ref="F313">IFERROR(_xlfn._xlws.FILTER(BD_ATLETAS[TIEMPO],(BD_ATLETAS[ATLETA]=$A313)*(BD_ATLETAS[PRUEBA]='CHEQUEO D.M'!$B$1)*(BD_ATLETAS[SEXO]='CHEQUEO D.M'!$C$1)*(BD_ATLETAS[F. COMPETENCIA]='CHEQUEO D.M'!F$2)),"N/P")</f>
        <v>N/P</v>
      </c>
      <c r="G313" s="3" t="str" cm="1">
        <f t="array" ref="G313">IFERROR(_xlfn._xlws.FILTER(BD_ATLETAS[TIEMPO],(BD_ATLETAS[ATLETA]=$A313)*(BD_ATLETAS[PRUEBA]='CHEQUEO D.M'!$B$1)*(BD_ATLETAS[SEXO]='CHEQUEO D.M'!$C$1)*(BD_ATLETAS[F. COMPETENCIA]='CHEQUEO D.M'!G$2)),"N/P")</f>
        <v>N/P</v>
      </c>
      <c r="H313" s="3" t="str" cm="1">
        <f t="array" ref="H313">IFERROR(_xlfn._xlws.FILTER(BD_ATLETAS[TIEMPO],(BD_ATLETAS[ATLETA]=$A313)*(BD_ATLETAS[PRUEBA]='CHEQUEO D.M'!$B$1)*(BD_ATLETAS[SEXO]='CHEQUEO D.M'!$C$1)*(BD_ATLETAS[F. COMPETENCIA]='CHEQUEO D.M'!H$2)),"N/P")</f>
        <v>N/P</v>
      </c>
      <c r="I313" s="3" t="str" cm="1">
        <f t="array" ref="I313">IFERROR(_xlfn._xlws.FILTER(BD_ATLETAS[TIEMPO],(BD_ATLETAS[ATLETA]=$A313)*(BD_ATLETAS[PRUEBA]='CHEQUEO D.M'!$B$1)*(BD_ATLETAS[SEXO]='CHEQUEO D.M'!$C$1)*(BD_ATLETAS[F. COMPETENCIA]='CHEQUEO D.M'!I$2)),"N/P")</f>
        <v>N/P</v>
      </c>
      <c r="J313" s="3" t="str" cm="1">
        <f t="array" ref="J313">IFERROR(_xlfn._xlws.FILTER(BD_ATLETAS[TIEMPO],(BD_ATLETAS[ATLETA]=$A313)*(BD_ATLETAS[PRUEBA]='CHEQUEO D.M'!$B$1)*(BD_ATLETAS[SEXO]='CHEQUEO D.M'!$C$1)*(BD_ATLETAS[F. COMPETENCIA]='CHEQUEO D.M'!J$2)),"N/P")</f>
        <v>N/P</v>
      </c>
      <c r="K313" s="3" t="str">
        <f t="shared" si="47"/>
        <v>-</v>
      </c>
      <c r="L313" s="3" t="str">
        <f t="shared" si="48"/>
        <v>-</v>
      </c>
      <c r="M313" s="1" t="str" cm="1">
        <f t="array" ref="M313">_xlfn.IFS(B313&lt;10,"",L313&gt;0,"",L313&lt;0,"VALIDO")</f>
        <v/>
      </c>
      <c r="N313" s="3" t="str">
        <f t="shared" si="50"/>
        <v/>
      </c>
      <c r="O313" s="3" t="str">
        <f t="shared" si="51"/>
        <v/>
      </c>
      <c r="P313" s="3" t="str">
        <f t="shared" si="52"/>
        <v/>
      </c>
      <c r="Q313" s="3" t="str">
        <f t="shared" si="53"/>
        <v/>
      </c>
      <c r="R313" s="3" t="str">
        <f t="shared" si="54"/>
        <v/>
      </c>
      <c r="S313" s="25" t="e" cm="1" vm="1">
        <f t="array" aca="1" ref="S313" ca="1">IF(INDEX(U313:X313,COUNTA(U313:X313))&lt;0,"MEJORA CONTINUA","")</f>
        <v>#VALUE!</v>
      </c>
      <c r="T313" s="1">
        <f t="shared" si="55"/>
        <v>0</v>
      </c>
    </row>
    <row r="314" spans="2:20" x14ac:dyDescent="0.25">
      <c r="B314" s="1">
        <f>_xlfn.XLOOKUP(A314,ATLETAS!$C:$C,ATLETAS!B:B,"-")</f>
        <v>0</v>
      </c>
      <c r="C314" s="1">
        <f>_xlfn.XLOOKUP(A314,ATLETAS!$C:$C,ATLETAS!F:F,"-")</f>
        <v>0</v>
      </c>
      <c r="D314" s="19" t="str">
        <f t="shared" si="49"/>
        <v>-</v>
      </c>
      <c r="E314" s="3" t="str" cm="1">
        <f t="array" ref="E314">IFERROR(_xlfn._xlws.FILTER(BD_ATLETAS[TIEMPO],(BD_ATLETAS[ATLETA]=$A314)*(BD_ATLETAS[PRUEBA]='CHEQUEO D.M'!$B$1)*(BD_ATLETAS[SEXO]='CHEQUEO D.M'!$C$1)*(BD_ATLETAS[F. COMPETENCIA]='CHEQUEO D.M'!E$2)),"N/P")</f>
        <v>N/P</v>
      </c>
      <c r="F314" s="3" t="str" cm="1">
        <f t="array" ref="F314">IFERROR(_xlfn._xlws.FILTER(BD_ATLETAS[TIEMPO],(BD_ATLETAS[ATLETA]=$A314)*(BD_ATLETAS[PRUEBA]='CHEQUEO D.M'!$B$1)*(BD_ATLETAS[SEXO]='CHEQUEO D.M'!$C$1)*(BD_ATLETAS[F. COMPETENCIA]='CHEQUEO D.M'!F$2)),"N/P")</f>
        <v>N/P</v>
      </c>
      <c r="G314" s="3" t="str" cm="1">
        <f t="array" ref="G314">IFERROR(_xlfn._xlws.FILTER(BD_ATLETAS[TIEMPO],(BD_ATLETAS[ATLETA]=$A314)*(BD_ATLETAS[PRUEBA]='CHEQUEO D.M'!$B$1)*(BD_ATLETAS[SEXO]='CHEQUEO D.M'!$C$1)*(BD_ATLETAS[F. COMPETENCIA]='CHEQUEO D.M'!G$2)),"N/P")</f>
        <v>N/P</v>
      </c>
      <c r="H314" s="3" t="str" cm="1">
        <f t="array" ref="H314">IFERROR(_xlfn._xlws.FILTER(BD_ATLETAS[TIEMPO],(BD_ATLETAS[ATLETA]=$A314)*(BD_ATLETAS[PRUEBA]='CHEQUEO D.M'!$B$1)*(BD_ATLETAS[SEXO]='CHEQUEO D.M'!$C$1)*(BD_ATLETAS[F. COMPETENCIA]='CHEQUEO D.M'!H$2)),"N/P")</f>
        <v>N/P</v>
      </c>
      <c r="I314" s="3" t="str" cm="1">
        <f t="array" ref="I314">IFERROR(_xlfn._xlws.FILTER(BD_ATLETAS[TIEMPO],(BD_ATLETAS[ATLETA]=$A314)*(BD_ATLETAS[PRUEBA]='CHEQUEO D.M'!$B$1)*(BD_ATLETAS[SEXO]='CHEQUEO D.M'!$C$1)*(BD_ATLETAS[F. COMPETENCIA]='CHEQUEO D.M'!I$2)),"N/P")</f>
        <v>N/P</v>
      </c>
      <c r="J314" s="3" t="str" cm="1">
        <f t="array" ref="J314">IFERROR(_xlfn._xlws.FILTER(BD_ATLETAS[TIEMPO],(BD_ATLETAS[ATLETA]=$A314)*(BD_ATLETAS[PRUEBA]='CHEQUEO D.M'!$B$1)*(BD_ATLETAS[SEXO]='CHEQUEO D.M'!$C$1)*(BD_ATLETAS[F. COMPETENCIA]='CHEQUEO D.M'!J$2)),"N/P")</f>
        <v>N/P</v>
      </c>
      <c r="K314" s="3" t="str">
        <f t="shared" si="47"/>
        <v>-</v>
      </c>
      <c r="L314" s="3" t="str">
        <f t="shared" si="48"/>
        <v>-</v>
      </c>
      <c r="M314" s="1" t="str" cm="1">
        <f t="array" ref="M314">_xlfn.IFS(B314&lt;10,"",L314&gt;0,"",L314&lt;0,"VALIDO")</f>
        <v/>
      </c>
      <c r="N314" s="3" t="str">
        <f t="shared" si="50"/>
        <v/>
      </c>
      <c r="O314" s="3" t="str">
        <f t="shared" si="51"/>
        <v/>
      </c>
      <c r="P314" s="3" t="str">
        <f t="shared" si="52"/>
        <v/>
      </c>
      <c r="Q314" s="3" t="str">
        <f t="shared" si="53"/>
        <v/>
      </c>
      <c r="R314" s="3" t="str">
        <f t="shared" si="54"/>
        <v/>
      </c>
      <c r="S314" s="25" t="e" cm="1" vm="1">
        <f t="array" aca="1" ref="S314" ca="1">IF(INDEX(U314:X314,COUNTA(U314:X314))&lt;0,"MEJORA CONTINUA","")</f>
        <v>#VALUE!</v>
      </c>
      <c r="T314" s="1">
        <f t="shared" si="55"/>
        <v>0</v>
      </c>
    </row>
    <row r="315" spans="2:20" x14ac:dyDescent="0.25">
      <c r="B315" s="1">
        <f>_xlfn.XLOOKUP(A315,ATLETAS!$C:$C,ATLETAS!B:B,"-")</f>
        <v>0</v>
      </c>
      <c r="C315" s="1">
        <f>_xlfn.XLOOKUP(A315,ATLETAS!$C:$C,ATLETAS!F:F,"-")</f>
        <v>0</v>
      </c>
      <c r="D315" s="19" t="str">
        <f t="shared" si="49"/>
        <v>-</v>
      </c>
      <c r="E315" s="3" t="str" cm="1">
        <f t="array" ref="E315">IFERROR(_xlfn._xlws.FILTER(BD_ATLETAS[TIEMPO],(BD_ATLETAS[ATLETA]=$A315)*(BD_ATLETAS[PRUEBA]='CHEQUEO D.M'!$B$1)*(BD_ATLETAS[SEXO]='CHEQUEO D.M'!$C$1)*(BD_ATLETAS[F. COMPETENCIA]='CHEQUEO D.M'!E$2)),"N/P")</f>
        <v>N/P</v>
      </c>
      <c r="F315" s="3" t="str" cm="1">
        <f t="array" ref="F315">IFERROR(_xlfn._xlws.FILTER(BD_ATLETAS[TIEMPO],(BD_ATLETAS[ATLETA]=$A315)*(BD_ATLETAS[PRUEBA]='CHEQUEO D.M'!$B$1)*(BD_ATLETAS[SEXO]='CHEQUEO D.M'!$C$1)*(BD_ATLETAS[F. COMPETENCIA]='CHEQUEO D.M'!F$2)),"N/P")</f>
        <v>N/P</v>
      </c>
      <c r="G315" s="3" t="str" cm="1">
        <f t="array" ref="G315">IFERROR(_xlfn._xlws.FILTER(BD_ATLETAS[TIEMPO],(BD_ATLETAS[ATLETA]=$A315)*(BD_ATLETAS[PRUEBA]='CHEQUEO D.M'!$B$1)*(BD_ATLETAS[SEXO]='CHEQUEO D.M'!$C$1)*(BD_ATLETAS[F. COMPETENCIA]='CHEQUEO D.M'!G$2)),"N/P")</f>
        <v>N/P</v>
      </c>
      <c r="H315" s="3" t="str" cm="1">
        <f t="array" ref="H315">IFERROR(_xlfn._xlws.FILTER(BD_ATLETAS[TIEMPO],(BD_ATLETAS[ATLETA]=$A315)*(BD_ATLETAS[PRUEBA]='CHEQUEO D.M'!$B$1)*(BD_ATLETAS[SEXO]='CHEQUEO D.M'!$C$1)*(BD_ATLETAS[F. COMPETENCIA]='CHEQUEO D.M'!H$2)),"N/P")</f>
        <v>N/P</v>
      </c>
      <c r="I315" s="3" t="str" cm="1">
        <f t="array" ref="I315">IFERROR(_xlfn._xlws.FILTER(BD_ATLETAS[TIEMPO],(BD_ATLETAS[ATLETA]=$A315)*(BD_ATLETAS[PRUEBA]='CHEQUEO D.M'!$B$1)*(BD_ATLETAS[SEXO]='CHEQUEO D.M'!$C$1)*(BD_ATLETAS[F. COMPETENCIA]='CHEQUEO D.M'!I$2)),"N/P")</f>
        <v>N/P</v>
      </c>
      <c r="J315" s="3" t="str" cm="1">
        <f t="array" ref="J315">IFERROR(_xlfn._xlws.FILTER(BD_ATLETAS[TIEMPO],(BD_ATLETAS[ATLETA]=$A315)*(BD_ATLETAS[PRUEBA]='CHEQUEO D.M'!$B$1)*(BD_ATLETAS[SEXO]='CHEQUEO D.M'!$C$1)*(BD_ATLETAS[F. COMPETENCIA]='CHEQUEO D.M'!J$2)),"N/P")</f>
        <v>N/P</v>
      </c>
      <c r="K315" s="3" t="str">
        <f t="shared" si="47"/>
        <v>-</v>
      </c>
      <c r="L315" s="3" t="str">
        <f t="shared" si="48"/>
        <v>-</v>
      </c>
      <c r="M315" s="1" t="str" cm="1">
        <f t="array" ref="M315">_xlfn.IFS(B315&lt;10,"",L315&gt;0,"",L315&lt;0,"VALIDO")</f>
        <v/>
      </c>
      <c r="N315" s="3" t="str">
        <f t="shared" si="50"/>
        <v/>
      </c>
      <c r="O315" s="3" t="str">
        <f t="shared" si="51"/>
        <v/>
      </c>
      <c r="P315" s="3" t="str">
        <f t="shared" si="52"/>
        <v/>
      </c>
      <c r="Q315" s="3" t="str">
        <f t="shared" si="53"/>
        <v/>
      </c>
      <c r="R315" s="3" t="str">
        <f t="shared" si="54"/>
        <v/>
      </c>
      <c r="S315" s="25" t="e" cm="1" vm="1">
        <f t="array" aca="1" ref="S315" ca="1">IF(INDEX(U315:X315,COUNTA(U315:X315))&lt;0,"MEJORA CONTINUA","")</f>
        <v>#VALUE!</v>
      </c>
      <c r="T315" s="1">
        <f t="shared" si="55"/>
        <v>0</v>
      </c>
    </row>
    <row r="316" spans="2:20" x14ac:dyDescent="0.25">
      <c r="B316" s="1">
        <f>_xlfn.XLOOKUP(A316,ATLETAS!$C:$C,ATLETAS!B:B,"-")</f>
        <v>0</v>
      </c>
      <c r="C316" s="1">
        <f>_xlfn.XLOOKUP(A316,ATLETAS!$C:$C,ATLETAS!F:F,"-")</f>
        <v>0</v>
      </c>
      <c r="D316" s="19" t="str">
        <f t="shared" si="49"/>
        <v>-</v>
      </c>
      <c r="E316" s="3" t="str" cm="1">
        <f t="array" ref="E316">IFERROR(_xlfn._xlws.FILTER(BD_ATLETAS[TIEMPO],(BD_ATLETAS[ATLETA]=$A316)*(BD_ATLETAS[PRUEBA]='CHEQUEO D.M'!$B$1)*(BD_ATLETAS[SEXO]='CHEQUEO D.M'!$C$1)*(BD_ATLETAS[F. COMPETENCIA]='CHEQUEO D.M'!E$2)),"N/P")</f>
        <v>N/P</v>
      </c>
      <c r="F316" s="3" t="str" cm="1">
        <f t="array" ref="F316">IFERROR(_xlfn._xlws.FILTER(BD_ATLETAS[TIEMPO],(BD_ATLETAS[ATLETA]=$A316)*(BD_ATLETAS[PRUEBA]='CHEQUEO D.M'!$B$1)*(BD_ATLETAS[SEXO]='CHEQUEO D.M'!$C$1)*(BD_ATLETAS[F. COMPETENCIA]='CHEQUEO D.M'!F$2)),"N/P")</f>
        <v>N/P</v>
      </c>
      <c r="G316" s="3" t="str" cm="1">
        <f t="array" ref="G316">IFERROR(_xlfn._xlws.FILTER(BD_ATLETAS[TIEMPO],(BD_ATLETAS[ATLETA]=$A316)*(BD_ATLETAS[PRUEBA]='CHEQUEO D.M'!$B$1)*(BD_ATLETAS[SEXO]='CHEQUEO D.M'!$C$1)*(BD_ATLETAS[F. COMPETENCIA]='CHEQUEO D.M'!G$2)),"N/P")</f>
        <v>N/P</v>
      </c>
      <c r="H316" s="3" t="str" cm="1">
        <f t="array" ref="H316">IFERROR(_xlfn._xlws.FILTER(BD_ATLETAS[TIEMPO],(BD_ATLETAS[ATLETA]=$A316)*(BD_ATLETAS[PRUEBA]='CHEQUEO D.M'!$B$1)*(BD_ATLETAS[SEXO]='CHEQUEO D.M'!$C$1)*(BD_ATLETAS[F. COMPETENCIA]='CHEQUEO D.M'!H$2)),"N/P")</f>
        <v>N/P</v>
      </c>
      <c r="I316" s="3" t="str" cm="1">
        <f t="array" ref="I316">IFERROR(_xlfn._xlws.FILTER(BD_ATLETAS[TIEMPO],(BD_ATLETAS[ATLETA]=$A316)*(BD_ATLETAS[PRUEBA]='CHEQUEO D.M'!$B$1)*(BD_ATLETAS[SEXO]='CHEQUEO D.M'!$C$1)*(BD_ATLETAS[F. COMPETENCIA]='CHEQUEO D.M'!I$2)),"N/P")</f>
        <v>N/P</v>
      </c>
      <c r="J316" s="3" t="str" cm="1">
        <f t="array" ref="J316">IFERROR(_xlfn._xlws.FILTER(BD_ATLETAS[TIEMPO],(BD_ATLETAS[ATLETA]=$A316)*(BD_ATLETAS[PRUEBA]='CHEQUEO D.M'!$B$1)*(BD_ATLETAS[SEXO]='CHEQUEO D.M'!$C$1)*(BD_ATLETAS[F. COMPETENCIA]='CHEQUEO D.M'!J$2)),"N/P")</f>
        <v>N/P</v>
      </c>
      <c r="K316" s="3" t="str">
        <f t="shared" si="47"/>
        <v>-</v>
      </c>
      <c r="L316" s="3" t="str">
        <f t="shared" si="48"/>
        <v>-</v>
      </c>
      <c r="M316" s="1" t="str" cm="1">
        <f t="array" ref="M316">_xlfn.IFS(B316&lt;10,"",L316&gt;0,"",L316&lt;0,"VALIDO")</f>
        <v/>
      </c>
      <c r="N316" s="3" t="str">
        <f t="shared" si="50"/>
        <v/>
      </c>
      <c r="O316" s="3" t="str">
        <f t="shared" si="51"/>
        <v/>
      </c>
      <c r="P316" s="3" t="str">
        <f t="shared" si="52"/>
        <v/>
      </c>
      <c r="Q316" s="3" t="str">
        <f t="shared" si="53"/>
        <v/>
      </c>
      <c r="R316" s="3" t="str">
        <f t="shared" si="54"/>
        <v/>
      </c>
      <c r="S316" s="25" t="e" cm="1" vm="1">
        <f t="array" aca="1" ref="S316" ca="1">IF(INDEX(U316:X316,COUNTA(U316:X316))&lt;0,"MEJORA CONTINUA","")</f>
        <v>#VALUE!</v>
      </c>
      <c r="T316" s="1">
        <f t="shared" si="55"/>
        <v>0</v>
      </c>
    </row>
    <row r="317" spans="2:20" x14ac:dyDescent="0.25">
      <c r="B317" s="1">
        <f>_xlfn.XLOOKUP(A317,ATLETAS!$C:$C,ATLETAS!B:B,"-")</f>
        <v>0</v>
      </c>
      <c r="C317" s="1">
        <f>_xlfn.XLOOKUP(A317,ATLETAS!$C:$C,ATLETAS!F:F,"-")</f>
        <v>0</v>
      </c>
      <c r="D317" s="19" t="str">
        <f t="shared" si="49"/>
        <v>-</v>
      </c>
      <c r="E317" s="3" t="str" cm="1">
        <f t="array" ref="E317">IFERROR(_xlfn._xlws.FILTER(BD_ATLETAS[TIEMPO],(BD_ATLETAS[ATLETA]=$A317)*(BD_ATLETAS[PRUEBA]='CHEQUEO D.M'!$B$1)*(BD_ATLETAS[SEXO]='CHEQUEO D.M'!$C$1)*(BD_ATLETAS[F. COMPETENCIA]='CHEQUEO D.M'!E$2)),"N/P")</f>
        <v>N/P</v>
      </c>
      <c r="F317" s="3" t="str" cm="1">
        <f t="array" ref="F317">IFERROR(_xlfn._xlws.FILTER(BD_ATLETAS[TIEMPO],(BD_ATLETAS[ATLETA]=$A317)*(BD_ATLETAS[PRUEBA]='CHEQUEO D.M'!$B$1)*(BD_ATLETAS[SEXO]='CHEQUEO D.M'!$C$1)*(BD_ATLETAS[F. COMPETENCIA]='CHEQUEO D.M'!F$2)),"N/P")</f>
        <v>N/P</v>
      </c>
      <c r="G317" s="3" t="str" cm="1">
        <f t="array" ref="G317">IFERROR(_xlfn._xlws.FILTER(BD_ATLETAS[TIEMPO],(BD_ATLETAS[ATLETA]=$A317)*(BD_ATLETAS[PRUEBA]='CHEQUEO D.M'!$B$1)*(BD_ATLETAS[SEXO]='CHEQUEO D.M'!$C$1)*(BD_ATLETAS[F. COMPETENCIA]='CHEQUEO D.M'!G$2)),"N/P")</f>
        <v>N/P</v>
      </c>
      <c r="H317" s="3" t="str" cm="1">
        <f t="array" ref="H317">IFERROR(_xlfn._xlws.FILTER(BD_ATLETAS[TIEMPO],(BD_ATLETAS[ATLETA]=$A317)*(BD_ATLETAS[PRUEBA]='CHEQUEO D.M'!$B$1)*(BD_ATLETAS[SEXO]='CHEQUEO D.M'!$C$1)*(BD_ATLETAS[F. COMPETENCIA]='CHEQUEO D.M'!H$2)),"N/P")</f>
        <v>N/P</v>
      </c>
      <c r="I317" s="3" t="str" cm="1">
        <f t="array" ref="I317">IFERROR(_xlfn._xlws.FILTER(BD_ATLETAS[TIEMPO],(BD_ATLETAS[ATLETA]=$A317)*(BD_ATLETAS[PRUEBA]='CHEQUEO D.M'!$B$1)*(BD_ATLETAS[SEXO]='CHEQUEO D.M'!$C$1)*(BD_ATLETAS[F. COMPETENCIA]='CHEQUEO D.M'!I$2)),"N/P")</f>
        <v>N/P</v>
      </c>
      <c r="J317" s="3" t="str" cm="1">
        <f t="array" ref="J317">IFERROR(_xlfn._xlws.FILTER(BD_ATLETAS[TIEMPO],(BD_ATLETAS[ATLETA]=$A317)*(BD_ATLETAS[PRUEBA]='CHEQUEO D.M'!$B$1)*(BD_ATLETAS[SEXO]='CHEQUEO D.M'!$C$1)*(BD_ATLETAS[F. COMPETENCIA]='CHEQUEO D.M'!J$2)),"N/P")</f>
        <v>N/P</v>
      </c>
      <c r="K317" s="3" t="str">
        <f t="shared" si="47"/>
        <v>-</v>
      </c>
      <c r="L317" s="3" t="str">
        <f t="shared" si="48"/>
        <v>-</v>
      </c>
      <c r="M317" s="1" t="str" cm="1">
        <f t="array" ref="M317">_xlfn.IFS(B317&lt;10,"",L317&gt;0,"",L317&lt;0,"VALIDO")</f>
        <v/>
      </c>
      <c r="N317" s="3" t="str">
        <f t="shared" si="50"/>
        <v/>
      </c>
      <c r="O317" s="3" t="str">
        <f t="shared" si="51"/>
        <v/>
      </c>
      <c r="P317" s="3" t="str">
        <f t="shared" si="52"/>
        <v/>
      </c>
      <c r="Q317" s="3" t="str">
        <f t="shared" si="53"/>
        <v/>
      </c>
      <c r="R317" s="3" t="str">
        <f t="shared" si="54"/>
        <v/>
      </c>
      <c r="S317" s="25" t="e" cm="1" vm="1">
        <f t="array" aca="1" ref="S317" ca="1">IF(INDEX(U317:X317,COUNTA(U317:X317))&lt;0,"MEJORA CONTINUA","")</f>
        <v>#VALUE!</v>
      </c>
      <c r="T317" s="1">
        <f t="shared" si="55"/>
        <v>0</v>
      </c>
    </row>
    <row r="318" spans="2:20" x14ac:dyDescent="0.25">
      <c r="B318" s="1">
        <f>_xlfn.XLOOKUP(A318,ATLETAS!$C:$C,ATLETAS!B:B,"-")</f>
        <v>0</v>
      </c>
      <c r="C318" s="1">
        <f>_xlfn.XLOOKUP(A318,ATLETAS!$C:$C,ATLETAS!F:F,"-")</f>
        <v>0</v>
      </c>
      <c r="D318" s="19" t="str">
        <f t="shared" si="49"/>
        <v>-</v>
      </c>
      <c r="E318" s="3" t="str" cm="1">
        <f t="array" ref="E318">IFERROR(_xlfn._xlws.FILTER(BD_ATLETAS[TIEMPO],(BD_ATLETAS[ATLETA]=$A318)*(BD_ATLETAS[PRUEBA]='CHEQUEO D.M'!$B$1)*(BD_ATLETAS[SEXO]='CHEQUEO D.M'!$C$1)*(BD_ATLETAS[F. COMPETENCIA]='CHEQUEO D.M'!E$2)),"N/P")</f>
        <v>N/P</v>
      </c>
      <c r="F318" s="3" t="str" cm="1">
        <f t="array" ref="F318">IFERROR(_xlfn._xlws.FILTER(BD_ATLETAS[TIEMPO],(BD_ATLETAS[ATLETA]=$A318)*(BD_ATLETAS[PRUEBA]='CHEQUEO D.M'!$B$1)*(BD_ATLETAS[SEXO]='CHEQUEO D.M'!$C$1)*(BD_ATLETAS[F. COMPETENCIA]='CHEQUEO D.M'!F$2)),"N/P")</f>
        <v>N/P</v>
      </c>
      <c r="G318" s="3" t="str" cm="1">
        <f t="array" ref="G318">IFERROR(_xlfn._xlws.FILTER(BD_ATLETAS[TIEMPO],(BD_ATLETAS[ATLETA]=$A318)*(BD_ATLETAS[PRUEBA]='CHEQUEO D.M'!$B$1)*(BD_ATLETAS[SEXO]='CHEQUEO D.M'!$C$1)*(BD_ATLETAS[F. COMPETENCIA]='CHEQUEO D.M'!G$2)),"N/P")</f>
        <v>N/P</v>
      </c>
      <c r="H318" s="3" t="str" cm="1">
        <f t="array" ref="H318">IFERROR(_xlfn._xlws.FILTER(BD_ATLETAS[TIEMPO],(BD_ATLETAS[ATLETA]=$A318)*(BD_ATLETAS[PRUEBA]='CHEQUEO D.M'!$B$1)*(BD_ATLETAS[SEXO]='CHEQUEO D.M'!$C$1)*(BD_ATLETAS[F. COMPETENCIA]='CHEQUEO D.M'!H$2)),"N/P")</f>
        <v>N/P</v>
      </c>
      <c r="I318" s="3" t="str" cm="1">
        <f t="array" ref="I318">IFERROR(_xlfn._xlws.FILTER(BD_ATLETAS[TIEMPO],(BD_ATLETAS[ATLETA]=$A318)*(BD_ATLETAS[PRUEBA]='CHEQUEO D.M'!$B$1)*(BD_ATLETAS[SEXO]='CHEQUEO D.M'!$C$1)*(BD_ATLETAS[F. COMPETENCIA]='CHEQUEO D.M'!I$2)),"N/P")</f>
        <v>N/P</v>
      </c>
      <c r="J318" s="3" t="str" cm="1">
        <f t="array" ref="J318">IFERROR(_xlfn._xlws.FILTER(BD_ATLETAS[TIEMPO],(BD_ATLETAS[ATLETA]=$A318)*(BD_ATLETAS[PRUEBA]='CHEQUEO D.M'!$B$1)*(BD_ATLETAS[SEXO]='CHEQUEO D.M'!$C$1)*(BD_ATLETAS[F. COMPETENCIA]='CHEQUEO D.M'!J$2)),"N/P")</f>
        <v>N/P</v>
      </c>
      <c r="K318" s="3" t="str">
        <f t="shared" si="47"/>
        <v>-</v>
      </c>
      <c r="L318" s="3" t="str">
        <f t="shared" si="48"/>
        <v>-</v>
      </c>
      <c r="M318" s="1" t="str" cm="1">
        <f t="array" ref="M318">_xlfn.IFS(B318&lt;10,"",L318&gt;0,"",L318&lt;0,"VALIDO")</f>
        <v/>
      </c>
      <c r="N318" s="3" t="str">
        <f t="shared" si="50"/>
        <v/>
      </c>
      <c r="O318" s="3" t="str">
        <f t="shared" si="51"/>
        <v/>
      </c>
      <c r="P318" s="3" t="str">
        <f t="shared" si="52"/>
        <v/>
      </c>
      <c r="Q318" s="3" t="str">
        <f t="shared" si="53"/>
        <v/>
      </c>
      <c r="R318" s="3" t="str">
        <f t="shared" si="54"/>
        <v/>
      </c>
      <c r="S318" s="25" t="e" cm="1" vm="1">
        <f t="array" aca="1" ref="S318" ca="1">IF(INDEX(U318:X318,COUNTA(U318:X318))&lt;0,"MEJORA CONTINUA","")</f>
        <v>#VALUE!</v>
      </c>
      <c r="T318" s="1">
        <f t="shared" si="55"/>
        <v>0</v>
      </c>
    </row>
    <row r="319" spans="2:20" x14ac:dyDescent="0.25">
      <c r="B319" s="1">
        <f>_xlfn.XLOOKUP(A319,ATLETAS!$C:$C,ATLETAS!B:B,"-")</f>
        <v>0</v>
      </c>
      <c r="C319" s="1">
        <f>_xlfn.XLOOKUP(A319,ATLETAS!$C:$C,ATLETAS!F:F,"-")</f>
        <v>0</v>
      </c>
      <c r="D319" s="19" t="str">
        <f t="shared" si="49"/>
        <v>-</v>
      </c>
      <c r="E319" s="3" t="str" cm="1">
        <f t="array" ref="E319">IFERROR(_xlfn._xlws.FILTER(BD_ATLETAS[TIEMPO],(BD_ATLETAS[ATLETA]=$A319)*(BD_ATLETAS[PRUEBA]='CHEQUEO D.M'!$B$1)*(BD_ATLETAS[SEXO]='CHEQUEO D.M'!$C$1)*(BD_ATLETAS[F. COMPETENCIA]='CHEQUEO D.M'!E$2)),"N/P")</f>
        <v>N/P</v>
      </c>
      <c r="F319" s="3" t="str" cm="1">
        <f t="array" ref="F319">IFERROR(_xlfn._xlws.FILTER(BD_ATLETAS[TIEMPO],(BD_ATLETAS[ATLETA]=$A319)*(BD_ATLETAS[PRUEBA]='CHEQUEO D.M'!$B$1)*(BD_ATLETAS[SEXO]='CHEQUEO D.M'!$C$1)*(BD_ATLETAS[F. COMPETENCIA]='CHEQUEO D.M'!F$2)),"N/P")</f>
        <v>N/P</v>
      </c>
      <c r="G319" s="3" t="str" cm="1">
        <f t="array" ref="G319">IFERROR(_xlfn._xlws.FILTER(BD_ATLETAS[TIEMPO],(BD_ATLETAS[ATLETA]=$A319)*(BD_ATLETAS[PRUEBA]='CHEQUEO D.M'!$B$1)*(BD_ATLETAS[SEXO]='CHEQUEO D.M'!$C$1)*(BD_ATLETAS[F. COMPETENCIA]='CHEQUEO D.M'!G$2)),"N/P")</f>
        <v>N/P</v>
      </c>
      <c r="H319" s="3" t="str" cm="1">
        <f t="array" ref="H319">IFERROR(_xlfn._xlws.FILTER(BD_ATLETAS[TIEMPO],(BD_ATLETAS[ATLETA]=$A319)*(BD_ATLETAS[PRUEBA]='CHEQUEO D.M'!$B$1)*(BD_ATLETAS[SEXO]='CHEQUEO D.M'!$C$1)*(BD_ATLETAS[F. COMPETENCIA]='CHEQUEO D.M'!H$2)),"N/P")</f>
        <v>N/P</v>
      </c>
      <c r="I319" s="3" t="str" cm="1">
        <f t="array" ref="I319">IFERROR(_xlfn._xlws.FILTER(BD_ATLETAS[TIEMPO],(BD_ATLETAS[ATLETA]=$A319)*(BD_ATLETAS[PRUEBA]='CHEQUEO D.M'!$B$1)*(BD_ATLETAS[SEXO]='CHEQUEO D.M'!$C$1)*(BD_ATLETAS[F. COMPETENCIA]='CHEQUEO D.M'!I$2)),"N/P")</f>
        <v>N/P</v>
      </c>
      <c r="J319" s="3" t="str" cm="1">
        <f t="array" ref="J319">IFERROR(_xlfn._xlws.FILTER(BD_ATLETAS[TIEMPO],(BD_ATLETAS[ATLETA]=$A319)*(BD_ATLETAS[PRUEBA]='CHEQUEO D.M'!$B$1)*(BD_ATLETAS[SEXO]='CHEQUEO D.M'!$C$1)*(BD_ATLETAS[F. COMPETENCIA]='CHEQUEO D.M'!J$2)),"N/P")</f>
        <v>N/P</v>
      </c>
      <c r="K319" s="3" t="str">
        <f t="shared" si="47"/>
        <v>-</v>
      </c>
      <c r="L319" s="3" t="str">
        <f t="shared" si="48"/>
        <v>-</v>
      </c>
      <c r="M319" s="1" t="str" cm="1">
        <f t="array" ref="M319">_xlfn.IFS(B319&lt;10,"",L319&gt;0,"",L319&lt;0,"VALIDO")</f>
        <v/>
      </c>
      <c r="N319" s="3" t="str">
        <f t="shared" si="50"/>
        <v/>
      </c>
      <c r="O319" s="3" t="str">
        <f t="shared" si="51"/>
        <v/>
      </c>
      <c r="P319" s="3" t="str">
        <f t="shared" si="52"/>
        <v/>
      </c>
      <c r="Q319" s="3" t="str">
        <f t="shared" si="53"/>
        <v/>
      </c>
      <c r="R319" s="3" t="str">
        <f t="shared" si="54"/>
        <v/>
      </c>
      <c r="S319" s="25" t="e" cm="1" vm="1">
        <f t="array" aca="1" ref="S319" ca="1">IF(INDEX(U319:X319,COUNTA(U319:X319))&lt;0,"MEJORA CONTINUA","")</f>
        <v>#VALUE!</v>
      </c>
      <c r="T319" s="1">
        <f t="shared" si="55"/>
        <v>0</v>
      </c>
    </row>
    <row r="320" spans="2:20" x14ac:dyDescent="0.25">
      <c r="B320" s="1">
        <f>_xlfn.XLOOKUP(A320,ATLETAS!$C:$C,ATLETAS!B:B,"-")</f>
        <v>0</v>
      </c>
      <c r="C320" s="1">
        <f>_xlfn.XLOOKUP(A320,ATLETAS!$C:$C,ATLETAS!F:F,"-")</f>
        <v>0</v>
      </c>
      <c r="D320" s="19" t="str">
        <f t="shared" si="49"/>
        <v>-</v>
      </c>
      <c r="E320" s="3" t="str" cm="1">
        <f t="array" ref="E320">IFERROR(_xlfn._xlws.FILTER(BD_ATLETAS[TIEMPO],(BD_ATLETAS[ATLETA]=$A320)*(BD_ATLETAS[PRUEBA]='CHEQUEO D.M'!$B$1)*(BD_ATLETAS[SEXO]='CHEQUEO D.M'!$C$1)*(BD_ATLETAS[F. COMPETENCIA]='CHEQUEO D.M'!E$2)),"N/P")</f>
        <v>N/P</v>
      </c>
      <c r="F320" s="3" t="str" cm="1">
        <f t="array" ref="F320">IFERROR(_xlfn._xlws.FILTER(BD_ATLETAS[TIEMPO],(BD_ATLETAS[ATLETA]=$A320)*(BD_ATLETAS[PRUEBA]='CHEQUEO D.M'!$B$1)*(BD_ATLETAS[SEXO]='CHEQUEO D.M'!$C$1)*(BD_ATLETAS[F. COMPETENCIA]='CHEQUEO D.M'!F$2)),"N/P")</f>
        <v>N/P</v>
      </c>
      <c r="G320" s="3" t="str" cm="1">
        <f t="array" ref="G320">IFERROR(_xlfn._xlws.FILTER(BD_ATLETAS[TIEMPO],(BD_ATLETAS[ATLETA]=$A320)*(BD_ATLETAS[PRUEBA]='CHEQUEO D.M'!$B$1)*(BD_ATLETAS[SEXO]='CHEQUEO D.M'!$C$1)*(BD_ATLETAS[F. COMPETENCIA]='CHEQUEO D.M'!G$2)),"N/P")</f>
        <v>N/P</v>
      </c>
      <c r="H320" s="3" t="str" cm="1">
        <f t="array" ref="H320">IFERROR(_xlfn._xlws.FILTER(BD_ATLETAS[TIEMPO],(BD_ATLETAS[ATLETA]=$A320)*(BD_ATLETAS[PRUEBA]='CHEQUEO D.M'!$B$1)*(BD_ATLETAS[SEXO]='CHEQUEO D.M'!$C$1)*(BD_ATLETAS[F. COMPETENCIA]='CHEQUEO D.M'!H$2)),"N/P")</f>
        <v>N/P</v>
      </c>
      <c r="I320" s="3" t="str" cm="1">
        <f t="array" ref="I320">IFERROR(_xlfn._xlws.FILTER(BD_ATLETAS[TIEMPO],(BD_ATLETAS[ATLETA]=$A320)*(BD_ATLETAS[PRUEBA]='CHEQUEO D.M'!$B$1)*(BD_ATLETAS[SEXO]='CHEQUEO D.M'!$C$1)*(BD_ATLETAS[F. COMPETENCIA]='CHEQUEO D.M'!I$2)),"N/P")</f>
        <v>N/P</v>
      </c>
      <c r="J320" s="3" t="str" cm="1">
        <f t="array" ref="J320">IFERROR(_xlfn._xlws.FILTER(BD_ATLETAS[TIEMPO],(BD_ATLETAS[ATLETA]=$A320)*(BD_ATLETAS[PRUEBA]='CHEQUEO D.M'!$B$1)*(BD_ATLETAS[SEXO]='CHEQUEO D.M'!$C$1)*(BD_ATLETAS[F. COMPETENCIA]='CHEQUEO D.M'!J$2)),"N/P")</f>
        <v>N/P</v>
      </c>
      <c r="K320" s="3" t="str">
        <f t="shared" ref="K320:K383" si="56">IF(B320&gt;18,$AF$11,_xlfn.XLOOKUP(B320,$AD$3:$AD$11,$AF$3:$AF$11,"-"))</f>
        <v>-</v>
      </c>
      <c r="L320" s="3" t="str">
        <f t="shared" ref="L320:L383" si="57">IF(D320="-","-",SUM(LOOKUP(111,E320:J320)-K320))</f>
        <v>-</v>
      </c>
      <c r="M320" s="1" t="str" cm="1">
        <f t="array" ref="M320">_xlfn.IFS(B320&lt;10,"",L320&gt;0,"",L320&lt;0,"VALIDO")</f>
        <v/>
      </c>
      <c r="N320" s="3" t="str">
        <f t="shared" si="50"/>
        <v/>
      </c>
      <c r="O320" s="3" t="str">
        <f t="shared" si="51"/>
        <v/>
      </c>
      <c r="P320" s="3" t="str">
        <f t="shared" si="52"/>
        <v/>
      </c>
      <c r="Q320" s="3" t="str">
        <f t="shared" si="53"/>
        <v/>
      </c>
      <c r="R320" s="3" t="str">
        <f t="shared" si="54"/>
        <v/>
      </c>
      <c r="S320" s="25" t="e" cm="1" vm="1">
        <f t="array" aca="1" ref="S320" ca="1">IF(INDEX(U320:X320,COUNTA(U320:X320))&lt;0,"MEJORA CONTINUA","")</f>
        <v>#VALUE!</v>
      </c>
      <c r="T320" s="1">
        <f t="shared" si="55"/>
        <v>0</v>
      </c>
    </row>
    <row r="321" spans="2:20" x14ac:dyDescent="0.25">
      <c r="B321" s="1">
        <f>_xlfn.XLOOKUP(A321,ATLETAS!$C:$C,ATLETAS!B:B,"-")</f>
        <v>0</v>
      </c>
      <c r="C321" s="1">
        <f>_xlfn.XLOOKUP(A321,ATLETAS!$C:$C,ATLETAS!F:F,"-")</f>
        <v>0</v>
      </c>
      <c r="D321" s="19" t="str">
        <f t="shared" si="49"/>
        <v>-</v>
      </c>
      <c r="E321" s="3" t="str" cm="1">
        <f t="array" ref="E321">IFERROR(_xlfn._xlws.FILTER(BD_ATLETAS[TIEMPO],(BD_ATLETAS[ATLETA]=$A321)*(BD_ATLETAS[PRUEBA]='CHEQUEO D.M'!$B$1)*(BD_ATLETAS[SEXO]='CHEQUEO D.M'!$C$1)*(BD_ATLETAS[F. COMPETENCIA]='CHEQUEO D.M'!E$2)),"N/P")</f>
        <v>N/P</v>
      </c>
      <c r="F321" s="3" t="str" cm="1">
        <f t="array" ref="F321">IFERROR(_xlfn._xlws.FILTER(BD_ATLETAS[TIEMPO],(BD_ATLETAS[ATLETA]=$A321)*(BD_ATLETAS[PRUEBA]='CHEQUEO D.M'!$B$1)*(BD_ATLETAS[SEXO]='CHEQUEO D.M'!$C$1)*(BD_ATLETAS[F. COMPETENCIA]='CHEQUEO D.M'!F$2)),"N/P")</f>
        <v>N/P</v>
      </c>
      <c r="G321" s="3" t="str" cm="1">
        <f t="array" ref="G321">IFERROR(_xlfn._xlws.FILTER(BD_ATLETAS[TIEMPO],(BD_ATLETAS[ATLETA]=$A321)*(BD_ATLETAS[PRUEBA]='CHEQUEO D.M'!$B$1)*(BD_ATLETAS[SEXO]='CHEQUEO D.M'!$C$1)*(BD_ATLETAS[F. COMPETENCIA]='CHEQUEO D.M'!G$2)),"N/P")</f>
        <v>N/P</v>
      </c>
      <c r="H321" s="3" t="str" cm="1">
        <f t="array" ref="H321">IFERROR(_xlfn._xlws.FILTER(BD_ATLETAS[TIEMPO],(BD_ATLETAS[ATLETA]=$A321)*(BD_ATLETAS[PRUEBA]='CHEQUEO D.M'!$B$1)*(BD_ATLETAS[SEXO]='CHEQUEO D.M'!$C$1)*(BD_ATLETAS[F. COMPETENCIA]='CHEQUEO D.M'!H$2)),"N/P")</f>
        <v>N/P</v>
      </c>
      <c r="I321" s="3" t="str" cm="1">
        <f t="array" ref="I321">IFERROR(_xlfn._xlws.FILTER(BD_ATLETAS[TIEMPO],(BD_ATLETAS[ATLETA]=$A321)*(BD_ATLETAS[PRUEBA]='CHEQUEO D.M'!$B$1)*(BD_ATLETAS[SEXO]='CHEQUEO D.M'!$C$1)*(BD_ATLETAS[F. COMPETENCIA]='CHEQUEO D.M'!I$2)),"N/P")</f>
        <v>N/P</v>
      </c>
      <c r="J321" s="3" t="str" cm="1">
        <f t="array" ref="J321">IFERROR(_xlfn._xlws.FILTER(BD_ATLETAS[TIEMPO],(BD_ATLETAS[ATLETA]=$A321)*(BD_ATLETAS[PRUEBA]='CHEQUEO D.M'!$B$1)*(BD_ATLETAS[SEXO]='CHEQUEO D.M'!$C$1)*(BD_ATLETAS[F. COMPETENCIA]='CHEQUEO D.M'!J$2)),"N/P")</f>
        <v>N/P</v>
      </c>
      <c r="K321" s="3" t="str">
        <f t="shared" si="56"/>
        <v>-</v>
      </c>
      <c r="L321" s="3" t="str">
        <f t="shared" si="57"/>
        <v>-</v>
      </c>
      <c r="M321" s="1" t="str" cm="1">
        <f t="array" ref="M321">_xlfn.IFS(B321&lt;10,"",L321&gt;0,"",L321&lt;0,"VALIDO")</f>
        <v/>
      </c>
      <c r="N321" s="3" t="str">
        <f t="shared" si="50"/>
        <v/>
      </c>
      <c r="O321" s="3" t="str">
        <f t="shared" si="51"/>
        <v/>
      </c>
      <c r="P321" s="3" t="str">
        <f t="shared" si="52"/>
        <v/>
      </c>
      <c r="Q321" s="3" t="str">
        <f t="shared" si="53"/>
        <v/>
      </c>
      <c r="R321" s="3" t="str">
        <f t="shared" si="54"/>
        <v/>
      </c>
      <c r="S321" s="25" t="e" cm="1" vm="1">
        <f t="array" aca="1" ref="S321" ca="1">IF(INDEX(U321:X321,COUNTA(U321:X321))&lt;0,"MEJORA CONTINUA","")</f>
        <v>#VALUE!</v>
      </c>
      <c r="T321" s="1">
        <f t="shared" si="55"/>
        <v>0</v>
      </c>
    </row>
    <row r="322" spans="2:20" x14ac:dyDescent="0.25">
      <c r="B322" s="1">
        <f>_xlfn.XLOOKUP(A322,ATLETAS!$C:$C,ATLETAS!B:B,"-")</f>
        <v>0</v>
      </c>
      <c r="C322" s="1">
        <f>_xlfn.XLOOKUP(A322,ATLETAS!$C:$C,ATLETAS!F:F,"-")</f>
        <v>0</v>
      </c>
      <c r="D322" s="19" t="str">
        <f t="shared" si="49"/>
        <v>-</v>
      </c>
      <c r="E322" s="3" t="str" cm="1">
        <f t="array" ref="E322">IFERROR(_xlfn._xlws.FILTER(BD_ATLETAS[TIEMPO],(BD_ATLETAS[ATLETA]=$A322)*(BD_ATLETAS[PRUEBA]='CHEQUEO D.M'!$B$1)*(BD_ATLETAS[SEXO]='CHEQUEO D.M'!$C$1)*(BD_ATLETAS[F. COMPETENCIA]='CHEQUEO D.M'!E$2)),"N/P")</f>
        <v>N/P</v>
      </c>
      <c r="F322" s="3" t="str" cm="1">
        <f t="array" ref="F322">IFERROR(_xlfn._xlws.FILTER(BD_ATLETAS[TIEMPO],(BD_ATLETAS[ATLETA]=$A322)*(BD_ATLETAS[PRUEBA]='CHEQUEO D.M'!$B$1)*(BD_ATLETAS[SEXO]='CHEQUEO D.M'!$C$1)*(BD_ATLETAS[F. COMPETENCIA]='CHEQUEO D.M'!F$2)),"N/P")</f>
        <v>N/P</v>
      </c>
      <c r="G322" s="3" t="str" cm="1">
        <f t="array" ref="G322">IFERROR(_xlfn._xlws.FILTER(BD_ATLETAS[TIEMPO],(BD_ATLETAS[ATLETA]=$A322)*(BD_ATLETAS[PRUEBA]='CHEQUEO D.M'!$B$1)*(BD_ATLETAS[SEXO]='CHEQUEO D.M'!$C$1)*(BD_ATLETAS[F. COMPETENCIA]='CHEQUEO D.M'!G$2)),"N/P")</f>
        <v>N/P</v>
      </c>
      <c r="H322" s="3" t="str" cm="1">
        <f t="array" ref="H322">IFERROR(_xlfn._xlws.FILTER(BD_ATLETAS[TIEMPO],(BD_ATLETAS[ATLETA]=$A322)*(BD_ATLETAS[PRUEBA]='CHEQUEO D.M'!$B$1)*(BD_ATLETAS[SEXO]='CHEQUEO D.M'!$C$1)*(BD_ATLETAS[F. COMPETENCIA]='CHEQUEO D.M'!H$2)),"N/P")</f>
        <v>N/P</v>
      </c>
      <c r="I322" s="3" t="str" cm="1">
        <f t="array" ref="I322">IFERROR(_xlfn._xlws.FILTER(BD_ATLETAS[TIEMPO],(BD_ATLETAS[ATLETA]=$A322)*(BD_ATLETAS[PRUEBA]='CHEQUEO D.M'!$B$1)*(BD_ATLETAS[SEXO]='CHEQUEO D.M'!$C$1)*(BD_ATLETAS[F. COMPETENCIA]='CHEQUEO D.M'!I$2)),"N/P")</f>
        <v>N/P</v>
      </c>
      <c r="J322" s="3" t="str" cm="1">
        <f t="array" ref="J322">IFERROR(_xlfn._xlws.FILTER(BD_ATLETAS[TIEMPO],(BD_ATLETAS[ATLETA]=$A322)*(BD_ATLETAS[PRUEBA]='CHEQUEO D.M'!$B$1)*(BD_ATLETAS[SEXO]='CHEQUEO D.M'!$C$1)*(BD_ATLETAS[F. COMPETENCIA]='CHEQUEO D.M'!J$2)),"N/P")</f>
        <v>N/P</v>
      </c>
      <c r="K322" s="3" t="str">
        <f t="shared" si="56"/>
        <v>-</v>
      </c>
      <c r="L322" s="3" t="str">
        <f t="shared" si="57"/>
        <v>-</v>
      </c>
      <c r="M322" s="1" t="str" cm="1">
        <f t="array" ref="M322">_xlfn.IFS(B322&lt;10,"",L322&gt;0,"",L322&lt;0,"VALIDO")</f>
        <v/>
      </c>
      <c r="N322" s="3" t="str">
        <f t="shared" si="50"/>
        <v/>
      </c>
      <c r="O322" s="3" t="str">
        <f t="shared" si="51"/>
        <v/>
      </c>
      <c r="P322" s="3" t="str">
        <f t="shared" si="52"/>
        <v/>
      </c>
      <c r="Q322" s="3" t="str">
        <f t="shared" si="53"/>
        <v/>
      </c>
      <c r="R322" s="3" t="str">
        <f t="shared" si="54"/>
        <v/>
      </c>
      <c r="S322" s="25" t="e" cm="1" vm="1">
        <f t="array" aca="1" ref="S322" ca="1">IF(INDEX(U322:X322,COUNTA(U322:X322))&lt;0,"MEJORA CONTINUA","")</f>
        <v>#VALUE!</v>
      </c>
      <c r="T322" s="1">
        <f t="shared" si="55"/>
        <v>0</v>
      </c>
    </row>
    <row r="323" spans="2:20" x14ac:dyDescent="0.25">
      <c r="B323" s="1">
        <f>_xlfn.XLOOKUP(A323,ATLETAS!$C:$C,ATLETAS!B:B,"-")</f>
        <v>0</v>
      </c>
      <c r="C323" s="1">
        <f>_xlfn.XLOOKUP(A323,ATLETAS!$C:$C,ATLETAS!F:F,"-")</f>
        <v>0</v>
      </c>
      <c r="D323" s="19" t="str">
        <f t="shared" ref="D323:D386" si="58">IF(MIN(E323:J323)=0,"-",MIN(E323:J323))</f>
        <v>-</v>
      </c>
      <c r="E323" s="3" t="str" cm="1">
        <f t="array" ref="E323">IFERROR(_xlfn._xlws.FILTER(BD_ATLETAS[TIEMPO],(BD_ATLETAS[ATLETA]=$A323)*(BD_ATLETAS[PRUEBA]='CHEQUEO D.M'!$B$1)*(BD_ATLETAS[SEXO]='CHEQUEO D.M'!$C$1)*(BD_ATLETAS[F. COMPETENCIA]='CHEQUEO D.M'!E$2)),"N/P")</f>
        <v>N/P</v>
      </c>
      <c r="F323" s="3" t="str" cm="1">
        <f t="array" ref="F323">IFERROR(_xlfn._xlws.FILTER(BD_ATLETAS[TIEMPO],(BD_ATLETAS[ATLETA]=$A323)*(BD_ATLETAS[PRUEBA]='CHEQUEO D.M'!$B$1)*(BD_ATLETAS[SEXO]='CHEQUEO D.M'!$C$1)*(BD_ATLETAS[F. COMPETENCIA]='CHEQUEO D.M'!F$2)),"N/P")</f>
        <v>N/P</v>
      </c>
      <c r="G323" s="3" t="str" cm="1">
        <f t="array" ref="G323">IFERROR(_xlfn._xlws.FILTER(BD_ATLETAS[TIEMPO],(BD_ATLETAS[ATLETA]=$A323)*(BD_ATLETAS[PRUEBA]='CHEQUEO D.M'!$B$1)*(BD_ATLETAS[SEXO]='CHEQUEO D.M'!$C$1)*(BD_ATLETAS[F. COMPETENCIA]='CHEQUEO D.M'!G$2)),"N/P")</f>
        <v>N/P</v>
      </c>
      <c r="H323" s="3" t="str" cm="1">
        <f t="array" ref="H323">IFERROR(_xlfn._xlws.FILTER(BD_ATLETAS[TIEMPO],(BD_ATLETAS[ATLETA]=$A323)*(BD_ATLETAS[PRUEBA]='CHEQUEO D.M'!$B$1)*(BD_ATLETAS[SEXO]='CHEQUEO D.M'!$C$1)*(BD_ATLETAS[F. COMPETENCIA]='CHEQUEO D.M'!H$2)),"N/P")</f>
        <v>N/P</v>
      </c>
      <c r="I323" s="3" t="str" cm="1">
        <f t="array" ref="I323">IFERROR(_xlfn._xlws.FILTER(BD_ATLETAS[TIEMPO],(BD_ATLETAS[ATLETA]=$A323)*(BD_ATLETAS[PRUEBA]='CHEQUEO D.M'!$B$1)*(BD_ATLETAS[SEXO]='CHEQUEO D.M'!$C$1)*(BD_ATLETAS[F. COMPETENCIA]='CHEQUEO D.M'!I$2)),"N/P")</f>
        <v>N/P</v>
      </c>
      <c r="J323" s="3" t="str" cm="1">
        <f t="array" ref="J323">IFERROR(_xlfn._xlws.FILTER(BD_ATLETAS[TIEMPO],(BD_ATLETAS[ATLETA]=$A323)*(BD_ATLETAS[PRUEBA]='CHEQUEO D.M'!$B$1)*(BD_ATLETAS[SEXO]='CHEQUEO D.M'!$C$1)*(BD_ATLETAS[F. COMPETENCIA]='CHEQUEO D.M'!J$2)),"N/P")</f>
        <v>N/P</v>
      </c>
      <c r="K323" s="3" t="str">
        <f t="shared" si="56"/>
        <v>-</v>
      </c>
      <c r="L323" s="3" t="str">
        <f t="shared" si="57"/>
        <v>-</v>
      </c>
      <c r="M323" s="1" t="str" cm="1">
        <f t="array" ref="M323">_xlfn.IFS(B323&lt;10,"",L323&gt;0,"",L323&lt;0,"VALIDO")</f>
        <v/>
      </c>
      <c r="N323" s="3" t="str">
        <f t="shared" ref="N323:N386" si="59">IFERROR(SUM(F323-E323),"")</f>
        <v/>
      </c>
      <c r="O323" s="3" t="str">
        <f t="shared" ref="O323:O386" si="60">IFERROR(SUM(G323-F323),"")</f>
        <v/>
      </c>
      <c r="P323" s="3" t="str">
        <f t="shared" ref="P323:P386" si="61">IFERROR(SUM(H323-G323),"")</f>
        <v/>
      </c>
      <c r="Q323" s="3" t="str">
        <f t="shared" ref="Q323:Q386" si="62">IFERROR(SUM(I323-H323),"")</f>
        <v/>
      </c>
      <c r="R323" s="3" t="str">
        <f t="shared" ref="R323:R386" si="63">IFERROR(SUM(J323-I323),"")</f>
        <v/>
      </c>
      <c r="S323" s="25" t="e" cm="1" vm="1">
        <f t="array" aca="1" ref="S323" ca="1">IF(INDEX(U323:X323,COUNTA(U323:X323))&lt;0,"MEJORA CONTINUA","")</f>
        <v>#VALUE!</v>
      </c>
      <c r="T323" s="1">
        <f t="shared" ref="T323:T386" si="64">COUNT(E323:J323)</f>
        <v>0</v>
      </c>
    </row>
    <row r="324" spans="2:20" x14ac:dyDescent="0.25">
      <c r="B324" s="1">
        <f>_xlfn.XLOOKUP(A324,ATLETAS!$C:$C,ATLETAS!B:B,"-")</f>
        <v>0</v>
      </c>
      <c r="C324" s="1">
        <f>_xlfn.XLOOKUP(A324,ATLETAS!$C:$C,ATLETAS!F:F,"-")</f>
        <v>0</v>
      </c>
      <c r="D324" s="19" t="str">
        <f t="shared" si="58"/>
        <v>-</v>
      </c>
      <c r="E324" s="3" t="str" cm="1">
        <f t="array" ref="E324">IFERROR(_xlfn._xlws.FILTER(BD_ATLETAS[TIEMPO],(BD_ATLETAS[ATLETA]=$A324)*(BD_ATLETAS[PRUEBA]='CHEQUEO D.M'!$B$1)*(BD_ATLETAS[SEXO]='CHEQUEO D.M'!$C$1)*(BD_ATLETAS[F. COMPETENCIA]='CHEQUEO D.M'!E$2)),"N/P")</f>
        <v>N/P</v>
      </c>
      <c r="F324" s="3" t="str" cm="1">
        <f t="array" ref="F324">IFERROR(_xlfn._xlws.FILTER(BD_ATLETAS[TIEMPO],(BD_ATLETAS[ATLETA]=$A324)*(BD_ATLETAS[PRUEBA]='CHEQUEO D.M'!$B$1)*(BD_ATLETAS[SEXO]='CHEQUEO D.M'!$C$1)*(BD_ATLETAS[F. COMPETENCIA]='CHEQUEO D.M'!F$2)),"N/P")</f>
        <v>N/P</v>
      </c>
      <c r="G324" s="3" t="str" cm="1">
        <f t="array" ref="G324">IFERROR(_xlfn._xlws.FILTER(BD_ATLETAS[TIEMPO],(BD_ATLETAS[ATLETA]=$A324)*(BD_ATLETAS[PRUEBA]='CHEQUEO D.M'!$B$1)*(BD_ATLETAS[SEXO]='CHEQUEO D.M'!$C$1)*(BD_ATLETAS[F. COMPETENCIA]='CHEQUEO D.M'!G$2)),"N/P")</f>
        <v>N/P</v>
      </c>
      <c r="H324" s="3" t="str" cm="1">
        <f t="array" ref="H324">IFERROR(_xlfn._xlws.FILTER(BD_ATLETAS[TIEMPO],(BD_ATLETAS[ATLETA]=$A324)*(BD_ATLETAS[PRUEBA]='CHEQUEO D.M'!$B$1)*(BD_ATLETAS[SEXO]='CHEQUEO D.M'!$C$1)*(BD_ATLETAS[F. COMPETENCIA]='CHEQUEO D.M'!H$2)),"N/P")</f>
        <v>N/P</v>
      </c>
      <c r="I324" s="3" t="str" cm="1">
        <f t="array" ref="I324">IFERROR(_xlfn._xlws.FILTER(BD_ATLETAS[TIEMPO],(BD_ATLETAS[ATLETA]=$A324)*(BD_ATLETAS[PRUEBA]='CHEQUEO D.M'!$B$1)*(BD_ATLETAS[SEXO]='CHEQUEO D.M'!$C$1)*(BD_ATLETAS[F. COMPETENCIA]='CHEQUEO D.M'!I$2)),"N/P")</f>
        <v>N/P</v>
      </c>
      <c r="J324" s="3" t="str" cm="1">
        <f t="array" ref="J324">IFERROR(_xlfn._xlws.FILTER(BD_ATLETAS[TIEMPO],(BD_ATLETAS[ATLETA]=$A324)*(BD_ATLETAS[PRUEBA]='CHEQUEO D.M'!$B$1)*(BD_ATLETAS[SEXO]='CHEQUEO D.M'!$C$1)*(BD_ATLETAS[F. COMPETENCIA]='CHEQUEO D.M'!J$2)),"N/P")</f>
        <v>N/P</v>
      </c>
      <c r="K324" s="3" t="str">
        <f t="shared" si="56"/>
        <v>-</v>
      </c>
      <c r="L324" s="3" t="str">
        <f t="shared" si="57"/>
        <v>-</v>
      </c>
      <c r="M324" s="1" t="str" cm="1">
        <f t="array" ref="M324">_xlfn.IFS(B324&lt;10,"",L324&gt;0,"",L324&lt;0,"VALIDO")</f>
        <v/>
      </c>
      <c r="N324" s="3" t="str">
        <f t="shared" si="59"/>
        <v/>
      </c>
      <c r="O324" s="3" t="str">
        <f t="shared" si="60"/>
        <v/>
      </c>
      <c r="P324" s="3" t="str">
        <f t="shared" si="61"/>
        <v/>
      </c>
      <c r="Q324" s="3" t="str">
        <f t="shared" si="62"/>
        <v/>
      </c>
      <c r="R324" s="3" t="str">
        <f t="shared" si="63"/>
        <v/>
      </c>
      <c r="S324" s="25" t="e" cm="1" vm="1">
        <f t="array" aca="1" ref="S324" ca="1">IF(INDEX(U324:X324,COUNTA(U324:X324))&lt;0,"MEJORA CONTINUA","")</f>
        <v>#VALUE!</v>
      </c>
      <c r="T324" s="1">
        <f t="shared" si="64"/>
        <v>0</v>
      </c>
    </row>
    <row r="325" spans="2:20" x14ac:dyDescent="0.25">
      <c r="B325" s="1">
        <f>_xlfn.XLOOKUP(A325,ATLETAS!$C:$C,ATLETAS!B:B,"-")</f>
        <v>0</v>
      </c>
      <c r="C325" s="1">
        <f>_xlfn.XLOOKUP(A325,ATLETAS!$C:$C,ATLETAS!F:F,"-")</f>
        <v>0</v>
      </c>
      <c r="D325" s="19" t="str">
        <f t="shared" si="58"/>
        <v>-</v>
      </c>
      <c r="E325" s="3" t="str" cm="1">
        <f t="array" ref="E325">IFERROR(_xlfn._xlws.FILTER(BD_ATLETAS[TIEMPO],(BD_ATLETAS[ATLETA]=$A325)*(BD_ATLETAS[PRUEBA]='CHEQUEO D.M'!$B$1)*(BD_ATLETAS[SEXO]='CHEQUEO D.M'!$C$1)*(BD_ATLETAS[F. COMPETENCIA]='CHEQUEO D.M'!E$2)),"N/P")</f>
        <v>N/P</v>
      </c>
      <c r="F325" s="3" t="str" cm="1">
        <f t="array" ref="F325">IFERROR(_xlfn._xlws.FILTER(BD_ATLETAS[TIEMPO],(BD_ATLETAS[ATLETA]=$A325)*(BD_ATLETAS[PRUEBA]='CHEQUEO D.M'!$B$1)*(BD_ATLETAS[SEXO]='CHEQUEO D.M'!$C$1)*(BD_ATLETAS[F. COMPETENCIA]='CHEQUEO D.M'!F$2)),"N/P")</f>
        <v>N/P</v>
      </c>
      <c r="G325" s="3" t="str" cm="1">
        <f t="array" ref="G325">IFERROR(_xlfn._xlws.FILTER(BD_ATLETAS[TIEMPO],(BD_ATLETAS[ATLETA]=$A325)*(BD_ATLETAS[PRUEBA]='CHEQUEO D.M'!$B$1)*(BD_ATLETAS[SEXO]='CHEQUEO D.M'!$C$1)*(BD_ATLETAS[F. COMPETENCIA]='CHEQUEO D.M'!G$2)),"N/P")</f>
        <v>N/P</v>
      </c>
      <c r="H325" s="3" t="str" cm="1">
        <f t="array" ref="H325">IFERROR(_xlfn._xlws.FILTER(BD_ATLETAS[TIEMPO],(BD_ATLETAS[ATLETA]=$A325)*(BD_ATLETAS[PRUEBA]='CHEQUEO D.M'!$B$1)*(BD_ATLETAS[SEXO]='CHEQUEO D.M'!$C$1)*(BD_ATLETAS[F. COMPETENCIA]='CHEQUEO D.M'!H$2)),"N/P")</f>
        <v>N/P</v>
      </c>
      <c r="I325" s="3" t="str" cm="1">
        <f t="array" ref="I325">IFERROR(_xlfn._xlws.FILTER(BD_ATLETAS[TIEMPO],(BD_ATLETAS[ATLETA]=$A325)*(BD_ATLETAS[PRUEBA]='CHEQUEO D.M'!$B$1)*(BD_ATLETAS[SEXO]='CHEQUEO D.M'!$C$1)*(BD_ATLETAS[F. COMPETENCIA]='CHEQUEO D.M'!I$2)),"N/P")</f>
        <v>N/P</v>
      </c>
      <c r="J325" s="3" t="str" cm="1">
        <f t="array" ref="J325">IFERROR(_xlfn._xlws.FILTER(BD_ATLETAS[TIEMPO],(BD_ATLETAS[ATLETA]=$A325)*(BD_ATLETAS[PRUEBA]='CHEQUEO D.M'!$B$1)*(BD_ATLETAS[SEXO]='CHEQUEO D.M'!$C$1)*(BD_ATLETAS[F. COMPETENCIA]='CHEQUEO D.M'!J$2)),"N/P")</f>
        <v>N/P</v>
      </c>
      <c r="K325" s="3" t="str">
        <f t="shared" si="56"/>
        <v>-</v>
      </c>
      <c r="L325" s="3" t="str">
        <f t="shared" si="57"/>
        <v>-</v>
      </c>
      <c r="M325" s="1" t="str" cm="1">
        <f t="array" ref="M325">_xlfn.IFS(B325&lt;10,"",L325&gt;0,"",L325&lt;0,"VALIDO")</f>
        <v/>
      </c>
      <c r="N325" s="3" t="str">
        <f t="shared" si="59"/>
        <v/>
      </c>
      <c r="O325" s="3" t="str">
        <f t="shared" si="60"/>
        <v/>
      </c>
      <c r="P325" s="3" t="str">
        <f t="shared" si="61"/>
        <v/>
      </c>
      <c r="Q325" s="3" t="str">
        <f t="shared" si="62"/>
        <v/>
      </c>
      <c r="R325" s="3" t="str">
        <f t="shared" si="63"/>
        <v/>
      </c>
      <c r="S325" s="25" t="e" cm="1" vm="1">
        <f t="array" aca="1" ref="S325" ca="1">IF(INDEX(U325:X325,COUNTA(U325:X325))&lt;0,"MEJORA CONTINUA","")</f>
        <v>#VALUE!</v>
      </c>
      <c r="T325" s="1">
        <f t="shared" si="64"/>
        <v>0</v>
      </c>
    </row>
    <row r="326" spans="2:20" x14ac:dyDescent="0.25">
      <c r="B326" s="1">
        <f>_xlfn.XLOOKUP(A326,ATLETAS!$C:$C,ATLETAS!B:B,"-")</f>
        <v>0</v>
      </c>
      <c r="C326" s="1">
        <f>_xlfn.XLOOKUP(A326,ATLETAS!$C:$C,ATLETAS!F:F,"-")</f>
        <v>0</v>
      </c>
      <c r="D326" s="19" t="str">
        <f t="shared" si="58"/>
        <v>-</v>
      </c>
      <c r="E326" s="3" t="str" cm="1">
        <f t="array" ref="E326">IFERROR(_xlfn._xlws.FILTER(BD_ATLETAS[TIEMPO],(BD_ATLETAS[ATLETA]=$A326)*(BD_ATLETAS[PRUEBA]='CHEQUEO D.M'!$B$1)*(BD_ATLETAS[SEXO]='CHEQUEO D.M'!$C$1)*(BD_ATLETAS[F. COMPETENCIA]='CHEQUEO D.M'!E$2)),"N/P")</f>
        <v>N/P</v>
      </c>
      <c r="F326" s="3" t="str" cm="1">
        <f t="array" ref="F326">IFERROR(_xlfn._xlws.FILTER(BD_ATLETAS[TIEMPO],(BD_ATLETAS[ATLETA]=$A326)*(BD_ATLETAS[PRUEBA]='CHEQUEO D.M'!$B$1)*(BD_ATLETAS[SEXO]='CHEQUEO D.M'!$C$1)*(BD_ATLETAS[F. COMPETENCIA]='CHEQUEO D.M'!F$2)),"N/P")</f>
        <v>N/P</v>
      </c>
      <c r="G326" s="3" t="str" cm="1">
        <f t="array" ref="G326">IFERROR(_xlfn._xlws.FILTER(BD_ATLETAS[TIEMPO],(BD_ATLETAS[ATLETA]=$A326)*(BD_ATLETAS[PRUEBA]='CHEQUEO D.M'!$B$1)*(BD_ATLETAS[SEXO]='CHEQUEO D.M'!$C$1)*(BD_ATLETAS[F. COMPETENCIA]='CHEQUEO D.M'!G$2)),"N/P")</f>
        <v>N/P</v>
      </c>
      <c r="H326" s="3" t="str" cm="1">
        <f t="array" ref="H326">IFERROR(_xlfn._xlws.FILTER(BD_ATLETAS[TIEMPO],(BD_ATLETAS[ATLETA]=$A326)*(BD_ATLETAS[PRUEBA]='CHEQUEO D.M'!$B$1)*(BD_ATLETAS[SEXO]='CHEQUEO D.M'!$C$1)*(BD_ATLETAS[F. COMPETENCIA]='CHEQUEO D.M'!H$2)),"N/P")</f>
        <v>N/P</v>
      </c>
      <c r="I326" s="3" t="str" cm="1">
        <f t="array" ref="I326">IFERROR(_xlfn._xlws.FILTER(BD_ATLETAS[TIEMPO],(BD_ATLETAS[ATLETA]=$A326)*(BD_ATLETAS[PRUEBA]='CHEQUEO D.M'!$B$1)*(BD_ATLETAS[SEXO]='CHEQUEO D.M'!$C$1)*(BD_ATLETAS[F. COMPETENCIA]='CHEQUEO D.M'!I$2)),"N/P")</f>
        <v>N/P</v>
      </c>
      <c r="J326" s="3" t="str" cm="1">
        <f t="array" ref="J326">IFERROR(_xlfn._xlws.FILTER(BD_ATLETAS[TIEMPO],(BD_ATLETAS[ATLETA]=$A326)*(BD_ATLETAS[PRUEBA]='CHEQUEO D.M'!$B$1)*(BD_ATLETAS[SEXO]='CHEQUEO D.M'!$C$1)*(BD_ATLETAS[F. COMPETENCIA]='CHEQUEO D.M'!J$2)),"N/P")</f>
        <v>N/P</v>
      </c>
      <c r="K326" s="3" t="str">
        <f t="shared" si="56"/>
        <v>-</v>
      </c>
      <c r="L326" s="3" t="str">
        <f t="shared" si="57"/>
        <v>-</v>
      </c>
      <c r="M326" s="1" t="str" cm="1">
        <f t="array" ref="M326">_xlfn.IFS(B326&lt;10,"",L326&gt;0,"",L326&lt;0,"VALIDO")</f>
        <v/>
      </c>
      <c r="N326" s="3" t="str">
        <f t="shared" si="59"/>
        <v/>
      </c>
      <c r="O326" s="3" t="str">
        <f t="shared" si="60"/>
        <v/>
      </c>
      <c r="P326" s="3" t="str">
        <f t="shared" si="61"/>
        <v/>
      </c>
      <c r="Q326" s="3" t="str">
        <f t="shared" si="62"/>
        <v/>
      </c>
      <c r="R326" s="3" t="str">
        <f t="shared" si="63"/>
        <v/>
      </c>
      <c r="S326" s="25" t="e" cm="1" vm="1">
        <f t="array" aca="1" ref="S326" ca="1">IF(INDEX(U326:X326,COUNTA(U326:X326))&lt;0,"MEJORA CONTINUA","")</f>
        <v>#VALUE!</v>
      </c>
      <c r="T326" s="1">
        <f t="shared" si="64"/>
        <v>0</v>
      </c>
    </row>
    <row r="327" spans="2:20" x14ac:dyDescent="0.25">
      <c r="B327" s="1">
        <f>_xlfn.XLOOKUP(A327,ATLETAS!$C:$C,ATLETAS!B:B,"-")</f>
        <v>0</v>
      </c>
      <c r="C327" s="1">
        <f>_xlfn.XLOOKUP(A327,ATLETAS!$C:$C,ATLETAS!F:F,"-")</f>
        <v>0</v>
      </c>
      <c r="D327" s="19" t="str">
        <f t="shared" si="58"/>
        <v>-</v>
      </c>
      <c r="E327" s="3" t="str" cm="1">
        <f t="array" ref="E327">IFERROR(_xlfn._xlws.FILTER(BD_ATLETAS[TIEMPO],(BD_ATLETAS[ATLETA]=$A327)*(BD_ATLETAS[PRUEBA]='CHEQUEO D.M'!$B$1)*(BD_ATLETAS[SEXO]='CHEQUEO D.M'!$C$1)*(BD_ATLETAS[F. COMPETENCIA]='CHEQUEO D.M'!E$2)),"N/P")</f>
        <v>N/P</v>
      </c>
      <c r="F327" s="3" t="str" cm="1">
        <f t="array" ref="F327">IFERROR(_xlfn._xlws.FILTER(BD_ATLETAS[TIEMPO],(BD_ATLETAS[ATLETA]=$A327)*(BD_ATLETAS[PRUEBA]='CHEQUEO D.M'!$B$1)*(BD_ATLETAS[SEXO]='CHEQUEO D.M'!$C$1)*(BD_ATLETAS[F. COMPETENCIA]='CHEQUEO D.M'!F$2)),"N/P")</f>
        <v>N/P</v>
      </c>
      <c r="G327" s="3" t="str" cm="1">
        <f t="array" ref="G327">IFERROR(_xlfn._xlws.FILTER(BD_ATLETAS[TIEMPO],(BD_ATLETAS[ATLETA]=$A327)*(BD_ATLETAS[PRUEBA]='CHEQUEO D.M'!$B$1)*(BD_ATLETAS[SEXO]='CHEQUEO D.M'!$C$1)*(BD_ATLETAS[F. COMPETENCIA]='CHEQUEO D.M'!G$2)),"N/P")</f>
        <v>N/P</v>
      </c>
      <c r="H327" s="3" t="str" cm="1">
        <f t="array" ref="H327">IFERROR(_xlfn._xlws.FILTER(BD_ATLETAS[TIEMPO],(BD_ATLETAS[ATLETA]=$A327)*(BD_ATLETAS[PRUEBA]='CHEQUEO D.M'!$B$1)*(BD_ATLETAS[SEXO]='CHEQUEO D.M'!$C$1)*(BD_ATLETAS[F. COMPETENCIA]='CHEQUEO D.M'!H$2)),"N/P")</f>
        <v>N/P</v>
      </c>
      <c r="I327" s="3" t="str" cm="1">
        <f t="array" ref="I327">IFERROR(_xlfn._xlws.FILTER(BD_ATLETAS[TIEMPO],(BD_ATLETAS[ATLETA]=$A327)*(BD_ATLETAS[PRUEBA]='CHEQUEO D.M'!$B$1)*(BD_ATLETAS[SEXO]='CHEQUEO D.M'!$C$1)*(BD_ATLETAS[F. COMPETENCIA]='CHEQUEO D.M'!I$2)),"N/P")</f>
        <v>N/P</v>
      </c>
      <c r="J327" s="3" t="str" cm="1">
        <f t="array" ref="J327">IFERROR(_xlfn._xlws.FILTER(BD_ATLETAS[TIEMPO],(BD_ATLETAS[ATLETA]=$A327)*(BD_ATLETAS[PRUEBA]='CHEQUEO D.M'!$B$1)*(BD_ATLETAS[SEXO]='CHEQUEO D.M'!$C$1)*(BD_ATLETAS[F. COMPETENCIA]='CHEQUEO D.M'!J$2)),"N/P")</f>
        <v>N/P</v>
      </c>
      <c r="K327" s="3" t="str">
        <f t="shared" si="56"/>
        <v>-</v>
      </c>
      <c r="L327" s="3" t="str">
        <f t="shared" si="57"/>
        <v>-</v>
      </c>
      <c r="M327" s="1" t="str" cm="1">
        <f t="array" ref="M327">_xlfn.IFS(B327&lt;10,"",L327&gt;0,"",L327&lt;0,"VALIDO")</f>
        <v/>
      </c>
      <c r="N327" s="3" t="str">
        <f t="shared" si="59"/>
        <v/>
      </c>
      <c r="O327" s="3" t="str">
        <f t="shared" si="60"/>
        <v/>
      </c>
      <c r="P327" s="3" t="str">
        <f t="shared" si="61"/>
        <v/>
      </c>
      <c r="Q327" s="3" t="str">
        <f t="shared" si="62"/>
        <v/>
      </c>
      <c r="R327" s="3" t="str">
        <f t="shared" si="63"/>
        <v/>
      </c>
      <c r="S327" s="25" t="e" cm="1" vm="1">
        <f t="array" aca="1" ref="S327" ca="1">IF(INDEX(U327:X327,COUNTA(U327:X327))&lt;0,"MEJORA CONTINUA","")</f>
        <v>#VALUE!</v>
      </c>
      <c r="T327" s="1">
        <f t="shared" si="64"/>
        <v>0</v>
      </c>
    </row>
    <row r="328" spans="2:20" x14ac:dyDescent="0.25">
      <c r="B328" s="1">
        <f>_xlfn.XLOOKUP(A328,ATLETAS!$C:$C,ATLETAS!B:B,"-")</f>
        <v>0</v>
      </c>
      <c r="C328" s="1">
        <f>_xlfn.XLOOKUP(A328,ATLETAS!$C:$C,ATLETAS!F:F,"-")</f>
        <v>0</v>
      </c>
      <c r="D328" s="19" t="str">
        <f t="shared" si="58"/>
        <v>-</v>
      </c>
      <c r="E328" s="3" t="str" cm="1">
        <f t="array" ref="E328">IFERROR(_xlfn._xlws.FILTER(BD_ATLETAS[TIEMPO],(BD_ATLETAS[ATLETA]=$A328)*(BD_ATLETAS[PRUEBA]='CHEQUEO D.M'!$B$1)*(BD_ATLETAS[SEXO]='CHEQUEO D.M'!$C$1)*(BD_ATLETAS[F. COMPETENCIA]='CHEQUEO D.M'!E$2)),"N/P")</f>
        <v>N/P</v>
      </c>
      <c r="F328" s="3" t="str" cm="1">
        <f t="array" ref="F328">IFERROR(_xlfn._xlws.FILTER(BD_ATLETAS[TIEMPO],(BD_ATLETAS[ATLETA]=$A328)*(BD_ATLETAS[PRUEBA]='CHEQUEO D.M'!$B$1)*(BD_ATLETAS[SEXO]='CHEQUEO D.M'!$C$1)*(BD_ATLETAS[F. COMPETENCIA]='CHEQUEO D.M'!F$2)),"N/P")</f>
        <v>N/P</v>
      </c>
      <c r="G328" s="3" t="str" cm="1">
        <f t="array" ref="G328">IFERROR(_xlfn._xlws.FILTER(BD_ATLETAS[TIEMPO],(BD_ATLETAS[ATLETA]=$A328)*(BD_ATLETAS[PRUEBA]='CHEQUEO D.M'!$B$1)*(BD_ATLETAS[SEXO]='CHEQUEO D.M'!$C$1)*(BD_ATLETAS[F. COMPETENCIA]='CHEQUEO D.M'!G$2)),"N/P")</f>
        <v>N/P</v>
      </c>
      <c r="H328" s="3" t="str" cm="1">
        <f t="array" ref="H328">IFERROR(_xlfn._xlws.FILTER(BD_ATLETAS[TIEMPO],(BD_ATLETAS[ATLETA]=$A328)*(BD_ATLETAS[PRUEBA]='CHEQUEO D.M'!$B$1)*(BD_ATLETAS[SEXO]='CHEQUEO D.M'!$C$1)*(BD_ATLETAS[F. COMPETENCIA]='CHEQUEO D.M'!H$2)),"N/P")</f>
        <v>N/P</v>
      </c>
      <c r="I328" s="3" t="str" cm="1">
        <f t="array" ref="I328">IFERROR(_xlfn._xlws.FILTER(BD_ATLETAS[TIEMPO],(BD_ATLETAS[ATLETA]=$A328)*(BD_ATLETAS[PRUEBA]='CHEQUEO D.M'!$B$1)*(BD_ATLETAS[SEXO]='CHEQUEO D.M'!$C$1)*(BD_ATLETAS[F. COMPETENCIA]='CHEQUEO D.M'!I$2)),"N/P")</f>
        <v>N/P</v>
      </c>
      <c r="J328" s="3" t="str" cm="1">
        <f t="array" ref="J328">IFERROR(_xlfn._xlws.FILTER(BD_ATLETAS[TIEMPO],(BD_ATLETAS[ATLETA]=$A328)*(BD_ATLETAS[PRUEBA]='CHEQUEO D.M'!$B$1)*(BD_ATLETAS[SEXO]='CHEQUEO D.M'!$C$1)*(BD_ATLETAS[F. COMPETENCIA]='CHEQUEO D.M'!J$2)),"N/P")</f>
        <v>N/P</v>
      </c>
      <c r="K328" s="3" t="str">
        <f t="shared" si="56"/>
        <v>-</v>
      </c>
      <c r="L328" s="3" t="str">
        <f t="shared" si="57"/>
        <v>-</v>
      </c>
      <c r="M328" s="1" t="str" cm="1">
        <f t="array" ref="M328">_xlfn.IFS(B328&lt;10,"",L328&gt;0,"",L328&lt;0,"VALIDO")</f>
        <v/>
      </c>
      <c r="N328" s="3" t="str">
        <f t="shared" si="59"/>
        <v/>
      </c>
      <c r="O328" s="3" t="str">
        <f t="shared" si="60"/>
        <v/>
      </c>
      <c r="P328" s="3" t="str">
        <f t="shared" si="61"/>
        <v/>
      </c>
      <c r="Q328" s="3" t="str">
        <f t="shared" si="62"/>
        <v/>
      </c>
      <c r="R328" s="3" t="str">
        <f t="shared" si="63"/>
        <v/>
      </c>
      <c r="S328" s="25" t="e" cm="1" vm="1">
        <f t="array" aca="1" ref="S328" ca="1">IF(INDEX(U328:X328,COUNTA(U328:X328))&lt;0,"MEJORA CONTINUA","")</f>
        <v>#VALUE!</v>
      </c>
      <c r="T328" s="1">
        <f t="shared" si="64"/>
        <v>0</v>
      </c>
    </row>
    <row r="329" spans="2:20" x14ac:dyDescent="0.25">
      <c r="B329" s="1">
        <f>_xlfn.XLOOKUP(A329,ATLETAS!$C:$C,ATLETAS!B:B,"-")</f>
        <v>0</v>
      </c>
      <c r="C329" s="1">
        <f>_xlfn.XLOOKUP(A329,ATLETAS!$C:$C,ATLETAS!F:F,"-")</f>
        <v>0</v>
      </c>
      <c r="D329" s="19" t="str">
        <f t="shared" si="58"/>
        <v>-</v>
      </c>
      <c r="E329" s="3" t="str" cm="1">
        <f t="array" ref="E329">IFERROR(_xlfn._xlws.FILTER(BD_ATLETAS[TIEMPO],(BD_ATLETAS[ATLETA]=$A329)*(BD_ATLETAS[PRUEBA]='CHEQUEO D.M'!$B$1)*(BD_ATLETAS[SEXO]='CHEQUEO D.M'!$C$1)*(BD_ATLETAS[F. COMPETENCIA]='CHEQUEO D.M'!E$2)),"N/P")</f>
        <v>N/P</v>
      </c>
      <c r="F329" s="3" t="str" cm="1">
        <f t="array" ref="F329">IFERROR(_xlfn._xlws.FILTER(BD_ATLETAS[TIEMPO],(BD_ATLETAS[ATLETA]=$A329)*(BD_ATLETAS[PRUEBA]='CHEQUEO D.M'!$B$1)*(BD_ATLETAS[SEXO]='CHEQUEO D.M'!$C$1)*(BD_ATLETAS[F. COMPETENCIA]='CHEQUEO D.M'!F$2)),"N/P")</f>
        <v>N/P</v>
      </c>
      <c r="G329" s="3" t="str" cm="1">
        <f t="array" ref="G329">IFERROR(_xlfn._xlws.FILTER(BD_ATLETAS[TIEMPO],(BD_ATLETAS[ATLETA]=$A329)*(BD_ATLETAS[PRUEBA]='CHEQUEO D.M'!$B$1)*(BD_ATLETAS[SEXO]='CHEQUEO D.M'!$C$1)*(BD_ATLETAS[F. COMPETENCIA]='CHEQUEO D.M'!G$2)),"N/P")</f>
        <v>N/P</v>
      </c>
      <c r="H329" s="3" t="str" cm="1">
        <f t="array" ref="H329">IFERROR(_xlfn._xlws.FILTER(BD_ATLETAS[TIEMPO],(BD_ATLETAS[ATLETA]=$A329)*(BD_ATLETAS[PRUEBA]='CHEQUEO D.M'!$B$1)*(BD_ATLETAS[SEXO]='CHEQUEO D.M'!$C$1)*(BD_ATLETAS[F. COMPETENCIA]='CHEQUEO D.M'!H$2)),"N/P")</f>
        <v>N/P</v>
      </c>
      <c r="I329" s="3" t="str" cm="1">
        <f t="array" ref="I329">IFERROR(_xlfn._xlws.FILTER(BD_ATLETAS[TIEMPO],(BD_ATLETAS[ATLETA]=$A329)*(BD_ATLETAS[PRUEBA]='CHEQUEO D.M'!$B$1)*(BD_ATLETAS[SEXO]='CHEQUEO D.M'!$C$1)*(BD_ATLETAS[F. COMPETENCIA]='CHEQUEO D.M'!I$2)),"N/P")</f>
        <v>N/P</v>
      </c>
      <c r="J329" s="3" t="str" cm="1">
        <f t="array" ref="J329">IFERROR(_xlfn._xlws.FILTER(BD_ATLETAS[TIEMPO],(BD_ATLETAS[ATLETA]=$A329)*(BD_ATLETAS[PRUEBA]='CHEQUEO D.M'!$B$1)*(BD_ATLETAS[SEXO]='CHEQUEO D.M'!$C$1)*(BD_ATLETAS[F. COMPETENCIA]='CHEQUEO D.M'!J$2)),"N/P")</f>
        <v>N/P</v>
      </c>
      <c r="K329" s="3" t="str">
        <f t="shared" si="56"/>
        <v>-</v>
      </c>
      <c r="L329" s="3" t="str">
        <f t="shared" si="57"/>
        <v>-</v>
      </c>
      <c r="M329" s="1" t="str" cm="1">
        <f t="array" ref="M329">_xlfn.IFS(B329&lt;10,"",L329&gt;0,"",L329&lt;0,"VALIDO")</f>
        <v/>
      </c>
      <c r="N329" s="3" t="str">
        <f t="shared" si="59"/>
        <v/>
      </c>
      <c r="O329" s="3" t="str">
        <f t="shared" si="60"/>
        <v/>
      </c>
      <c r="P329" s="3" t="str">
        <f t="shared" si="61"/>
        <v/>
      </c>
      <c r="Q329" s="3" t="str">
        <f t="shared" si="62"/>
        <v/>
      </c>
      <c r="R329" s="3" t="str">
        <f t="shared" si="63"/>
        <v/>
      </c>
      <c r="S329" s="25" t="e" cm="1" vm="1">
        <f t="array" aca="1" ref="S329" ca="1">IF(INDEX(U329:X329,COUNTA(U329:X329))&lt;0,"MEJORA CONTINUA","")</f>
        <v>#VALUE!</v>
      </c>
      <c r="T329" s="1">
        <f t="shared" si="64"/>
        <v>0</v>
      </c>
    </row>
    <row r="330" spans="2:20" x14ac:dyDescent="0.25">
      <c r="B330" s="1">
        <f>_xlfn.XLOOKUP(A330,ATLETAS!$C:$C,ATLETAS!B:B,"-")</f>
        <v>0</v>
      </c>
      <c r="C330" s="1">
        <f>_xlfn.XLOOKUP(A330,ATLETAS!$C:$C,ATLETAS!F:F,"-")</f>
        <v>0</v>
      </c>
      <c r="D330" s="19" t="str">
        <f t="shared" si="58"/>
        <v>-</v>
      </c>
      <c r="E330" s="3" t="str" cm="1">
        <f t="array" ref="E330">IFERROR(_xlfn._xlws.FILTER(BD_ATLETAS[TIEMPO],(BD_ATLETAS[ATLETA]=$A330)*(BD_ATLETAS[PRUEBA]='CHEQUEO D.M'!$B$1)*(BD_ATLETAS[SEXO]='CHEQUEO D.M'!$C$1)*(BD_ATLETAS[F. COMPETENCIA]='CHEQUEO D.M'!E$2)),"N/P")</f>
        <v>N/P</v>
      </c>
      <c r="F330" s="3" t="str" cm="1">
        <f t="array" ref="F330">IFERROR(_xlfn._xlws.FILTER(BD_ATLETAS[TIEMPO],(BD_ATLETAS[ATLETA]=$A330)*(BD_ATLETAS[PRUEBA]='CHEQUEO D.M'!$B$1)*(BD_ATLETAS[SEXO]='CHEQUEO D.M'!$C$1)*(BD_ATLETAS[F. COMPETENCIA]='CHEQUEO D.M'!F$2)),"N/P")</f>
        <v>N/P</v>
      </c>
      <c r="G330" s="3" t="str" cm="1">
        <f t="array" ref="G330">IFERROR(_xlfn._xlws.FILTER(BD_ATLETAS[TIEMPO],(BD_ATLETAS[ATLETA]=$A330)*(BD_ATLETAS[PRUEBA]='CHEQUEO D.M'!$B$1)*(BD_ATLETAS[SEXO]='CHEQUEO D.M'!$C$1)*(BD_ATLETAS[F. COMPETENCIA]='CHEQUEO D.M'!G$2)),"N/P")</f>
        <v>N/P</v>
      </c>
      <c r="H330" s="3" t="str" cm="1">
        <f t="array" ref="H330">IFERROR(_xlfn._xlws.FILTER(BD_ATLETAS[TIEMPO],(BD_ATLETAS[ATLETA]=$A330)*(BD_ATLETAS[PRUEBA]='CHEQUEO D.M'!$B$1)*(BD_ATLETAS[SEXO]='CHEQUEO D.M'!$C$1)*(BD_ATLETAS[F. COMPETENCIA]='CHEQUEO D.M'!H$2)),"N/P")</f>
        <v>N/P</v>
      </c>
      <c r="I330" s="3" t="str" cm="1">
        <f t="array" ref="I330">IFERROR(_xlfn._xlws.FILTER(BD_ATLETAS[TIEMPO],(BD_ATLETAS[ATLETA]=$A330)*(BD_ATLETAS[PRUEBA]='CHEQUEO D.M'!$B$1)*(BD_ATLETAS[SEXO]='CHEQUEO D.M'!$C$1)*(BD_ATLETAS[F. COMPETENCIA]='CHEQUEO D.M'!I$2)),"N/P")</f>
        <v>N/P</v>
      </c>
      <c r="J330" s="3" t="str" cm="1">
        <f t="array" ref="J330">IFERROR(_xlfn._xlws.FILTER(BD_ATLETAS[TIEMPO],(BD_ATLETAS[ATLETA]=$A330)*(BD_ATLETAS[PRUEBA]='CHEQUEO D.M'!$B$1)*(BD_ATLETAS[SEXO]='CHEQUEO D.M'!$C$1)*(BD_ATLETAS[F. COMPETENCIA]='CHEQUEO D.M'!J$2)),"N/P")</f>
        <v>N/P</v>
      </c>
      <c r="K330" s="3" t="str">
        <f t="shared" si="56"/>
        <v>-</v>
      </c>
      <c r="L330" s="3" t="str">
        <f t="shared" si="57"/>
        <v>-</v>
      </c>
      <c r="M330" s="1" t="str" cm="1">
        <f t="array" ref="M330">_xlfn.IFS(B330&lt;10,"",L330&gt;0,"",L330&lt;0,"VALIDO")</f>
        <v/>
      </c>
      <c r="N330" s="3" t="str">
        <f t="shared" si="59"/>
        <v/>
      </c>
      <c r="O330" s="3" t="str">
        <f t="shared" si="60"/>
        <v/>
      </c>
      <c r="P330" s="3" t="str">
        <f t="shared" si="61"/>
        <v/>
      </c>
      <c r="Q330" s="3" t="str">
        <f t="shared" si="62"/>
        <v/>
      </c>
      <c r="R330" s="3" t="str">
        <f t="shared" si="63"/>
        <v/>
      </c>
      <c r="S330" s="25" t="e" cm="1" vm="1">
        <f t="array" aca="1" ref="S330" ca="1">IF(INDEX(U330:X330,COUNTA(U330:X330))&lt;0,"MEJORA CONTINUA","")</f>
        <v>#VALUE!</v>
      </c>
      <c r="T330" s="1">
        <f t="shared" si="64"/>
        <v>0</v>
      </c>
    </row>
    <row r="331" spans="2:20" x14ac:dyDescent="0.25">
      <c r="B331" s="1">
        <f>_xlfn.XLOOKUP(A331,ATLETAS!$C:$C,ATLETAS!B:B,"-")</f>
        <v>0</v>
      </c>
      <c r="C331" s="1">
        <f>_xlfn.XLOOKUP(A331,ATLETAS!$C:$C,ATLETAS!F:F,"-")</f>
        <v>0</v>
      </c>
      <c r="D331" s="19" t="str">
        <f t="shared" si="58"/>
        <v>-</v>
      </c>
      <c r="E331" s="3" t="str" cm="1">
        <f t="array" ref="E331">IFERROR(_xlfn._xlws.FILTER(BD_ATLETAS[TIEMPO],(BD_ATLETAS[ATLETA]=$A331)*(BD_ATLETAS[PRUEBA]='CHEQUEO D.M'!$B$1)*(BD_ATLETAS[SEXO]='CHEQUEO D.M'!$C$1)*(BD_ATLETAS[F. COMPETENCIA]='CHEQUEO D.M'!E$2)),"N/P")</f>
        <v>N/P</v>
      </c>
      <c r="F331" s="3" t="str" cm="1">
        <f t="array" ref="F331">IFERROR(_xlfn._xlws.FILTER(BD_ATLETAS[TIEMPO],(BD_ATLETAS[ATLETA]=$A331)*(BD_ATLETAS[PRUEBA]='CHEQUEO D.M'!$B$1)*(BD_ATLETAS[SEXO]='CHEQUEO D.M'!$C$1)*(BD_ATLETAS[F. COMPETENCIA]='CHEQUEO D.M'!F$2)),"N/P")</f>
        <v>N/P</v>
      </c>
      <c r="G331" s="3" t="str" cm="1">
        <f t="array" ref="G331">IFERROR(_xlfn._xlws.FILTER(BD_ATLETAS[TIEMPO],(BD_ATLETAS[ATLETA]=$A331)*(BD_ATLETAS[PRUEBA]='CHEQUEO D.M'!$B$1)*(BD_ATLETAS[SEXO]='CHEQUEO D.M'!$C$1)*(BD_ATLETAS[F. COMPETENCIA]='CHEQUEO D.M'!G$2)),"N/P")</f>
        <v>N/P</v>
      </c>
      <c r="H331" s="3" t="str" cm="1">
        <f t="array" ref="H331">IFERROR(_xlfn._xlws.FILTER(BD_ATLETAS[TIEMPO],(BD_ATLETAS[ATLETA]=$A331)*(BD_ATLETAS[PRUEBA]='CHEQUEO D.M'!$B$1)*(BD_ATLETAS[SEXO]='CHEQUEO D.M'!$C$1)*(BD_ATLETAS[F. COMPETENCIA]='CHEQUEO D.M'!H$2)),"N/P")</f>
        <v>N/P</v>
      </c>
      <c r="I331" s="3" t="str" cm="1">
        <f t="array" ref="I331">IFERROR(_xlfn._xlws.FILTER(BD_ATLETAS[TIEMPO],(BD_ATLETAS[ATLETA]=$A331)*(BD_ATLETAS[PRUEBA]='CHEQUEO D.M'!$B$1)*(BD_ATLETAS[SEXO]='CHEQUEO D.M'!$C$1)*(BD_ATLETAS[F. COMPETENCIA]='CHEQUEO D.M'!I$2)),"N/P")</f>
        <v>N/P</v>
      </c>
      <c r="J331" s="3" t="str" cm="1">
        <f t="array" ref="J331">IFERROR(_xlfn._xlws.FILTER(BD_ATLETAS[TIEMPO],(BD_ATLETAS[ATLETA]=$A331)*(BD_ATLETAS[PRUEBA]='CHEQUEO D.M'!$B$1)*(BD_ATLETAS[SEXO]='CHEQUEO D.M'!$C$1)*(BD_ATLETAS[F. COMPETENCIA]='CHEQUEO D.M'!J$2)),"N/P")</f>
        <v>N/P</v>
      </c>
      <c r="K331" s="3" t="str">
        <f t="shared" si="56"/>
        <v>-</v>
      </c>
      <c r="L331" s="3" t="str">
        <f t="shared" si="57"/>
        <v>-</v>
      </c>
      <c r="M331" s="1" t="str" cm="1">
        <f t="array" ref="M331">_xlfn.IFS(B331&lt;10,"",L331&gt;0,"",L331&lt;0,"VALIDO")</f>
        <v/>
      </c>
      <c r="N331" s="3" t="str">
        <f t="shared" si="59"/>
        <v/>
      </c>
      <c r="O331" s="3" t="str">
        <f t="shared" si="60"/>
        <v/>
      </c>
      <c r="P331" s="3" t="str">
        <f t="shared" si="61"/>
        <v/>
      </c>
      <c r="Q331" s="3" t="str">
        <f t="shared" si="62"/>
        <v/>
      </c>
      <c r="R331" s="3" t="str">
        <f t="shared" si="63"/>
        <v/>
      </c>
      <c r="S331" s="25" t="e" cm="1" vm="1">
        <f t="array" aca="1" ref="S331" ca="1">IF(INDEX(U331:X331,COUNTA(U331:X331))&lt;0,"MEJORA CONTINUA","")</f>
        <v>#VALUE!</v>
      </c>
      <c r="T331" s="1">
        <f t="shared" si="64"/>
        <v>0</v>
      </c>
    </row>
    <row r="332" spans="2:20" x14ac:dyDescent="0.25">
      <c r="B332" s="1">
        <f>_xlfn.XLOOKUP(A332,ATLETAS!$C:$C,ATLETAS!B:B,"-")</f>
        <v>0</v>
      </c>
      <c r="C332" s="1">
        <f>_xlfn.XLOOKUP(A332,ATLETAS!$C:$C,ATLETAS!F:F,"-")</f>
        <v>0</v>
      </c>
      <c r="D332" s="19" t="str">
        <f t="shared" si="58"/>
        <v>-</v>
      </c>
      <c r="E332" s="3" t="str" cm="1">
        <f t="array" ref="E332">IFERROR(_xlfn._xlws.FILTER(BD_ATLETAS[TIEMPO],(BD_ATLETAS[ATLETA]=$A332)*(BD_ATLETAS[PRUEBA]='CHEQUEO D.M'!$B$1)*(BD_ATLETAS[SEXO]='CHEQUEO D.M'!$C$1)*(BD_ATLETAS[F. COMPETENCIA]='CHEQUEO D.M'!E$2)),"N/P")</f>
        <v>N/P</v>
      </c>
      <c r="F332" s="3" t="str" cm="1">
        <f t="array" ref="F332">IFERROR(_xlfn._xlws.FILTER(BD_ATLETAS[TIEMPO],(BD_ATLETAS[ATLETA]=$A332)*(BD_ATLETAS[PRUEBA]='CHEQUEO D.M'!$B$1)*(BD_ATLETAS[SEXO]='CHEQUEO D.M'!$C$1)*(BD_ATLETAS[F. COMPETENCIA]='CHEQUEO D.M'!F$2)),"N/P")</f>
        <v>N/P</v>
      </c>
      <c r="G332" s="3" t="str" cm="1">
        <f t="array" ref="G332">IFERROR(_xlfn._xlws.FILTER(BD_ATLETAS[TIEMPO],(BD_ATLETAS[ATLETA]=$A332)*(BD_ATLETAS[PRUEBA]='CHEQUEO D.M'!$B$1)*(BD_ATLETAS[SEXO]='CHEQUEO D.M'!$C$1)*(BD_ATLETAS[F. COMPETENCIA]='CHEQUEO D.M'!G$2)),"N/P")</f>
        <v>N/P</v>
      </c>
      <c r="H332" s="3" t="str" cm="1">
        <f t="array" ref="H332">IFERROR(_xlfn._xlws.FILTER(BD_ATLETAS[TIEMPO],(BD_ATLETAS[ATLETA]=$A332)*(BD_ATLETAS[PRUEBA]='CHEQUEO D.M'!$B$1)*(BD_ATLETAS[SEXO]='CHEQUEO D.M'!$C$1)*(BD_ATLETAS[F. COMPETENCIA]='CHEQUEO D.M'!H$2)),"N/P")</f>
        <v>N/P</v>
      </c>
      <c r="I332" s="3" t="str" cm="1">
        <f t="array" ref="I332">IFERROR(_xlfn._xlws.FILTER(BD_ATLETAS[TIEMPO],(BD_ATLETAS[ATLETA]=$A332)*(BD_ATLETAS[PRUEBA]='CHEQUEO D.M'!$B$1)*(BD_ATLETAS[SEXO]='CHEQUEO D.M'!$C$1)*(BD_ATLETAS[F. COMPETENCIA]='CHEQUEO D.M'!I$2)),"N/P")</f>
        <v>N/P</v>
      </c>
      <c r="J332" s="3" t="str" cm="1">
        <f t="array" ref="J332">IFERROR(_xlfn._xlws.FILTER(BD_ATLETAS[TIEMPO],(BD_ATLETAS[ATLETA]=$A332)*(BD_ATLETAS[PRUEBA]='CHEQUEO D.M'!$B$1)*(BD_ATLETAS[SEXO]='CHEQUEO D.M'!$C$1)*(BD_ATLETAS[F. COMPETENCIA]='CHEQUEO D.M'!J$2)),"N/P")</f>
        <v>N/P</v>
      </c>
      <c r="K332" s="3" t="str">
        <f t="shared" si="56"/>
        <v>-</v>
      </c>
      <c r="L332" s="3" t="str">
        <f t="shared" si="57"/>
        <v>-</v>
      </c>
      <c r="M332" s="1" t="str" cm="1">
        <f t="array" ref="M332">_xlfn.IFS(B332&lt;10,"",L332&gt;0,"",L332&lt;0,"VALIDO")</f>
        <v/>
      </c>
      <c r="N332" s="3" t="str">
        <f t="shared" si="59"/>
        <v/>
      </c>
      <c r="O332" s="3" t="str">
        <f t="shared" si="60"/>
        <v/>
      </c>
      <c r="P332" s="3" t="str">
        <f t="shared" si="61"/>
        <v/>
      </c>
      <c r="Q332" s="3" t="str">
        <f t="shared" si="62"/>
        <v/>
      </c>
      <c r="R332" s="3" t="str">
        <f t="shared" si="63"/>
        <v/>
      </c>
      <c r="S332" s="25" t="e" cm="1" vm="1">
        <f t="array" aca="1" ref="S332" ca="1">IF(INDEX(U332:X332,COUNTA(U332:X332))&lt;0,"MEJORA CONTINUA","")</f>
        <v>#VALUE!</v>
      </c>
      <c r="T332" s="1">
        <f t="shared" si="64"/>
        <v>0</v>
      </c>
    </row>
    <row r="333" spans="2:20" x14ac:dyDescent="0.25">
      <c r="B333" s="1">
        <f>_xlfn.XLOOKUP(A333,ATLETAS!$C:$C,ATLETAS!B:B,"-")</f>
        <v>0</v>
      </c>
      <c r="C333" s="1">
        <f>_xlfn.XLOOKUP(A333,ATLETAS!$C:$C,ATLETAS!F:F,"-")</f>
        <v>0</v>
      </c>
      <c r="D333" s="19" t="str">
        <f t="shared" si="58"/>
        <v>-</v>
      </c>
      <c r="E333" s="3" t="str" cm="1">
        <f t="array" ref="E333">IFERROR(_xlfn._xlws.FILTER(BD_ATLETAS[TIEMPO],(BD_ATLETAS[ATLETA]=$A333)*(BD_ATLETAS[PRUEBA]='CHEQUEO D.M'!$B$1)*(BD_ATLETAS[SEXO]='CHEQUEO D.M'!$C$1)*(BD_ATLETAS[F. COMPETENCIA]='CHEQUEO D.M'!E$2)),"N/P")</f>
        <v>N/P</v>
      </c>
      <c r="F333" s="3" t="str" cm="1">
        <f t="array" ref="F333">IFERROR(_xlfn._xlws.FILTER(BD_ATLETAS[TIEMPO],(BD_ATLETAS[ATLETA]=$A333)*(BD_ATLETAS[PRUEBA]='CHEQUEO D.M'!$B$1)*(BD_ATLETAS[SEXO]='CHEQUEO D.M'!$C$1)*(BD_ATLETAS[F. COMPETENCIA]='CHEQUEO D.M'!F$2)),"N/P")</f>
        <v>N/P</v>
      </c>
      <c r="G333" s="3" t="str" cm="1">
        <f t="array" ref="G333">IFERROR(_xlfn._xlws.FILTER(BD_ATLETAS[TIEMPO],(BD_ATLETAS[ATLETA]=$A333)*(BD_ATLETAS[PRUEBA]='CHEQUEO D.M'!$B$1)*(BD_ATLETAS[SEXO]='CHEQUEO D.M'!$C$1)*(BD_ATLETAS[F. COMPETENCIA]='CHEQUEO D.M'!G$2)),"N/P")</f>
        <v>N/P</v>
      </c>
      <c r="H333" s="3" t="str" cm="1">
        <f t="array" ref="H333">IFERROR(_xlfn._xlws.FILTER(BD_ATLETAS[TIEMPO],(BD_ATLETAS[ATLETA]=$A333)*(BD_ATLETAS[PRUEBA]='CHEQUEO D.M'!$B$1)*(BD_ATLETAS[SEXO]='CHEQUEO D.M'!$C$1)*(BD_ATLETAS[F. COMPETENCIA]='CHEQUEO D.M'!H$2)),"N/P")</f>
        <v>N/P</v>
      </c>
      <c r="I333" s="3" t="str" cm="1">
        <f t="array" ref="I333">IFERROR(_xlfn._xlws.FILTER(BD_ATLETAS[TIEMPO],(BD_ATLETAS[ATLETA]=$A333)*(BD_ATLETAS[PRUEBA]='CHEQUEO D.M'!$B$1)*(BD_ATLETAS[SEXO]='CHEQUEO D.M'!$C$1)*(BD_ATLETAS[F. COMPETENCIA]='CHEQUEO D.M'!I$2)),"N/P")</f>
        <v>N/P</v>
      </c>
      <c r="J333" s="3" t="str" cm="1">
        <f t="array" ref="J333">IFERROR(_xlfn._xlws.FILTER(BD_ATLETAS[TIEMPO],(BD_ATLETAS[ATLETA]=$A333)*(BD_ATLETAS[PRUEBA]='CHEQUEO D.M'!$B$1)*(BD_ATLETAS[SEXO]='CHEQUEO D.M'!$C$1)*(BD_ATLETAS[F. COMPETENCIA]='CHEQUEO D.M'!J$2)),"N/P")</f>
        <v>N/P</v>
      </c>
      <c r="K333" s="3" t="str">
        <f t="shared" si="56"/>
        <v>-</v>
      </c>
      <c r="L333" s="3" t="str">
        <f t="shared" si="57"/>
        <v>-</v>
      </c>
      <c r="M333" s="1" t="str" cm="1">
        <f t="array" ref="M333">_xlfn.IFS(B333&lt;10,"",L333&gt;0,"",L333&lt;0,"VALIDO")</f>
        <v/>
      </c>
      <c r="N333" s="3" t="str">
        <f t="shared" si="59"/>
        <v/>
      </c>
      <c r="O333" s="3" t="str">
        <f t="shared" si="60"/>
        <v/>
      </c>
      <c r="P333" s="3" t="str">
        <f t="shared" si="61"/>
        <v/>
      </c>
      <c r="Q333" s="3" t="str">
        <f t="shared" si="62"/>
        <v/>
      </c>
      <c r="R333" s="3" t="str">
        <f t="shared" si="63"/>
        <v/>
      </c>
      <c r="S333" s="25" t="e" cm="1" vm="1">
        <f t="array" aca="1" ref="S333" ca="1">IF(INDEX(U333:X333,COUNTA(U333:X333))&lt;0,"MEJORA CONTINUA","")</f>
        <v>#VALUE!</v>
      </c>
      <c r="T333" s="1">
        <f t="shared" si="64"/>
        <v>0</v>
      </c>
    </row>
    <row r="334" spans="2:20" x14ac:dyDescent="0.25">
      <c r="B334" s="1">
        <f>_xlfn.XLOOKUP(A334,ATLETAS!$C:$C,ATLETAS!B:B,"-")</f>
        <v>0</v>
      </c>
      <c r="C334" s="1">
        <f>_xlfn.XLOOKUP(A334,ATLETAS!$C:$C,ATLETAS!F:F,"-")</f>
        <v>0</v>
      </c>
      <c r="D334" s="19" t="str">
        <f t="shared" si="58"/>
        <v>-</v>
      </c>
      <c r="E334" s="3" t="str" cm="1">
        <f t="array" ref="E334">IFERROR(_xlfn._xlws.FILTER(BD_ATLETAS[TIEMPO],(BD_ATLETAS[ATLETA]=$A334)*(BD_ATLETAS[PRUEBA]='CHEQUEO D.M'!$B$1)*(BD_ATLETAS[SEXO]='CHEQUEO D.M'!$C$1)*(BD_ATLETAS[F. COMPETENCIA]='CHEQUEO D.M'!E$2)),"N/P")</f>
        <v>N/P</v>
      </c>
      <c r="F334" s="3" t="str" cm="1">
        <f t="array" ref="F334">IFERROR(_xlfn._xlws.FILTER(BD_ATLETAS[TIEMPO],(BD_ATLETAS[ATLETA]=$A334)*(BD_ATLETAS[PRUEBA]='CHEQUEO D.M'!$B$1)*(BD_ATLETAS[SEXO]='CHEQUEO D.M'!$C$1)*(BD_ATLETAS[F. COMPETENCIA]='CHEQUEO D.M'!F$2)),"N/P")</f>
        <v>N/P</v>
      </c>
      <c r="G334" s="3" t="str" cm="1">
        <f t="array" ref="G334">IFERROR(_xlfn._xlws.FILTER(BD_ATLETAS[TIEMPO],(BD_ATLETAS[ATLETA]=$A334)*(BD_ATLETAS[PRUEBA]='CHEQUEO D.M'!$B$1)*(BD_ATLETAS[SEXO]='CHEQUEO D.M'!$C$1)*(BD_ATLETAS[F. COMPETENCIA]='CHEQUEO D.M'!G$2)),"N/P")</f>
        <v>N/P</v>
      </c>
      <c r="H334" s="3" t="str" cm="1">
        <f t="array" ref="H334">IFERROR(_xlfn._xlws.FILTER(BD_ATLETAS[TIEMPO],(BD_ATLETAS[ATLETA]=$A334)*(BD_ATLETAS[PRUEBA]='CHEQUEO D.M'!$B$1)*(BD_ATLETAS[SEXO]='CHEQUEO D.M'!$C$1)*(BD_ATLETAS[F. COMPETENCIA]='CHEQUEO D.M'!H$2)),"N/P")</f>
        <v>N/P</v>
      </c>
      <c r="I334" s="3" t="str" cm="1">
        <f t="array" ref="I334">IFERROR(_xlfn._xlws.FILTER(BD_ATLETAS[TIEMPO],(BD_ATLETAS[ATLETA]=$A334)*(BD_ATLETAS[PRUEBA]='CHEQUEO D.M'!$B$1)*(BD_ATLETAS[SEXO]='CHEQUEO D.M'!$C$1)*(BD_ATLETAS[F. COMPETENCIA]='CHEQUEO D.M'!I$2)),"N/P")</f>
        <v>N/P</v>
      </c>
      <c r="J334" s="3" t="str" cm="1">
        <f t="array" ref="J334">IFERROR(_xlfn._xlws.FILTER(BD_ATLETAS[TIEMPO],(BD_ATLETAS[ATLETA]=$A334)*(BD_ATLETAS[PRUEBA]='CHEQUEO D.M'!$B$1)*(BD_ATLETAS[SEXO]='CHEQUEO D.M'!$C$1)*(BD_ATLETAS[F. COMPETENCIA]='CHEQUEO D.M'!J$2)),"N/P")</f>
        <v>N/P</v>
      </c>
      <c r="K334" s="3" t="str">
        <f t="shared" si="56"/>
        <v>-</v>
      </c>
      <c r="L334" s="3" t="str">
        <f t="shared" si="57"/>
        <v>-</v>
      </c>
      <c r="M334" s="1" t="str" cm="1">
        <f t="array" ref="M334">_xlfn.IFS(B334&lt;10,"",L334&gt;0,"",L334&lt;0,"VALIDO")</f>
        <v/>
      </c>
      <c r="N334" s="3" t="str">
        <f t="shared" si="59"/>
        <v/>
      </c>
      <c r="O334" s="3" t="str">
        <f t="shared" si="60"/>
        <v/>
      </c>
      <c r="P334" s="3" t="str">
        <f t="shared" si="61"/>
        <v/>
      </c>
      <c r="Q334" s="3" t="str">
        <f t="shared" si="62"/>
        <v/>
      </c>
      <c r="R334" s="3" t="str">
        <f t="shared" si="63"/>
        <v/>
      </c>
      <c r="S334" s="25" t="e" cm="1" vm="1">
        <f t="array" aca="1" ref="S334" ca="1">IF(INDEX(U334:X334,COUNTA(U334:X334))&lt;0,"MEJORA CONTINUA","")</f>
        <v>#VALUE!</v>
      </c>
      <c r="T334" s="1">
        <f t="shared" si="64"/>
        <v>0</v>
      </c>
    </row>
    <row r="335" spans="2:20" x14ac:dyDescent="0.25">
      <c r="B335" s="1">
        <f>_xlfn.XLOOKUP(A335,ATLETAS!$C:$C,ATLETAS!B:B,"-")</f>
        <v>0</v>
      </c>
      <c r="C335" s="1">
        <f>_xlfn.XLOOKUP(A335,ATLETAS!$C:$C,ATLETAS!F:F,"-")</f>
        <v>0</v>
      </c>
      <c r="D335" s="19" t="str">
        <f t="shared" si="58"/>
        <v>-</v>
      </c>
      <c r="E335" s="3" t="str" cm="1">
        <f t="array" ref="E335">IFERROR(_xlfn._xlws.FILTER(BD_ATLETAS[TIEMPO],(BD_ATLETAS[ATLETA]=$A335)*(BD_ATLETAS[PRUEBA]='CHEQUEO D.M'!$B$1)*(BD_ATLETAS[SEXO]='CHEQUEO D.M'!$C$1)*(BD_ATLETAS[F. COMPETENCIA]='CHEQUEO D.M'!E$2)),"N/P")</f>
        <v>N/P</v>
      </c>
      <c r="F335" s="3" t="str" cm="1">
        <f t="array" ref="F335">IFERROR(_xlfn._xlws.FILTER(BD_ATLETAS[TIEMPO],(BD_ATLETAS[ATLETA]=$A335)*(BD_ATLETAS[PRUEBA]='CHEQUEO D.M'!$B$1)*(BD_ATLETAS[SEXO]='CHEQUEO D.M'!$C$1)*(BD_ATLETAS[F. COMPETENCIA]='CHEQUEO D.M'!F$2)),"N/P")</f>
        <v>N/P</v>
      </c>
      <c r="G335" s="3" t="str" cm="1">
        <f t="array" ref="G335">IFERROR(_xlfn._xlws.FILTER(BD_ATLETAS[TIEMPO],(BD_ATLETAS[ATLETA]=$A335)*(BD_ATLETAS[PRUEBA]='CHEQUEO D.M'!$B$1)*(BD_ATLETAS[SEXO]='CHEQUEO D.M'!$C$1)*(BD_ATLETAS[F. COMPETENCIA]='CHEQUEO D.M'!G$2)),"N/P")</f>
        <v>N/P</v>
      </c>
      <c r="H335" s="3" t="str" cm="1">
        <f t="array" ref="H335">IFERROR(_xlfn._xlws.FILTER(BD_ATLETAS[TIEMPO],(BD_ATLETAS[ATLETA]=$A335)*(BD_ATLETAS[PRUEBA]='CHEQUEO D.M'!$B$1)*(BD_ATLETAS[SEXO]='CHEQUEO D.M'!$C$1)*(BD_ATLETAS[F. COMPETENCIA]='CHEQUEO D.M'!H$2)),"N/P")</f>
        <v>N/P</v>
      </c>
      <c r="I335" s="3" t="str" cm="1">
        <f t="array" ref="I335">IFERROR(_xlfn._xlws.FILTER(BD_ATLETAS[TIEMPO],(BD_ATLETAS[ATLETA]=$A335)*(BD_ATLETAS[PRUEBA]='CHEQUEO D.M'!$B$1)*(BD_ATLETAS[SEXO]='CHEQUEO D.M'!$C$1)*(BD_ATLETAS[F. COMPETENCIA]='CHEQUEO D.M'!I$2)),"N/P")</f>
        <v>N/P</v>
      </c>
      <c r="J335" s="3" t="str" cm="1">
        <f t="array" ref="J335">IFERROR(_xlfn._xlws.FILTER(BD_ATLETAS[TIEMPO],(BD_ATLETAS[ATLETA]=$A335)*(BD_ATLETAS[PRUEBA]='CHEQUEO D.M'!$B$1)*(BD_ATLETAS[SEXO]='CHEQUEO D.M'!$C$1)*(BD_ATLETAS[F. COMPETENCIA]='CHEQUEO D.M'!J$2)),"N/P")</f>
        <v>N/P</v>
      </c>
      <c r="K335" s="3" t="str">
        <f t="shared" si="56"/>
        <v>-</v>
      </c>
      <c r="L335" s="3" t="str">
        <f t="shared" si="57"/>
        <v>-</v>
      </c>
      <c r="M335" s="1" t="str" cm="1">
        <f t="array" ref="M335">_xlfn.IFS(B335&lt;10,"",L335&gt;0,"",L335&lt;0,"VALIDO")</f>
        <v/>
      </c>
      <c r="N335" s="3" t="str">
        <f t="shared" si="59"/>
        <v/>
      </c>
      <c r="O335" s="3" t="str">
        <f t="shared" si="60"/>
        <v/>
      </c>
      <c r="P335" s="3" t="str">
        <f t="shared" si="61"/>
        <v/>
      </c>
      <c r="Q335" s="3" t="str">
        <f t="shared" si="62"/>
        <v/>
      </c>
      <c r="R335" s="3" t="str">
        <f t="shared" si="63"/>
        <v/>
      </c>
      <c r="S335" s="25" t="e" cm="1" vm="1">
        <f t="array" aca="1" ref="S335" ca="1">IF(INDEX(U335:X335,COUNTA(U335:X335))&lt;0,"MEJORA CONTINUA","")</f>
        <v>#VALUE!</v>
      </c>
      <c r="T335" s="1">
        <f t="shared" si="64"/>
        <v>0</v>
      </c>
    </row>
    <row r="336" spans="2:20" x14ac:dyDescent="0.25">
      <c r="B336" s="1">
        <f>_xlfn.XLOOKUP(A336,ATLETAS!$C:$C,ATLETAS!B:B,"-")</f>
        <v>0</v>
      </c>
      <c r="C336" s="1">
        <f>_xlfn.XLOOKUP(A336,ATLETAS!$C:$C,ATLETAS!F:F,"-")</f>
        <v>0</v>
      </c>
      <c r="D336" s="19" t="str">
        <f t="shared" si="58"/>
        <v>-</v>
      </c>
      <c r="E336" s="3" t="str" cm="1">
        <f t="array" ref="E336">IFERROR(_xlfn._xlws.FILTER(BD_ATLETAS[TIEMPO],(BD_ATLETAS[ATLETA]=$A336)*(BD_ATLETAS[PRUEBA]='CHEQUEO D.M'!$B$1)*(BD_ATLETAS[SEXO]='CHEQUEO D.M'!$C$1)*(BD_ATLETAS[F. COMPETENCIA]='CHEQUEO D.M'!E$2)),"N/P")</f>
        <v>N/P</v>
      </c>
      <c r="F336" s="3" t="str" cm="1">
        <f t="array" ref="F336">IFERROR(_xlfn._xlws.FILTER(BD_ATLETAS[TIEMPO],(BD_ATLETAS[ATLETA]=$A336)*(BD_ATLETAS[PRUEBA]='CHEQUEO D.M'!$B$1)*(BD_ATLETAS[SEXO]='CHEQUEO D.M'!$C$1)*(BD_ATLETAS[F. COMPETENCIA]='CHEQUEO D.M'!F$2)),"N/P")</f>
        <v>N/P</v>
      </c>
      <c r="G336" s="3" t="str" cm="1">
        <f t="array" ref="G336">IFERROR(_xlfn._xlws.FILTER(BD_ATLETAS[TIEMPO],(BD_ATLETAS[ATLETA]=$A336)*(BD_ATLETAS[PRUEBA]='CHEQUEO D.M'!$B$1)*(BD_ATLETAS[SEXO]='CHEQUEO D.M'!$C$1)*(BD_ATLETAS[F. COMPETENCIA]='CHEQUEO D.M'!G$2)),"N/P")</f>
        <v>N/P</v>
      </c>
      <c r="H336" s="3" t="str" cm="1">
        <f t="array" ref="H336">IFERROR(_xlfn._xlws.FILTER(BD_ATLETAS[TIEMPO],(BD_ATLETAS[ATLETA]=$A336)*(BD_ATLETAS[PRUEBA]='CHEQUEO D.M'!$B$1)*(BD_ATLETAS[SEXO]='CHEQUEO D.M'!$C$1)*(BD_ATLETAS[F. COMPETENCIA]='CHEQUEO D.M'!H$2)),"N/P")</f>
        <v>N/P</v>
      </c>
      <c r="I336" s="3" t="str" cm="1">
        <f t="array" ref="I336">IFERROR(_xlfn._xlws.FILTER(BD_ATLETAS[TIEMPO],(BD_ATLETAS[ATLETA]=$A336)*(BD_ATLETAS[PRUEBA]='CHEQUEO D.M'!$B$1)*(BD_ATLETAS[SEXO]='CHEQUEO D.M'!$C$1)*(BD_ATLETAS[F. COMPETENCIA]='CHEQUEO D.M'!I$2)),"N/P")</f>
        <v>N/P</v>
      </c>
      <c r="J336" s="3" t="str" cm="1">
        <f t="array" ref="J336">IFERROR(_xlfn._xlws.FILTER(BD_ATLETAS[TIEMPO],(BD_ATLETAS[ATLETA]=$A336)*(BD_ATLETAS[PRUEBA]='CHEQUEO D.M'!$B$1)*(BD_ATLETAS[SEXO]='CHEQUEO D.M'!$C$1)*(BD_ATLETAS[F. COMPETENCIA]='CHEQUEO D.M'!J$2)),"N/P")</f>
        <v>N/P</v>
      </c>
      <c r="K336" s="3" t="str">
        <f t="shared" si="56"/>
        <v>-</v>
      </c>
      <c r="L336" s="3" t="str">
        <f t="shared" si="57"/>
        <v>-</v>
      </c>
      <c r="M336" s="1" t="str" cm="1">
        <f t="array" ref="M336">_xlfn.IFS(B336&lt;10,"",L336&gt;0,"",L336&lt;0,"VALIDO")</f>
        <v/>
      </c>
      <c r="N336" s="3" t="str">
        <f t="shared" si="59"/>
        <v/>
      </c>
      <c r="O336" s="3" t="str">
        <f t="shared" si="60"/>
        <v/>
      </c>
      <c r="P336" s="3" t="str">
        <f t="shared" si="61"/>
        <v/>
      </c>
      <c r="Q336" s="3" t="str">
        <f t="shared" si="62"/>
        <v/>
      </c>
      <c r="R336" s="3" t="str">
        <f t="shared" si="63"/>
        <v/>
      </c>
      <c r="S336" s="25" t="e" cm="1" vm="1">
        <f t="array" aca="1" ref="S336" ca="1">IF(INDEX(U336:X336,COUNTA(U336:X336))&lt;0,"MEJORA CONTINUA","")</f>
        <v>#VALUE!</v>
      </c>
      <c r="T336" s="1">
        <f t="shared" si="64"/>
        <v>0</v>
      </c>
    </row>
    <row r="337" spans="2:20" x14ac:dyDescent="0.25">
      <c r="B337" s="1">
        <f>_xlfn.XLOOKUP(A337,ATLETAS!$C:$C,ATLETAS!B:B,"-")</f>
        <v>0</v>
      </c>
      <c r="C337" s="1">
        <f>_xlfn.XLOOKUP(A337,ATLETAS!$C:$C,ATLETAS!F:F,"-")</f>
        <v>0</v>
      </c>
      <c r="D337" s="19" t="str">
        <f t="shared" si="58"/>
        <v>-</v>
      </c>
      <c r="E337" s="3" t="str" cm="1">
        <f t="array" ref="E337">IFERROR(_xlfn._xlws.FILTER(BD_ATLETAS[TIEMPO],(BD_ATLETAS[ATLETA]=$A337)*(BD_ATLETAS[PRUEBA]='CHEQUEO D.M'!$B$1)*(BD_ATLETAS[SEXO]='CHEQUEO D.M'!$C$1)*(BD_ATLETAS[F. COMPETENCIA]='CHEQUEO D.M'!E$2)),"N/P")</f>
        <v>N/P</v>
      </c>
      <c r="F337" s="3" t="str" cm="1">
        <f t="array" ref="F337">IFERROR(_xlfn._xlws.FILTER(BD_ATLETAS[TIEMPO],(BD_ATLETAS[ATLETA]=$A337)*(BD_ATLETAS[PRUEBA]='CHEQUEO D.M'!$B$1)*(BD_ATLETAS[SEXO]='CHEQUEO D.M'!$C$1)*(BD_ATLETAS[F. COMPETENCIA]='CHEQUEO D.M'!F$2)),"N/P")</f>
        <v>N/P</v>
      </c>
      <c r="G337" s="3" t="str" cm="1">
        <f t="array" ref="G337">IFERROR(_xlfn._xlws.FILTER(BD_ATLETAS[TIEMPO],(BD_ATLETAS[ATLETA]=$A337)*(BD_ATLETAS[PRUEBA]='CHEQUEO D.M'!$B$1)*(BD_ATLETAS[SEXO]='CHEQUEO D.M'!$C$1)*(BD_ATLETAS[F. COMPETENCIA]='CHEQUEO D.M'!G$2)),"N/P")</f>
        <v>N/P</v>
      </c>
      <c r="H337" s="3" t="str" cm="1">
        <f t="array" ref="H337">IFERROR(_xlfn._xlws.FILTER(BD_ATLETAS[TIEMPO],(BD_ATLETAS[ATLETA]=$A337)*(BD_ATLETAS[PRUEBA]='CHEQUEO D.M'!$B$1)*(BD_ATLETAS[SEXO]='CHEQUEO D.M'!$C$1)*(BD_ATLETAS[F. COMPETENCIA]='CHEQUEO D.M'!H$2)),"N/P")</f>
        <v>N/P</v>
      </c>
      <c r="I337" s="3" t="str" cm="1">
        <f t="array" ref="I337">IFERROR(_xlfn._xlws.FILTER(BD_ATLETAS[TIEMPO],(BD_ATLETAS[ATLETA]=$A337)*(BD_ATLETAS[PRUEBA]='CHEQUEO D.M'!$B$1)*(BD_ATLETAS[SEXO]='CHEQUEO D.M'!$C$1)*(BD_ATLETAS[F. COMPETENCIA]='CHEQUEO D.M'!I$2)),"N/P")</f>
        <v>N/P</v>
      </c>
      <c r="J337" s="3" t="str" cm="1">
        <f t="array" ref="J337">IFERROR(_xlfn._xlws.FILTER(BD_ATLETAS[TIEMPO],(BD_ATLETAS[ATLETA]=$A337)*(BD_ATLETAS[PRUEBA]='CHEQUEO D.M'!$B$1)*(BD_ATLETAS[SEXO]='CHEQUEO D.M'!$C$1)*(BD_ATLETAS[F. COMPETENCIA]='CHEQUEO D.M'!J$2)),"N/P")</f>
        <v>N/P</v>
      </c>
      <c r="K337" s="3" t="str">
        <f t="shared" si="56"/>
        <v>-</v>
      </c>
      <c r="L337" s="3" t="str">
        <f t="shared" si="57"/>
        <v>-</v>
      </c>
      <c r="M337" s="1" t="str" cm="1">
        <f t="array" ref="M337">_xlfn.IFS(B337&lt;10,"",L337&gt;0,"",L337&lt;0,"VALIDO")</f>
        <v/>
      </c>
      <c r="N337" s="3" t="str">
        <f t="shared" si="59"/>
        <v/>
      </c>
      <c r="O337" s="3" t="str">
        <f t="shared" si="60"/>
        <v/>
      </c>
      <c r="P337" s="3" t="str">
        <f t="shared" si="61"/>
        <v/>
      </c>
      <c r="Q337" s="3" t="str">
        <f t="shared" si="62"/>
        <v/>
      </c>
      <c r="R337" s="3" t="str">
        <f t="shared" si="63"/>
        <v/>
      </c>
      <c r="S337" s="25" t="e" cm="1" vm="1">
        <f t="array" aca="1" ref="S337" ca="1">IF(INDEX(U337:X337,COUNTA(U337:X337))&lt;0,"MEJORA CONTINUA","")</f>
        <v>#VALUE!</v>
      </c>
      <c r="T337" s="1">
        <f t="shared" si="64"/>
        <v>0</v>
      </c>
    </row>
    <row r="338" spans="2:20" x14ac:dyDescent="0.25">
      <c r="B338" s="1">
        <f>_xlfn.XLOOKUP(A338,ATLETAS!$C:$C,ATLETAS!B:B,"-")</f>
        <v>0</v>
      </c>
      <c r="C338" s="1">
        <f>_xlfn.XLOOKUP(A338,ATLETAS!$C:$C,ATLETAS!F:F,"-")</f>
        <v>0</v>
      </c>
      <c r="D338" s="19" t="str">
        <f t="shared" si="58"/>
        <v>-</v>
      </c>
      <c r="E338" s="3" t="str" cm="1">
        <f t="array" ref="E338">IFERROR(_xlfn._xlws.FILTER(BD_ATLETAS[TIEMPO],(BD_ATLETAS[ATLETA]=$A338)*(BD_ATLETAS[PRUEBA]='CHEQUEO D.M'!$B$1)*(BD_ATLETAS[SEXO]='CHEQUEO D.M'!$C$1)*(BD_ATLETAS[F. COMPETENCIA]='CHEQUEO D.M'!E$2)),"N/P")</f>
        <v>N/P</v>
      </c>
      <c r="F338" s="3" t="str" cm="1">
        <f t="array" ref="F338">IFERROR(_xlfn._xlws.FILTER(BD_ATLETAS[TIEMPO],(BD_ATLETAS[ATLETA]=$A338)*(BD_ATLETAS[PRUEBA]='CHEQUEO D.M'!$B$1)*(BD_ATLETAS[SEXO]='CHEQUEO D.M'!$C$1)*(BD_ATLETAS[F. COMPETENCIA]='CHEQUEO D.M'!F$2)),"N/P")</f>
        <v>N/P</v>
      </c>
      <c r="G338" s="3" t="str" cm="1">
        <f t="array" ref="G338">IFERROR(_xlfn._xlws.FILTER(BD_ATLETAS[TIEMPO],(BD_ATLETAS[ATLETA]=$A338)*(BD_ATLETAS[PRUEBA]='CHEQUEO D.M'!$B$1)*(BD_ATLETAS[SEXO]='CHEQUEO D.M'!$C$1)*(BD_ATLETAS[F. COMPETENCIA]='CHEQUEO D.M'!G$2)),"N/P")</f>
        <v>N/P</v>
      </c>
      <c r="H338" s="3" t="str" cm="1">
        <f t="array" ref="H338">IFERROR(_xlfn._xlws.FILTER(BD_ATLETAS[TIEMPO],(BD_ATLETAS[ATLETA]=$A338)*(BD_ATLETAS[PRUEBA]='CHEQUEO D.M'!$B$1)*(BD_ATLETAS[SEXO]='CHEQUEO D.M'!$C$1)*(BD_ATLETAS[F. COMPETENCIA]='CHEQUEO D.M'!H$2)),"N/P")</f>
        <v>N/P</v>
      </c>
      <c r="I338" s="3" t="str" cm="1">
        <f t="array" ref="I338">IFERROR(_xlfn._xlws.FILTER(BD_ATLETAS[TIEMPO],(BD_ATLETAS[ATLETA]=$A338)*(BD_ATLETAS[PRUEBA]='CHEQUEO D.M'!$B$1)*(BD_ATLETAS[SEXO]='CHEQUEO D.M'!$C$1)*(BD_ATLETAS[F. COMPETENCIA]='CHEQUEO D.M'!I$2)),"N/P")</f>
        <v>N/P</v>
      </c>
      <c r="J338" s="3" t="str" cm="1">
        <f t="array" ref="J338">IFERROR(_xlfn._xlws.FILTER(BD_ATLETAS[TIEMPO],(BD_ATLETAS[ATLETA]=$A338)*(BD_ATLETAS[PRUEBA]='CHEQUEO D.M'!$B$1)*(BD_ATLETAS[SEXO]='CHEQUEO D.M'!$C$1)*(BD_ATLETAS[F. COMPETENCIA]='CHEQUEO D.M'!J$2)),"N/P")</f>
        <v>N/P</v>
      </c>
      <c r="K338" s="3" t="str">
        <f t="shared" si="56"/>
        <v>-</v>
      </c>
      <c r="L338" s="3" t="str">
        <f t="shared" si="57"/>
        <v>-</v>
      </c>
      <c r="M338" s="1" t="str" cm="1">
        <f t="array" ref="M338">_xlfn.IFS(B338&lt;10,"",L338&gt;0,"",L338&lt;0,"VALIDO")</f>
        <v/>
      </c>
      <c r="N338" s="3" t="str">
        <f t="shared" si="59"/>
        <v/>
      </c>
      <c r="O338" s="3" t="str">
        <f t="shared" si="60"/>
        <v/>
      </c>
      <c r="P338" s="3" t="str">
        <f t="shared" si="61"/>
        <v/>
      </c>
      <c r="Q338" s="3" t="str">
        <f t="shared" si="62"/>
        <v/>
      </c>
      <c r="R338" s="3" t="str">
        <f t="shared" si="63"/>
        <v/>
      </c>
      <c r="S338" s="25" t="e" cm="1" vm="1">
        <f t="array" aca="1" ref="S338" ca="1">IF(INDEX(U338:X338,COUNTA(U338:X338))&lt;0,"MEJORA CONTINUA","")</f>
        <v>#VALUE!</v>
      </c>
      <c r="T338" s="1">
        <f t="shared" si="64"/>
        <v>0</v>
      </c>
    </row>
    <row r="339" spans="2:20" x14ac:dyDescent="0.25">
      <c r="B339" s="1">
        <f>_xlfn.XLOOKUP(A339,ATLETAS!$C:$C,ATLETAS!B:B,"-")</f>
        <v>0</v>
      </c>
      <c r="C339" s="1">
        <f>_xlfn.XLOOKUP(A339,ATLETAS!$C:$C,ATLETAS!F:F,"-")</f>
        <v>0</v>
      </c>
      <c r="D339" s="19" t="str">
        <f t="shared" si="58"/>
        <v>-</v>
      </c>
      <c r="E339" s="3" t="str" cm="1">
        <f t="array" ref="E339">IFERROR(_xlfn._xlws.FILTER(BD_ATLETAS[TIEMPO],(BD_ATLETAS[ATLETA]=$A339)*(BD_ATLETAS[PRUEBA]='CHEQUEO D.M'!$B$1)*(BD_ATLETAS[SEXO]='CHEQUEO D.M'!$C$1)*(BD_ATLETAS[F. COMPETENCIA]='CHEQUEO D.M'!E$2)),"N/P")</f>
        <v>N/P</v>
      </c>
      <c r="F339" s="3" t="str" cm="1">
        <f t="array" ref="F339">IFERROR(_xlfn._xlws.FILTER(BD_ATLETAS[TIEMPO],(BD_ATLETAS[ATLETA]=$A339)*(BD_ATLETAS[PRUEBA]='CHEQUEO D.M'!$B$1)*(BD_ATLETAS[SEXO]='CHEQUEO D.M'!$C$1)*(BD_ATLETAS[F. COMPETENCIA]='CHEQUEO D.M'!F$2)),"N/P")</f>
        <v>N/P</v>
      </c>
      <c r="G339" s="3" t="str" cm="1">
        <f t="array" ref="G339">IFERROR(_xlfn._xlws.FILTER(BD_ATLETAS[TIEMPO],(BD_ATLETAS[ATLETA]=$A339)*(BD_ATLETAS[PRUEBA]='CHEQUEO D.M'!$B$1)*(BD_ATLETAS[SEXO]='CHEQUEO D.M'!$C$1)*(BD_ATLETAS[F. COMPETENCIA]='CHEQUEO D.M'!G$2)),"N/P")</f>
        <v>N/P</v>
      </c>
      <c r="H339" s="3" t="str" cm="1">
        <f t="array" ref="H339">IFERROR(_xlfn._xlws.FILTER(BD_ATLETAS[TIEMPO],(BD_ATLETAS[ATLETA]=$A339)*(BD_ATLETAS[PRUEBA]='CHEQUEO D.M'!$B$1)*(BD_ATLETAS[SEXO]='CHEQUEO D.M'!$C$1)*(BD_ATLETAS[F. COMPETENCIA]='CHEQUEO D.M'!H$2)),"N/P")</f>
        <v>N/P</v>
      </c>
      <c r="I339" s="3" t="str" cm="1">
        <f t="array" ref="I339">IFERROR(_xlfn._xlws.FILTER(BD_ATLETAS[TIEMPO],(BD_ATLETAS[ATLETA]=$A339)*(BD_ATLETAS[PRUEBA]='CHEQUEO D.M'!$B$1)*(BD_ATLETAS[SEXO]='CHEQUEO D.M'!$C$1)*(BD_ATLETAS[F. COMPETENCIA]='CHEQUEO D.M'!I$2)),"N/P")</f>
        <v>N/P</v>
      </c>
      <c r="J339" s="3" t="str" cm="1">
        <f t="array" ref="J339">IFERROR(_xlfn._xlws.FILTER(BD_ATLETAS[TIEMPO],(BD_ATLETAS[ATLETA]=$A339)*(BD_ATLETAS[PRUEBA]='CHEQUEO D.M'!$B$1)*(BD_ATLETAS[SEXO]='CHEQUEO D.M'!$C$1)*(BD_ATLETAS[F. COMPETENCIA]='CHEQUEO D.M'!J$2)),"N/P")</f>
        <v>N/P</v>
      </c>
      <c r="K339" s="3" t="str">
        <f t="shared" si="56"/>
        <v>-</v>
      </c>
      <c r="L339" s="3" t="str">
        <f t="shared" si="57"/>
        <v>-</v>
      </c>
      <c r="M339" s="1" t="str" cm="1">
        <f t="array" ref="M339">_xlfn.IFS(B339&lt;10,"",L339&gt;0,"",L339&lt;0,"VALIDO")</f>
        <v/>
      </c>
      <c r="N339" s="3" t="str">
        <f t="shared" si="59"/>
        <v/>
      </c>
      <c r="O339" s="3" t="str">
        <f t="shared" si="60"/>
        <v/>
      </c>
      <c r="P339" s="3" t="str">
        <f t="shared" si="61"/>
        <v/>
      </c>
      <c r="Q339" s="3" t="str">
        <f t="shared" si="62"/>
        <v/>
      </c>
      <c r="R339" s="3" t="str">
        <f t="shared" si="63"/>
        <v/>
      </c>
      <c r="S339" s="25" t="e" cm="1" vm="1">
        <f t="array" aca="1" ref="S339" ca="1">IF(INDEX(U339:X339,COUNTA(U339:X339))&lt;0,"MEJORA CONTINUA","")</f>
        <v>#VALUE!</v>
      </c>
      <c r="T339" s="1">
        <f t="shared" si="64"/>
        <v>0</v>
      </c>
    </row>
    <row r="340" spans="2:20" x14ac:dyDescent="0.25">
      <c r="B340" s="1">
        <f>_xlfn.XLOOKUP(A340,ATLETAS!$C:$C,ATLETAS!B:B,"-")</f>
        <v>0</v>
      </c>
      <c r="C340" s="1">
        <f>_xlfn.XLOOKUP(A340,ATLETAS!$C:$C,ATLETAS!F:F,"-")</f>
        <v>0</v>
      </c>
      <c r="D340" s="19" t="str">
        <f t="shared" si="58"/>
        <v>-</v>
      </c>
      <c r="E340" s="3" t="str" cm="1">
        <f t="array" ref="E340">IFERROR(_xlfn._xlws.FILTER(BD_ATLETAS[TIEMPO],(BD_ATLETAS[ATLETA]=$A340)*(BD_ATLETAS[PRUEBA]='CHEQUEO D.M'!$B$1)*(BD_ATLETAS[SEXO]='CHEQUEO D.M'!$C$1)*(BD_ATLETAS[F. COMPETENCIA]='CHEQUEO D.M'!E$2)),"N/P")</f>
        <v>N/P</v>
      </c>
      <c r="F340" s="3" t="str" cm="1">
        <f t="array" ref="F340">IFERROR(_xlfn._xlws.FILTER(BD_ATLETAS[TIEMPO],(BD_ATLETAS[ATLETA]=$A340)*(BD_ATLETAS[PRUEBA]='CHEQUEO D.M'!$B$1)*(BD_ATLETAS[SEXO]='CHEQUEO D.M'!$C$1)*(BD_ATLETAS[F. COMPETENCIA]='CHEQUEO D.M'!F$2)),"N/P")</f>
        <v>N/P</v>
      </c>
      <c r="G340" s="3" t="str" cm="1">
        <f t="array" ref="G340">IFERROR(_xlfn._xlws.FILTER(BD_ATLETAS[TIEMPO],(BD_ATLETAS[ATLETA]=$A340)*(BD_ATLETAS[PRUEBA]='CHEQUEO D.M'!$B$1)*(BD_ATLETAS[SEXO]='CHEQUEO D.M'!$C$1)*(BD_ATLETAS[F. COMPETENCIA]='CHEQUEO D.M'!G$2)),"N/P")</f>
        <v>N/P</v>
      </c>
      <c r="H340" s="3" t="str" cm="1">
        <f t="array" ref="H340">IFERROR(_xlfn._xlws.FILTER(BD_ATLETAS[TIEMPO],(BD_ATLETAS[ATLETA]=$A340)*(BD_ATLETAS[PRUEBA]='CHEQUEO D.M'!$B$1)*(BD_ATLETAS[SEXO]='CHEQUEO D.M'!$C$1)*(BD_ATLETAS[F. COMPETENCIA]='CHEQUEO D.M'!H$2)),"N/P")</f>
        <v>N/P</v>
      </c>
      <c r="I340" s="3" t="str" cm="1">
        <f t="array" ref="I340">IFERROR(_xlfn._xlws.FILTER(BD_ATLETAS[TIEMPO],(BD_ATLETAS[ATLETA]=$A340)*(BD_ATLETAS[PRUEBA]='CHEQUEO D.M'!$B$1)*(BD_ATLETAS[SEXO]='CHEQUEO D.M'!$C$1)*(BD_ATLETAS[F. COMPETENCIA]='CHEQUEO D.M'!I$2)),"N/P")</f>
        <v>N/P</v>
      </c>
      <c r="J340" s="3" t="str" cm="1">
        <f t="array" ref="J340">IFERROR(_xlfn._xlws.FILTER(BD_ATLETAS[TIEMPO],(BD_ATLETAS[ATLETA]=$A340)*(BD_ATLETAS[PRUEBA]='CHEQUEO D.M'!$B$1)*(BD_ATLETAS[SEXO]='CHEQUEO D.M'!$C$1)*(BD_ATLETAS[F. COMPETENCIA]='CHEQUEO D.M'!J$2)),"N/P")</f>
        <v>N/P</v>
      </c>
      <c r="K340" s="3" t="str">
        <f t="shared" si="56"/>
        <v>-</v>
      </c>
      <c r="L340" s="3" t="str">
        <f t="shared" si="57"/>
        <v>-</v>
      </c>
      <c r="M340" s="1" t="str" cm="1">
        <f t="array" ref="M340">_xlfn.IFS(B340&lt;10,"",L340&gt;0,"",L340&lt;0,"VALIDO")</f>
        <v/>
      </c>
      <c r="N340" s="3" t="str">
        <f t="shared" si="59"/>
        <v/>
      </c>
      <c r="O340" s="3" t="str">
        <f t="shared" si="60"/>
        <v/>
      </c>
      <c r="P340" s="3" t="str">
        <f t="shared" si="61"/>
        <v/>
      </c>
      <c r="Q340" s="3" t="str">
        <f t="shared" si="62"/>
        <v/>
      </c>
      <c r="R340" s="3" t="str">
        <f t="shared" si="63"/>
        <v/>
      </c>
      <c r="S340" s="25" t="e" cm="1" vm="1">
        <f t="array" aca="1" ref="S340" ca="1">IF(INDEX(U340:X340,COUNTA(U340:X340))&lt;0,"MEJORA CONTINUA","")</f>
        <v>#VALUE!</v>
      </c>
      <c r="T340" s="1">
        <f t="shared" si="64"/>
        <v>0</v>
      </c>
    </row>
    <row r="341" spans="2:20" x14ac:dyDescent="0.25">
      <c r="B341" s="1">
        <f>_xlfn.XLOOKUP(A341,ATLETAS!$C:$C,ATLETAS!B:B,"-")</f>
        <v>0</v>
      </c>
      <c r="C341" s="1">
        <f>_xlfn.XLOOKUP(A341,ATLETAS!$C:$C,ATLETAS!F:F,"-")</f>
        <v>0</v>
      </c>
      <c r="D341" s="19" t="str">
        <f t="shared" si="58"/>
        <v>-</v>
      </c>
      <c r="E341" s="3" t="str" cm="1">
        <f t="array" ref="E341">IFERROR(_xlfn._xlws.FILTER(BD_ATLETAS[TIEMPO],(BD_ATLETAS[ATLETA]=$A341)*(BD_ATLETAS[PRUEBA]='CHEQUEO D.M'!$B$1)*(BD_ATLETAS[SEXO]='CHEQUEO D.M'!$C$1)*(BD_ATLETAS[F. COMPETENCIA]='CHEQUEO D.M'!E$2)),"N/P")</f>
        <v>N/P</v>
      </c>
      <c r="F341" s="3" t="str" cm="1">
        <f t="array" ref="F341">IFERROR(_xlfn._xlws.FILTER(BD_ATLETAS[TIEMPO],(BD_ATLETAS[ATLETA]=$A341)*(BD_ATLETAS[PRUEBA]='CHEQUEO D.M'!$B$1)*(BD_ATLETAS[SEXO]='CHEQUEO D.M'!$C$1)*(BD_ATLETAS[F. COMPETENCIA]='CHEQUEO D.M'!F$2)),"N/P")</f>
        <v>N/P</v>
      </c>
      <c r="G341" s="3" t="str" cm="1">
        <f t="array" ref="G341">IFERROR(_xlfn._xlws.FILTER(BD_ATLETAS[TIEMPO],(BD_ATLETAS[ATLETA]=$A341)*(BD_ATLETAS[PRUEBA]='CHEQUEO D.M'!$B$1)*(BD_ATLETAS[SEXO]='CHEQUEO D.M'!$C$1)*(BD_ATLETAS[F. COMPETENCIA]='CHEQUEO D.M'!G$2)),"N/P")</f>
        <v>N/P</v>
      </c>
      <c r="H341" s="3" t="str" cm="1">
        <f t="array" ref="H341">IFERROR(_xlfn._xlws.FILTER(BD_ATLETAS[TIEMPO],(BD_ATLETAS[ATLETA]=$A341)*(BD_ATLETAS[PRUEBA]='CHEQUEO D.M'!$B$1)*(BD_ATLETAS[SEXO]='CHEQUEO D.M'!$C$1)*(BD_ATLETAS[F. COMPETENCIA]='CHEQUEO D.M'!H$2)),"N/P")</f>
        <v>N/P</v>
      </c>
      <c r="I341" s="3" t="str" cm="1">
        <f t="array" ref="I341">IFERROR(_xlfn._xlws.FILTER(BD_ATLETAS[TIEMPO],(BD_ATLETAS[ATLETA]=$A341)*(BD_ATLETAS[PRUEBA]='CHEQUEO D.M'!$B$1)*(BD_ATLETAS[SEXO]='CHEQUEO D.M'!$C$1)*(BD_ATLETAS[F. COMPETENCIA]='CHEQUEO D.M'!I$2)),"N/P")</f>
        <v>N/P</v>
      </c>
      <c r="J341" s="3" t="str" cm="1">
        <f t="array" ref="J341">IFERROR(_xlfn._xlws.FILTER(BD_ATLETAS[TIEMPO],(BD_ATLETAS[ATLETA]=$A341)*(BD_ATLETAS[PRUEBA]='CHEQUEO D.M'!$B$1)*(BD_ATLETAS[SEXO]='CHEQUEO D.M'!$C$1)*(BD_ATLETAS[F. COMPETENCIA]='CHEQUEO D.M'!J$2)),"N/P")</f>
        <v>N/P</v>
      </c>
      <c r="K341" s="3" t="str">
        <f t="shared" si="56"/>
        <v>-</v>
      </c>
      <c r="L341" s="3" t="str">
        <f t="shared" si="57"/>
        <v>-</v>
      </c>
      <c r="M341" s="1" t="str" cm="1">
        <f t="array" ref="M341">_xlfn.IFS(B341&lt;10,"",L341&gt;0,"",L341&lt;0,"VALIDO")</f>
        <v/>
      </c>
      <c r="N341" s="3" t="str">
        <f t="shared" si="59"/>
        <v/>
      </c>
      <c r="O341" s="3" t="str">
        <f t="shared" si="60"/>
        <v/>
      </c>
      <c r="P341" s="3" t="str">
        <f t="shared" si="61"/>
        <v/>
      </c>
      <c r="Q341" s="3" t="str">
        <f t="shared" si="62"/>
        <v/>
      </c>
      <c r="R341" s="3" t="str">
        <f t="shared" si="63"/>
        <v/>
      </c>
      <c r="S341" s="25" t="e" cm="1" vm="1">
        <f t="array" aca="1" ref="S341" ca="1">IF(INDEX(U341:X341,COUNTA(U341:X341))&lt;0,"MEJORA CONTINUA","")</f>
        <v>#VALUE!</v>
      </c>
      <c r="T341" s="1">
        <f t="shared" si="64"/>
        <v>0</v>
      </c>
    </row>
    <row r="342" spans="2:20" x14ac:dyDescent="0.25">
      <c r="B342" s="1">
        <f>_xlfn.XLOOKUP(A342,ATLETAS!$C:$C,ATLETAS!B:B,"-")</f>
        <v>0</v>
      </c>
      <c r="C342" s="1">
        <f>_xlfn.XLOOKUP(A342,ATLETAS!$C:$C,ATLETAS!F:F,"-")</f>
        <v>0</v>
      </c>
      <c r="D342" s="19" t="str">
        <f t="shared" si="58"/>
        <v>-</v>
      </c>
      <c r="E342" s="3" t="str" cm="1">
        <f t="array" ref="E342">IFERROR(_xlfn._xlws.FILTER(BD_ATLETAS[TIEMPO],(BD_ATLETAS[ATLETA]=$A342)*(BD_ATLETAS[PRUEBA]='CHEQUEO D.M'!$B$1)*(BD_ATLETAS[SEXO]='CHEQUEO D.M'!$C$1)*(BD_ATLETAS[F. COMPETENCIA]='CHEQUEO D.M'!E$2)),"N/P")</f>
        <v>N/P</v>
      </c>
      <c r="F342" s="3" t="str" cm="1">
        <f t="array" ref="F342">IFERROR(_xlfn._xlws.FILTER(BD_ATLETAS[TIEMPO],(BD_ATLETAS[ATLETA]=$A342)*(BD_ATLETAS[PRUEBA]='CHEQUEO D.M'!$B$1)*(BD_ATLETAS[SEXO]='CHEQUEO D.M'!$C$1)*(BD_ATLETAS[F. COMPETENCIA]='CHEQUEO D.M'!F$2)),"N/P")</f>
        <v>N/P</v>
      </c>
      <c r="G342" s="3" t="str" cm="1">
        <f t="array" ref="G342">IFERROR(_xlfn._xlws.FILTER(BD_ATLETAS[TIEMPO],(BD_ATLETAS[ATLETA]=$A342)*(BD_ATLETAS[PRUEBA]='CHEQUEO D.M'!$B$1)*(BD_ATLETAS[SEXO]='CHEQUEO D.M'!$C$1)*(BD_ATLETAS[F. COMPETENCIA]='CHEQUEO D.M'!G$2)),"N/P")</f>
        <v>N/P</v>
      </c>
      <c r="H342" s="3" t="str" cm="1">
        <f t="array" ref="H342">IFERROR(_xlfn._xlws.FILTER(BD_ATLETAS[TIEMPO],(BD_ATLETAS[ATLETA]=$A342)*(BD_ATLETAS[PRUEBA]='CHEQUEO D.M'!$B$1)*(BD_ATLETAS[SEXO]='CHEQUEO D.M'!$C$1)*(BD_ATLETAS[F. COMPETENCIA]='CHEQUEO D.M'!H$2)),"N/P")</f>
        <v>N/P</v>
      </c>
      <c r="I342" s="3" t="str" cm="1">
        <f t="array" ref="I342">IFERROR(_xlfn._xlws.FILTER(BD_ATLETAS[TIEMPO],(BD_ATLETAS[ATLETA]=$A342)*(BD_ATLETAS[PRUEBA]='CHEQUEO D.M'!$B$1)*(BD_ATLETAS[SEXO]='CHEQUEO D.M'!$C$1)*(BD_ATLETAS[F. COMPETENCIA]='CHEQUEO D.M'!I$2)),"N/P")</f>
        <v>N/P</v>
      </c>
      <c r="J342" s="3" t="str" cm="1">
        <f t="array" ref="J342">IFERROR(_xlfn._xlws.FILTER(BD_ATLETAS[TIEMPO],(BD_ATLETAS[ATLETA]=$A342)*(BD_ATLETAS[PRUEBA]='CHEQUEO D.M'!$B$1)*(BD_ATLETAS[SEXO]='CHEQUEO D.M'!$C$1)*(BD_ATLETAS[F. COMPETENCIA]='CHEQUEO D.M'!J$2)),"N/P")</f>
        <v>N/P</v>
      </c>
      <c r="K342" s="3" t="str">
        <f t="shared" si="56"/>
        <v>-</v>
      </c>
      <c r="L342" s="3" t="str">
        <f t="shared" si="57"/>
        <v>-</v>
      </c>
      <c r="M342" s="1" t="str" cm="1">
        <f t="array" ref="M342">_xlfn.IFS(B342&lt;10,"",L342&gt;0,"",L342&lt;0,"VALIDO")</f>
        <v/>
      </c>
      <c r="N342" s="3" t="str">
        <f t="shared" si="59"/>
        <v/>
      </c>
      <c r="O342" s="3" t="str">
        <f t="shared" si="60"/>
        <v/>
      </c>
      <c r="P342" s="3" t="str">
        <f t="shared" si="61"/>
        <v/>
      </c>
      <c r="Q342" s="3" t="str">
        <f t="shared" si="62"/>
        <v/>
      </c>
      <c r="R342" s="3" t="str">
        <f t="shared" si="63"/>
        <v/>
      </c>
      <c r="S342" s="25" t="e" cm="1" vm="1">
        <f t="array" aca="1" ref="S342" ca="1">IF(INDEX(U342:X342,COUNTA(U342:X342))&lt;0,"MEJORA CONTINUA","")</f>
        <v>#VALUE!</v>
      </c>
      <c r="T342" s="1">
        <f t="shared" si="64"/>
        <v>0</v>
      </c>
    </row>
    <row r="343" spans="2:20" x14ac:dyDescent="0.25">
      <c r="B343" s="1">
        <f>_xlfn.XLOOKUP(A343,ATLETAS!$C:$C,ATLETAS!B:B,"-")</f>
        <v>0</v>
      </c>
      <c r="C343" s="1">
        <f>_xlfn.XLOOKUP(A343,ATLETAS!$C:$C,ATLETAS!F:F,"-")</f>
        <v>0</v>
      </c>
      <c r="D343" s="19" t="str">
        <f t="shared" si="58"/>
        <v>-</v>
      </c>
      <c r="E343" s="3" t="str" cm="1">
        <f t="array" ref="E343">IFERROR(_xlfn._xlws.FILTER(BD_ATLETAS[TIEMPO],(BD_ATLETAS[ATLETA]=$A343)*(BD_ATLETAS[PRUEBA]='CHEQUEO D.M'!$B$1)*(BD_ATLETAS[SEXO]='CHEQUEO D.M'!$C$1)*(BD_ATLETAS[F. COMPETENCIA]='CHEQUEO D.M'!E$2)),"N/P")</f>
        <v>N/P</v>
      </c>
      <c r="F343" s="3" t="str" cm="1">
        <f t="array" ref="F343">IFERROR(_xlfn._xlws.FILTER(BD_ATLETAS[TIEMPO],(BD_ATLETAS[ATLETA]=$A343)*(BD_ATLETAS[PRUEBA]='CHEQUEO D.M'!$B$1)*(BD_ATLETAS[SEXO]='CHEQUEO D.M'!$C$1)*(BD_ATLETAS[F. COMPETENCIA]='CHEQUEO D.M'!F$2)),"N/P")</f>
        <v>N/P</v>
      </c>
      <c r="G343" s="3" t="str" cm="1">
        <f t="array" ref="G343">IFERROR(_xlfn._xlws.FILTER(BD_ATLETAS[TIEMPO],(BD_ATLETAS[ATLETA]=$A343)*(BD_ATLETAS[PRUEBA]='CHEQUEO D.M'!$B$1)*(BD_ATLETAS[SEXO]='CHEQUEO D.M'!$C$1)*(BD_ATLETAS[F. COMPETENCIA]='CHEQUEO D.M'!G$2)),"N/P")</f>
        <v>N/P</v>
      </c>
      <c r="H343" s="3" t="str" cm="1">
        <f t="array" ref="H343">IFERROR(_xlfn._xlws.FILTER(BD_ATLETAS[TIEMPO],(BD_ATLETAS[ATLETA]=$A343)*(BD_ATLETAS[PRUEBA]='CHEQUEO D.M'!$B$1)*(BD_ATLETAS[SEXO]='CHEQUEO D.M'!$C$1)*(BD_ATLETAS[F. COMPETENCIA]='CHEQUEO D.M'!H$2)),"N/P")</f>
        <v>N/P</v>
      </c>
      <c r="I343" s="3" t="str" cm="1">
        <f t="array" ref="I343">IFERROR(_xlfn._xlws.FILTER(BD_ATLETAS[TIEMPO],(BD_ATLETAS[ATLETA]=$A343)*(BD_ATLETAS[PRUEBA]='CHEQUEO D.M'!$B$1)*(BD_ATLETAS[SEXO]='CHEQUEO D.M'!$C$1)*(BD_ATLETAS[F. COMPETENCIA]='CHEQUEO D.M'!I$2)),"N/P")</f>
        <v>N/P</v>
      </c>
      <c r="J343" s="3" t="str" cm="1">
        <f t="array" ref="J343">IFERROR(_xlfn._xlws.FILTER(BD_ATLETAS[TIEMPO],(BD_ATLETAS[ATLETA]=$A343)*(BD_ATLETAS[PRUEBA]='CHEQUEO D.M'!$B$1)*(BD_ATLETAS[SEXO]='CHEQUEO D.M'!$C$1)*(BD_ATLETAS[F. COMPETENCIA]='CHEQUEO D.M'!J$2)),"N/P")</f>
        <v>N/P</v>
      </c>
      <c r="K343" s="3" t="str">
        <f t="shared" si="56"/>
        <v>-</v>
      </c>
      <c r="L343" s="3" t="str">
        <f t="shared" si="57"/>
        <v>-</v>
      </c>
      <c r="M343" s="1" t="str" cm="1">
        <f t="array" ref="M343">_xlfn.IFS(B343&lt;10,"",L343&gt;0,"",L343&lt;0,"VALIDO")</f>
        <v/>
      </c>
      <c r="N343" s="3" t="str">
        <f t="shared" si="59"/>
        <v/>
      </c>
      <c r="O343" s="3" t="str">
        <f t="shared" si="60"/>
        <v/>
      </c>
      <c r="P343" s="3" t="str">
        <f t="shared" si="61"/>
        <v/>
      </c>
      <c r="Q343" s="3" t="str">
        <f t="shared" si="62"/>
        <v/>
      </c>
      <c r="R343" s="3" t="str">
        <f t="shared" si="63"/>
        <v/>
      </c>
      <c r="S343" s="25" t="e" cm="1" vm="1">
        <f t="array" aca="1" ref="S343" ca="1">IF(INDEX(U343:X343,COUNTA(U343:X343))&lt;0,"MEJORA CONTINUA","")</f>
        <v>#VALUE!</v>
      </c>
      <c r="T343" s="1">
        <f t="shared" si="64"/>
        <v>0</v>
      </c>
    </row>
    <row r="344" spans="2:20" x14ac:dyDescent="0.25">
      <c r="B344" s="1">
        <f>_xlfn.XLOOKUP(A344,ATLETAS!$C:$C,ATLETAS!B:B,"-")</f>
        <v>0</v>
      </c>
      <c r="C344" s="1">
        <f>_xlfn.XLOOKUP(A344,ATLETAS!$C:$C,ATLETAS!F:F,"-")</f>
        <v>0</v>
      </c>
      <c r="D344" s="19" t="str">
        <f t="shared" si="58"/>
        <v>-</v>
      </c>
      <c r="E344" s="3" t="str" cm="1">
        <f t="array" ref="E344">IFERROR(_xlfn._xlws.FILTER(BD_ATLETAS[TIEMPO],(BD_ATLETAS[ATLETA]=$A344)*(BD_ATLETAS[PRUEBA]='CHEQUEO D.M'!$B$1)*(BD_ATLETAS[SEXO]='CHEQUEO D.M'!$C$1)*(BD_ATLETAS[F. COMPETENCIA]='CHEQUEO D.M'!E$2)),"N/P")</f>
        <v>N/P</v>
      </c>
      <c r="F344" s="3" t="str" cm="1">
        <f t="array" ref="F344">IFERROR(_xlfn._xlws.FILTER(BD_ATLETAS[TIEMPO],(BD_ATLETAS[ATLETA]=$A344)*(BD_ATLETAS[PRUEBA]='CHEQUEO D.M'!$B$1)*(BD_ATLETAS[SEXO]='CHEQUEO D.M'!$C$1)*(BD_ATLETAS[F. COMPETENCIA]='CHEQUEO D.M'!F$2)),"N/P")</f>
        <v>N/P</v>
      </c>
      <c r="G344" s="3" t="str" cm="1">
        <f t="array" ref="G344">IFERROR(_xlfn._xlws.FILTER(BD_ATLETAS[TIEMPO],(BD_ATLETAS[ATLETA]=$A344)*(BD_ATLETAS[PRUEBA]='CHEQUEO D.M'!$B$1)*(BD_ATLETAS[SEXO]='CHEQUEO D.M'!$C$1)*(BD_ATLETAS[F. COMPETENCIA]='CHEQUEO D.M'!G$2)),"N/P")</f>
        <v>N/P</v>
      </c>
      <c r="H344" s="3" t="str" cm="1">
        <f t="array" ref="H344">IFERROR(_xlfn._xlws.FILTER(BD_ATLETAS[TIEMPO],(BD_ATLETAS[ATLETA]=$A344)*(BD_ATLETAS[PRUEBA]='CHEQUEO D.M'!$B$1)*(BD_ATLETAS[SEXO]='CHEQUEO D.M'!$C$1)*(BD_ATLETAS[F. COMPETENCIA]='CHEQUEO D.M'!H$2)),"N/P")</f>
        <v>N/P</v>
      </c>
      <c r="I344" s="3" t="str" cm="1">
        <f t="array" ref="I344">IFERROR(_xlfn._xlws.FILTER(BD_ATLETAS[TIEMPO],(BD_ATLETAS[ATLETA]=$A344)*(BD_ATLETAS[PRUEBA]='CHEQUEO D.M'!$B$1)*(BD_ATLETAS[SEXO]='CHEQUEO D.M'!$C$1)*(BD_ATLETAS[F. COMPETENCIA]='CHEQUEO D.M'!I$2)),"N/P")</f>
        <v>N/P</v>
      </c>
      <c r="J344" s="3" t="str" cm="1">
        <f t="array" ref="J344">IFERROR(_xlfn._xlws.FILTER(BD_ATLETAS[TIEMPO],(BD_ATLETAS[ATLETA]=$A344)*(BD_ATLETAS[PRUEBA]='CHEQUEO D.M'!$B$1)*(BD_ATLETAS[SEXO]='CHEQUEO D.M'!$C$1)*(BD_ATLETAS[F. COMPETENCIA]='CHEQUEO D.M'!J$2)),"N/P")</f>
        <v>N/P</v>
      </c>
      <c r="K344" s="3" t="str">
        <f t="shared" si="56"/>
        <v>-</v>
      </c>
      <c r="L344" s="3" t="str">
        <f t="shared" si="57"/>
        <v>-</v>
      </c>
      <c r="M344" s="1" t="str" cm="1">
        <f t="array" ref="M344">_xlfn.IFS(B344&lt;10,"",L344&gt;0,"",L344&lt;0,"VALIDO")</f>
        <v/>
      </c>
      <c r="N344" s="3" t="str">
        <f t="shared" si="59"/>
        <v/>
      </c>
      <c r="O344" s="3" t="str">
        <f t="shared" si="60"/>
        <v/>
      </c>
      <c r="P344" s="3" t="str">
        <f t="shared" si="61"/>
        <v/>
      </c>
      <c r="Q344" s="3" t="str">
        <f t="shared" si="62"/>
        <v/>
      </c>
      <c r="R344" s="3" t="str">
        <f t="shared" si="63"/>
        <v/>
      </c>
      <c r="S344" s="25" t="e" cm="1" vm="1">
        <f t="array" aca="1" ref="S344" ca="1">IF(INDEX(U344:X344,COUNTA(U344:X344))&lt;0,"MEJORA CONTINUA","")</f>
        <v>#VALUE!</v>
      </c>
      <c r="T344" s="1">
        <f t="shared" si="64"/>
        <v>0</v>
      </c>
    </row>
    <row r="345" spans="2:20" x14ac:dyDescent="0.25">
      <c r="B345" s="1">
        <f>_xlfn.XLOOKUP(A345,ATLETAS!$C:$C,ATLETAS!B:B,"-")</f>
        <v>0</v>
      </c>
      <c r="C345" s="1">
        <f>_xlfn.XLOOKUP(A345,ATLETAS!$C:$C,ATLETAS!F:F,"-")</f>
        <v>0</v>
      </c>
      <c r="D345" s="19" t="str">
        <f t="shared" si="58"/>
        <v>-</v>
      </c>
      <c r="E345" s="3" t="str" cm="1">
        <f t="array" ref="E345">IFERROR(_xlfn._xlws.FILTER(BD_ATLETAS[TIEMPO],(BD_ATLETAS[ATLETA]=$A345)*(BD_ATLETAS[PRUEBA]='CHEQUEO D.M'!$B$1)*(BD_ATLETAS[SEXO]='CHEQUEO D.M'!$C$1)*(BD_ATLETAS[F. COMPETENCIA]='CHEQUEO D.M'!E$2)),"N/P")</f>
        <v>N/P</v>
      </c>
      <c r="F345" s="3" t="str" cm="1">
        <f t="array" ref="F345">IFERROR(_xlfn._xlws.FILTER(BD_ATLETAS[TIEMPO],(BD_ATLETAS[ATLETA]=$A345)*(BD_ATLETAS[PRUEBA]='CHEQUEO D.M'!$B$1)*(BD_ATLETAS[SEXO]='CHEQUEO D.M'!$C$1)*(BD_ATLETAS[F. COMPETENCIA]='CHEQUEO D.M'!F$2)),"N/P")</f>
        <v>N/P</v>
      </c>
      <c r="G345" s="3" t="str" cm="1">
        <f t="array" ref="G345">IFERROR(_xlfn._xlws.FILTER(BD_ATLETAS[TIEMPO],(BD_ATLETAS[ATLETA]=$A345)*(BD_ATLETAS[PRUEBA]='CHEQUEO D.M'!$B$1)*(BD_ATLETAS[SEXO]='CHEQUEO D.M'!$C$1)*(BD_ATLETAS[F. COMPETENCIA]='CHEQUEO D.M'!G$2)),"N/P")</f>
        <v>N/P</v>
      </c>
      <c r="H345" s="3" t="str" cm="1">
        <f t="array" ref="H345">IFERROR(_xlfn._xlws.FILTER(BD_ATLETAS[TIEMPO],(BD_ATLETAS[ATLETA]=$A345)*(BD_ATLETAS[PRUEBA]='CHEQUEO D.M'!$B$1)*(BD_ATLETAS[SEXO]='CHEQUEO D.M'!$C$1)*(BD_ATLETAS[F. COMPETENCIA]='CHEQUEO D.M'!H$2)),"N/P")</f>
        <v>N/P</v>
      </c>
      <c r="I345" s="3" t="str" cm="1">
        <f t="array" ref="I345">IFERROR(_xlfn._xlws.FILTER(BD_ATLETAS[TIEMPO],(BD_ATLETAS[ATLETA]=$A345)*(BD_ATLETAS[PRUEBA]='CHEQUEO D.M'!$B$1)*(BD_ATLETAS[SEXO]='CHEQUEO D.M'!$C$1)*(BD_ATLETAS[F. COMPETENCIA]='CHEQUEO D.M'!I$2)),"N/P")</f>
        <v>N/P</v>
      </c>
      <c r="J345" s="3" t="str" cm="1">
        <f t="array" ref="J345">IFERROR(_xlfn._xlws.FILTER(BD_ATLETAS[TIEMPO],(BD_ATLETAS[ATLETA]=$A345)*(BD_ATLETAS[PRUEBA]='CHEQUEO D.M'!$B$1)*(BD_ATLETAS[SEXO]='CHEQUEO D.M'!$C$1)*(BD_ATLETAS[F. COMPETENCIA]='CHEQUEO D.M'!J$2)),"N/P")</f>
        <v>N/P</v>
      </c>
      <c r="K345" s="3" t="str">
        <f t="shared" si="56"/>
        <v>-</v>
      </c>
      <c r="L345" s="3" t="str">
        <f t="shared" si="57"/>
        <v>-</v>
      </c>
      <c r="M345" s="1" t="str" cm="1">
        <f t="array" ref="M345">_xlfn.IFS(B345&lt;10,"",L345&gt;0,"",L345&lt;0,"VALIDO")</f>
        <v/>
      </c>
      <c r="N345" s="3" t="str">
        <f t="shared" si="59"/>
        <v/>
      </c>
      <c r="O345" s="3" t="str">
        <f t="shared" si="60"/>
        <v/>
      </c>
      <c r="P345" s="3" t="str">
        <f t="shared" si="61"/>
        <v/>
      </c>
      <c r="Q345" s="3" t="str">
        <f t="shared" si="62"/>
        <v/>
      </c>
      <c r="R345" s="3" t="str">
        <f t="shared" si="63"/>
        <v/>
      </c>
      <c r="S345" s="25" t="e" cm="1" vm="1">
        <f t="array" aca="1" ref="S345" ca="1">IF(INDEX(U345:X345,COUNTA(U345:X345))&lt;0,"MEJORA CONTINUA","")</f>
        <v>#VALUE!</v>
      </c>
      <c r="T345" s="1">
        <f t="shared" si="64"/>
        <v>0</v>
      </c>
    </row>
    <row r="346" spans="2:20" x14ac:dyDescent="0.25">
      <c r="B346" s="1">
        <f>_xlfn.XLOOKUP(A346,ATLETAS!$C:$C,ATLETAS!B:B,"-")</f>
        <v>0</v>
      </c>
      <c r="C346" s="1">
        <f>_xlfn.XLOOKUP(A346,ATLETAS!$C:$C,ATLETAS!F:F,"-")</f>
        <v>0</v>
      </c>
      <c r="D346" s="19" t="str">
        <f t="shared" si="58"/>
        <v>-</v>
      </c>
      <c r="E346" s="3" t="str" cm="1">
        <f t="array" ref="E346">IFERROR(_xlfn._xlws.FILTER(BD_ATLETAS[TIEMPO],(BD_ATLETAS[ATLETA]=$A346)*(BD_ATLETAS[PRUEBA]='CHEQUEO D.M'!$B$1)*(BD_ATLETAS[SEXO]='CHEQUEO D.M'!$C$1)*(BD_ATLETAS[F. COMPETENCIA]='CHEQUEO D.M'!E$2)),"N/P")</f>
        <v>N/P</v>
      </c>
      <c r="F346" s="3" t="str" cm="1">
        <f t="array" ref="F346">IFERROR(_xlfn._xlws.FILTER(BD_ATLETAS[TIEMPO],(BD_ATLETAS[ATLETA]=$A346)*(BD_ATLETAS[PRUEBA]='CHEQUEO D.M'!$B$1)*(BD_ATLETAS[SEXO]='CHEQUEO D.M'!$C$1)*(BD_ATLETAS[F. COMPETENCIA]='CHEQUEO D.M'!F$2)),"N/P")</f>
        <v>N/P</v>
      </c>
      <c r="G346" s="3" t="str" cm="1">
        <f t="array" ref="G346">IFERROR(_xlfn._xlws.FILTER(BD_ATLETAS[TIEMPO],(BD_ATLETAS[ATLETA]=$A346)*(BD_ATLETAS[PRUEBA]='CHEQUEO D.M'!$B$1)*(BD_ATLETAS[SEXO]='CHEQUEO D.M'!$C$1)*(BD_ATLETAS[F. COMPETENCIA]='CHEQUEO D.M'!G$2)),"N/P")</f>
        <v>N/P</v>
      </c>
      <c r="H346" s="3" t="str" cm="1">
        <f t="array" ref="H346">IFERROR(_xlfn._xlws.FILTER(BD_ATLETAS[TIEMPO],(BD_ATLETAS[ATLETA]=$A346)*(BD_ATLETAS[PRUEBA]='CHEQUEO D.M'!$B$1)*(BD_ATLETAS[SEXO]='CHEQUEO D.M'!$C$1)*(BD_ATLETAS[F. COMPETENCIA]='CHEQUEO D.M'!H$2)),"N/P")</f>
        <v>N/P</v>
      </c>
      <c r="I346" s="3" t="str" cm="1">
        <f t="array" ref="I346">IFERROR(_xlfn._xlws.FILTER(BD_ATLETAS[TIEMPO],(BD_ATLETAS[ATLETA]=$A346)*(BD_ATLETAS[PRUEBA]='CHEQUEO D.M'!$B$1)*(BD_ATLETAS[SEXO]='CHEQUEO D.M'!$C$1)*(BD_ATLETAS[F. COMPETENCIA]='CHEQUEO D.M'!I$2)),"N/P")</f>
        <v>N/P</v>
      </c>
      <c r="J346" s="3" t="str" cm="1">
        <f t="array" ref="J346">IFERROR(_xlfn._xlws.FILTER(BD_ATLETAS[TIEMPO],(BD_ATLETAS[ATLETA]=$A346)*(BD_ATLETAS[PRUEBA]='CHEQUEO D.M'!$B$1)*(BD_ATLETAS[SEXO]='CHEQUEO D.M'!$C$1)*(BD_ATLETAS[F. COMPETENCIA]='CHEQUEO D.M'!J$2)),"N/P")</f>
        <v>N/P</v>
      </c>
      <c r="K346" s="3" t="str">
        <f t="shared" si="56"/>
        <v>-</v>
      </c>
      <c r="L346" s="3" t="str">
        <f t="shared" si="57"/>
        <v>-</v>
      </c>
      <c r="M346" s="1" t="str" cm="1">
        <f t="array" ref="M346">_xlfn.IFS(B346&lt;10,"",L346&gt;0,"",L346&lt;0,"VALIDO")</f>
        <v/>
      </c>
      <c r="N346" s="3" t="str">
        <f t="shared" si="59"/>
        <v/>
      </c>
      <c r="O346" s="3" t="str">
        <f t="shared" si="60"/>
        <v/>
      </c>
      <c r="P346" s="3" t="str">
        <f t="shared" si="61"/>
        <v/>
      </c>
      <c r="Q346" s="3" t="str">
        <f t="shared" si="62"/>
        <v/>
      </c>
      <c r="R346" s="3" t="str">
        <f t="shared" si="63"/>
        <v/>
      </c>
      <c r="S346" s="25" t="e" cm="1" vm="1">
        <f t="array" aca="1" ref="S346" ca="1">IF(INDEX(U346:X346,COUNTA(U346:X346))&lt;0,"MEJORA CONTINUA","")</f>
        <v>#VALUE!</v>
      </c>
      <c r="T346" s="1">
        <f t="shared" si="64"/>
        <v>0</v>
      </c>
    </row>
    <row r="347" spans="2:20" x14ac:dyDescent="0.25">
      <c r="B347" s="1">
        <f>_xlfn.XLOOKUP(A347,ATLETAS!$C:$C,ATLETAS!B:B,"-")</f>
        <v>0</v>
      </c>
      <c r="C347" s="1">
        <f>_xlfn.XLOOKUP(A347,ATLETAS!$C:$C,ATLETAS!F:F,"-")</f>
        <v>0</v>
      </c>
      <c r="D347" s="19" t="str">
        <f t="shared" si="58"/>
        <v>-</v>
      </c>
      <c r="E347" s="3" t="str" cm="1">
        <f t="array" ref="E347">IFERROR(_xlfn._xlws.FILTER(BD_ATLETAS[TIEMPO],(BD_ATLETAS[ATLETA]=$A347)*(BD_ATLETAS[PRUEBA]='CHEQUEO D.M'!$B$1)*(BD_ATLETAS[SEXO]='CHEQUEO D.M'!$C$1)*(BD_ATLETAS[F. COMPETENCIA]='CHEQUEO D.M'!E$2)),"N/P")</f>
        <v>N/P</v>
      </c>
      <c r="F347" s="3" t="str" cm="1">
        <f t="array" ref="F347">IFERROR(_xlfn._xlws.FILTER(BD_ATLETAS[TIEMPO],(BD_ATLETAS[ATLETA]=$A347)*(BD_ATLETAS[PRUEBA]='CHEQUEO D.M'!$B$1)*(BD_ATLETAS[SEXO]='CHEQUEO D.M'!$C$1)*(BD_ATLETAS[F. COMPETENCIA]='CHEQUEO D.M'!F$2)),"N/P")</f>
        <v>N/P</v>
      </c>
      <c r="G347" s="3" t="str" cm="1">
        <f t="array" ref="G347">IFERROR(_xlfn._xlws.FILTER(BD_ATLETAS[TIEMPO],(BD_ATLETAS[ATLETA]=$A347)*(BD_ATLETAS[PRUEBA]='CHEQUEO D.M'!$B$1)*(BD_ATLETAS[SEXO]='CHEQUEO D.M'!$C$1)*(BD_ATLETAS[F. COMPETENCIA]='CHEQUEO D.M'!G$2)),"N/P")</f>
        <v>N/P</v>
      </c>
      <c r="H347" s="3" t="str" cm="1">
        <f t="array" ref="H347">IFERROR(_xlfn._xlws.FILTER(BD_ATLETAS[TIEMPO],(BD_ATLETAS[ATLETA]=$A347)*(BD_ATLETAS[PRUEBA]='CHEQUEO D.M'!$B$1)*(BD_ATLETAS[SEXO]='CHEQUEO D.M'!$C$1)*(BD_ATLETAS[F. COMPETENCIA]='CHEQUEO D.M'!H$2)),"N/P")</f>
        <v>N/P</v>
      </c>
      <c r="I347" s="3" t="str" cm="1">
        <f t="array" ref="I347">IFERROR(_xlfn._xlws.FILTER(BD_ATLETAS[TIEMPO],(BD_ATLETAS[ATLETA]=$A347)*(BD_ATLETAS[PRUEBA]='CHEQUEO D.M'!$B$1)*(BD_ATLETAS[SEXO]='CHEQUEO D.M'!$C$1)*(BD_ATLETAS[F. COMPETENCIA]='CHEQUEO D.M'!I$2)),"N/P")</f>
        <v>N/P</v>
      </c>
      <c r="J347" s="3" t="str" cm="1">
        <f t="array" ref="J347">IFERROR(_xlfn._xlws.FILTER(BD_ATLETAS[TIEMPO],(BD_ATLETAS[ATLETA]=$A347)*(BD_ATLETAS[PRUEBA]='CHEQUEO D.M'!$B$1)*(BD_ATLETAS[SEXO]='CHEQUEO D.M'!$C$1)*(BD_ATLETAS[F. COMPETENCIA]='CHEQUEO D.M'!J$2)),"N/P")</f>
        <v>N/P</v>
      </c>
      <c r="K347" s="3" t="str">
        <f t="shared" si="56"/>
        <v>-</v>
      </c>
      <c r="L347" s="3" t="str">
        <f t="shared" si="57"/>
        <v>-</v>
      </c>
      <c r="M347" s="1" t="str" cm="1">
        <f t="array" ref="M347">_xlfn.IFS(B347&lt;10,"",L347&gt;0,"",L347&lt;0,"VALIDO")</f>
        <v/>
      </c>
      <c r="N347" s="3" t="str">
        <f t="shared" si="59"/>
        <v/>
      </c>
      <c r="O347" s="3" t="str">
        <f t="shared" si="60"/>
        <v/>
      </c>
      <c r="P347" s="3" t="str">
        <f t="shared" si="61"/>
        <v/>
      </c>
      <c r="Q347" s="3" t="str">
        <f t="shared" si="62"/>
        <v/>
      </c>
      <c r="R347" s="3" t="str">
        <f t="shared" si="63"/>
        <v/>
      </c>
      <c r="S347" s="25" t="e" cm="1" vm="1">
        <f t="array" aca="1" ref="S347" ca="1">IF(INDEX(U347:X347,COUNTA(U347:X347))&lt;0,"MEJORA CONTINUA","")</f>
        <v>#VALUE!</v>
      </c>
      <c r="T347" s="1">
        <f t="shared" si="64"/>
        <v>0</v>
      </c>
    </row>
    <row r="348" spans="2:20" x14ac:dyDescent="0.25">
      <c r="B348" s="1">
        <f>_xlfn.XLOOKUP(A348,ATLETAS!$C:$C,ATLETAS!B:B,"-")</f>
        <v>0</v>
      </c>
      <c r="C348" s="1">
        <f>_xlfn.XLOOKUP(A348,ATLETAS!$C:$C,ATLETAS!F:F,"-")</f>
        <v>0</v>
      </c>
      <c r="D348" s="19" t="str">
        <f t="shared" si="58"/>
        <v>-</v>
      </c>
      <c r="E348" s="3" t="str" cm="1">
        <f t="array" ref="E348">IFERROR(_xlfn._xlws.FILTER(BD_ATLETAS[TIEMPO],(BD_ATLETAS[ATLETA]=$A348)*(BD_ATLETAS[PRUEBA]='CHEQUEO D.M'!$B$1)*(BD_ATLETAS[SEXO]='CHEQUEO D.M'!$C$1)*(BD_ATLETAS[F. COMPETENCIA]='CHEQUEO D.M'!E$2)),"N/P")</f>
        <v>N/P</v>
      </c>
      <c r="F348" s="3" t="str" cm="1">
        <f t="array" ref="F348">IFERROR(_xlfn._xlws.FILTER(BD_ATLETAS[TIEMPO],(BD_ATLETAS[ATLETA]=$A348)*(BD_ATLETAS[PRUEBA]='CHEQUEO D.M'!$B$1)*(BD_ATLETAS[SEXO]='CHEQUEO D.M'!$C$1)*(BD_ATLETAS[F. COMPETENCIA]='CHEQUEO D.M'!F$2)),"N/P")</f>
        <v>N/P</v>
      </c>
      <c r="G348" s="3" t="str" cm="1">
        <f t="array" ref="G348">IFERROR(_xlfn._xlws.FILTER(BD_ATLETAS[TIEMPO],(BD_ATLETAS[ATLETA]=$A348)*(BD_ATLETAS[PRUEBA]='CHEQUEO D.M'!$B$1)*(BD_ATLETAS[SEXO]='CHEQUEO D.M'!$C$1)*(BD_ATLETAS[F. COMPETENCIA]='CHEQUEO D.M'!G$2)),"N/P")</f>
        <v>N/P</v>
      </c>
      <c r="H348" s="3" t="str" cm="1">
        <f t="array" ref="H348">IFERROR(_xlfn._xlws.FILTER(BD_ATLETAS[TIEMPO],(BD_ATLETAS[ATLETA]=$A348)*(BD_ATLETAS[PRUEBA]='CHEQUEO D.M'!$B$1)*(BD_ATLETAS[SEXO]='CHEQUEO D.M'!$C$1)*(BD_ATLETAS[F. COMPETENCIA]='CHEQUEO D.M'!H$2)),"N/P")</f>
        <v>N/P</v>
      </c>
      <c r="I348" s="3" t="str" cm="1">
        <f t="array" ref="I348">IFERROR(_xlfn._xlws.FILTER(BD_ATLETAS[TIEMPO],(BD_ATLETAS[ATLETA]=$A348)*(BD_ATLETAS[PRUEBA]='CHEQUEO D.M'!$B$1)*(BD_ATLETAS[SEXO]='CHEQUEO D.M'!$C$1)*(BD_ATLETAS[F. COMPETENCIA]='CHEQUEO D.M'!I$2)),"N/P")</f>
        <v>N/P</v>
      </c>
      <c r="J348" s="3" t="str" cm="1">
        <f t="array" ref="J348">IFERROR(_xlfn._xlws.FILTER(BD_ATLETAS[TIEMPO],(BD_ATLETAS[ATLETA]=$A348)*(BD_ATLETAS[PRUEBA]='CHEQUEO D.M'!$B$1)*(BD_ATLETAS[SEXO]='CHEQUEO D.M'!$C$1)*(BD_ATLETAS[F. COMPETENCIA]='CHEQUEO D.M'!J$2)),"N/P")</f>
        <v>N/P</v>
      </c>
      <c r="K348" s="3" t="str">
        <f t="shared" si="56"/>
        <v>-</v>
      </c>
      <c r="L348" s="3" t="str">
        <f t="shared" si="57"/>
        <v>-</v>
      </c>
      <c r="M348" s="1" t="str" cm="1">
        <f t="array" ref="M348">_xlfn.IFS(B348&lt;10,"",L348&gt;0,"",L348&lt;0,"VALIDO")</f>
        <v/>
      </c>
      <c r="N348" s="3" t="str">
        <f t="shared" si="59"/>
        <v/>
      </c>
      <c r="O348" s="3" t="str">
        <f t="shared" si="60"/>
        <v/>
      </c>
      <c r="P348" s="3" t="str">
        <f t="shared" si="61"/>
        <v/>
      </c>
      <c r="Q348" s="3" t="str">
        <f t="shared" si="62"/>
        <v/>
      </c>
      <c r="R348" s="3" t="str">
        <f t="shared" si="63"/>
        <v/>
      </c>
      <c r="S348" s="25" t="e" cm="1" vm="1">
        <f t="array" aca="1" ref="S348" ca="1">IF(INDEX(U348:X348,COUNTA(U348:X348))&lt;0,"MEJORA CONTINUA","")</f>
        <v>#VALUE!</v>
      </c>
      <c r="T348" s="1">
        <f t="shared" si="64"/>
        <v>0</v>
      </c>
    </row>
    <row r="349" spans="2:20" x14ac:dyDescent="0.25">
      <c r="B349" s="1">
        <f>_xlfn.XLOOKUP(A349,ATLETAS!$C:$C,ATLETAS!B:B,"-")</f>
        <v>0</v>
      </c>
      <c r="C349" s="1">
        <f>_xlfn.XLOOKUP(A349,ATLETAS!$C:$C,ATLETAS!F:F,"-")</f>
        <v>0</v>
      </c>
      <c r="D349" s="19" t="str">
        <f t="shared" si="58"/>
        <v>-</v>
      </c>
      <c r="E349" s="3" t="str" cm="1">
        <f t="array" ref="E349">IFERROR(_xlfn._xlws.FILTER(BD_ATLETAS[TIEMPO],(BD_ATLETAS[ATLETA]=$A349)*(BD_ATLETAS[PRUEBA]='CHEQUEO D.M'!$B$1)*(BD_ATLETAS[SEXO]='CHEQUEO D.M'!$C$1)*(BD_ATLETAS[F. COMPETENCIA]='CHEQUEO D.M'!E$2)),"N/P")</f>
        <v>N/P</v>
      </c>
      <c r="F349" s="3" t="str" cm="1">
        <f t="array" ref="F349">IFERROR(_xlfn._xlws.FILTER(BD_ATLETAS[TIEMPO],(BD_ATLETAS[ATLETA]=$A349)*(BD_ATLETAS[PRUEBA]='CHEQUEO D.M'!$B$1)*(BD_ATLETAS[SEXO]='CHEQUEO D.M'!$C$1)*(BD_ATLETAS[F. COMPETENCIA]='CHEQUEO D.M'!F$2)),"N/P")</f>
        <v>N/P</v>
      </c>
      <c r="G349" s="3" t="str" cm="1">
        <f t="array" ref="G349">IFERROR(_xlfn._xlws.FILTER(BD_ATLETAS[TIEMPO],(BD_ATLETAS[ATLETA]=$A349)*(BD_ATLETAS[PRUEBA]='CHEQUEO D.M'!$B$1)*(BD_ATLETAS[SEXO]='CHEQUEO D.M'!$C$1)*(BD_ATLETAS[F. COMPETENCIA]='CHEQUEO D.M'!G$2)),"N/P")</f>
        <v>N/P</v>
      </c>
      <c r="H349" s="3" t="str" cm="1">
        <f t="array" ref="H349">IFERROR(_xlfn._xlws.FILTER(BD_ATLETAS[TIEMPO],(BD_ATLETAS[ATLETA]=$A349)*(BD_ATLETAS[PRUEBA]='CHEQUEO D.M'!$B$1)*(BD_ATLETAS[SEXO]='CHEQUEO D.M'!$C$1)*(BD_ATLETAS[F. COMPETENCIA]='CHEQUEO D.M'!H$2)),"N/P")</f>
        <v>N/P</v>
      </c>
      <c r="I349" s="3" t="str" cm="1">
        <f t="array" ref="I349">IFERROR(_xlfn._xlws.FILTER(BD_ATLETAS[TIEMPO],(BD_ATLETAS[ATLETA]=$A349)*(BD_ATLETAS[PRUEBA]='CHEQUEO D.M'!$B$1)*(BD_ATLETAS[SEXO]='CHEQUEO D.M'!$C$1)*(BD_ATLETAS[F. COMPETENCIA]='CHEQUEO D.M'!I$2)),"N/P")</f>
        <v>N/P</v>
      </c>
      <c r="J349" s="3" t="str" cm="1">
        <f t="array" ref="J349">IFERROR(_xlfn._xlws.FILTER(BD_ATLETAS[TIEMPO],(BD_ATLETAS[ATLETA]=$A349)*(BD_ATLETAS[PRUEBA]='CHEQUEO D.M'!$B$1)*(BD_ATLETAS[SEXO]='CHEQUEO D.M'!$C$1)*(BD_ATLETAS[F. COMPETENCIA]='CHEQUEO D.M'!J$2)),"N/P")</f>
        <v>N/P</v>
      </c>
      <c r="K349" s="3" t="str">
        <f t="shared" si="56"/>
        <v>-</v>
      </c>
      <c r="L349" s="3" t="str">
        <f t="shared" si="57"/>
        <v>-</v>
      </c>
      <c r="M349" s="1" t="str" cm="1">
        <f t="array" ref="M349">_xlfn.IFS(B349&lt;10,"",L349&gt;0,"",L349&lt;0,"VALIDO")</f>
        <v/>
      </c>
      <c r="N349" s="3" t="str">
        <f t="shared" si="59"/>
        <v/>
      </c>
      <c r="O349" s="3" t="str">
        <f t="shared" si="60"/>
        <v/>
      </c>
      <c r="P349" s="3" t="str">
        <f t="shared" si="61"/>
        <v/>
      </c>
      <c r="Q349" s="3" t="str">
        <f t="shared" si="62"/>
        <v/>
      </c>
      <c r="R349" s="3" t="str">
        <f t="shared" si="63"/>
        <v/>
      </c>
      <c r="S349" s="25" t="e" cm="1" vm="1">
        <f t="array" aca="1" ref="S349" ca="1">IF(INDEX(U349:X349,COUNTA(U349:X349))&lt;0,"MEJORA CONTINUA","")</f>
        <v>#VALUE!</v>
      </c>
      <c r="T349" s="1">
        <f t="shared" si="64"/>
        <v>0</v>
      </c>
    </row>
    <row r="350" spans="2:20" x14ac:dyDescent="0.25">
      <c r="B350" s="1">
        <f>_xlfn.XLOOKUP(A350,ATLETAS!$C:$C,ATLETAS!B:B,"-")</f>
        <v>0</v>
      </c>
      <c r="C350" s="1">
        <f>_xlfn.XLOOKUP(A350,ATLETAS!$C:$C,ATLETAS!F:F,"-")</f>
        <v>0</v>
      </c>
      <c r="D350" s="19" t="str">
        <f t="shared" si="58"/>
        <v>-</v>
      </c>
      <c r="E350" s="3" t="str" cm="1">
        <f t="array" ref="E350">IFERROR(_xlfn._xlws.FILTER(BD_ATLETAS[TIEMPO],(BD_ATLETAS[ATLETA]=$A350)*(BD_ATLETAS[PRUEBA]='CHEQUEO D.M'!$B$1)*(BD_ATLETAS[SEXO]='CHEQUEO D.M'!$C$1)*(BD_ATLETAS[F. COMPETENCIA]='CHEQUEO D.M'!E$2)),"N/P")</f>
        <v>N/P</v>
      </c>
      <c r="F350" s="3" t="str" cm="1">
        <f t="array" ref="F350">IFERROR(_xlfn._xlws.FILTER(BD_ATLETAS[TIEMPO],(BD_ATLETAS[ATLETA]=$A350)*(BD_ATLETAS[PRUEBA]='CHEQUEO D.M'!$B$1)*(BD_ATLETAS[SEXO]='CHEQUEO D.M'!$C$1)*(BD_ATLETAS[F. COMPETENCIA]='CHEQUEO D.M'!F$2)),"N/P")</f>
        <v>N/P</v>
      </c>
      <c r="G350" s="3" t="str" cm="1">
        <f t="array" ref="G350">IFERROR(_xlfn._xlws.FILTER(BD_ATLETAS[TIEMPO],(BD_ATLETAS[ATLETA]=$A350)*(BD_ATLETAS[PRUEBA]='CHEQUEO D.M'!$B$1)*(BD_ATLETAS[SEXO]='CHEQUEO D.M'!$C$1)*(BD_ATLETAS[F. COMPETENCIA]='CHEQUEO D.M'!G$2)),"N/P")</f>
        <v>N/P</v>
      </c>
      <c r="H350" s="3" t="str" cm="1">
        <f t="array" ref="H350">IFERROR(_xlfn._xlws.FILTER(BD_ATLETAS[TIEMPO],(BD_ATLETAS[ATLETA]=$A350)*(BD_ATLETAS[PRUEBA]='CHEQUEO D.M'!$B$1)*(BD_ATLETAS[SEXO]='CHEQUEO D.M'!$C$1)*(BD_ATLETAS[F. COMPETENCIA]='CHEQUEO D.M'!H$2)),"N/P")</f>
        <v>N/P</v>
      </c>
      <c r="I350" s="3" t="str" cm="1">
        <f t="array" ref="I350">IFERROR(_xlfn._xlws.FILTER(BD_ATLETAS[TIEMPO],(BD_ATLETAS[ATLETA]=$A350)*(BD_ATLETAS[PRUEBA]='CHEQUEO D.M'!$B$1)*(BD_ATLETAS[SEXO]='CHEQUEO D.M'!$C$1)*(BD_ATLETAS[F. COMPETENCIA]='CHEQUEO D.M'!I$2)),"N/P")</f>
        <v>N/P</v>
      </c>
      <c r="J350" s="3" t="str" cm="1">
        <f t="array" ref="J350">IFERROR(_xlfn._xlws.FILTER(BD_ATLETAS[TIEMPO],(BD_ATLETAS[ATLETA]=$A350)*(BD_ATLETAS[PRUEBA]='CHEQUEO D.M'!$B$1)*(BD_ATLETAS[SEXO]='CHEQUEO D.M'!$C$1)*(BD_ATLETAS[F. COMPETENCIA]='CHEQUEO D.M'!J$2)),"N/P")</f>
        <v>N/P</v>
      </c>
      <c r="K350" s="3" t="str">
        <f t="shared" si="56"/>
        <v>-</v>
      </c>
      <c r="L350" s="3" t="str">
        <f t="shared" si="57"/>
        <v>-</v>
      </c>
      <c r="M350" s="1" t="str" cm="1">
        <f t="array" ref="M350">_xlfn.IFS(B350&lt;10,"",L350&gt;0,"",L350&lt;0,"VALIDO")</f>
        <v/>
      </c>
      <c r="N350" s="3" t="str">
        <f t="shared" si="59"/>
        <v/>
      </c>
      <c r="O350" s="3" t="str">
        <f t="shared" si="60"/>
        <v/>
      </c>
      <c r="P350" s="3" t="str">
        <f t="shared" si="61"/>
        <v/>
      </c>
      <c r="Q350" s="3" t="str">
        <f t="shared" si="62"/>
        <v/>
      </c>
      <c r="R350" s="3" t="str">
        <f t="shared" si="63"/>
        <v/>
      </c>
      <c r="S350" s="25" t="e" cm="1" vm="1">
        <f t="array" aca="1" ref="S350" ca="1">IF(INDEX(U350:X350,COUNTA(U350:X350))&lt;0,"MEJORA CONTINUA","")</f>
        <v>#VALUE!</v>
      </c>
      <c r="T350" s="1">
        <f t="shared" si="64"/>
        <v>0</v>
      </c>
    </row>
    <row r="351" spans="2:20" x14ac:dyDescent="0.25">
      <c r="B351" s="1">
        <f>_xlfn.XLOOKUP(A351,ATLETAS!$C:$C,ATLETAS!B:B,"-")</f>
        <v>0</v>
      </c>
      <c r="C351" s="1">
        <f>_xlfn.XLOOKUP(A351,ATLETAS!$C:$C,ATLETAS!F:F,"-")</f>
        <v>0</v>
      </c>
      <c r="D351" s="19" t="str">
        <f t="shared" si="58"/>
        <v>-</v>
      </c>
      <c r="E351" s="3" t="str" cm="1">
        <f t="array" ref="E351">IFERROR(_xlfn._xlws.FILTER(BD_ATLETAS[TIEMPO],(BD_ATLETAS[ATLETA]=$A351)*(BD_ATLETAS[PRUEBA]='CHEQUEO D.M'!$B$1)*(BD_ATLETAS[SEXO]='CHEQUEO D.M'!$C$1)*(BD_ATLETAS[F. COMPETENCIA]='CHEQUEO D.M'!E$2)),"N/P")</f>
        <v>N/P</v>
      </c>
      <c r="F351" s="3" t="str" cm="1">
        <f t="array" ref="F351">IFERROR(_xlfn._xlws.FILTER(BD_ATLETAS[TIEMPO],(BD_ATLETAS[ATLETA]=$A351)*(BD_ATLETAS[PRUEBA]='CHEQUEO D.M'!$B$1)*(BD_ATLETAS[SEXO]='CHEQUEO D.M'!$C$1)*(BD_ATLETAS[F. COMPETENCIA]='CHEQUEO D.M'!F$2)),"N/P")</f>
        <v>N/P</v>
      </c>
      <c r="G351" s="3" t="str" cm="1">
        <f t="array" ref="G351">IFERROR(_xlfn._xlws.FILTER(BD_ATLETAS[TIEMPO],(BD_ATLETAS[ATLETA]=$A351)*(BD_ATLETAS[PRUEBA]='CHEQUEO D.M'!$B$1)*(BD_ATLETAS[SEXO]='CHEQUEO D.M'!$C$1)*(BD_ATLETAS[F. COMPETENCIA]='CHEQUEO D.M'!G$2)),"N/P")</f>
        <v>N/P</v>
      </c>
      <c r="H351" s="3" t="str" cm="1">
        <f t="array" ref="H351">IFERROR(_xlfn._xlws.FILTER(BD_ATLETAS[TIEMPO],(BD_ATLETAS[ATLETA]=$A351)*(BD_ATLETAS[PRUEBA]='CHEQUEO D.M'!$B$1)*(BD_ATLETAS[SEXO]='CHEQUEO D.M'!$C$1)*(BD_ATLETAS[F. COMPETENCIA]='CHEQUEO D.M'!H$2)),"N/P")</f>
        <v>N/P</v>
      </c>
      <c r="I351" s="3" t="str" cm="1">
        <f t="array" ref="I351">IFERROR(_xlfn._xlws.FILTER(BD_ATLETAS[TIEMPO],(BD_ATLETAS[ATLETA]=$A351)*(BD_ATLETAS[PRUEBA]='CHEQUEO D.M'!$B$1)*(BD_ATLETAS[SEXO]='CHEQUEO D.M'!$C$1)*(BD_ATLETAS[F. COMPETENCIA]='CHEQUEO D.M'!I$2)),"N/P")</f>
        <v>N/P</v>
      </c>
      <c r="J351" s="3" t="str" cm="1">
        <f t="array" ref="J351">IFERROR(_xlfn._xlws.FILTER(BD_ATLETAS[TIEMPO],(BD_ATLETAS[ATLETA]=$A351)*(BD_ATLETAS[PRUEBA]='CHEQUEO D.M'!$B$1)*(BD_ATLETAS[SEXO]='CHEQUEO D.M'!$C$1)*(BD_ATLETAS[F. COMPETENCIA]='CHEQUEO D.M'!J$2)),"N/P")</f>
        <v>N/P</v>
      </c>
      <c r="K351" s="3" t="str">
        <f t="shared" si="56"/>
        <v>-</v>
      </c>
      <c r="L351" s="3" t="str">
        <f t="shared" si="57"/>
        <v>-</v>
      </c>
      <c r="M351" s="1" t="str" cm="1">
        <f t="array" ref="M351">_xlfn.IFS(B351&lt;10,"",L351&gt;0,"",L351&lt;0,"VALIDO")</f>
        <v/>
      </c>
      <c r="N351" s="3" t="str">
        <f t="shared" si="59"/>
        <v/>
      </c>
      <c r="O351" s="3" t="str">
        <f t="shared" si="60"/>
        <v/>
      </c>
      <c r="P351" s="3" t="str">
        <f t="shared" si="61"/>
        <v/>
      </c>
      <c r="Q351" s="3" t="str">
        <f t="shared" si="62"/>
        <v/>
      </c>
      <c r="R351" s="3" t="str">
        <f t="shared" si="63"/>
        <v/>
      </c>
      <c r="S351" s="25" t="e" cm="1" vm="1">
        <f t="array" aca="1" ref="S351" ca="1">IF(INDEX(U351:X351,COUNTA(U351:X351))&lt;0,"MEJORA CONTINUA","")</f>
        <v>#VALUE!</v>
      </c>
      <c r="T351" s="1">
        <f t="shared" si="64"/>
        <v>0</v>
      </c>
    </row>
    <row r="352" spans="2:20" x14ac:dyDescent="0.25">
      <c r="B352" s="1">
        <f>_xlfn.XLOOKUP(A352,ATLETAS!$C:$C,ATLETAS!B:B,"-")</f>
        <v>0</v>
      </c>
      <c r="C352" s="1">
        <f>_xlfn.XLOOKUP(A352,ATLETAS!$C:$C,ATLETAS!F:F,"-")</f>
        <v>0</v>
      </c>
      <c r="D352" s="19" t="str">
        <f t="shared" si="58"/>
        <v>-</v>
      </c>
      <c r="E352" s="3" t="str" cm="1">
        <f t="array" ref="E352">IFERROR(_xlfn._xlws.FILTER(BD_ATLETAS[TIEMPO],(BD_ATLETAS[ATLETA]=$A352)*(BD_ATLETAS[PRUEBA]='CHEQUEO D.M'!$B$1)*(BD_ATLETAS[SEXO]='CHEQUEO D.M'!$C$1)*(BD_ATLETAS[F. COMPETENCIA]='CHEQUEO D.M'!E$2)),"N/P")</f>
        <v>N/P</v>
      </c>
      <c r="F352" s="3" t="str" cm="1">
        <f t="array" ref="F352">IFERROR(_xlfn._xlws.FILTER(BD_ATLETAS[TIEMPO],(BD_ATLETAS[ATLETA]=$A352)*(BD_ATLETAS[PRUEBA]='CHEQUEO D.M'!$B$1)*(BD_ATLETAS[SEXO]='CHEQUEO D.M'!$C$1)*(BD_ATLETAS[F. COMPETENCIA]='CHEQUEO D.M'!F$2)),"N/P")</f>
        <v>N/P</v>
      </c>
      <c r="G352" s="3" t="str" cm="1">
        <f t="array" ref="G352">IFERROR(_xlfn._xlws.FILTER(BD_ATLETAS[TIEMPO],(BD_ATLETAS[ATLETA]=$A352)*(BD_ATLETAS[PRUEBA]='CHEQUEO D.M'!$B$1)*(BD_ATLETAS[SEXO]='CHEQUEO D.M'!$C$1)*(BD_ATLETAS[F. COMPETENCIA]='CHEQUEO D.M'!G$2)),"N/P")</f>
        <v>N/P</v>
      </c>
      <c r="H352" s="3" t="str" cm="1">
        <f t="array" ref="H352">IFERROR(_xlfn._xlws.FILTER(BD_ATLETAS[TIEMPO],(BD_ATLETAS[ATLETA]=$A352)*(BD_ATLETAS[PRUEBA]='CHEQUEO D.M'!$B$1)*(BD_ATLETAS[SEXO]='CHEQUEO D.M'!$C$1)*(BD_ATLETAS[F. COMPETENCIA]='CHEQUEO D.M'!H$2)),"N/P")</f>
        <v>N/P</v>
      </c>
      <c r="I352" s="3" t="str" cm="1">
        <f t="array" ref="I352">IFERROR(_xlfn._xlws.FILTER(BD_ATLETAS[TIEMPO],(BD_ATLETAS[ATLETA]=$A352)*(BD_ATLETAS[PRUEBA]='CHEQUEO D.M'!$B$1)*(BD_ATLETAS[SEXO]='CHEQUEO D.M'!$C$1)*(BD_ATLETAS[F. COMPETENCIA]='CHEQUEO D.M'!I$2)),"N/P")</f>
        <v>N/P</v>
      </c>
      <c r="J352" s="3" t="str" cm="1">
        <f t="array" ref="J352">IFERROR(_xlfn._xlws.FILTER(BD_ATLETAS[TIEMPO],(BD_ATLETAS[ATLETA]=$A352)*(BD_ATLETAS[PRUEBA]='CHEQUEO D.M'!$B$1)*(BD_ATLETAS[SEXO]='CHEQUEO D.M'!$C$1)*(BD_ATLETAS[F. COMPETENCIA]='CHEQUEO D.M'!J$2)),"N/P")</f>
        <v>N/P</v>
      </c>
      <c r="K352" s="3" t="str">
        <f t="shared" si="56"/>
        <v>-</v>
      </c>
      <c r="L352" s="3" t="str">
        <f t="shared" si="57"/>
        <v>-</v>
      </c>
      <c r="M352" s="1" t="str" cm="1">
        <f t="array" ref="M352">_xlfn.IFS(B352&lt;10,"",L352&gt;0,"",L352&lt;0,"VALIDO")</f>
        <v/>
      </c>
      <c r="N352" s="3" t="str">
        <f t="shared" si="59"/>
        <v/>
      </c>
      <c r="O352" s="3" t="str">
        <f t="shared" si="60"/>
        <v/>
      </c>
      <c r="P352" s="3" t="str">
        <f t="shared" si="61"/>
        <v/>
      </c>
      <c r="Q352" s="3" t="str">
        <f t="shared" si="62"/>
        <v/>
      </c>
      <c r="R352" s="3" t="str">
        <f t="shared" si="63"/>
        <v/>
      </c>
      <c r="S352" s="25" t="e" cm="1" vm="1">
        <f t="array" aca="1" ref="S352" ca="1">IF(INDEX(U352:X352,COUNTA(U352:X352))&lt;0,"MEJORA CONTINUA","")</f>
        <v>#VALUE!</v>
      </c>
      <c r="T352" s="1">
        <f t="shared" si="64"/>
        <v>0</v>
      </c>
    </row>
    <row r="353" spans="2:20" x14ac:dyDescent="0.25">
      <c r="B353" s="1">
        <f>_xlfn.XLOOKUP(A353,ATLETAS!$C:$C,ATLETAS!B:B,"-")</f>
        <v>0</v>
      </c>
      <c r="C353" s="1">
        <f>_xlfn.XLOOKUP(A353,ATLETAS!$C:$C,ATLETAS!F:F,"-")</f>
        <v>0</v>
      </c>
      <c r="D353" s="19" t="str">
        <f t="shared" si="58"/>
        <v>-</v>
      </c>
      <c r="E353" s="3" t="str" cm="1">
        <f t="array" ref="E353">IFERROR(_xlfn._xlws.FILTER(BD_ATLETAS[TIEMPO],(BD_ATLETAS[ATLETA]=$A353)*(BD_ATLETAS[PRUEBA]='CHEQUEO D.M'!$B$1)*(BD_ATLETAS[SEXO]='CHEQUEO D.M'!$C$1)*(BD_ATLETAS[F. COMPETENCIA]='CHEQUEO D.M'!E$2)),"N/P")</f>
        <v>N/P</v>
      </c>
      <c r="F353" s="3" t="str" cm="1">
        <f t="array" ref="F353">IFERROR(_xlfn._xlws.FILTER(BD_ATLETAS[TIEMPO],(BD_ATLETAS[ATLETA]=$A353)*(BD_ATLETAS[PRUEBA]='CHEQUEO D.M'!$B$1)*(BD_ATLETAS[SEXO]='CHEQUEO D.M'!$C$1)*(BD_ATLETAS[F. COMPETENCIA]='CHEQUEO D.M'!F$2)),"N/P")</f>
        <v>N/P</v>
      </c>
      <c r="G353" s="3" t="str" cm="1">
        <f t="array" ref="G353">IFERROR(_xlfn._xlws.FILTER(BD_ATLETAS[TIEMPO],(BD_ATLETAS[ATLETA]=$A353)*(BD_ATLETAS[PRUEBA]='CHEQUEO D.M'!$B$1)*(BD_ATLETAS[SEXO]='CHEQUEO D.M'!$C$1)*(BD_ATLETAS[F. COMPETENCIA]='CHEQUEO D.M'!G$2)),"N/P")</f>
        <v>N/P</v>
      </c>
      <c r="H353" s="3" t="str" cm="1">
        <f t="array" ref="H353">IFERROR(_xlfn._xlws.FILTER(BD_ATLETAS[TIEMPO],(BD_ATLETAS[ATLETA]=$A353)*(BD_ATLETAS[PRUEBA]='CHEQUEO D.M'!$B$1)*(BD_ATLETAS[SEXO]='CHEQUEO D.M'!$C$1)*(BD_ATLETAS[F. COMPETENCIA]='CHEQUEO D.M'!H$2)),"N/P")</f>
        <v>N/P</v>
      </c>
      <c r="I353" s="3" t="str" cm="1">
        <f t="array" ref="I353">IFERROR(_xlfn._xlws.FILTER(BD_ATLETAS[TIEMPO],(BD_ATLETAS[ATLETA]=$A353)*(BD_ATLETAS[PRUEBA]='CHEQUEO D.M'!$B$1)*(BD_ATLETAS[SEXO]='CHEQUEO D.M'!$C$1)*(BD_ATLETAS[F. COMPETENCIA]='CHEQUEO D.M'!I$2)),"N/P")</f>
        <v>N/P</v>
      </c>
      <c r="J353" s="3" t="str" cm="1">
        <f t="array" ref="J353">IFERROR(_xlfn._xlws.FILTER(BD_ATLETAS[TIEMPO],(BD_ATLETAS[ATLETA]=$A353)*(BD_ATLETAS[PRUEBA]='CHEQUEO D.M'!$B$1)*(BD_ATLETAS[SEXO]='CHEQUEO D.M'!$C$1)*(BD_ATLETAS[F. COMPETENCIA]='CHEQUEO D.M'!J$2)),"N/P")</f>
        <v>N/P</v>
      </c>
      <c r="K353" s="3" t="str">
        <f t="shared" si="56"/>
        <v>-</v>
      </c>
      <c r="L353" s="3" t="str">
        <f t="shared" si="57"/>
        <v>-</v>
      </c>
      <c r="M353" s="1" t="str" cm="1">
        <f t="array" ref="M353">_xlfn.IFS(B353&lt;10,"",L353&gt;0,"",L353&lt;0,"VALIDO")</f>
        <v/>
      </c>
      <c r="N353" s="3" t="str">
        <f t="shared" si="59"/>
        <v/>
      </c>
      <c r="O353" s="3" t="str">
        <f t="shared" si="60"/>
        <v/>
      </c>
      <c r="P353" s="3" t="str">
        <f t="shared" si="61"/>
        <v/>
      </c>
      <c r="Q353" s="3" t="str">
        <f t="shared" si="62"/>
        <v/>
      </c>
      <c r="R353" s="3" t="str">
        <f t="shared" si="63"/>
        <v/>
      </c>
      <c r="S353" s="25" t="e" cm="1" vm="1">
        <f t="array" aca="1" ref="S353" ca="1">IF(INDEX(U353:X353,COUNTA(U353:X353))&lt;0,"MEJORA CONTINUA","")</f>
        <v>#VALUE!</v>
      </c>
      <c r="T353" s="1">
        <f t="shared" si="64"/>
        <v>0</v>
      </c>
    </row>
    <row r="354" spans="2:20" x14ac:dyDescent="0.25">
      <c r="B354" s="1">
        <f>_xlfn.XLOOKUP(A354,ATLETAS!$C:$C,ATLETAS!B:B,"-")</f>
        <v>0</v>
      </c>
      <c r="C354" s="1">
        <f>_xlfn.XLOOKUP(A354,ATLETAS!$C:$C,ATLETAS!F:F,"-")</f>
        <v>0</v>
      </c>
      <c r="D354" s="19" t="str">
        <f t="shared" si="58"/>
        <v>-</v>
      </c>
      <c r="E354" s="3" t="str" cm="1">
        <f t="array" ref="E354">IFERROR(_xlfn._xlws.FILTER(BD_ATLETAS[TIEMPO],(BD_ATLETAS[ATLETA]=$A354)*(BD_ATLETAS[PRUEBA]='CHEQUEO D.M'!$B$1)*(BD_ATLETAS[SEXO]='CHEQUEO D.M'!$C$1)*(BD_ATLETAS[F. COMPETENCIA]='CHEQUEO D.M'!E$2)),"N/P")</f>
        <v>N/P</v>
      </c>
      <c r="F354" s="3" t="str" cm="1">
        <f t="array" ref="F354">IFERROR(_xlfn._xlws.FILTER(BD_ATLETAS[TIEMPO],(BD_ATLETAS[ATLETA]=$A354)*(BD_ATLETAS[PRUEBA]='CHEQUEO D.M'!$B$1)*(BD_ATLETAS[SEXO]='CHEQUEO D.M'!$C$1)*(BD_ATLETAS[F. COMPETENCIA]='CHEQUEO D.M'!F$2)),"N/P")</f>
        <v>N/P</v>
      </c>
      <c r="G354" s="3" t="str" cm="1">
        <f t="array" ref="G354">IFERROR(_xlfn._xlws.FILTER(BD_ATLETAS[TIEMPO],(BD_ATLETAS[ATLETA]=$A354)*(BD_ATLETAS[PRUEBA]='CHEQUEO D.M'!$B$1)*(BD_ATLETAS[SEXO]='CHEQUEO D.M'!$C$1)*(BD_ATLETAS[F. COMPETENCIA]='CHEQUEO D.M'!G$2)),"N/P")</f>
        <v>N/P</v>
      </c>
      <c r="H354" s="3" t="str" cm="1">
        <f t="array" ref="H354">IFERROR(_xlfn._xlws.FILTER(BD_ATLETAS[TIEMPO],(BD_ATLETAS[ATLETA]=$A354)*(BD_ATLETAS[PRUEBA]='CHEQUEO D.M'!$B$1)*(BD_ATLETAS[SEXO]='CHEQUEO D.M'!$C$1)*(BD_ATLETAS[F. COMPETENCIA]='CHEQUEO D.M'!H$2)),"N/P")</f>
        <v>N/P</v>
      </c>
      <c r="I354" s="3" t="str" cm="1">
        <f t="array" ref="I354">IFERROR(_xlfn._xlws.FILTER(BD_ATLETAS[TIEMPO],(BD_ATLETAS[ATLETA]=$A354)*(BD_ATLETAS[PRUEBA]='CHEQUEO D.M'!$B$1)*(BD_ATLETAS[SEXO]='CHEQUEO D.M'!$C$1)*(BD_ATLETAS[F. COMPETENCIA]='CHEQUEO D.M'!I$2)),"N/P")</f>
        <v>N/P</v>
      </c>
      <c r="J354" s="3" t="str" cm="1">
        <f t="array" ref="J354">IFERROR(_xlfn._xlws.FILTER(BD_ATLETAS[TIEMPO],(BD_ATLETAS[ATLETA]=$A354)*(BD_ATLETAS[PRUEBA]='CHEQUEO D.M'!$B$1)*(BD_ATLETAS[SEXO]='CHEQUEO D.M'!$C$1)*(BD_ATLETAS[F. COMPETENCIA]='CHEQUEO D.M'!J$2)),"N/P")</f>
        <v>N/P</v>
      </c>
      <c r="K354" s="3" t="str">
        <f t="shared" si="56"/>
        <v>-</v>
      </c>
      <c r="L354" s="3" t="str">
        <f t="shared" si="57"/>
        <v>-</v>
      </c>
      <c r="M354" s="1" t="str" cm="1">
        <f t="array" ref="M354">_xlfn.IFS(B354&lt;10,"",L354&gt;0,"",L354&lt;0,"VALIDO")</f>
        <v/>
      </c>
      <c r="N354" s="3" t="str">
        <f t="shared" si="59"/>
        <v/>
      </c>
      <c r="O354" s="3" t="str">
        <f t="shared" si="60"/>
        <v/>
      </c>
      <c r="P354" s="3" t="str">
        <f t="shared" si="61"/>
        <v/>
      </c>
      <c r="Q354" s="3" t="str">
        <f t="shared" si="62"/>
        <v/>
      </c>
      <c r="R354" s="3" t="str">
        <f t="shared" si="63"/>
        <v/>
      </c>
      <c r="S354" s="25" t="e" cm="1" vm="1">
        <f t="array" aca="1" ref="S354" ca="1">IF(INDEX(U354:X354,COUNTA(U354:X354))&lt;0,"MEJORA CONTINUA","")</f>
        <v>#VALUE!</v>
      </c>
      <c r="T354" s="1">
        <f t="shared" si="64"/>
        <v>0</v>
      </c>
    </row>
    <row r="355" spans="2:20" x14ac:dyDescent="0.25">
      <c r="B355" s="1">
        <f>_xlfn.XLOOKUP(A355,ATLETAS!$C:$C,ATLETAS!B:B,"-")</f>
        <v>0</v>
      </c>
      <c r="C355" s="1">
        <f>_xlfn.XLOOKUP(A355,ATLETAS!$C:$C,ATLETAS!F:F,"-")</f>
        <v>0</v>
      </c>
      <c r="D355" s="19" t="str">
        <f t="shared" si="58"/>
        <v>-</v>
      </c>
      <c r="E355" s="3" t="str" cm="1">
        <f t="array" ref="E355">IFERROR(_xlfn._xlws.FILTER(BD_ATLETAS[TIEMPO],(BD_ATLETAS[ATLETA]=$A355)*(BD_ATLETAS[PRUEBA]='CHEQUEO D.M'!$B$1)*(BD_ATLETAS[SEXO]='CHEQUEO D.M'!$C$1)*(BD_ATLETAS[F. COMPETENCIA]='CHEQUEO D.M'!E$2)),"N/P")</f>
        <v>N/P</v>
      </c>
      <c r="F355" s="3" t="str" cm="1">
        <f t="array" ref="F355">IFERROR(_xlfn._xlws.FILTER(BD_ATLETAS[TIEMPO],(BD_ATLETAS[ATLETA]=$A355)*(BD_ATLETAS[PRUEBA]='CHEQUEO D.M'!$B$1)*(BD_ATLETAS[SEXO]='CHEQUEO D.M'!$C$1)*(BD_ATLETAS[F. COMPETENCIA]='CHEQUEO D.M'!F$2)),"N/P")</f>
        <v>N/P</v>
      </c>
      <c r="G355" s="3" t="str" cm="1">
        <f t="array" ref="G355">IFERROR(_xlfn._xlws.FILTER(BD_ATLETAS[TIEMPO],(BD_ATLETAS[ATLETA]=$A355)*(BD_ATLETAS[PRUEBA]='CHEQUEO D.M'!$B$1)*(BD_ATLETAS[SEXO]='CHEQUEO D.M'!$C$1)*(BD_ATLETAS[F. COMPETENCIA]='CHEQUEO D.M'!G$2)),"N/P")</f>
        <v>N/P</v>
      </c>
      <c r="H355" s="3" t="str" cm="1">
        <f t="array" ref="H355">IFERROR(_xlfn._xlws.FILTER(BD_ATLETAS[TIEMPO],(BD_ATLETAS[ATLETA]=$A355)*(BD_ATLETAS[PRUEBA]='CHEQUEO D.M'!$B$1)*(BD_ATLETAS[SEXO]='CHEQUEO D.M'!$C$1)*(BD_ATLETAS[F. COMPETENCIA]='CHEQUEO D.M'!H$2)),"N/P")</f>
        <v>N/P</v>
      </c>
      <c r="I355" s="3" t="str" cm="1">
        <f t="array" ref="I355">IFERROR(_xlfn._xlws.FILTER(BD_ATLETAS[TIEMPO],(BD_ATLETAS[ATLETA]=$A355)*(BD_ATLETAS[PRUEBA]='CHEQUEO D.M'!$B$1)*(BD_ATLETAS[SEXO]='CHEQUEO D.M'!$C$1)*(BD_ATLETAS[F. COMPETENCIA]='CHEQUEO D.M'!I$2)),"N/P")</f>
        <v>N/P</v>
      </c>
      <c r="J355" s="3" t="str" cm="1">
        <f t="array" ref="J355">IFERROR(_xlfn._xlws.FILTER(BD_ATLETAS[TIEMPO],(BD_ATLETAS[ATLETA]=$A355)*(BD_ATLETAS[PRUEBA]='CHEQUEO D.M'!$B$1)*(BD_ATLETAS[SEXO]='CHEQUEO D.M'!$C$1)*(BD_ATLETAS[F. COMPETENCIA]='CHEQUEO D.M'!J$2)),"N/P")</f>
        <v>N/P</v>
      </c>
      <c r="K355" s="3" t="str">
        <f t="shared" si="56"/>
        <v>-</v>
      </c>
      <c r="L355" s="3" t="str">
        <f t="shared" si="57"/>
        <v>-</v>
      </c>
      <c r="M355" s="1" t="str" cm="1">
        <f t="array" ref="M355">_xlfn.IFS(B355&lt;10,"",L355&gt;0,"",L355&lt;0,"VALIDO")</f>
        <v/>
      </c>
      <c r="N355" s="3" t="str">
        <f t="shared" si="59"/>
        <v/>
      </c>
      <c r="O355" s="3" t="str">
        <f t="shared" si="60"/>
        <v/>
      </c>
      <c r="P355" s="3" t="str">
        <f t="shared" si="61"/>
        <v/>
      </c>
      <c r="Q355" s="3" t="str">
        <f t="shared" si="62"/>
        <v/>
      </c>
      <c r="R355" s="3" t="str">
        <f t="shared" si="63"/>
        <v/>
      </c>
      <c r="S355" s="25" t="e" cm="1" vm="1">
        <f t="array" aca="1" ref="S355" ca="1">IF(INDEX(U355:X355,COUNTA(U355:X355))&lt;0,"MEJORA CONTINUA","")</f>
        <v>#VALUE!</v>
      </c>
      <c r="T355" s="1">
        <f t="shared" si="64"/>
        <v>0</v>
      </c>
    </row>
    <row r="356" spans="2:20" x14ac:dyDescent="0.25">
      <c r="B356" s="1">
        <f>_xlfn.XLOOKUP(A356,ATLETAS!$C:$C,ATLETAS!B:B,"-")</f>
        <v>0</v>
      </c>
      <c r="C356" s="1">
        <f>_xlfn.XLOOKUP(A356,ATLETAS!$C:$C,ATLETAS!F:F,"-")</f>
        <v>0</v>
      </c>
      <c r="D356" s="19" t="str">
        <f t="shared" si="58"/>
        <v>-</v>
      </c>
      <c r="E356" s="3" t="str" cm="1">
        <f t="array" ref="E356">IFERROR(_xlfn._xlws.FILTER(BD_ATLETAS[TIEMPO],(BD_ATLETAS[ATLETA]=$A356)*(BD_ATLETAS[PRUEBA]='CHEQUEO D.M'!$B$1)*(BD_ATLETAS[SEXO]='CHEQUEO D.M'!$C$1)*(BD_ATLETAS[F. COMPETENCIA]='CHEQUEO D.M'!E$2)),"N/P")</f>
        <v>N/P</v>
      </c>
      <c r="F356" s="3" t="str" cm="1">
        <f t="array" ref="F356">IFERROR(_xlfn._xlws.FILTER(BD_ATLETAS[TIEMPO],(BD_ATLETAS[ATLETA]=$A356)*(BD_ATLETAS[PRUEBA]='CHEQUEO D.M'!$B$1)*(BD_ATLETAS[SEXO]='CHEQUEO D.M'!$C$1)*(BD_ATLETAS[F. COMPETENCIA]='CHEQUEO D.M'!F$2)),"N/P")</f>
        <v>N/P</v>
      </c>
      <c r="G356" s="3" t="str" cm="1">
        <f t="array" ref="G356">IFERROR(_xlfn._xlws.FILTER(BD_ATLETAS[TIEMPO],(BD_ATLETAS[ATLETA]=$A356)*(BD_ATLETAS[PRUEBA]='CHEQUEO D.M'!$B$1)*(BD_ATLETAS[SEXO]='CHEQUEO D.M'!$C$1)*(BD_ATLETAS[F. COMPETENCIA]='CHEQUEO D.M'!G$2)),"N/P")</f>
        <v>N/P</v>
      </c>
      <c r="H356" s="3" t="str" cm="1">
        <f t="array" ref="H356">IFERROR(_xlfn._xlws.FILTER(BD_ATLETAS[TIEMPO],(BD_ATLETAS[ATLETA]=$A356)*(BD_ATLETAS[PRUEBA]='CHEQUEO D.M'!$B$1)*(BD_ATLETAS[SEXO]='CHEQUEO D.M'!$C$1)*(BD_ATLETAS[F. COMPETENCIA]='CHEQUEO D.M'!H$2)),"N/P")</f>
        <v>N/P</v>
      </c>
      <c r="I356" s="3" t="str" cm="1">
        <f t="array" ref="I356">IFERROR(_xlfn._xlws.FILTER(BD_ATLETAS[TIEMPO],(BD_ATLETAS[ATLETA]=$A356)*(BD_ATLETAS[PRUEBA]='CHEQUEO D.M'!$B$1)*(BD_ATLETAS[SEXO]='CHEQUEO D.M'!$C$1)*(BD_ATLETAS[F. COMPETENCIA]='CHEQUEO D.M'!I$2)),"N/P")</f>
        <v>N/P</v>
      </c>
      <c r="J356" s="3" t="str" cm="1">
        <f t="array" ref="J356">IFERROR(_xlfn._xlws.FILTER(BD_ATLETAS[TIEMPO],(BD_ATLETAS[ATLETA]=$A356)*(BD_ATLETAS[PRUEBA]='CHEQUEO D.M'!$B$1)*(BD_ATLETAS[SEXO]='CHEQUEO D.M'!$C$1)*(BD_ATLETAS[F. COMPETENCIA]='CHEQUEO D.M'!J$2)),"N/P")</f>
        <v>N/P</v>
      </c>
      <c r="K356" s="3" t="str">
        <f t="shared" si="56"/>
        <v>-</v>
      </c>
      <c r="L356" s="3" t="str">
        <f t="shared" si="57"/>
        <v>-</v>
      </c>
      <c r="M356" s="1" t="str" cm="1">
        <f t="array" ref="M356">_xlfn.IFS(B356&lt;10,"",L356&gt;0,"",L356&lt;0,"VALIDO")</f>
        <v/>
      </c>
      <c r="N356" s="3" t="str">
        <f t="shared" si="59"/>
        <v/>
      </c>
      <c r="O356" s="3" t="str">
        <f t="shared" si="60"/>
        <v/>
      </c>
      <c r="P356" s="3" t="str">
        <f t="shared" si="61"/>
        <v/>
      </c>
      <c r="Q356" s="3" t="str">
        <f t="shared" si="62"/>
        <v/>
      </c>
      <c r="R356" s="3" t="str">
        <f t="shared" si="63"/>
        <v/>
      </c>
      <c r="S356" s="25" t="e" cm="1" vm="1">
        <f t="array" aca="1" ref="S356" ca="1">IF(INDEX(U356:X356,COUNTA(U356:X356))&lt;0,"MEJORA CONTINUA","")</f>
        <v>#VALUE!</v>
      </c>
      <c r="T356" s="1">
        <f t="shared" si="64"/>
        <v>0</v>
      </c>
    </row>
    <row r="357" spans="2:20" x14ac:dyDescent="0.25">
      <c r="B357" s="1">
        <f>_xlfn.XLOOKUP(A357,ATLETAS!$C:$C,ATLETAS!B:B,"-")</f>
        <v>0</v>
      </c>
      <c r="C357" s="1">
        <f>_xlfn.XLOOKUP(A357,ATLETAS!$C:$C,ATLETAS!F:F,"-")</f>
        <v>0</v>
      </c>
      <c r="D357" s="19" t="str">
        <f t="shared" si="58"/>
        <v>-</v>
      </c>
      <c r="E357" s="3" t="str" cm="1">
        <f t="array" ref="E357">IFERROR(_xlfn._xlws.FILTER(BD_ATLETAS[TIEMPO],(BD_ATLETAS[ATLETA]=$A357)*(BD_ATLETAS[PRUEBA]='CHEQUEO D.M'!$B$1)*(BD_ATLETAS[SEXO]='CHEQUEO D.M'!$C$1)*(BD_ATLETAS[F. COMPETENCIA]='CHEQUEO D.M'!E$2)),"N/P")</f>
        <v>N/P</v>
      </c>
      <c r="F357" s="3" t="str" cm="1">
        <f t="array" ref="F357">IFERROR(_xlfn._xlws.FILTER(BD_ATLETAS[TIEMPO],(BD_ATLETAS[ATLETA]=$A357)*(BD_ATLETAS[PRUEBA]='CHEQUEO D.M'!$B$1)*(BD_ATLETAS[SEXO]='CHEQUEO D.M'!$C$1)*(BD_ATLETAS[F. COMPETENCIA]='CHEQUEO D.M'!F$2)),"N/P")</f>
        <v>N/P</v>
      </c>
      <c r="G357" s="3" t="str" cm="1">
        <f t="array" ref="G357">IFERROR(_xlfn._xlws.FILTER(BD_ATLETAS[TIEMPO],(BD_ATLETAS[ATLETA]=$A357)*(BD_ATLETAS[PRUEBA]='CHEQUEO D.M'!$B$1)*(BD_ATLETAS[SEXO]='CHEQUEO D.M'!$C$1)*(BD_ATLETAS[F. COMPETENCIA]='CHEQUEO D.M'!G$2)),"N/P")</f>
        <v>N/P</v>
      </c>
      <c r="H357" s="3" t="str" cm="1">
        <f t="array" ref="H357">IFERROR(_xlfn._xlws.FILTER(BD_ATLETAS[TIEMPO],(BD_ATLETAS[ATLETA]=$A357)*(BD_ATLETAS[PRUEBA]='CHEQUEO D.M'!$B$1)*(BD_ATLETAS[SEXO]='CHEQUEO D.M'!$C$1)*(BD_ATLETAS[F. COMPETENCIA]='CHEQUEO D.M'!H$2)),"N/P")</f>
        <v>N/P</v>
      </c>
      <c r="I357" s="3" t="str" cm="1">
        <f t="array" ref="I357">IFERROR(_xlfn._xlws.FILTER(BD_ATLETAS[TIEMPO],(BD_ATLETAS[ATLETA]=$A357)*(BD_ATLETAS[PRUEBA]='CHEQUEO D.M'!$B$1)*(BD_ATLETAS[SEXO]='CHEQUEO D.M'!$C$1)*(BD_ATLETAS[F. COMPETENCIA]='CHEQUEO D.M'!I$2)),"N/P")</f>
        <v>N/P</v>
      </c>
      <c r="J357" s="3" t="str" cm="1">
        <f t="array" ref="J357">IFERROR(_xlfn._xlws.FILTER(BD_ATLETAS[TIEMPO],(BD_ATLETAS[ATLETA]=$A357)*(BD_ATLETAS[PRUEBA]='CHEQUEO D.M'!$B$1)*(BD_ATLETAS[SEXO]='CHEQUEO D.M'!$C$1)*(BD_ATLETAS[F. COMPETENCIA]='CHEQUEO D.M'!J$2)),"N/P")</f>
        <v>N/P</v>
      </c>
      <c r="K357" s="3" t="str">
        <f t="shared" si="56"/>
        <v>-</v>
      </c>
      <c r="L357" s="3" t="str">
        <f t="shared" si="57"/>
        <v>-</v>
      </c>
      <c r="M357" s="1" t="str" cm="1">
        <f t="array" ref="M357">_xlfn.IFS(B357&lt;10,"",L357&gt;0,"",L357&lt;0,"VALIDO")</f>
        <v/>
      </c>
      <c r="N357" s="3" t="str">
        <f t="shared" si="59"/>
        <v/>
      </c>
      <c r="O357" s="3" t="str">
        <f t="shared" si="60"/>
        <v/>
      </c>
      <c r="P357" s="3" t="str">
        <f t="shared" si="61"/>
        <v/>
      </c>
      <c r="Q357" s="3" t="str">
        <f t="shared" si="62"/>
        <v/>
      </c>
      <c r="R357" s="3" t="str">
        <f t="shared" si="63"/>
        <v/>
      </c>
      <c r="S357" s="25" t="e" cm="1" vm="1">
        <f t="array" aca="1" ref="S357" ca="1">IF(INDEX(U357:X357,COUNTA(U357:X357))&lt;0,"MEJORA CONTINUA","")</f>
        <v>#VALUE!</v>
      </c>
      <c r="T357" s="1">
        <f t="shared" si="64"/>
        <v>0</v>
      </c>
    </row>
    <row r="358" spans="2:20" x14ac:dyDescent="0.25">
      <c r="B358" s="1">
        <f>_xlfn.XLOOKUP(A358,ATLETAS!$C:$C,ATLETAS!B:B,"-")</f>
        <v>0</v>
      </c>
      <c r="C358" s="1">
        <f>_xlfn.XLOOKUP(A358,ATLETAS!$C:$C,ATLETAS!F:F,"-")</f>
        <v>0</v>
      </c>
      <c r="D358" s="19" t="str">
        <f t="shared" si="58"/>
        <v>-</v>
      </c>
      <c r="E358" s="3" t="str" cm="1">
        <f t="array" ref="E358">IFERROR(_xlfn._xlws.FILTER(BD_ATLETAS[TIEMPO],(BD_ATLETAS[ATLETA]=$A358)*(BD_ATLETAS[PRUEBA]='CHEQUEO D.M'!$B$1)*(BD_ATLETAS[SEXO]='CHEQUEO D.M'!$C$1)*(BD_ATLETAS[F. COMPETENCIA]='CHEQUEO D.M'!E$2)),"N/P")</f>
        <v>N/P</v>
      </c>
      <c r="F358" s="3" t="str" cm="1">
        <f t="array" ref="F358">IFERROR(_xlfn._xlws.FILTER(BD_ATLETAS[TIEMPO],(BD_ATLETAS[ATLETA]=$A358)*(BD_ATLETAS[PRUEBA]='CHEQUEO D.M'!$B$1)*(BD_ATLETAS[SEXO]='CHEQUEO D.M'!$C$1)*(BD_ATLETAS[F. COMPETENCIA]='CHEQUEO D.M'!F$2)),"N/P")</f>
        <v>N/P</v>
      </c>
      <c r="G358" s="3" t="str" cm="1">
        <f t="array" ref="G358">IFERROR(_xlfn._xlws.FILTER(BD_ATLETAS[TIEMPO],(BD_ATLETAS[ATLETA]=$A358)*(BD_ATLETAS[PRUEBA]='CHEQUEO D.M'!$B$1)*(BD_ATLETAS[SEXO]='CHEQUEO D.M'!$C$1)*(BD_ATLETAS[F. COMPETENCIA]='CHEQUEO D.M'!G$2)),"N/P")</f>
        <v>N/P</v>
      </c>
      <c r="H358" s="3" t="str" cm="1">
        <f t="array" ref="H358">IFERROR(_xlfn._xlws.FILTER(BD_ATLETAS[TIEMPO],(BD_ATLETAS[ATLETA]=$A358)*(BD_ATLETAS[PRUEBA]='CHEQUEO D.M'!$B$1)*(BD_ATLETAS[SEXO]='CHEQUEO D.M'!$C$1)*(BD_ATLETAS[F. COMPETENCIA]='CHEQUEO D.M'!H$2)),"N/P")</f>
        <v>N/P</v>
      </c>
      <c r="I358" s="3" t="str" cm="1">
        <f t="array" ref="I358">IFERROR(_xlfn._xlws.FILTER(BD_ATLETAS[TIEMPO],(BD_ATLETAS[ATLETA]=$A358)*(BD_ATLETAS[PRUEBA]='CHEQUEO D.M'!$B$1)*(BD_ATLETAS[SEXO]='CHEQUEO D.M'!$C$1)*(BD_ATLETAS[F. COMPETENCIA]='CHEQUEO D.M'!I$2)),"N/P")</f>
        <v>N/P</v>
      </c>
      <c r="J358" s="3" t="str" cm="1">
        <f t="array" ref="J358">IFERROR(_xlfn._xlws.FILTER(BD_ATLETAS[TIEMPO],(BD_ATLETAS[ATLETA]=$A358)*(BD_ATLETAS[PRUEBA]='CHEQUEO D.M'!$B$1)*(BD_ATLETAS[SEXO]='CHEQUEO D.M'!$C$1)*(BD_ATLETAS[F. COMPETENCIA]='CHEQUEO D.M'!J$2)),"N/P")</f>
        <v>N/P</v>
      </c>
      <c r="K358" s="3" t="str">
        <f t="shared" si="56"/>
        <v>-</v>
      </c>
      <c r="L358" s="3" t="str">
        <f t="shared" si="57"/>
        <v>-</v>
      </c>
      <c r="M358" s="1" t="str" cm="1">
        <f t="array" ref="M358">_xlfn.IFS(B358&lt;10,"",L358&gt;0,"",L358&lt;0,"VALIDO")</f>
        <v/>
      </c>
      <c r="N358" s="3" t="str">
        <f t="shared" si="59"/>
        <v/>
      </c>
      <c r="O358" s="3" t="str">
        <f t="shared" si="60"/>
        <v/>
      </c>
      <c r="P358" s="3" t="str">
        <f t="shared" si="61"/>
        <v/>
      </c>
      <c r="Q358" s="3" t="str">
        <f t="shared" si="62"/>
        <v/>
      </c>
      <c r="R358" s="3" t="str">
        <f t="shared" si="63"/>
        <v/>
      </c>
      <c r="S358" s="25" t="e" cm="1" vm="1">
        <f t="array" aca="1" ref="S358" ca="1">IF(INDEX(U358:X358,COUNTA(U358:X358))&lt;0,"MEJORA CONTINUA","")</f>
        <v>#VALUE!</v>
      </c>
      <c r="T358" s="1">
        <f t="shared" si="64"/>
        <v>0</v>
      </c>
    </row>
    <row r="359" spans="2:20" x14ac:dyDescent="0.25">
      <c r="B359" s="1">
        <f>_xlfn.XLOOKUP(A359,ATLETAS!$C:$C,ATLETAS!B:B,"-")</f>
        <v>0</v>
      </c>
      <c r="C359" s="1">
        <f>_xlfn.XLOOKUP(A359,ATLETAS!$C:$C,ATLETAS!F:F,"-")</f>
        <v>0</v>
      </c>
      <c r="D359" s="19" t="str">
        <f t="shared" si="58"/>
        <v>-</v>
      </c>
      <c r="E359" s="3" t="str" cm="1">
        <f t="array" ref="E359">IFERROR(_xlfn._xlws.FILTER(BD_ATLETAS[TIEMPO],(BD_ATLETAS[ATLETA]=$A359)*(BD_ATLETAS[PRUEBA]='CHEQUEO D.M'!$B$1)*(BD_ATLETAS[SEXO]='CHEQUEO D.M'!$C$1)*(BD_ATLETAS[F. COMPETENCIA]='CHEQUEO D.M'!E$2)),"N/P")</f>
        <v>N/P</v>
      </c>
      <c r="F359" s="3" t="str" cm="1">
        <f t="array" ref="F359">IFERROR(_xlfn._xlws.FILTER(BD_ATLETAS[TIEMPO],(BD_ATLETAS[ATLETA]=$A359)*(BD_ATLETAS[PRUEBA]='CHEQUEO D.M'!$B$1)*(BD_ATLETAS[SEXO]='CHEQUEO D.M'!$C$1)*(BD_ATLETAS[F. COMPETENCIA]='CHEQUEO D.M'!F$2)),"N/P")</f>
        <v>N/P</v>
      </c>
      <c r="G359" s="3" t="str" cm="1">
        <f t="array" ref="G359">IFERROR(_xlfn._xlws.FILTER(BD_ATLETAS[TIEMPO],(BD_ATLETAS[ATLETA]=$A359)*(BD_ATLETAS[PRUEBA]='CHEQUEO D.M'!$B$1)*(BD_ATLETAS[SEXO]='CHEQUEO D.M'!$C$1)*(BD_ATLETAS[F. COMPETENCIA]='CHEQUEO D.M'!G$2)),"N/P")</f>
        <v>N/P</v>
      </c>
      <c r="H359" s="3" t="str" cm="1">
        <f t="array" ref="H359">IFERROR(_xlfn._xlws.FILTER(BD_ATLETAS[TIEMPO],(BD_ATLETAS[ATLETA]=$A359)*(BD_ATLETAS[PRUEBA]='CHEQUEO D.M'!$B$1)*(BD_ATLETAS[SEXO]='CHEQUEO D.M'!$C$1)*(BD_ATLETAS[F. COMPETENCIA]='CHEQUEO D.M'!H$2)),"N/P")</f>
        <v>N/P</v>
      </c>
      <c r="I359" s="3" t="str" cm="1">
        <f t="array" ref="I359">IFERROR(_xlfn._xlws.FILTER(BD_ATLETAS[TIEMPO],(BD_ATLETAS[ATLETA]=$A359)*(BD_ATLETAS[PRUEBA]='CHEQUEO D.M'!$B$1)*(BD_ATLETAS[SEXO]='CHEQUEO D.M'!$C$1)*(BD_ATLETAS[F. COMPETENCIA]='CHEQUEO D.M'!I$2)),"N/P")</f>
        <v>N/P</v>
      </c>
      <c r="J359" s="3" t="str" cm="1">
        <f t="array" ref="J359">IFERROR(_xlfn._xlws.FILTER(BD_ATLETAS[TIEMPO],(BD_ATLETAS[ATLETA]=$A359)*(BD_ATLETAS[PRUEBA]='CHEQUEO D.M'!$B$1)*(BD_ATLETAS[SEXO]='CHEQUEO D.M'!$C$1)*(BD_ATLETAS[F. COMPETENCIA]='CHEQUEO D.M'!J$2)),"N/P")</f>
        <v>N/P</v>
      </c>
      <c r="K359" s="3" t="str">
        <f t="shared" si="56"/>
        <v>-</v>
      </c>
      <c r="L359" s="3" t="str">
        <f t="shared" si="57"/>
        <v>-</v>
      </c>
      <c r="M359" s="1" t="str" cm="1">
        <f t="array" ref="M359">_xlfn.IFS(B359&lt;10,"",L359&gt;0,"",L359&lt;0,"VALIDO")</f>
        <v/>
      </c>
      <c r="N359" s="3" t="str">
        <f t="shared" si="59"/>
        <v/>
      </c>
      <c r="O359" s="3" t="str">
        <f t="shared" si="60"/>
        <v/>
      </c>
      <c r="P359" s="3" t="str">
        <f t="shared" si="61"/>
        <v/>
      </c>
      <c r="Q359" s="3" t="str">
        <f t="shared" si="62"/>
        <v/>
      </c>
      <c r="R359" s="3" t="str">
        <f t="shared" si="63"/>
        <v/>
      </c>
      <c r="S359" s="25" t="e" cm="1" vm="1">
        <f t="array" aca="1" ref="S359" ca="1">IF(INDEX(U359:X359,COUNTA(U359:X359))&lt;0,"MEJORA CONTINUA","")</f>
        <v>#VALUE!</v>
      </c>
      <c r="T359" s="1">
        <f t="shared" si="64"/>
        <v>0</v>
      </c>
    </row>
    <row r="360" spans="2:20" x14ac:dyDescent="0.25">
      <c r="B360" s="1">
        <f>_xlfn.XLOOKUP(A360,ATLETAS!$C:$C,ATLETAS!B:B,"-")</f>
        <v>0</v>
      </c>
      <c r="C360" s="1">
        <f>_xlfn.XLOOKUP(A360,ATLETAS!$C:$C,ATLETAS!F:F,"-")</f>
        <v>0</v>
      </c>
      <c r="D360" s="19" t="str">
        <f t="shared" si="58"/>
        <v>-</v>
      </c>
      <c r="E360" s="3" t="str" cm="1">
        <f t="array" ref="E360">IFERROR(_xlfn._xlws.FILTER(BD_ATLETAS[TIEMPO],(BD_ATLETAS[ATLETA]=$A360)*(BD_ATLETAS[PRUEBA]='CHEQUEO D.M'!$B$1)*(BD_ATLETAS[SEXO]='CHEQUEO D.M'!$C$1)*(BD_ATLETAS[F. COMPETENCIA]='CHEQUEO D.M'!E$2)),"N/P")</f>
        <v>N/P</v>
      </c>
      <c r="F360" s="3" t="str" cm="1">
        <f t="array" ref="F360">IFERROR(_xlfn._xlws.FILTER(BD_ATLETAS[TIEMPO],(BD_ATLETAS[ATLETA]=$A360)*(BD_ATLETAS[PRUEBA]='CHEQUEO D.M'!$B$1)*(BD_ATLETAS[SEXO]='CHEQUEO D.M'!$C$1)*(BD_ATLETAS[F. COMPETENCIA]='CHEQUEO D.M'!F$2)),"N/P")</f>
        <v>N/P</v>
      </c>
      <c r="G360" s="3" t="str" cm="1">
        <f t="array" ref="G360">IFERROR(_xlfn._xlws.FILTER(BD_ATLETAS[TIEMPO],(BD_ATLETAS[ATLETA]=$A360)*(BD_ATLETAS[PRUEBA]='CHEQUEO D.M'!$B$1)*(BD_ATLETAS[SEXO]='CHEQUEO D.M'!$C$1)*(BD_ATLETAS[F. COMPETENCIA]='CHEQUEO D.M'!G$2)),"N/P")</f>
        <v>N/P</v>
      </c>
      <c r="H360" s="3" t="str" cm="1">
        <f t="array" ref="H360">IFERROR(_xlfn._xlws.FILTER(BD_ATLETAS[TIEMPO],(BD_ATLETAS[ATLETA]=$A360)*(BD_ATLETAS[PRUEBA]='CHEQUEO D.M'!$B$1)*(BD_ATLETAS[SEXO]='CHEQUEO D.M'!$C$1)*(BD_ATLETAS[F. COMPETENCIA]='CHEQUEO D.M'!H$2)),"N/P")</f>
        <v>N/P</v>
      </c>
      <c r="I360" s="3" t="str" cm="1">
        <f t="array" ref="I360">IFERROR(_xlfn._xlws.FILTER(BD_ATLETAS[TIEMPO],(BD_ATLETAS[ATLETA]=$A360)*(BD_ATLETAS[PRUEBA]='CHEQUEO D.M'!$B$1)*(BD_ATLETAS[SEXO]='CHEQUEO D.M'!$C$1)*(BD_ATLETAS[F. COMPETENCIA]='CHEQUEO D.M'!I$2)),"N/P")</f>
        <v>N/P</v>
      </c>
      <c r="J360" s="3" t="str" cm="1">
        <f t="array" ref="J360">IFERROR(_xlfn._xlws.FILTER(BD_ATLETAS[TIEMPO],(BD_ATLETAS[ATLETA]=$A360)*(BD_ATLETAS[PRUEBA]='CHEQUEO D.M'!$B$1)*(BD_ATLETAS[SEXO]='CHEQUEO D.M'!$C$1)*(BD_ATLETAS[F. COMPETENCIA]='CHEQUEO D.M'!J$2)),"N/P")</f>
        <v>N/P</v>
      </c>
      <c r="K360" s="3" t="str">
        <f t="shared" si="56"/>
        <v>-</v>
      </c>
      <c r="L360" s="3" t="str">
        <f t="shared" si="57"/>
        <v>-</v>
      </c>
      <c r="M360" s="1" t="str" cm="1">
        <f t="array" ref="M360">_xlfn.IFS(B360&lt;10,"",L360&gt;0,"",L360&lt;0,"VALIDO")</f>
        <v/>
      </c>
      <c r="N360" s="3" t="str">
        <f t="shared" si="59"/>
        <v/>
      </c>
      <c r="O360" s="3" t="str">
        <f t="shared" si="60"/>
        <v/>
      </c>
      <c r="P360" s="3" t="str">
        <f t="shared" si="61"/>
        <v/>
      </c>
      <c r="Q360" s="3" t="str">
        <f t="shared" si="62"/>
        <v/>
      </c>
      <c r="R360" s="3" t="str">
        <f t="shared" si="63"/>
        <v/>
      </c>
      <c r="S360" s="25" t="e" cm="1" vm="1">
        <f t="array" aca="1" ref="S360" ca="1">IF(INDEX(U360:X360,COUNTA(U360:X360))&lt;0,"MEJORA CONTINUA","")</f>
        <v>#VALUE!</v>
      </c>
      <c r="T360" s="1">
        <f t="shared" si="64"/>
        <v>0</v>
      </c>
    </row>
    <row r="361" spans="2:20" x14ac:dyDescent="0.25">
      <c r="B361" s="1">
        <f>_xlfn.XLOOKUP(A361,ATLETAS!$C:$C,ATLETAS!B:B,"-")</f>
        <v>0</v>
      </c>
      <c r="C361" s="1">
        <f>_xlfn.XLOOKUP(A361,ATLETAS!$C:$C,ATLETAS!F:F,"-")</f>
        <v>0</v>
      </c>
      <c r="D361" s="19" t="str">
        <f t="shared" si="58"/>
        <v>-</v>
      </c>
      <c r="E361" s="3" t="str" cm="1">
        <f t="array" ref="E361">IFERROR(_xlfn._xlws.FILTER(BD_ATLETAS[TIEMPO],(BD_ATLETAS[ATLETA]=$A361)*(BD_ATLETAS[PRUEBA]='CHEQUEO D.M'!$B$1)*(BD_ATLETAS[SEXO]='CHEQUEO D.M'!$C$1)*(BD_ATLETAS[F. COMPETENCIA]='CHEQUEO D.M'!E$2)),"N/P")</f>
        <v>N/P</v>
      </c>
      <c r="F361" s="3" t="str" cm="1">
        <f t="array" ref="F361">IFERROR(_xlfn._xlws.FILTER(BD_ATLETAS[TIEMPO],(BD_ATLETAS[ATLETA]=$A361)*(BD_ATLETAS[PRUEBA]='CHEQUEO D.M'!$B$1)*(BD_ATLETAS[SEXO]='CHEQUEO D.M'!$C$1)*(BD_ATLETAS[F. COMPETENCIA]='CHEQUEO D.M'!F$2)),"N/P")</f>
        <v>N/P</v>
      </c>
      <c r="G361" s="3" t="str" cm="1">
        <f t="array" ref="G361">IFERROR(_xlfn._xlws.FILTER(BD_ATLETAS[TIEMPO],(BD_ATLETAS[ATLETA]=$A361)*(BD_ATLETAS[PRUEBA]='CHEQUEO D.M'!$B$1)*(BD_ATLETAS[SEXO]='CHEQUEO D.M'!$C$1)*(BD_ATLETAS[F. COMPETENCIA]='CHEQUEO D.M'!G$2)),"N/P")</f>
        <v>N/P</v>
      </c>
      <c r="H361" s="3" t="str" cm="1">
        <f t="array" ref="H361">IFERROR(_xlfn._xlws.FILTER(BD_ATLETAS[TIEMPO],(BD_ATLETAS[ATLETA]=$A361)*(BD_ATLETAS[PRUEBA]='CHEQUEO D.M'!$B$1)*(BD_ATLETAS[SEXO]='CHEQUEO D.M'!$C$1)*(BD_ATLETAS[F. COMPETENCIA]='CHEQUEO D.M'!H$2)),"N/P")</f>
        <v>N/P</v>
      </c>
      <c r="I361" s="3" t="str" cm="1">
        <f t="array" ref="I361">IFERROR(_xlfn._xlws.FILTER(BD_ATLETAS[TIEMPO],(BD_ATLETAS[ATLETA]=$A361)*(BD_ATLETAS[PRUEBA]='CHEQUEO D.M'!$B$1)*(BD_ATLETAS[SEXO]='CHEQUEO D.M'!$C$1)*(BD_ATLETAS[F. COMPETENCIA]='CHEQUEO D.M'!I$2)),"N/P")</f>
        <v>N/P</v>
      </c>
      <c r="J361" s="3" t="str" cm="1">
        <f t="array" ref="J361">IFERROR(_xlfn._xlws.FILTER(BD_ATLETAS[TIEMPO],(BD_ATLETAS[ATLETA]=$A361)*(BD_ATLETAS[PRUEBA]='CHEQUEO D.M'!$B$1)*(BD_ATLETAS[SEXO]='CHEQUEO D.M'!$C$1)*(BD_ATLETAS[F. COMPETENCIA]='CHEQUEO D.M'!J$2)),"N/P")</f>
        <v>N/P</v>
      </c>
      <c r="K361" s="3" t="str">
        <f t="shared" si="56"/>
        <v>-</v>
      </c>
      <c r="L361" s="3" t="str">
        <f t="shared" si="57"/>
        <v>-</v>
      </c>
      <c r="M361" s="1" t="str" cm="1">
        <f t="array" ref="M361">_xlfn.IFS(B361&lt;10,"",L361&gt;0,"",L361&lt;0,"VALIDO")</f>
        <v/>
      </c>
      <c r="N361" s="3" t="str">
        <f t="shared" si="59"/>
        <v/>
      </c>
      <c r="O361" s="3" t="str">
        <f t="shared" si="60"/>
        <v/>
      </c>
      <c r="P361" s="3" t="str">
        <f t="shared" si="61"/>
        <v/>
      </c>
      <c r="Q361" s="3" t="str">
        <f t="shared" si="62"/>
        <v/>
      </c>
      <c r="R361" s="3" t="str">
        <f t="shared" si="63"/>
        <v/>
      </c>
      <c r="S361" s="25" t="e" cm="1" vm="1">
        <f t="array" aca="1" ref="S361" ca="1">IF(INDEX(U361:X361,COUNTA(U361:X361))&lt;0,"MEJORA CONTINUA","")</f>
        <v>#VALUE!</v>
      </c>
      <c r="T361" s="1">
        <f t="shared" si="64"/>
        <v>0</v>
      </c>
    </row>
    <row r="362" spans="2:20" x14ac:dyDescent="0.25">
      <c r="B362" s="1">
        <f>_xlfn.XLOOKUP(A362,ATLETAS!$C:$C,ATLETAS!B:B,"-")</f>
        <v>0</v>
      </c>
      <c r="C362" s="1">
        <f>_xlfn.XLOOKUP(A362,ATLETAS!$C:$C,ATLETAS!F:F,"-")</f>
        <v>0</v>
      </c>
      <c r="D362" s="19" t="str">
        <f t="shared" si="58"/>
        <v>-</v>
      </c>
      <c r="E362" s="3" t="str" cm="1">
        <f t="array" ref="E362">IFERROR(_xlfn._xlws.FILTER(BD_ATLETAS[TIEMPO],(BD_ATLETAS[ATLETA]=$A362)*(BD_ATLETAS[PRUEBA]='CHEQUEO D.M'!$B$1)*(BD_ATLETAS[SEXO]='CHEQUEO D.M'!$C$1)*(BD_ATLETAS[F. COMPETENCIA]='CHEQUEO D.M'!E$2)),"N/P")</f>
        <v>N/P</v>
      </c>
      <c r="F362" s="3" t="str" cm="1">
        <f t="array" ref="F362">IFERROR(_xlfn._xlws.FILTER(BD_ATLETAS[TIEMPO],(BD_ATLETAS[ATLETA]=$A362)*(BD_ATLETAS[PRUEBA]='CHEQUEO D.M'!$B$1)*(BD_ATLETAS[SEXO]='CHEQUEO D.M'!$C$1)*(BD_ATLETAS[F. COMPETENCIA]='CHEQUEO D.M'!F$2)),"N/P")</f>
        <v>N/P</v>
      </c>
      <c r="G362" s="3" t="str" cm="1">
        <f t="array" ref="G362">IFERROR(_xlfn._xlws.FILTER(BD_ATLETAS[TIEMPO],(BD_ATLETAS[ATLETA]=$A362)*(BD_ATLETAS[PRUEBA]='CHEQUEO D.M'!$B$1)*(BD_ATLETAS[SEXO]='CHEQUEO D.M'!$C$1)*(BD_ATLETAS[F. COMPETENCIA]='CHEQUEO D.M'!G$2)),"N/P")</f>
        <v>N/P</v>
      </c>
      <c r="H362" s="3" t="str" cm="1">
        <f t="array" ref="H362">IFERROR(_xlfn._xlws.FILTER(BD_ATLETAS[TIEMPO],(BD_ATLETAS[ATLETA]=$A362)*(BD_ATLETAS[PRUEBA]='CHEQUEO D.M'!$B$1)*(BD_ATLETAS[SEXO]='CHEQUEO D.M'!$C$1)*(BD_ATLETAS[F. COMPETENCIA]='CHEQUEO D.M'!H$2)),"N/P")</f>
        <v>N/P</v>
      </c>
      <c r="I362" s="3" t="str" cm="1">
        <f t="array" ref="I362">IFERROR(_xlfn._xlws.FILTER(BD_ATLETAS[TIEMPO],(BD_ATLETAS[ATLETA]=$A362)*(BD_ATLETAS[PRUEBA]='CHEQUEO D.M'!$B$1)*(BD_ATLETAS[SEXO]='CHEQUEO D.M'!$C$1)*(BD_ATLETAS[F. COMPETENCIA]='CHEQUEO D.M'!I$2)),"N/P")</f>
        <v>N/P</v>
      </c>
      <c r="J362" s="3" t="str" cm="1">
        <f t="array" ref="J362">IFERROR(_xlfn._xlws.FILTER(BD_ATLETAS[TIEMPO],(BD_ATLETAS[ATLETA]=$A362)*(BD_ATLETAS[PRUEBA]='CHEQUEO D.M'!$B$1)*(BD_ATLETAS[SEXO]='CHEQUEO D.M'!$C$1)*(BD_ATLETAS[F. COMPETENCIA]='CHEQUEO D.M'!J$2)),"N/P")</f>
        <v>N/P</v>
      </c>
      <c r="K362" s="3" t="str">
        <f t="shared" si="56"/>
        <v>-</v>
      </c>
      <c r="L362" s="3" t="str">
        <f t="shared" si="57"/>
        <v>-</v>
      </c>
      <c r="M362" s="1" t="str" cm="1">
        <f t="array" ref="M362">_xlfn.IFS(B362&lt;10,"",L362&gt;0,"",L362&lt;0,"VALIDO")</f>
        <v/>
      </c>
      <c r="N362" s="3" t="str">
        <f t="shared" si="59"/>
        <v/>
      </c>
      <c r="O362" s="3" t="str">
        <f t="shared" si="60"/>
        <v/>
      </c>
      <c r="P362" s="3" t="str">
        <f t="shared" si="61"/>
        <v/>
      </c>
      <c r="Q362" s="3" t="str">
        <f t="shared" si="62"/>
        <v/>
      </c>
      <c r="R362" s="3" t="str">
        <f t="shared" si="63"/>
        <v/>
      </c>
      <c r="S362" s="25" t="e" cm="1" vm="1">
        <f t="array" aca="1" ref="S362" ca="1">IF(INDEX(U362:X362,COUNTA(U362:X362))&lt;0,"MEJORA CONTINUA","")</f>
        <v>#VALUE!</v>
      </c>
      <c r="T362" s="1">
        <f t="shared" si="64"/>
        <v>0</v>
      </c>
    </row>
    <row r="363" spans="2:20" x14ac:dyDescent="0.25">
      <c r="B363" s="1">
        <f>_xlfn.XLOOKUP(A363,ATLETAS!$C:$C,ATLETAS!B:B,"-")</f>
        <v>0</v>
      </c>
      <c r="C363" s="1">
        <f>_xlfn.XLOOKUP(A363,ATLETAS!$C:$C,ATLETAS!F:F,"-")</f>
        <v>0</v>
      </c>
      <c r="D363" s="19" t="str">
        <f t="shared" si="58"/>
        <v>-</v>
      </c>
      <c r="E363" s="3" t="str" cm="1">
        <f t="array" ref="E363">IFERROR(_xlfn._xlws.FILTER(BD_ATLETAS[TIEMPO],(BD_ATLETAS[ATLETA]=$A363)*(BD_ATLETAS[PRUEBA]='CHEQUEO D.M'!$B$1)*(BD_ATLETAS[SEXO]='CHEQUEO D.M'!$C$1)*(BD_ATLETAS[F. COMPETENCIA]='CHEQUEO D.M'!E$2)),"N/P")</f>
        <v>N/P</v>
      </c>
      <c r="F363" s="3" t="str" cm="1">
        <f t="array" ref="F363">IFERROR(_xlfn._xlws.FILTER(BD_ATLETAS[TIEMPO],(BD_ATLETAS[ATLETA]=$A363)*(BD_ATLETAS[PRUEBA]='CHEQUEO D.M'!$B$1)*(BD_ATLETAS[SEXO]='CHEQUEO D.M'!$C$1)*(BD_ATLETAS[F. COMPETENCIA]='CHEQUEO D.M'!F$2)),"N/P")</f>
        <v>N/P</v>
      </c>
      <c r="G363" s="3" t="str" cm="1">
        <f t="array" ref="G363">IFERROR(_xlfn._xlws.FILTER(BD_ATLETAS[TIEMPO],(BD_ATLETAS[ATLETA]=$A363)*(BD_ATLETAS[PRUEBA]='CHEQUEO D.M'!$B$1)*(BD_ATLETAS[SEXO]='CHEQUEO D.M'!$C$1)*(BD_ATLETAS[F. COMPETENCIA]='CHEQUEO D.M'!G$2)),"N/P")</f>
        <v>N/P</v>
      </c>
      <c r="H363" s="3" t="str" cm="1">
        <f t="array" ref="H363">IFERROR(_xlfn._xlws.FILTER(BD_ATLETAS[TIEMPO],(BD_ATLETAS[ATLETA]=$A363)*(BD_ATLETAS[PRUEBA]='CHEQUEO D.M'!$B$1)*(BD_ATLETAS[SEXO]='CHEQUEO D.M'!$C$1)*(BD_ATLETAS[F. COMPETENCIA]='CHEQUEO D.M'!H$2)),"N/P")</f>
        <v>N/P</v>
      </c>
      <c r="I363" s="3" t="str" cm="1">
        <f t="array" ref="I363">IFERROR(_xlfn._xlws.FILTER(BD_ATLETAS[TIEMPO],(BD_ATLETAS[ATLETA]=$A363)*(BD_ATLETAS[PRUEBA]='CHEQUEO D.M'!$B$1)*(BD_ATLETAS[SEXO]='CHEQUEO D.M'!$C$1)*(BD_ATLETAS[F. COMPETENCIA]='CHEQUEO D.M'!I$2)),"N/P")</f>
        <v>N/P</v>
      </c>
      <c r="J363" s="3" t="str" cm="1">
        <f t="array" ref="J363">IFERROR(_xlfn._xlws.FILTER(BD_ATLETAS[TIEMPO],(BD_ATLETAS[ATLETA]=$A363)*(BD_ATLETAS[PRUEBA]='CHEQUEO D.M'!$B$1)*(BD_ATLETAS[SEXO]='CHEQUEO D.M'!$C$1)*(BD_ATLETAS[F. COMPETENCIA]='CHEQUEO D.M'!J$2)),"N/P")</f>
        <v>N/P</v>
      </c>
      <c r="K363" s="3" t="str">
        <f t="shared" si="56"/>
        <v>-</v>
      </c>
      <c r="L363" s="3" t="str">
        <f t="shared" si="57"/>
        <v>-</v>
      </c>
      <c r="M363" s="1" t="str" cm="1">
        <f t="array" ref="M363">_xlfn.IFS(B363&lt;10,"",L363&gt;0,"",L363&lt;0,"VALIDO")</f>
        <v/>
      </c>
      <c r="N363" s="3" t="str">
        <f t="shared" si="59"/>
        <v/>
      </c>
      <c r="O363" s="3" t="str">
        <f t="shared" si="60"/>
        <v/>
      </c>
      <c r="P363" s="3" t="str">
        <f t="shared" si="61"/>
        <v/>
      </c>
      <c r="Q363" s="3" t="str">
        <f t="shared" si="62"/>
        <v/>
      </c>
      <c r="R363" s="3" t="str">
        <f t="shared" si="63"/>
        <v/>
      </c>
      <c r="S363" s="25" t="e" cm="1" vm="1">
        <f t="array" aca="1" ref="S363" ca="1">IF(INDEX(U363:X363,COUNTA(U363:X363))&lt;0,"MEJORA CONTINUA","")</f>
        <v>#VALUE!</v>
      </c>
      <c r="T363" s="1">
        <f t="shared" si="64"/>
        <v>0</v>
      </c>
    </row>
    <row r="364" spans="2:20" x14ac:dyDescent="0.25">
      <c r="B364" s="1">
        <f>_xlfn.XLOOKUP(A364,ATLETAS!$C:$C,ATLETAS!B:B,"-")</f>
        <v>0</v>
      </c>
      <c r="C364" s="1">
        <f>_xlfn.XLOOKUP(A364,ATLETAS!$C:$C,ATLETAS!F:F,"-")</f>
        <v>0</v>
      </c>
      <c r="D364" s="19" t="str">
        <f t="shared" si="58"/>
        <v>-</v>
      </c>
      <c r="E364" s="3" t="str" cm="1">
        <f t="array" ref="E364">IFERROR(_xlfn._xlws.FILTER(BD_ATLETAS[TIEMPO],(BD_ATLETAS[ATLETA]=$A364)*(BD_ATLETAS[PRUEBA]='CHEQUEO D.M'!$B$1)*(BD_ATLETAS[SEXO]='CHEQUEO D.M'!$C$1)*(BD_ATLETAS[F. COMPETENCIA]='CHEQUEO D.M'!E$2)),"N/P")</f>
        <v>N/P</v>
      </c>
      <c r="F364" s="3" t="str" cm="1">
        <f t="array" ref="F364">IFERROR(_xlfn._xlws.FILTER(BD_ATLETAS[TIEMPO],(BD_ATLETAS[ATLETA]=$A364)*(BD_ATLETAS[PRUEBA]='CHEQUEO D.M'!$B$1)*(BD_ATLETAS[SEXO]='CHEQUEO D.M'!$C$1)*(BD_ATLETAS[F. COMPETENCIA]='CHEQUEO D.M'!F$2)),"N/P")</f>
        <v>N/P</v>
      </c>
      <c r="G364" s="3" t="str" cm="1">
        <f t="array" ref="G364">IFERROR(_xlfn._xlws.FILTER(BD_ATLETAS[TIEMPO],(BD_ATLETAS[ATLETA]=$A364)*(BD_ATLETAS[PRUEBA]='CHEQUEO D.M'!$B$1)*(BD_ATLETAS[SEXO]='CHEQUEO D.M'!$C$1)*(BD_ATLETAS[F. COMPETENCIA]='CHEQUEO D.M'!G$2)),"N/P")</f>
        <v>N/P</v>
      </c>
      <c r="H364" s="3" t="str" cm="1">
        <f t="array" ref="H364">IFERROR(_xlfn._xlws.FILTER(BD_ATLETAS[TIEMPO],(BD_ATLETAS[ATLETA]=$A364)*(BD_ATLETAS[PRUEBA]='CHEQUEO D.M'!$B$1)*(BD_ATLETAS[SEXO]='CHEQUEO D.M'!$C$1)*(BD_ATLETAS[F. COMPETENCIA]='CHEQUEO D.M'!H$2)),"N/P")</f>
        <v>N/P</v>
      </c>
      <c r="I364" s="3" t="str" cm="1">
        <f t="array" ref="I364">IFERROR(_xlfn._xlws.FILTER(BD_ATLETAS[TIEMPO],(BD_ATLETAS[ATLETA]=$A364)*(BD_ATLETAS[PRUEBA]='CHEQUEO D.M'!$B$1)*(BD_ATLETAS[SEXO]='CHEQUEO D.M'!$C$1)*(BD_ATLETAS[F. COMPETENCIA]='CHEQUEO D.M'!I$2)),"N/P")</f>
        <v>N/P</v>
      </c>
      <c r="J364" s="3" t="str" cm="1">
        <f t="array" ref="J364">IFERROR(_xlfn._xlws.FILTER(BD_ATLETAS[TIEMPO],(BD_ATLETAS[ATLETA]=$A364)*(BD_ATLETAS[PRUEBA]='CHEQUEO D.M'!$B$1)*(BD_ATLETAS[SEXO]='CHEQUEO D.M'!$C$1)*(BD_ATLETAS[F. COMPETENCIA]='CHEQUEO D.M'!J$2)),"N/P")</f>
        <v>N/P</v>
      </c>
      <c r="K364" s="3" t="str">
        <f t="shared" si="56"/>
        <v>-</v>
      </c>
      <c r="L364" s="3" t="str">
        <f t="shared" si="57"/>
        <v>-</v>
      </c>
      <c r="M364" s="1" t="str" cm="1">
        <f t="array" ref="M364">_xlfn.IFS(B364&lt;10,"",L364&gt;0,"",L364&lt;0,"VALIDO")</f>
        <v/>
      </c>
      <c r="N364" s="3" t="str">
        <f t="shared" si="59"/>
        <v/>
      </c>
      <c r="O364" s="3" t="str">
        <f t="shared" si="60"/>
        <v/>
      </c>
      <c r="P364" s="3" t="str">
        <f t="shared" si="61"/>
        <v/>
      </c>
      <c r="Q364" s="3" t="str">
        <f t="shared" si="62"/>
        <v/>
      </c>
      <c r="R364" s="3" t="str">
        <f t="shared" si="63"/>
        <v/>
      </c>
      <c r="S364" s="25" t="e" cm="1" vm="1">
        <f t="array" aca="1" ref="S364" ca="1">IF(INDEX(U364:X364,COUNTA(U364:X364))&lt;0,"MEJORA CONTINUA","")</f>
        <v>#VALUE!</v>
      </c>
      <c r="T364" s="1">
        <f t="shared" si="64"/>
        <v>0</v>
      </c>
    </row>
    <row r="365" spans="2:20" x14ac:dyDescent="0.25">
      <c r="B365" s="1">
        <f>_xlfn.XLOOKUP(A365,ATLETAS!$C:$C,ATLETAS!B:B,"-")</f>
        <v>0</v>
      </c>
      <c r="C365" s="1">
        <f>_xlfn.XLOOKUP(A365,ATLETAS!$C:$C,ATLETAS!F:F,"-")</f>
        <v>0</v>
      </c>
      <c r="D365" s="19" t="str">
        <f t="shared" si="58"/>
        <v>-</v>
      </c>
      <c r="E365" s="3" t="str" cm="1">
        <f t="array" ref="E365">IFERROR(_xlfn._xlws.FILTER(BD_ATLETAS[TIEMPO],(BD_ATLETAS[ATLETA]=$A365)*(BD_ATLETAS[PRUEBA]='CHEQUEO D.M'!$B$1)*(BD_ATLETAS[SEXO]='CHEQUEO D.M'!$C$1)*(BD_ATLETAS[F. COMPETENCIA]='CHEQUEO D.M'!E$2)),"N/P")</f>
        <v>N/P</v>
      </c>
      <c r="F365" s="3" t="str" cm="1">
        <f t="array" ref="F365">IFERROR(_xlfn._xlws.FILTER(BD_ATLETAS[TIEMPO],(BD_ATLETAS[ATLETA]=$A365)*(BD_ATLETAS[PRUEBA]='CHEQUEO D.M'!$B$1)*(BD_ATLETAS[SEXO]='CHEQUEO D.M'!$C$1)*(BD_ATLETAS[F. COMPETENCIA]='CHEQUEO D.M'!F$2)),"N/P")</f>
        <v>N/P</v>
      </c>
      <c r="G365" s="3" t="str" cm="1">
        <f t="array" ref="G365">IFERROR(_xlfn._xlws.FILTER(BD_ATLETAS[TIEMPO],(BD_ATLETAS[ATLETA]=$A365)*(BD_ATLETAS[PRUEBA]='CHEQUEO D.M'!$B$1)*(BD_ATLETAS[SEXO]='CHEQUEO D.M'!$C$1)*(BD_ATLETAS[F. COMPETENCIA]='CHEQUEO D.M'!G$2)),"N/P")</f>
        <v>N/P</v>
      </c>
      <c r="H365" s="3" t="str" cm="1">
        <f t="array" ref="H365">IFERROR(_xlfn._xlws.FILTER(BD_ATLETAS[TIEMPO],(BD_ATLETAS[ATLETA]=$A365)*(BD_ATLETAS[PRUEBA]='CHEQUEO D.M'!$B$1)*(BD_ATLETAS[SEXO]='CHEQUEO D.M'!$C$1)*(BD_ATLETAS[F. COMPETENCIA]='CHEQUEO D.M'!H$2)),"N/P")</f>
        <v>N/P</v>
      </c>
      <c r="I365" s="3" t="str" cm="1">
        <f t="array" ref="I365">IFERROR(_xlfn._xlws.FILTER(BD_ATLETAS[TIEMPO],(BD_ATLETAS[ATLETA]=$A365)*(BD_ATLETAS[PRUEBA]='CHEQUEO D.M'!$B$1)*(BD_ATLETAS[SEXO]='CHEQUEO D.M'!$C$1)*(BD_ATLETAS[F. COMPETENCIA]='CHEQUEO D.M'!I$2)),"N/P")</f>
        <v>N/P</v>
      </c>
      <c r="J365" s="3" t="str" cm="1">
        <f t="array" ref="J365">IFERROR(_xlfn._xlws.FILTER(BD_ATLETAS[TIEMPO],(BD_ATLETAS[ATLETA]=$A365)*(BD_ATLETAS[PRUEBA]='CHEQUEO D.M'!$B$1)*(BD_ATLETAS[SEXO]='CHEQUEO D.M'!$C$1)*(BD_ATLETAS[F. COMPETENCIA]='CHEQUEO D.M'!J$2)),"N/P")</f>
        <v>N/P</v>
      </c>
      <c r="K365" s="3" t="str">
        <f t="shared" si="56"/>
        <v>-</v>
      </c>
      <c r="L365" s="3" t="str">
        <f t="shared" si="57"/>
        <v>-</v>
      </c>
      <c r="M365" s="1" t="str" cm="1">
        <f t="array" ref="M365">_xlfn.IFS(B365&lt;10,"",L365&gt;0,"",L365&lt;0,"VALIDO")</f>
        <v/>
      </c>
      <c r="N365" s="3" t="str">
        <f t="shared" si="59"/>
        <v/>
      </c>
      <c r="O365" s="3" t="str">
        <f t="shared" si="60"/>
        <v/>
      </c>
      <c r="P365" s="3" t="str">
        <f t="shared" si="61"/>
        <v/>
      </c>
      <c r="Q365" s="3" t="str">
        <f t="shared" si="62"/>
        <v/>
      </c>
      <c r="R365" s="3" t="str">
        <f t="shared" si="63"/>
        <v/>
      </c>
      <c r="S365" s="25" t="e" cm="1" vm="1">
        <f t="array" aca="1" ref="S365" ca="1">IF(INDEX(U365:X365,COUNTA(U365:X365))&lt;0,"MEJORA CONTINUA","")</f>
        <v>#VALUE!</v>
      </c>
      <c r="T365" s="1">
        <f t="shared" si="64"/>
        <v>0</v>
      </c>
    </row>
    <row r="366" spans="2:20" x14ac:dyDescent="0.25">
      <c r="B366" s="1">
        <f>_xlfn.XLOOKUP(A366,ATLETAS!$C:$C,ATLETAS!B:B,"-")</f>
        <v>0</v>
      </c>
      <c r="C366" s="1">
        <f>_xlfn.XLOOKUP(A366,ATLETAS!$C:$C,ATLETAS!F:F,"-")</f>
        <v>0</v>
      </c>
      <c r="D366" s="19" t="str">
        <f t="shared" si="58"/>
        <v>-</v>
      </c>
      <c r="E366" s="3" t="str" cm="1">
        <f t="array" ref="E366">IFERROR(_xlfn._xlws.FILTER(BD_ATLETAS[TIEMPO],(BD_ATLETAS[ATLETA]=$A366)*(BD_ATLETAS[PRUEBA]='CHEQUEO D.M'!$B$1)*(BD_ATLETAS[SEXO]='CHEQUEO D.M'!$C$1)*(BD_ATLETAS[F. COMPETENCIA]='CHEQUEO D.M'!E$2)),"N/P")</f>
        <v>N/P</v>
      </c>
      <c r="F366" s="3" t="str" cm="1">
        <f t="array" ref="F366">IFERROR(_xlfn._xlws.FILTER(BD_ATLETAS[TIEMPO],(BD_ATLETAS[ATLETA]=$A366)*(BD_ATLETAS[PRUEBA]='CHEQUEO D.M'!$B$1)*(BD_ATLETAS[SEXO]='CHEQUEO D.M'!$C$1)*(BD_ATLETAS[F. COMPETENCIA]='CHEQUEO D.M'!F$2)),"N/P")</f>
        <v>N/P</v>
      </c>
      <c r="G366" s="3" t="str" cm="1">
        <f t="array" ref="G366">IFERROR(_xlfn._xlws.FILTER(BD_ATLETAS[TIEMPO],(BD_ATLETAS[ATLETA]=$A366)*(BD_ATLETAS[PRUEBA]='CHEQUEO D.M'!$B$1)*(BD_ATLETAS[SEXO]='CHEQUEO D.M'!$C$1)*(BD_ATLETAS[F. COMPETENCIA]='CHEQUEO D.M'!G$2)),"N/P")</f>
        <v>N/P</v>
      </c>
      <c r="H366" s="3" t="str" cm="1">
        <f t="array" ref="H366">IFERROR(_xlfn._xlws.FILTER(BD_ATLETAS[TIEMPO],(BD_ATLETAS[ATLETA]=$A366)*(BD_ATLETAS[PRUEBA]='CHEQUEO D.M'!$B$1)*(BD_ATLETAS[SEXO]='CHEQUEO D.M'!$C$1)*(BD_ATLETAS[F. COMPETENCIA]='CHEQUEO D.M'!H$2)),"N/P")</f>
        <v>N/P</v>
      </c>
      <c r="I366" s="3" t="str" cm="1">
        <f t="array" ref="I366">IFERROR(_xlfn._xlws.FILTER(BD_ATLETAS[TIEMPO],(BD_ATLETAS[ATLETA]=$A366)*(BD_ATLETAS[PRUEBA]='CHEQUEO D.M'!$B$1)*(BD_ATLETAS[SEXO]='CHEQUEO D.M'!$C$1)*(BD_ATLETAS[F. COMPETENCIA]='CHEQUEO D.M'!I$2)),"N/P")</f>
        <v>N/P</v>
      </c>
      <c r="J366" s="3" t="str" cm="1">
        <f t="array" ref="J366">IFERROR(_xlfn._xlws.FILTER(BD_ATLETAS[TIEMPO],(BD_ATLETAS[ATLETA]=$A366)*(BD_ATLETAS[PRUEBA]='CHEQUEO D.M'!$B$1)*(BD_ATLETAS[SEXO]='CHEQUEO D.M'!$C$1)*(BD_ATLETAS[F. COMPETENCIA]='CHEQUEO D.M'!J$2)),"N/P")</f>
        <v>N/P</v>
      </c>
      <c r="K366" s="3" t="str">
        <f t="shared" si="56"/>
        <v>-</v>
      </c>
      <c r="L366" s="3" t="str">
        <f t="shared" si="57"/>
        <v>-</v>
      </c>
      <c r="M366" s="1" t="str" cm="1">
        <f t="array" ref="M366">_xlfn.IFS(B366&lt;10,"",L366&gt;0,"",L366&lt;0,"VALIDO")</f>
        <v/>
      </c>
      <c r="N366" s="3" t="str">
        <f t="shared" si="59"/>
        <v/>
      </c>
      <c r="O366" s="3" t="str">
        <f t="shared" si="60"/>
        <v/>
      </c>
      <c r="P366" s="3" t="str">
        <f t="shared" si="61"/>
        <v/>
      </c>
      <c r="Q366" s="3" t="str">
        <f t="shared" si="62"/>
        <v/>
      </c>
      <c r="R366" s="3" t="str">
        <f t="shared" si="63"/>
        <v/>
      </c>
      <c r="S366" s="25" t="e" cm="1" vm="1">
        <f t="array" aca="1" ref="S366" ca="1">IF(INDEX(U366:X366,COUNTA(U366:X366))&lt;0,"MEJORA CONTINUA","")</f>
        <v>#VALUE!</v>
      </c>
      <c r="T366" s="1">
        <f t="shared" si="64"/>
        <v>0</v>
      </c>
    </row>
    <row r="367" spans="2:20" x14ac:dyDescent="0.25">
      <c r="B367" s="1">
        <f>_xlfn.XLOOKUP(A367,ATLETAS!$C:$C,ATLETAS!B:B,"-")</f>
        <v>0</v>
      </c>
      <c r="C367" s="1">
        <f>_xlfn.XLOOKUP(A367,ATLETAS!$C:$C,ATLETAS!F:F,"-")</f>
        <v>0</v>
      </c>
      <c r="D367" s="19" t="str">
        <f t="shared" si="58"/>
        <v>-</v>
      </c>
      <c r="E367" s="3" t="str" cm="1">
        <f t="array" ref="E367">IFERROR(_xlfn._xlws.FILTER(BD_ATLETAS[TIEMPO],(BD_ATLETAS[ATLETA]=$A367)*(BD_ATLETAS[PRUEBA]='CHEQUEO D.M'!$B$1)*(BD_ATLETAS[SEXO]='CHEQUEO D.M'!$C$1)*(BD_ATLETAS[F. COMPETENCIA]='CHEQUEO D.M'!E$2)),"N/P")</f>
        <v>N/P</v>
      </c>
      <c r="F367" s="3" t="str" cm="1">
        <f t="array" ref="F367">IFERROR(_xlfn._xlws.FILTER(BD_ATLETAS[TIEMPO],(BD_ATLETAS[ATLETA]=$A367)*(BD_ATLETAS[PRUEBA]='CHEQUEO D.M'!$B$1)*(BD_ATLETAS[SEXO]='CHEQUEO D.M'!$C$1)*(BD_ATLETAS[F. COMPETENCIA]='CHEQUEO D.M'!F$2)),"N/P")</f>
        <v>N/P</v>
      </c>
      <c r="G367" s="3" t="str" cm="1">
        <f t="array" ref="G367">IFERROR(_xlfn._xlws.FILTER(BD_ATLETAS[TIEMPO],(BD_ATLETAS[ATLETA]=$A367)*(BD_ATLETAS[PRUEBA]='CHEQUEO D.M'!$B$1)*(BD_ATLETAS[SEXO]='CHEQUEO D.M'!$C$1)*(BD_ATLETAS[F. COMPETENCIA]='CHEQUEO D.M'!G$2)),"N/P")</f>
        <v>N/P</v>
      </c>
      <c r="H367" s="3" t="str" cm="1">
        <f t="array" ref="H367">IFERROR(_xlfn._xlws.FILTER(BD_ATLETAS[TIEMPO],(BD_ATLETAS[ATLETA]=$A367)*(BD_ATLETAS[PRUEBA]='CHEQUEO D.M'!$B$1)*(BD_ATLETAS[SEXO]='CHEQUEO D.M'!$C$1)*(BD_ATLETAS[F. COMPETENCIA]='CHEQUEO D.M'!H$2)),"N/P")</f>
        <v>N/P</v>
      </c>
      <c r="I367" s="3" t="str" cm="1">
        <f t="array" ref="I367">IFERROR(_xlfn._xlws.FILTER(BD_ATLETAS[TIEMPO],(BD_ATLETAS[ATLETA]=$A367)*(BD_ATLETAS[PRUEBA]='CHEQUEO D.M'!$B$1)*(BD_ATLETAS[SEXO]='CHEQUEO D.M'!$C$1)*(BD_ATLETAS[F. COMPETENCIA]='CHEQUEO D.M'!I$2)),"N/P")</f>
        <v>N/P</v>
      </c>
      <c r="J367" s="3" t="str" cm="1">
        <f t="array" ref="J367">IFERROR(_xlfn._xlws.FILTER(BD_ATLETAS[TIEMPO],(BD_ATLETAS[ATLETA]=$A367)*(BD_ATLETAS[PRUEBA]='CHEQUEO D.M'!$B$1)*(BD_ATLETAS[SEXO]='CHEQUEO D.M'!$C$1)*(BD_ATLETAS[F. COMPETENCIA]='CHEQUEO D.M'!J$2)),"N/P")</f>
        <v>N/P</v>
      </c>
      <c r="K367" s="3" t="str">
        <f t="shared" si="56"/>
        <v>-</v>
      </c>
      <c r="L367" s="3" t="str">
        <f t="shared" si="57"/>
        <v>-</v>
      </c>
      <c r="M367" s="1" t="str" cm="1">
        <f t="array" ref="M367">_xlfn.IFS(B367&lt;10,"",L367&gt;0,"",L367&lt;0,"VALIDO")</f>
        <v/>
      </c>
      <c r="N367" s="3" t="str">
        <f t="shared" si="59"/>
        <v/>
      </c>
      <c r="O367" s="3" t="str">
        <f t="shared" si="60"/>
        <v/>
      </c>
      <c r="P367" s="3" t="str">
        <f t="shared" si="61"/>
        <v/>
      </c>
      <c r="Q367" s="3" t="str">
        <f t="shared" si="62"/>
        <v/>
      </c>
      <c r="R367" s="3" t="str">
        <f t="shared" si="63"/>
        <v/>
      </c>
      <c r="S367" s="25" t="e" cm="1" vm="1">
        <f t="array" aca="1" ref="S367" ca="1">IF(INDEX(U367:X367,COUNTA(U367:X367))&lt;0,"MEJORA CONTINUA","")</f>
        <v>#VALUE!</v>
      </c>
      <c r="T367" s="1">
        <f t="shared" si="64"/>
        <v>0</v>
      </c>
    </row>
    <row r="368" spans="2:20" x14ac:dyDescent="0.25">
      <c r="B368" s="1">
        <f>_xlfn.XLOOKUP(A368,ATLETAS!$C:$C,ATLETAS!B:B,"-")</f>
        <v>0</v>
      </c>
      <c r="C368" s="1">
        <f>_xlfn.XLOOKUP(A368,ATLETAS!$C:$C,ATLETAS!F:F,"-")</f>
        <v>0</v>
      </c>
      <c r="D368" s="19" t="str">
        <f t="shared" si="58"/>
        <v>-</v>
      </c>
      <c r="E368" s="3" t="str" cm="1">
        <f t="array" ref="E368">IFERROR(_xlfn._xlws.FILTER(BD_ATLETAS[TIEMPO],(BD_ATLETAS[ATLETA]=$A368)*(BD_ATLETAS[PRUEBA]='CHEQUEO D.M'!$B$1)*(BD_ATLETAS[SEXO]='CHEQUEO D.M'!$C$1)*(BD_ATLETAS[F. COMPETENCIA]='CHEQUEO D.M'!E$2)),"N/P")</f>
        <v>N/P</v>
      </c>
      <c r="F368" s="3" t="str" cm="1">
        <f t="array" ref="F368">IFERROR(_xlfn._xlws.FILTER(BD_ATLETAS[TIEMPO],(BD_ATLETAS[ATLETA]=$A368)*(BD_ATLETAS[PRUEBA]='CHEQUEO D.M'!$B$1)*(BD_ATLETAS[SEXO]='CHEQUEO D.M'!$C$1)*(BD_ATLETAS[F. COMPETENCIA]='CHEQUEO D.M'!F$2)),"N/P")</f>
        <v>N/P</v>
      </c>
      <c r="G368" s="3" t="str" cm="1">
        <f t="array" ref="G368">IFERROR(_xlfn._xlws.FILTER(BD_ATLETAS[TIEMPO],(BD_ATLETAS[ATLETA]=$A368)*(BD_ATLETAS[PRUEBA]='CHEQUEO D.M'!$B$1)*(BD_ATLETAS[SEXO]='CHEQUEO D.M'!$C$1)*(BD_ATLETAS[F. COMPETENCIA]='CHEQUEO D.M'!G$2)),"N/P")</f>
        <v>N/P</v>
      </c>
      <c r="H368" s="3" t="str" cm="1">
        <f t="array" ref="H368">IFERROR(_xlfn._xlws.FILTER(BD_ATLETAS[TIEMPO],(BD_ATLETAS[ATLETA]=$A368)*(BD_ATLETAS[PRUEBA]='CHEQUEO D.M'!$B$1)*(BD_ATLETAS[SEXO]='CHEQUEO D.M'!$C$1)*(BD_ATLETAS[F. COMPETENCIA]='CHEQUEO D.M'!H$2)),"N/P")</f>
        <v>N/P</v>
      </c>
      <c r="I368" s="3" t="str" cm="1">
        <f t="array" ref="I368">IFERROR(_xlfn._xlws.FILTER(BD_ATLETAS[TIEMPO],(BD_ATLETAS[ATLETA]=$A368)*(BD_ATLETAS[PRUEBA]='CHEQUEO D.M'!$B$1)*(BD_ATLETAS[SEXO]='CHEQUEO D.M'!$C$1)*(BD_ATLETAS[F. COMPETENCIA]='CHEQUEO D.M'!I$2)),"N/P")</f>
        <v>N/P</v>
      </c>
      <c r="J368" s="3" t="str" cm="1">
        <f t="array" ref="J368">IFERROR(_xlfn._xlws.FILTER(BD_ATLETAS[TIEMPO],(BD_ATLETAS[ATLETA]=$A368)*(BD_ATLETAS[PRUEBA]='CHEQUEO D.M'!$B$1)*(BD_ATLETAS[SEXO]='CHEQUEO D.M'!$C$1)*(BD_ATLETAS[F. COMPETENCIA]='CHEQUEO D.M'!J$2)),"N/P")</f>
        <v>N/P</v>
      </c>
      <c r="K368" s="3" t="str">
        <f t="shared" si="56"/>
        <v>-</v>
      </c>
      <c r="L368" s="3" t="str">
        <f t="shared" si="57"/>
        <v>-</v>
      </c>
      <c r="M368" s="1" t="str" cm="1">
        <f t="array" ref="M368">_xlfn.IFS(B368&lt;10,"",L368&gt;0,"",L368&lt;0,"VALIDO")</f>
        <v/>
      </c>
      <c r="N368" s="3" t="str">
        <f t="shared" si="59"/>
        <v/>
      </c>
      <c r="O368" s="3" t="str">
        <f t="shared" si="60"/>
        <v/>
      </c>
      <c r="P368" s="3" t="str">
        <f t="shared" si="61"/>
        <v/>
      </c>
      <c r="Q368" s="3" t="str">
        <f t="shared" si="62"/>
        <v/>
      </c>
      <c r="R368" s="3" t="str">
        <f t="shared" si="63"/>
        <v/>
      </c>
      <c r="S368" s="25" t="e" cm="1" vm="1">
        <f t="array" aca="1" ref="S368" ca="1">IF(INDEX(U368:X368,COUNTA(U368:X368))&lt;0,"MEJORA CONTINUA","")</f>
        <v>#VALUE!</v>
      </c>
      <c r="T368" s="1">
        <f t="shared" si="64"/>
        <v>0</v>
      </c>
    </row>
    <row r="369" spans="2:20" x14ac:dyDescent="0.25">
      <c r="B369" s="1">
        <f>_xlfn.XLOOKUP(A369,ATLETAS!$C:$C,ATLETAS!B:B,"-")</f>
        <v>0</v>
      </c>
      <c r="C369" s="1">
        <f>_xlfn.XLOOKUP(A369,ATLETAS!$C:$C,ATLETAS!F:F,"-")</f>
        <v>0</v>
      </c>
      <c r="D369" s="19" t="str">
        <f t="shared" si="58"/>
        <v>-</v>
      </c>
      <c r="E369" s="3" t="str" cm="1">
        <f t="array" ref="E369">IFERROR(_xlfn._xlws.FILTER(BD_ATLETAS[TIEMPO],(BD_ATLETAS[ATLETA]=$A369)*(BD_ATLETAS[PRUEBA]='CHEQUEO D.M'!$B$1)*(BD_ATLETAS[SEXO]='CHEQUEO D.M'!$C$1)*(BD_ATLETAS[F. COMPETENCIA]='CHEQUEO D.M'!E$2)),"N/P")</f>
        <v>N/P</v>
      </c>
      <c r="F369" s="3" t="str" cm="1">
        <f t="array" ref="F369">IFERROR(_xlfn._xlws.FILTER(BD_ATLETAS[TIEMPO],(BD_ATLETAS[ATLETA]=$A369)*(BD_ATLETAS[PRUEBA]='CHEQUEO D.M'!$B$1)*(BD_ATLETAS[SEXO]='CHEQUEO D.M'!$C$1)*(BD_ATLETAS[F. COMPETENCIA]='CHEQUEO D.M'!F$2)),"N/P")</f>
        <v>N/P</v>
      </c>
      <c r="G369" s="3" t="str" cm="1">
        <f t="array" ref="G369">IFERROR(_xlfn._xlws.FILTER(BD_ATLETAS[TIEMPO],(BD_ATLETAS[ATLETA]=$A369)*(BD_ATLETAS[PRUEBA]='CHEQUEO D.M'!$B$1)*(BD_ATLETAS[SEXO]='CHEQUEO D.M'!$C$1)*(BD_ATLETAS[F. COMPETENCIA]='CHEQUEO D.M'!G$2)),"N/P")</f>
        <v>N/P</v>
      </c>
      <c r="H369" s="3" t="str" cm="1">
        <f t="array" ref="H369">IFERROR(_xlfn._xlws.FILTER(BD_ATLETAS[TIEMPO],(BD_ATLETAS[ATLETA]=$A369)*(BD_ATLETAS[PRUEBA]='CHEQUEO D.M'!$B$1)*(BD_ATLETAS[SEXO]='CHEQUEO D.M'!$C$1)*(BD_ATLETAS[F. COMPETENCIA]='CHEQUEO D.M'!H$2)),"N/P")</f>
        <v>N/P</v>
      </c>
      <c r="I369" s="3" t="str" cm="1">
        <f t="array" ref="I369">IFERROR(_xlfn._xlws.FILTER(BD_ATLETAS[TIEMPO],(BD_ATLETAS[ATLETA]=$A369)*(BD_ATLETAS[PRUEBA]='CHEQUEO D.M'!$B$1)*(BD_ATLETAS[SEXO]='CHEQUEO D.M'!$C$1)*(BD_ATLETAS[F. COMPETENCIA]='CHEQUEO D.M'!I$2)),"N/P")</f>
        <v>N/P</v>
      </c>
      <c r="J369" s="3" t="str" cm="1">
        <f t="array" ref="J369">IFERROR(_xlfn._xlws.FILTER(BD_ATLETAS[TIEMPO],(BD_ATLETAS[ATLETA]=$A369)*(BD_ATLETAS[PRUEBA]='CHEQUEO D.M'!$B$1)*(BD_ATLETAS[SEXO]='CHEQUEO D.M'!$C$1)*(BD_ATLETAS[F. COMPETENCIA]='CHEQUEO D.M'!J$2)),"N/P")</f>
        <v>N/P</v>
      </c>
      <c r="K369" s="3" t="str">
        <f t="shared" si="56"/>
        <v>-</v>
      </c>
      <c r="L369" s="3" t="str">
        <f t="shared" si="57"/>
        <v>-</v>
      </c>
      <c r="M369" s="1" t="str" cm="1">
        <f t="array" ref="M369">_xlfn.IFS(B369&lt;10,"",L369&gt;0,"",L369&lt;0,"VALIDO")</f>
        <v/>
      </c>
      <c r="N369" s="3" t="str">
        <f t="shared" si="59"/>
        <v/>
      </c>
      <c r="O369" s="3" t="str">
        <f t="shared" si="60"/>
        <v/>
      </c>
      <c r="P369" s="3" t="str">
        <f t="shared" si="61"/>
        <v/>
      </c>
      <c r="Q369" s="3" t="str">
        <f t="shared" si="62"/>
        <v/>
      </c>
      <c r="R369" s="3" t="str">
        <f t="shared" si="63"/>
        <v/>
      </c>
      <c r="S369" s="25" t="e" cm="1" vm="1">
        <f t="array" aca="1" ref="S369" ca="1">IF(INDEX(U369:X369,COUNTA(U369:X369))&lt;0,"MEJORA CONTINUA","")</f>
        <v>#VALUE!</v>
      </c>
      <c r="T369" s="1">
        <f t="shared" si="64"/>
        <v>0</v>
      </c>
    </row>
    <row r="370" spans="2:20" x14ac:dyDescent="0.25">
      <c r="B370" s="1">
        <f>_xlfn.XLOOKUP(A370,ATLETAS!$C:$C,ATLETAS!B:B,"-")</f>
        <v>0</v>
      </c>
      <c r="C370" s="1">
        <f>_xlfn.XLOOKUP(A370,ATLETAS!$C:$C,ATLETAS!F:F,"-")</f>
        <v>0</v>
      </c>
      <c r="D370" s="19" t="str">
        <f t="shared" si="58"/>
        <v>-</v>
      </c>
      <c r="E370" s="3" t="str" cm="1">
        <f t="array" ref="E370">IFERROR(_xlfn._xlws.FILTER(BD_ATLETAS[TIEMPO],(BD_ATLETAS[ATLETA]=$A370)*(BD_ATLETAS[PRUEBA]='CHEQUEO D.M'!$B$1)*(BD_ATLETAS[SEXO]='CHEQUEO D.M'!$C$1)*(BD_ATLETAS[F. COMPETENCIA]='CHEQUEO D.M'!E$2)),"N/P")</f>
        <v>N/P</v>
      </c>
      <c r="F370" s="3" t="str" cm="1">
        <f t="array" ref="F370">IFERROR(_xlfn._xlws.FILTER(BD_ATLETAS[TIEMPO],(BD_ATLETAS[ATLETA]=$A370)*(BD_ATLETAS[PRUEBA]='CHEQUEO D.M'!$B$1)*(BD_ATLETAS[SEXO]='CHEQUEO D.M'!$C$1)*(BD_ATLETAS[F. COMPETENCIA]='CHEQUEO D.M'!F$2)),"N/P")</f>
        <v>N/P</v>
      </c>
      <c r="G370" s="3" t="str" cm="1">
        <f t="array" ref="G370">IFERROR(_xlfn._xlws.FILTER(BD_ATLETAS[TIEMPO],(BD_ATLETAS[ATLETA]=$A370)*(BD_ATLETAS[PRUEBA]='CHEQUEO D.M'!$B$1)*(BD_ATLETAS[SEXO]='CHEQUEO D.M'!$C$1)*(BD_ATLETAS[F. COMPETENCIA]='CHEQUEO D.M'!G$2)),"N/P")</f>
        <v>N/P</v>
      </c>
      <c r="H370" s="3" t="str" cm="1">
        <f t="array" ref="H370">IFERROR(_xlfn._xlws.FILTER(BD_ATLETAS[TIEMPO],(BD_ATLETAS[ATLETA]=$A370)*(BD_ATLETAS[PRUEBA]='CHEQUEO D.M'!$B$1)*(BD_ATLETAS[SEXO]='CHEQUEO D.M'!$C$1)*(BD_ATLETAS[F. COMPETENCIA]='CHEQUEO D.M'!H$2)),"N/P")</f>
        <v>N/P</v>
      </c>
      <c r="I370" s="3" t="str" cm="1">
        <f t="array" ref="I370">IFERROR(_xlfn._xlws.FILTER(BD_ATLETAS[TIEMPO],(BD_ATLETAS[ATLETA]=$A370)*(BD_ATLETAS[PRUEBA]='CHEQUEO D.M'!$B$1)*(BD_ATLETAS[SEXO]='CHEQUEO D.M'!$C$1)*(BD_ATLETAS[F. COMPETENCIA]='CHEQUEO D.M'!I$2)),"N/P")</f>
        <v>N/P</v>
      </c>
      <c r="J370" s="3" t="str" cm="1">
        <f t="array" ref="J370">IFERROR(_xlfn._xlws.FILTER(BD_ATLETAS[TIEMPO],(BD_ATLETAS[ATLETA]=$A370)*(BD_ATLETAS[PRUEBA]='CHEQUEO D.M'!$B$1)*(BD_ATLETAS[SEXO]='CHEQUEO D.M'!$C$1)*(BD_ATLETAS[F. COMPETENCIA]='CHEQUEO D.M'!J$2)),"N/P")</f>
        <v>N/P</v>
      </c>
      <c r="K370" s="3" t="str">
        <f t="shared" si="56"/>
        <v>-</v>
      </c>
      <c r="L370" s="3" t="str">
        <f t="shared" si="57"/>
        <v>-</v>
      </c>
      <c r="M370" s="1" t="str" cm="1">
        <f t="array" ref="M370">_xlfn.IFS(B370&lt;10,"",L370&gt;0,"",L370&lt;0,"VALIDO")</f>
        <v/>
      </c>
      <c r="N370" s="3" t="str">
        <f t="shared" si="59"/>
        <v/>
      </c>
      <c r="O370" s="3" t="str">
        <f t="shared" si="60"/>
        <v/>
      </c>
      <c r="P370" s="3" t="str">
        <f t="shared" si="61"/>
        <v/>
      </c>
      <c r="Q370" s="3" t="str">
        <f t="shared" si="62"/>
        <v/>
      </c>
      <c r="R370" s="3" t="str">
        <f t="shared" si="63"/>
        <v/>
      </c>
      <c r="S370" s="25" t="e" cm="1" vm="1">
        <f t="array" aca="1" ref="S370" ca="1">IF(INDEX(U370:X370,COUNTA(U370:X370))&lt;0,"MEJORA CONTINUA","")</f>
        <v>#VALUE!</v>
      </c>
      <c r="T370" s="1">
        <f t="shared" si="64"/>
        <v>0</v>
      </c>
    </row>
    <row r="371" spans="2:20" x14ac:dyDescent="0.25">
      <c r="B371" s="1">
        <f>_xlfn.XLOOKUP(A371,ATLETAS!$C:$C,ATLETAS!B:B,"-")</f>
        <v>0</v>
      </c>
      <c r="C371" s="1">
        <f>_xlfn.XLOOKUP(A371,ATLETAS!$C:$C,ATLETAS!F:F,"-")</f>
        <v>0</v>
      </c>
      <c r="D371" s="19" t="str">
        <f t="shared" si="58"/>
        <v>-</v>
      </c>
      <c r="E371" s="3" t="str" cm="1">
        <f t="array" ref="E371">IFERROR(_xlfn._xlws.FILTER(BD_ATLETAS[TIEMPO],(BD_ATLETAS[ATLETA]=$A371)*(BD_ATLETAS[PRUEBA]='CHEQUEO D.M'!$B$1)*(BD_ATLETAS[SEXO]='CHEQUEO D.M'!$C$1)*(BD_ATLETAS[F. COMPETENCIA]='CHEQUEO D.M'!E$2)),"N/P")</f>
        <v>N/P</v>
      </c>
      <c r="F371" s="3" t="str" cm="1">
        <f t="array" ref="F371">IFERROR(_xlfn._xlws.FILTER(BD_ATLETAS[TIEMPO],(BD_ATLETAS[ATLETA]=$A371)*(BD_ATLETAS[PRUEBA]='CHEQUEO D.M'!$B$1)*(BD_ATLETAS[SEXO]='CHEQUEO D.M'!$C$1)*(BD_ATLETAS[F. COMPETENCIA]='CHEQUEO D.M'!F$2)),"N/P")</f>
        <v>N/P</v>
      </c>
      <c r="G371" s="3" t="str" cm="1">
        <f t="array" ref="G371">IFERROR(_xlfn._xlws.FILTER(BD_ATLETAS[TIEMPO],(BD_ATLETAS[ATLETA]=$A371)*(BD_ATLETAS[PRUEBA]='CHEQUEO D.M'!$B$1)*(BD_ATLETAS[SEXO]='CHEQUEO D.M'!$C$1)*(BD_ATLETAS[F. COMPETENCIA]='CHEQUEO D.M'!G$2)),"N/P")</f>
        <v>N/P</v>
      </c>
      <c r="H371" s="3" t="str" cm="1">
        <f t="array" ref="H371">IFERROR(_xlfn._xlws.FILTER(BD_ATLETAS[TIEMPO],(BD_ATLETAS[ATLETA]=$A371)*(BD_ATLETAS[PRUEBA]='CHEQUEO D.M'!$B$1)*(BD_ATLETAS[SEXO]='CHEQUEO D.M'!$C$1)*(BD_ATLETAS[F. COMPETENCIA]='CHEQUEO D.M'!H$2)),"N/P")</f>
        <v>N/P</v>
      </c>
      <c r="I371" s="3" t="str" cm="1">
        <f t="array" ref="I371">IFERROR(_xlfn._xlws.FILTER(BD_ATLETAS[TIEMPO],(BD_ATLETAS[ATLETA]=$A371)*(BD_ATLETAS[PRUEBA]='CHEQUEO D.M'!$B$1)*(BD_ATLETAS[SEXO]='CHEQUEO D.M'!$C$1)*(BD_ATLETAS[F. COMPETENCIA]='CHEQUEO D.M'!I$2)),"N/P")</f>
        <v>N/P</v>
      </c>
      <c r="J371" s="3" t="str" cm="1">
        <f t="array" ref="J371">IFERROR(_xlfn._xlws.FILTER(BD_ATLETAS[TIEMPO],(BD_ATLETAS[ATLETA]=$A371)*(BD_ATLETAS[PRUEBA]='CHEQUEO D.M'!$B$1)*(BD_ATLETAS[SEXO]='CHEQUEO D.M'!$C$1)*(BD_ATLETAS[F. COMPETENCIA]='CHEQUEO D.M'!J$2)),"N/P")</f>
        <v>N/P</v>
      </c>
      <c r="K371" s="3" t="str">
        <f t="shared" si="56"/>
        <v>-</v>
      </c>
      <c r="L371" s="3" t="str">
        <f t="shared" si="57"/>
        <v>-</v>
      </c>
      <c r="M371" s="1" t="str" cm="1">
        <f t="array" ref="M371">_xlfn.IFS(B371&lt;10,"",L371&gt;0,"",L371&lt;0,"VALIDO")</f>
        <v/>
      </c>
      <c r="N371" s="3" t="str">
        <f t="shared" si="59"/>
        <v/>
      </c>
      <c r="O371" s="3" t="str">
        <f t="shared" si="60"/>
        <v/>
      </c>
      <c r="P371" s="3" t="str">
        <f t="shared" si="61"/>
        <v/>
      </c>
      <c r="Q371" s="3" t="str">
        <f t="shared" si="62"/>
        <v/>
      </c>
      <c r="R371" s="3" t="str">
        <f t="shared" si="63"/>
        <v/>
      </c>
      <c r="S371" s="25" t="e" cm="1" vm="1">
        <f t="array" aca="1" ref="S371" ca="1">IF(INDEX(U371:X371,COUNTA(U371:X371))&lt;0,"MEJORA CONTINUA","")</f>
        <v>#VALUE!</v>
      </c>
      <c r="T371" s="1">
        <f t="shared" si="64"/>
        <v>0</v>
      </c>
    </row>
    <row r="372" spans="2:20" x14ac:dyDescent="0.25">
      <c r="B372" s="1">
        <f>_xlfn.XLOOKUP(A372,ATLETAS!$C:$C,ATLETAS!B:B,"-")</f>
        <v>0</v>
      </c>
      <c r="C372" s="1">
        <f>_xlfn.XLOOKUP(A372,ATLETAS!$C:$C,ATLETAS!F:F,"-")</f>
        <v>0</v>
      </c>
      <c r="D372" s="19" t="str">
        <f t="shared" si="58"/>
        <v>-</v>
      </c>
      <c r="E372" s="3" t="str" cm="1">
        <f t="array" ref="E372">IFERROR(_xlfn._xlws.FILTER(BD_ATLETAS[TIEMPO],(BD_ATLETAS[ATLETA]=$A372)*(BD_ATLETAS[PRUEBA]='CHEQUEO D.M'!$B$1)*(BD_ATLETAS[SEXO]='CHEQUEO D.M'!$C$1)*(BD_ATLETAS[F. COMPETENCIA]='CHEQUEO D.M'!E$2)),"N/P")</f>
        <v>N/P</v>
      </c>
      <c r="F372" s="3" t="str" cm="1">
        <f t="array" ref="F372">IFERROR(_xlfn._xlws.FILTER(BD_ATLETAS[TIEMPO],(BD_ATLETAS[ATLETA]=$A372)*(BD_ATLETAS[PRUEBA]='CHEQUEO D.M'!$B$1)*(BD_ATLETAS[SEXO]='CHEQUEO D.M'!$C$1)*(BD_ATLETAS[F. COMPETENCIA]='CHEQUEO D.M'!F$2)),"N/P")</f>
        <v>N/P</v>
      </c>
      <c r="G372" s="3" t="str" cm="1">
        <f t="array" ref="G372">IFERROR(_xlfn._xlws.FILTER(BD_ATLETAS[TIEMPO],(BD_ATLETAS[ATLETA]=$A372)*(BD_ATLETAS[PRUEBA]='CHEQUEO D.M'!$B$1)*(BD_ATLETAS[SEXO]='CHEQUEO D.M'!$C$1)*(BD_ATLETAS[F. COMPETENCIA]='CHEQUEO D.M'!G$2)),"N/P")</f>
        <v>N/P</v>
      </c>
      <c r="H372" s="3" t="str" cm="1">
        <f t="array" ref="H372">IFERROR(_xlfn._xlws.FILTER(BD_ATLETAS[TIEMPO],(BD_ATLETAS[ATLETA]=$A372)*(BD_ATLETAS[PRUEBA]='CHEQUEO D.M'!$B$1)*(BD_ATLETAS[SEXO]='CHEQUEO D.M'!$C$1)*(BD_ATLETAS[F. COMPETENCIA]='CHEQUEO D.M'!H$2)),"N/P")</f>
        <v>N/P</v>
      </c>
      <c r="I372" s="3" t="str" cm="1">
        <f t="array" ref="I372">IFERROR(_xlfn._xlws.FILTER(BD_ATLETAS[TIEMPO],(BD_ATLETAS[ATLETA]=$A372)*(BD_ATLETAS[PRUEBA]='CHEQUEO D.M'!$B$1)*(BD_ATLETAS[SEXO]='CHEQUEO D.M'!$C$1)*(BD_ATLETAS[F. COMPETENCIA]='CHEQUEO D.M'!I$2)),"N/P")</f>
        <v>N/P</v>
      </c>
      <c r="J372" s="3" t="str" cm="1">
        <f t="array" ref="J372">IFERROR(_xlfn._xlws.FILTER(BD_ATLETAS[TIEMPO],(BD_ATLETAS[ATLETA]=$A372)*(BD_ATLETAS[PRUEBA]='CHEQUEO D.M'!$B$1)*(BD_ATLETAS[SEXO]='CHEQUEO D.M'!$C$1)*(BD_ATLETAS[F. COMPETENCIA]='CHEQUEO D.M'!J$2)),"N/P")</f>
        <v>N/P</v>
      </c>
      <c r="K372" s="3" t="str">
        <f t="shared" si="56"/>
        <v>-</v>
      </c>
      <c r="L372" s="3" t="str">
        <f t="shared" si="57"/>
        <v>-</v>
      </c>
      <c r="M372" s="1" t="str" cm="1">
        <f t="array" ref="M372">_xlfn.IFS(B372&lt;10,"",L372&gt;0,"",L372&lt;0,"VALIDO")</f>
        <v/>
      </c>
      <c r="N372" s="3" t="str">
        <f t="shared" si="59"/>
        <v/>
      </c>
      <c r="O372" s="3" t="str">
        <f t="shared" si="60"/>
        <v/>
      </c>
      <c r="P372" s="3" t="str">
        <f t="shared" si="61"/>
        <v/>
      </c>
      <c r="Q372" s="3" t="str">
        <f t="shared" si="62"/>
        <v/>
      </c>
      <c r="R372" s="3" t="str">
        <f t="shared" si="63"/>
        <v/>
      </c>
      <c r="S372" s="25" t="e" cm="1" vm="1">
        <f t="array" aca="1" ref="S372" ca="1">IF(INDEX(U372:X372,COUNTA(U372:X372))&lt;0,"MEJORA CONTINUA","")</f>
        <v>#VALUE!</v>
      </c>
      <c r="T372" s="1">
        <f t="shared" si="64"/>
        <v>0</v>
      </c>
    </row>
    <row r="373" spans="2:20" x14ac:dyDescent="0.25">
      <c r="B373" s="1">
        <f>_xlfn.XLOOKUP(A373,ATLETAS!$C:$C,ATLETAS!B:B,"-")</f>
        <v>0</v>
      </c>
      <c r="C373" s="1">
        <f>_xlfn.XLOOKUP(A373,ATLETAS!$C:$C,ATLETAS!F:F,"-")</f>
        <v>0</v>
      </c>
      <c r="D373" s="19" t="str">
        <f t="shared" si="58"/>
        <v>-</v>
      </c>
      <c r="E373" s="3" t="str" cm="1">
        <f t="array" ref="E373">IFERROR(_xlfn._xlws.FILTER(BD_ATLETAS[TIEMPO],(BD_ATLETAS[ATLETA]=$A373)*(BD_ATLETAS[PRUEBA]='CHEQUEO D.M'!$B$1)*(BD_ATLETAS[SEXO]='CHEQUEO D.M'!$C$1)*(BD_ATLETAS[F. COMPETENCIA]='CHEQUEO D.M'!E$2)),"N/P")</f>
        <v>N/P</v>
      </c>
      <c r="F373" s="3" t="str" cm="1">
        <f t="array" ref="F373">IFERROR(_xlfn._xlws.FILTER(BD_ATLETAS[TIEMPO],(BD_ATLETAS[ATLETA]=$A373)*(BD_ATLETAS[PRUEBA]='CHEQUEO D.M'!$B$1)*(BD_ATLETAS[SEXO]='CHEQUEO D.M'!$C$1)*(BD_ATLETAS[F. COMPETENCIA]='CHEQUEO D.M'!F$2)),"N/P")</f>
        <v>N/P</v>
      </c>
      <c r="G373" s="3" t="str" cm="1">
        <f t="array" ref="G373">IFERROR(_xlfn._xlws.FILTER(BD_ATLETAS[TIEMPO],(BD_ATLETAS[ATLETA]=$A373)*(BD_ATLETAS[PRUEBA]='CHEQUEO D.M'!$B$1)*(BD_ATLETAS[SEXO]='CHEQUEO D.M'!$C$1)*(BD_ATLETAS[F. COMPETENCIA]='CHEQUEO D.M'!G$2)),"N/P")</f>
        <v>N/P</v>
      </c>
      <c r="H373" s="3" t="str" cm="1">
        <f t="array" ref="H373">IFERROR(_xlfn._xlws.FILTER(BD_ATLETAS[TIEMPO],(BD_ATLETAS[ATLETA]=$A373)*(BD_ATLETAS[PRUEBA]='CHEQUEO D.M'!$B$1)*(BD_ATLETAS[SEXO]='CHEQUEO D.M'!$C$1)*(BD_ATLETAS[F. COMPETENCIA]='CHEQUEO D.M'!H$2)),"N/P")</f>
        <v>N/P</v>
      </c>
      <c r="I373" s="3" t="str" cm="1">
        <f t="array" ref="I373">IFERROR(_xlfn._xlws.FILTER(BD_ATLETAS[TIEMPO],(BD_ATLETAS[ATLETA]=$A373)*(BD_ATLETAS[PRUEBA]='CHEQUEO D.M'!$B$1)*(BD_ATLETAS[SEXO]='CHEQUEO D.M'!$C$1)*(BD_ATLETAS[F. COMPETENCIA]='CHEQUEO D.M'!I$2)),"N/P")</f>
        <v>N/P</v>
      </c>
      <c r="J373" s="3" t="str" cm="1">
        <f t="array" ref="J373">IFERROR(_xlfn._xlws.FILTER(BD_ATLETAS[TIEMPO],(BD_ATLETAS[ATLETA]=$A373)*(BD_ATLETAS[PRUEBA]='CHEQUEO D.M'!$B$1)*(BD_ATLETAS[SEXO]='CHEQUEO D.M'!$C$1)*(BD_ATLETAS[F. COMPETENCIA]='CHEQUEO D.M'!J$2)),"N/P")</f>
        <v>N/P</v>
      </c>
      <c r="K373" s="3" t="str">
        <f t="shared" si="56"/>
        <v>-</v>
      </c>
      <c r="L373" s="3" t="str">
        <f t="shared" si="57"/>
        <v>-</v>
      </c>
      <c r="M373" s="1" t="str" cm="1">
        <f t="array" ref="M373">_xlfn.IFS(B373&lt;10,"",L373&gt;0,"",L373&lt;0,"VALIDO")</f>
        <v/>
      </c>
      <c r="N373" s="3" t="str">
        <f t="shared" si="59"/>
        <v/>
      </c>
      <c r="O373" s="3" t="str">
        <f t="shared" si="60"/>
        <v/>
      </c>
      <c r="P373" s="3" t="str">
        <f t="shared" si="61"/>
        <v/>
      </c>
      <c r="Q373" s="3" t="str">
        <f t="shared" si="62"/>
        <v/>
      </c>
      <c r="R373" s="3" t="str">
        <f t="shared" si="63"/>
        <v/>
      </c>
      <c r="S373" s="25" t="e" cm="1" vm="1">
        <f t="array" aca="1" ref="S373" ca="1">IF(INDEX(U373:X373,COUNTA(U373:X373))&lt;0,"MEJORA CONTINUA","")</f>
        <v>#VALUE!</v>
      </c>
      <c r="T373" s="1">
        <f t="shared" si="64"/>
        <v>0</v>
      </c>
    </row>
    <row r="374" spans="2:20" x14ac:dyDescent="0.25">
      <c r="B374" s="1">
        <f>_xlfn.XLOOKUP(A374,ATLETAS!$C:$C,ATLETAS!B:B,"-")</f>
        <v>0</v>
      </c>
      <c r="C374" s="1">
        <f>_xlfn.XLOOKUP(A374,ATLETAS!$C:$C,ATLETAS!F:F,"-")</f>
        <v>0</v>
      </c>
      <c r="D374" s="19" t="str">
        <f t="shared" si="58"/>
        <v>-</v>
      </c>
      <c r="E374" s="3" t="str" cm="1">
        <f t="array" ref="E374">IFERROR(_xlfn._xlws.FILTER(BD_ATLETAS[TIEMPO],(BD_ATLETAS[ATLETA]=$A374)*(BD_ATLETAS[PRUEBA]='CHEQUEO D.M'!$B$1)*(BD_ATLETAS[SEXO]='CHEQUEO D.M'!$C$1)*(BD_ATLETAS[F. COMPETENCIA]='CHEQUEO D.M'!E$2)),"N/P")</f>
        <v>N/P</v>
      </c>
      <c r="F374" s="3" t="str" cm="1">
        <f t="array" ref="F374">IFERROR(_xlfn._xlws.FILTER(BD_ATLETAS[TIEMPO],(BD_ATLETAS[ATLETA]=$A374)*(BD_ATLETAS[PRUEBA]='CHEQUEO D.M'!$B$1)*(BD_ATLETAS[SEXO]='CHEQUEO D.M'!$C$1)*(BD_ATLETAS[F. COMPETENCIA]='CHEQUEO D.M'!F$2)),"N/P")</f>
        <v>N/P</v>
      </c>
      <c r="G374" s="3" t="str" cm="1">
        <f t="array" ref="G374">IFERROR(_xlfn._xlws.FILTER(BD_ATLETAS[TIEMPO],(BD_ATLETAS[ATLETA]=$A374)*(BD_ATLETAS[PRUEBA]='CHEQUEO D.M'!$B$1)*(BD_ATLETAS[SEXO]='CHEQUEO D.M'!$C$1)*(BD_ATLETAS[F. COMPETENCIA]='CHEQUEO D.M'!G$2)),"N/P")</f>
        <v>N/P</v>
      </c>
      <c r="H374" s="3" t="str" cm="1">
        <f t="array" ref="H374">IFERROR(_xlfn._xlws.FILTER(BD_ATLETAS[TIEMPO],(BD_ATLETAS[ATLETA]=$A374)*(BD_ATLETAS[PRUEBA]='CHEQUEO D.M'!$B$1)*(BD_ATLETAS[SEXO]='CHEQUEO D.M'!$C$1)*(BD_ATLETAS[F. COMPETENCIA]='CHEQUEO D.M'!H$2)),"N/P")</f>
        <v>N/P</v>
      </c>
      <c r="I374" s="3" t="str" cm="1">
        <f t="array" ref="I374">IFERROR(_xlfn._xlws.FILTER(BD_ATLETAS[TIEMPO],(BD_ATLETAS[ATLETA]=$A374)*(BD_ATLETAS[PRUEBA]='CHEQUEO D.M'!$B$1)*(BD_ATLETAS[SEXO]='CHEQUEO D.M'!$C$1)*(BD_ATLETAS[F. COMPETENCIA]='CHEQUEO D.M'!I$2)),"N/P")</f>
        <v>N/P</v>
      </c>
      <c r="J374" s="3" t="str" cm="1">
        <f t="array" ref="J374">IFERROR(_xlfn._xlws.FILTER(BD_ATLETAS[TIEMPO],(BD_ATLETAS[ATLETA]=$A374)*(BD_ATLETAS[PRUEBA]='CHEQUEO D.M'!$B$1)*(BD_ATLETAS[SEXO]='CHEQUEO D.M'!$C$1)*(BD_ATLETAS[F. COMPETENCIA]='CHEQUEO D.M'!J$2)),"N/P")</f>
        <v>N/P</v>
      </c>
      <c r="K374" s="3" t="str">
        <f t="shared" si="56"/>
        <v>-</v>
      </c>
      <c r="L374" s="3" t="str">
        <f t="shared" si="57"/>
        <v>-</v>
      </c>
      <c r="M374" s="1" t="str" cm="1">
        <f t="array" ref="M374">_xlfn.IFS(B374&lt;10,"",L374&gt;0,"",L374&lt;0,"VALIDO")</f>
        <v/>
      </c>
      <c r="N374" s="3" t="str">
        <f t="shared" si="59"/>
        <v/>
      </c>
      <c r="O374" s="3" t="str">
        <f t="shared" si="60"/>
        <v/>
      </c>
      <c r="P374" s="3" t="str">
        <f t="shared" si="61"/>
        <v/>
      </c>
      <c r="Q374" s="3" t="str">
        <f t="shared" si="62"/>
        <v/>
      </c>
      <c r="R374" s="3" t="str">
        <f t="shared" si="63"/>
        <v/>
      </c>
      <c r="S374" s="25" t="e" cm="1" vm="1">
        <f t="array" aca="1" ref="S374" ca="1">IF(INDEX(U374:X374,COUNTA(U374:X374))&lt;0,"MEJORA CONTINUA","")</f>
        <v>#VALUE!</v>
      </c>
      <c r="T374" s="1">
        <f t="shared" si="64"/>
        <v>0</v>
      </c>
    </row>
    <row r="375" spans="2:20" x14ac:dyDescent="0.25">
      <c r="B375" s="1">
        <f>_xlfn.XLOOKUP(A375,ATLETAS!$C:$C,ATLETAS!B:B,"-")</f>
        <v>0</v>
      </c>
      <c r="C375" s="1">
        <f>_xlfn.XLOOKUP(A375,ATLETAS!$C:$C,ATLETAS!F:F,"-")</f>
        <v>0</v>
      </c>
      <c r="D375" s="19" t="str">
        <f t="shared" si="58"/>
        <v>-</v>
      </c>
      <c r="E375" s="3" t="str" cm="1">
        <f t="array" ref="E375">IFERROR(_xlfn._xlws.FILTER(BD_ATLETAS[TIEMPO],(BD_ATLETAS[ATLETA]=$A375)*(BD_ATLETAS[PRUEBA]='CHEQUEO D.M'!$B$1)*(BD_ATLETAS[SEXO]='CHEQUEO D.M'!$C$1)*(BD_ATLETAS[F. COMPETENCIA]='CHEQUEO D.M'!E$2)),"N/P")</f>
        <v>N/P</v>
      </c>
      <c r="F375" s="3" t="str" cm="1">
        <f t="array" ref="F375">IFERROR(_xlfn._xlws.FILTER(BD_ATLETAS[TIEMPO],(BD_ATLETAS[ATLETA]=$A375)*(BD_ATLETAS[PRUEBA]='CHEQUEO D.M'!$B$1)*(BD_ATLETAS[SEXO]='CHEQUEO D.M'!$C$1)*(BD_ATLETAS[F. COMPETENCIA]='CHEQUEO D.M'!F$2)),"N/P")</f>
        <v>N/P</v>
      </c>
      <c r="G375" s="3" t="str" cm="1">
        <f t="array" ref="G375">IFERROR(_xlfn._xlws.FILTER(BD_ATLETAS[TIEMPO],(BD_ATLETAS[ATLETA]=$A375)*(BD_ATLETAS[PRUEBA]='CHEQUEO D.M'!$B$1)*(BD_ATLETAS[SEXO]='CHEQUEO D.M'!$C$1)*(BD_ATLETAS[F. COMPETENCIA]='CHEQUEO D.M'!G$2)),"N/P")</f>
        <v>N/P</v>
      </c>
      <c r="H375" s="3" t="str" cm="1">
        <f t="array" ref="H375">IFERROR(_xlfn._xlws.FILTER(BD_ATLETAS[TIEMPO],(BD_ATLETAS[ATLETA]=$A375)*(BD_ATLETAS[PRUEBA]='CHEQUEO D.M'!$B$1)*(BD_ATLETAS[SEXO]='CHEQUEO D.M'!$C$1)*(BD_ATLETAS[F. COMPETENCIA]='CHEQUEO D.M'!H$2)),"N/P")</f>
        <v>N/P</v>
      </c>
      <c r="I375" s="3" t="str" cm="1">
        <f t="array" ref="I375">IFERROR(_xlfn._xlws.FILTER(BD_ATLETAS[TIEMPO],(BD_ATLETAS[ATLETA]=$A375)*(BD_ATLETAS[PRUEBA]='CHEQUEO D.M'!$B$1)*(BD_ATLETAS[SEXO]='CHEQUEO D.M'!$C$1)*(BD_ATLETAS[F. COMPETENCIA]='CHEQUEO D.M'!I$2)),"N/P")</f>
        <v>N/P</v>
      </c>
      <c r="J375" s="3" t="str" cm="1">
        <f t="array" ref="J375">IFERROR(_xlfn._xlws.FILTER(BD_ATLETAS[TIEMPO],(BD_ATLETAS[ATLETA]=$A375)*(BD_ATLETAS[PRUEBA]='CHEQUEO D.M'!$B$1)*(BD_ATLETAS[SEXO]='CHEQUEO D.M'!$C$1)*(BD_ATLETAS[F. COMPETENCIA]='CHEQUEO D.M'!J$2)),"N/P")</f>
        <v>N/P</v>
      </c>
      <c r="K375" s="3" t="str">
        <f t="shared" si="56"/>
        <v>-</v>
      </c>
      <c r="L375" s="3" t="str">
        <f t="shared" si="57"/>
        <v>-</v>
      </c>
      <c r="M375" s="1" t="str" cm="1">
        <f t="array" ref="M375">_xlfn.IFS(B375&lt;10,"",L375&gt;0,"",L375&lt;0,"VALIDO")</f>
        <v/>
      </c>
      <c r="N375" s="3" t="str">
        <f t="shared" si="59"/>
        <v/>
      </c>
      <c r="O375" s="3" t="str">
        <f t="shared" si="60"/>
        <v/>
      </c>
      <c r="P375" s="3" t="str">
        <f t="shared" si="61"/>
        <v/>
      </c>
      <c r="Q375" s="3" t="str">
        <f t="shared" si="62"/>
        <v/>
      </c>
      <c r="R375" s="3" t="str">
        <f t="shared" si="63"/>
        <v/>
      </c>
      <c r="S375" s="25" t="e" cm="1" vm="1">
        <f t="array" aca="1" ref="S375" ca="1">IF(INDEX(U375:X375,COUNTA(U375:X375))&lt;0,"MEJORA CONTINUA","")</f>
        <v>#VALUE!</v>
      </c>
      <c r="T375" s="1">
        <f t="shared" si="64"/>
        <v>0</v>
      </c>
    </row>
    <row r="376" spans="2:20" x14ac:dyDescent="0.25">
      <c r="B376" s="1">
        <f>_xlfn.XLOOKUP(A376,ATLETAS!$C:$C,ATLETAS!B:B,"-")</f>
        <v>0</v>
      </c>
      <c r="C376" s="1">
        <f>_xlfn.XLOOKUP(A376,ATLETAS!$C:$C,ATLETAS!F:F,"-")</f>
        <v>0</v>
      </c>
      <c r="D376" s="19" t="str">
        <f t="shared" si="58"/>
        <v>-</v>
      </c>
      <c r="E376" s="3" t="str" cm="1">
        <f t="array" ref="E376">IFERROR(_xlfn._xlws.FILTER(BD_ATLETAS[TIEMPO],(BD_ATLETAS[ATLETA]=$A376)*(BD_ATLETAS[PRUEBA]='CHEQUEO D.M'!$B$1)*(BD_ATLETAS[SEXO]='CHEQUEO D.M'!$C$1)*(BD_ATLETAS[F. COMPETENCIA]='CHEQUEO D.M'!E$2)),"N/P")</f>
        <v>N/P</v>
      </c>
      <c r="F376" s="3" t="str" cm="1">
        <f t="array" ref="F376">IFERROR(_xlfn._xlws.FILTER(BD_ATLETAS[TIEMPO],(BD_ATLETAS[ATLETA]=$A376)*(BD_ATLETAS[PRUEBA]='CHEQUEO D.M'!$B$1)*(BD_ATLETAS[SEXO]='CHEQUEO D.M'!$C$1)*(BD_ATLETAS[F. COMPETENCIA]='CHEQUEO D.M'!F$2)),"N/P")</f>
        <v>N/P</v>
      </c>
      <c r="G376" s="3" t="str" cm="1">
        <f t="array" ref="G376">IFERROR(_xlfn._xlws.FILTER(BD_ATLETAS[TIEMPO],(BD_ATLETAS[ATLETA]=$A376)*(BD_ATLETAS[PRUEBA]='CHEQUEO D.M'!$B$1)*(BD_ATLETAS[SEXO]='CHEQUEO D.M'!$C$1)*(BD_ATLETAS[F. COMPETENCIA]='CHEQUEO D.M'!G$2)),"N/P")</f>
        <v>N/P</v>
      </c>
      <c r="H376" s="3" t="str" cm="1">
        <f t="array" ref="H376">IFERROR(_xlfn._xlws.FILTER(BD_ATLETAS[TIEMPO],(BD_ATLETAS[ATLETA]=$A376)*(BD_ATLETAS[PRUEBA]='CHEQUEO D.M'!$B$1)*(BD_ATLETAS[SEXO]='CHEQUEO D.M'!$C$1)*(BD_ATLETAS[F. COMPETENCIA]='CHEQUEO D.M'!H$2)),"N/P")</f>
        <v>N/P</v>
      </c>
      <c r="I376" s="3" t="str" cm="1">
        <f t="array" ref="I376">IFERROR(_xlfn._xlws.FILTER(BD_ATLETAS[TIEMPO],(BD_ATLETAS[ATLETA]=$A376)*(BD_ATLETAS[PRUEBA]='CHEQUEO D.M'!$B$1)*(BD_ATLETAS[SEXO]='CHEQUEO D.M'!$C$1)*(BD_ATLETAS[F. COMPETENCIA]='CHEQUEO D.M'!I$2)),"N/P")</f>
        <v>N/P</v>
      </c>
      <c r="J376" s="3" t="str" cm="1">
        <f t="array" ref="J376">IFERROR(_xlfn._xlws.FILTER(BD_ATLETAS[TIEMPO],(BD_ATLETAS[ATLETA]=$A376)*(BD_ATLETAS[PRUEBA]='CHEQUEO D.M'!$B$1)*(BD_ATLETAS[SEXO]='CHEQUEO D.M'!$C$1)*(BD_ATLETAS[F. COMPETENCIA]='CHEQUEO D.M'!J$2)),"N/P")</f>
        <v>N/P</v>
      </c>
      <c r="K376" s="3" t="str">
        <f t="shared" si="56"/>
        <v>-</v>
      </c>
      <c r="L376" s="3" t="str">
        <f t="shared" si="57"/>
        <v>-</v>
      </c>
      <c r="M376" s="1" t="str" cm="1">
        <f t="array" ref="M376">_xlfn.IFS(B376&lt;10,"",L376&gt;0,"",L376&lt;0,"VALIDO")</f>
        <v/>
      </c>
      <c r="N376" s="3" t="str">
        <f t="shared" si="59"/>
        <v/>
      </c>
      <c r="O376" s="3" t="str">
        <f t="shared" si="60"/>
        <v/>
      </c>
      <c r="P376" s="3" t="str">
        <f t="shared" si="61"/>
        <v/>
      </c>
      <c r="Q376" s="3" t="str">
        <f t="shared" si="62"/>
        <v/>
      </c>
      <c r="R376" s="3" t="str">
        <f t="shared" si="63"/>
        <v/>
      </c>
      <c r="S376" s="25" t="e" cm="1" vm="1">
        <f t="array" aca="1" ref="S376" ca="1">IF(INDEX(U376:X376,COUNTA(U376:X376))&lt;0,"MEJORA CONTINUA","")</f>
        <v>#VALUE!</v>
      </c>
      <c r="T376" s="1">
        <f t="shared" si="64"/>
        <v>0</v>
      </c>
    </row>
    <row r="377" spans="2:20" x14ac:dyDescent="0.25">
      <c r="B377" s="1">
        <f>_xlfn.XLOOKUP(A377,ATLETAS!$C:$C,ATLETAS!B:B,"-")</f>
        <v>0</v>
      </c>
      <c r="C377" s="1">
        <f>_xlfn.XLOOKUP(A377,ATLETAS!$C:$C,ATLETAS!F:F,"-")</f>
        <v>0</v>
      </c>
      <c r="D377" s="19" t="str">
        <f t="shared" si="58"/>
        <v>-</v>
      </c>
      <c r="E377" s="3" t="str" cm="1">
        <f t="array" ref="E377">IFERROR(_xlfn._xlws.FILTER(BD_ATLETAS[TIEMPO],(BD_ATLETAS[ATLETA]=$A377)*(BD_ATLETAS[PRUEBA]='CHEQUEO D.M'!$B$1)*(BD_ATLETAS[SEXO]='CHEQUEO D.M'!$C$1)*(BD_ATLETAS[F. COMPETENCIA]='CHEQUEO D.M'!E$2)),"N/P")</f>
        <v>N/P</v>
      </c>
      <c r="F377" s="3" t="str" cm="1">
        <f t="array" ref="F377">IFERROR(_xlfn._xlws.FILTER(BD_ATLETAS[TIEMPO],(BD_ATLETAS[ATLETA]=$A377)*(BD_ATLETAS[PRUEBA]='CHEQUEO D.M'!$B$1)*(BD_ATLETAS[SEXO]='CHEQUEO D.M'!$C$1)*(BD_ATLETAS[F. COMPETENCIA]='CHEQUEO D.M'!F$2)),"N/P")</f>
        <v>N/P</v>
      </c>
      <c r="G377" s="3" t="str" cm="1">
        <f t="array" ref="G377">IFERROR(_xlfn._xlws.FILTER(BD_ATLETAS[TIEMPO],(BD_ATLETAS[ATLETA]=$A377)*(BD_ATLETAS[PRUEBA]='CHEQUEO D.M'!$B$1)*(BD_ATLETAS[SEXO]='CHEQUEO D.M'!$C$1)*(BD_ATLETAS[F. COMPETENCIA]='CHEQUEO D.M'!G$2)),"N/P")</f>
        <v>N/P</v>
      </c>
      <c r="H377" s="3" t="str" cm="1">
        <f t="array" ref="H377">IFERROR(_xlfn._xlws.FILTER(BD_ATLETAS[TIEMPO],(BD_ATLETAS[ATLETA]=$A377)*(BD_ATLETAS[PRUEBA]='CHEQUEO D.M'!$B$1)*(BD_ATLETAS[SEXO]='CHEQUEO D.M'!$C$1)*(BD_ATLETAS[F. COMPETENCIA]='CHEQUEO D.M'!H$2)),"N/P")</f>
        <v>N/P</v>
      </c>
      <c r="I377" s="3" t="str" cm="1">
        <f t="array" ref="I377">IFERROR(_xlfn._xlws.FILTER(BD_ATLETAS[TIEMPO],(BD_ATLETAS[ATLETA]=$A377)*(BD_ATLETAS[PRUEBA]='CHEQUEO D.M'!$B$1)*(BD_ATLETAS[SEXO]='CHEQUEO D.M'!$C$1)*(BD_ATLETAS[F. COMPETENCIA]='CHEQUEO D.M'!I$2)),"N/P")</f>
        <v>N/P</v>
      </c>
      <c r="J377" s="3" t="str" cm="1">
        <f t="array" ref="J377">IFERROR(_xlfn._xlws.FILTER(BD_ATLETAS[TIEMPO],(BD_ATLETAS[ATLETA]=$A377)*(BD_ATLETAS[PRUEBA]='CHEQUEO D.M'!$B$1)*(BD_ATLETAS[SEXO]='CHEQUEO D.M'!$C$1)*(BD_ATLETAS[F. COMPETENCIA]='CHEQUEO D.M'!J$2)),"N/P")</f>
        <v>N/P</v>
      </c>
      <c r="K377" s="3" t="str">
        <f t="shared" si="56"/>
        <v>-</v>
      </c>
      <c r="L377" s="3" t="str">
        <f t="shared" si="57"/>
        <v>-</v>
      </c>
      <c r="M377" s="1" t="str" cm="1">
        <f t="array" ref="M377">_xlfn.IFS(B377&lt;10,"",L377&gt;0,"",L377&lt;0,"VALIDO")</f>
        <v/>
      </c>
      <c r="N377" s="3" t="str">
        <f t="shared" si="59"/>
        <v/>
      </c>
      <c r="O377" s="3" t="str">
        <f t="shared" si="60"/>
        <v/>
      </c>
      <c r="P377" s="3" t="str">
        <f t="shared" si="61"/>
        <v/>
      </c>
      <c r="Q377" s="3" t="str">
        <f t="shared" si="62"/>
        <v/>
      </c>
      <c r="R377" s="3" t="str">
        <f t="shared" si="63"/>
        <v/>
      </c>
      <c r="S377" s="25" t="e" cm="1" vm="1">
        <f t="array" aca="1" ref="S377" ca="1">IF(INDEX(U377:X377,COUNTA(U377:X377))&lt;0,"MEJORA CONTINUA","")</f>
        <v>#VALUE!</v>
      </c>
      <c r="T377" s="1">
        <f t="shared" si="64"/>
        <v>0</v>
      </c>
    </row>
    <row r="378" spans="2:20" x14ac:dyDescent="0.25">
      <c r="B378" s="1">
        <f>_xlfn.XLOOKUP(A378,ATLETAS!$C:$C,ATLETAS!B:B,"-")</f>
        <v>0</v>
      </c>
      <c r="C378" s="1">
        <f>_xlfn.XLOOKUP(A378,ATLETAS!$C:$C,ATLETAS!F:F,"-")</f>
        <v>0</v>
      </c>
      <c r="D378" s="19" t="str">
        <f t="shared" si="58"/>
        <v>-</v>
      </c>
      <c r="E378" s="3" t="str" cm="1">
        <f t="array" ref="E378">IFERROR(_xlfn._xlws.FILTER(BD_ATLETAS[TIEMPO],(BD_ATLETAS[ATLETA]=$A378)*(BD_ATLETAS[PRUEBA]='CHEQUEO D.M'!$B$1)*(BD_ATLETAS[SEXO]='CHEQUEO D.M'!$C$1)*(BD_ATLETAS[F. COMPETENCIA]='CHEQUEO D.M'!E$2)),"N/P")</f>
        <v>N/P</v>
      </c>
      <c r="F378" s="3" t="str" cm="1">
        <f t="array" ref="F378">IFERROR(_xlfn._xlws.FILTER(BD_ATLETAS[TIEMPO],(BD_ATLETAS[ATLETA]=$A378)*(BD_ATLETAS[PRUEBA]='CHEQUEO D.M'!$B$1)*(BD_ATLETAS[SEXO]='CHEQUEO D.M'!$C$1)*(BD_ATLETAS[F. COMPETENCIA]='CHEQUEO D.M'!F$2)),"N/P")</f>
        <v>N/P</v>
      </c>
      <c r="G378" s="3" t="str" cm="1">
        <f t="array" ref="G378">IFERROR(_xlfn._xlws.FILTER(BD_ATLETAS[TIEMPO],(BD_ATLETAS[ATLETA]=$A378)*(BD_ATLETAS[PRUEBA]='CHEQUEO D.M'!$B$1)*(BD_ATLETAS[SEXO]='CHEQUEO D.M'!$C$1)*(BD_ATLETAS[F. COMPETENCIA]='CHEQUEO D.M'!G$2)),"N/P")</f>
        <v>N/P</v>
      </c>
      <c r="H378" s="3" t="str" cm="1">
        <f t="array" ref="H378">IFERROR(_xlfn._xlws.FILTER(BD_ATLETAS[TIEMPO],(BD_ATLETAS[ATLETA]=$A378)*(BD_ATLETAS[PRUEBA]='CHEQUEO D.M'!$B$1)*(BD_ATLETAS[SEXO]='CHEQUEO D.M'!$C$1)*(BD_ATLETAS[F. COMPETENCIA]='CHEQUEO D.M'!H$2)),"N/P")</f>
        <v>N/P</v>
      </c>
      <c r="I378" s="3" t="str" cm="1">
        <f t="array" ref="I378">IFERROR(_xlfn._xlws.FILTER(BD_ATLETAS[TIEMPO],(BD_ATLETAS[ATLETA]=$A378)*(BD_ATLETAS[PRUEBA]='CHEQUEO D.M'!$B$1)*(BD_ATLETAS[SEXO]='CHEQUEO D.M'!$C$1)*(BD_ATLETAS[F. COMPETENCIA]='CHEQUEO D.M'!I$2)),"N/P")</f>
        <v>N/P</v>
      </c>
      <c r="J378" s="3" t="str" cm="1">
        <f t="array" ref="J378">IFERROR(_xlfn._xlws.FILTER(BD_ATLETAS[TIEMPO],(BD_ATLETAS[ATLETA]=$A378)*(BD_ATLETAS[PRUEBA]='CHEQUEO D.M'!$B$1)*(BD_ATLETAS[SEXO]='CHEQUEO D.M'!$C$1)*(BD_ATLETAS[F. COMPETENCIA]='CHEQUEO D.M'!J$2)),"N/P")</f>
        <v>N/P</v>
      </c>
      <c r="K378" s="3" t="str">
        <f t="shared" si="56"/>
        <v>-</v>
      </c>
      <c r="L378" s="3" t="str">
        <f t="shared" si="57"/>
        <v>-</v>
      </c>
      <c r="M378" s="1" t="str" cm="1">
        <f t="array" ref="M378">_xlfn.IFS(B378&lt;10,"",L378&gt;0,"",L378&lt;0,"VALIDO")</f>
        <v/>
      </c>
      <c r="N378" s="3" t="str">
        <f t="shared" si="59"/>
        <v/>
      </c>
      <c r="O378" s="3" t="str">
        <f t="shared" si="60"/>
        <v/>
      </c>
      <c r="P378" s="3" t="str">
        <f t="shared" si="61"/>
        <v/>
      </c>
      <c r="Q378" s="3" t="str">
        <f t="shared" si="62"/>
        <v/>
      </c>
      <c r="R378" s="3" t="str">
        <f t="shared" si="63"/>
        <v/>
      </c>
      <c r="S378" s="25" t="e" cm="1" vm="1">
        <f t="array" aca="1" ref="S378" ca="1">IF(INDEX(U378:X378,COUNTA(U378:X378))&lt;0,"MEJORA CONTINUA","")</f>
        <v>#VALUE!</v>
      </c>
      <c r="T378" s="1">
        <f t="shared" si="64"/>
        <v>0</v>
      </c>
    </row>
    <row r="379" spans="2:20" x14ac:dyDescent="0.25">
      <c r="B379" s="1">
        <f>_xlfn.XLOOKUP(A379,ATLETAS!$C:$C,ATLETAS!B:B,"-")</f>
        <v>0</v>
      </c>
      <c r="C379" s="1">
        <f>_xlfn.XLOOKUP(A379,ATLETAS!$C:$C,ATLETAS!F:F,"-")</f>
        <v>0</v>
      </c>
      <c r="D379" s="19" t="str">
        <f t="shared" si="58"/>
        <v>-</v>
      </c>
      <c r="E379" s="3" t="str" cm="1">
        <f t="array" ref="E379">IFERROR(_xlfn._xlws.FILTER(BD_ATLETAS[TIEMPO],(BD_ATLETAS[ATLETA]=$A379)*(BD_ATLETAS[PRUEBA]='CHEQUEO D.M'!$B$1)*(BD_ATLETAS[SEXO]='CHEQUEO D.M'!$C$1)*(BD_ATLETAS[F. COMPETENCIA]='CHEQUEO D.M'!E$2)),"N/P")</f>
        <v>N/P</v>
      </c>
      <c r="F379" s="3" t="str" cm="1">
        <f t="array" ref="F379">IFERROR(_xlfn._xlws.FILTER(BD_ATLETAS[TIEMPO],(BD_ATLETAS[ATLETA]=$A379)*(BD_ATLETAS[PRUEBA]='CHEQUEO D.M'!$B$1)*(BD_ATLETAS[SEXO]='CHEQUEO D.M'!$C$1)*(BD_ATLETAS[F. COMPETENCIA]='CHEQUEO D.M'!F$2)),"N/P")</f>
        <v>N/P</v>
      </c>
      <c r="G379" s="3" t="str" cm="1">
        <f t="array" ref="G379">IFERROR(_xlfn._xlws.FILTER(BD_ATLETAS[TIEMPO],(BD_ATLETAS[ATLETA]=$A379)*(BD_ATLETAS[PRUEBA]='CHEQUEO D.M'!$B$1)*(BD_ATLETAS[SEXO]='CHEQUEO D.M'!$C$1)*(BD_ATLETAS[F. COMPETENCIA]='CHEQUEO D.M'!G$2)),"N/P")</f>
        <v>N/P</v>
      </c>
      <c r="H379" s="3" t="str" cm="1">
        <f t="array" ref="H379">IFERROR(_xlfn._xlws.FILTER(BD_ATLETAS[TIEMPO],(BD_ATLETAS[ATLETA]=$A379)*(BD_ATLETAS[PRUEBA]='CHEQUEO D.M'!$B$1)*(BD_ATLETAS[SEXO]='CHEQUEO D.M'!$C$1)*(BD_ATLETAS[F. COMPETENCIA]='CHEQUEO D.M'!H$2)),"N/P")</f>
        <v>N/P</v>
      </c>
      <c r="I379" s="3" t="str" cm="1">
        <f t="array" ref="I379">IFERROR(_xlfn._xlws.FILTER(BD_ATLETAS[TIEMPO],(BD_ATLETAS[ATLETA]=$A379)*(BD_ATLETAS[PRUEBA]='CHEQUEO D.M'!$B$1)*(BD_ATLETAS[SEXO]='CHEQUEO D.M'!$C$1)*(BD_ATLETAS[F. COMPETENCIA]='CHEQUEO D.M'!I$2)),"N/P")</f>
        <v>N/P</v>
      </c>
      <c r="J379" s="3" t="str" cm="1">
        <f t="array" ref="J379">IFERROR(_xlfn._xlws.FILTER(BD_ATLETAS[TIEMPO],(BD_ATLETAS[ATLETA]=$A379)*(BD_ATLETAS[PRUEBA]='CHEQUEO D.M'!$B$1)*(BD_ATLETAS[SEXO]='CHEQUEO D.M'!$C$1)*(BD_ATLETAS[F. COMPETENCIA]='CHEQUEO D.M'!J$2)),"N/P")</f>
        <v>N/P</v>
      </c>
      <c r="K379" s="3" t="str">
        <f t="shared" si="56"/>
        <v>-</v>
      </c>
      <c r="L379" s="3" t="str">
        <f t="shared" si="57"/>
        <v>-</v>
      </c>
      <c r="M379" s="1" t="str" cm="1">
        <f t="array" ref="M379">_xlfn.IFS(B379&lt;10,"",L379&gt;0,"",L379&lt;0,"VALIDO")</f>
        <v/>
      </c>
      <c r="N379" s="3" t="str">
        <f t="shared" si="59"/>
        <v/>
      </c>
      <c r="O379" s="3" t="str">
        <f t="shared" si="60"/>
        <v/>
      </c>
      <c r="P379" s="3" t="str">
        <f t="shared" si="61"/>
        <v/>
      </c>
      <c r="Q379" s="3" t="str">
        <f t="shared" si="62"/>
        <v/>
      </c>
      <c r="R379" s="3" t="str">
        <f t="shared" si="63"/>
        <v/>
      </c>
      <c r="S379" s="25" t="e" cm="1" vm="1">
        <f t="array" aca="1" ref="S379" ca="1">IF(INDEX(U379:X379,COUNTA(U379:X379))&lt;0,"MEJORA CONTINUA","")</f>
        <v>#VALUE!</v>
      </c>
      <c r="T379" s="1">
        <f t="shared" si="64"/>
        <v>0</v>
      </c>
    </row>
    <row r="380" spans="2:20" x14ac:dyDescent="0.25">
      <c r="B380" s="1">
        <f>_xlfn.XLOOKUP(A380,ATLETAS!$C:$C,ATLETAS!B:B,"-")</f>
        <v>0</v>
      </c>
      <c r="C380" s="1">
        <f>_xlfn.XLOOKUP(A380,ATLETAS!$C:$C,ATLETAS!F:F,"-")</f>
        <v>0</v>
      </c>
      <c r="D380" s="19" t="str">
        <f t="shared" si="58"/>
        <v>-</v>
      </c>
      <c r="E380" s="3" t="str" cm="1">
        <f t="array" ref="E380">IFERROR(_xlfn._xlws.FILTER(BD_ATLETAS[TIEMPO],(BD_ATLETAS[ATLETA]=$A380)*(BD_ATLETAS[PRUEBA]='CHEQUEO D.M'!$B$1)*(BD_ATLETAS[SEXO]='CHEQUEO D.M'!$C$1)*(BD_ATLETAS[F. COMPETENCIA]='CHEQUEO D.M'!E$2)),"N/P")</f>
        <v>N/P</v>
      </c>
      <c r="F380" s="3" t="str" cm="1">
        <f t="array" ref="F380">IFERROR(_xlfn._xlws.FILTER(BD_ATLETAS[TIEMPO],(BD_ATLETAS[ATLETA]=$A380)*(BD_ATLETAS[PRUEBA]='CHEQUEO D.M'!$B$1)*(BD_ATLETAS[SEXO]='CHEQUEO D.M'!$C$1)*(BD_ATLETAS[F. COMPETENCIA]='CHEQUEO D.M'!F$2)),"N/P")</f>
        <v>N/P</v>
      </c>
      <c r="G380" s="3" t="str" cm="1">
        <f t="array" ref="G380">IFERROR(_xlfn._xlws.FILTER(BD_ATLETAS[TIEMPO],(BD_ATLETAS[ATLETA]=$A380)*(BD_ATLETAS[PRUEBA]='CHEQUEO D.M'!$B$1)*(BD_ATLETAS[SEXO]='CHEQUEO D.M'!$C$1)*(BD_ATLETAS[F. COMPETENCIA]='CHEQUEO D.M'!G$2)),"N/P")</f>
        <v>N/P</v>
      </c>
      <c r="H380" s="3" t="str" cm="1">
        <f t="array" ref="H380">IFERROR(_xlfn._xlws.FILTER(BD_ATLETAS[TIEMPO],(BD_ATLETAS[ATLETA]=$A380)*(BD_ATLETAS[PRUEBA]='CHEQUEO D.M'!$B$1)*(BD_ATLETAS[SEXO]='CHEQUEO D.M'!$C$1)*(BD_ATLETAS[F. COMPETENCIA]='CHEQUEO D.M'!H$2)),"N/P")</f>
        <v>N/P</v>
      </c>
      <c r="I380" s="3" t="str" cm="1">
        <f t="array" ref="I380">IFERROR(_xlfn._xlws.FILTER(BD_ATLETAS[TIEMPO],(BD_ATLETAS[ATLETA]=$A380)*(BD_ATLETAS[PRUEBA]='CHEQUEO D.M'!$B$1)*(BD_ATLETAS[SEXO]='CHEQUEO D.M'!$C$1)*(BD_ATLETAS[F. COMPETENCIA]='CHEQUEO D.M'!I$2)),"N/P")</f>
        <v>N/P</v>
      </c>
      <c r="J380" s="3" t="str" cm="1">
        <f t="array" ref="J380">IFERROR(_xlfn._xlws.FILTER(BD_ATLETAS[TIEMPO],(BD_ATLETAS[ATLETA]=$A380)*(BD_ATLETAS[PRUEBA]='CHEQUEO D.M'!$B$1)*(BD_ATLETAS[SEXO]='CHEQUEO D.M'!$C$1)*(BD_ATLETAS[F. COMPETENCIA]='CHEQUEO D.M'!J$2)),"N/P")</f>
        <v>N/P</v>
      </c>
      <c r="K380" s="3" t="str">
        <f t="shared" si="56"/>
        <v>-</v>
      </c>
      <c r="L380" s="3" t="str">
        <f t="shared" si="57"/>
        <v>-</v>
      </c>
      <c r="M380" s="1" t="str" cm="1">
        <f t="array" ref="M380">_xlfn.IFS(B380&lt;10,"",L380&gt;0,"",L380&lt;0,"VALIDO")</f>
        <v/>
      </c>
      <c r="N380" s="3" t="str">
        <f t="shared" si="59"/>
        <v/>
      </c>
      <c r="O380" s="3" t="str">
        <f t="shared" si="60"/>
        <v/>
      </c>
      <c r="P380" s="3" t="str">
        <f t="shared" si="61"/>
        <v/>
      </c>
      <c r="Q380" s="3" t="str">
        <f t="shared" si="62"/>
        <v/>
      </c>
      <c r="R380" s="3" t="str">
        <f t="shared" si="63"/>
        <v/>
      </c>
      <c r="S380" s="25" t="e" cm="1" vm="1">
        <f t="array" aca="1" ref="S380" ca="1">IF(INDEX(U380:X380,COUNTA(U380:X380))&lt;0,"MEJORA CONTINUA","")</f>
        <v>#VALUE!</v>
      </c>
      <c r="T380" s="1">
        <f t="shared" si="64"/>
        <v>0</v>
      </c>
    </row>
    <row r="381" spans="2:20" x14ac:dyDescent="0.25">
      <c r="B381" s="1">
        <f>_xlfn.XLOOKUP(A381,ATLETAS!$C:$C,ATLETAS!B:B,"-")</f>
        <v>0</v>
      </c>
      <c r="C381" s="1">
        <f>_xlfn.XLOOKUP(A381,ATLETAS!$C:$C,ATLETAS!F:F,"-")</f>
        <v>0</v>
      </c>
      <c r="D381" s="19" t="str">
        <f t="shared" si="58"/>
        <v>-</v>
      </c>
      <c r="E381" s="3" t="str" cm="1">
        <f t="array" ref="E381">IFERROR(_xlfn._xlws.FILTER(BD_ATLETAS[TIEMPO],(BD_ATLETAS[ATLETA]=$A381)*(BD_ATLETAS[PRUEBA]='CHEQUEO D.M'!$B$1)*(BD_ATLETAS[SEXO]='CHEQUEO D.M'!$C$1)*(BD_ATLETAS[F. COMPETENCIA]='CHEQUEO D.M'!E$2)),"N/P")</f>
        <v>N/P</v>
      </c>
      <c r="F381" s="3" t="str" cm="1">
        <f t="array" ref="F381">IFERROR(_xlfn._xlws.FILTER(BD_ATLETAS[TIEMPO],(BD_ATLETAS[ATLETA]=$A381)*(BD_ATLETAS[PRUEBA]='CHEQUEO D.M'!$B$1)*(BD_ATLETAS[SEXO]='CHEQUEO D.M'!$C$1)*(BD_ATLETAS[F. COMPETENCIA]='CHEQUEO D.M'!F$2)),"N/P")</f>
        <v>N/P</v>
      </c>
      <c r="G381" s="3" t="str" cm="1">
        <f t="array" ref="G381">IFERROR(_xlfn._xlws.FILTER(BD_ATLETAS[TIEMPO],(BD_ATLETAS[ATLETA]=$A381)*(BD_ATLETAS[PRUEBA]='CHEQUEO D.M'!$B$1)*(BD_ATLETAS[SEXO]='CHEQUEO D.M'!$C$1)*(BD_ATLETAS[F. COMPETENCIA]='CHEQUEO D.M'!G$2)),"N/P")</f>
        <v>N/P</v>
      </c>
      <c r="H381" s="3" t="str" cm="1">
        <f t="array" ref="H381">IFERROR(_xlfn._xlws.FILTER(BD_ATLETAS[TIEMPO],(BD_ATLETAS[ATLETA]=$A381)*(BD_ATLETAS[PRUEBA]='CHEQUEO D.M'!$B$1)*(BD_ATLETAS[SEXO]='CHEQUEO D.M'!$C$1)*(BD_ATLETAS[F. COMPETENCIA]='CHEQUEO D.M'!H$2)),"N/P")</f>
        <v>N/P</v>
      </c>
      <c r="I381" s="3" t="str" cm="1">
        <f t="array" ref="I381">IFERROR(_xlfn._xlws.FILTER(BD_ATLETAS[TIEMPO],(BD_ATLETAS[ATLETA]=$A381)*(BD_ATLETAS[PRUEBA]='CHEQUEO D.M'!$B$1)*(BD_ATLETAS[SEXO]='CHEQUEO D.M'!$C$1)*(BD_ATLETAS[F. COMPETENCIA]='CHEQUEO D.M'!I$2)),"N/P")</f>
        <v>N/P</v>
      </c>
      <c r="J381" s="3" t="str" cm="1">
        <f t="array" ref="J381">IFERROR(_xlfn._xlws.FILTER(BD_ATLETAS[TIEMPO],(BD_ATLETAS[ATLETA]=$A381)*(BD_ATLETAS[PRUEBA]='CHEQUEO D.M'!$B$1)*(BD_ATLETAS[SEXO]='CHEQUEO D.M'!$C$1)*(BD_ATLETAS[F. COMPETENCIA]='CHEQUEO D.M'!J$2)),"N/P")</f>
        <v>N/P</v>
      </c>
      <c r="K381" s="3" t="str">
        <f t="shared" si="56"/>
        <v>-</v>
      </c>
      <c r="L381" s="3" t="str">
        <f t="shared" si="57"/>
        <v>-</v>
      </c>
      <c r="M381" s="1" t="str" cm="1">
        <f t="array" ref="M381">_xlfn.IFS(B381&lt;10,"",L381&gt;0,"",L381&lt;0,"VALIDO")</f>
        <v/>
      </c>
      <c r="N381" s="3" t="str">
        <f t="shared" si="59"/>
        <v/>
      </c>
      <c r="O381" s="3" t="str">
        <f t="shared" si="60"/>
        <v/>
      </c>
      <c r="P381" s="3" t="str">
        <f t="shared" si="61"/>
        <v/>
      </c>
      <c r="Q381" s="3" t="str">
        <f t="shared" si="62"/>
        <v/>
      </c>
      <c r="R381" s="3" t="str">
        <f t="shared" si="63"/>
        <v/>
      </c>
      <c r="S381" s="25" t="e" cm="1" vm="1">
        <f t="array" aca="1" ref="S381" ca="1">IF(INDEX(U381:X381,COUNTA(U381:X381))&lt;0,"MEJORA CONTINUA","")</f>
        <v>#VALUE!</v>
      </c>
      <c r="T381" s="1">
        <f t="shared" si="64"/>
        <v>0</v>
      </c>
    </row>
    <row r="382" spans="2:20" x14ac:dyDescent="0.25">
      <c r="B382" s="1">
        <f>_xlfn.XLOOKUP(A382,ATLETAS!$C:$C,ATLETAS!B:B,"-")</f>
        <v>0</v>
      </c>
      <c r="C382" s="1">
        <f>_xlfn.XLOOKUP(A382,ATLETAS!$C:$C,ATLETAS!F:F,"-")</f>
        <v>0</v>
      </c>
      <c r="D382" s="19" t="str">
        <f t="shared" si="58"/>
        <v>-</v>
      </c>
      <c r="E382" s="3" t="str" cm="1">
        <f t="array" ref="E382">IFERROR(_xlfn._xlws.FILTER(BD_ATLETAS[TIEMPO],(BD_ATLETAS[ATLETA]=$A382)*(BD_ATLETAS[PRUEBA]='CHEQUEO D.M'!$B$1)*(BD_ATLETAS[SEXO]='CHEQUEO D.M'!$C$1)*(BD_ATLETAS[F. COMPETENCIA]='CHEQUEO D.M'!E$2)),"N/P")</f>
        <v>N/P</v>
      </c>
      <c r="F382" s="3" t="str" cm="1">
        <f t="array" ref="F382">IFERROR(_xlfn._xlws.FILTER(BD_ATLETAS[TIEMPO],(BD_ATLETAS[ATLETA]=$A382)*(BD_ATLETAS[PRUEBA]='CHEQUEO D.M'!$B$1)*(BD_ATLETAS[SEXO]='CHEQUEO D.M'!$C$1)*(BD_ATLETAS[F. COMPETENCIA]='CHEQUEO D.M'!F$2)),"N/P")</f>
        <v>N/P</v>
      </c>
      <c r="G382" s="3" t="str" cm="1">
        <f t="array" ref="G382">IFERROR(_xlfn._xlws.FILTER(BD_ATLETAS[TIEMPO],(BD_ATLETAS[ATLETA]=$A382)*(BD_ATLETAS[PRUEBA]='CHEQUEO D.M'!$B$1)*(BD_ATLETAS[SEXO]='CHEQUEO D.M'!$C$1)*(BD_ATLETAS[F. COMPETENCIA]='CHEQUEO D.M'!G$2)),"N/P")</f>
        <v>N/P</v>
      </c>
      <c r="H382" s="3" t="str" cm="1">
        <f t="array" ref="H382">IFERROR(_xlfn._xlws.FILTER(BD_ATLETAS[TIEMPO],(BD_ATLETAS[ATLETA]=$A382)*(BD_ATLETAS[PRUEBA]='CHEQUEO D.M'!$B$1)*(BD_ATLETAS[SEXO]='CHEQUEO D.M'!$C$1)*(BD_ATLETAS[F. COMPETENCIA]='CHEQUEO D.M'!H$2)),"N/P")</f>
        <v>N/P</v>
      </c>
      <c r="I382" s="3" t="str" cm="1">
        <f t="array" ref="I382">IFERROR(_xlfn._xlws.FILTER(BD_ATLETAS[TIEMPO],(BD_ATLETAS[ATLETA]=$A382)*(BD_ATLETAS[PRUEBA]='CHEQUEO D.M'!$B$1)*(BD_ATLETAS[SEXO]='CHEQUEO D.M'!$C$1)*(BD_ATLETAS[F. COMPETENCIA]='CHEQUEO D.M'!I$2)),"N/P")</f>
        <v>N/P</v>
      </c>
      <c r="J382" s="3" t="str" cm="1">
        <f t="array" ref="J382">IFERROR(_xlfn._xlws.FILTER(BD_ATLETAS[TIEMPO],(BD_ATLETAS[ATLETA]=$A382)*(BD_ATLETAS[PRUEBA]='CHEQUEO D.M'!$B$1)*(BD_ATLETAS[SEXO]='CHEQUEO D.M'!$C$1)*(BD_ATLETAS[F. COMPETENCIA]='CHEQUEO D.M'!J$2)),"N/P")</f>
        <v>N/P</v>
      </c>
      <c r="K382" s="3" t="str">
        <f t="shared" si="56"/>
        <v>-</v>
      </c>
      <c r="L382" s="3" t="str">
        <f t="shared" si="57"/>
        <v>-</v>
      </c>
      <c r="M382" s="1" t="str" cm="1">
        <f t="array" ref="M382">_xlfn.IFS(B382&lt;10,"",L382&gt;0,"",L382&lt;0,"VALIDO")</f>
        <v/>
      </c>
      <c r="N382" s="3" t="str">
        <f t="shared" si="59"/>
        <v/>
      </c>
      <c r="O382" s="3" t="str">
        <f t="shared" si="60"/>
        <v/>
      </c>
      <c r="P382" s="3" t="str">
        <f t="shared" si="61"/>
        <v/>
      </c>
      <c r="Q382" s="3" t="str">
        <f t="shared" si="62"/>
        <v/>
      </c>
      <c r="R382" s="3" t="str">
        <f t="shared" si="63"/>
        <v/>
      </c>
      <c r="S382" s="25" t="e" cm="1" vm="1">
        <f t="array" aca="1" ref="S382" ca="1">IF(INDEX(U382:X382,COUNTA(U382:X382))&lt;0,"MEJORA CONTINUA","")</f>
        <v>#VALUE!</v>
      </c>
      <c r="T382" s="1">
        <f t="shared" si="64"/>
        <v>0</v>
      </c>
    </row>
    <row r="383" spans="2:20" x14ac:dyDescent="0.25">
      <c r="B383" s="1">
        <f>_xlfn.XLOOKUP(A383,ATLETAS!$C:$C,ATLETAS!B:B,"-")</f>
        <v>0</v>
      </c>
      <c r="C383" s="1">
        <f>_xlfn.XLOOKUP(A383,ATLETAS!$C:$C,ATLETAS!F:F,"-")</f>
        <v>0</v>
      </c>
      <c r="D383" s="19" t="str">
        <f t="shared" si="58"/>
        <v>-</v>
      </c>
      <c r="E383" s="3" t="str" cm="1">
        <f t="array" ref="E383">IFERROR(_xlfn._xlws.FILTER(BD_ATLETAS[TIEMPO],(BD_ATLETAS[ATLETA]=$A383)*(BD_ATLETAS[PRUEBA]='CHEQUEO D.M'!$B$1)*(BD_ATLETAS[SEXO]='CHEQUEO D.M'!$C$1)*(BD_ATLETAS[F. COMPETENCIA]='CHEQUEO D.M'!E$2)),"N/P")</f>
        <v>N/P</v>
      </c>
      <c r="F383" s="3" t="str" cm="1">
        <f t="array" ref="F383">IFERROR(_xlfn._xlws.FILTER(BD_ATLETAS[TIEMPO],(BD_ATLETAS[ATLETA]=$A383)*(BD_ATLETAS[PRUEBA]='CHEQUEO D.M'!$B$1)*(BD_ATLETAS[SEXO]='CHEQUEO D.M'!$C$1)*(BD_ATLETAS[F. COMPETENCIA]='CHEQUEO D.M'!F$2)),"N/P")</f>
        <v>N/P</v>
      </c>
      <c r="G383" s="3" t="str" cm="1">
        <f t="array" ref="G383">IFERROR(_xlfn._xlws.FILTER(BD_ATLETAS[TIEMPO],(BD_ATLETAS[ATLETA]=$A383)*(BD_ATLETAS[PRUEBA]='CHEQUEO D.M'!$B$1)*(BD_ATLETAS[SEXO]='CHEQUEO D.M'!$C$1)*(BD_ATLETAS[F. COMPETENCIA]='CHEQUEO D.M'!G$2)),"N/P")</f>
        <v>N/P</v>
      </c>
      <c r="H383" s="3" t="str" cm="1">
        <f t="array" ref="H383">IFERROR(_xlfn._xlws.FILTER(BD_ATLETAS[TIEMPO],(BD_ATLETAS[ATLETA]=$A383)*(BD_ATLETAS[PRUEBA]='CHEQUEO D.M'!$B$1)*(BD_ATLETAS[SEXO]='CHEQUEO D.M'!$C$1)*(BD_ATLETAS[F. COMPETENCIA]='CHEQUEO D.M'!H$2)),"N/P")</f>
        <v>N/P</v>
      </c>
      <c r="I383" s="3" t="str" cm="1">
        <f t="array" ref="I383">IFERROR(_xlfn._xlws.FILTER(BD_ATLETAS[TIEMPO],(BD_ATLETAS[ATLETA]=$A383)*(BD_ATLETAS[PRUEBA]='CHEQUEO D.M'!$B$1)*(BD_ATLETAS[SEXO]='CHEQUEO D.M'!$C$1)*(BD_ATLETAS[F. COMPETENCIA]='CHEQUEO D.M'!I$2)),"N/P")</f>
        <v>N/P</v>
      </c>
      <c r="J383" s="3" t="str" cm="1">
        <f t="array" ref="J383">IFERROR(_xlfn._xlws.FILTER(BD_ATLETAS[TIEMPO],(BD_ATLETAS[ATLETA]=$A383)*(BD_ATLETAS[PRUEBA]='CHEQUEO D.M'!$B$1)*(BD_ATLETAS[SEXO]='CHEQUEO D.M'!$C$1)*(BD_ATLETAS[F. COMPETENCIA]='CHEQUEO D.M'!J$2)),"N/P")</f>
        <v>N/P</v>
      </c>
      <c r="K383" s="3" t="str">
        <f t="shared" si="56"/>
        <v>-</v>
      </c>
      <c r="L383" s="3" t="str">
        <f t="shared" si="57"/>
        <v>-</v>
      </c>
      <c r="M383" s="1" t="str" cm="1">
        <f t="array" ref="M383">_xlfn.IFS(B383&lt;10,"",L383&gt;0,"",L383&lt;0,"VALIDO")</f>
        <v/>
      </c>
      <c r="N383" s="3" t="str">
        <f t="shared" si="59"/>
        <v/>
      </c>
      <c r="O383" s="3" t="str">
        <f t="shared" si="60"/>
        <v/>
      </c>
      <c r="P383" s="3" t="str">
        <f t="shared" si="61"/>
        <v/>
      </c>
      <c r="Q383" s="3" t="str">
        <f t="shared" si="62"/>
        <v/>
      </c>
      <c r="R383" s="3" t="str">
        <f t="shared" si="63"/>
        <v/>
      </c>
      <c r="S383" s="25" t="e" cm="1" vm="1">
        <f t="array" aca="1" ref="S383" ca="1">IF(INDEX(U383:X383,COUNTA(U383:X383))&lt;0,"MEJORA CONTINUA","")</f>
        <v>#VALUE!</v>
      </c>
      <c r="T383" s="1">
        <f t="shared" si="64"/>
        <v>0</v>
      </c>
    </row>
    <row r="384" spans="2:20" x14ac:dyDescent="0.25">
      <c r="B384" s="1">
        <f>_xlfn.XLOOKUP(A384,ATLETAS!$C:$C,ATLETAS!B:B,"-")</f>
        <v>0</v>
      </c>
      <c r="C384" s="1">
        <f>_xlfn.XLOOKUP(A384,ATLETAS!$C:$C,ATLETAS!F:F,"-")</f>
        <v>0</v>
      </c>
      <c r="D384" s="19" t="str">
        <f t="shared" si="58"/>
        <v>-</v>
      </c>
      <c r="E384" s="3" t="str" cm="1">
        <f t="array" ref="E384">IFERROR(_xlfn._xlws.FILTER(BD_ATLETAS[TIEMPO],(BD_ATLETAS[ATLETA]=$A384)*(BD_ATLETAS[PRUEBA]='CHEQUEO D.M'!$B$1)*(BD_ATLETAS[SEXO]='CHEQUEO D.M'!$C$1)*(BD_ATLETAS[F. COMPETENCIA]='CHEQUEO D.M'!E$2)),"N/P")</f>
        <v>N/P</v>
      </c>
      <c r="F384" s="3" t="str" cm="1">
        <f t="array" ref="F384">IFERROR(_xlfn._xlws.FILTER(BD_ATLETAS[TIEMPO],(BD_ATLETAS[ATLETA]=$A384)*(BD_ATLETAS[PRUEBA]='CHEQUEO D.M'!$B$1)*(BD_ATLETAS[SEXO]='CHEQUEO D.M'!$C$1)*(BD_ATLETAS[F. COMPETENCIA]='CHEQUEO D.M'!F$2)),"N/P")</f>
        <v>N/P</v>
      </c>
      <c r="G384" s="3" t="str" cm="1">
        <f t="array" ref="G384">IFERROR(_xlfn._xlws.FILTER(BD_ATLETAS[TIEMPO],(BD_ATLETAS[ATLETA]=$A384)*(BD_ATLETAS[PRUEBA]='CHEQUEO D.M'!$B$1)*(BD_ATLETAS[SEXO]='CHEQUEO D.M'!$C$1)*(BD_ATLETAS[F. COMPETENCIA]='CHEQUEO D.M'!G$2)),"N/P")</f>
        <v>N/P</v>
      </c>
      <c r="H384" s="3" t="str" cm="1">
        <f t="array" ref="H384">IFERROR(_xlfn._xlws.FILTER(BD_ATLETAS[TIEMPO],(BD_ATLETAS[ATLETA]=$A384)*(BD_ATLETAS[PRUEBA]='CHEQUEO D.M'!$B$1)*(BD_ATLETAS[SEXO]='CHEQUEO D.M'!$C$1)*(BD_ATLETAS[F. COMPETENCIA]='CHEQUEO D.M'!H$2)),"N/P")</f>
        <v>N/P</v>
      </c>
      <c r="I384" s="3" t="str" cm="1">
        <f t="array" ref="I384">IFERROR(_xlfn._xlws.FILTER(BD_ATLETAS[TIEMPO],(BD_ATLETAS[ATLETA]=$A384)*(BD_ATLETAS[PRUEBA]='CHEQUEO D.M'!$B$1)*(BD_ATLETAS[SEXO]='CHEQUEO D.M'!$C$1)*(BD_ATLETAS[F. COMPETENCIA]='CHEQUEO D.M'!I$2)),"N/P")</f>
        <v>N/P</v>
      </c>
      <c r="J384" s="3" t="str" cm="1">
        <f t="array" ref="J384">IFERROR(_xlfn._xlws.FILTER(BD_ATLETAS[TIEMPO],(BD_ATLETAS[ATLETA]=$A384)*(BD_ATLETAS[PRUEBA]='CHEQUEO D.M'!$B$1)*(BD_ATLETAS[SEXO]='CHEQUEO D.M'!$C$1)*(BD_ATLETAS[F. COMPETENCIA]='CHEQUEO D.M'!J$2)),"N/P")</f>
        <v>N/P</v>
      </c>
      <c r="K384" s="3" t="str">
        <f t="shared" ref="K384:K448" si="65">IF(B384&gt;18,$AF$11,_xlfn.XLOOKUP(B384,$AD$3:$AD$11,$AF$3:$AF$11,"-"))</f>
        <v>-</v>
      </c>
      <c r="L384" s="3" t="str">
        <f t="shared" ref="L384:L447" si="66">IF(D384="-","-",SUM(LOOKUP(111,E384:J384)-K384))</f>
        <v>-</v>
      </c>
      <c r="M384" s="1" t="str" cm="1">
        <f t="array" ref="M384">_xlfn.IFS(B384&lt;10,"",L384&gt;0,"",L384&lt;0,"VALIDO")</f>
        <v/>
      </c>
      <c r="N384" s="3" t="str">
        <f t="shared" si="59"/>
        <v/>
      </c>
      <c r="O384" s="3" t="str">
        <f t="shared" si="60"/>
        <v/>
      </c>
      <c r="P384" s="3" t="str">
        <f t="shared" si="61"/>
        <v/>
      </c>
      <c r="Q384" s="3" t="str">
        <f t="shared" si="62"/>
        <v/>
      </c>
      <c r="R384" s="3" t="str">
        <f t="shared" si="63"/>
        <v/>
      </c>
      <c r="S384" s="25" t="e" cm="1" vm="1">
        <f t="array" aca="1" ref="S384" ca="1">IF(INDEX(U384:X384,COUNTA(U384:X384))&lt;0,"MEJORA CONTINUA","")</f>
        <v>#VALUE!</v>
      </c>
      <c r="T384" s="1">
        <f t="shared" si="64"/>
        <v>0</v>
      </c>
    </row>
    <row r="385" spans="2:20" x14ac:dyDescent="0.25">
      <c r="B385" s="1">
        <f>_xlfn.XLOOKUP(A385,ATLETAS!$C:$C,ATLETAS!B:B,"-")</f>
        <v>0</v>
      </c>
      <c r="C385" s="1">
        <f>_xlfn.XLOOKUP(A385,ATLETAS!$C:$C,ATLETAS!F:F,"-")</f>
        <v>0</v>
      </c>
      <c r="D385" s="19" t="str">
        <f t="shared" si="58"/>
        <v>-</v>
      </c>
      <c r="E385" s="3" t="str" cm="1">
        <f t="array" ref="E385">IFERROR(_xlfn._xlws.FILTER(BD_ATLETAS[TIEMPO],(BD_ATLETAS[ATLETA]=$A385)*(BD_ATLETAS[PRUEBA]='CHEQUEO D.M'!$B$1)*(BD_ATLETAS[SEXO]='CHEQUEO D.M'!$C$1)*(BD_ATLETAS[F. COMPETENCIA]='CHEQUEO D.M'!E$2)),"N/P")</f>
        <v>N/P</v>
      </c>
      <c r="F385" s="3" t="str" cm="1">
        <f t="array" ref="F385">IFERROR(_xlfn._xlws.FILTER(BD_ATLETAS[TIEMPO],(BD_ATLETAS[ATLETA]=$A385)*(BD_ATLETAS[PRUEBA]='CHEQUEO D.M'!$B$1)*(BD_ATLETAS[SEXO]='CHEQUEO D.M'!$C$1)*(BD_ATLETAS[F. COMPETENCIA]='CHEQUEO D.M'!F$2)),"N/P")</f>
        <v>N/P</v>
      </c>
      <c r="G385" s="3" t="str" cm="1">
        <f t="array" ref="G385">IFERROR(_xlfn._xlws.FILTER(BD_ATLETAS[TIEMPO],(BD_ATLETAS[ATLETA]=$A385)*(BD_ATLETAS[PRUEBA]='CHEQUEO D.M'!$B$1)*(BD_ATLETAS[SEXO]='CHEQUEO D.M'!$C$1)*(BD_ATLETAS[F. COMPETENCIA]='CHEQUEO D.M'!G$2)),"N/P")</f>
        <v>N/P</v>
      </c>
      <c r="H385" s="3" t="str" cm="1">
        <f t="array" ref="H385">IFERROR(_xlfn._xlws.FILTER(BD_ATLETAS[TIEMPO],(BD_ATLETAS[ATLETA]=$A385)*(BD_ATLETAS[PRUEBA]='CHEQUEO D.M'!$B$1)*(BD_ATLETAS[SEXO]='CHEQUEO D.M'!$C$1)*(BD_ATLETAS[F. COMPETENCIA]='CHEQUEO D.M'!H$2)),"N/P")</f>
        <v>N/P</v>
      </c>
      <c r="I385" s="3" t="str" cm="1">
        <f t="array" ref="I385">IFERROR(_xlfn._xlws.FILTER(BD_ATLETAS[TIEMPO],(BD_ATLETAS[ATLETA]=$A385)*(BD_ATLETAS[PRUEBA]='CHEQUEO D.M'!$B$1)*(BD_ATLETAS[SEXO]='CHEQUEO D.M'!$C$1)*(BD_ATLETAS[F. COMPETENCIA]='CHEQUEO D.M'!I$2)),"N/P")</f>
        <v>N/P</v>
      </c>
      <c r="J385" s="3" t="str" cm="1">
        <f t="array" ref="J385">IFERROR(_xlfn._xlws.FILTER(BD_ATLETAS[TIEMPO],(BD_ATLETAS[ATLETA]=$A385)*(BD_ATLETAS[PRUEBA]='CHEQUEO D.M'!$B$1)*(BD_ATLETAS[SEXO]='CHEQUEO D.M'!$C$1)*(BD_ATLETAS[F. COMPETENCIA]='CHEQUEO D.M'!J$2)),"N/P")</f>
        <v>N/P</v>
      </c>
      <c r="K385" s="3" t="str">
        <f t="shared" si="65"/>
        <v>-</v>
      </c>
      <c r="L385" s="3" t="str">
        <f t="shared" si="66"/>
        <v>-</v>
      </c>
      <c r="M385" s="1" t="str" cm="1">
        <f t="array" ref="M385">_xlfn.IFS(B385&lt;10,"",L385&gt;0,"",L385&lt;0,"VALIDO")</f>
        <v/>
      </c>
      <c r="N385" s="3" t="str">
        <f t="shared" si="59"/>
        <v/>
      </c>
      <c r="O385" s="3" t="str">
        <f t="shared" si="60"/>
        <v/>
      </c>
      <c r="P385" s="3" t="str">
        <f t="shared" si="61"/>
        <v/>
      </c>
      <c r="Q385" s="3" t="str">
        <f t="shared" si="62"/>
        <v/>
      </c>
      <c r="R385" s="3" t="str">
        <f t="shared" si="63"/>
        <v/>
      </c>
      <c r="S385" s="25" t="e" cm="1" vm="1">
        <f t="array" aca="1" ref="S385" ca="1">IF(INDEX(U385:X385,COUNTA(U385:X385))&lt;0,"MEJORA CONTINUA","")</f>
        <v>#VALUE!</v>
      </c>
      <c r="T385" s="1">
        <f t="shared" si="64"/>
        <v>0</v>
      </c>
    </row>
    <row r="386" spans="2:20" x14ac:dyDescent="0.25">
      <c r="B386" s="1">
        <f>_xlfn.XLOOKUP(A386,ATLETAS!$C:$C,ATLETAS!B:B,"-")</f>
        <v>0</v>
      </c>
      <c r="C386" s="1">
        <f>_xlfn.XLOOKUP(A386,ATLETAS!$C:$C,ATLETAS!F:F,"-")</f>
        <v>0</v>
      </c>
      <c r="D386" s="19" t="str">
        <f t="shared" si="58"/>
        <v>-</v>
      </c>
      <c r="E386" s="3" t="str" cm="1">
        <f t="array" ref="E386">IFERROR(_xlfn._xlws.FILTER(BD_ATLETAS[TIEMPO],(BD_ATLETAS[ATLETA]=$A386)*(BD_ATLETAS[PRUEBA]='CHEQUEO D.M'!$B$1)*(BD_ATLETAS[SEXO]='CHEQUEO D.M'!$C$1)*(BD_ATLETAS[F. COMPETENCIA]='CHEQUEO D.M'!E$2)),"N/P")</f>
        <v>N/P</v>
      </c>
      <c r="F386" s="3" t="str" cm="1">
        <f t="array" ref="F386">IFERROR(_xlfn._xlws.FILTER(BD_ATLETAS[TIEMPO],(BD_ATLETAS[ATLETA]=$A386)*(BD_ATLETAS[PRUEBA]='CHEQUEO D.M'!$B$1)*(BD_ATLETAS[SEXO]='CHEQUEO D.M'!$C$1)*(BD_ATLETAS[F. COMPETENCIA]='CHEQUEO D.M'!F$2)),"N/P")</f>
        <v>N/P</v>
      </c>
      <c r="G386" s="3" t="str" cm="1">
        <f t="array" ref="G386">IFERROR(_xlfn._xlws.FILTER(BD_ATLETAS[TIEMPO],(BD_ATLETAS[ATLETA]=$A386)*(BD_ATLETAS[PRUEBA]='CHEQUEO D.M'!$B$1)*(BD_ATLETAS[SEXO]='CHEQUEO D.M'!$C$1)*(BD_ATLETAS[F. COMPETENCIA]='CHEQUEO D.M'!G$2)),"N/P")</f>
        <v>N/P</v>
      </c>
      <c r="H386" s="3" t="str" cm="1">
        <f t="array" ref="H386">IFERROR(_xlfn._xlws.FILTER(BD_ATLETAS[TIEMPO],(BD_ATLETAS[ATLETA]=$A386)*(BD_ATLETAS[PRUEBA]='CHEQUEO D.M'!$B$1)*(BD_ATLETAS[SEXO]='CHEQUEO D.M'!$C$1)*(BD_ATLETAS[F. COMPETENCIA]='CHEQUEO D.M'!H$2)),"N/P")</f>
        <v>N/P</v>
      </c>
      <c r="I386" s="3" t="str" cm="1">
        <f t="array" ref="I386">IFERROR(_xlfn._xlws.FILTER(BD_ATLETAS[TIEMPO],(BD_ATLETAS[ATLETA]=$A386)*(BD_ATLETAS[PRUEBA]='CHEQUEO D.M'!$B$1)*(BD_ATLETAS[SEXO]='CHEQUEO D.M'!$C$1)*(BD_ATLETAS[F. COMPETENCIA]='CHEQUEO D.M'!I$2)),"N/P")</f>
        <v>N/P</v>
      </c>
      <c r="J386" s="3" t="str" cm="1">
        <f t="array" ref="J386">IFERROR(_xlfn._xlws.FILTER(BD_ATLETAS[TIEMPO],(BD_ATLETAS[ATLETA]=$A386)*(BD_ATLETAS[PRUEBA]='CHEQUEO D.M'!$B$1)*(BD_ATLETAS[SEXO]='CHEQUEO D.M'!$C$1)*(BD_ATLETAS[F. COMPETENCIA]='CHEQUEO D.M'!J$2)),"N/P")</f>
        <v>N/P</v>
      </c>
      <c r="K386" s="3" t="str">
        <f t="shared" si="65"/>
        <v>-</v>
      </c>
      <c r="L386" s="3" t="str">
        <f t="shared" si="66"/>
        <v>-</v>
      </c>
      <c r="M386" s="1" t="str" cm="1">
        <f t="array" ref="M386">_xlfn.IFS(B386&lt;10,"",L386&gt;0,"",L386&lt;0,"VALIDO")</f>
        <v/>
      </c>
      <c r="N386" s="3" t="str">
        <f t="shared" si="59"/>
        <v/>
      </c>
      <c r="O386" s="3" t="str">
        <f t="shared" si="60"/>
        <v/>
      </c>
      <c r="P386" s="3" t="str">
        <f t="shared" si="61"/>
        <v/>
      </c>
      <c r="Q386" s="3" t="str">
        <f t="shared" si="62"/>
        <v/>
      </c>
      <c r="R386" s="3" t="str">
        <f t="shared" si="63"/>
        <v/>
      </c>
      <c r="S386" s="25" t="e" cm="1" vm="1">
        <f t="array" aca="1" ref="S386" ca="1">IF(INDEX(U386:X386,COUNTA(U386:X386))&lt;0,"MEJORA CONTINUA","")</f>
        <v>#VALUE!</v>
      </c>
      <c r="T386" s="1">
        <f t="shared" si="64"/>
        <v>0</v>
      </c>
    </row>
    <row r="387" spans="2:20" x14ac:dyDescent="0.25">
      <c r="B387" s="1">
        <f>_xlfn.XLOOKUP(A387,ATLETAS!$C:$C,ATLETAS!B:B,"-")</f>
        <v>0</v>
      </c>
      <c r="C387" s="1">
        <f>_xlfn.XLOOKUP(A387,ATLETAS!$C:$C,ATLETAS!F:F,"-")</f>
        <v>0</v>
      </c>
      <c r="D387" s="19" t="str">
        <f t="shared" ref="D387:D448" si="67">IF(MIN(E387:J387)=0,"-",MIN(E387:J387))</f>
        <v>-</v>
      </c>
      <c r="E387" s="3" t="str" cm="1">
        <f t="array" ref="E387">IFERROR(_xlfn._xlws.FILTER(BD_ATLETAS[TIEMPO],(BD_ATLETAS[ATLETA]=$A387)*(BD_ATLETAS[PRUEBA]='CHEQUEO D.M'!$B$1)*(BD_ATLETAS[SEXO]='CHEQUEO D.M'!$C$1)*(BD_ATLETAS[F. COMPETENCIA]='CHEQUEO D.M'!E$2)),"N/P")</f>
        <v>N/P</v>
      </c>
      <c r="F387" s="3" t="str" cm="1">
        <f t="array" ref="F387">IFERROR(_xlfn._xlws.FILTER(BD_ATLETAS[TIEMPO],(BD_ATLETAS[ATLETA]=$A387)*(BD_ATLETAS[PRUEBA]='CHEQUEO D.M'!$B$1)*(BD_ATLETAS[SEXO]='CHEQUEO D.M'!$C$1)*(BD_ATLETAS[F. COMPETENCIA]='CHEQUEO D.M'!F$2)),"N/P")</f>
        <v>N/P</v>
      </c>
      <c r="G387" s="3" t="str" cm="1">
        <f t="array" ref="G387">IFERROR(_xlfn._xlws.FILTER(BD_ATLETAS[TIEMPO],(BD_ATLETAS[ATLETA]=$A387)*(BD_ATLETAS[PRUEBA]='CHEQUEO D.M'!$B$1)*(BD_ATLETAS[SEXO]='CHEQUEO D.M'!$C$1)*(BD_ATLETAS[F. COMPETENCIA]='CHEQUEO D.M'!G$2)),"N/P")</f>
        <v>N/P</v>
      </c>
      <c r="H387" s="3" t="str" cm="1">
        <f t="array" ref="H387">IFERROR(_xlfn._xlws.FILTER(BD_ATLETAS[TIEMPO],(BD_ATLETAS[ATLETA]=$A387)*(BD_ATLETAS[PRUEBA]='CHEQUEO D.M'!$B$1)*(BD_ATLETAS[SEXO]='CHEQUEO D.M'!$C$1)*(BD_ATLETAS[F. COMPETENCIA]='CHEQUEO D.M'!H$2)),"N/P")</f>
        <v>N/P</v>
      </c>
      <c r="I387" s="3" t="str" cm="1">
        <f t="array" ref="I387">IFERROR(_xlfn._xlws.FILTER(BD_ATLETAS[TIEMPO],(BD_ATLETAS[ATLETA]=$A387)*(BD_ATLETAS[PRUEBA]='CHEQUEO D.M'!$B$1)*(BD_ATLETAS[SEXO]='CHEQUEO D.M'!$C$1)*(BD_ATLETAS[F. COMPETENCIA]='CHEQUEO D.M'!I$2)),"N/P")</f>
        <v>N/P</v>
      </c>
      <c r="J387" s="3" t="str" cm="1">
        <f t="array" ref="J387">IFERROR(_xlfn._xlws.FILTER(BD_ATLETAS[TIEMPO],(BD_ATLETAS[ATLETA]=$A387)*(BD_ATLETAS[PRUEBA]='CHEQUEO D.M'!$B$1)*(BD_ATLETAS[SEXO]='CHEQUEO D.M'!$C$1)*(BD_ATLETAS[F. COMPETENCIA]='CHEQUEO D.M'!J$2)),"N/P")</f>
        <v>N/P</v>
      </c>
      <c r="K387" s="3" t="str">
        <f t="shared" si="65"/>
        <v>-</v>
      </c>
      <c r="L387" s="3" t="str">
        <f t="shared" si="66"/>
        <v>-</v>
      </c>
      <c r="M387" s="1" t="str" cm="1">
        <f t="array" ref="M387">_xlfn.IFS(B387&lt;10,"",L387&gt;0,"",L387&lt;0,"VALIDO")</f>
        <v/>
      </c>
      <c r="N387" s="3" t="str">
        <f t="shared" ref="N387:N448" si="68">IFERROR(SUM(F387-E387),"")</f>
        <v/>
      </c>
      <c r="O387" s="3" t="str">
        <f t="shared" ref="O387:O448" si="69">IFERROR(SUM(G387-F387),"")</f>
        <v/>
      </c>
      <c r="P387" s="3" t="str">
        <f t="shared" ref="P387:P448" si="70">IFERROR(SUM(H387-G387),"")</f>
        <v/>
      </c>
      <c r="Q387" s="3" t="str">
        <f t="shared" ref="Q387:Q448" si="71">IFERROR(SUM(I387-H387),"")</f>
        <v/>
      </c>
      <c r="R387" s="3" t="str">
        <f t="shared" ref="R387:R448" si="72">IFERROR(SUM(J387-I387),"")</f>
        <v/>
      </c>
      <c r="S387" s="25" t="e" cm="1" vm="1">
        <f t="array" aca="1" ref="S387" ca="1">IF(INDEX(U387:X387,COUNTA(U387:X387))&lt;0,"MEJORA CONTINUA","")</f>
        <v>#VALUE!</v>
      </c>
      <c r="T387" s="1">
        <f t="shared" ref="T387:T448" si="73">COUNT(E387:J387)</f>
        <v>0</v>
      </c>
    </row>
    <row r="388" spans="2:20" x14ac:dyDescent="0.25">
      <c r="B388" s="1">
        <f>_xlfn.XLOOKUP(A388,ATLETAS!$C:$C,ATLETAS!B:B,"-")</f>
        <v>0</v>
      </c>
      <c r="C388" s="1">
        <f>_xlfn.XLOOKUP(A388,ATLETAS!$C:$C,ATLETAS!F:F,"-")</f>
        <v>0</v>
      </c>
      <c r="D388" s="19" t="str">
        <f t="shared" si="67"/>
        <v>-</v>
      </c>
      <c r="E388" s="3" t="str" cm="1">
        <f t="array" ref="E388">IFERROR(_xlfn._xlws.FILTER(BD_ATLETAS[TIEMPO],(BD_ATLETAS[ATLETA]=$A388)*(BD_ATLETAS[PRUEBA]='CHEQUEO D.M'!$B$1)*(BD_ATLETAS[SEXO]='CHEQUEO D.M'!$C$1)*(BD_ATLETAS[F. COMPETENCIA]='CHEQUEO D.M'!E$2)),"N/P")</f>
        <v>N/P</v>
      </c>
      <c r="F388" s="3" t="str" cm="1">
        <f t="array" ref="F388">IFERROR(_xlfn._xlws.FILTER(BD_ATLETAS[TIEMPO],(BD_ATLETAS[ATLETA]=$A388)*(BD_ATLETAS[PRUEBA]='CHEQUEO D.M'!$B$1)*(BD_ATLETAS[SEXO]='CHEQUEO D.M'!$C$1)*(BD_ATLETAS[F. COMPETENCIA]='CHEQUEO D.M'!F$2)),"N/P")</f>
        <v>N/P</v>
      </c>
      <c r="G388" s="3" t="str" cm="1">
        <f t="array" ref="G388">IFERROR(_xlfn._xlws.FILTER(BD_ATLETAS[TIEMPO],(BD_ATLETAS[ATLETA]=$A388)*(BD_ATLETAS[PRUEBA]='CHEQUEO D.M'!$B$1)*(BD_ATLETAS[SEXO]='CHEQUEO D.M'!$C$1)*(BD_ATLETAS[F. COMPETENCIA]='CHEQUEO D.M'!G$2)),"N/P")</f>
        <v>N/P</v>
      </c>
      <c r="H388" s="3" t="str" cm="1">
        <f t="array" ref="H388">IFERROR(_xlfn._xlws.FILTER(BD_ATLETAS[TIEMPO],(BD_ATLETAS[ATLETA]=$A388)*(BD_ATLETAS[PRUEBA]='CHEQUEO D.M'!$B$1)*(BD_ATLETAS[SEXO]='CHEQUEO D.M'!$C$1)*(BD_ATLETAS[F. COMPETENCIA]='CHEQUEO D.M'!H$2)),"N/P")</f>
        <v>N/P</v>
      </c>
      <c r="I388" s="3" t="str" cm="1">
        <f t="array" ref="I388">IFERROR(_xlfn._xlws.FILTER(BD_ATLETAS[TIEMPO],(BD_ATLETAS[ATLETA]=$A388)*(BD_ATLETAS[PRUEBA]='CHEQUEO D.M'!$B$1)*(BD_ATLETAS[SEXO]='CHEQUEO D.M'!$C$1)*(BD_ATLETAS[F. COMPETENCIA]='CHEQUEO D.M'!I$2)),"N/P")</f>
        <v>N/P</v>
      </c>
      <c r="J388" s="3" t="str" cm="1">
        <f t="array" ref="J388">IFERROR(_xlfn._xlws.FILTER(BD_ATLETAS[TIEMPO],(BD_ATLETAS[ATLETA]=$A388)*(BD_ATLETAS[PRUEBA]='CHEQUEO D.M'!$B$1)*(BD_ATLETAS[SEXO]='CHEQUEO D.M'!$C$1)*(BD_ATLETAS[F. COMPETENCIA]='CHEQUEO D.M'!J$2)),"N/P")</f>
        <v>N/P</v>
      </c>
      <c r="K388" s="3" t="str">
        <f t="shared" si="65"/>
        <v>-</v>
      </c>
      <c r="L388" s="3" t="str">
        <f t="shared" si="66"/>
        <v>-</v>
      </c>
      <c r="M388" s="1" t="str" cm="1">
        <f t="array" ref="M388">_xlfn.IFS(B388&lt;10,"",L388&gt;0,"",L388&lt;0,"VALIDO")</f>
        <v/>
      </c>
      <c r="N388" s="3" t="str">
        <f t="shared" si="68"/>
        <v/>
      </c>
      <c r="O388" s="3" t="str">
        <f t="shared" si="69"/>
        <v/>
      </c>
      <c r="P388" s="3" t="str">
        <f t="shared" si="70"/>
        <v/>
      </c>
      <c r="Q388" s="3" t="str">
        <f t="shared" si="71"/>
        <v/>
      </c>
      <c r="R388" s="3" t="str">
        <f t="shared" si="72"/>
        <v/>
      </c>
      <c r="S388" s="25" t="e" cm="1" vm="1">
        <f t="array" aca="1" ref="S388" ca="1">IF(INDEX(U388:X388,COUNTA(U388:X388))&lt;0,"MEJORA CONTINUA","")</f>
        <v>#VALUE!</v>
      </c>
      <c r="T388" s="1">
        <f t="shared" si="73"/>
        <v>0</v>
      </c>
    </row>
    <row r="389" spans="2:20" x14ac:dyDescent="0.25">
      <c r="B389" s="1">
        <f>_xlfn.XLOOKUP(A389,ATLETAS!$C:$C,ATLETAS!B:B,"-")</f>
        <v>0</v>
      </c>
      <c r="C389" s="1">
        <f>_xlfn.XLOOKUP(A389,ATLETAS!$C:$C,ATLETAS!F:F,"-")</f>
        <v>0</v>
      </c>
      <c r="D389" s="19" t="str">
        <f t="shared" si="67"/>
        <v>-</v>
      </c>
      <c r="E389" s="3" t="str" cm="1">
        <f t="array" ref="E389">IFERROR(_xlfn._xlws.FILTER(BD_ATLETAS[TIEMPO],(BD_ATLETAS[ATLETA]=$A389)*(BD_ATLETAS[PRUEBA]='CHEQUEO D.M'!$B$1)*(BD_ATLETAS[SEXO]='CHEQUEO D.M'!$C$1)*(BD_ATLETAS[F. COMPETENCIA]='CHEQUEO D.M'!E$2)),"N/P")</f>
        <v>N/P</v>
      </c>
      <c r="F389" s="3" t="str" cm="1">
        <f t="array" ref="F389">IFERROR(_xlfn._xlws.FILTER(BD_ATLETAS[TIEMPO],(BD_ATLETAS[ATLETA]=$A389)*(BD_ATLETAS[PRUEBA]='CHEQUEO D.M'!$B$1)*(BD_ATLETAS[SEXO]='CHEQUEO D.M'!$C$1)*(BD_ATLETAS[F. COMPETENCIA]='CHEQUEO D.M'!F$2)),"N/P")</f>
        <v>N/P</v>
      </c>
      <c r="G389" s="3" t="str" cm="1">
        <f t="array" ref="G389">IFERROR(_xlfn._xlws.FILTER(BD_ATLETAS[TIEMPO],(BD_ATLETAS[ATLETA]=$A389)*(BD_ATLETAS[PRUEBA]='CHEQUEO D.M'!$B$1)*(BD_ATLETAS[SEXO]='CHEQUEO D.M'!$C$1)*(BD_ATLETAS[F. COMPETENCIA]='CHEQUEO D.M'!G$2)),"N/P")</f>
        <v>N/P</v>
      </c>
      <c r="H389" s="3" t="str" cm="1">
        <f t="array" ref="H389">IFERROR(_xlfn._xlws.FILTER(BD_ATLETAS[TIEMPO],(BD_ATLETAS[ATLETA]=$A389)*(BD_ATLETAS[PRUEBA]='CHEQUEO D.M'!$B$1)*(BD_ATLETAS[SEXO]='CHEQUEO D.M'!$C$1)*(BD_ATLETAS[F. COMPETENCIA]='CHEQUEO D.M'!H$2)),"N/P")</f>
        <v>N/P</v>
      </c>
      <c r="I389" s="3" t="str" cm="1">
        <f t="array" ref="I389">IFERROR(_xlfn._xlws.FILTER(BD_ATLETAS[TIEMPO],(BD_ATLETAS[ATLETA]=$A389)*(BD_ATLETAS[PRUEBA]='CHEQUEO D.M'!$B$1)*(BD_ATLETAS[SEXO]='CHEQUEO D.M'!$C$1)*(BD_ATLETAS[F. COMPETENCIA]='CHEQUEO D.M'!I$2)),"N/P")</f>
        <v>N/P</v>
      </c>
      <c r="J389" s="3" t="str" cm="1">
        <f t="array" ref="J389">IFERROR(_xlfn._xlws.FILTER(BD_ATLETAS[TIEMPO],(BD_ATLETAS[ATLETA]=$A389)*(BD_ATLETAS[PRUEBA]='CHEQUEO D.M'!$B$1)*(BD_ATLETAS[SEXO]='CHEQUEO D.M'!$C$1)*(BD_ATLETAS[F. COMPETENCIA]='CHEQUEO D.M'!J$2)),"N/P")</f>
        <v>N/P</v>
      </c>
      <c r="K389" s="3" t="str">
        <f t="shared" si="65"/>
        <v>-</v>
      </c>
      <c r="L389" s="3" t="str">
        <f t="shared" si="66"/>
        <v>-</v>
      </c>
      <c r="M389" s="1" t="str" cm="1">
        <f t="array" ref="M389">_xlfn.IFS(B389&lt;10,"",L389&gt;0,"",L389&lt;0,"VALIDO")</f>
        <v/>
      </c>
      <c r="N389" s="3" t="str">
        <f t="shared" si="68"/>
        <v/>
      </c>
      <c r="O389" s="3" t="str">
        <f t="shared" si="69"/>
        <v/>
      </c>
      <c r="P389" s="3" t="str">
        <f t="shared" si="70"/>
        <v/>
      </c>
      <c r="Q389" s="3" t="str">
        <f t="shared" si="71"/>
        <v/>
      </c>
      <c r="R389" s="3" t="str">
        <f t="shared" si="72"/>
        <v/>
      </c>
      <c r="S389" s="25" t="e" cm="1" vm="1">
        <f t="array" aca="1" ref="S389" ca="1">IF(INDEX(U389:X389,COUNTA(U389:X389))&lt;0,"MEJORA CONTINUA","")</f>
        <v>#VALUE!</v>
      </c>
      <c r="T389" s="1">
        <f t="shared" si="73"/>
        <v>0</v>
      </c>
    </row>
    <row r="390" spans="2:20" x14ac:dyDescent="0.25">
      <c r="B390" s="1">
        <f>_xlfn.XLOOKUP(A390,ATLETAS!$C:$C,ATLETAS!B:B,"-")</f>
        <v>0</v>
      </c>
      <c r="C390" s="1">
        <f>_xlfn.XLOOKUP(A390,ATLETAS!$C:$C,ATLETAS!F:F,"-")</f>
        <v>0</v>
      </c>
      <c r="D390" s="19" t="str">
        <f t="shared" si="67"/>
        <v>-</v>
      </c>
      <c r="E390" s="3" t="str" cm="1">
        <f t="array" ref="E390">IFERROR(_xlfn._xlws.FILTER(BD_ATLETAS[TIEMPO],(BD_ATLETAS[ATLETA]=$A390)*(BD_ATLETAS[PRUEBA]='CHEQUEO D.M'!$B$1)*(BD_ATLETAS[SEXO]='CHEQUEO D.M'!$C$1)*(BD_ATLETAS[F. COMPETENCIA]='CHEQUEO D.M'!E$2)),"N/P")</f>
        <v>N/P</v>
      </c>
      <c r="F390" s="3" t="str" cm="1">
        <f t="array" ref="F390">IFERROR(_xlfn._xlws.FILTER(BD_ATLETAS[TIEMPO],(BD_ATLETAS[ATLETA]=$A390)*(BD_ATLETAS[PRUEBA]='CHEQUEO D.M'!$B$1)*(BD_ATLETAS[SEXO]='CHEQUEO D.M'!$C$1)*(BD_ATLETAS[F. COMPETENCIA]='CHEQUEO D.M'!F$2)),"N/P")</f>
        <v>N/P</v>
      </c>
      <c r="G390" s="3" t="str" cm="1">
        <f t="array" ref="G390">IFERROR(_xlfn._xlws.FILTER(BD_ATLETAS[TIEMPO],(BD_ATLETAS[ATLETA]=$A390)*(BD_ATLETAS[PRUEBA]='CHEQUEO D.M'!$B$1)*(BD_ATLETAS[SEXO]='CHEQUEO D.M'!$C$1)*(BD_ATLETAS[F. COMPETENCIA]='CHEQUEO D.M'!G$2)),"N/P")</f>
        <v>N/P</v>
      </c>
      <c r="H390" s="3" t="str" cm="1">
        <f t="array" ref="H390">IFERROR(_xlfn._xlws.FILTER(BD_ATLETAS[TIEMPO],(BD_ATLETAS[ATLETA]=$A390)*(BD_ATLETAS[PRUEBA]='CHEQUEO D.M'!$B$1)*(BD_ATLETAS[SEXO]='CHEQUEO D.M'!$C$1)*(BD_ATLETAS[F. COMPETENCIA]='CHEQUEO D.M'!H$2)),"N/P")</f>
        <v>N/P</v>
      </c>
      <c r="I390" s="3" t="str" cm="1">
        <f t="array" ref="I390">IFERROR(_xlfn._xlws.FILTER(BD_ATLETAS[TIEMPO],(BD_ATLETAS[ATLETA]=$A390)*(BD_ATLETAS[PRUEBA]='CHEQUEO D.M'!$B$1)*(BD_ATLETAS[SEXO]='CHEQUEO D.M'!$C$1)*(BD_ATLETAS[F. COMPETENCIA]='CHEQUEO D.M'!I$2)),"N/P")</f>
        <v>N/P</v>
      </c>
      <c r="J390" s="3" t="str" cm="1">
        <f t="array" ref="J390">IFERROR(_xlfn._xlws.FILTER(BD_ATLETAS[TIEMPO],(BD_ATLETAS[ATLETA]=$A390)*(BD_ATLETAS[PRUEBA]='CHEQUEO D.M'!$B$1)*(BD_ATLETAS[SEXO]='CHEQUEO D.M'!$C$1)*(BD_ATLETAS[F. COMPETENCIA]='CHEQUEO D.M'!J$2)),"N/P")</f>
        <v>N/P</v>
      </c>
      <c r="K390" s="3" t="str">
        <f t="shared" si="65"/>
        <v>-</v>
      </c>
      <c r="L390" s="3" t="str">
        <f t="shared" si="66"/>
        <v>-</v>
      </c>
      <c r="M390" s="1" t="str" cm="1">
        <f t="array" ref="M390">_xlfn.IFS(B390&lt;10,"",L390&gt;0,"",L390&lt;0,"VALIDO")</f>
        <v/>
      </c>
      <c r="N390" s="3" t="str">
        <f t="shared" si="68"/>
        <v/>
      </c>
      <c r="O390" s="3" t="str">
        <f t="shared" si="69"/>
        <v/>
      </c>
      <c r="P390" s="3" t="str">
        <f t="shared" si="70"/>
        <v/>
      </c>
      <c r="Q390" s="3" t="str">
        <f t="shared" si="71"/>
        <v/>
      </c>
      <c r="R390" s="3" t="str">
        <f t="shared" si="72"/>
        <v/>
      </c>
      <c r="S390" s="25" t="e" cm="1" vm="1">
        <f t="array" aca="1" ref="S390" ca="1">IF(INDEX(U390:X390,COUNTA(U390:X390))&lt;0,"MEJORA CONTINUA","")</f>
        <v>#VALUE!</v>
      </c>
      <c r="T390" s="1">
        <f t="shared" si="73"/>
        <v>0</v>
      </c>
    </row>
    <row r="391" spans="2:20" x14ac:dyDescent="0.25">
      <c r="B391" s="1">
        <f>_xlfn.XLOOKUP(A391,ATLETAS!$C:$C,ATLETAS!B:B,"-")</f>
        <v>0</v>
      </c>
      <c r="C391" s="1">
        <f>_xlfn.XLOOKUP(A391,ATLETAS!$C:$C,ATLETAS!F:F,"-")</f>
        <v>0</v>
      </c>
      <c r="D391" s="19" t="str">
        <f t="shared" si="67"/>
        <v>-</v>
      </c>
      <c r="E391" s="3" t="str" cm="1">
        <f t="array" ref="E391">IFERROR(_xlfn._xlws.FILTER(BD_ATLETAS[TIEMPO],(BD_ATLETAS[ATLETA]=$A391)*(BD_ATLETAS[PRUEBA]='CHEQUEO D.M'!$B$1)*(BD_ATLETAS[SEXO]='CHEQUEO D.M'!$C$1)*(BD_ATLETAS[F. COMPETENCIA]='CHEQUEO D.M'!E$2)),"N/P")</f>
        <v>N/P</v>
      </c>
      <c r="F391" s="3" t="str" cm="1">
        <f t="array" ref="F391">IFERROR(_xlfn._xlws.FILTER(BD_ATLETAS[TIEMPO],(BD_ATLETAS[ATLETA]=$A391)*(BD_ATLETAS[PRUEBA]='CHEQUEO D.M'!$B$1)*(BD_ATLETAS[SEXO]='CHEQUEO D.M'!$C$1)*(BD_ATLETAS[F. COMPETENCIA]='CHEQUEO D.M'!F$2)),"N/P")</f>
        <v>N/P</v>
      </c>
      <c r="G391" s="3" t="str" cm="1">
        <f t="array" ref="G391">IFERROR(_xlfn._xlws.FILTER(BD_ATLETAS[TIEMPO],(BD_ATLETAS[ATLETA]=$A391)*(BD_ATLETAS[PRUEBA]='CHEQUEO D.M'!$B$1)*(BD_ATLETAS[SEXO]='CHEQUEO D.M'!$C$1)*(BD_ATLETAS[F. COMPETENCIA]='CHEQUEO D.M'!G$2)),"N/P")</f>
        <v>N/P</v>
      </c>
      <c r="H391" s="3" t="str" cm="1">
        <f t="array" ref="H391">IFERROR(_xlfn._xlws.FILTER(BD_ATLETAS[TIEMPO],(BD_ATLETAS[ATLETA]=$A391)*(BD_ATLETAS[PRUEBA]='CHEQUEO D.M'!$B$1)*(BD_ATLETAS[SEXO]='CHEQUEO D.M'!$C$1)*(BD_ATLETAS[F. COMPETENCIA]='CHEQUEO D.M'!H$2)),"N/P")</f>
        <v>N/P</v>
      </c>
      <c r="I391" s="3" t="str" cm="1">
        <f t="array" ref="I391">IFERROR(_xlfn._xlws.FILTER(BD_ATLETAS[TIEMPO],(BD_ATLETAS[ATLETA]=$A391)*(BD_ATLETAS[PRUEBA]='CHEQUEO D.M'!$B$1)*(BD_ATLETAS[SEXO]='CHEQUEO D.M'!$C$1)*(BD_ATLETAS[F. COMPETENCIA]='CHEQUEO D.M'!I$2)),"N/P")</f>
        <v>N/P</v>
      </c>
      <c r="J391" s="3" t="str" cm="1">
        <f t="array" ref="J391">IFERROR(_xlfn._xlws.FILTER(BD_ATLETAS[TIEMPO],(BD_ATLETAS[ATLETA]=$A391)*(BD_ATLETAS[PRUEBA]='CHEQUEO D.M'!$B$1)*(BD_ATLETAS[SEXO]='CHEQUEO D.M'!$C$1)*(BD_ATLETAS[F. COMPETENCIA]='CHEQUEO D.M'!J$2)),"N/P")</f>
        <v>N/P</v>
      </c>
      <c r="K391" s="3" t="str">
        <f t="shared" si="65"/>
        <v>-</v>
      </c>
      <c r="L391" s="3" t="str">
        <f t="shared" si="66"/>
        <v>-</v>
      </c>
      <c r="M391" s="1" t="str" cm="1">
        <f t="array" ref="M391">_xlfn.IFS(B391&lt;10,"",L391&gt;0,"",L391&lt;0,"VALIDO")</f>
        <v/>
      </c>
      <c r="N391" s="3" t="str">
        <f t="shared" si="68"/>
        <v/>
      </c>
      <c r="O391" s="3" t="str">
        <f t="shared" si="69"/>
        <v/>
      </c>
      <c r="P391" s="3" t="str">
        <f t="shared" si="70"/>
        <v/>
      </c>
      <c r="Q391" s="3" t="str">
        <f t="shared" si="71"/>
        <v/>
      </c>
      <c r="R391" s="3" t="str">
        <f t="shared" si="72"/>
        <v/>
      </c>
      <c r="S391" s="25" t="e" cm="1" vm="1">
        <f t="array" aca="1" ref="S391" ca="1">IF(INDEX(U391:X391,COUNTA(U391:X391))&lt;0,"MEJORA CONTINUA","")</f>
        <v>#VALUE!</v>
      </c>
      <c r="T391" s="1">
        <f t="shared" si="73"/>
        <v>0</v>
      </c>
    </row>
    <row r="392" spans="2:20" x14ac:dyDescent="0.25">
      <c r="B392" s="1">
        <f>_xlfn.XLOOKUP(A392,ATLETAS!$C:$C,ATLETAS!B:B,"-")</f>
        <v>0</v>
      </c>
      <c r="C392" s="1">
        <f>_xlfn.XLOOKUP(A392,ATLETAS!$C:$C,ATLETAS!F:F,"-")</f>
        <v>0</v>
      </c>
      <c r="D392" s="19" t="str">
        <f t="shared" si="67"/>
        <v>-</v>
      </c>
      <c r="E392" s="3" t="str" cm="1">
        <f t="array" ref="E392">IFERROR(_xlfn._xlws.FILTER(BD_ATLETAS[TIEMPO],(BD_ATLETAS[ATLETA]=$A392)*(BD_ATLETAS[PRUEBA]='CHEQUEO D.M'!$B$1)*(BD_ATLETAS[SEXO]='CHEQUEO D.M'!$C$1)*(BD_ATLETAS[F. COMPETENCIA]='CHEQUEO D.M'!E$2)),"N/P")</f>
        <v>N/P</v>
      </c>
      <c r="F392" s="3" t="str" cm="1">
        <f t="array" ref="F392">IFERROR(_xlfn._xlws.FILTER(BD_ATLETAS[TIEMPO],(BD_ATLETAS[ATLETA]=$A392)*(BD_ATLETAS[PRUEBA]='CHEQUEO D.M'!$B$1)*(BD_ATLETAS[SEXO]='CHEQUEO D.M'!$C$1)*(BD_ATLETAS[F. COMPETENCIA]='CHEQUEO D.M'!F$2)),"N/P")</f>
        <v>N/P</v>
      </c>
      <c r="G392" s="3" t="str" cm="1">
        <f t="array" ref="G392">IFERROR(_xlfn._xlws.FILTER(BD_ATLETAS[TIEMPO],(BD_ATLETAS[ATLETA]=$A392)*(BD_ATLETAS[PRUEBA]='CHEQUEO D.M'!$B$1)*(BD_ATLETAS[SEXO]='CHEQUEO D.M'!$C$1)*(BD_ATLETAS[F. COMPETENCIA]='CHEQUEO D.M'!G$2)),"N/P")</f>
        <v>N/P</v>
      </c>
      <c r="H392" s="3" t="str" cm="1">
        <f t="array" ref="H392">IFERROR(_xlfn._xlws.FILTER(BD_ATLETAS[TIEMPO],(BD_ATLETAS[ATLETA]=$A392)*(BD_ATLETAS[PRUEBA]='CHEQUEO D.M'!$B$1)*(BD_ATLETAS[SEXO]='CHEQUEO D.M'!$C$1)*(BD_ATLETAS[F. COMPETENCIA]='CHEQUEO D.M'!H$2)),"N/P")</f>
        <v>N/P</v>
      </c>
      <c r="I392" s="3" t="str" cm="1">
        <f t="array" ref="I392">IFERROR(_xlfn._xlws.FILTER(BD_ATLETAS[TIEMPO],(BD_ATLETAS[ATLETA]=$A392)*(BD_ATLETAS[PRUEBA]='CHEQUEO D.M'!$B$1)*(BD_ATLETAS[SEXO]='CHEQUEO D.M'!$C$1)*(BD_ATLETAS[F. COMPETENCIA]='CHEQUEO D.M'!I$2)),"N/P")</f>
        <v>N/P</v>
      </c>
      <c r="J392" s="3" t="str" cm="1">
        <f t="array" ref="J392">IFERROR(_xlfn._xlws.FILTER(BD_ATLETAS[TIEMPO],(BD_ATLETAS[ATLETA]=$A392)*(BD_ATLETAS[PRUEBA]='CHEQUEO D.M'!$B$1)*(BD_ATLETAS[SEXO]='CHEQUEO D.M'!$C$1)*(BD_ATLETAS[F. COMPETENCIA]='CHEQUEO D.M'!J$2)),"N/P")</f>
        <v>N/P</v>
      </c>
      <c r="K392" s="3" t="str">
        <f t="shared" si="65"/>
        <v>-</v>
      </c>
      <c r="L392" s="3" t="str">
        <f t="shared" si="66"/>
        <v>-</v>
      </c>
      <c r="M392" s="1" t="str" cm="1">
        <f t="array" ref="M392">_xlfn.IFS(B392&lt;10,"",L392&gt;0,"",L392&lt;0,"VALIDO")</f>
        <v/>
      </c>
      <c r="N392" s="3" t="str">
        <f t="shared" si="68"/>
        <v/>
      </c>
      <c r="O392" s="3" t="str">
        <f t="shared" si="69"/>
        <v/>
      </c>
      <c r="P392" s="3" t="str">
        <f t="shared" si="70"/>
        <v/>
      </c>
      <c r="Q392" s="3" t="str">
        <f t="shared" si="71"/>
        <v/>
      </c>
      <c r="R392" s="3" t="str">
        <f t="shared" si="72"/>
        <v/>
      </c>
      <c r="S392" s="25" t="e" cm="1" vm="1">
        <f t="array" aca="1" ref="S392" ca="1">IF(INDEX(U392:X392,COUNTA(U392:X392))&lt;0,"MEJORA CONTINUA","")</f>
        <v>#VALUE!</v>
      </c>
      <c r="T392" s="1">
        <f t="shared" si="73"/>
        <v>0</v>
      </c>
    </row>
    <row r="393" spans="2:20" x14ac:dyDescent="0.25">
      <c r="B393" s="1">
        <f>_xlfn.XLOOKUP(A393,ATLETAS!$C:$C,ATLETAS!B:B,"-")</f>
        <v>0</v>
      </c>
      <c r="C393" s="1">
        <f>_xlfn.XLOOKUP(A393,ATLETAS!$C:$C,ATLETAS!F:F,"-")</f>
        <v>0</v>
      </c>
      <c r="D393" s="19" t="str">
        <f t="shared" si="67"/>
        <v>-</v>
      </c>
      <c r="E393" s="3" t="str" cm="1">
        <f t="array" ref="E393">IFERROR(_xlfn._xlws.FILTER(BD_ATLETAS[TIEMPO],(BD_ATLETAS[ATLETA]=$A393)*(BD_ATLETAS[PRUEBA]='CHEQUEO D.M'!$B$1)*(BD_ATLETAS[SEXO]='CHEQUEO D.M'!$C$1)*(BD_ATLETAS[F. COMPETENCIA]='CHEQUEO D.M'!E$2)),"N/P")</f>
        <v>N/P</v>
      </c>
      <c r="F393" s="3" t="str" cm="1">
        <f t="array" ref="F393">IFERROR(_xlfn._xlws.FILTER(BD_ATLETAS[TIEMPO],(BD_ATLETAS[ATLETA]=$A393)*(BD_ATLETAS[PRUEBA]='CHEQUEO D.M'!$B$1)*(BD_ATLETAS[SEXO]='CHEQUEO D.M'!$C$1)*(BD_ATLETAS[F. COMPETENCIA]='CHEQUEO D.M'!F$2)),"N/P")</f>
        <v>N/P</v>
      </c>
      <c r="G393" s="3" t="str" cm="1">
        <f t="array" ref="G393">IFERROR(_xlfn._xlws.FILTER(BD_ATLETAS[TIEMPO],(BD_ATLETAS[ATLETA]=$A393)*(BD_ATLETAS[PRUEBA]='CHEQUEO D.M'!$B$1)*(BD_ATLETAS[SEXO]='CHEQUEO D.M'!$C$1)*(BD_ATLETAS[F. COMPETENCIA]='CHEQUEO D.M'!G$2)),"N/P")</f>
        <v>N/P</v>
      </c>
      <c r="H393" s="3" t="str" cm="1">
        <f t="array" ref="H393">IFERROR(_xlfn._xlws.FILTER(BD_ATLETAS[TIEMPO],(BD_ATLETAS[ATLETA]=$A393)*(BD_ATLETAS[PRUEBA]='CHEQUEO D.M'!$B$1)*(BD_ATLETAS[SEXO]='CHEQUEO D.M'!$C$1)*(BD_ATLETAS[F. COMPETENCIA]='CHEQUEO D.M'!H$2)),"N/P")</f>
        <v>N/P</v>
      </c>
      <c r="I393" s="3" t="str" cm="1">
        <f t="array" ref="I393">IFERROR(_xlfn._xlws.FILTER(BD_ATLETAS[TIEMPO],(BD_ATLETAS[ATLETA]=$A393)*(BD_ATLETAS[PRUEBA]='CHEQUEO D.M'!$B$1)*(BD_ATLETAS[SEXO]='CHEQUEO D.M'!$C$1)*(BD_ATLETAS[F. COMPETENCIA]='CHEQUEO D.M'!I$2)),"N/P")</f>
        <v>N/P</v>
      </c>
      <c r="J393" s="3" t="str" cm="1">
        <f t="array" ref="J393">IFERROR(_xlfn._xlws.FILTER(BD_ATLETAS[TIEMPO],(BD_ATLETAS[ATLETA]=$A393)*(BD_ATLETAS[PRUEBA]='CHEQUEO D.M'!$B$1)*(BD_ATLETAS[SEXO]='CHEQUEO D.M'!$C$1)*(BD_ATLETAS[F. COMPETENCIA]='CHEQUEO D.M'!J$2)),"N/P")</f>
        <v>N/P</v>
      </c>
      <c r="K393" s="3" t="str">
        <f t="shared" si="65"/>
        <v>-</v>
      </c>
      <c r="L393" s="3" t="str">
        <f t="shared" si="66"/>
        <v>-</v>
      </c>
      <c r="M393" s="1" t="str" cm="1">
        <f t="array" ref="M393">_xlfn.IFS(B393&lt;10,"",L393&gt;0,"",L393&lt;0,"VALIDO")</f>
        <v/>
      </c>
      <c r="N393" s="3" t="str">
        <f t="shared" si="68"/>
        <v/>
      </c>
      <c r="O393" s="3" t="str">
        <f t="shared" si="69"/>
        <v/>
      </c>
      <c r="P393" s="3" t="str">
        <f t="shared" si="70"/>
        <v/>
      </c>
      <c r="Q393" s="3" t="str">
        <f t="shared" si="71"/>
        <v/>
      </c>
      <c r="R393" s="3" t="str">
        <f t="shared" si="72"/>
        <v/>
      </c>
      <c r="S393" s="25" t="e" cm="1" vm="1">
        <f t="array" aca="1" ref="S393" ca="1">IF(INDEX(U393:X393,COUNTA(U393:X393))&lt;0,"MEJORA CONTINUA","")</f>
        <v>#VALUE!</v>
      </c>
      <c r="T393" s="1">
        <f t="shared" si="73"/>
        <v>0</v>
      </c>
    </row>
    <row r="394" spans="2:20" x14ac:dyDescent="0.25">
      <c r="B394" s="1">
        <f>_xlfn.XLOOKUP(A394,ATLETAS!$C:$C,ATLETAS!B:B,"-")</f>
        <v>0</v>
      </c>
      <c r="C394" s="1">
        <f>_xlfn.XLOOKUP(A394,ATLETAS!$C:$C,ATLETAS!F:F,"-")</f>
        <v>0</v>
      </c>
      <c r="D394" s="19" t="str">
        <f t="shared" si="67"/>
        <v>-</v>
      </c>
      <c r="E394" s="3" t="str" cm="1">
        <f t="array" ref="E394">IFERROR(_xlfn._xlws.FILTER(BD_ATLETAS[TIEMPO],(BD_ATLETAS[ATLETA]=$A394)*(BD_ATLETAS[PRUEBA]='CHEQUEO D.M'!$B$1)*(BD_ATLETAS[SEXO]='CHEQUEO D.M'!$C$1)*(BD_ATLETAS[F. COMPETENCIA]='CHEQUEO D.M'!E$2)),"N/P")</f>
        <v>N/P</v>
      </c>
      <c r="F394" s="3" t="str" cm="1">
        <f t="array" ref="F394">IFERROR(_xlfn._xlws.FILTER(BD_ATLETAS[TIEMPO],(BD_ATLETAS[ATLETA]=$A394)*(BD_ATLETAS[PRUEBA]='CHEQUEO D.M'!$B$1)*(BD_ATLETAS[SEXO]='CHEQUEO D.M'!$C$1)*(BD_ATLETAS[F. COMPETENCIA]='CHEQUEO D.M'!F$2)),"N/P")</f>
        <v>N/P</v>
      </c>
      <c r="G394" s="3" t="str" cm="1">
        <f t="array" ref="G394">IFERROR(_xlfn._xlws.FILTER(BD_ATLETAS[TIEMPO],(BD_ATLETAS[ATLETA]=$A394)*(BD_ATLETAS[PRUEBA]='CHEQUEO D.M'!$B$1)*(BD_ATLETAS[SEXO]='CHEQUEO D.M'!$C$1)*(BD_ATLETAS[F. COMPETENCIA]='CHEQUEO D.M'!G$2)),"N/P")</f>
        <v>N/P</v>
      </c>
      <c r="H394" s="3" t="str" cm="1">
        <f t="array" ref="H394">IFERROR(_xlfn._xlws.FILTER(BD_ATLETAS[TIEMPO],(BD_ATLETAS[ATLETA]=$A394)*(BD_ATLETAS[PRUEBA]='CHEQUEO D.M'!$B$1)*(BD_ATLETAS[SEXO]='CHEQUEO D.M'!$C$1)*(BD_ATLETAS[F. COMPETENCIA]='CHEQUEO D.M'!H$2)),"N/P")</f>
        <v>N/P</v>
      </c>
      <c r="I394" s="3" t="str" cm="1">
        <f t="array" ref="I394">IFERROR(_xlfn._xlws.FILTER(BD_ATLETAS[TIEMPO],(BD_ATLETAS[ATLETA]=$A394)*(BD_ATLETAS[PRUEBA]='CHEQUEO D.M'!$B$1)*(BD_ATLETAS[SEXO]='CHEQUEO D.M'!$C$1)*(BD_ATLETAS[F. COMPETENCIA]='CHEQUEO D.M'!I$2)),"N/P")</f>
        <v>N/P</v>
      </c>
      <c r="J394" s="3" t="str" cm="1">
        <f t="array" ref="J394">IFERROR(_xlfn._xlws.FILTER(BD_ATLETAS[TIEMPO],(BD_ATLETAS[ATLETA]=$A394)*(BD_ATLETAS[PRUEBA]='CHEQUEO D.M'!$B$1)*(BD_ATLETAS[SEXO]='CHEQUEO D.M'!$C$1)*(BD_ATLETAS[F. COMPETENCIA]='CHEQUEO D.M'!J$2)),"N/P")</f>
        <v>N/P</v>
      </c>
      <c r="K394" s="3" t="str">
        <f t="shared" si="65"/>
        <v>-</v>
      </c>
      <c r="L394" s="3" t="str">
        <f t="shared" si="66"/>
        <v>-</v>
      </c>
      <c r="M394" s="1" t="str" cm="1">
        <f t="array" ref="M394">_xlfn.IFS(B394&lt;10,"",L394&gt;0,"",L394&lt;0,"VALIDO")</f>
        <v/>
      </c>
      <c r="N394" s="3" t="str">
        <f t="shared" si="68"/>
        <v/>
      </c>
      <c r="O394" s="3" t="str">
        <f t="shared" si="69"/>
        <v/>
      </c>
      <c r="P394" s="3" t="str">
        <f t="shared" si="70"/>
        <v/>
      </c>
      <c r="Q394" s="3" t="str">
        <f t="shared" si="71"/>
        <v/>
      </c>
      <c r="R394" s="3" t="str">
        <f t="shared" si="72"/>
        <v/>
      </c>
      <c r="S394" s="25" t="e" cm="1" vm="1">
        <f t="array" aca="1" ref="S394" ca="1">IF(INDEX(U394:X394,COUNTA(U394:X394))&lt;0,"MEJORA CONTINUA","")</f>
        <v>#VALUE!</v>
      </c>
      <c r="T394" s="1">
        <f t="shared" si="73"/>
        <v>0</v>
      </c>
    </row>
    <row r="395" spans="2:20" x14ac:dyDescent="0.25">
      <c r="B395" s="1">
        <f>_xlfn.XLOOKUP(A395,ATLETAS!$C:$C,ATLETAS!B:B,"-")</f>
        <v>0</v>
      </c>
      <c r="C395" s="1">
        <f>_xlfn.XLOOKUP(A395,ATLETAS!$C:$C,ATLETAS!F:F,"-")</f>
        <v>0</v>
      </c>
      <c r="D395" s="19" t="str">
        <f t="shared" si="67"/>
        <v>-</v>
      </c>
      <c r="E395" s="3" t="str" cm="1">
        <f t="array" ref="E395">IFERROR(_xlfn._xlws.FILTER(BD_ATLETAS[TIEMPO],(BD_ATLETAS[ATLETA]=$A395)*(BD_ATLETAS[PRUEBA]='CHEQUEO D.M'!$B$1)*(BD_ATLETAS[SEXO]='CHEQUEO D.M'!$C$1)*(BD_ATLETAS[F. COMPETENCIA]='CHEQUEO D.M'!E$2)),"N/P")</f>
        <v>N/P</v>
      </c>
      <c r="F395" s="3" t="str" cm="1">
        <f t="array" ref="F395">IFERROR(_xlfn._xlws.FILTER(BD_ATLETAS[TIEMPO],(BD_ATLETAS[ATLETA]=$A395)*(BD_ATLETAS[PRUEBA]='CHEQUEO D.M'!$B$1)*(BD_ATLETAS[SEXO]='CHEQUEO D.M'!$C$1)*(BD_ATLETAS[F. COMPETENCIA]='CHEQUEO D.M'!F$2)),"N/P")</f>
        <v>N/P</v>
      </c>
      <c r="G395" s="3" t="str" cm="1">
        <f t="array" ref="G395">IFERROR(_xlfn._xlws.FILTER(BD_ATLETAS[TIEMPO],(BD_ATLETAS[ATLETA]=$A395)*(BD_ATLETAS[PRUEBA]='CHEQUEO D.M'!$B$1)*(BD_ATLETAS[SEXO]='CHEQUEO D.M'!$C$1)*(BD_ATLETAS[F. COMPETENCIA]='CHEQUEO D.M'!G$2)),"N/P")</f>
        <v>N/P</v>
      </c>
      <c r="H395" s="3" t="str" cm="1">
        <f t="array" ref="H395">IFERROR(_xlfn._xlws.FILTER(BD_ATLETAS[TIEMPO],(BD_ATLETAS[ATLETA]=$A395)*(BD_ATLETAS[PRUEBA]='CHEQUEO D.M'!$B$1)*(BD_ATLETAS[SEXO]='CHEQUEO D.M'!$C$1)*(BD_ATLETAS[F. COMPETENCIA]='CHEQUEO D.M'!H$2)),"N/P")</f>
        <v>N/P</v>
      </c>
      <c r="I395" s="3" t="str" cm="1">
        <f t="array" ref="I395">IFERROR(_xlfn._xlws.FILTER(BD_ATLETAS[TIEMPO],(BD_ATLETAS[ATLETA]=$A395)*(BD_ATLETAS[PRUEBA]='CHEQUEO D.M'!$B$1)*(BD_ATLETAS[SEXO]='CHEQUEO D.M'!$C$1)*(BD_ATLETAS[F. COMPETENCIA]='CHEQUEO D.M'!I$2)),"N/P")</f>
        <v>N/P</v>
      </c>
      <c r="J395" s="3" t="str" cm="1">
        <f t="array" ref="J395">IFERROR(_xlfn._xlws.FILTER(BD_ATLETAS[TIEMPO],(BD_ATLETAS[ATLETA]=$A395)*(BD_ATLETAS[PRUEBA]='CHEQUEO D.M'!$B$1)*(BD_ATLETAS[SEXO]='CHEQUEO D.M'!$C$1)*(BD_ATLETAS[F. COMPETENCIA]='CHEQUEO D.M'!J$2)),"N/P")</f>
        <v>N/P</v>
      </c>
      <c r="K395" s="3" t="str">
        <f t="shared" si="65"/>
        <v>-</v>
      </c>
      <c r="L395" s="3" t="str">
        <f t="shared" si="66"/>
        <v>-</v>
      </c>
      <c r="M395" s="1" t="str" cm="1">
        <f t="array" ref="M395">_xlfn.IFS(B395&lt;10,"",L395&gt;0,"",L395&lt;0,"VALIDO")</f>
        <v/>
      </c>
      <c r="N395" s="3" t="str">
        <f t="shared" si="68"/>
        <v/>
      </c>
      <c r="O395" s="3" t="str">
        <f t="shared" si="69"/>
        <v/>
      </c>
      <c r="P395" s="3" t="str">
        <f t="shared" si="70"/>
        <v/>
      </c>
      <c r="Q395" s="3" t="str">
        <f t="shared" si="71"/>
        <v/>
      </c>
      <c r="R395" s="3" t="str">
        <f t="shared" si="72"/>
        <v/>
      </c>
      <c r="S395" s="25" t="e" cm="1" vm="1">
        <f t="array" aca="1" ref="S395" ca="1">IF(INDEX(U395:X395,COUNTA(U395:X395))&lt;0,"MEJORA CONTINUA","")</f>
        <v>#VALUE!</v>
      </c>
      <c r="T395" s="1">
        <f t="shared" si="73"/>
        <v>0</v>
      </c>
    </row>
    <row r="396" spans="2:20" x14ac:dyDescent="0.25">
      <c r="B396" s="1">
        <f>_xlfn.XLOOKUP(A396,ATLETAS!$C:$C,ATLETAS!B:B,"-")</f>
        <v>0</v>
      </c>
      <c r="C396" s="1">
        <f>_xlfn.XLOOKUP(A396,ATLETAS!$C:$C,ATLETAS!F:F,"-")</f>
        <v>0</v>
      </c>
      <c r="D396" s="19" t="str">
        <f t="shared" si="67"/>
        <v>-</v>
      </c>
      <c r="E396" s="3" t="str" cm="1">
        <f t="array" ref="E396">IFERROR(_xlfn._xlws.FILTER(BD_ATLETAS[TIEMPO],(BD_ATLETAS[ATLETA]=$A396)*(BD_ATLETAS[PRUEBA]='CHEQUEO D.M'!$B$1)*(BD_ATLETAS[SEXO]='CHEQUEO D.M'!$C$1)*(BD_ATLETAS[F. COMPETENCIA]='CHEQUEO D.M'!E$2)),"N/P")</f>
        <v>N/P</v>
      </c>
      <c r="F396" s="3" t="str" cm="1">
        <f t="array" ref="F396">IFERROR(_xlfn._xlws.FILTER(BD_ATLETAS[TIEMPO],(BD_ATLETAS[ATLETA]=$A396)*(BD_ATLETAS[PRUEBA]='CHEQUEO D.M'!$B$1)*(BD_ATLETAS[SEXO]='CHEQUEO D.M'!$C$1)*(BD_ATLETAS[F. COMPETENCIA]='CHEQUEO D.M'!F$2)),"N/P")</f>
        <v>N/P</v>
      </c>
      <c r="G396" s="3" t="str" cm="1">
        <f t="array" ref="G396">IFERROR(_xlfn._xlws.FILTER(BD_ATLETAS[TIEMPO],(BD_ATLETAS[ATLETA]=$A396)*(BD_ATLETAS[PRUEBA]='CHEQUEO D.M'!$B$1)*(BD_ATLETAS[SEXO]='CHEQUEO D.M'!$C$1)*(BD_ATLETAS[F. COMPETENCIA]='CHEQUEO D.M'!G$2)),"N/P")</f>
        <v>N/P</v>
      </c>
      <c r="H396" s="3" t="str" cm="1">
        <f t="array" ref="H396">IFERROR(_xlfn._xlws.FILTER(BD_ATLETAS[TIEMPO],(BD_ATLETAS[ATLETA]=$A396)*(BD_ATLETAS[PRUEBA]='CHEQUEO D.M'!$B$1)*(BD_ATLETAS[SEXO]='CHEQUEO D.M'!$C$1)*(BD_ATLETAS[F. COMPETENCIA]='CHEQUEO D.M'!H$2)),"N/P")</f>
        <v>N/P</v>
      </c>
      <c r="I396" s="3" t="str" cm="1">
        <f t="array" ref="I396">IFERROR(_xlfn._xlws.FILTER(BD_ATLETAS[TIEMPO],(BD_ATLETAS[ATLETA]=$A396)*(BD_ATLETAS[PRUEBA]='CHEQUEO D.M'!$B$1)*(BD_ATLETAS[SEXO]='CHEQUEO D.M'!$C$1)*(BD_ATLETAS[F. COMPETENCIA]='CHEQUEO D.M'!I$2)),"N/P")</f>
        <v>N/P</v>
      </c>
      <c r="J396" s="3" t="str" cm="1">
        <f t="array" ref="J396">IFERROR(_xlfn._xlws.FILTER(BD_ATLETAS[TIEMPO],(BD_ATLETAS[ATLETA]=$A396)*(BD_ATLETAS[PRUEBA]='CHEQUEO D.M'!$B$1)*(BD_ATLETAS[SEXO]='CHEQUEO D.M'!$C$1)*(BD_ATLETAS[F. COMPETENCIA]='CHEQUEO D.M'!J$2)),"N/P")</f>
        <v>N/P</v>
      </c>
      <c r="K396" s="3" t="str">
        <f t="shared" si="65"/>
        <v>-</v>
      </c>
      <c r="L396" s="3" t="str">
        <f t="shared" si="66"/>
        <v>-</v>
      </c>
      <c r="M396" s="1" t="str" cm="1">
        <f t="array" ref="M396">_xlfn.IFS(B396&lt;10,"",L396&gt;0,"",L396&lt;0,"VALIDO")</f>
        <v/>
      </c>
      <c r="N396" s="3" t="str">
        <f t="shared" si="68"/>
        <v/>
      </c>
      <c r="O396" s="3" t="str">
        <f t="shared" si="69"/>
        <v/>
      </c>
      <c r="P396" s="3" t="str">
        <f t="shared" si="70"/>
        <v/>
      </c>
      <c r="Q396" s="3" t="str">
        <f t="shared" si="71"/>
        <v/>
      </c>
      <c r="R396" s="3" t="str">
        <f t="shared" si="72"/>
        <v/>
      </c>
      <c r="S396" s="25" t="e" cm="1" vm="1">
        <f t="array" aca="1" ref="S396" ca="1">IF(INDEX(U396:X396,COUNTA(U396:X396))&lt;0,"MEJORA CONTINUA","")</f>
        <v>#VALUE!</v>
      </c>
      <c r="T396" s="1">
        <f t="shared" si="73"/>
        <v>0</v>
      </c>
    </row>
    <row r="397" spans="2:20" x14ac:dyDescent="0.25">
      <c r="B397" s="1">
        <f>_xlfn.XLOOKUP(A397,ATLETAS!$C:$C,ATLETAS!B:B,"-")</f>
        <v>0</v>
      </c>
      <c r="C397" s="1">
        <f>_xlfn.XLOOKUP(A397,ATLETAS!$C:$C,ATLETAS!F:F,"-")</f>
        <v>0</v>
      </c>
      <c r="D397" s="19" t="str">
        <f t="shared" si="67"/>
        <v>-</v>
      </c>
      <c r="E397" s="3" t="str" cm="1">
        <f t="array" ref="E397">IFERROR(_xlfn._xlws.FILTER(BD_ATLETAS[TIEMPO],(BD_ATLETAS[ATLETA]=$A397)*(BD_ATLETAS[PRUEBA]='CHEQUEO D.M'!$B$1)*(BD_ATLETAS[SEXO]='CHEQUEO D.M'!$C$1)*(BD_ATLETAS[F. COMPETENCIA]='CHEQUEO D.M'!E$2)),"N/P")</f>
        <v>N/P</v>
      </c>
      <c r="F397" s="3" t="str" cm="1">
        <f t="array" ref="F397">IFERROR(_xlfn._xlws.FILTER(BD_ATLETAS[TIEMPO],(BD_ATLETAS[ATLETA]=$A397)*(BD_ATLETAS[PRUEBA]='CHEQUEO D.M'!$B$1)*(BD_ATLETAS[SEXO]='CHEQUEO D.M'!$C$1)*(BD_ATLETAS[F. COMPETENCIA]='CHEQUEO D.M'!F$2)),"N/P")</f>
        <v>N/P</v>
      </c>
      <c r="G397" s="3" t="str" cm="1">
        <f t="array" ref="G397">IFERROR(_xlfn._xlws.FILTER(BD_ATLETAS[TIEMPO],(BD_ATLETAS[ATLETA]=$A397)*(BD_ATLETAS[PRUEBA]='CHEQUEO D.M'!$B$1)*(BD_ATLETAS[SEXO]='CHEQUEO D.M'!$C$1)*(BD_ATLETAS[F. COMPETENCIA]='CHEQUEO D.M'!G$2)),"N/P")</f>
        <v>N/P</v>
      </c>
      <c r="H397" s="3" t="str" cm="1">
        <f t="array" ref="H397">IFERROR(_xlfn._xlws.FILTER(BD_ATLETAS[TIEMPO],(BD_ATLETAS[ATLETA]=$A397)*(BD_ATLETAS[PRUEBA]='CHEQUEO D.M'!$B$1)*(BD_ATLETAS[SEXO]='CHEQUEO D.M'!$C$1)*(BD_ATLETAS[F. COMPETENCIA]='CHEQUEO D.M'!H$2)),"N/P")</f>
        <v>N/P</v>
      </c>
      <c r="I397" s="3" t="str" cm="1">
        <f t="array" ref="I397">IFERROR(_xlfn._xlws.FILTER(BD_ATLETAS[TIEMPO],(BD_ATLETAS[ATLETA]=$A397)*(BD_ATLETAS[PRUEBA]='CHEQUEO D.M'!$B$1)*(BD_ATLETAS[SEXO]='CHEQUEO D.M'!$C$1)*(BD_ATLETAS[F. COMPETENCIA]='CHEQUEO D.M'!I$2)),"N/P")</f>
        <v>N/P</v>
      </c>
      <c r="J397" s="3" t="str" cm="1">
        <f t="array" ref="J397">IFERROR(_xlfn._xlws.FILTER(BD_ATLETAS[TIEMPO],(BD_ATLETAS[ATLETA]=$A397)*(BD_ATLETAS[PRUEBA]='CHEQUEO D.M'!$B$1)*(BD_ATLETAS[SEXO]='CHEQUEO D.M'!$C$1)*(BD_ATLETAS[F. COMPETENCIA]='CHEQUEO D.M'!J$2)),"N/P")</f>
        <v>N/P</v>
      </c>
      <c r="K397" s="3" t="str">
        <f t="shared" si="65"/>
        <v>-</v>
      </c>
      <c r="L397" s="3" t="str">
        <f t="shared" si="66"/>
        <v>-</v>
      </c>
      <c r="M397" s="1" t="str" cm="1">
        <f t="array" ref="M397">_xlfn.IFS(B397&lt;10,"",L397&gt;0,"",L397&lt;0,"VALIDO")</f>
        <v/>
      </c>
      <c r="N397" s="3" t="str">
        <f t="shared" si="68"/>
        <v/>
      </c>
      <c r="O397" s="3" t="str">
        <f t="shared" si="69"/>
        <v/>
      </c>
      <c r="P397" s="3" t="str">
        <f t="shared" si="70"/>
        <v/>
      </c>
      <c r="Q397" s="3" t="str">
        <f t="shared" si="71"/>
        <v/>
      </c>
      <c r="R397" s="3" t="str">
        <f t="shared" si="72"/>
        <v/>
      </c>
      <c r="S397" s="25" t="e" cm="1" vm="1">
        <f t="array" aca="1" ref="S397" ca="1">IF(INDEX(U397:X397,COUNTA(U397:X397))&lt;0,"MEJORA CONTINUA","")</f>
        <v>#VALUE!</v>
      </c>
      <c r="T397" s="1">
        <f t="shared" si="73"/>
        <v>0</v>
      </c>
    </row>
    <row r="398" spans="2:20" x14ac:dyDescent="0.25">
      <c r="B398" s="1">
        <f>_xlfn.XLOOKUP(A398,ATLETAS!$C:$C,ATLETAS!B:B,"-")</f>
        <v>0</v>
      </c>
      <c r="C398" s="1">
        <f>_xlfn.XLOOKUP(A398,ATLETAS!$C:$C,ATLETAS!F:F,"-")</f>
        <v>0</v>
      </c>
      <c r="D398" s="19" t="str">
        <f t="shared" si="67"/>
        <v>-</v>
      </c>
      <c r="E398" s="3" t="str" cm="1">
        <f t="array" ref="E398">IFERROR(_xlfn._xlws.FILTER(BD_ATLETAS[TIEMPO],(BD_ATLETAS[ATLETA]=$A398)*(BD_ATLETAS[PRUEBA]='CHEQUEO D.M'!$B$1)*(BD_ATLETAS[SEXO]='CHEQUEO D.M'!$C$1)*(BD_ATLETAS[F. COMPETENCIA]='CHEQUEO D.M'!E$2)),"N/P")</f>
        <v>N/P</v>
      </c>
      <c r="F398" s="3" t="str" cm="1">
        <f t="array" ref="F398">IFERROR(_xlfn._xlws.FILTER(BD_ATLETAS[TIEMPO],(BD_ATLETAS[ATLETA]=$A398)*(BD_ATLETAS[PRUEBA]='CHEQUEO D.M'!$B$1)*(BD_ATLETAS[SEXO]='CHEQUEO D.M'!$C$1)*(BD_ATLETAS[F. COMPETENCIA]='CHEQUEO D.M'!F$2)),"N/P")</f>
        <v>N/P</v>
      </c>
      <c r="G398" s="3" t="str" cm="1">
        <f t="array" ref="G398">IFERROR(_xlfn._xlws.FILTER(BD_ATLETAS[TIEMPO],(BD_ATLETAS[ATLETA]=$A398)*(BD_ATLETAS[PRUEBA]='CHEQUEO D.M'!$B$1)*(BD_ATLETAS[SEXO]='CHEQUEO D.M'!$C$1)*(BD_ATLETAS[F. COMPETENCIA]='CHEQUEO D.M'!G$2)),"N/P")</f>
        <v>N/P</v>
      </c>
      <c r="H398" s="3" t="str" cm="1">
        <f t="array" ref="H398">IFERROR(_xlfn._xlws.FILTER(BD_ATLETAS[TIEMPO],(BD_ATLETAS[ATLETA]=$A398)*(BD_ATLETAS[PRUEBA]='CHEQUEO D.M'!$B$1)*(BD_ATLETAS[SEXO]='CHEQUEO D.M'!$C$1)*(BD_ATLETAS[F. COMPETENCIA]='CHEQUEO D.M'!H$2)),"N/P")</f>
        <v>N/P</v>
      </c>
      <c r="I398" s="3" t="str" cm="1">
        <f t="array" ref="I398">IFERROR(_xlfn._xlws.FILTER(BD_ATLETAS[TIEMPO],(BD_ATLETAS[ATLETA]=$A398)*(BD_ATLETAS[PRUEBA]='CHEQUEO D.M'!$B$1)*(BD_ATLETAS[SEXO]='CHEQUEO D.M'!$C$1)*(BD_ATLETAS[F. COMPETENCIA]='CHEQUEO D.M'!I$2)),"N/P")</f>
        <v>N/P</v>
      </c>
      <c r="J398" s="3" t="str" cm="1">
        <f t="array" ref="J398">IFERROR(_xlfn._xlws.FILTER(BD_ATLETAS[TIEMPO],(BD_ATLETAS[ATLETA]=$A398)*(BD_ATLETAS[PRUEBA]='CHEQUEO D.M'!$B$1)*(BD_ATLETAS[SEXO]='CHEQUEO D.M'!$C$1)*(BD_ATLETAS[F. COMPETENCIA]='CHEQUEO D.M'!J$2)),"N/P")</f>
        <v>N/P</v>
      </c>
      <c r="K398" s="3" t="str">
        <f t="shared" si="65"/>
        <v>-</v>
      </c>
      <c r="L398" s="3" t="str">
        <f t="shared" si="66"/>
        <v>-</v>
      </c>
      <c r="M398" s="1" t="str" cm="1">
        <f t="array" ref="M398">_xlfn.IFS(B398&lt;10,"",L398&gt;0,"",L398&lt;0,"VALIDO")</f>
        <v/>
      </c>
      <c r="N398" s="3" t="str">
        <f t="shared" si="68"/>
        <v/>
      </c>
      <c r="O398" s="3" t="str">
        <f t="shared" si="69"/>
        <v/>
      </c>
      <c r="P398" s="3" t="str">
        <f t="shared" si="70"/>
        <v/>
      </c>
      <c r="Q398" s="3" t="str">
        <f t="shared" si="71"/>
        <v/>
      </c>
      <c r="R398" s="3" t="str">
        <f t="shared" si="72"/>
        <v/>
      </c>
      <c r="S398" s="25" t="e" cm="1" vm="1">
        <f t="array" aca="1" ref="S398" ca="1">IF(INDEX(U398:X398,COUNTA(U398:X398))&lt;0,"MEJORA CONTINUA","")</f>
        <v>#VALUE!</v>
      </c>
      <c r="T398" s="1">
        <f t="shared" si="73"/>
        <v>0</v>
      </c>
    </row>
    <row r="399" spans="2:20" x14ac:dyDescent="0.25">
      <c r="B399" s="1">
        <f>_xlfn.XLOOKUP(A399,ATLETAS!$C:$C,ATLETAS!B:B,"-")</f>
        <v>0</v>
      </c>
      <c r="C399" s="1">
        <f>_xlfn.XLOOKUP(A399,ATLETAS!$C:$C,ATLETAS!F:F,"-")</f>
        <v>0</v>
      </c>
      <c r="D399" s="19" t="str">
        <f t="shared" si="67"/>
        <v>-</v>
      </c>
      <c r="E399" s="3" t="str" cm="1">
        <f t="array" ref="E399">IFERROR(_xlfn._xlws.FILTER(BD_ATLETAS[TIEMPO],(BD_ATLETAS[ATLETA]=$A399)*(BD_ATLETAS[PRUEBA]='CHEQUEO D.M'!$B$1)*(BD_ATLETAS[SEXO]='CHEQUEO D.M'!$C$1)*(BD_ATLETAS[F. COMPETENCIA]='CHEQUEO D.M'!E$2)),"N/P")</f>
        <v>N/P</v>
      </c>
      <c r="F399" s="3" t="str" cm="1">
        <f t="array" ref="F399">IFERROR(_xlfn._xlws.FILTER(BD_ATLETAS[TIEMPO],(BD_ATLETAS[ATLETA]=$A399)*(BD_ATLETAS[PRUEBA]='CHEQUEO D.M'!$B$1)*(BD_ATLETAS[SEXO]='CHEQUEO D.M'!$C$1)*(BD_ATLETAS[F. COMPETENCIA]='CHEQUEO D.M'!F$2)),"N/P")</f>
        <v>N/P</v>
      </c>
      <c r="G399" s="3" t="str" cm="1">
        <f t="array" ref="G399">IFERROR(_xlfn._xlws.FILTER(BD_ATLETAS[TIEMPO],(BD_ATLETAS[ATLETA]=$A399)*(BD_ATLETAS[PRUEBA]='CHEQUEO D.M'!$B$1)*(BD_ATLETAS[SEXO]='CHEQUEO D.M'!$C$1)*(BD_ATLETAS[F. COMPETENCIA]='CHEQUEO D.M'!G$2)),"N/P")</f>
        <v>N/P</v>
      </c>
      <c r="H399" s="3" t="str" cm="1">
        <f t="array" ref="H399">IFERROR(_xlfn._xlws.FILTER(BD_ATLETAS[TIEMPO],(BD_ATLETAS[ATLETA]=$A399)*(BD_ATLETAS[PRUEBA]='CHEQUEO D.M'!$B$1)*(BD_ATLETAS[SEXO]='CHEQUEO D.M'!$C$1)*(BD_ATLETAS[F. COMPETENCIA]='CHEQUEO D.M'!H$2)),"N/P")</f>
        <v>N/P</v>
      </c>
      <c r="I399" s="3" t="str" cm="1">
        <f t="array" ref="I399">IFERROR(_xlfn._xlws.FILTER(BD_ATLETAS[TIEMPO],(BD_ATLETAS[ATLETA]=$A399)*(BD_ATLETAS[PRUEBA]='CHEQUEO D.M'!$B$1)*(BD_ATLETAS[SEXO]='CHEQUEO D.M'!$C$1)*(BD_ATLETAS[F. COMPETENCIA]='CHEQUEO D.M'!I$2)),"N/P")</f>
        <v>N/P</v>
      </c>
      <c r="J399" s="3" t="str" cm="1">
        <f t="array" ref="J399">IFERROR(_xlfn._xlws.FILTER(BD_ATLETAS[TIEMPO],(BD_ATLETAS[ATLETA]=$A399)*(BD_ATLETAS[PRUEBA]='CHEQUEO D.M'!$B$1)*(BD_ATLETAS[SEXO]='CHEQUEO D.M'!$C$1)*(BD_ATLETAS[F. COMPETENCIA]='CHEQUEO D.M'!J$2)),"N/P")</f>
        <v>N/P</v>
      </c>
      <c r="K399" s="3" t="str">
        <f t="shared" si="65"/>
        <v>-</v>
      </c>
      <c r="L399" s="3" t="str">
        <f t="shared" si="66"/>
        <v>-</v>
      </c>
      <c r="M399" s="1" t="str" cm="1">
        <f t="array" ref="M399">_xlfn.IFS(B399&lt;10,"",L399&gt;0,"",L399&lt;0,"VALIDO")</f>
        <v/>
      </c>
      <c r="N399" s="3" t="str">
        <f t="shared" si="68"/>
        <v/>
      </c>
      <c r="O399" s="3" t="str">
        <f t="shared" si="69"/>
        <v/>
      </c>
      <c r="P399" s="3" t="str">
        <f t="shared" si="70"/>
        <v/>
      </c>
      <c r="Q399" s="3" t="str">
        <f t="shared" si="71"/>
        <v/>
      </c>
      <c r="R399" s="3" t="str">
        <f t="shared" si="72"/>
        <v/>
      </c>
      <c r="S399" s="25" t="e" cm="1" vm="1">
        <f t="array" aca="1" ref="S399" ca="1">IF(INDEX(U399:X399,COUNTA(U399:X399))&lt;0,"MEJORA CONTINUA","")</f>
        <v>#VALUE!</v>
      </c>
      <c r="T399" s="1">
        <f t="shared" si="73"/>
        <v>0</v>
      </c>
    </row>
    <row r="400" spans="2:20" x14ac:dyDescent="0.25">
      <c r="B400" s="1">
        <f>_xlfn.XLOOKUP(A400,ATLETAS!$C:$C,ATLETAS!B:B,"-")</f>
        <v>0</v>
      </c>
      <c r="C400" s="1">
        <f>_xlfn.XLOOKUP(A400,ATLETAS!$C:$C,ATLETAS!F:F,"-")</f>
        <v>0</v>
      </c>
      <c r="D400" s="19" t="str">
        <f t="shared" si="67"/>
        <v>-</v>
      </c>
      <c r="E400" s="3" t="str" cm="1">
        <f t="array" ref="E400">IFERROR(_xlfn._xlws.FILTER(BD_ATLETAS[TIEMPO],(BD_ATLETAS[ATLETA]=$A400)*(BD_ATLETAS[PRUEBA]='CHEQUEO D.M'!$B$1)*(BD_ATLETAS[SEXO]='CHEQUEO D.M'!$C$1)*(BD_ATLETAS[F. COMPETENCIA]='CHEQUEO D.M'!E$2)),"N/P")</f>
        <v>N/P</v>
      </c>
      <c r="F400" s="3" t="str" cm="1">
        <f t="array" ref="F400">IFERROR(_xlfn._xlws.FILTER(BD_ATLETAS[TIEMPO],(BD_ATLETAS[ATLETA]=$A400)*(BD_ATLETAS[PRUEBA]='CHEQUEO D.M'!$B$1)*(BD_ATLETAS[SEXO]='CHEQUEO D.M'!$C$1)*(BD_ATLETAS[F. COMPETENCIA]='CHEQUEO D.M'!F$2)),"N/P")</f>
        <v>N/P</v>
      </c>
      <c r="G400" s="3" t="str" cm="1">
        <f t="array" ref="G400">IFERROR(_xlfn._xlws.FILTER(BD_ATLETAS[TIEMPO],(BD_ATLETAS[ATLETA]=$A400)*(BD_ATLETAS[PRUEBA]='CHEQUEO D.M'!$B$1)*(BD_ATLETAS[SEXO]='CHEQUEO D.M'!$C$1)*(BD_ATLETAS[F. COMPETENCIA]='CHEQUEO D.M'!G$2)),"N/P")</f>
        <v>N/P</v>
      </c>
      <c r="H400" s="3" t="str" cm="1">
        <f t="array" ref="H400">IFERROR(_xlfn._xlws.FILTER(BD_ATLETAS[TIEMPO],(BD_ATLETAS[ATLETA]=$A400)*(BD_ATLETAS[PRUEBA]='CHEQUEO D.M'!$B$1)*(BD_ATLETAS[SEXO]='CHEQUEO D.M'!$C$1)*(BD_ATLETAS[F. COMPETENCIA]='CHEQUEO D.M'!H$2)),"N/P")</f>
        <v>N/P</v>
      </c>
      <c r="I400" s="3" t="str" cm="1">
        <f t="array" ref="I400">IFERROR(_xlfn._xlws.FILTER(BD_ATLETAS[TIEMPO],(BD_ATLETAS[ATLETA]=$A400)*(BD_ATLETAS[PRUEBA]='CHEQUEO D.M'!$B$1)*(BD_ATLETAS[SEXO]='CHEQUEO D.M'!$C$1)*(BD_ATLETAS[F. COMPETENCIA]='CHEQUEO D.M'!I$2)),"N/P")</f>
        <v>N/P</v>
      </c>
      <c r="J400" s="3" t="str" cm="1">
        <f t="array" ref="J400">IFERROR(_xlfn._xlws.FILTER(BD_ATLETAS[TIEMPO],(BD_ATLETAS[ATLETA]=$A400)*(BD_ATLETAS[PRUEBA]='CHEQUEO D.M'!$B$1)*(BD_ATLETAS[SEXO]='CHEQUEO D.M'!$C$1)*(BD_ATLETAS[F. COMPETENCIA]='CHEQUEO D.M'!J$2)),"N/P")</f>
        <v>N/P</v>
      </c>
      <c r="K400" s="3" t="str">
        <f t="shared" si="65"/>
        <v>-</v>
      </c>
      <c r="L400" s="3" t="str">
        <f t="shared" si="66"/>
        <v>-</v>
      </c>
      <c r="M400" s="1" t="str" cm="1">
        <f t="array" ref="M400">_xlfn.IFS(B400&lt;10,"",L400&gt;0,"",L400&lt;0,"VALIDO")</f>
        <v/>
      </c>
      <c r="N400" s="3" t="str">
        <f t="shared" si="68"/>
        <v/>
      </c>
      <c r="O400" s="3" t="str">
        <f t="shared" si="69"/>
        <v/>
      </c>
      <c r="P400" s="3" t="str">
        <f t="shared" si="70"/>
        <v/>
      </c>
      <c r="Q400" s="3" t="str">
        <f t="shared" si="71"/>
        <v/>
      </c>
      <c r="R400" s="3" t="str">
        <f t="shared" si="72"/>
        <v/>
      </c>
      <c r="S400" s="25" t="e" cm="1" vm="1">
        <f t="array" aca="1" ref="S400" ca="1">IF(INDEX(U400:X400,COUNTA(U400:X400))&lt;0,"MEJORA CONTINUA","")</f>
        <v>#VALUE!</v>
      </c>
      <c r="T400" s="1">
        <f t="shared" si="73"/>
        <v>0</v>
      </c>
    </row>
    <row r="401" spans="2:20" x14ac:dyDescent="0.25">
      <c r="B401" s="1">
        <f>_xlfn.XLOOKUP(A401,ATLETAS!$C:$C,ATLETAS!B:B,"-")</f>
        <v>0</v>
      </c>
      <c r="C401" s="1">
        <f>_xlfn.XLOOKUP(A401,ATLETAS!$C:$C,ATLETAS!F:F,"-")</f>
        <v>0</v>
      </c>
      <c r="D401" s="19" t="str">
        <f t="shared" si="67"/>
        <v>-</v>
      </c>
      <c r="E401" s="3" t="str" cm="1">
        <f t="array" ref="E401">IFERROR(_xlfn._xlws.FILTER(BD_ATLETAS[TIEMPO],(BD_ATLETAS[ATLETA]=$A401)*(BD_ATLETAS[PRUEBA]='CHEQUEO D.M'!$B$1)*(BD_ATLETAS[SEXO]='CHEQUEO D.M'!$C$1)*(BD_ATLETAS[F. COMPETENCIA]='CHEQUEO D.M'!E$2)),"N/P")</f>
        <v>N/P</v>
      </c>
      <c r="F401" s="3" t="str" cm="1">
        <f t="array" ref="F401">IFERROR(_xlfn._xlws.FILTER(BD_ATLETAS[TIEMPO],(BD_ATLETAS[ATLETA]=$A401)*(BD_ATLETAS[PRUEBA]='CHEQUEO D.M'!$B$1)*(BD_ATLETAS[SEXO]='CHEQUEO D.M'!$C$1)*(BD_ATLETAS[F. COMPETENCIA]='CHEQUEO D.M'!F$2)),"N/P")</f>
        <v>N/P</v>
      </c>
      <c r="G401" s="3" t="str" cm="1">
        <f t="array" ref="G401">IFERROR(_xlfn._xlws.FILTER(BD_ATLETAS[TIEMPO],(BD_ATLETAS[ATLETA]=$A401)*(BD_ATLETAS[PRUEBA]='CHEQUEO D.M'!$B$1)*(BD_ATLETAS[SEXO]='CHEQUEO D.M'!$C$1)*(BD_ATLETAS[F. COMPETENCIA]='CHEQUEO D.M'!G$2)),"N/P")</f>
        <v>N/P</v>
      </c>
      <c r="H401" s="3" t="str" cm="1">
        <f t="array" ref="H401">IFERROR(_xlfn._xlws.FILTER(BD_ATLETAS[TIEMPO],(BD_ATLETAS[ATLETA]=$A401)*(BD_ATLETAS[PRUEBA]='CHEQUEO D.M'!$B$1)*(BD_ATLETAS[SEXO]='CHEQUEO D.M'!$C$1)*(BD_ATLETAS[F. COMPETENCIA]='CHEQUEO D.M'!H$2)),"N/P")</f>
        <v>N/P</v>
      </c>
      <c r="I401" s="3" t="str" cm="1">
        <f t="array" ref="I401">IFERROR(_xlfn._xlws.FILTER(BD_ATLETAS[TIEMPO],(BD_ATLETAS[ATLETA]=$A401)*(BD_ATLETAS[PRUEBA]='CHEQUEO D.M'!$B$1)*(BD_ATLETAS[SEXO]='CHEQUEO D.M'!$C$1)*(BD_ATLETAS[F. COMPETENCIA]='CHEQUEO D.M'!I$2)),"N/P")</f>
        <v>N/P</v>
      </c>
      <c r="J401" s="3" t="str" cm="1">
        <f t="array" ref="J401">IFERROR(_xlfn._xlws.FILTER(BD_ATLETAS[TIEMPO],(BD_ATLETAS[ATLETA]=$A401)*(BD_ATLETAS[PRUEBA]='CHEQUEO D.M'!$B$1)*(BD_ATLETAS[SEXO]='CHEQUEO D.M'!$C$1)*(BD_ATLETAS[F. COMPETENCIA]='CHEQUEO D.M'!J$2)),"N/P")</f>
        <v>N/P</v>
      </c>
      <c r="K401" s="3" t="str">
        <f t="shared" si="65"/>
        <v>-</v>
      </c>
      <c r="L401" s="3" t="str">
        <f t="shared" si="66"/>
        <v>-</v>
      </c>
      <c r="M401" s="1" t="str" cm="1">
        <f t="array" ref="M401">_xlfn.IFS(B401&lt;10,"",L401&gt;0,"",L401&lt;0,"VALIDO")</f>
        <v/>
      </c>
      <c r="N401" s="3" t="str">
        <f t="shared" si="68"/>
        <v/>
      </c>
      <c r="O401" s="3" t="str">
        <f t="shared" si="69"/>
        <v/>
      </c>
      <c r="P401" s="3" t="str">
        <f t="shared" si="70"/>
        <v/>
      </c>
      <c r="Q401" s="3" t="str">
        <f t="shared" si="71"/>
        <v/>
      </c>
      <c r="R401" s="3" t="str">
        <f t="shared" si="72"/>
        <v/>
      </c>
      <c r="S401" s="25" t="e" cm="1" vm="1">
        <f t="array" aca="1" ref="S401" ca="1">IF(INDEX(U401:X401,COUNTA(U401:X401))&lt;0,"MEJORA CONTINUA","")</f>
        <v>#VALUE!</v>
      </c>
      <c r="T401" s="1">
        <f t="shared" si="73"/>
        <v>0</v>
      </c>
    </row>
    <row r="402" spans="2:20" x14ac:dyDescent="0.25">
      <c r="B402" s="1">
        <f>_xlfn.XLOOKUP(A402,ATLETAS!$C:$C,ATLETAS!B:B,"-")</f>
        <v>0</v>
      </c>
      <c r="C402" s="1">
        <f>_xlfn.XLOOKUP(A402,ATLETAS!$C:$C,ATLETAS!F:F,"-")</f>
        <v>0</v>
      </c>
      <c r="D402" s="19" t="str">
        <f t="shared" si="67"/>
        <v>-</v>
      </c>
      <c r="E402" s="3" t="str" cm="1">
        <f t="array" ref="E402">IFERROR(_xlfn._xlws.FILTER(BD_ATLETAS[TIEMPO],(BD_ATLETAS[ATLETA]=$A402)*(BD_ATLETAS[PRUEBA]='CHEQUEO D.M'!$B$1)*(BD_ATLETAS[SEXO]='CHEQUEO D.M'!$C$1)*(BD_ATLETAS[F. COMPETENCIA]='CHEQUEO D.M'!E$2)),"N/P")</f>
        <v>N/P</v>
      </c>
      <c r="F402" s="3" t="str" cm="1">
        <f t="array" ref="F402">IFERROR(_xlfn._xlws.FILTER(BD_ATLETAS[TIEMPO],(BD_ATLETAS[ATLETA]=$A402)*(BD_ATLETAS[PRUEBA]='CHEQUEO D.M'!$B$1)*(BD_ATLETAS[SEXO]='CHEQUEO D.M'!$C$1)*(BD_ATLETAS[F. COMPETENCIA]='CHEQUEO D.M'!F$2)),"N/P")</f>
        <v>N/P</v>
      </c>
      <c r="G402" s="3" t="str" cm="1">
        <f t="array" ref="G402">IFERROR(_xlfn._xlws.FILTER(BD_ATLETAS[TIEMPO],(BD_ATLETAS[ATLETA]=$A402)*(BD_ATLETAS[PRUEBA]='CHEQUEO D.M'!$B$1)*(BD_ATLETAS[SEXO]='CHEQUEO D.M'!$C$1)*(BD_ATLETAS[F. COMPETENCIA]='CHEQUEO D.M'!G$2)),"N/P")</f>
        <v>N/P</v>
      </c>
      <c r="H402" s="3" t="str" cm="1">
        <f t="array" ref="H402">IFERROR(_xlfn._xlws.FILTER(BD_ATLETAS[TIEMPO],(BD_ATLETAS[ATLETA]=$A402)*(BD_ATLETAS[PRUEBA]='CHEQUEO D.M'!$B$1)*(BD_ATLETAS[SEXO]='CHEQUEO D.M'!$C$1)*(BD_ATLETAS[F. COMPETENCIA]='CHEQUEO D.M'!H$2)),"N/P")</f>
        <v>N/P</v>
      </c>
      <c r="I402" s="3" t="str" cm="1">
        <f t="array" ref="I402">IFERROR(_xlfn._xlws.FILTER(BD_ATLETAS[TIEMPO],(BD_ATLETAS[ATLETA]=$A402)*(BD_ATLETAS[PRUEBA]='CHEQUEO D.M'!$B$1)*(BD_ATLETAS[SEXO]='CHEQUEO D.M'!$C$1)*(BD_ATLETAS[F. COMPETENCIA]='CHEQUEO D.M'!I$2)),"N/P")</f>
        <v>N/P</v>
      </c>
      <c r="J402" s="3" t="str" cm="1">
        <f t="array" ref="J402">IFERROR(_xlfn._xlws.FILTER(BD_ATLETAS[TIEMPO],(BD_ATLETAS[ATLETA]=$A402)*(BD_ATLETAS[PRUEBA]='CHEQUEO D.M'!$B$1)*(BD_ATLETAS[SEXO]='CHEQUEO D.M'!$C$1)*(BD_ATLETAS[F. COMPETENCIA]='CHEQUEO D.M'!J$2)),"N/P")</f>
        <v>N/P</v>
      </c>
      <c r="K402" s="3" t="str">
        <f t="shared" si="65"/>
        <v>-</v>
      </c>
      <c r="L402" s="3" t="str">
        <f t="shared" si="66"/>
        <v>-</v>
      </c>
      <c r="M402" s="1" t="str" cm="1">
        <f t="array" ref="M402">_xlfn.IFS(B402&lt;10,"",L402&gt;0,"",L402&lt;0,"VALIDO")</f>
        <v/>
      </c>
      <c r="N402" s="3" t="str">
        <f t="shared" si="68"/>
        <v/>
      </c>
      <c r="O402" s="3" t="str">
        <f t="shared" si="69"/>
        <v/>
      </c>
      <c r="P402" s="3" t="str">
        <f t="shared" si="70"/>
        <v/>
      </c>
      <c r="Q402" s="3" t="str">
        <f t="shared" si="71"/>
        <v/>
      </c>
      <c r="R402" s="3" t="str">
        <f t="shared" si="72"/>
        <v/>
      </c>
      <c r="S402" s="25" t="e" cm="1" vm="1">
        <f t="array" aca="1" ref="S402" ca="1">IF(INDEX(U402:X402,COUNTA(U402:X402))&lt;0,"MEJORA CONTINUA","")</f>
        <v>#VALUE!</v>
      </c>
      <c r="T402" s="1">
        <f t="shared" si="73"/>
        <v>0</v>
      </c>
    </row>
    <row r="403" spans="2:20" x14ac:dyDescent="0.25">
      <c r="B403" s="1">
        <f>_xlfn.XLOOKUP(A403,ATLETAS!$C:$C,ATLETAS!B:B,"-")</f>
        <v>0</v>
      </c>
      <c r="C403" s="1">
        <f>_xlfn.XLOOKUP(A403,ATLETAS!$C:$C,ATLETAS!F:F,"-")</f>
        <v>0</v>
      </c>
      <c r="D403" s="19" t="str">
        <f t="shared" si="67"/>
        <v>-</v>
      </c>
      <c r="E403" s="3" t="str" cm="1">
        <f t="array" ref="E403">IFERROR(_xlfn._xlws.FILTER(BD_ATLETAS[TIEMPO],(BD_ATLETAS[ATLETA]=$A403)*(BD_ATLETAS[PRUEBA]='CHEQUEO D.M'!$B$1)*(BD_ATLETAS[SEXO]='CHEQUEO D.M'!$C$1)*(BD_ATLETAS[F. COMPETENCIA]='CHEQUEO D.M'!E$2)),"N/P")</f>
        <v>N/P</v>
      </c>
      <c r="F403" s="3" t="str" cm="1">
        <f t="array" ref="F403">IFERROR(_xlfn._xlws.FILTER(BD_ATLETAS[TIEMPO],(BD_ATLETAS[ATLETA]=$A403)*(BD_ATLETAS[PRUEBA]='CHEQUEO D.M'!$B$1)*(BD_ATLETAS[SEXO]='CHEQUEO D.M'!$C$1)*(BD_ATLETAS[F. COMPETENCIA]='CHEQUEO D.M'!F$2)),"N/P")</f>
        <v>N/P</v>
      </c>
      <c r="G403" s="3" t="str" cm="1">
        <f t="array" ref="G403">IFERROR(_xlfn._xlws.FILTER(BD_ATLETAS[TIEMPO],(BD_ATLETAS[ATLETA]=$A403)*(BD_ATLETAS[PRUEBA]='CHEQUEO D.M'!$B$1)*(BD_ATLETAS[SEXO]='CHEQUEO D.M'!$C$1)*(BD_ATLETAS[F. COMPETENCIA]='CHEQUEO D.M'!G$2)),"N/P")</f>
        <v>N/P</v>
      </c>
      <c r="H403" s="3" t="str" cm="1">
        <f t="array" ref="H403">IFERROR(_xlfn._xlws.FILTER(BD_ATLETAS[TIEMPO],(BD_ATLETAS[ATLETA]=$A403)*(BD_ATLETAS[PRUEBA]='CHEQUEO D.M'!$B$1)*(BD_ATLETAS[SEXO]='CHEQUEO D.M'!$C$1)*(BD_ATLETAS[F. COMPETENCIA]='CHEQUEO D.M'!H$2)),"N/P")</f>
        <v>N/P</v>
      </c>
      <c r="I403" s="3" t="str" cm="1">
        <f t="array" ref="I403">IFERROR(_xlfn._xlws.FILTER(BD_ATLETAS[TIEMPO],(BD_ATLETAS[ATLETA]=$A403)*(BD_ATLETAS[PRUEBA]='CHEQUEO D.M'!$B$1)*(BD_ATLETAS[SEXO]='CHEQUEO D.M'!$C$1)*(BD_ATLETAS[F. COMPETENCIA]='CHEQUEO D.M'!I$2)),"N/P")</f>
        <v>N/P</v>
      </c>
      <c r="J403" s="3" t="str" cm="1">
        <f t="array" ref="J403">IFERROR(_xlfn._xlws.FILTER(BD_ATLETAS[TIEMPO],(BD_ATLETAS[ATLETA]=$A403)*(BD_ATLETAS[PRUEBA]='CHEQUEO D.M'!$B$1)*(BD_ATLETAS[SEXO]='CHEQUEO D.M'!$C$1)*(BD_ATLETAS[F. COMPETENCIA]='CHEQUEO D.M'!J$2)),"N/P")</f>
        <v>N/P</v>
      </c>
      <c r="K403" s="3" t="str">
        <f t="shared" si="65"/>
        <v>-</v>
      </c>
      <c r="L403" s="3" t="str">
        <f t="shared" si="66"/>
        <v>-</v>
      </c>
      <c r="M403" s="1" t="str" cm="1">
        <f t="array" ref="M403">_xlfn.IFS(B403&lt;10,"",L403&gt;0,"",L403&lt;0,"VALIDO")</f>
        <v/>
      </c>
      <c r="N403" s="3" t="str">
        <f t="shared" si="68"/>
        <v/>
      </c>
      <c r="O403" s="3" t="str">
        <f t="shared" si="69"/>
        <v/>
      </c>
      <c r="P403" s="3" t="str">
        <f t="shared" si="70"/>
        <v/>
      </c>
      <c r="Q403" s="3" t="str">
        <f t="shared" si="71"/>
        <v/>
      </c>
      <c r="R403" s="3" t="str">
        <f t="shared" si="72"/>
        <v/>
      </c>
      <c r="S403" s="25" t="e" cm="1" vm="1">
        <f t="array" aca="1" ref="S403" ca="1">IF(INDEX(U403:X403,COUNTA(U403:X403))&lt;0,"MEJORA CONTINUA","")</f>
        <v>#VALUE!</v>
      </c>
      <c r="T403" s="1">
        <f t="shared" si="73"/>
        <v>0</v>
      </c>
    </row>
    <row r="404" spans="2:20" x14ac:dyDescent="0.25">
      <c r="B404" s="1">
        <f>_xlfn.XLOOKUP(A404,ATLETAS!$C:$C,ATLETAS!B:B,"-")</f>
        <v>0</v>
      </c>
      <c r="C404" s="1">
        <f>_xlfn.XLOOKUP(A404,ATLETAS!$C:$C,ATLETAS!F:F,"-")</f>
        <v>0</v>
      </c>
      <c r="D404" s="19" t="str">
        <f t="shared" si="67"/>
        <v>-</v>
      </c>
      <c r="E404" s="3" t="str" cm="1">
        <f t="array" ref="E404">IFERROR(_xlfn._xlws.FILTER(BD_ATLETAS[TIEMPO],(BD_ATLETAS[ATLETA]=$A404)*(BD_ATLETAS[PRUEBA]='CHEQUEO D.M'!$B$1)*(BD_ATLETAS[SEXO]='CHEQUEO D.M'!$C$1)*(BD_ATLETAS[F. COMPETENCIA]='CHEQUEO D.M'!E$2)),"N/P")</f>
        <v>N/P</v>
      </c>
      <c r="F404" s="3" t="str" cm="1">
        <f t="array" ref="F404">IFERROR(_xlfn._xlws.FILTER(BD_ATLETAS[TIEMPO],(BD_ATLETAS[ATLETA]=$A404)*(BD_ATLETAS[PRUEBA]='CHEQUEO D.M'!$B$1)*(BD_ATLETAS[SEXO]='CHEQUEO D.M'!$C$1)*(BD_ATLETAS[F. COMPETENCIA]='CHEQUEO D.M'!F$2)),"N/P")</f>
        <v>N/P</v>
      </c>
      <c r="G404" s="3" t="str" cm="1">
        <f t="array" ref="G404">IFERROR(_xlfn._xlws.FILTER(BD_ATLETAS[TIEMPO],(BD_ATLETAS[ATLETA]=$A404)*(BD_ATLETAS[PRUEBA]='CHEQUEO D.M'!$B$1)*(BD_ATLETAS[SEXO]='CHEQUEO D.M'!$C$1)*(BD_ATLETAS[F. COMPETENCIA]='CHEQUEO D.M'!G$2)),"N/P")</f>
        <v>N/P</v>
      </c>
      <c r="H404" s="3" t="str" cm="1">
        <f t="array" ref="H404">IFERROR(_xlfn._xlws.FILTER(BD_ATLETAS[TIEMPO],(BD_ATLETAS[ATLETA]=$A404)*(BD_ATLETAS[PRUEBA]='CHEQUEO D.M'!$B$1)*(BD_ATLETAS[SEXO]='CHEQUEO D.M'!$C$1)*(BD_ATLETAS[F. COMPETENCIA]='CHEQUEO D.M'!H$2)),"N/P")</f>
        <v>N/P</v>
      </c>
      <c r="I404" s="3" t="str" cm="1">
        <f t="array" ref="I404">IFERROR(_xlfn._xlws.FILTER(BD_ATLETAS[TIEMPO],(BD_ATLETAS[ATLETA]=$A404)*(BD_ATLETAS[PRUEBA]='CHEQUEO D.M'!$B$1)*(BD_ATLETAS[SEXO]='CHEQUEO D.M'!$C$1)*(BD_ATLETAS[F. COMPETENCIA]='CHEQUEO D.M'!I$2)),"N/P")</f>
        <v>N/P</v>
      </c>
      <c r="J404" s="3" t="str" cm="1">
        <f t="array" ref="J404">IFERROR(_xlfn._xlws.FILTER(BD_ATLETAS[TIEMPO],(BD_ATLETAS[ATLETA]=$A404)*(BD_ATLETAS[PRUEBA]='CHEQUEO D.M'!$B$1)*(BD_ATLETAS[SEXO]='CHEQUEO D.M'!$C$1)*(BD_ATLETAS[F. COMPETENCIA]='CHEQUEO D.M'!J$2)),"N/P")</f>
        <v>N/P</v>
      </c>
      <c r="K404" s="3" t="str">
        <f t="shared" si="65"/>
        <v>-</v>
      </c>
      <c r="L404" s="3" t="str">
        <f t="shared" si="66"/>
        <v>-</v>
      </c>
      <c r="M404" s="1" t="str" cm="1">
        <f t="array" ref="M404">_xlfn.IFS(B404&lt;10,"",L404&gt;0,"",L404&lt;0,"VALIDO")</f>
        <v/>
      </c>
      <c r="N404" s="3" t="str">
        <f t="shared" si="68"/>
        <v/>
      </c>
      <c r="O404" s="3" t="str">
        <f t="shared" si="69"/>
        <v/>
      </c>
      <c r="P404" s="3" t="str">
        <f t="shared" si="70"/>
        <v/>
      </c>
      <c r="Q404" s="3" t="str">
        <f t="shared" si="71"/>
        <v/>
      </c>
      <c r="R404" s="3" t="str">
        <f t="shared" si="72"/>
        <v/>
      </c>
      <c r="S404" s="25" t="e" cm="1" vm="1">
        <f t="array" aca="1" ref="S404" ca="1">IF(INDEX(U404:X404,COUNTA(U404:X404))&lt;0,"MEJORA CONTINUA","")</f>
        <v>#VALUE!</v>
      </c>
      <c r="T404" s="1">
        <f t="shared" si="73"/>
        <v>0</v>
      </c>
    </row>
    <row r="405" spans="2:20" x14ac:dyDescent="0.25">
      <c r="B405" s="1">
        <f>_xlfn.XLOOKUP(A405,ATLETAS!$C:$C,ATLETAS!B:B,"-")</f>
        <v>0</v>
      </c>
      <c r="C405" s="1">
        <f>_xlfn.XLOOKUP(A405,ATLETAS!$C:$C,ATLETAS!F:F,"-")</f>
        <v>0</v>
      </c>
      <c r="D405" s="19" t="str">
        <f t="shared" si="67"/>
        <v>-</v>
      </c>
      <c r="E405" s="3" t="str" cm="1">
        <f t="array" ref="E405">IFERROR(_xlfn._xlws.FILTER(BD_ATLETAS[TIEMPO],(BD_ATLETAS[ATLETA]=$A405)*(BD_ATLETAS[PRUEBA]='CHEQUEO D.M'!$B$1)*(BD_ATLETAS[SEXO]='CHEQUEO D.M'!$C$1)*(BD_ATLETAS[F. COMPETENCIA]='CHEQUEO D.M'!E$2)),"N/P")</f>
        <v>N/P</v>
      </c>
      <c r="F405" s="3" t="str" cm="1">
        <f t="array" ref="F405">IFERROR(_xlfn._xlws.FILTER(BD_ATLETAS[TIEMPO],(BD_ATLETAS[ATLETA]=$A405)*(BD_ATLETAS[PRUEBA]='CHEQUEO D.M'!$B$1)*(BD_ATLETAS[SEXO]='CHEQUEO D.M'!$C$1)*(BD_ATLETAS[F. COMPETENCIA]='CHEQUEO D.M'!F$2)),"N/P")</f>
        <v>N/P</v>
      </c>
      <c r="G405" s="3" t="str" cm="1">
        <f t="array" ref="G405">IFERROR(_xlfn._xlws.FILTER(BD_ATLETAS[TIEMPO],(BD_ATLETAS[ATLETA]=$A405)*(BD_ATLETAS[PRUEBA]='CHEQUEO D.M'!$B$1)*(BD_ATLETAS[SEXO]='CHEQUEO D.M'!$C$1)*(BD_ATLETAS[F. COMPETENCIA]='CHEQUEO D.M'!G$2)),"N/P")</f>
        <v>N/P</v>
      </c>
      <c r="H405" s="3" t="str" cm="1">
        <f t="array" ref="H405">IFERROR(_xlfn._xlws.FILTER(BD_ATLETAS[TIEMPO],(BD_ATLETAS[ATLETA]=$A405)*(BD_ATLETAS[PRUEBA]='CHEQUEO D.M'!$B$1)*(BD_ATLETAS[SEXO]='CHEQUEO D.M'!$C$1)*(BD_ATLETAS[F. COMPETENCIA]='CHEQUEO D.M'!H$2)),"N/P")</f>
        <v>N/P</v>
      </c>
      <c r="I405" s="3" t="str" cm="1">
        <f t="array" ref="I405">IFERROR(_xlfn._xlws.FILTER(BD_ATLETAS[TIEMPO],(BD_ATLETAS[ATLETA]=$A405)*(BD_ATLETAS[PRUEBA]='CHEQUEO D.M'!$B$1)*(BD_ATLETAS[SEXO]='CHEQUEO D.M'!$C$1)*(BD_ATLETAS[F. COMPETENCIA]='CHEQUEO D.M'!I$2)),"N/P")</f>
        <v>N/P</v>
      </c>
      <c r="J405" s="3" t="str" cm="1">
        <f t="array" ref="J405">IFERROR(_xlfn._xlws.FILTER(BD_ATLETAS[TIEMPO],(BD_ATLETAS[ATLETA]=$A405)*(BD_ATLETAS[PRUEBA]='CHEQUEO D.M'!$B$1)*(BD_ATLETAS[SEXO]='CHEQUEO D.M'!$C$1)*(BD_ATLETAS[F. COMPETENCIA]='CHEQUEO D.M'!J$2)),"N/P")</f>
        <v>N/P</v>
      </c>
      <c r="K405" s="3" t="str">
        <f t="shared" si="65"/>
        <v>-</v>
      </c>
      <c r="L405" s="3" t="str">
        <f t="shared" si="66"/>
        <v>-</v>
      </c>
      <c r="M405" s="1" t="str" cm="1">
        <f t="array" ref="M405">_xlfn.IFS(B405&lt;10,"",L405&gt;0,"",L405&lt;0,"VALIDO")</f>
        <v/>
      </c>
      <c r="N405" s="3" t="str">
        <f t="shared" si="68"/>
        <v/>
      </c>
      <c r="O405" s="3" t="str">
        <f t="shared" si="69"/>
        <v/>
      </c>
      <c r="P405" s="3" t="str">
        <f t="shared" si="70"/>
        <v/>
      </c>
      <c r="Q405" s="3" t="str">
        <f t="shared" si="71"/>
        <v/>
      </c>
      <c r="R405" s="3" t="str">
        <f t="shared" si="72"/>
        <v/>
      </c>
      <c r="S405" s="25" t="e" cm="1" vm="1">
        <f t="array" aca="1" ref="S405" ca="1">IF(INDEX(U405:X405,COUNTA(U405:X405))&lt;0,"MEJORA CONTINUA","")</f>
        <v>#VALUE!</v>
      </c>
      <c r="T405" s="1">
        <f t="shared" si="73"/>
        <v>0</v>
      </c>
    </row>
    <row r="406" spans="2:20" x14ac:dyDescent="0.25">
      <c r="B406" s="1">
        <f>_xlfn.XLOOKUP(A406,ATLETAS!$C:$C,ATLETAS!B:B,"-")</f>
        <v>0</v>
      </c>
      <c r="C406" s="1">
        <f>_xlfn.XLOOKUP(A406,ATLETAS!$C:$C,ATLETAS!F:F,"-")</f>
        <v>0</v>
      </c>
      <c r="D406" s="19" t="str">
        <f t="shared" si="67"/>
        <v>-</v>
      </c>
      <c r="E406" s="3" t="str" cm="1">
        <f t="array" ref="E406">IFERROR(_xlfn._xlws.FILTER(BD_ATLETAS[TIEMPO],(BD_ATLETAS[ATLETA]=$A406)*(BD_ATLETAS[PRUEBA]='CHEQUEO D.M'!$B$1)*(BD_ATLETAS[SEXO]='CHEQUEO D.M'!$C$1)*(BD_ATLETAS[F. COMPETENCIA]='CHEQUEO D.M'!E$2)),"N/P")</f>
        <v>N/P</v>
      </c>
      <c r="F406" s="3" t="str" cm="1">
        <f t="array" ref="F406">IFERROR(_xlfn._xlws.FILTER(BD_ATLETAS[TIEMPO],(BD_ATLETAS[ATLETA]=$A406)*(BD_ATLETAS[PRUEBA]='CHEQUEO D.M'!$B$1)*(BD_ATLETAS[SEXO]='CHEQUEO D.M'!$C$1)*(BD_ATLETAS[F. COMPETENCIA]='CHEQUEO D.M'!F$2)),"N/P")</f>
        <v>N/P</v>
      </c>
      <c r="G406" s="3" t="str" cm="1">
        <f t="array" ref="G406">IFERROR(_xlfn._xlws.FILTER(BD_ATLETAS[TIEMPO],(BD_ATLETAS[ATLETA]=$A406)*(BD_ATLETAS[PRUEBA]='CHEQUEO D.M'!$B$1)*(BD_ATLETAS[SEXO]='CHEQUEO D.M'!$C$1)*(BD_ATLETAS[F. COMPETENCIA]='CHEQUEO D.M'!G$2)),"N/P")</f>
        <v>N/P</v>
      </c>
      <c r="H406" s="3" t="str" cm="1">
        <f t="array" ref="H406">IFERROR(_xlfn._xlws.FILTER(BD_ATLETAS[TIEMPO],(BD_ATLETAS[ATLETA]=$A406)*(BD_ATLETAS[PRUEBA]='CHEQUEO D.M'!$B$1)*(BD_ATLETAS[SEXO]='CHEQUEO D.M'!$C$1)*(BD_ATLETAS[F. COMPETENCIA]='CHEQUEO D.M'!H$2)),"N/P")</f>
        <v>N/P</v>
      </c>
      <c r="I406" s="3" t="str" cm="1">
        <f t="array" ref="I406">IFERROR(_xlfn._xlws.FILTER(BD_ATLETAS[TIEMPO],(BD_ATLETAS[ATLETA]=$A406)*(BD_ATLETAS[PRUEBA]='CHEQUEO D.M'!$B$1)*(BD_ATLETAS[SEXO]='CHEQUEO D.M'!$C$1)*(BD_ATLETAS[F. COMPETENCIA]='CHEQUEO D.M'!I$2)),"N/P")</f>
        <v>N/P</v>
      </c>
      <c r="J406" s="3" t="str" cm="1">
        <f t="array" ref="J406">IFERROR(_xlfn._xlws.FILTER(BD_ATLETAS[TIEMPO],(BD_ATLETAS[ATLETA]=$A406)*(BD_ATLETAS[PRUEBA]='CHEQUEO D.M'!$B$1)*(BD_ATLETAS[SEXO]='CHEQUEO D.M'!$C$1)*(BD_ATLETAS[F. COMPETENCIA]='CHEQUEO D.M'!J$2)),"N/P")</f>
        <v>N/P</v>
      </c>
      <c r="K406" s="3" t="str">
        <f t="shared" si="65"/>
        <v>-</v>
      </c>
      <c r="L406" s="3" t="str">
        <f t="shared" si="66"/>
        <v>-</v>
      </c>
      <c r="M406" s="1" t="str" cm="1">
        <f t="array" ref="M406">_xlfn.IFS(B406&lt;10,"",L406&gt;0,"",L406&lt;0,"VALIDO")</f>
        <v/>
      </c>
      <c r="N406" s="3" t="str">
        <f t="shared" si="68"/>
        <v/>
      </c>
      <c r="O406" s="3" t="str">
        <f t="shared" si="69"/>
        <v/>
      </c>
      <c r="P406" s="3" t="str">
        <f t="shared" si="70"/>
        <v/>
      </c>
      <c r="Q406" s="3" t="str">
        <f t="shared" si="71"/>
        <v/>
      </c>
      <c r="R406" s="3" t="str">
        <f t="shared" si="72"/>
        <v/>
      </c>
      <c r="S406" s="25" t="e" cm="1" vm="1">
        <f t="array" aca="1" ref="S406" ca="1">IF(INDEX(U406:X406,COUNTA(U406:X406))&lt;0,"MEJORA CONTINUA","")</f>
        <v>#VALUE!</v>
      </c>
      <c r="T406" s="1">
        <f t="shared" si="73"/>
        <v>0</v>
      </c>
    </row>
    <row r="407" spans="2:20" x14ac:dyDescent="0.25">
      <c r="B407" s="1">
        <f>_xlfn.XLOOKUP(A407,ATLETAS!$C:$C,ATLETAS!B:B,"-")</f>
        <v>0</v>
      </c>
      <c r="C407" s="1">
        <f>_xlfn.XLOOKUP(A407,ATLETAS!$C:$C,ATLETAS!F:F,"-")</f>
        <v>0</v>
      </c>
      <c r="D407" s="19" t="str">
        <f t="shared" si="67"/>
        <v>-</v>
      </c>
      <c r="E407" s="3" t="str" cm="1">
        <f t="array" ref="E407">IFERROR(_xlfn._xlws.FILTER(BD_ATLETAS[TIEMPO],(BD_ATLETAS[ATLETA]=$A407)*(BD_ATLETAS[PRUEBA]='CHEQUEO D.M'!$B$1)*(BD_ATLETAS[SEXO]='CHEQUEO D.M'!$C$1)*(BD_ATLETAS[F. COMPETENCIA]='CHEQUEO D.M'!E$2)),"N/P")</f>
        <v>N/P</v>
      </c>
      <c r="F407" s="3" t="str" cm="1">
        <f t="array" ref="F407">IFERROR(_xlfn._xlws.FILTER(BD_ATLETAS[TIEMPO],(BD_ATLETAS[ATLETA]=$A407)*(BD_ATLETAS[PRUEBA]='CHEQUEO D.M'!$B$1)*(BD_ATLETAS[SEXO]='CHEQUEO D.M'!$C$1)*(BD_ATLETAS[F. COMPETENCIA]='CHEQUEO D.M'!F$2)),"N/P")</f>
        <v>N/P</v>
      </c>
      <c r="G407" s="3" t="str" cm="1">
        <f t="array" ref="G407">IFERROR(_xlfn._xlws.FILTER(BD_ATLETAS[TIEMPO],(BD_ATLETAS[ATLETA]=$A407)*(BD_ATLETAS[PRUEBA]='CHEQUEO D.M'!$B$1)*(BD_ATLETAS[SEXO]='CHEQUEO D.M'!$C$1)*(BD_ATLETAS[F. COMPETENCIA]='CHEQUEO D.M'!G$2)),"N/P")</f>
        <v>N/P</v>
      </c>
      <c r="H407" s="3" t="str" cm="1">
        <f t="array" ref="H407">IFERROR(_xlfn._xlws.FILTER(BD_ATLETAS[TIEMPO],(BD_ATLETAS[ATLETA]=$A407)*(BD_ATLETAS[PRUEBA]='CHEQUEO D.M'!$B$1)*(BD_ATLETAS[SEXO]='CHEQUEO D.M'!$C$1)*(BD_ATLETAS[F. COMPETENCIA]='CHEQUEO D.M'!H$2)),"N/P")</f>
        <v>N/P</v>
      </c>
      <c r="I407" s="3" t="str" cm="1">
        <f t="array" ref="I407">IFERROR(_xlfn._xlws.FILTER(BD_ATLETAS[TIEMPO],(BD_ATLETAS[ATLETA]=$A407)*(BD_ATLETAS[PRUEBA]='CHEQUEO D.M'!$B$1)*(BD_ATLETAS[SEXO]='CHEQUEO D.M'!$C$1)*(BD_ATLETAS[F. COMPETENCIA]='CHEQUEO D.M'!I$2)),"N/P")</f>
        <v>N/P</v>
      </c>
      <c r="J407" s="3" t="str" cm="1">
        <f t="array" ref="J407">IFERROR(_xlfn._xlws.FILTER(BD_ATLETAS[TIEMPO],(BD_ATLETAS[ATLETA]=$A407)*(BD_ATLETAS[PRUEBA]='CHEQUEO D.M'!$B$1)*(BD_ATLETAS[SEXO]='CHEQUEO D.M'!$C$1)*(BD_ATLETAS[F. COMPETENCIA]='CHEQUEO D.M'!J$2)),"N/P")</f>
        <v>N/P</v>
      </c>
      <c r="K407" s="3" t="str">
        <f t="shared" si="65"/>
        <v>-</v>
      </c>
      <c r="L407" s="3" t="str">
        <f t="shared" si="66"/>
        <v>-</v>
      </c>
      <c r="M407" s="1" t="str" cm="1">
        <f t="array" ref="M407">_xlfn.IFS(B407&lt;10,"",L407&gt;0,"",L407&lt;0,"VALIDO")</f>
        <v/>
      </c>
      <c r="N407" s="3" t="str">
        <f t="shared" si="68"/>
        <v/>
      </c>
      <c r="O407" s="3" t="str">
        <f t="shared" si="69"/>
        <v/>
      </c>
      <c r="P407" s="3" t="str">
        <f t="shared" si="70"/>
        <v/>
      </c>
      <c r="Q407" s="3" t="str">
        <f t="shared" si="71"/>
        <v/>
      </c>
      <c r="R407" s="3" t="str">
        <f t="shared" si="72"/>
        <v/>
      </c>
      <c r="S407" s="25" t="e" cm="1" vm="1">
        <f t="array" aca="1" ref="S407" ca="1">IF(INDEX(U407:X407,COUNTA(U407:X407))&lt;0,"MEJORA CONTINUA","")</f>
        <v>#VALUE!</v>
      </c>
      <c r="T407" s="1">
        <f t="shared" si="73"/>
        <v>0</v>
      </c>
    </row>
    <row r="408" spans="2:20" x14ac:dyDescent="0.25">
      <c r="B408" s="1">
        <f>_xlfn.XLOOKUP(A408,ATLETAS!$C:$C,ATLETAS!B:B,"-")</f>
        <v>0</v>
      </c>
      <c r="C408" s="1">
        <f>_xlfn.XLOOKUP(A408,ATLETAS!$C:$C,ATLETAS!F:F,"-")</f>
        <v>0</v>
      </c>
      <c r="D408" s="19" t="str">
        <f t="shared" si="67"/>
        <v>-</v>
      </c>
      <c r="E408" s="3" t="str" cm="1">
        <f t="array" ref="E408">IFERROR(_xlfn._xlws.FILTER(BD_ATLETAS[TIEMPO],(BD_ATLETAS[ATLETA]=$A408)*(BD_ATLETAS[PRUEBA]='CHEQUEO D.M'!$B$1)*(BD_ATLETAS[SEXO]='CHEQUEO D.M'!$C$1)*(BD_ATLETAS[F. COMPETENCIA]='CHEQUEO D.M'!E$2)),"N/P")</f>
        <v>N/P</v>
      </c>
      <c r="F408" s="3" t="str" cm="1">
        <f t="array" ref="F408">IFERROR(_xlfn._xlws.FILTER(BD_ATLETAS[TIEMPO],(BD_ATLETAS[ATLETA]=$A408)*(BD_ATLETAS[PRUEBA]='CHEQUEO D.M'!$B$1)*(BD_ATLETAS[SEXO]='CHEQUEO D.M'!$C$1)*(BD_ATLETAS[F. COMPETENCIA]='CHEQUEO D.M'!F$2)),"N/P")</f>
        <v>N/P</v>
      </c>
      <c r="G408" s="3" t="str" cm="1">
        <f t="array" ref="G408">IFERROR(_xlfn._xlws.FILTER(BD_ATLETAS[TIEMPO],(BD_ATLETAS[ATLETA]=$A408)*(BD_ATLETAS[PRUEBA]='CHEQUEO D.M'!$B$1)*(BD_ATLETAS[SEXO]='CHEQUEO D.M'!$C$1)*(BD_ATLETAS[F. COMPETENCIA]='CHEQUEO D.M'!G$2)),"N/P")</f>
        <v>N/P</v>
      </c>
      <c r="H408" s="3" t="str" cm="1">
        <f t="array" ref="H408">IFERROR(_xlfn._xlws.FILTER(BD_ATLETAS[TIEMPO],(BD_ATLETAS[ATLETA]=$A408)*(BD_ATLETAS[PRUEBA]='CHEQUEO D.M'!$B$1)*(BD_ATLETAS[SEXO]='CHEQUEO D.M'!$C$1)*(BD_ATLETAS[F. COMPETENCIA]='CHEQUEO D.M'!H$2)),"N/P")</f>
        <v>N/P</v>
      </c>
      <c r="I408" s="3" t="str" cm="1">
        <f t="array" ref="I408">IFERROR(_xlfn._xlws.FILTER(BD_ATLETAS[TIEMPO],(BD_ATLETAS[ATLETA]=$A408)*(BD_ATLETAS[PRUEBA]='CHEQUEO D.M'!$B$1)*(BD_ATLETAS[SEXO]='CHEQUEO D.M'!$C$1)*(BD_ATLETAS[F. COMPETENCIA]='CHEQUEO D.M'!I$2)),"N/P")</f>
        <v>N/P</v>
      </c>
      <c r="J408" s="3" t="str" cm="1">
        <f t="array" ref="J408">IFERROR(_xlfn._xlws.FILTER(BD_ATLETAS[TIEMPO],(BD_ATLETAS[ATLETA]=$A408)*(BD_ATLETAS[PRUEBA]='CHEQUEO D.M'!$B$1)*(BD_ATLETAS[SEXO]='CHEQUEO D.M'!$C$1)*(BD_ATLETAS[F. COMPETENCIA]='CHEQUEO D.M'!J$2)),"N/P")</f>
        <v>N/P</v>
      </c>
      <c r="K408" s="3" t="str">
        <f t="shared" si="65"/>
        <v>-</v>
      </c>
      <c r="L408" s="3" t="str">
        <f t="shared" si="66"/>
        <v>-</v>
      </c>
      <c r="M408" s="1" t="str" cm="1">
        <f t="array" ref="M408">_xlfn.IFS(B408&lt;10,"",L408&gt;0,"",L408&lt;0,"VALIDO")</f>
        <v/>
      </c>
      <c r="N408" s="3" t="str">
        <f t="shared" si="68"/>
        <v/>
      </c>
      <c r="O408" s="3" t="str">
        <f t="shared" si="69"/>
        <v/>
      </c>
      <c r="P408" s="3" t="str">
        <f t="shared" si="70"/>
        <v/>
      </c>
      <c r="Q408" s="3" t="str">
        <f t="shared" si="71"/>
        <v/>
      </c>
      <c r="R408" s="3" t="str">
        <f t="shared" si="72"/>
        <v/>
      </c>
      <c r="S408" s="25" t="e" cm="1" vm="1">
        <f t="array" aca="1" ref="S408" ca="1">IF(INDEX(U408:X408,COUNTA(U408:X408))&lt;0,"MEJORA CONTINUA","")</f>
        <v>#VALUE!</v>
      </c>
      <c r="T408" s="1">
        <f t="shared" si="73"/>
        <v>0</v>
      </c>
    </row>
    <row r="409" spans="2:20" x14ac:dyDescent="0.25">
      <c r="B409" s="1">
        <f>_xlfn.XLOOKUP(A409,ATLETAS!$C:$C,ATLETAS!B:B,"-")</f>
        <v>0</v>
      </c>
      <c r="C409" s="1">
        <f>_xlfn.XLOOKUP(A409,ATLETAS!$C:$C,ATLETAS!F:F,"-")</f>
        <v>0</v>
      </c>
      <c r="D409" s="19" t="str">
        <f t="shared" si="67"/>
        <v>-</v>
      </c>
      <c r="E409" s="3" t="str" cm="1">
        <f t="array" ref="E409">IFERROR(_xlfn._xlws.FILTER(BD_ATLETAS[TIEMPO],(BD_ATLETAS[ATLETA]=$A409)*(BD_ATLETAS[PRUEBA]='CHEQUEO D.M'!$B$1)*(BD_ATLETAS[SEXO]='CHEQUEO D.M'!$C$1)*(BD_ATLETAS[F. COMPETENCIA]='CHEQUEO D.M'!E$2)),"N/P")</f>
        <v>N/P</v>
      </c>
      <c r="F409" s="3" t="str" cm="1">
        <f t="array" ref="F409">IFERROR(_xlfn._xlws.FILTER(BD_ATLETAS[TIEMPO],(BD_ATLETAS[ATLETA]=$A409)*(BD_ATLETAS[PRUEBA]='CHEQUEO D.M'!$B$1)*(BD_ATLETAS[SEXO]='CHEQUEO D.M'!$C$1)*(BD_ATLETAS[F. COMPETENCIA]='CHEQUEO D.M'!F$2)),"N/P")</f>
        <v>N/P</v>
      </c>
      <c r="G409" s="3" t="str" cm="1">
        <f t="array" ref="G409">IFERROR(_xlfn._xlws.FILTER(BD_ATLETAS[TIEMPO],(BD_ATLETAS[ATLETA]=$A409)*(BD_ATLETAS[PRUEBA]='CHEQUEO D.M'!$B$1)*(BD_ATLETAS[SEXO]='CHEQUEO D.M'!$C$1)*(BD_ATLETAS[F. COMPETENCIA]='CHEQUEO D.M'!G$2)),"N/P")</f>
        <v>N/P</v>
      </c>
      <c r="H409" s="3" t="str" cm="1">
        <f t="array" ref="H409">IFERROR(_xlfn._xlws.FILTER(BD_ATLETAS[TIEMPO],(BD_ATLETAS[ATLETA]=$A409)*(BD_ATLETAS[PRUEBA]='CHEQUEO D.M'!$B$1)*(BD_ATLETAS[SEXO]='CHEQUEO D.M'!$C$1)*(BD_ATLETAS[F. COMPETENCIA]='CHEQUEO D.M'!H$2)),"N/P")</f>
        <v>N/P</v>
      </c>
      <c r="I409" s="3" t="str" cm="1">
        <f t="array" ref="I409">IFERROR(_xlfn._xlws.FILTER(BD_ATLETAS[TIEMPO],(BD_ATLETAS[ATLETA]=$A409)*(BD_ATLETAS[PRUEBA]='CHEQUEO D.M'!$B$1)*(BD_ATLETAS[SEXO]='CHEQUEO D.M'!$C$1)*(BD_ATLETAS[F. COMPETENCIA]='CHEQUEO D.M'!I$2)),"N/P")</f>
        <v>N/P</v>
      </c>
      <c r="J409" s="3" t="str" cm="1">
        <f t="array" ref="J409">IFERROR(_xlfn._xlws.FILTER(BD_ATLETAS[TIEMPO],(BD_ATLETAS[ATLETA]=$A409)*(BD_ATLETAS[PRUEBA]='CHEQUEO D.M'!$B$1)*(BD_ATLETAS[SEXO]='CHEQUEO D.M'!$C$1)*(BD_ATLETAS[F. COMPETENCIA]='CHEQUEO D.M'!J$2)),"N/P")</f>
        <v>N/P</v>
      </c>
      <c r="K409" s="3" t="str">
        <f t="shared" si="65"/>
        <v>-</v>
      </c>
      <c r="L409" s="3" t="str">
        <f t="shared" si="66"/>
        <v>-</v>
      </c>
      <c r="M409" s="1" t="str" cm="1">
        <f t="array" ref="M409">_xlfn.IFS(B409&lt;10,"",L409&gt;0,"",L409&lt;0,"VALIDO")</f>
        <v/>
      </c>
      <c r="N409" s="3" t="str">
        <f t="shared" si="68"/>
        <v/>
      </c>
      <c r="O409" s="3" t="str">
        <f t="shared" si="69"/>
        <v/>
      </c>
      <c r="P409" s="3" t="str">
        <f t="shared" si="70"/>
        <v/>
      </c>
      <c r="Q409" s="3" t="str">
        <f t="shared" si="71"/>
        <v/>
      </c>
      <c r="R409" s="3" t="str">
        <f t="shared" si="72"/>
        <v/>
      </c>
      <c r="S409" s="25" t="e" cm="1" vm="1">
        <f t="array" aca="1" ref="S409" ca="1">IF(INDEX(U409:X409,COUNTA(U409:X409))&lt;0,"MEJORA CONTINUA","")</f>
        <v>#VALUE!</v>
      </c>
      <c r="T409" s="1">
        <f t="shared" si="73"/>
        <v>0</v>
      </c>
    </row>
    <row r="410" spans="2:20" x14ac:dyDescent="0.25">
      <c r="B410" s="1">
        <f>_xlfn.XLOOKUP(A410,ATLETAS!$C:$C,ATLETAS!B:B,"-")</f>
        <v>0</v>
      </c>
      <c r="C410" s="1">
        <f>_xlfn.XLOOKUP(A410,ATLETAS!$C:$C,ATLETAS!F:F,"-")</f>
        <v>0</v>
      </c>
      <c r="D410" s="19" t="str">
        <f t="shared" si="67"/>
        <v>-</v>
      </c>
      <c r="E410" s="3" t="str" cm="1">
        <f t="array" ref="E410">IFERROR(_xlfn._xlws.FILTER(BD_ATLETAS[TIEMPO],(BD_ATLETAS[ATLETA]=$A410)*(BD_ATLETAS[PRUEBA]='CHEQUEO D.M'!$B$1)*(BD_ATLETAS[SEXO]='CHEQUEO D.M'!$C$1)*(BD_ATLETAS[F. COMPETENCIA]='CHEQUEO D.M'!E$2)),"N/P")</f>
        <v>N/P</v>
      </c>
      <c r="F410" s="3" t="str" cm="1">
        <f t="array" ref="F410">IFERROR(_xlfn._xlws.FILTER(BD_ATLETAS[TIEMPO],(BD_ATLETAS[ATLETA]=$A410)*(BD_ATLETAS[PRUEBA]='CHEQUEO D.M'!$B$1)*(BD_ATLETAS[SEXO]='CHEQUEO D.M'!$C$1)*(BD_ATLETAS[F. COMPETENCIA]='CHEQUEO D.M'!F$2)),"N/P")</f>
        <v>N/P</v>
      </c>
      <c r="G410" s="3" t="str" cm="1">
        <f t="array" ref="G410">IFERROR(_xlfn._xlws.FILTER(BD_ATLETAS[TIEMPO],(BD_ATLETAS[ATLETA]=$A410)*(BD_ATLETAS[PRUEBA]='CHEQUEO D.M'!$B$1)*(BD_ATLETAS[SEXO]='CHEQUEO D.M'!$C$1)*(BD_ATLETAS[F. COMPETENCIA]='CHEQUEO D.M'!G$2)),"N/P")</f>
        <v>N/P</v>
      </c>
      <c r="H410" s="3" t="str" cm="1">
        <f t="array" ref="H410">IFERROR(_xlfn._xlws.FILTER(BD_ATLETAS[TIEMPO],(BD_ATLETAS[ATLETA]=$A410)*(BD_ATLETAS[PRUEBA]='CHEQUEO D.M'!$B$1)*(BD_ATLETAS[SEXO]='CHEQUEO D.M'!$C$1)*(BD_ATLETAS[F. COMPETENCIA]='CHEQUEO D.M'!H$2)),"N/P")</f>
        <v>N/P</v>
      </c>
      <c r="I410" s="3" t="str" cm="1">
        <f t="array" ref="I410">IFERROR(_xlfn._xlws.FILTER(BD_ATLETAS[TIEMPO],(BD_ATLETAS[ATLETA]=$A410)*(BD_ATLETAS[PRUEBA]='CHEQUEO D.M'!$B$1)*(BD_ATLETAS[SEXO]='CHEQUEO D.M'!$C$1)*(BD_ATLETAS[F. COMPETENCIA]='CHEQUEO D.M'!I$2)),"N/P")</f>
        <v>N/P</v>
      </c>
      <c r="J410" s="3" t="str" cm="1">
        <f t="array" ref="J410">IFERROR(_xlfn._xlws.FILTER(BD_ATLETAS[TIEMPO],(BD_ATLETAS[ATLETA]=$A410)*(BD_ATLETAS[PRUEBA]='CHEQUEO D.M'!$B$1)*(BD_ATLETAS[SEXO]='CHEQUEO D.M'!$C$1)*(BD_ATLETAS[F. COMPETENCIA]='CHEQUEO D.M'!J$2)),"N/P")</f>
        <v>N/P</v>
      </c>
      <c r="K410" s="3" t="str">
        <f t="shared" si="65"/>
        <v>-</v>
      </c>
      <c r="L410" s="3" t="str">
        <f t="shared" si="66"/>
        <v>-</v>
      </c>
      <c r="M410" s="1" t="str" cm="1">
        <f t="array" ref="M410">_xlfn.IFS(B410&lt;10,"",L410&gt;0,"",L410&lt;0,"VALIDO")</f>
        <v/>
      </c>
      <c r="N410" s="3" t="str">
        <f t="shared" si="68"/>
        <v/>
      </c>
      <c r="O410" s="3" t="str">
        <f t="shared" si="69"/>
        <v/>
      </c>
      <c r="P410" s="3" t="str">
        <f t="shared" si="70"/>
        <v/>
      </c>
      <c r="Q410" s="3" t="str">
        <f t="shared" si="71"/>
        <v/>
      </c>
      <c r="R410" s="3" t="str">
        <f t="shared" si="72"/>
        <v/>
      </c>
      <c r="S410" s="25" t="e" cm="1" vm="1">
        <f t="array" aca="1" ref="S410" ca="1">IF(INDEX(U410:X410,COUNTA(U410:X410))&lt;0,"MEJORA CONTINUA","")</f>
        <v>#VALUE!</v>
      </c>
      <c r="T410" s="1">
        <f t="shared" si="73"/>
        <v>0</v>
      </c>
    </row>
    <row r="411" spans="2:20" x14ac:dyDescent="0.25">
      <c r="B411" s="1">
        <f>_xlfn.XLOOKUP(A411,ATLETAS!$C:$C,ATLETAS!B:B,"-")</f>
        <v>0</v>
      </c>
      <c r="C411" s="1">
        <f>_xlfn.XLOOKUP(A411,ATLETAS!$C:$C,ATLETAS!F:F,"-")</f>
        <v>0</v>
      </c>
      <c r="D411" s="19" t="str">
        <f t="shared" si="67"/>
        <v>-</v>
      </c>
      <c r="E411" s="3" t="str" cm="1">
        <f t="array" ref="E411">IFERROR(_xlfn._xlws.FILTER(BD_ATLETAS[TIEMPO],(BD_ATLETAS[ATLETA]=$A411)*(BD_ATLETAS[PRUEBA]='CHEQUEO D.M'!$B$1)*(BD_ATLETAS[SEXO]='CHEQUEO D.M'!$C$1)*(BD_ATLETAS[F. COMPETENCIA]='CHEQUEO D.M'!E$2)),"N/P")</f>
        <v>N/P</v>
      </c>
      <c r="F411" s="3" t="str" cm="1">
        <f t="array" ref="F411">IFERROR(_xlfn._xlws.FILTER(BD_ATLETAS[TIEMPO],(BD_ATLETAS[ATLETA]=$A411)*(BD_ATLETAS[PRUEBA]='CHEQUEO D.M'!$B$1)*(BD_ATLETAS[SEXO]='CHEQUEO D.M'!$C$1)*(BD_ATLETAS[F. COMPETENCIA]='CHEQUEO D.M'!F$2)),"N/P")</f>
        <v>N/P</v>
      </c>
      <c r="G411" s="3" t="str" cm="1">
        <f t="array" ref="G411">IFERROR(_xlfn._xlws.FILTER(BD_ATLETAS[TIEMPO],(BD_ATLETAS[ATLETA]=$A411)*(BD_ATLETAS[PRUEBA]='CHEQUEO D.M'!$B$1)*(BD_ATLETAS[SEXO]='CHEQUEO D.M'!$C$1)*(BD_ATLETAS[F. COMPETENCIA]='CHEQUEO D.M'!G$2)),"N/P")</f>
        <v>N/P</v>
      </c>
      <c r="H411" s="3" t="str" cm="1">
        <f t="array" ref="H411">IFERROR(_xlfn._xlws.FILTER(BD_ATLETAS[TIEMPO],(BD_ATLETAS[ATLETA]=$A411)*(BD_ATLETAS[PRUEBA]='CHEQUEO D.M'!$B$1)*(BD_ATLETAS[SEXO]='CHEQUEO D.M'!$C$1)*(BD_ATLETAS[F. COMPETENCIA]='CHEQUEO D.M'!H$2)),"N/P")</f>
        <v>N/P</v>
      </c>
      <c r="I411" s="3" t="str" cm="1">
        <f t="array" ref="I411">IFERROR(_xlfn._xlws.FILTER(BD_ATLETAS[TIEMPO],(BD_ATLETAS[ATLETA]=$A411)*(BD_ATLETAS[PRUEBA]='CHEQUEO D.M'!$B$1)*(BD_ATLETAS[SEXO]='CHEQUEO D.M'!$C$1)*(BD_ATLETAS[F. COMPETENCIA]='CHEQUEO D.M'!I$2)),"N/P")</f>
        <v>N/P</v>
      </c>
      <c r="J411" s="3" t="str" cm="1">
        <f t="array" ref="J411">IFERROR(_xlfn._xlws.FILTER(BD_ATLETAS[TIEMPO],(BD_ATLETAS[ATLETA]=$A411)*(BD_ATLETAS[PRUEBA]='CHEQUEO D.M'!$B$1)*(BD_ATLETAS[SEXO]='CHEQUEO D.M'!$C$1)*(BD_ATLETAS[F. COMPETENCIA]='CHEQUEO D.M'!J$2)),"N/P")</f>
        <v>N/P</v>
      </c>
      <c r="K411" s="3" t="str">
        <f t="shared" si="65"/>
        <v>-</v>
      </c>
      <c r="L411" s="3" t="str">
        <f t="shared" si="66"/>
        <v>-</v>
      </c>
      <c r="M411" s="1" t="str" cm="1">
        <f t="array" ref="M411">_xlfn.IFS(B411&lt;10,"",L411&gt;0,"",L411&lt;0,"VALIDO")</f>
        <v/>
      </c>
      <c r="N411" s="3" t="str">
        <f t="shared" si="68"/>
        <v/>
      </c>
      <c r="O411" s="3" t="str">
        <f t="shared" si="69"/>
        <v/>
      </c>
      <c r="P411" s="3" t="str">
        <f t="shared" si="70"/>
        <v/>
      </c>
      <c r="Q411" s="3" t="str">
        <f t="shared" si="71"/>
        <v/>
      </c>
      <c r="R411" s="3" t="str">
        <f t="shared" si="72"/>
        <v/>
      </c>
      <c r="S411" s="25" t="e" cm="1" vm="1">
        <f t="array" aca="1" ref="S411" ca="1">IF(INDEX(U411:X411,COUNTA(U411:X411))&lt;0,"MEJORA CONTINUA","")</f>
        <v>#VALUE!</v>
      </c>
      <c r="T411" s="1">
        <f t="shared" si="73"/>
        <v>0</v>
      </c>
    </row>
    <row r="412" spans="2:20" x14ac:dyDescent="0.25">
      <c r="B412" s="1">
        <f>_xlfn.XLOOKUP(A412,ATLETAS!$C:$C,ATLETAS!B:B,"-")</f>
        <v>0</v>
      </c>
      <c r="C412" s="1">
        <f>_xlfn.XLOOKUP(A412,ATLETAS!$C:$C,ATLETAS!F:F,"-")</f>
        <v>0</v>
      </c>
      <c r="D412" s="19" t="str">
        <f t="shared" si="67"/>
        <v>-</v>
      </c>
      <c r="E412" s="3" t="str" cm="1">
        <f t="array" ref="E412">IFERROR(_xlfn._xlws.FILTER(BD_ATLETAS[TIEMPO],(BD_ATLETAS[ATLETA]=$A412)*(BD_ATLETAS[PRUEBA]='CHEQUEO D.M'!$B$1)*(BD_ATLETAS[SEXO]='CHEQUEO D.M'!$C$1)*(BD_ATLETAS[F. COMPETENCIA]='CHEQUEO D.M'!E$2)),"N/P")</f>
        <v>N/P</v>
      </c>
      <c r="F412" s="3" t="str" cm="1">
        <f t="array" ref="F412">IFERROR(_xlfn._xlws.FILTER(BD_ATLETAS[TIEMPO],(BD_ATLETAS[ATLETA]=$A412)*(BD_ATLETAS[PRUEBA]='CHEQUEO D.M'!$B$1)*(BD_ATLETAS[SEXO]='CHEQUEO D.M'!$C$1)*(BD_ATLETAS[F. COMPETENCIA]='CHEQUEO D.M'!F$2)),"N/P")</f>
        <v>N/P</v>
      </c>
      <c r="G412" s="3" t="str" cm="1">
        <f t="array" ref="G412">IFERROR(_xlfn._xlws.FILTER(BD_ATLETAS[TIEMPO],(BD_ATLETAS[ATLETA]=$A412)*(BD_ATLETAS[PRUEBA]='CHEQUEO D.M'!$B$1)*(BD_ATLETAS[SEXO]='CHEQUEO D.M'!$C$1)*(BD_ATLETAS[F. COMPETENCIA]='CHEQUEO D.M'!G$2)),"N/P")</f>
        <v>N/P</v>
      </c>
      <c r="H412" s="3" t="str" cm="1">
        <f t="array" ref="H412">IFERROR(_xlfn._xlws.FILTER(BD_ATLETAS[TIEMPO],(BD_ATLETAS[ATLETA]=$A412)*(BD_ATLETAS[PRUEBA]='CHEQUEO D.M'!$B$1)*(BD_ATLETAS[SEXO]='CHEQUEO D.M'!$C$1)*(BD_ATLETAS[F. COMPETENCIA]='CHEQUEO D.M'!H$2)),"N/P")</f>
        <v>N/P</v>
      </c>
      <c r="I412" s="3" t="str" cm="1">
        <f t="array" ref="I412">IFERROR(_xlfn._xlws.FILTER(BD_ATLETAS[TIEMPO],(BD_ATLETAS[ATLETA]=$A412)*(BD_ATLETAS[PRUEBA]='CHEQUEO D.M'!$B$1)*(BD_ATLETAS[SEXO]='CHEQUEO D.M'!$C$1)*(BD_ATLETAS[F. COMPETENCIA]='CHEQUEO D.M'!I$2)),"N/P")</f>
        <v>N/P</v>
      </c>
      <c r="J412" s="3" t="str" cm="1">
        <f t="array" ref="J412">IFERROR(_xlfn._xlws.FILTER(BD_ATLETAS[TIEMPO],(BD_ATLETAS[ATLETA]=$A412)*(BD_ATLETAS[PRUEBA]='CHEQUEO D.M'!$B$1)*(BD_ATLETAS[SEXO]='CHEQUEO D.M'!$C$1)*(BD_ATLETAS[F. COMPETENCIA]='CHEQUEO D.M'!J$2)),"N/P")</f>
        <v>N/P</v>
      </c>
      <c r="K412" s="3" t="str">
        <f t="shared" si="65"/>
        <v>-</v>
      </c>
      <c r="L412" s="3" t="str">
        <f t="shared" si="66"/>
        <v>-</v>
      </c>
      <c r="M412" s="1" t="str" cm="1">
        <f t="array" ref="M412">_xlfn.IFS(B412&lt;10,"",L412&gt;0,"",L412&lt;0,"VALIDO")</f>
        <v/>
      </c>
      <c r="N412" s="3" t="str">
        <f t="shared" si="68"/>
        <v/>
      </c>
      <c r="O412" s="3" t="str">
        <f t="shared" si="69"/>
        <v/>
      </c>
      <c r="P412" s="3" t="str">
        <f t="shared" si="70"/>
        <v/>
      </c>
      <c r="Q412" s="3" t="str">
        <f t="shared" si="71"/>
        <v/>
      </c>
      <c r="R412" s="3" t="str">
        <f t="shared" si="72"/>
        <v/>
      </c>
      <c r="S412" s="25" t="e" cm="1" vm="1">
        <f t="array" aca="1" ref="S412" ca="1">IF(INDEX(U412:X412,COUNTA(U412:X412))&lt;0,"MEJORA CONTINUA","")</f>
        <v>#VALUE!</v>
      </c>
      <c r="T412" s="1">
        <f t="shared" si="73"/>
        <v>0</v>
      </c>
    </row>
    <row r="413" spans="2:20" x14ac:dyDescent="0.25">
      <c r="B413" s="1">
        <f>_xlfn.XLOOKUP(A413,ATLETAS!$C:$C,ATLETAS!B:B,"-")</f>
        <v>0</v>
      </c>
      <c r="C413" s="1">
        <f>_xlfn.XLOOKUP(A413,ATLETAS!$C:$C,ATLETAS!F:F,"-")</f>
        <v>0</v>
      </c>
      <c r="D413" s="19" t="str">
        <f t="shared" si="67"/>
        <v>-</v>
      </c>
      <c r="E413" s="3" t="str" cm="1">
        <f t="array" ref="E413">IFERROR(_xlfn._xlws.FILTER(BD_ATLETAS[TIEMPO],(BD_ATLETAS[ATLETA]=$A413)*(BD_ATLETAS[PRUEBA]='CHEQUEO D.M'!$B$1)*(BD_ATLETAS[SEXO]='CHEQUEO D.M'!$C$1)*(BD_ATLETAS[F. COMPETENCIA]='CHEQUEO D.M'!E$2)),"N/P")</f>
        <v>N/P</v>
      </c>
      <c r="F413" s="3" t="str" cm="1">
        <f t="array" ref="F413">IFERROR(_xlfn._xlws.FILTER(BD_ATLETAS[TIEMPO],(BD_ATLETAS[ATLETA]=$A413)*(BD_ATLETAS[PRUEBA]='CHEQUEO D.M'!$B$1)*(BD_ATLETAS[SEXO]='CHEQUEO D.M'!$C$1)*(BD_ATLETAS[F. COMPETENCIA]='CHEQUEO D.M'!F$2)),"N/P")</f>
        <v>N/P</v>
      </c>
      <c r="G413" s="3" t="str" cm="1">
        <f t="array" ref="G413">IFERROR(_xlfn._xlws.FILTER(BD_ATLETAS[TIEMPO],(BD_ATLETAS[ATLETA]=$A413)*(BD_ATLETAS[PRUEBA]='CHEQUEO D.M'!$B$1)*(BD_ATLETAS[SEXO]='CHEQUEO D.M'!$C$1)*(BD_ATLETAS[F. COMPETENCIA]='CHEQUEO D.M'!G$2)),"N/P")</f>
        <v>N/P</v>
      </c>
      <c r="H413" s="3" t="str" cm="1">
        <f t="array" ref="H413">IFERROR(_xlfn._xlws.FILTER(BD_ATLETAS[TIEMPO],(BD_ATLETAS[ATLETA]=$A413)*(BD_ATLETAS[PRUEBA]='CHEQUEO D.M'!$B$1)*(BD_ATLETAS[SEXO]='CHEQUEO D.M'!$C$1)*(BD_ATLETAS[F. COMPETENCIA]='CHEQUEO D.M'!H$2)),"N/P")</f>
        <v>N/P</v>
      </c>
      <c r="I413" s="3" t="str" cm="1">
        <f t="array" ref="I413">IFERROR(_xlfn._xlws.FILTER(BD_ATLETAS[TIEMPO],(BD_ATLETAS[ATLETA]=$A413)*(BD_ATLETAS[PRUEBA]='CHEQUEO D.M'!$B$1)*(BD_ATLETAS[SEXO]='CHEQUEO D.M'!$C$1)*(BD_ATLETAS[F. COMPETENCIA]='CHEQUEO D.M'!I$2)),"N/P")</f>
        <v>N/P</v>
      </c>
      <c r="J413" s="3" t="str" cm="1">
        <f t="array" ref="J413">IFERROR(_xlfn._xlws.FILTER(BD_ATLETAS[TIEMPO],(BD_ATLETAS[ATLETA]=$A413)*(BD_ATLETAS[PRUEBA]='CHEQUEO D.M'!$B$1)*(BD_ATLETAS[SEXO]='CHEQUEO D.M'!$C$1)*(BD_ATLETAS[F. COMPETENCIA]='CHEQUEO D.M'!J$2)),"N/P")</f>
        <v>N/P</v>
      </c>
      <c r="K413" s="3" t="str">
        <f t="shared" si="65"/>
        <v>-</v>
      </c>
      <c r="L413" s="3" t="str">
        <f t="shared" si="66"/>
        <v>-</v>
      </c>
      <c r="M413" s="1" t="str" cm="1">
        <f t="array" ref="M413">_xlfn.IFS(B413&lt;10,"",L413&gt;0,"",L413&lt;0,"VALIDO")</f>
        <v/>
      </c>
      <c r="N413" s="3" t="str">
        <f t="shared" si="68"/>
        <v/>
      </c>
      <c r="O413" s="3" t="str">
        <f t="shared" si="69"/>
        <v/>
      </c>
      <c r="P413" s="3" t="str">
        <f t="shared" si="70"/>
        <v/>
      </c>
      <c r="Q413" s="3" t="str">
        <f t="shared" si="71"/>
        <v/>
      </c>
      <c r="R413" s="3" t="str">
        <f t="shared" si="72"/>
        <v/>
      </c>
      <c r="S413" s="25" t="e" cm="1" vm="1">
        <f t="array" aca="1" ref="S413" ca="1">IF(INDEX(U413:X413,COUNTA(U413:X413))&lt;0,"MEJORA CONTINUA","")</f>
        <v>#VALUE!</v>
      </c>
      <c r="T413" s="1">
        <f t="shared" si="73"/>
        <v>0</v>
      </c>
    </row>
    <row r="414" spans="2:20" x14ac:dyDescent="0.25">
      <c r="B414" s="1">
        <f>_xlfn.XLOOKUP(A414,ATLETAS!$C:$C,ATLETAS!B:B,"-")</f>
        <v>0</v>
      </c>
      <c r="C414" s="1">
        <f>_xlfn.XLOOKUP(A414,ATLETAS!$C:$C,ATLETAS!F:F,"-")</f>
        <v>0</v>
      </c>
      <c r="D414" s="19" t="str">
        <f t="shared" si="67"/>
        <v>-</v>
      </c>
      <c r="E414" s="3" t="str" cm="1">
        <f t="array" ref="E414">IFERROR(_xlfn._xlws.FILTER(BD_ATLETAS[TIEMPO],(BD_ATLETAS[ATLETA]=$A414)*(BD_ATLETAS[PRUEBA]='CHEQUEO D.M'!$B$1)*(BD_ATLETAS[SEXO]='CHEQUEO D.M'!$C$1)*(BD_ATLETAS[F. COMPETENCIA]='CHEQUEO D.M'!E$2)),"N/P")</f>
        <v>N/P</v>
      </c>
      <c r="F414" s="3" t="str" cm="1">
        <f t="array" ref="F414">IFERROR(_xlfn._xlws.FILTER(BD_ATLETAS[TIEMPO],(BD_ATLETAS[ATLETA]=$A414)*(BD_ATLETAS[PRUEBA]='CHEQUEO D.M'!$B$1)*(BD_ATLETAS[SEXO]='CHEQUEO D.M'!$C$1)*(BD_ATLETAS[F. COMPETENCIA]='CHEQUEO D.M'!F$2)),"N/P")</f>
        <v>N/P</v>
      </c>
      <c r="G414" s="3" t="str" cm="1">
        <f t="array" ref="G414">IFERROR(_xlfn._xlws.FILTER(BD_ATLETAS[TIEMPO],(BD_ATLETAS[ATLETA]=$A414)*(BD_ATLETAS[PRUEBA]='CHEQUEO D.M'!$B$1)*(BD_ATLETAS[SEXO]='CHEQUEO D.M'!$C$1)*(BD_ATLETAS[F. COMPETENCIA]='CHEQUEO D.M'!G$2)),"N/P")</f>
        <v>N/P</v>
      </c>
      <c r="H414" s="3" t="str" cm="1">
        <f t="array" ref="H414">IFERROR(_xlfn._xlws.FILTER(BD_ATLETAS[TIEMPO],(BD_ATLETAS[ATLETA]=$A414)*(BD_ATLETAS[PRUEBA]='CHEQUEO D.M'!$B$1)*(BD_ATLETAS[SEXO]='CHEQUEO D.M'!$C$1)*(BD_ATLETAS[F. COMPETENCIA]='CHEQUEO D.M'!H$2)),"N/P")</f>
        <v>N/P</v>
      </c>
      <c r="I414" s="3" t="str" cm="1">
        <f t="array" ref="I414">IFERROR(_xlfn._xlws.FILTER(BD_ATLETAS[TIEMPO],(BD_ATLETAS[ATLETA]=$A414)*(BD_ATLETAS[PRUEBA]='CHEQUEO D.M'!$B$1)*(BD_ATLETAS[SEXO]='CHEQUEO D.M'!$C$1)*(BD_ATLETAS[F. COMPETENCIA]='CHEQUEO D.M'!I$2)),"N/P")</f>
        <v>N/P</v>
      </c>
      <c r="J414" s="3" t="str" cm="1">
        <f t="array" ref="J414">IFERROR(_xlfn._xlws.FILTER(BD_ATLETAS[TIEMPO],(BD_ATLETAS[ATLETA]=$A414)*(BD_ATLETAS[PRUEBA]='CHEQUEO D.M'!$B$1)*(BD_ATLETAS[SEXO]='CHEQUEO D.M'!$C$1)*(BD_ATLETAS[F. COMPETENCIA]='CHEQUEO D.M'!J$2)),"N/P")</f>
        <v>N/P</v>
      </c>
      <c r="K414" s="3" t="str">
        <f t="shared" si="65"/>
        <v>-</v>
      </c>
      <c r="L414" s="3" t="str">
        <f t="shared" si="66"/>
        <v>-</v>
      </c>
      <c r="M414" s="1" t="str" cm="1">
        <f t="array" ref="M414">_xlfn.IFS(B414&lt;10,"",L414&gt;0,"",L414&lt;0,"VALIDO")</f>
        <v/>
      </c>
      <c r="N414" s="3" t="str">
        <f t="shared" si="68"/>
        <v/>
      </c>
      <c r="O414" s="3" t="str">
        <f t="shared" si="69"/>
        <v/>
      </c>
      <c r="P414" s="3" t="str">
        <f t="shared" si="70"/>
        <v/>
      </c>
      <c r="Q414" s="3" t="str">
        <f t="shared" si="71"/>
        <v/>
      </c>
      <c r="R414" s="3" t="str">
        <f t="shared" si="72"/>
        <v/>
      </c>
      <c r="S414" s="25" t="e" cm="1" vm="1">
        <f t="array" aca="1" ref="S414" ca="1">IF(INDEX(U414:X414,COUNTA(U414:X414))&lt;0,"MEJORA CONTINUA","")</f>
        <v>#VALUE!</v>
      </c>
      <c r="T414" s="1">
        <f t="shared" si="73"/>
        <v>0</v>
      </c>
    </row>
    <row r="415" spans="2:20" x14ac:dyDescent="0.25">
      <c r="B415" s="1">
        <f>_xlfn.XLOOKUP(A415,ATLETAS!$C:$C,ATLETAS!B:B,"-")</f>
        <v>0</v>
      </c>
      <c r="C415" s="1">
        <f>_xlfn.XLOOKUP(A415,ATLETAS!$C:$C,ATLETAS!F:F,"-")</f>
        <v>0</v>
      </c>
      <c r="D415" s="19" t="str">
        <f t="shared" si="67"/>
        <v>-</v>
      </c>
      <c r="E415" s="3" t="str" cm="1">
        <f t="array" ref="E415">IFERROR(_xlfn._xlws.FILTER(BD_ATLETAS[TIEMPO],(BD_ATLETAS[ATLETA]=$A415)*(BD_ATLETAS[PRUEBA]='CHEQUEO D.M'!$B$1)*(BD_ATLETAS[SEXO]='CHEQUEO D.M'!$C$1)*(BD_ATLETAS[F. COMPETENCIA]='CHEQUEO D.M'!E$2)),"N/P")</f>
        <v>N/P</v>
      </c>
      <c r="F415" s="3" t="str" cm="1">
        <f t="array" ref="F415">IFERROR(_xlfn._xlws.FILTER(BD_ATLETAS[TIEMPO],(BD_ATLETAS[ATLETA]=$A415)*(BD_ATLETAS[PRUEBA]='CHEQUEO D.M'!$B$1)*(BD_ATLETAS[SEXO]='CHEQUEO D.M'!$C$1)*(BD_ATLETAS[F. COMPETENCIA]='CHEQUEO D.M'!F$2)),"N/P")</f>
        <v>N/P</v>
      </c>
      <c r="G415" s="3" t="str" cm="1">
        <f t="array" ref="G415">IFERROR(_xlfn._xlws.FILTER(BD_ATLETAS[TIEMPO],(BD_ATLETAS[ATLETA]=$A415)*(BD_ATLETAS[PRUEBA]='CHEQUEO D.M'!$B$1)*(BD_ATLETAS[SEXO]='CHEQUEO D.M'!$C$1)*(BD_ATLETAS[F. COMPETENCIA]='CHEQUEO D.M'!G$2)),"N/P")</f>
        <v>N/P</v>
      </c>
      <c r="H415" s="3" t="str" cm="1">
        <f t="array" ref="H415">IFERROR(_xlfn._xlws.FILTER(BD_ATLETAS[TIEMPO],(BD_ATLETAS[ATLETA]=$A415)*(BD_ATLETAS[PRUEBA]='CHEQUEO D.M'!$B$1)*(BD_ATLETAS[SEXO]='CHEQUEO D.M'!$C$1)*(BD_ATLETAS[F. COMPETENCIA]='CHEQUEO D.M'!H$2)),"N/P")</f>
        <v>N/P</v>
      </c>
      <c r="I415" s="3" t="str" cm="1">
        <f t="array" ref="I415">IFERROR(_xlfn._xlws.FILTER(BD_ATLETAS[TIEMPO],(BD_ATLETAS[ATLETA]=$A415)*(BD_ATLETAS[PRUEBA]='CHEQUEO D.M'!$B$1)*(BD_ATLETAS[SEXO]='CHEQUEO D.M'!$C$1)*(BD_ATLETAS[F. COMPETENCIA]='CHEQUEO D.M'!I$2)),"N/P")</f>
        <v>N/P</v>
      </c>
      <c r="J415" s="3" t="str" cm="1">
        <f t="array" ref="J415">IFERROR(_xlfn._xlws.FILTER(BD_ATLETAS[TIEMPO],(BD_ATLETAS[ATLETA]=$A415)*(BD_ATLETAS[PRUEBA]='CHEQUEO D.M'!$B$1)*(BD_ATLETAS[SEXO]='CHEQUEO D.M'!$C$1)*(BD_ATLETAS[F. COMPETENCIA]='CHEQUEO D.M'!J$2)),"N/P")</f>
        <v>N/P</v>
      </c>
      <c r="K415" s="3" t="str">
        <f t="shared" si="65"/>
        <v>-</v>
      </c>
      <c r="L415" s="3" t="str">
        <f t="shared" si="66"/>
        <v>-</v>
      </c>
      <c r="M415" s="1" t="str" cm="1">
        <f t="array" ref="M415">_xlfn.IFS(B415&lt;10,"",L415&gt;0,"",L415&lt;0,"VALIDO")</f>
        <v/>
      </c>
      <c r="N415" s="3" t="str">
        <f t="shared" si="68"/>
        <v/>
      </c>
      <c r="O415" s="3" t="str">
        <f t="shared" si="69"/>
        <v/>
      </c>
      <c r="P415" s="3" t="str">
        <f t="shared" si="70"/>
        <v/>
      </c>
      <c r="Q415" s="3" t="str">
        <f t="shared" si="71"/>
        <v/>
      </c>
      <c r="R415" s="3" t="str">
        <f t="shared" si="72"/>
        <v/>
      </c>
      <c r="S415" s="25" t="e" cm="1" vm="1">
        <f t="array" aca="1" ref="S415" ca="1">IF(INDEX(U415:X415,COUNTA(U415:X415))&lt;0,"MEJORA CONTINUA","")</f>
        <v>#VALUE!</v>
      </c>
      <c r="T415" s="1">
        <f t="shared" si="73"/>
        <v>0</v>
      </c>
    </row>
    <row r="416" spans="2:20" x14ac:dyDescent="0.25">
      <c r="B416" s="1">
        <f>_xlfn.XLOOKUP(A416,ATLETAS!$C:$C,ATLETAS!B:B,"-")</f>
        <v>0</v>
      </c>
      <c r="C416" s="1">
        <f>_xlfn.XLOOKUP(A416,ATLETAS!$C:$C,ATLETAS!F:F,"-")</f>
        <v>0</v>
      </c>
      <c r="D416" s="19" t="str">
        <f t="shared" si="67"/>
        <v>-</v>
      </c>
      <c r="E416" s="3" t="str" cm="1">
        <f t="array" ref="E416">IFERROR(_xlfn._xlws.FILTER(BD_ATLETAS[TIEMPO],(BD_ATLETAS[ATLETA]=$A416)*(BD_ATLETAS[PRUEBA]='CHEQUEO D.M'!$B$1)*(BD_ATLETAS[SEXO]='CHEQUEO D.M'!$C$1)*(BD_ATLETAS[F. COMPETENCIA]='CHEQUEO D.M'!E$2)),"N/P")</f>
        <v>N/P</v>
      </c>
      <c r="F416" s="3" t="str" cm="1">
        <f t="array" ref="F416">IFERROR(_xlfn._xlws.FILTER(BD_ATLETAS[TIEMPO],(BD_ATLETAS[ATLETA]=$A416)*(BD_ATLETAS[PRUEBA]='CHEQUEO D.M'!$B$1)*(BD_ATLETAS[SEXO]='CHEQUEO D.M'!$C$1)*(BD_ATLETAS[F. COMPETENCIA]='CHEQUEO D.M'!F$2)),"N/P")</f>
        <v>N/P</v>
      </c>
      <c r="G416" s="3" t="str" cm="1">
        <f t="array" ref="G416">IFERROR(_xlfn._xlws.FILTER(BD_ATLETAS[TIEMPO],(BD_ATLETAS[ATLETA]=$A416)*(BD_ATLETAS[PRUEBA]='CHEQUEO D.M'!$B$1)*(BD_ATLETAS[SEXO]='CHEQUEO D.M'!$C$1)*(BD_ATLETAS[F. COMPETENCIA]='CHEQUEO D.M'!G$2)),"N/P")</f>
        <v>N/P</v>
      </c>
      <c r="H416" s="3" t="str" cm="1">
        <f t="array" ref="H416">IFERROR(_xlfn._xlws.FILTER(BD_ATLETAS[TIEMPO],(BD_ATLETAS[ATLETA]=$A416)*(BD_ATLETAS[PRUEBA]='CHEQUEO D.M'!$B$1)*(BD_ATLETAS[SEXO]='CHEQUEO D.M'!$C$1)*(BD_ATLETAS[F. COMPETENCIA]='CHEQUEO D.M'!H$2)),"N/P")</f>
        <v>N/P</v>
      </c>
      <c r="I416" s="3" t="str" cm="1">
        <f t="array" ref="I416">IFERROR(_xlfn._xlws.FILTER(BD_ATLETAS[TIEMPO],(BD_ATLETAS[ATLETA]=$A416)*(BD_ATLETAS[PRUEBA]='CHEQUEO D.M'!$B$1)*(BD_ATLETAS[SEXO]='CHEQUEO D.M'!$C$1)*(BD_ATLETAS[F. COMPETENCIA]='CHEQUEO D.M'!I$2)),"N/P")</f>
        <v>N/P</v>
      </c>
      <c r="J416" s="3" t="str" cm="1">
        <f t="array" ref="J416">IFERROR(_xlfn._xlws.FILTER(BD_ATLETAS[TIEMPO],(BD_ATLETAS[ATLETA]=$A416)*(BD_ATLETAS[PRUEBA]='CHEQUEO D.M'!$B$1)*(BD_ATLETAS[SEXO]='CHEQUEO D.M'!$C$1)*(BD_ATLETAS[F. COMPETENCIA]='CHEQUEO D.M'!J$2)),"N/P")</f>
        <v>N/P</v>
      </c>
      <c r="K416" s="3" t="str">
        <f t="shared" si="65"/>
        <v>-</v>
      </c>
      <c r="L416" s="3" t="str">
        <f t="shared" si="66"/>
        <v>-</v>
      </c>
      <c r="M416" s="1" t="str" cm="1">
        <f t="array" ref="M416">_xlfn.IFS(B416&lt;10,"",L416&gt;0,"",L416&lt;0,"VALIDO")</f>
        <v/>
      </c>
      <c r="N416" s="3" t="str">
        <f t="shared" si="68"/>
        <v/>
      </c>
      <c r="O416" s="3" t="str">
        <f t="shared" si="69"/>
        <v/>
      </c>
      <c r="P416" s="3" t="str">
        <f t="shared" si="70"/>
        <v/>
      </c>
      <c r="Q416" s="3" t="str">
        <f t="shared" si="71"/>
        <v/>
      </c>
      <c r="R416" s="3" t="str">
        <f t="shared" si="72"/>
        <v/>
      </c>
      <c r="S416" s="25" t="e" cm="1" vm="1">
        <f t="array" aca="1" ref="S416" ca="1">IF(INDEX(U416:X416,COUNTA(U416:X416))&lt;0,"MEJORA CONTINUA","")</f>
        <v>#VALUE!</v>
      </c>
      <c r="T416" s="1">
        <f t="shared" si="73"/>
        <v>0</v>
      </c>
    </row>
    <row r="417" spans="2:20" x14ac:dyDescent="0.25">
      <c r="B417" s="1">
        <f>_xlfn.XLOOKUP(A417,ATLETAS!$C:$C,ATLETAS!B:B,"-")</f>
        <v>0</v>
      </c>
      <c r="C417" s="1">
        <f>_xlfn.XLOOKUP(A417,ATLETAS!$C:$C,ATLETAS!F:F,"-")</f>
        <v>0</v>
      </c>
      <c r="D417" s="19" t="str">
        <f t="shared" si="67"/>
        <v>-</v>
      </c>
      <c r="E417" s="3" t="str" cm="1">
        <f t="array" ref="E417">IFERROR(_xlfn._xlws.FILTER(BD_ATLETAS[TIEMPO],(BD_ATLETAS[ATLETA]=$A417)*(BD_ATLETAS[PRUEBA]='CHEQUEO D.M'!$B$1)*(BD_ATLETAS[SEXO]='CHEQUEO D.M'!$C$1)*(BD_ATLETAS[F. COMPETENCIA]='CHEQUEO D.M'!E$2)),"N/P")</f>
        <v>N/P</v>
      </c>
      <c r="F417" s="3" t="str" cm="1">
        <f t="array" ref="F417">IFERROR(_xlfn._xlws.FILTER(BD_ATLETAS[TIEMPO],(BD_ATLETAS[ATLETA]=$A417)*(BD_ATLETAS[PRUEBA]='CHEQUEO D.M'!$B$1)*(BD_ATLETAS[SEXO]='CHEQUEO D.M'!$C$1)*(BD_ATLETAS[F. COMPETENCIA]='CHEQUEO D.M'!F$2)),"N/P")</f>
        <v>N/P</v>
      </c>
      <c r="G417" s="3" t="str" cm="1">
        <f t="array" ref="G417">IFERROR(_xlfn._xlws.FILTER(BD_ATLETAS[TIEMPO],(BD_ATLETAS[ATLETA]=$A417)*(BD_ATLETAS[PRUEBA]='CHEQUEO D.M'!$B$1)*(BD_ATLETAS[SEXO]='CHEQUEO D.M'!$C$1)*(BD_ATLETAS[F. COMPETENCIA]='CHEQUEO D.M'!G$2)),"N/P")</f>
        <v>N/P</v>
      </c>
      <c r="H417" s="3" t="str" cm="1">
        <f t="array" ref="H417">IFERROR(_xlfn._xlws.FILTER(BD_ATLETAS[TIEMPO],(BD_ATLETAS[ATLETA]=$A417)*(BD_ATLETAS[PRUEBA]='CHEQUEO D.M'!$B$1)*(BD_ATLETAS[SEXO]='CHEQUEO D.M'!$C$1)*(BD_ATLETAS[F. COMPETENCIA]='CHEQUEO D.M'!H$2)),"N/P")</f>
        <v>N/P</v>
      </c>
      <c r="I417" s="3" t="str" cm="1">
        <f t="array" ref="I417">IFERROR(_xlfn._xlws.FILTER(BD_ATLETAS[TIEMPO],(BD_ATLETAS[ATLETA]=$A417)*(BD_ATLETAS[PRUEBA]='CHEQUEO D.M'!$B$1)*(BD_ATLETAS[SEXO]='CHEQUEO D.M'!$C$1)*(BD_ATLETAS[F. COMPETENCIA]='CHEQUEO D.M'!I$2)),"N/P")</f>
        <v>N/P</v>
      </c>
      <c r="J417" s="3" t="str" cm="1">
        <f t="array" ref="J417">IFERROR(_xlfn._xlws.FILTER(BD_ATLETAS[TIEMPO],(BD_ATLETAS[ATLETA]=$A417)*(BD_ATLETAS[PRUEBA]='CHEQUEO D.M'!$B$1)*(BD_ATLETAS[SEXO]='CHEQUEO D.M'!$C$1)*(BD_ATLETAS[F. COMPETENCIA]='CHEQUEO D.M'!J$2)),"N/P")</f>
        <v>N/P</v>
      </c>
      <c r="K417" s="3" t="str">
        <f t="shared" si="65"/>
        <v>-</v>
      </c>
      <c r="L417" s="3" t="str">
        <f t="shared" si="66"/>
        <v>-</v>
      </c>
      <c r="M417" s="1" t="str" cm="1">
        <f t="array" ref="M417">_xlfn.IFS(B417&lt;10,"",L417&gt;0,"",L417&lt;0,"VALIDO")</f>
        <v/>
      </c>
      <c r="N417" s="3" t="str">
        <f t="shared" si="68"/>
        <v/>
      </c>
      <c r="O417" s="3" t="str">
        <f t="shared" si="69"/>
        <v/>
      </c>
      <c r="P417" s="3" t="str">
        <f t="shared" si="70"/>
        <v/>
      </c>
      <c r="Q417" s="3" t="str">
        <f t="shared" si="71"/>
        <v/>
      </c>
      <c r="R417" s="3" t="str">
        <f t="shared" si="72"/>
        <v/>
      </c>
      <c r="S417" s="25" t="e" cm="1" vm="1">
        <f t="array" aca="1" ref="S417" ca="1">IF(INDEX(U417:X417,COUNTA(U417:X417))&lt;0,"MEJORA CONTINUA","")</f>
        <v>#VALUE!</v>
      </c>
      <c r="T417" s="1">
        <f t="shared" si="73"/>
        <v>0</v>
      </c>
    </row>
    <row r="418" spans="2:20" x14ac:dyDescent="0.25">
      <c r="B418" s="1">
        <f>_xlfn.XLOOKUP(A418,ATLETAS!$C:$C,ATLETAS!B:B,"-")</f>
        <v>0</v>
      </c>
      <c r="C418" s="1">
        <f>_xlfn.XLOOKUP(A418,ATLETAS!$C:$C,ATLETAS!F:F,"-")</f>
        <v>0</v>
      </c>
      <c r="D418" s="19" t="str">
        <f t="shared" si="67"/>
        <v>-</v>
      </c>
      <c r="E418" s="3" t="str" cm="1">
        <f t="array" ref="E418">IFERROR(_xlfn._xlws.FILTER(BD_ATLETAS[TIEMPO],(BD_ATLETAS[ATLETA]=$A418)*(BD_ATLETAS[PRUEBA]='CHEQUEO D.M'!$B$1)*(BD_ATLETAS[SEXO]='CHEQUEO D.M'!$C$1)*(BD_ATLETAS[F. COMPETENCIA]='CHEQUEO D.M'!E$2)),"N/P")</f>
        <v>N/P</v>
      </c>
      <c r="F418" s="3" t="str" cm="1">
        <f t="array" ref="F418">IFERROR(_xlfn._xlws.FILTER(BD_ATLETAS[TIEMPO],(BD_ATLETAS[ATLETA]=$A418)*(BD_ATLETAS[PRUEBA]='CHEQUEO D.M'!$B$1)*(BD_ATLETAS[SEXO]='CHEQUEO D.M'!$C$1)*(BD_ATLETAS[F. COMPETENCIA]='CHEQUEO D.M'!F$2)),"N/P")</f>
        <v>N/P</v>
      </c>
      <c r="G418" s="3" t="str" cm="1">
        <f t="array" ref="G418">IFERROR(_xlfn._xlws.FILTER(BD_ATLETAS[TIEMPO],(BD_ATLETAS[ATLETA]=$A418)*(BD_ATLETAS[PRUEBA]='CHEQUEO D.M'!$B$1)*(BD_ATLETAS[SEXO]='CHEQUEO D.M'!$C$1)*(BD_ATLETAS[F. COMPETENCIA]='CHEQUEO D.M'!G$2)),"N/P")</f>
        <v>N/P</v>
      </c>
      <c r="H418" s="3" t="str" cm="1">
        <f t="array" ref="H418">IFERROR(_xlfn._xlws.FILTER(BD_ATLETAS[TIEMPO],(BD_ATLETAS[ATLETA]=$A418)*(BD_ATLETAS[PRUEBA]='CHEQUEO D.M'!$B$1)*(BD_ATLETAS[SEXO]='CHEQUEO D.M'!$C$1)*(BD_ATLETAS[F. COMPETENCIA]='CHEQUEO D.M'!H$2)),"N/P")</f>
        <v>N/P</v>
      </c>
      <c r="I418" s="3" t="str" cm="1">
        <f t="array" ref="I418">IFERROR(_xlfn._xlws.FILTER(BD_ATLETAS[TIEMPO],(BD_ATLETAS[ATLETA]=$A418)*(BD_ATLETAS[PRUEBA]='CHEQUEO D.M'!$B$1)*(BD_ATLETAS[SEXO]='CHEQUEO D.M'!$C$1)*(BD_ATLETAS[F. COMPETENCIA]='CHEQUEO D.M'!I$2)),"N/P")</f>
        <v>N/P</v>
      </c>
      <c r="J418" s="3" t="str" cm="1">
        <f t="array" ref="J418">IFERROR(_xlfn._xlws.FILTER(BD_ATLETAS[TIEMPO],(BD_ATLETAS[ATLETA]=$A418)*(BD_ATLETAS[PRUEBA]='CHEQUEO D.M'!$B$1)*(BD_ATLETAS[SEXO]='CHEQUEO D.M'!$C$1)*(BD_ATLETAS[F. COMPETENCIA]='CHEQUEO D.M'!J$2)),"N/P")</f>
        <v>N/P</v>
      </c>
      <c r="K418" s="3" t="str">
        <f t="shared" si="65"/>
        <v>-</v>
      </c>
      <c r="L418" s="3" t="str">
        <f t="shared" si="66"/>
        <v>-</v>
      </c>
      <c r="M418" s="1" t="str" cm="1">
        <f t="array" ref="M418">_xlfn.IFS(B418&lt;10,"",L418&gt;0,"",L418&lt;0,"VALIDO")</f>
        <v/>
      </c>
      <c r="N418" s="3" t="str">
        <f t="shared" si="68"/>
        <v/>
      </c>
      <c r="O418" s="3" t="str">
        <f t="shared" si="69"/>
        <v/>
      </c>
      <c r="P418" s="3" t="str">
        <f t="shared" si="70"/>
        <v/>
      </c>
      <c r="Q418" s="3" t="str">
        <f t="shared" si="71"/>
        <v/>
      </c>
      <c r="R418" s="3" t="str">
        <f t="shared" si="72"/>
        <v/>
      </c>
      <c r="S418" s="25" t="e" cm="1" vm="1">
        <f t="array" aca="1" ref="S418" ca="1">IF(INDEX(U418:X418,COUNTA(U418:X418))&lt;0,"MEJORA CONTINUA","")</f>
        <v>#VALUE!</v>
      </c>
      <c r="T418" s="1">
        <f t="shared" si="73"/>
        <v>0</v>
      </c>
    </row>
    <row r="419" spans="2:20" x14ac:dyDescent="0.25">
      <c r="B419" s="1">
        <f>_xlfn.XLOOKUP(A419,ATLETAS!$C:$C,ATLETAS!B:B,"-")</f>
        <v>0</v>
      </c>
      <c r="C419" s="1">
        <f>_xlfn.XLOOKUP(A419,ATLETAS!$C:$C,ATLETAS!F:F,"-")</f>
        <v>0</v>
      </c>
      <c r="D419" s="19" t="str">
        <f t="shared" si="67"/>
        <v>-</v>
      </c>
      <c r="E419" s="3" t="str" cm="1">
        <f t="array" ref="E419">IFERROR(_xlfn._xlws.FILTER(BD_ATLETAS[TIEMPO],(BD_ATLETAS[ATLETA]=$A419)*(BD_ATLETAS[PRUEBA]='CHEQUEO D.M'!$B$1)*(BD_ATLETAS[SEXO]='CHEQUEO D.M'!$C$1)*(BD_ATLETAS[F. COMPETENCIA]='CHEQUEO D.M'!E$2)),"N/P")</f>
        <v>N/P</v>
      </c>
      <c r="F419" s="3" t="str" cm="1">
        <f t="array" ref="F419">IFERROR(_xlfn._xlws.FILTER(BD_ATLETAS[TIEMPO],(BD_ATLETAS[ATLETA]=$A419)*(BD_ATLETAS[PRUEBA]='CHEQUEO D.M'!$B$1)*(BD_ATLETAS[SEXO]='CHEQUEO D.M'!$C$1)*(BD_ATLETAS[F. COMPETENCIA]='CHEQUEO D.M'!F$2)),"N/P")</f>
        <v>N/P</v>
      </c>
      <c r="G419" s="3" t="str" cm="1">
        <f t="array" ref="G419">IFERROR(_xlfn._xlws.FILTER(BD_ATLETAS[TIEMPO],(BD_ATLETAS[ATLETA]=$A419)*(BD_ATLETAS[PRUEBA]='CHEQUEO D.M'!$B$1)*(BD_ATLETAS[SEXO]='CHEQUEO D.M'!$C$1)*(BD_ATLETAS[F. COMPETENCIA]='CHEQUEO D.M'!G$2)),"N/P")</f>
        <v>N/P</v>
      </c>
      <c r="H419" s="3" t="str" cm="1">
        <f t="array" ref="H419">IFERROR(_xlfn._xlws.FILTER(BD_ATLETAS[TIEMPO],(BD_ATLETAS[ATLETA]=$A419)*(BD_ATLETAS[PRUEBA]='CHEQUEO D.M'!$B$1)*(BD_ATLETAS[SEXO]='CHEQUEO D.M'!$C$1)*(BD_ATLETAS[F. COMPETENCIA]='CHEQUEO D.M'!H$2)),"N/P")</f>
        <v>N/P</v>
      </c>
      <c r="I419" s="3" t="str" cm="1">
        <f t="array" ref="I419">IFERROR(_xlfn._xlws.FILTER(BD_ATLETAS[TIEMPO],(BD_ATLETAS[ATLETA]=$A419)*(BD_ATLETAS[PRUEBA]='CHEQUEO D.M'!$B$1)*(BD_ATLETAS[SEXO]='CHEQUEO D.M'!$C$1)*(BD_ATLETAS[F. COMPETENCIA]='CHEQUEO D.M'!I$2)),"N/P")</f>
        <v>N/P</v>
      </c>
      <c r="J419" s="3" t="str" cm="1">
        <f t="array" ref="J419">IFERROR(_xlfn._xlws.FILTER(BD_ATLETAS[TIEMPO],(BD_ATLETAS[ATLETA]=$A419)*(BD_ATLETAS[PRUEBA]='CHEQUEO D.M'!$B$1)*(BD_ATLETAS[SEXO]='CHEQUEO D.M'!$C$1)*(BD_ATLETAS[F. COMPETENCIA]='CHEQUEO D.M'!J$2)),"N/P")</f>
        <v>N/P</v>
      </c>
      <c r="K419" s="3" t="str">
        <f t="shared" si="65"/>
        <v>-</v>
      </c>
      <c r="L419" s="3" t="str">
        <f t="shared" si="66"/>
        <v>-</v>
      </c>
      <c r="M419" s="1" t="str" cm="1">
        <f t="array" ref="M419">_xlfn.IFS(B419&lt;10,"",L419&gt;0,"",L419&lt;0,"VALIDO")</f>
        <v/>
      </c>
      <c r="N419" s="3" t="str">
        <f t="shared" si="68"/>
        <v/>
      </c>
      <c r="O419" s="3" t="str">
        <f t="shared" si="69"/>
        <v/>
      </c>
      <c r="P419" s="3" t="str">
        <f t="shared" si="70"/>
        <v/>
      </c>
      <c r="Q419" s="3" t="str">
        <f t="shared" si="71"/>
        <v/>
      </c>
      <c r="R419" s="3" t="str">
        <f t="shared" si="72"/>
        <v/>
      </c>
      <c r="S419" s="25" t="e" cm="1" vm="1">
        <f t="array" aca="1" ref="S419" ca="1">IF(INDEX(U419:X419,COUNTA(U419:X419))&lt;0,"MEJORA CONTINUA","")</f>
        <v>#VALUE!</v>
      </c>
      <c r="T419" s="1">
        <f t="shared" si="73"/>
        <v>0</v>
      </c>
    </row>
    <row r="420" spans="2:20" x14ac:dyDescent="0.25">
      <c r="B420" s="1">
        <f>_xlfn.XLOOKUP(A420,ATLETAS!$C:$C,ATLETAS!B:B,"-")</f>
        <v>0</v>
      </c>
      <c r="C420" s="1">
        <f>_xlfn.XLOOKUP(A420,ATLETAS!$C:$C,ATLETAS!F:F,"-")</f>
        <v>0</v>
      </c>
      <c r="D420" s="19" t="str">
        <f t="shared" si="67"/>
        <v>-</v>
      </c>
      <c r="E420" s="3" t="str" cm="1">
        <f t="array" ref="E420">IFERROR(_xlfn._xlws.FILTER(BD_ATLETAS[TIEMPO],(BD_ATLETAS[ATLETA]=$A420)*(BD_ATLETAS[PRUEBA]='CHEQUEO D.M'!$B$1)*(BD_ATLETAS[SEXO]='CHEQUEO D.M'!$C$1)*(BD_ATLETAS[F. COMPETENCIA]='CHEQUEO D.M'!E$2)),"N/P")</f>
        <v>N/P</v>
      </c>
      <c r="F420" s="3" t="str" cm="1">
        <f t="array" ref="F420">IFERROR(_xlfn._xlws.FILTER(BD_ATLETAS[TIEMPO],(BD_ATLETAS[ATLETA]=$A420)*(BD_ATLETAS[PRUEBA]='CHEQUEO D.M'!$B$1)*(BD_ATLETAS[SEXO]='CHEQUEO D.M'!$C$1)*(BD_ATLETAS[F. COMPETENCIA]='CHEQUEO D.M'!F$2)),"N/P")</f>
        <v>N/P</v>
      </c>
      <c r="G420" s="3" t="str" cm="1">
        <f t="array" ref="G420">IFERROR(_xlfn._xlws.FILTER(BD_ATLETAS[TIEMPO],(BD_ATLETAS[ATLETA]=$A420)*(BD_ATLETAS[PRUEBA]='CHEQUEO D.M'!$B$1)*(BD_ATLETAS[SEXO]='CHEQUEO D.M'!$C$1)*(BD_ATLETAS[F. COMPETENCIA]='CHEQUEO D.M'!G$2)),"N/P")</f>
        <v>N/P</v>
      </c>
      <c r="H420" s="3" t="str" cm="1">
        <f t="array" ref="H420">IFERROR(_xlfn._xlws.FILTER(BD_ATLETAS[TIEMPO],(BD_ATLETAS[ATLETA]=$A420)*(BD_ATLETAS[PRUEBA]='CHEQUEO D.M'!$B$1)*(BD_ATLETAS[SEXO]='CHEQUEO D.M'!$C$1)*(BD_ATLETAS[F. COMPETENCIA]='CHEQUEO D.M'!H$2)),"N/P")</f>
        <v>N/P</v>
      </c>
      <c r="I420" s="3" t="str" cm="1">
        <f t="array" ref="I420">IFERROR(_xlfn._xlws.FILTER(BD_ATLETAS[TIEMPO],(BD_ATLETAS[ATLETA]=$A420)*(BD_ATLETAS[PRUEBA]='CHEQUEO D.M'!$B$1)*(BD_ATLETAS[SEXO]='CHEQUEO D.M'!$C$1)*(BD_ATLETAS[F. COMPETENCIA]='CHEQUEO D.M'!I$2)),"N/P")</f>
        <v>N/P</v>
      </c>
      <c r="J420" s="3" t="str" cm="1">
        <f t="array" ref="J420">IFERROR(_xlfn._xlws.FILTER(BD_ATLETAS[TIEMPO],(BD_ATLETAS[ATLETA]=$A420)*(BD_ATLETAS[PRUEBA]='CHEQUEO D.M'!$B$1)*(BD_ATLETAS[SEXO]='CHEQUEO D.M'!$C$1)*(BD_ATLETAS[F. COMPETENCIA]='CHEQUEO D.M'!J$2)),"N/P")</f>
        <v>N/P</v>
      </c>
      <c r="K420" s="3" t="str">
        <f t="shared" si="65"/>
        <v>-</v>
      </c>
      <c r="L420" s="3" t="str">
        <f t="shared" si="66"/>
        <v>-</v>
      </c>
      <c r="M420" s="1" t="str" cm="1">
        <f t="array" ref="M420">_xlfn.IFS(B420&lt;10,"",L420&gt;0,"",L420&lt;0,"VALIDO")</f>
        <v/>
      </c>
      <c r="N420" s="3" t="str">
        <f t="shared" si="68"/>
        <v/>
      </c>
      <c r="O420" s="3" t="str">
        <f t="shared" si="69"/>
        <v/>
      </c>
      <c r="P420" s="3" t="str">
        <f t="shared" si="70"/>
        <v/>
      </c>
      <c r="Q420" s="3" t="str">
        <f t="shared" si="71"/>
        <v/>
      </c>
      <c r="R420" s="3" t="str">
        <f t="shared" si="72"/>
        <v/>
      </c>
      <c r="S420" s="25" t="e" cm="1" vm="1">
        <f t="array" aca="1" ref="S420" ca="1">IF(INDEX(U420:X420,COUNTA(U420:X420))&lt;0,"MEJORA CONTINUA","")</f>
        <v>#VALUE!</v>
      </c>
      <c r="T420" s="1">
        <f t="shared" si="73"/>
        <v>0</v>
      </c>
    </row>
    <row r="421" spans="2:20" x14ac:dyDescent="0.25">
      <c r="B421" s="1">
        <f>_xlfn.XLOOKUP(A421,ATLETAS!$C:$C,ATLETAS!B:B,"-")</f>
        <v>0</v>
      </c>
      <c r="C421" s="1">
        <f>_xlfn.XLOOKUP(A421,ATLETAS!$C:$C,ATLETAS!F:F,"-")</f>
        <v>0</v>
      </c>
      <c r="D421" s="19" t="str">
        <f t="shared" si="67"/>
        <v>-</v>
      </c>
      <c r="E421" s="3" t="str" cm="1">
        <f t="array" ref="E421">IFERROR(_xlfn._xlws.FILTER(BD_ATLETAS[TIEMPO],(BD_ATLETAS[ATLETA]=$A421)*(BD_ATLETAS[PRUEBA]='CHEQUEO D.M'!$B$1)*(BD_ATLETAS[SEXO]='CHEQUEO D.M'!$C$1)*(BD_ATLETAS[F. COMPETENCIA]='CHEQUEO D.M'!E$2)),"N/P")</f>
        <v>N/P</v>
      </c>
      <c r="F421" s="3" t="str" cm="1">
        <f t="array" ref="F421">IFERROR(_xlfn._xlws.FILTER(BD_ATLETAS[TIEMPO],(BD_ATLETAS[ATLETA]=$A421)*(BD_ATLETAS[PRUEBA]='CHEQUEO D.M'!$B$1)*(BD_ATLETAS[SEXO]='CHEQUEO D.M'!$C$1)*(BD_ATLETAS[F. COMPETENCIA]='CHEQUEO D.M'!F$2)),"N/P")</f>
        <v>N/P</v>
      </c>
      <c r="G421" s="3" t="str" cm="1">
        <f t="array" ref="G421">IFERROR(_xlfn._xlws.FILTER(BD_ATLETAS[TIEMPO],(BD_ATLETAS[ATLETA]=$A421)*(BD_ATLETAS[PRUEBA]='CHEQUEO D.M'!$B$1)*(BD_ATLETAS[SEXO]='CHEQUEO D.M'!$C$1)*(BD_ATLETAS[F. COMPETENCIA]='CHEQUEO D.M'!G$2)),"N/P")</f>
        <v>N/P</v>
      </c>
      <c r="H421" s="3" t="str" cm="1">
        <f t="array" ref="H421">IFERROR(_xlfn._xlws.FILTER(BD_ATLETAS[TIEMPO],(BD_ATLETAS[ATLETA]=$A421)*(BD_ATLETAS[PRUEBA]='CHEQUEO D.M'!$B$1)*(BD_ATLETAS[SEXO]='CHEQUEO D.M'!$C$1)*(BD_ATLETAS[F. COMPETENCIA]='CHEQUEO D.M'!H$2)),"N/P")</f>
        <v>N/P</v>
      </c>
      <c r="I421" s="3" t="str" cm="1">
        <f t="array" ref="I421">IFERROR(_xlfn._xlws.FILTER(BD_ATLETAS[TIEMPO],(BD_ATLETAS[ATLETA]=$A421)*(BD_ATLETAS[PRUEBA]='CHEQUEO D.M'!$B$1)*(BD_ATLETAS[SEXO]='CHEQUEO D.M'!$C$1)*(BD_ATLETAS[F. COMPETENCIA]='CHEQUEO D.M'!I$2)),"N/P")</f>
        <v>N/P</v>
      </c>
      <c r="J421" s="3" t="str" cm="1">
        <f t="array" ref="J421">IFERROR(_xlfn._xlws.FILTER(BD_ATLETAS[TIEMPO],(BD_ATLETAS[ATLETA]=$A421)*(BD_ATLETAS[PRUEBA]='CHEQUEO D.M'!$B$1)*(BD_ATLETAS[SEXO]='CHEQUEO D.M'!$C$1)*(BD_ATLETAS[F. COMPETENCIA]='CHEQUEO D.M'!J$2)),"N/P")</f>
        <v>N/P</v>
      </c>
      <c r="K421" s="3" t="str">
        <f t="shared" si="65"/>
        <v>-</v>
      </c>
      <c r="L421" s="3" t="str">
        <f t="shared" si="66"/>
        <v>-</v>
      </c>
      <c r="M421" s="1" t="str" cm="1">
        <f t="array" ref="M421">_xlfn.IFS(B421&lt;10,"",L421&gt;0,"",L421&lt;0,"VALIDO")</f>
        <v/>
      </c>
      <c r="N421" s="3" t="str">
        <f t="shared" si="68"/>
        <v/>
      </c>
      <c r="O421" s="3" t="str">
        <f t="shared" si="69"/>
        <v/>
      </c>
      <c r="P421" s="3" t="str">
        <f t="shared" si="70"/>
        <v/>
      </c>
      <c r="Q421" s="3" t="str">
        <f t="shared" si="71"/>
        <v/>
      </c>
      <c r="R421" s="3" t="str">
        <f t="shared" si="72"/>
        <v/>
      </c>
      <c r="S421" s="25" t="e" cm="1" vm="1">
        <f t="array" aca="1" ref="S421" ca="1">IF(INDEX(U421:X421,COUNTA(U421:X421))&lt;0,"MEJORA CONTINUA","")</f>
        <v>#VALUE!</v>
      </c>
      <c r="T421" s="1">
        <f t="shared" si="73"/>
        <v>0</v>
      </c>
    </row>
    <row r="422" spans="2:20" x14ac:dyDescent="0.25">
      <c r="B422" s="1">
        <f>_xlfn.XLOOKUP(A422,ATLETAS!$C:$C,ATLETAS!B:B,"-")</f>
        <v>0</v>
      </c>
      <c r="C422" s="1">
        <f>_xlfn.XLOOKUP(A422,ATLETAS!$C:$C,ATLETAS!F:F,"-")</f>
        <v>0</v>
      </c>
      <c r="D422" s="19" t="str">
        <f t="shared" si="67"/>
        <v>-</v>
      </c>
      <c r="E422" s="3" t="str" cm="1">
        <f t="array" ref="E422">IFERROR(_xlfn._xlws.FILTER(BD_ATLETAS[TIEMPO],(BD_ATLETAS[ATLETA]=$A422)*(BD_ATLETAS[PRUEBA]='CHEQUEO D.M'!$B$1)*(BD_ATLETAS[SEXO]='CHEQUEO D.M'!$C$1)*(BD_ATLETAS[F. COMPETENCIA]='CHEQUEO D.M'!E$2)),"N/P")</f>
        <v>N/P</v>
      </c>
      <c r="F422" s="3" t="str" cm="1">
        <f t="array" ref="F422">IFERROR(_xlfn._xlws.FILTER(BD_ATLETAS[TIEMPO],(BD_ATLETAS[ATLETA]=$A422)*(BD_ATLETAS[PRUEBA]='CHEQUEO D.M'!$B$1)*(BD_ATLETAS[SEXO]='CHEQUEO D.M'!$C$1)*(BD_ATLETAS[F. COMPETENCIA]='CHEQUEO D.M'!F$2)),"N/P")</f>
        <v>N/P</v>
      </c>
      <c r="G422" s="3" t="str" cm="1">
        <f t="array" ref="G422">IFERROR(_xlfn._xlws.FILTER(BD_ATLETAS[TIEMPO],(BD_ATLETAS[ATLETA]=$A422)*(BD_ATLETAS[PRUEBA]='CHEQUEO D.M'!$B$1)*(BD_ATLETAS[SEXO]='CHEQUEO D.M'!$C$1)*(BD_ATLETAS[F. COMPETENCIA]='CHEQUEO D.M'!G$2)),"N/P")</f>
        <v>N/P</v>
      </c>
      <c r="H422" s="3" t="str" cm="1">
        <f t="array" ref="H422">IFERROR(_xlfn._xlws.FILTER(BD_ATLETAS[TIEMPO],(BD_ATLETAS[ATLETA]=$A422)*(BD_ATLETAS[PRUEBA]='CHEQUEO D.M'!$B$1)*(BD_ATLETAS[SEXO]='CHEQUEO D.M'!$C$1)*(BD_ATLETAS[F. COMPETENCIA]='CHEQUEO D.M'!H$2)),"N/P")</f>
        <v>N/P</v>
      </c>
      <c r="I422" s="3" t="str" cm="1">
        <f t="array" ref="I422">IFERROR(_xlfn._xlws.FILTER(BD_ATLETAS[TIEMPO],(BD_ATLETAS[ATLETA]=$A422)*(BD_ATLETAS[PRUEBA]='CHEQUEO D.M'!$B$1)*(BD_ATLETAS[SEXO]='CHEQUEO D.M'!$C$1)*(BD_ATLETAS[F. COMPETENCIA]='CHEQUEO D.M'!I$2)),"N/P")</f>
        <v>N/P</v>
      </c>
      <c r="J422" s="3" t="str" cm="1">
        <f t="array" ref="J422">IFERROR(_xlfn._xlws.FILTER(BD_ATLETAS[TIEMPO],(BD_ATLETAS[ATLETA]=$A422)*(BD_ATLETAS[PRUEBA]='CHEQUEO D.M'!$B$1)*(BD_ATLETAS[SEXO]='CHEQUEO D.M'!$C$1)*(BD_ATLETAS[F. COMPETENCIA]='CHEQUEO D.M'!J$2)),"N/P")</f>
        <v>N/P</v>
      </c>
      <c r="K422" s="3" t="str">
        <f t="shared" si="65"/>
        <v>-</v>
      </c>
      <c r="L422" s="3" t="str">
        <f t="shared" si="66"/>
        <v>-</v>
      </c>
      <c r="M422" s="1" t="str" cm="1">
        <f t="array" ref="M422">_xlfn.IFS(B422&lt;10,"",L422&gt;0,"",L422&lt;0,"VALIDO")</f>
        <v/>
      </c>
      <c r="N422" s="3" t="str">
        <f t="shared" si="68"/>
        <v/>
      </c>
      <c r="O422" s="3" t="str">
        <f t="shared" si="69"/>
        <v/>
      </c>
      <c r="P422" s="3" t="str">
        <f t="shared" si="70"/>
        <v/>
      </c>
      <c r="Q422" s="3" t="str">
        <f t="shared" si="71"/>
        <v/>
      </c>
      <c r="R422" s="3" t="str">
        <f t="shared" si="72"/>
        <v/>
      </c>
      <c r="S422" s="25" t="e" cm="1" vm="1">
        <f t="array" aca="1" ref="S422" ca="1">IF(INDEX(U422:X422,COUNTA(U422:X422))&lt;0,"MEJORA CONTINUA","")</f>
        <v>#VALUE!</v>
      </c>
      <c r="T422" s="1">
        <f t="shared" si="73"/>
        <v>0</v>
      </c>
    </row>
    <row r="423" spans="2:20" x14ac:dyDescent="0.25">
      <c r="B423" s="1">
        <f>_xlfn.XLOOKUP(A423,ATLETAS!$C:$C,ATLETAS!B:B,"-")</f>
        <v>0</v>
      </c>
      <c r="C423" s="1">
        <f>_xlfn.XLOOKUP(A423,ATLETAS!$C:$C,ATLETAS!F:F,"-")</f>
        <v>0</v>
      </c>
      <c r="D423" s="19" t="str">
        <f t="shared" si="67"/>
        <v>-</v>
      </c>
      <c r="E423" s="3" t="str" cm="1">
        <f t="array" ref="E423">IFERROR(_xlfn._xlws.FILTER(BD_ATLETAS[TIEMPO],(BD_ATLETAS[ATLETA]=$A423)*(BD_ATLETAS[PRUEBA]='CHEQUEO D.M'!$B$1)*(BD_ATLETAS[SEXO]='CHEQUEO D.M'!$C$1)*(BD_ATLETAS[F. COMPETENCIA]='CHEQUEO D.M'!E$2)),"N/P")</f>
        <v>N/P</v>
      </c>
      <c r="F423" s="3" t="str" cm="1">
        <f t="array" ref="F423">IFERROR(_xlfn._xlws.FILTER(BD_ATLETAS[TIEMPO],(BD_ATLETAS[ATLETA]=$A423)*(BD_ATLETAS[PRUEBA]='CHEQUEO D.M'!$B$1)*(BD_ATLETAS[SEXO]='CHEQUEO D.M'!$C$1)*(BD_ATLETAS[F. COMPETENCIA]='CHEQUEO D.M'!F$2)),"N/P")</f>
        <v>N/P</v>
      </c>
      <c r="G423" s="3" t="str" cm="1">
        <f t="array" ref="G423">IFERROR(_xlfn._xlws.FILTER(BD_ATLETAS[TIEMPO],(BD_ATLETAS[ATLETA]=$A423)*(BD_ATLETAS[PRUEBA]='CHEQUEO D.M'!$B$1)*(BD_ATLETAS[SEXO]='CHEQUEO D.M'!$C$1)*(BD_ATLETAS[F. COMPETENCIA]='CHEQUEO D.M'!G$2)),"N/P")</f>
        <v>N/P</v>
      </c>
      <c r="H423" s="3" t="str" cm="1">
        <f t="array" ref="H423">IFERROR(_xlfn._xlws.FILTER(BD_ATLETAS[TIEMPO],(BD_ATLETAS[ATLETA]=$A423)*(BD_ATLETAS[PRUEBA]='CHEQUEO D.M'!$B$1)*(BD_ATLETAS[SEXO]='CHEQUEO D.M'!$C$1)*(BD_ATLETAS[F. COMPETENCIA]='CHEQUEO D.M'!H$2)),"N/P")</f>
        <v>N/P</v>
      </c>
      <c r="I423" s="3" t="str" cm="1">
        <f t="array" ref="I423">IFERROR(_xlfn._xlws.FILTER(BD_ATLETAS[TIEMPO],(BD_ATLETAS[ATLETA]=$A423)*(BD_ATLETAS[PRUEBA]='CHEQUEO D.M'!$B$1)*(BD_ATLETAS[SEXO]='CHEQUEO D.M'!$C$1)*(BD_ATLETAS[F. COMPETENCIA]='CHEQUEO D.M'!I$2)),"N/P")</f>
        <v>N/P</v>
      </c>
      <c r="J423" s="3" t="str" cm="1">
        <f t="array" ref="J423">IFERROR(_xlfn._xlws.FILTER(BD_ATLETAS[TIEMPO],(BD_ATLETAS[ATLETA]=$A423)*(BD_ATLETAS[PRUEBA]='CHEQUEO D.M'!$B$1)*(BD_ATLETAS[SEXO]='CHEQUEO D.M'!$C$1)*(BD_ATLETAS[F. COMPETENCIA]='CHEQUEO D.M'!J$2)),"N/P")</f>
        <v>N/P</v>
      </c>
      <c r="K423" s="3" t="str">
        <f t="shared" si="65"/>
        <v>-</v>
      </c>
      <c r="L423" s="3" t="str">
        <f t="shared" si="66"/>
        <v>-</v>
      </c>
      <c r="M423" s="1" t="str" cm="1">
        <f t="array" ref="M423">_xlfn.IFS(B423&lt;10,"",L423&gt;0,"",L423&lt;0,"VALIDO")</f>
        <v/>
      </c>
      <c r="N423" s="3" t="str">
        <f t="shared" si="68"/>
        <v/>
      </c>
      <c r="O423" s="3" t="str">
        <f t="shared" si="69"/>
        <v/>
      </c>
      <c r="P423" s="3" t="str">
        <f t="shared" si="70"/>
        <v/>
      </c>
      <c r="Q423" s="3" t="str">
        <f t="shared" si="71"/>
        <v/>
      </c>
      <c r="R423" s="3" t="str">
        <f t="shared" si="72"/>
        <v/>
      </c>
      <c r="S423" s="25" t="e" cm="1" vm="1">
        <f t="array" aca="1" ref="S423" ca="1">IF(INDEX(U423:X423,COUNTA(U423:X423))&lt;0,"MEJORA CONTINUA","")</f>
        <v>#VALUE!</v>
      </c>
      <c r="T423" s="1">
        <f t="shared" si="73"/>
        <v>0</v>
      </c>
    </row>
    <row r="424" spans="2:20" x14ac:dyDescent="0.25">
      <c r="B424" s="1">
        <f>_xlfn.XLOOKUP(A424,ATLETAS!$C:$C,ATLETAS!B:B,"-")</f>
        <v>0</v>
      </c>
      <c r="C424" s="1">
        <f>_xlfn.XLOOKUP(A424,ATLETAS!$C:$C,ATLETAS!F:F,"-")</f>
        <v>0</v>
      </c>
      <c r="D424" s="19" t="str">
        <f t="shared" si="67"/>
        <v>-</v>
      </c>
      <c r="E424" s="3" t="str" cm="1">
        <f t="array" ref="E424">IFERROR(_xlfn._xlws.FILTER(BD_ATLETAS[TIEMPO],(BD_ATLETAS[ATLETA]=$A424)*(BD_ATLETAS[PRUEBA]='CHEQUEO D.M'!$B$1)*(BD_ATLETAS[SEXO]='CHEQUEO D.M'!$C$1)*(BD_ATLETAS[F. COMPETENCIA]='CHEQUEO D.M'!E$2)),"N/P")</f>
        <v>N/P</v>
      </c>
      <c r="F424" s="3" t="str" cm="1">
        <f t="array" ref="F424">IFERROR(_xlfn._xlws.FILTER(BD_ATLETAS[TIEMPO],(BD_ATLETAS[ATLETA]=$A424)*(BD_ATLETAS[PRUEBA]='CHEQUEO D.M'!$B$1)*(BD_ATLETAS[SEXO]='CHEQUEO D.M'!$C$1)*(BD_ATLETAS[F. COMPETENCIA]='CHEQUEO D.M'!F$2)),"N/P")</f>
        <v>N/P</v>
      </c>
      <c r="G424" s="3" t="str" cm="1">
        <f t="array" ref="G424">IFERROR(_xlfn._xlws.FILTER(BD_ATLETAS[TIEMPO],(BD_ATLETAS[ATLETA]=$A424)*(BD_ATLETAS[PRUEBA]='CHEQUEO D.M'!$B$1)*(BD_ATLETAS[SEXO]='CHEQUEO D.M'!$C$1)*(BD_ATLETAS[F. COMPETENCIA]='CHEQUEO D.M'!G$2)),"N/P")</f>
        <v>N/P</v>
      </c>
      <c r="H424" s="3" t="str" cm="1">
        <f t="array" ref="H424">IFERROR(_xlfn._xlws.FILTER(BD_ATLETAS[TIEMPO],(BD_ATLETAS[ATLETA]=$A424)*(BD_ATLETAS[PRUEBA]='CHEQUEO D.M'!$B$1)*(BD_ATLETAS[SEXO]='CHEQUEO D.M'!$C$1)*(BD_ATLETAS[F. COMPETENCIA]='CHEQUEO D.M'!H$2)),"N/P")</f>
        <v>N/P</v>
      </c>
      <c r="I424" s="3" t="str" cm="1">
        <f t="array" ref="I424">IFERROR(_xlfn._xlws.FILTER(BD_ATLETAS[TIEMPO],(BD_ATLETAS[ATLETA]=$A424)*(BD_ATLETAS[PRUEBA]='CHEQUEO D.M'!$B$1)*(BD_ATLETAS[SEXO]='CHEQUEO D.M'!$C$1)*(BD_ATLETAS[F. COMPETENCIA]='CHEQUEO D.M'!I$2)),"N/P")</f>
        <v>N/P</v>
      </c>
      <c r="J424" s="3" t="str" cm="1">
        <f t="array" ref="J424">IFERROR(_xlfn._xlws.FILTER(BD_ATLETAS[TIEMPO],(BD_ATLETAS[ATLETA]=$A424)*(BD_ATLETAS[PRUEBA]='CHEQUEO D.M'!$B$1)*(BD_ATLETAS[SEXO]='CHEQUEO D.M'!$C$1)*(BD_ATLETAS[F. COMPETENCIA]='CHEQUEO D.M'!J$2)),"N/P")</f>
        <v>N/P</v>
      </c>
      <c r="K424" s="3" t="str">
        <f t="shared" si="65"/>
        <v>-</v>
      </c>
      <c r="L424" s="3" t="str">
        <f t="shared" si="66"/>
        <v>-</v>
      </c>
      <c r="M424" s="1" t="str" cm="1">
        <f t="array" ref="M424">_xlfn.IFS(B424&lt;10,"",L424&gt;0,"",L424&lt;0,"VALIDO")</f>
        <v/>
      </c>
      <c r="N424" s="3" t="str">
        <f t="shared" si="68"/>
        <v/>
      </c>
      <c r="O424" s="3" t="str">
        <f t="shared" si="69"/>
        <v/>
      </c>
      <c r="P424" s="3" t="str">
        <f t="shared" si="70"/>
        <v/>
      </c>
      <c r="Q424" s="3" t="str">
        <f t="shared" si="71"/>
        <v/>
      </c>
      <c r="R424" s="3" t="str">
        <f t="shared" si="72"/>
        <v/>
      </c>
      <c r="S424" s="25" t="e" cm="1" vm="1">
        <f t="array" aca="1" ref="S424" ca="1">IF(INDEX(U424:X424,COUNTA(U424:X424))&lt;0,"MEJORA CONTINUA","")</f>
        <v>#VALUE!</v>
      </c>
      <c r="T424" s="1">
        <f t="shared" si="73"/>
        <v>0</v>
      </c>
    </row>
    <row r="425" spans="2:20" x14ac:dyDescent="0.25">
      <c r="B425" s="1">
        <f>_xlfn.XLOOKUP(A425,ATLETAS!$C:$C,ATLETAS!B:B,"-")</f>
        <v>0</v>
      </c>
      <c r="C425" s="1">
        <f>_xlfn.XLOOKUP(A425,ATLETAS!$C:$C,ATLETAS!F:F,"-")</f>
        <v>0</v>
      </c>
      <c r="D425" s="19" t="str">
        <f t="shared" si="67"/>
        <v>-</v>
      </c>
      <c r="E425" s="3" t="str" cm="1">
        <f t="array" ref="E425">IFERROR(_xlfn._xlws.FILTER(BD_ATLETAS[TIEMPO],(BD_ATLETAS[ATLETA]=$A425)*(BD_ATLETAS[PRUEBA]='CHEQUEO D.M'!$B$1)*(BD_ATLETAS[SEXO]='CHEQUEO D.M'!$C$1)*(BD_ATLETAS[F. COMPETENCIA]='CHEQUEO D.M'!E$2)),"N/P")</f>
        <v>N/P</v>
      </c>
      <c r="F425" s="3" t="str" cm="1">
        <f t="array" ref="F425">IFERROR(_xlfn._xlws.FILTER(BD_ATLETAS[TIEMPO],(BD_ATLETAS[ATLETA]=$A425)*(BD_ATLETAS[PRUEBA]='CHEQUEO D.M'!$B$1)*(BD_ATLETAS[SEXO]='CHEQUEO D.M'!$C$1)*(BD_ATLETAS[F. COMPETENCIA]='CHEQUEO D.M'!F$2)),"N/P")</f>
        <v>N/P</v>
      </c>
      <c r="G425" s="3" t="str" cm="1">
        <f t="array" ref="G425">IFERROR(_xlfn._xlws.FILTER(BD_ATLETAS[TIEMPO],(BD_ATLETAS[ATLETA]=$A425)*(BD_ATLETAS[PRUEBA]='CHEQUEO D.M'!$B$1)*(BD_ATLETAS[SEXO]='CHEQUEO D.M'!$C$1)*(BD_ATLETAS[F. COMPETENCIA]='CHEQUEO D.M'!G$2)),"N/P")</f>
        <v>N/P</v>
      </c>
      <c r="H425" s="3" t="str" cm="1">
        <f t="array" ref="H425">IFERROR(_xlfn._xlws.FILTER(BD_ATLETAS[TIEMPO],(BD_ATLETAS[ATLETA]=$A425)*(BD_ATLETAS[PRUEBA]='CHEQUEO D.M'!$B$1)*(BD_ATLETAS[SEXO]='CHEQUEO D.M'!$C$1)*(BD_ATLETAS[F. COMPETENCIA]='CHEQUEO D.M'!H$2)),"N/P")</f>
        <v>N/P</v>
      </c>
      <c r="I425" s="3" t="str" cm="1">
        <f t="array" ref="I425">IFERROR(_xlfn._xlws.FILTER(BD_ATLETAS[TIEMPO],(BD_ATLETAS[ATLETA]=$A425)*(BD_ATLETAS[PRUEBA]='CHEQUEO D.M'!$B$1)*(BD_ATLETAS[SEXO]='CHEQUEO D.M'!$C$1)*(BD_ATLETAS[F. COMPETENCIA]='CHEQUEO D.M'!I$2)),"N/P")</f>
        <v>N/P</v>
      </c>
      <c r="J425" s="3" t="str" cm="1">
        <f t="array" ref="J425">IFERROR(_xlfn._xlws.FILTER(BD_ATLETAS[TIEMPO],(BD_ATLETAS[ATLETA]=$A425)*(BD_ATLETAS[PRUEBA]='CHEQUEO D.M'!$B$1)*(BD_ATLETAS[SEXO]='CHEQUEO D.M'!$C$1)*(BD_ATLETAS[F. COMPETENCIA]='CHEQUEO D.M'!J$2)),"N/P")</f>
        <v>N/P</v>
      </c>
      <c r="K425" s="3" t="str">
        <f t="shared" si="65"/>
        <v>-</v>
      </c>
      <c r="L425" s="3" t="str">
        <f t="shared" si="66"/>
        <v>-</v>
      </c>
      <c r="M425" s="1" t="str" cm="1">
        <f t="array" ref="M425">_xlfn.IFS(B425&lt;10,"",L425&gt;0,"",L425&lt;0,"VALIDO")</f>
        <v/>
      </c>
      <c r="N425" s="3" t="str">
        <f t="shared" si="68"/>
        <v/>
      </c>
      <c r="O425" s="3" t="str">
        <f t="shared" si="69"/>
        <v/>
      </c>
      <c r="P425" s="3" t="str">
        <f t="shared" si="70"/>
        <v/>
      </c>
      <c r="Q425" s="3" t="str">
        <f t="shared" si="71"/>
        <v/>
      </c>
      <c r="R425" s="3" t="str">
        <f t="shared" si="72"/>
        <v/>
      </c>
      <c r="S425" s="25" t="e" cm="1" vm="1">
        <f t="array" aca="1" ref="S425" ca="1">IF(INDEX(U425:X425,COUNTA(U425:X425))&lt;0,"MEJORA CONTINUA","")</f>
        <v>#VALUE!</v>
      </c>
      <c r="T425" s="1">
        <f t="shared" si="73"/>
        <v>0</v>
      </c>
    </row>
    <row r="426" spans="2:20" x14ac:dyDescent="0.25">
      <c r="B426" s="1">
        <f>_xlfn.XLOOKUP(A426,ATLETAS!$C:$C,ATLETAS!B:B,"-")</f>
        <v>0</v>
      </c>
      <c r="C426" s="1">
        <f>_xlfn.XLOOKUP(A426,ATLETAS!$C:$C,ATLETAS!F:F,"-")</f>
        <v>0</v>
      </c>
      <c r="D426" s="19" t="str">
        <f t="shared" si="67"/>
        <v>-</v>
      </c>
      <c r="E426" s="3" t="str" cm="1">
        <f t="array" ref="E426">IFERROR(_xlfn._xlws.FILTER(BD_ATLETAS[TIEMPO],(BD_ATLETAS[ATLETA]=$A426)*(BD_ATLETAS[PRUEBA]='CHEQUEO D.M'!$B$1)*(BD_ATLETAS[SEXO]='CHEQUEO D.M'!$C$1)*(BD_ATLETAS[F. COMPETENCIA]='CHEQUEO D.M'!E$2)),"N/P")</f>
        <v>N/P</v>
      </c>
      <c r="F426" s="3" t="str" cm="1">
        <f t="array" ref="F426">IFERROR(_xlfn._xlws.FILTER(BD_ATLETAS[TIEMPO],(BD_ATLETAS[ATLETA]=$A426)*(BD_ATLETAS[PRUEBA]='CHEQUEO D.M'!$B$1)*(BD_ATLETAS[SEXO]='CHEQUEO D.M'!$C$1)*(BD_ATLETAS[F. COMPETENCIA]='CHEQUEO D.M'!F$2)),"N/P")</f>
        <v>N/P</v>
      </c>
      <c r="G426" s="3" t="str" cm="1">
        <f t="array" ref="G426">IFERROR(_xlfn._xlws.FILTER(BD_ATLETAS[TIEMPO],(BD_ATLETAS[ATLETA]=$A426)*(BD_ATLETAS[PRUEBA]='CHEQUEO D.M'!$B$1)*(BD_ATLETAS[SEXO]='CHEQUEO D.M'!$C$1)*(BD_ATLETAS[F. COMPETENCIA]='CHEQUEO D.M'!G$2)),"N/P")</f>
        <v>N/P</v>
      </c>
      <c r="H426" s="3" t="str" cm="1">
        <f t="array" ref="H426">IFERROR(_xlfn._xlws.FILTER(BD_ATLETAS[TIEMPO],(BD_ATLETAS[ATLETA]=$A426)*(BD_ATLETAS[PRUEBA]='CHEQUEO D.M'!$B$1)*(BD_ATLETAS[SEXO]='CHEQUEO D.M'!$C$1)*(BD_ATLETAS[F. COMPETENCIA]='CHEQUEO D.M'!H$2)),"N/P")</f>
        <v>N/P</v>
      </c>
      <c r="I426" s="3" t="str" cm="1">
        <f t="array" ref="I426">IFERROR(_xlfn._xlws.FILTER(BD_ATLETAS[TIEMPO],(BD_ATLETAS[ATLETA]=$A426)*(BD_ATLETAS[PRUEBA]='CHEQUEO D.M'!$B$1)*(BD_ATLETAS[SEXO]='CHEQUEO D.M'!$C$1)*(BD_ATLETAS[F. COMPETENCIA]='CHEQUEO D.M'!I$2)),"N/P")</f>
        <v>N/P</v>
      </c>
      <c r="J426" s="3" t="str" cm="1">
        <f t="array" ref="J426">IFERROR(_xlfn._xlws.FILTER(BD_ATLETAS[TIEMPO],(BD_ATLETAS[ATLETA]=$A426)*(BD_ATLETAS[PRUEBA]='CHEQUEO D.M'!$B$1)*(BD_ATLETAS[SEXO]='CHEQUEO D.M'!$C$1)*(BD_ATLETAS[F. COMPETENCIA]='CHEQUEO D.M'!J$2)),"N/P")</f>
        <v>N/P</v>
      </c>
      <c r="K426" s="3" t="str">
        <f t="shared" si="65"/>
        <v>-</v>
      </c>
      <c r="L426" s="3" t="str">
        <f t="shared" si="66"/>
        <v>-</v>
      </c>
      <c r="M426" s="1" t="str" cm="1">
        <f t="array" ref="M426">_xlfn.IFS(B426&lt;10,"",L426&gt;0,"",L426&lt;0,"VALIDO")</f>
        <v/>
      </c>
      <c r="N426" s="3" t="str">
        <f t="shared" si="68"/>
        <v/>
      </c>
      <c r="O426" s="3" t="str">
        <f t="shared" si="69"/>
        <v/>
      </c>
      <c r="P426" s="3" t="str">
        <f t="shared" si="70"/>
        <v/>
      </c>
      <c r="Q426" s="3" t="str">
        <f t="shared" si="71"/>
        <v/>
      </c>
      <c r="R426" s="3" t="str">
        <f t="shared" si="72"/>
        <v/>
      </c>
      <c r="S426" s="25" t="e" cm="1" vm="1">
        <f t="array" aca="1" ref="S426" ca="1">IF(INDEX(U426:X426,COUNTA(U426:X426))&lt;0,"MEJORA CONTINUA","")</f>
        <v>#VALUE!</v>
      </c>
      <c r="T426" s="1">
        <f t="shared" si="73"/>
        <v>0</v>
      </c>
    </row>
    <row r="427" spans="2:20" x14ac:dyDescent="0.25">
      <c r="B427" s="1">
        <f>_xlfn.XLOOKUP(A427,ATLETAS!$C:$C,ATLETAS!B:B,"-")</f>
        <v>0</v>
      </c>
      <c r="C427" s="1">
        <f>_xlfn.XLOOKUP(A427,ATLETAS!$C:$C,ATLETAS!F:F,"-")</f>
        <v>0</v>
      </c>
      <c r="D427" s="19" t="str">
        <f t="shared" si="67"/>
        <v>-</v>
      </c>
      <c r="E427" s="3" t="str" cm="1">
        <f t="array" ref="E427">IFERROR(_xlfn._xlws.FILTER(BD_ATLETAS[TIEMPO],(BD_ATLETAS[ATLETA]=$A427)*(BD_ATLETAS[PRUEBA]='CHEQUEO D.M'!$B$1)*(BD_ATLETAS[SEXO]='CHEQUEO D.M'!$C$1)*(BD_ATLETAS[F. COMPETENCIA]='CHEQUEO D.M'!E$2)),"N/P")</f>
        <v>N/P</v>
      </c>
      <c r="F427" s="3" t="str" cm="1">
        <f t="array" ref="F427">IFERROR(_xlfn._xlws.FILTER(BD_ATLETAS[TIEMPO],(BD_ATLETAS[ATLETA]=$A427)*(BD_ATLETAS[PRUEBA]='CHEQUEO D.M'!$B$1)*(BD_ATLETAS[SEXO]='CHEQUEO D.M'!$C$1)*(BD_ATLETAS[F. COMPETENCIA]='CHEQUEO D.M'!F$2)),"N/P")</f>
        <v>N/P</v>
      </c>
      <c r="G427" s="3" t="str" cm="1">
        <f t="array" ref="G427">IFERROR(_xlfn._xlws.FILTER(BD_ATLETAS[TIEMPO],(BD_ATLETAS[ATLETA]=$A427)*(BD_ATLETAS[PRUEBA]='CHEQUEO D.M'!$B$1)*(BD_ATLETAS[SEXO]='CHEQUEO D.M'!$C$1)*(BD_ATLETAS[F. COMPETENCIA]='CHEQUEO D.M'!G$2)),"N/P")</f>
        <v>N/P</v>
      </c>
      <c r="H427" s="3" t="str" cm="1">
        <f t="array" ref="H427">IFERROR(_xlfn._xlws.FILTER(BD_ATLETAS[TIEMPO],(BD_ATLETAS[ATLETA]=$A427)*(BD_ATLETAS[PRUEBA]='CHEQUEO D.M'!$B$1)*(BD_ATLETAS[SEXO]='CHEQUEO D.M'!$C$1)*(BD_ATLETAS[F. COMPETENCIA]='CHEQUEO D.M'!H$2)),"N/P")</f>
        <v>N/P</v>
      </c>
      <c r="I427" s="3" t="str" cm="1">
        <f t="array" ref="I427">IFERROR(_xlfn._xlws.FILTER(BD_ATLETAS[TIEMPO],(BD_ATLETAS[ATLETA]=$A427)*(BD_ATLETAS[PRUEBA]='CHEQUEO D.M'!$B$1)*(BD_ATLETAS[SEXO]='CHEQUEO D.M'!$C$1)*(BD_ATLETAS[F. COMPETENCIA]='CHEQUEO D.M'!I$2)),"N/P")</f>
        <v>N/P</v>
      </c>
      <c r="J427" s="3" t="str" cm="1">
        <f t="array" ref="J427">IFERROR(_xlfn._xlws.FILTER(BD_ATLETAS[TIEMPO],(BD_ATLETAS[ATLETA]=$A427)*(BD_ATLETAS[PRUEBA]='CHEQUEO D.M'!$B$1)*(BD_ATLETAS[SEXO]='CHEQUEO D.M'!$C$1)*(BD_ATLETAS[F. COMPETENCIA]='CHEQUEO D.M'!J$2)),"N/P")</f>
        <v>N/P</v>
      </c>
      <c r="K427" s="3" t="str">
        <f t="shared" si="65"/>
        <v>-</v>
      </c>
      <c r="L427" s="3" t="str">
        <f t="shared" si="66"/>
        <v>-</v>
      </c>
      <c r="M427" s="1" t="str" cm="1">
        <f t="array" ref="M427">_xlfn.IFS(B427&lt;10,"",L427&gt;0,"",L427&lt;0,"VALIDO")</f>
        <v/>
      </c>
      <c r="N427" s="3" t="str">
        <f t="shared" si="68"/>
        <v/>
      </c>
      <c r="O427" s="3" t="str">
        <f t="shared" si="69"/>
        <v/>
      </c>
      <c r="P427" s="3" t="str">
        <f t="shared" si="70"/>
        <v/>
      </c>
      <c r="Q427" s="3" t="str">
        <f t="shared" si="71"/>
        <v/>
      </c>
      <c r="R427" s="3" t="str">
        <f t="shared" si="72"/>
        <v/>
      </c>
      <c r="S427" s="25" t="e" cm="1" vm="1">
        <f t="array" aca="1" ref="S427" ca="1">IF(INDEX(U427:X427,COUNTA(U427:X427))&lt;0,"MEJORA CONTINUA","")</f>
        <v>#VALUE!</v>
      </c>
      <c r="T427" s="1">
        <f t="shared" si="73"/>
        <v>0</v>
      </c>
    </row>
    <row r="428" spans="2:20" x14ac:dyDescent="0.25">
      <c r="B428" s="1">
        <f>_xlfn.XLOOKUP(A428,ATLETAS!$C:$C,ATLETAS!B:B,"-")</f>
        <v>0</v>
      </c>
      <c r="C428" s="1">
        <f>_xlfn.XLOOKUP(A428,ATLETAS!$C:$C,ATLETAS!F:F,"-")</f>
        <v>0</v>
      </c>
      <c r="D428" s="19" t="str">
        <f t="shared" si="67"/>
        <v>-</v>
      </c>
      <c r="E428" s="3" t="str" cm="1">
        <f t="array" ref="E428">IFERROR(_xlfn._xlws.FILTER(BD_ATLETAS[TIEMPO],(BD_ATLETAS[ATLETA]=$A428)*(BD_ATLETAS[PRUEBA]='CHEQUEO D.M'!$B$1)*(BD_ATLETAS[SEXO]='CHEQUEO D.M'!$C$1)*(BD_ATLETAS[F. COMPETENCIA]='CHEQUEO D.M'!E$2)),"N/P")</f>
        <v>N/P</v>
      </c>
      <c r="F428" s="3" t="str" cm="1">
        <f t="array" ref="F428">IFERROR(_xlfn._xlws.FILTER(BD_ATLETAS[TIEMPO],(BD_ATLETAS[ATLETA]=$A428)*(BD_ATLETAS[PRUEBA]='CHEQUEO D.M'!$B$1)*(BD_ATLETAS[SEXO]='CHEQUEO D.M'!$C$1)*(BD_ATLETAS[F. COMPETENCIA]='CHEQUEO D.M'!F$2)),"N/P")</f>
        <v>N/P</v>
      </c>
      <c r="G428" s="3" t="str" cm="1">
        <f t="array" ref="G428">IFERROR(_xlfn._xlws.FILTER(BD_ATLETAS[TIEMPO],(BD_ATLETAS[ATLETA]=$A428)*(BD_ATLETAS[PRUEBA]='CHEQUEO D.M'!$B$1)*(BD_ATLETAS[SEXO]='CHEQUEO D.M'!$C$1)*(BD_ATLETAS[F. COMPETENCIA]='CHEQUEO D.M'!G$2)),"N/P")</f>
        <v>N/P</v>
      </c>
      <c r="H428" s="3" t="str" cm="1">
        <f t="array" ref="H428">IFERROR(_xlfn._xlws.FILTER(BD_ATLETAS[TIEMPO],(BD_ATLETAS[ATLETA]=$A428)*(BD_ATLETAS[PRUEBA]='CHEQUEO D.M'!$B$1)*(BD_ATLETAS[SEXO]='CHEQUEO D.M'!$C$1)*(BD_ATLETAS[F. COMPETENCIA]='CHEQUEO D.M'!H$2)),"N/P")</f>
        <v>N/P</v>
      </c>
      <c r="I428" s="3" t="str" cm="1">
        <f t="array" ref="I428">IFERROR(_xlfn._xlws.FILTER(BD_ATLETAS[TIEMPO],(BD_ATLETAS[ATLETA]=$A428)*(BD_ATLETAS[PRUEBA]='CHEQUEO D.M'!$B$1)*(BD_ATLETAS[SEXO]='CHEQUEO D.M'!$C$1)*(BD_ATLETAS[F. COMPETENCIA]='CHEQUEO D.M'!I$2)),"N/P")</f>
        <v>N/P</v>
      </c>
      <c r="J428" s="3" t="str" cm="1">
        <f t="array" ref="J428">IFERROR(_xlfn._xlws.FILTER(BD_ATLETAS[TIEMPO],(BD_ATLETAS[ATLETA]=$A428)*(BD_ATLETAS[PRUEBA]='CHEQUEO D.M'!$B$1)*(BD_ATLETAS[SEXO]='CHEQUEO D.M'!$C$1)*(BD_ATLETAS[F. COMPETENCIA]='CHEQUEO D.M'!J$2)),"N/P")</f>
        <v>N/P</v>
      </c>
      <c r="K428" s="3" t="str">
        <f t="shared" si="65"/>
        <v>-</v>
      </c>
      <c r="L428" s="3" t="str">
        <f t="shared" si="66"/>
        <v>-</v>
      </c>
      <c r="M428" s="1" t="str" cm="1">
        <f t="array" ref="M428">_xlfn.IFS(B428&lt;10,"",L428&gt;0,"",L428&lt;0,"VALIDO")</f>
        <v/>
      </c>
      <c r="N428" s="3" t="str">
        <f t="shared" si="68"/>
        <v/>
      </c>
      <c r="O428" s="3" t="str">
        <f t="shared" si="69"/>
        <v/>
      </c>
      <c r="P428" s="3" t="str">
        <f t="shared" si="70"/>
        <v/>
      </c>
      <c r="Q428" s="3" t="str">
        <f t="shared" si="71"/>
        <v/>
      </c>
      <c r="R428" s="3" t="str">
        <f t="shared" si="72"/>
        <v/>
      </c>
      <c r="S428" s="25" t="e" cm="1" vm="1">
        <f t="array" aca="1" ref="S428" ca="1">IF(INDEX(U428:X428,COUNTA(U428:X428))&lt;0,"MEJORA CONTINUA","")</f>
        <v>#VALUE!</v>
      </c>
      <c r="T428" s="1">
        <f t="shared" si="73"/>
        <v>0</v>
      </c>
    </row>
    <row r="429" spans="2:20" x14ac:dyDescent="0.25">
      <c r="B429" s="1">
        <f>_xlfn.XLOOKUP(A429,ATLETAS!$C:$C,ATLETAS!B:B,"-")</f>
        <v>0</v>
      </c>
      <c r="C429" s="1">
        <f>_xlfn.XLOOKUP(A429,ATLETAS!$C:$C,ATLETAS!F:F,"-")</f>
        <v>0</v>
      </c>
      <c r="D429" s="19" t="str">
        <f t="shared" si="67"/>
        <v>-</v>
      </c>
      <c r="E429" s="3" t="str" cm="1">
        <f t="array" ref="E429">IFERROR(_xlfn._xlws.FILTER(BD_ATLETAS[TIEMPO],(BD_ATLETAS[ATLETA]=$A429)*(BD_ATLETAS[PRUEBA]='CHEQUEO D.M'!$B$1)*(BD_ATLETAS[SEXO]='CHEQUEO D.M'!$C$1)*(BD_ATLETAS[F. COMPETENCIA]='CHEQUEO D.M'!E$2)),"N/P")</f>
        <v>N/P</v>
      </c>
      <c r="F429" s="3" t="str" cm="1">
        <f t="array" ref="F429">IFERROR(_xlfn._xlws.FILTER(BD_ATLETAS[TIEMPO],(BD_ATLETAS[ATLETA]=$A429)*(BD_ATLETAS[PRUEBA]='CHEQUEO D.M'!$B$1)*(BD_ATLETAS[SEXO]='CHEQUEO D.M'!$C$1)*(BD_ATLETAS[F. COMPETENCIA]='CHEQUEO D.M'!F$2)),"N/P")</f>
        <v>N/P</v>
      </c>
      <c r="G429" s="3" t="str" cm="1">
        <f t="array" ref="G429">IFERROR(_xlfn._xlws.FILTER(BD_ATLETAS[TIEMPO],(BD_ATLETAS[ATLETA]=$A429)*(BD_ATLETAS[PRUEBA]='CHEQUEO D.M'!$B$1)*(BD_ATLETAS[SEXO]='CHEQUEO D.M'!$C$1)*(BD_ATLETAS[F. COMPETENCIA]='CHEQUEO D.M'!G$2)),"N/P")</f>
        <v>N/P</v>
      </c>
      <c r="H429" s="3" t="str" cm="1">
        <f t="array" ref="H429">IFERROR(_xlfn._xlws.FILTER(BD_ATLETAS[TIEMPO],(BD_ATLETAS[ATLETA]=$A429)*(BD_ATLETAS[PRUEBA]='CHEQUEO D.M'!$B$1)*(BD_ATLETAS[SEXO]='CHEQUEO D.M'!$C$1)*(BD_ATLETAS[F. COMPETENCIA]='CHEQUEO D.M'!H$2)),"N/P")</f>
        <v>N/P</v>
      </c>
      <c r="I429" s="3" t="str" cm="1">
        <f t="array" ref="I429">IFERROR(_xlfn._xlws.FILTER(BD_ATLETAS[TIEMPO],(BD_ATLETAS[ATLETA]=$A429)*(BD_ATLETAS[PRUEBA]='CHEQUEO D.M'!$B$1)*(BD_ATLETAS[SEXO]='CHEQUEO D.M'!$C$1)*(BD_ATLETAS[F. COMPETENCIA]='CHEQUEO D.M'!I$2)),"N/P")</f>
        <v>N/P</v>
      </c>
      <c r="J429" s="3" t="str" cm="1">
        <f t="array" ref="J429">IFERROR(_xlfn._xlws.FILTER(BD_ATLETAS[TIEMPO],(BD_ATLETAS[ATLETA]=$A429)*(BD_ATLETAS[PRUEBA]='CHEQUEO D.M'!$B$1)*(BD_ATLETAS[SEXO]='CHEQUEO D.M'!$C$1)*(BD_ATLETAS[F. COMPETENCIA]='CHEQUEO D.M'!J$2)),"N/P")</f>
        <v>N/P</v>
      </c>
      <c r="K429" s="3" t="str">
        <f t="shared" si="65"/>
        <v>-</v>
      </c>
      <c r="L429" s="3" t="str">
        <f t="shared" si="66"/>
        <v>-</v>
      </c>
      <c r="M429" s="1" t="str" cm="1">
        <f t="array" ref="M429">_xlfn.IFS(B429&lt;10,"",L429&gt;0,"",L429&lt;0,"VALIDO")</f>
        <v/>
      </c>
      <c r="N429" s="3" t="str">
        <f t="shared" si="68"/>
        <v/>
      </c>
      <c r="O429" s="3" t="str">
        <f t="shared" si="69"/>
        <v/>
      </c>
      <c r="P429" s="3" t="str">
        <f t="shared" si="70"/>
        <v/>
      </c>
      <c r="Q429" s="3" t="str">
        <f t="shared" si="71"/>
        <v/>
      </c>
      <c r="R429" s="3" t="str">
        <f t="shared" si="72"/>
        <v/>
      </c>
      <c r="S429" s="25" t="e" cm="1" vm="1">
        <f t="array" aca="1" ref="S429" ca="1">IF(INDEX(U429:X429,COUNTA(U429:X429))&lt;0,"MEJORA CONTINUA","")</f>
        <v>#VALUE!</v>
      </c>
      <c r="T429" s="1">
        <f t="shared" si="73"/>
        <v>0</v>
      </c>
    </row>
    <row r="430" spans="2:20" x14ac:dyDescent="0.25">
      <c r="B430" s="1">
        <f>_xlfn.XLOOKUP(A430,ATLETAS!$C:$C,ATLETAS!B:B,"-")</f>
        <v>0</v>
      </c>
      <c r="C430" s="1">
        <f>_xlfn.XLOOKUP(A430,ATLETAS!$C:$C,ATLETAS!F:F,"-")</f>
        <v>0</v>
      </c>
      <c r="D430" s="19" t="str">
        <f t="shared" si="67"/>
        <v>-</v>
      </c>
      <c r="E430" s="3" t="str" cm="1">
        <f t="array" ref="E430">IFERROR(_xlfn._xlws.FILTER(BD_ATLETAS[TIEMPO],(BD_ATLETAS[ATLETA]=$A430)*(BD_ATLETAS[PRUEBA]='CHEQUEO D.M'!$B$1)*(BD_ATLETAS[SEXO]='CHEQUEO D.M'!$C$1)*(BD_ATLETAS[F. COMPETENCIA]='CHEQUEO D.M'!E$2)),"N/P")</f>
        <v>N/P</v>
      </c>
      <c r="F430" s="3" t="str" cm="1">
        <f t="array" ref="F430">IFERROR(_xlfn._xlws.FILTER(BD_ATLETAS[TIEMPO],(BD_ATLETAS[ATLETA]=$A430)*(BD_ATLETAS[PRUEBA]='CHEQUEO D.M'!$B$1)*(BD_ATLETAS[SEXO]='CHEQUEO D.M'!$C$1)*(BD_ATLETAS[F. COMPETENCIA]='CHEQUEO D.M'!F$2)),"N/P")</f>
        <v>N/P</v>
      </c>
      <c r="G430" s="3" t="str" cm="1">
        <f t="array" ref="G430">IFERROR(_xlfn._xlws.FILTER(BD_ATLETAS[TIEMPO],(BD_ATLETAS[ATLETA]=$A430)*(BD_ATLETAS[PRUEBA]='CHEQUEO D.M'!$B$1)*(BD_ATLETAS[SEXO]='CHEQUEO D.M'!$C$1)*(BD_ATLETAS[F. COMPETENCIA]='CHEQUEO D.M'!G$2)),"N/P")</f>
        <v>N/P</v>
      </c>
      <c r="H430" s="3" t="str" cm="1">
        <f t="array" ref="H430">IFERROR(_xlfn._xlws.FILTER(BD_ATLETAS[TIEMPO],(BD_ATLETAS[ATLETA]=$A430)*(BD_ATLETAS[PRUEBA]='CHEQUEO D.M'!$B$1)*(BD_ATLETAS[SEXO]='CHEQUEO D.M'!$C$1)*(BD_ATLETAS[F. COMPETENCIA]='CHEQUEO D.M'!H$2)),"N/P")</f>
        <v>N/P</v>
      </c>
      <c r="I430" s="3" t="str" cm="1">
        <f t="array" ref="I430">IFERROR(_xlfn._xlws.FILTER(BD_ATLETAS[TIEMPO],(BD_ATLETAS[ATLETA]=$A430)*(BD_ATLETAS[PRUEBA]='CHEQUEO D.M'!$B$1)*(BD_ATLETAS[SEXO]='CHEQUEO D.M'!$C$1)*(BD_ATLETAS[F. COMPETENCIA]='CHEQUEO D.M'!I$2)),"N/P")</f>
        <v>N/P</v>
      </c>
      <c r="J430" s="3" t="str" cm="1">
        <f t="array" ref="J430">IFERROR(_xlfn._xlws.FILTER(BD_ATLETAS[TIEMPO],(BD_ATLETAS[ATLETA]=$A430)*(BD_ATLETAS[PRUEBA]='CHEQUEO D.M'!$B$1)*(BD_ATLETAS[SEXO]='CHEQUEO D.M'!$C$1)*(BD_ATLETAS[F. COMPETENCIA]='CHEQUEO D.M'!J$2)),"N/P")</f>
        <v>N/P</v>
      </c>
      <c r="K430" s="3" t="str">
        <f t="shared" si="65"/>
        <v>-</v>
      </c>
      <c r="L430" s="3" t="str">
        <f t="shared" si="66"/>
        <v>-</v>
      </c>
      <c r="M430" s="1" t="str" cm="1">
        <f t="array" ref="M430">_xlfn.IFS(B430&lt;10,"",L430&gt;0,"",L430&lt;0,"VALIDO")</f>
        <v/>
      </c>
      <c r="N430" s="3" t="str">
        <f t="shared" si="68"/>
        <v/>
      </c>
      <c r="O430" s="3" t="str">
        <f t="shared" si="69"/>
        <v/>
      </c>
      <c r="P430" s="3" t="str">
        <f t="shared" si="70"/>
        <v/>
      </c>
      <c r="Q430" s="3" t="str">
        <f t="shared" si="71"/>
        <v/>
      </c>
      <c r="R430" s="3" t="str">
        <f t="shared" si="72"/>
        <v/>
      </c>
      <c r="S430" s="25" t="e" cm="1" vm="1">
        <f t="array" aca="1" ref="S430" ca="1">IF(INDEX(U430:X430,COUNTA(U430:X430))&lt;0,"MEJORA CONTINUA","")</f>
        <v>#VALUE!</v>
      </c>
      <c r="T430" s="1">
        <f t="shared" si="73"/>
        <v>0</v>
      </c>
    </row>
    <row r="431" spans="2:20" x14ac:dyDescent="0.25">
      <c r="B431" s="1">
        <f>_xlfn.XLOOKUP(A431,ATLETAS!$C:$C,ATLETAS!B:B,"-")</f>
        <v>0</v>
      </c>
      <c r="C431" s="1">
        <f>_xlfn.XLOOKUP(A431,ATLETAS!$C:$C,ATLETAS!F:F,"-")</f>
        <v>0</v>
      </c>
      <c r="D431" s="19" t="str">
        <f t="shared" si="67"/>
        <v>-</v>
      </c>
      <c r="E431" s="3" t="str" cm="1">
        <f t="array" ref="E431">IFERROR(_xlfn._xlws.FILTER(BD_ATLETAS[TIEMPO],(BD_ATLETAS[ATLETA]=$A431)*(BD_ATLETAS[PRUEBA]='CHEQUEO D.M'!$B$1)*(BD_ATLETAS[SEXO]='CHEQUEO D.M'!$C$1)*(BD_ATLETAS[F. COMPETENCIA]='CHEQUEO D.M'!E$2)),"N/P")</f>
        <v>N/P</v>
      </c>
      <c r="F431" s="3" t="str" cm="1">
        <f t="array" ref="F431">IFERROR(_xlfn._xlws.FILTER(BD_ATLETAS[TIEMPO],(BD_ATLETAS[ATLETA]=$A431)*(BD_ATLETAS[PRUEBA]='CHEQUEO D.M'!$B$1)*(BD_ATLETAS[SEXO]='CHEQUEO D.M'!$C$1)*(BD_ATLETAS[F. COMPETENCIA]='CHEQUEO D.M'!F$2)),"N/P")</f>
        <v>N/P</v>
      </c>
      <c r="G431" s="3" t="str" cm="1">
        <f t="array" ref="G431">IFERROR(_xlfn._xlws.FILTER(BD_ATLETAS[TIEMPO],(BD_ATLETAS[ATLETA]=$A431)*(BD_ATLETAS[PRUEBA]='CHEQUEO D.M'!$B$1)*(BD_ATLETAS[SEXO]='CHEQUEO D.M'!$C$1)*(BD_ATLETAS[F. COMPETENCIA]='CHEQUEO D.M'!G$2)),"N/P")</f>
        <v>N/P</v>
      </c>
      <c r="H431" s="3" t="str" cm="1">
        <f t="array" ref="H431">IFERROR(_xlfn._xlws.FILTER(BD_ATLETAS[TIEMPO],(BD_ATLETAS[ATLETA]=$A431)*(BD_ATLETAS[PRUEBA]='CHEQUEO D.M'!$B$1)*(BD_ATLETAS[SEXO]='CHEQUEO D.M'!$C$1)*(BD_ATLETAS[F. COMPETENCIA]='CHEQUEO D.M'!H$2)),"N/P")</f>
        <v>N/P</v>
      </c>
      <c r="I431" s="3" t="str" cm="1">
        <f t="array" ref="I431">IFERROR(_xlfn._xlws.FILTER(BD_ATLETAS[TIEMPO],(BD_ATLETAS[ATLETA]=$A431)*(BD_ATLETAS[PRUEBA]='CHEQUEO D.M'!$B$1)*(BD_ATLETAS[SEXO]='CHEQUEO D.M'!$C$1)*(BD_ATLETAS[F. COMPETENCIA]='CHEQUEO D.M'!I$2)),"N/P")</f>
        <v>N/P</v>
      </c>
      <c r="J431" s="3" t="str" cm="1">
        <f t="array" ref="J431">IFERROR(_xlfn._xlws.FILTER(BD_ATLETAS[TIEMPO],(BD_ATLETAS[ATLETA]=$A431)*(BD_ATLETAS[PRUEBA]='CHEQUEO D.M'!$B$1)*(BD_ATLETAS[SEXO]='CHEQUEO D.M'!$C$1)*(BD_ATLETAS[F. COMPETENCIA]='CHEQUEO D.M'!J$2)),"N/P")</f>
        <v>N/P</v>
      </c>
      <c r="K431" s="3" t="str">
        <f t="shared" si="65"/>
        <v>-</v>
      </c>
      <c r="L431" s="3" t="str">
        <f t="shared" si="66"/>
        <v>-</v>
      </c>
      <c r="M431" s="1" t="str" cm="1">
        <f t="array" ref="M431">_xlfn.IFS(B431&lt;10,"",L431&gt;0,"",L431&lt;0,"VALIDO")</f>
        <v/>
      </c>
      <c r="N431" s="3" t="str">
        <f t="shared" si="68"/>
        <v/>
      </c>
      <c r="O431" s="3" t="str">
        <f t="shared" si="69"/>
        <v/>
      </c>
      <c r="P431" s="3" t="str">
        <f t="shared" si="70"/>
        <v/>
      </c>
      <c r="Q431" s="3" t="str">
        <f t="shared" si="71"/>
        <v/>
      </c>
      <c r="R431" s="3" t="str">
        <f t="shared" si="72"/>
        <v/>
      </c>
      <c r="S431" s="25" t="e" cm="1" vm="1">
        <f t="array" aca="1" ref="S431" ca="1">IF(INDEX(U431:X431,COUNTA(U431:X431))&lt;0,"MEJORA CONTINUA","")</f>
        <v>#VALUE!</v>
      </c>
      <c r="T431" s="1">
        <f t="shared" si="73"/>
        <v>0</v>
      </c>
    </row>
    <row r="432" spans="2:20" x14ac:dyDescent="0.25">
      <c r="B432" s="1">
        <f>_xlfn.XLOOKUP(A432,ATLETAS!$C:$C,ATLETAS!B:B,"-")</f>
        <v>0</v>
      </c>
      <c r="C432" s="1">
        <f>_xlfn.XLOOKUP(A432,ATLETAS!$C:$C,ATLETAS!F:F,"-")</f>
        <v>0</v>
      </c>
      <c r="D432" s="19" t="str">
        <f t="shared" si="67"/>
        <v>-</v>
      </c>
      <c r="E432" s="3" t="str" cm="1">
        <f t="array" ref="E432">IFERROR(_xlfn._xlws.FILTER(BD_ATLETAS[TIEMPO],(BD_ATLETAS[ATLETA]=$A432)*(BD_ATLETAS[PRUEBA]='CHEQUEO D.M'!$B$1)*(BD_ATLETAS[SEXO]='CHEQUEO D.M'!$C$1)*(BD_ATLETAS[F. COMPETENCIA]='CHEQUEO D.M'!E$2)),"N/P")</f>
        <v>N/P</v>
      </c>
      <c r="F432" s="3" t="str" cm="1">
        <f t="array" ref="F432">IFERROR(_xlfn._xlws.FILTER(BD_ATLETAS[TIEMPO],(BD_ATLETAS[ATLETA]=$A432)*(BD_ATLETAS[PRUEBA]='CHEQUEO D.M'!$B$1)*(BD_ATLETAS[SEXO]='CHEQUEO D.M'!$C$1)*(BD_ATLETAS[F. COMPETENCIA]='CHEQUEO D.M'!F$2)),"N/P")</f>
        <v>N/P</v>
      </c>
      <c r="G432" s="3" t="str" cm="1">
        <f t="array" ref="G432">IFERROR(_xlfn._xlws.FILTER(BD_ATLETAS[TIEMPO],(BD_ATLETAS[ATLETA]=$A432)*(BD_ATLETAS[PRUEBA]='CHEQUEO D.M'!$B$1)*(BD_ATLETAS[SEXO]='CHEQUEO D.M'!$C$1)*(BD_ATLETAS[F. COMPETENCIA]='CHEQUEO D.M'!G$2)),"N/P")</f>
        <v>N/P</v>
      </c>
      <c r="H432" s="3" t="str" cm="1">
        <f t="array" ref="H432">IFERROR(_xlfn._xlws.FILTER(BD_ATLETAS[TIEMPO],(BD_ATLETAS[ATLETA]=$A432)*(BD_ATLETAS[PRUEBA]='CHEQUEO D.M'!$B$1)*(BD_ATLETAS[SEXO]='CHEQUEO D.M'!$C$1)*(BD_ATLETAS[F. COMPETENCIA]='CHEQUEO D.M'!H$2)),"N/P")</f>
        <v>N/P</v>
      </c>
      <c r="I432" s="3" t="str" cm="1">
        <f t="array" ref="I432">IFERROR(_xlfn._xlws.FILTER(BD_ATLETAS[TIEMPO],(BD_ATLETAS[ATLETA]=$A432)*(BD_ATLETAS[PRUEBA]='CHEQUEO D.M'!$B$1)*(BD_ATLETAS[SEXO]='CHEQUEO D.M'!$C$1)*(BD_ATLETAS[F. COMPETENCIA]='CHEQUEO D.M'!I$2)),"N/P")</f>
        <v>N/P</v>
      </c>
      <c r="J432" s="3" t="str" cm="1">
        <f t="array" ref="J432">IFERROR(_xlfn._xlws.FILTER(BD_ATLETAS[TIEMPO],(BD_ATLETAS[ATLETA]=$A432)*(BD_ATLETAS[PRUEBA]='CHEQUEO D.M'!$B$1)*(BD_ATLETAS[SEXO]='CHEQUEO D.M'!$C$1)*(BD_ATLETAS[F. COMPETENCIA]='CHEQUEO D.M'!J$2)),"N/P")</f>
        <v>N/P</v>
      </c>
      <c r="K432" s="3" t="str">
        <f t="shared" si="65"/>
        <v>-</v>
      </c>
      <c r="L432" s="3" t="str">
        <f t="shared" si="66"/>
        <v>-</v>
      </c>
      <c r="M432" s="1" t="str" cm="1">
        <f t="array" ref="M432">_xlfn.IFS(B432&lt;10,"",L432&gt;0,"",L432&lt;0,"VALIDO")</f>
        <v/>
      </c>
      <c r="N432" s="3" t="str">
        <f t="shared" si="68"/>
        <v/>
      </c>
      <c r="O432" s="3" t="str">
        <f t="shared" si="69"/>
        <v/>
      </c>
      <c r="P432" s="3" t="str">
        <f t="shared" si="70"/>
        <v/>
      </c>
      <c r="Q432" s="3" t="str">
        <f t="shared" si="71"/>
        <v/>
      </c>
      <c r="R432" s="3" t="str">
        <f t="shared" si="72"/>
        <v/>
      </c>
      <c r="S432" s="25" t="e" cm="1" vm="1">
        <f t="array" aca="1" ref="S432" ca="1">IF(INDEX(U432:X432,COUNTA(U432:X432))&lt;0,"MEJORA CONTINUA","")</f>
        <v>#VALUE!</v>
      </c>
      <c r="T432" s="1">
        <f t="shared" si="73"/>
        <v>0</v>
      </c>
    </row>
    <row r="433" spans="2:20" x14ac:dyDescent="0.25">
      <c r="B433" s="1">
        <f>_xlfn.XLOOKUP(A433,ATLETAS!$C:$C,ATLETAS!B:B,"-")</f>
        <v>0</v>
      </c>
      <c r="C433" s="1">
        <f>_xlfn.XLOOKUP(A433,ATLETAS!$C:$C,ATLETAS!F:F,"-")</f>
        <v>0</v>
      </c>
      <c r="D433" s="19" t="str">
        <f t="shared" si="67"/>
        <v>-</v>
      </c>
      <c r="E433" s="3" t="str" cm="1">
        <f t="array" ref="E433">IFERROR(_xlfn._xlws.FILTER(BD_ATLETAS[TIEMPO],(BD_ATLETAS[ATLETA]=$A433)*(BD_ATLETAS[PRUEBA]='CHEQUEO D.M'!$B$1)*(BD_ATLETAS[SEXO]='CHEQUEO D.M'!$C$1)*(BD_ATLETAS[F. COMPETENCIA]='CHEQUEO D.M'!E$2)),"N/P")</f>
        <v>N/P</v>
      </c>
      <c r="F433" s="3" t="str" cm="1">
        <f t="array" ref="F433">IFERROR(_xlfn._xlws.FILTER(BD_ATLETAS[TIEMPO],(BD_ATLETAS[ATLETA]=$A433)*(BD_ATLETAS[PRUEBA]='CHEQUEO D.M'!$B$1)*(BD_ATLETAS[SEXO]='CHEQUEO D.M'!$C$1)*(BD_ATLETAS[F. COMPETENCIA]='CHEQUEO D.M'!F$2)),"N/P")</f>
        <v>N/P</v>
      </c>
      <c r="G433" s="3" t="str" cm="1">
        <f t="array" ref="G433">IFERROR(_xlfn._xlws.FILTER(BD_ATLETAS[TIEMPO],(BD_ATLETAS[ATLETA]=$A433)*(BD_ATLETAS[PRUEBA]='CHEQUEO D.M'!$B$1)*(BD_ATLETAS[SEXO]='CHEQUEO D.M'!$C$1)*(BD_ATLETAS[F. COMPETENCIA]='CHEQUEO D.M'!G$2)),"N/P")</f>
        <v>N/P</v>
      </c>
      <c r="H433" s="3" t="str" cm="1">
        <f t="array" ref="H433">IFERROR(_xlfn._xlws.FILTER(BD_ATLETAS[TIEMPO],(BD_ATLETAS[ATLETA]=$A433)*(BD_ATLETAS[PRUEBA]='CHEQUEO D.M'!$B$1)*(BD_ATLETAS[SEXO]='CHEQUEO D.M'!$C$1)*(BD_ATLETAS[F. COMPETENCIA]='CHEQUEO D.M'!H$2)),"N/P")</f>
        <v>N/P</v>
      </c>
      <c r="I433" s="3" t="str" cm="1">
        <f t="array" ref="I433">IFERROR(_xlfn._xlws.FILTER(BD_ATLETAS[TIEMPO],(BD_ATLETAS[ATLETA]=$A433)*(BD_ATLETAS[PRUEBA]='CHEQUEO D.M'!$B$1)*(BD_ATLETAS[SEXO]='CHEQUEO D.M'!$C$1)*(BD_ATLETAS[F. COMPETENCIA]='CHEQUEO D.M'!I$2)),"N/P")</f>
        <v>N/P</v>
      </c>
      <c r="J433" s="3" t="str" cm="1">
        <f t="array" ref="J433">IFERROR(_xlfn._xlws.FILTER(BD_ATLETAS[TIEMPO],(BD_ATLETAS[ATLETA]=$A433)*(BD_ATLETAS[PRUEBA]='CHEQUEO D.M'!$B$1)*(BD_ATLETAS[SEXO]='CHEQUEO D.M'!$C$1)*(BD_ATLETAS[F. COMPETENCIA]='CHEQUEO D.M'!J$2)),"N/P")</f>
        <v>N/P</v>
      </c>
      <c r="K433" s="3" t="str">
        <f t="shared" si="65"/>
        <v>-</v>
      </c>
      <c r="L433" s="3" t="str">
        <f t="shared" si="66"/>
        <v>-</v>
      </c>
      <c r="M433" s="1" t="str" cm="1">
        <f t="array" ref="M433">_xlfn.IFS(B433&lt;10,"",L433&gt;0,"",L433&lt;0,"VALIDO")</f>
        <v/>
      </c>
      <c r="N433" s="3" t="str">
        <f t="shared" si="68"/>
        <v/>
      </c>
      <c r="O433" s="3" t="str">
        <f t="shared" si="69"/>
        <v/>
      </c>
      <c r="P433" s="3" t="str">
        <f t="shared" si="70"/>
        <v/>
      </c>
      <c r="Q433" s="3" t="str">
        <f t="shared" si="71"/>
        <v/>
      </c>
      <c r="R433" s="3" t="str">
        <f t="shared" si="72"/>
        <v/>
      </c>
      <c r="S433" s="25" t="e" cm="1" vm="1">
        <f t="array" aca="1" ref="S433" ca="1">IF(INDEX(U433:X433,COUNTA(U433:X433))&lt;0,"MEJORA CONTINUA","")</f>
        <v>#VALUE!</v>
      </c>
      <c r="T433" s="1">
        <f t="shared" si="73"/>
        <v>0</v>
      </c>
    </row>
    <row r="434" spans="2:20" x14ac:dyDescent="0.25">
      <c r="B434" s="1">
        <f>_xlfn.XLOOKUP(A434,ATLETAS!$C:$C,ATLETAS!B:B,"-")</f>
        <v>0</v>
      </c>
      <c r="C434" s="1">
        <f>_xlfn.XLOOKUP(A434,ATLETAS!$C:$C,ATLETAS!F:F,"-")</f>
        <v>0</v>
      </c>
      <c r="D434" s="19" t="str">
        <f t="shared" si="67"/>
        <v>-</v>
      </c>
      <c r="E434" s="3" t="str" cm="1">
        <f t="array" ref="E434">IFERROR(_xlfn._xlws.FILTER(BD_ATLETAS[TIEMPO],(BD_ATLETAS[ATLETA]=$A434)*(BD_ATLETAS[PRUEBA]='CHEQUEO D.M'!$B$1)*(BD_ATLETAS[SEXO]='CHEQUEO D.M'!$C$1)*(BD_ATLETAS[F. COMPETENCIA]='CHEQUEO D.M'!E$2)),"N/P")</f>
        <v>N/P</v>
      </c>
      <c r="F434" s="3" t="str" cm="1">
        <f t="array" ref="F434">IFERROR(_xlfn._xlws.FILTER(BD_ATLETAS[TIEMPO],(BD_ATLETAS[ATLETA]=$A434)*(BD_ATLETAS[PRUEBA]='CHEQUEO D.M'!$B$1)*(BD_ATLETAS[SEXO]='CHEQUEO D.M'!$C$1)*(BD_ATLETAS[F. COMPETENCIA]='CHEQUEO D.M'!F$2)),"N/P")</f>
        <v>N/P</v>
      </c>
      <c r="G434" s="3" t="str" cm="1">
        <f t="array" ref="G434">IFERROR(_xlfn._xlws.FILTER(BD_ATLETAS[TIEMPO],(BD_ATLETAS[ATLETA]=$A434)*(BD_ATLETAS[PRUEBA]='CHEQUEO D.M'!$B$1)*(BD_ATLETAS[SEXO]='CHEQUEO D.M'!$C$1)*(BD_ATLETAS[F. COMPETENCIA]='CHEQUEO D.M'!G$2)),"N/P")</f>
        <v>N/P</v>
      </c>
      <c r="H434" s="3" t="str" cm="1">
        <f t="array" ref="H434">IFERROR(_xlfn._xlws.FILTER(BD_ATLETAS[TIEMPO],(BD_ATLETAS[ATLETA]=$A434)*(BD_ATLETAS[PRUEBA]='CHEQUEO D.M'!$B$1)*(BD_ATLETAS[SEXO]='CHEQUEO D.M'!$C$1)*(BD_ATLETAS[F. COMPETENCIA]='CHEQUEO D.M'!H$2)),"N/P")</f>
        <v>N/P</v>
      </c>
      <c r="I434" s="3" t="str" cm="1">
        <f t="array" ref="I434">IFERROR(_xlfn._xlws.FILTER(BD_ATLETAS[TIEMPO],(BD_ATLETAS[ATLETA]=$A434)*(BD_ATLETAS[PRUEBA]='CHEQUEO D.M'!$B$1)*(BD_ATLETAS[SEXO]='CHEQUEO D.M'!$C$1)*(BD_ATLETAS[F. COMPETENCIA]='CHEQUEO D.M'!I$2)),"N/P")</f>
        <v>N/P</v>
      </c>
      <c r="J434" s="3" t="str" cm="1">
        <f t="array" ref="J434">IFERROR(_xlfn._xlws.FILTER(BD_ATLETAS[TIEMPO],(BD_ATLETAS[ATLETA]=$A434)*(BD_ATLETAS[PRUEBA]='CHEQUEO D.M'!$B$1)*(BD_ATLETAS[SEXO]='CHEQUEO D.M'!$C$1)*(BD_ATLETAS[F. COMPETENCIA]='CHEQUEO D.M'!J$2)),"N/P")</f>
        <v>N/P</v>
      </c>
      <c r="K434" s="3" t="str">
        <f t="shared" si="65"/>
        <v>-</v>
      </c>
      <c r="L434" s="3" t="str">
        <f t="shared" si="66"/>
        <v>-</v>
      </c>
      <c r="M434" s="1" t="str" cm="1">
        <f t="array" ref="M434">_xlfn.IFS(B434&lt;10,"",L434&gt;0,"",L434&lt;0,"VALIDO")</f>
        <v/>
      </c>
      <c r="N434" s="3" t="str">
        <f t="shared" si="68"/>
        <v/>
      </c>
      <c r="O434" s="3" t="str">
        <f t="shared" si="69"/>
        <v/>
      </c>
      <c r="P434" s="3" t="str">
        <f t="shared" si="70"/>
        <v/>
      </c>
      <c r="Q434" s="3" t="str">
        <f t="shared" si="71"/>
        <v/>
      </c>
      <c r="R434" s="3" t="str">
        <f t="shared" si="72"/>
        <v/>
      </c>
      <c r="S434" s="25" t="e" cm="1" vm="1">
        <f t="array" aca="1" ref="S434" ca="1">IF(INDEX(U434:X434,COUNTA(U434:X434))&lt;0,"MEJORA CONTINUA","")</f>
        <v>#VALUE!</v>
      </c>
      <c r="T434" s="1">
        <f t="shared" si="73"/>
        <v>0</v>
      </c>
    </row>
    <row r="435" spans="2:20" x14ac:dyDescent="0.25">
      <c r="B435" s="1">
        <f>_xlfn.XLOOKUP(A435,ATLETAS!$C:$C,ATLETAS!B:B,"-")</f>
        <v>0</v>
      </c>
      <c r="C435" s="1">
        <f>_xlfn.XLOOKUP(A435,ATLETAS!$C:$C,ATLETAS!F:F,"-")</f>
        <v>0</v>
      </c>
      <c r="D435" s="19" t="str">
        <f t="shared" si="67"/>
        <v>-</v>
      </c>
      <c r="E435" s="3" t="str" cm="1">
        <f t="array" ref="E435">IFERROR(_xlfn._xlws.FILTER(BD_ATLETAS[TIEMPO],(BD_ATLETAS[ATLETA]=$A435)*(BD_ATLETAS[PRUEBA]='CHEQUEO D.M'!$B$1)*(BD_ATLETAS[SEXO]='CHEQUEO D.M'!$C$1)*(BD_ATLETAS[F. COMPETENCIA]='CHEQUEO D.M'!E$2)),"N/P")</f>
        <v>N/P</v>
      </c>
      <c r="F435" s="3" t="str" cm="1">
        <f t="array" ref="F435">IFERROR(_xlfn._xlws.FILTER(BD_ATLETAS[TIEMPO],(BD_ATLETAS[ATLETA]=$A435)*(BD_ATLETAS[PRUEBA]='CHEQUEO D.M'!$B$1)*(BD_ATLETAS[SEXO]='CHEQUEO D.M'!$C$1)*(BD_ATLETAS[F. COMPETENCIA]='CHEQUEO D.M'!F$2)),"N/P")</f>
        <v>N/P</v>
      </c>
      <c r="G435" s="3" t="str" cm="1">
        <f t="array" ref="G435">IFERROR(_xlfn._xlws.FILTER(BD_ATLETAS[TIEMPO],(BD_ATLETAS[ATLETA]=$A435)*(BD_ATLETAS[PRUEBA]='CHEQUEO D.M'!$B$1)*(BD_ATLETAS[SEXO]='CHEQUEO D.M'!$C$1)*(BD_ATLETAS[F. COMPETENCIA]='CHEQUEO D.M'!G$2)),"N/P")</f>
        <v>N/P</v>
      </c>
      <c r="H435" s="3" t="str" cm="1">
        <f t="array" ref="H435">IFERROR(_xlfn._xlws.FILTER(BD_ATLETAS[TIEMPO],(BD_ATLETAS[ATLETA]=$A435)*(BD_ATLETAS[PRUEBA]='CHEQUEO D.M'!$B$1)*(BD_ATLETAS[SEXO]='CHEQUEO D.M'!$C$1)*(BD_ATLETAS[F. COMPETENCIA]='CHEQUEO D.M'!H$2)),"N/P")</f>
        <v>N/P</v>
      </c>
      <c r="I435" s="3" t="str" cm="1">
        <f t="array" ref="I435">IFERROR(_xlfn._xlws.FILTER(BD_ATLETAS[TIEMPO],(BD_ATLETAS[ATLETA]=$A435)*(BD_ATLETAS[PRUEBA]='CHEQUEO D.M'!$B$1)*(BD_ATLETAS[SEXO]='CHEQUEO D.M'!$C$1)*(BD_ATLETAS[F. COMPETENCIA]='CHEQUEO D.M'!I$2)),"N/P")</f>
        <v>N/P</v>
      </c>
      <c r="J435" s="3" t="str" cm="1">
        <f t="array" ref="J435">IFERROR(_xlfn._xlws.FILTER(BD_ATLETAS[TIEMPO],(BD_ATLETAS[ATLETA]=$A435)*(BD_ATLETAS[PRUEBA]='CHEQUEO D.M'!$B$1)*(BD_ATLETAS[SEXO]='CHEQUEO D.M'!$C$1)*(BD_ATLETAS[F. COMPETENCIA]='CHEQUEO D.M'!J$2)),"N/P")</f>
        <v>N/P</v>
      </c>
      <c r="K435" s="3" t="str">
        <f t="shared" si="65"/>
        <v>-</v>
      </c>
      <c r="L435" s="3" t="str">
        <f t="shared" si="66"/>
        <v>-</v>
      </c>
      <c r="M435" s="1" t="str" cm="1">
        <f t="array" ref="M435">_xlfn.IFS(B435&lt;10,"",L435&gt;0,"",L435&lt;0,"VALIDO")</f>
        <v/>
      </c>
      <c r="N435" s="3" t="str">
        <f t="shared" si="68"/>
        <v/>
      </c>
      <c r="O435" s="3" t="str">
        <f t="shared" si="69"/>
        <v/>
      </c>
      <c r="P435" s="3" t="str">
        <f t="shared" si="70"/>
        <v/>
      </c>
      <c r="Q435" s="3" t="str">
        <f t="shared" si="71"/>
        <v/>
      </c>
      <c r="R435" s="3" t="str">
        <f t="shared" si="72"/>
        <v/>
      </c>
      <c r="S435" s="25" t="e" cm="1" vm="1">
        <f t="array" aca="1" ref="S435" ca="1">IF(INDEX(U435:X435,COUNTA(U435:X435))&lt;0,"MEJORA CONTINUA","")</f>
        <v>#VALUE!</v>
      </c>
      <c r="T435" s="1">
        <f t="shared" si="73"/>
        <v>0</v>
      </c>
    </row>
    <row r="436" spans="2:20" x14ac:dyDescent="0.25">
      <c r="B436" s="1">
        <f>_xlfn.XLOOKUP(A436,ATLETAS!$C:$C,ATLETAS!B:B,"-")</f>
        <v>0</v>
      </c>
      <c r="C436" s="1">
        <f>_xlfn.XLOOKUP(A436,ATLETAS!$C:$C,ATLETAS!F:F,"-")</f>
        <v>0</v>
      </c>
      <c r="D436" s="19" t="str">
        <f t="shared" si="67"/>
        <v>-</v>
      </c>
      <c r="E436" s="3" t="str" cm="1">
        <f t="array" ref="E436">IFERROR(_xlfn._xlws.FILTER(BD_ATLETAS[TIEMPO],(BD_ATLETAS[ATLETA]=$A436)*(BD_ATLETAS[PRUEBA]='CHEQUEO D.M'!$B$1)*(BD_ATLETAS[SEXO]='CHEQUEO D.M'!$C$1)*(BD_ATLETAS[F. COMPETENCIA]='CHEQUEO D.M'!E$2)),"N/P")</f>
        <v>N/P</v>
      </c>
      <c r="F436" s="3" t="str" cm="1">
        <f t="array" ref="F436">IFERROR(_xlfn._xlws.FILTER(BD_ATLETAS[TIEMPO],(BD_ATLETAS[ATLETA]=$A436)*(BD_ATLETAS[PRUEBA]='CHEQUEO D.M'!$B$1)*(BD_ATLETAS[SEXO]='CHEQUEO D.M'!$C$1)*(BD_ATLETAS[F. COMPETENCIA]='CHEQUEO D.M'!F$2)),"N/P")</f>
        <v>N/P</v>
      </c>
      <c r="G436" s="3" t="str" cm="1">
        <f t="array" ref="G436">IFERROR(_xlfn._xlws.FILTER(BD_ATLETAS[TIEMPO],(BD_ATLETAS[ATLETA]=$A436)*(BD_ATLETAS[PRUEBA]='CHEQUEO D.M'!$B$1)*(BD_ATLETAS[SEXO]='CHEQUEO D.M'!$C$1)*(BD_ATLETAS[F. COMPETENCIA]='CHEQUEO D.M'!G$2)),"N/P")</f>
        <v>N/P</v>
      </c>
      <c r="H436" s="3" t="str" cm="1">
        <f t="array" ref="H436">IFERROR(_xlfn._xlws.FILTER(BD_ATLETAS[TIEMPO],(BD_ATLETAS[ATLETA]=$A436)*(BD_ATLETAS[PRUEBA]='CHEQUEO D.M'!$B$1)*(BD_ATLETAS[SEXO]='CHEQUEO D.M'!$C$1)*(BD_ATLETAS[F. COMPETENCIA]='CHEQUEO D.M'!H$2)),"N/P")</f>
        <v>N/P</v>
      </c>
      <c r="I436" s="3" t="str" cm="1">
        <f t="array" ref="I436">IFERROR(_xlfn._xlws.FILTER(BD_ATLETAS[TIEMPO],(BD_ATLETAS[ATLETA]=$A436)*(BD_ATLETAS[PRUEBA]='CHEQUEO D.M'!$B$1)*(BD_ATLETAS[SEXO]='CHEQUEO D.M'!$C$1)*(BD_ATLETAS[F. COMPETENCIA]='CHEQUEO D.M'!I$2)),"N/P")</f>
        <v>N/P</v>
      </c>
      <c r="J436" s="3" t="str" cm="1">
        <f t="array" ref="J436">IFERROR(_xlfn._xlws.FILTER(BD_ATLETAS[TIEMPO],(BD_ATLETAS[ATLETA]=$A436)*(BD_ATLETAS[PRUEBA]='CHEQUEO D.M'!$B$1)*(BD_ATLETAS[SEXO]='CHEQUEO D.M'!$C$1)*(BD_ATLETAS[F. COMPETENCIA]='CHEQUEO D.M'!J$2)),"N/P")</f>
        <v>N/P</v>
      </c>
      <c r="K436" s="3" t="str">
        <f t="shared" si="65"/>
        <v>-</v>
      </c>
      <c r="L436" s="3" t="str">
        <f t="shared" si="66"/>
        <v>-</v>
      </c>
      <c r="M436" s="1" t="str" cm="1">
        <f t="array" ref="M436">_xlfn.IFS(B436&lt;10,"",L436&gt;0,"",L436&lt;0,"VALIDO")</f>
        <v/>
      </c>
      <c r="N436" s="3" t="str">
        <f t="shared" si="68"/>
        <v/>
      </c>
      <c r="O436" s="3" t="str">
        <f t="shared" si="69"/>
        <v/>
      </c>
      <c r="P436" s="3" t="str">
        <f t="shared" si="70"/>
        <v/>
      </c>
      <c r="Q436" s="3" t="str">
        <f t="shared" si="71"/>
        <v/>
      </c>
      <c r="R436" s="3" t="str">
        <f t="shared" si="72"/>
        <v/>
      </c>
      <c r="S436" s="25" t="e" cm="1" vm="1">
        <f t="array" aca="1" ref="S436" ca="1">IF(INDEX(U436:X436,COUNTA(U436:X436))&lt;0,"MEJORA CONTINUA","")</f>
        <v>#VALUE!</v>
      </c>
      <c r="T436" s="1">
        <f t="shared" si="73"/>
        <v>0</v>
      </c>
    </row>
    <row r="437" spans="2:20" x14ac:dyDescent="0.25">
      <c r="B437" s="1">
        <f>_xlfn.XLOOKUP(A437,ATLETAS!$C:$C,ATLETAS!B:B,"-")</f>
        <v>0</v>
      </c>
      <c r="C437" s="1">
        <f>_xlfn.XLOOKUP(A437,ATLETAS!$C:$C,ATLETAS!F:F,"-")</f>
        <v>0</v>
      </c>
      <c r="D437" s="19" t="str">
        <f t="shared" si="67"/>
        <v>-</v>
      </c>
      <c r="E437" s="3" t="str" cm="1">
        <f t="array" ref="E437">IFERROR(_xlfn._xlws.FILTER(BD_ATLETAS[TIEMPO],(BD_ATLETAS[ATLETA]=$A437)*(BD_ATLETAS[PRUEBA]='CHEQUEO D.M'!$B$1)*(BD_ATLETAS[SEXO]='CHEQUEO D.M'!$C$1)*(BD_ATLETAS[F. COMPETENCIA]='CHEQUEO D.M'!E$2)),"N/P")</f>
        <v>N/P</v>
      </c>
      <c r="F437" s="3" t="str" cm="1">
        <f t="array" ref="F437">IFERROR(_xlfn._xlws.FILTER(BD_ATLETAS[TIEMPO],(BD_ATLETAS[ATLETA]=$A437)*(BD_ATLETAS[PRUEBA]='CHEQUEO D.M'!$B$1)*(BD_ATLETAS[SEXO]='CHEQUEO D.M'!$C$1)*(BD_ATLETAS[F. COMPETENCIA]='CHEQUEO D.M'!F$2)),"N/P")</f>
        <v>N/P</v>
      </c>
      <c r="G437" s="3" t="str" cm="1">
        <f t="array" ref="G437">IFERROR(_xlfn._xlws.FILTER(BD_ATLETAS[TIEMPO],(BD_ATLETAS[ATLETA]=$A437)*(BD_ATLETAS[PRUEBA]='CHEQUEO D.M'!$B$1)*(BD_ATLETAS[SEXO]='CHEQUEO D.M'!$C$1)*(BD_ATLETAS[F. COMPETENCIA]='CHEQUEO D.M'!G$2)),"N/P")</f>
        <v>N/P</v>
      </c>
      <c r="H437" s="3" t="str" cm="1">
        <f t="array" ref="H437">IFERROR(_xlfn._xlws.FILTER(BD_ATLETAS[TIEMPO],(BD_ATLETAS[ATLETA]=$A437)*(BD_ATLETAS[PRUEBA]='CHEQUEO D.M'!$B$1)*(BD_ATLETAS[SEXO]='CHEQUEO D.M'!$C$1)*(BD_ATLETAS[F. COMPETENCIA]='CHEQUEO D.M'!H$2)),"N/P")</f>
        <v>N/P</v>
      </c>
      <c r="I437" s="3" t="str" cm="1">
        <f t="array" ref="I437">IFERROR(_xlfn._xlws.FILTER(BD_ATLETAS[TIEMPO],(BD_ATLETAS[ATLETA]=$A437)*(BD_ATLETAS[PRUEBA]='CHEQUEO D.M'!$B$1)*(BD_ATLETAS[SEXO]='CHEQUEO D.M'!$C$1)*(BD_ATLETAS[F. COMPETENCIA]='CHEQUEO D.M'!I$2)),"N/P")</f>
        <v>N/P</v>
      </c>
      <c r="J437" s="3" t="str" cm="1">
        <f t="array" ref="J437">IFERROR(_xlfn._xlws.FILTER(BD_ATLETAS[TIEMPO],(BD_ATLETAS[ATLETA]=$A437)*(BD_ATLETAS[PRUEBA]='CHEQUEO D.M'!$B$1)*(BD_ATLETAS[SEXO]='CHEQUEO D.M'!$C$1)*(BD_ATLETAS[F. COMPETENCIA]='CHEQUEO D.M'!J$2)),"N/P")</f>
        <v>N/P</v>
      </c>
      <c r="K437" s="3" t="str">
        <f t="shared" si="65"/>
        <v>-</v>
      </c>
      <c r="L437" s="3" t="str">
        <f t="shared" si="66"/>
        <v>-</v>
      </c>
      <c r="M437" s="1" t="str" cm="1">
        <f t="array" ref="M437">_xlfn.IFS(B437&lt;10,"",L437&gt;0,"",L437&lt;0,"VALIDO")</f>
        <v/>
      </c>
      <c r="N437" s="3" t="str">
        <f t="shared" si="68"/>
        <v/>
      </c>
      <c r="O437" s="3" t="str">
        <f t="shared" si="69"/>
        <v/>
      </c>
      <c r="P437" s="3" t="str">
        <f t="shared" si="70"/>
        <v/>
      </c>
      <c r="Q437" s="3" t="str">
        <f t="shared" si="71"/>
        <v/>
      </c>
      <c r="R437" s="3" t="str">
        <f t="shared" si="72"/>
        <v/>
      </c>
      <c r="S437" s="25" t="e" cm="1" vm="1">
        <f t="array" aca="1" ref="S437" ca="1">IF(INDEX(U437:X437,COUNTA(U437:X437))&lt;0,"MEJORA CONTINUA","")</f>
        <v>#VALUE!</v>
      </c>
      <c r="T437" s="1">
        <f t="shared" si="73"/>
        <v>0</v>
      </c>
    </row>
    <row r="438" spans="2:20" x14ac:dyDescent="0.25">
      <c r="B438" s="1">
        <f>_xlfn.XLOOKUP(A438,ATLETAS!$C:$C,ATLETAS!B:B,"-")</f>
        <v>0</v>
      </c>
      <c r="C438" s="1">
        <f>_xlfn.XLOOKUP(A438,ATLETAS!$C:$C,ATLETAS!F:F,"-")</f>
        <v>0</v>
      </c>
      <c r="D438" s="19" t="str">
        <f t="shared" si="67"/>
        <v>-</v>
      </c>
      <c r="E438" s="3" t="str" cm="1">
        <f t="array" ref="E438">IFERROR(_xlfn._xlws.FILTER(BD_ATLETAS[TIEMPO],(BD_ATLETAS[ATLETA]=$A438)*(BD_ATLETAS[PRUEBA]='CHEQUEO D.M'!$B$1)*(BD_ATLETAS[SEXO]='CHEQUEO D.M'!$C$1)*(BD_ATLETAS[F. COMPETENCIA]='CHEQUEO D.M'!E$2)),"N/P")</f>
        <v>N/P</v>
      </c>
      <c r="F438" s="3" t="str" cm="1">
        <f t="array" ref="F438">IFERROR(_xlfn._xlws.FILTER(BD_ATLETAS[TIEMPO],(BD_ATLETAS[ATLETA]=$A438)*(BD_ATLETAS[PRUEBA]='CHEQUEO D.M'!$B$1)*(BD_ATLETAS[SEXO]='CHEQUEO D.M'!$C$1)*(BD_ATLETAS[F. COMPETENCIA]='CHEQUEO D.M'!F$2)),"N/P")</f>
        <v>N/P</v>
      </c>
      <c r="G438" s="3" t="str" cm="1">
        <f t="array" ref="G438">IFERROR(_xlfn._xlws.FILTER(BD_ATLETAS[TIEMPO],(BD_ATLETAS[ATLETA]=$A438)*(BD_ATLETAS[PRUEBA]='CHEQUEO D.M'!$B$1)*(BD_ATLETAS[SEXO]='CHEQUEO D.M'!$C$1)*(BD_ATLETAS[F. COMPETENCIA]='CHEQUEO D.M'!G$2)),"N/P")</f>
        <v>N/P</v>
      </c>
      <c r="H438" s="3" t="str" cm="1">
        <f t="array" ref="H438">IFERROR(_xlfn._xlws.FILTER(BD_ATLETAS[TIEMPO],(BD_ATLETAS[ATLETA]=$A438)*(BD_ATLETAS[PRUEBA]='CHEQUEO D.M'!$B$1)*(BD_ATLETAS[SEXO]='CHEQUEO D.M'!$C$1)*(BD_ATLETAS[F. COMPETENCIA]='CHEQUEO D.M'!H$2)),"N/P")</f>
        <v>N/P</v>
      </c>
      <c r="I438" s="3" t="str" cm="1">
        <f t="array" ref="I438">IFERROR(_xlfn._xlws.FILTER(BD_ATLETAS[TIEMPO],(BD_ATLETAS[ATLETA]=$A438)*(BD_ATLETAS[PRUEBA]='CHEQUEO D.M'!$B$1)*(BD_ATLETAS[SEXO]='CHEQUEO D.M'!$C$1)*(BD_ATLETAS[F. COMPETENCIA]='CHEQUEO D.M'!I$2)),"N/P")</f>
        <v>N/P</v>
      </c>
      <c r="J438" s="3" t="str" cm="1">
        <f t="array" ref="J438">IFERROR(_xlfn._xlws.FILTER(BD_ATLETAS[TIEMPO],(BD_ATLETAS[ATLETA]=$A438)*(BD_ATLETAS[PRUEBA]='CHEQUEO D.M'!$B$1)*(BD_ATLETAS[SEXO]='CHEQUEO D.M'!$C$1)*(BD_ATLETAS[F. COMPETENCIA]='CHEQUEO D.M'!J$2)),"N/P")</f>
        <v>N/P</v>
      </c>
      <c r="K438" s="3" t="str">
        <f t="shared" si="65"/>
        <v>-</v>
      </c>
      <c r="L438" s="3" t="str">
        <f t="shared" si="66"/>
        <v>-</v>
      </c>
      <c r="M438" s="1" t="str" cm="1">
        <f t="array" ref="M438">_xlfn.IFS(B438&lt;10,"",L438&gt;0,"",L438&lt;0,"VALIDO")</f>
        <v/>
      </c>
      <c r="N438" s="3" t="str">
        <f t="shared" si="68"/>
        <v/>
      </c>
      <c r="O438" s="3" t="str">
        <f t="shared" si="69"/>
        <v/>
      </c>
      <c r="P438" s="3" t="str">
        <f t="shared" si="70"/>
        <v/>
      </c>
      <c r="Q438" s="3" t="str">
        <f t="shared" si="71"/>
        <v/>
      </c>
      <c r="R438" s="3" t="str">
        <f t="shared" si="72"/>
        <v/>
      </c>
      <c r="S438" s="25" t="e" cm="1" vm="1">
        <f t="array" aca="1" ref="S438" ca="1">IF(INDEX(U438:X438,COUNTA(U438:X438))&lt;0,"MEJORA CONTINUA","")</f>
        <v>#VALUE!</v>
      </c>
      <c r="T438" s="1">
        <f t="shared" si="73"/>
        <v>0</v>
      </c>
    </row>
    <row r="439" spans="2:20" x14ac:dyDescent="0.25">
      <c r="B439" s="1">
        <f>_xlfn.XLOOKUP(A439,ATLETAS!$C:$C,ATLETAS!B:B,"-")</f>
        <v>0</v>
      </c>
      <c r="C439" s="1">
        <f>_xlfn.XLOOKUP(A439,ATLETAS!$C:$C,ATLETAS!F:F,"-")</f>
        <v>0</v>
      </c>
      <c r="D439" s="19" t="str">
        <f t="shared" si="67"/>
        <v>-</v>
      </c>
      <c r="E439" s="3" t="str" cm="1">
        <f t="array" ref="E439">IFERROR(_xlfn._xlws.FILTER(BD_ATLETAS[TIEMPO],(BD_ATLETAS[ATLETA]=$A439)*(BD_ATLETAS[PRUEBA]='CHEQUEO D.M'!$B$1)*(BD_ATLETAS[SEXO]='CHEQUEO D.M'!$C$1)*(BD_ATLETAS[F. COMPETENCIA]='CHEQUEO D.M'!E$2)),"N/P")</f>
        <v>N/P</v>
      </c>
      <c r="F439" s="3" t="str" cm="1">
        <f t="array" ref="F439">IFERROR(_xlfn._xlws.FILTER(BD_ATLETAS[TIEMPO],(BD_ATLETAS[ATLETA]=$A439)*(BD_ATLETAS[PRUEBA]='CHEQUEO D.M'!$B$1)*(BD_ATLETAS[SEXO]='CHEQUEO D.M'!$C$1)*(BD_ATLETAS[F. COMPETENCIA]='CHEQUEO D.M'!F$2)),"N/P")</f>
        <v>N/P</v>
      </c>
      <c r="G439" s="3" t="str" cm="1">
        <f t="array" ref="G439">IFERROR(_xlfn._xlws.FILTER(BD_ATLETAS[TIEMPO],(BD_ATLETAS[ATLETA]=$A439)*(BD_ATLETAS[PRUEBA]='CHEQUEO D.M'!$B$1)*(BD_ATLETAS[SEXO]='CHEQUEO D.M'!$C$1)*(BD_ATLETAS[F. COMPETENCIA]='CHEQUEO D.M'!G$2)),"N/P")</f>
        <v>N/P</v>
      </c>
      <c r="H439" s="3" t="str" cm="1">
        <f t="array" ref="H439">IFERROR(_xlfn._xlws.FILTER(BD_ATLETAS[TIEMPO],(BD_ATLETAS[ATLETA]=$A439)*(BD_ATLETAS[PRUEBA]='CHEQUEO D.M'!$B$1)*(BD_ATLETAS[SEXO]='CHEQUEO D.M'!$C$1)*(BD_ATLETAS[F. COMPETENCIA]='CHEQUEO D.M'!H$2)),"N/P")</f>
        <v>N/P</v>
      </c>
      <c r="I439" s="3" t="str" cm="1">
        <f t="array" ref="I439">IFERROR(_xlfn._xlws.FILTER(BD_ATLETAS[TIEMPO],(BD_ATLETAS[ATLETA]=$A439)*(BD_ATLETAS[PRUEBA]='CHEQUEO D.M'!$B$1)*(BD_ATLETAS[SEXO]='CHEQUEO D.M'!$C$1)*(BD_ATLETAS[F. COMPETENCIA]='CHEQUEO D.M'!I$2)),"N/P")</f>
        <v>N/P</v>
      </c>
      <c r="J439" s="3" t="str" cm="1">
        <f t="array" ref="J439">IFERROR(_xlfn._xlws.FILTER(BD_ATLETAS[TIEMPO],(BD_ATLETAS[ATLETA]=$A439)*(BD_ATLETAS[PRUEBA]='CHEQUEO D.M'!$B$1)*(BD_ATLETAS[SEXO]='CHEQUEO D.M'!$C$1)*(BD_ATLETAS[F. COMPETENCIA]='CHEQUEO D.M'!J$2)),"N/P")</f>
        <v>N/P</v>
      </c>
      <c r="K439" s="3" t="str">
        <f t="shared" si="65"/>
        <v>-</v>
      </c>
      <c r="L439" s="3" t="str">
        <f t="shared" si="66"/>
        <v>-</v>
      </c>
      <c r="M439" s="1" t="str" cm="1">
        <f t="array" ref="M439">_xlfn.IFS(B439&lt;10,"",L439&gt;0,"",L439&lt;0,"VALIDO")</f>
        <v/>
      </c>
      <c r="N439" s="3" t="str">
        <f t="shared" si="68"/>
        <v/>
      </c>
      <c r="O439" s="3" t="str">
        <f t="shared" si="69"/>
        <v/>
      </c>
      <c r="P439" s="3" t="str">
        <f t="shared" si="70"/>
        <v/>
      </c>
      <c r="Q439" s="3" t="str">
        <f t="shared" si="71"/>
        <v/>
      </c>
      <c r="R439" s="3" t="str">
        <f t="shared" si="72"/>
        <v/>
      </c>
      <c r="S439" s="25" t="e" cm="1" vm="1">
        <f t="array" aca="1" ref="S439" ca="1">IF(INDEX(U439:X439,COUNTA(U439:X439))&lt;0,"MEJORA CONTINUA","")</f>
        <v>#VALUE!</v>
      </c>
      <c r="T439" s="1">
        <f t="shared" si="73"/>
        <v>0</v>
      </c>
    </row>
    <row r="440" spans="2:20" x14ac:dyDescent="0.25">
      <c r="B440" s="1">
        <f>_xlfn.XLOOKUP(A440,ATLETAS!$C:$C,ATLETAS!B:B,"-")</f>
        <v>0</v>
      </c>
      <c r="C440" s="1">
        <f>_xlfn.XLOOKUP(A440,ATLETAS!$C:$C,ATLETAS!F:F,"-")</f>
        <v>0</v>
      </c>
      <c r="D440" s="19" t="str">
        <f t="shared" si="67"/>
        <v>-</v>
      </c>
      <c r="E440" s="3" t="str" cm="1">
        <f t="array" ref="E440">IFERROR(_xlfn._xlws.FILTER(BD_ATLETAS[TIEMPO],(BD_ATLETAS[ATLETA]=$A440)*(BD_ATLETAS[PRUEBA]='CHEQUEO D.M'!$B$1)*(BD_ATLETAS[SEXO]='CHEQUEO D.M'!$C$1)*(BD_ATLETAS[F. COMPETENCIA]='CHEQUEO D.M'!E$2)),"N/P")</f>
        <v>N/P</v>
      </c>
      <c r="F440" s="3" t="str" cm="1">
        <f t="array" ref="F440">IFERROR(_xlfn._xlws.FILTER(BD_ATLETAS[TIEMPO],(BD_ATLETAS[ATLETA]=$A440)*(BD_ATLETAS[PRUEBA]='CHEQUEO D.M'!$B$1)*(BD_ATLETAS[SEXO]='CHEQUEO D.M'!$C$1)*(BD_ATLETAS[F. COMPETENCIA]='CHEQUEO D.M'!F$2)),"N/P")</f>
        <v>N/P</v>
      </c>
      <c r="G440" s="3" t="str" cm="1">
        <f t="array" ref="G440">IFERROR(_xlfn._xlws.FILTER(BD_ATLETAS[TIEMPO],(BD_ATLETAS[ATLETA]=$A440)*(BD_ATLETAS[PRUEBA]='CHEQUEO D.M'!$B$1)*(BD_ATLETAS[SEXO]='CHEQUEO D.M'!$C$1)*(BD_ATLETAS[F. COMPETENCIA]='CHEQUEO D.M'!G$2)),"N/P")</f>
        <v>N/P</v>
      </c>
      <c r="H440" s="3" t="str" cm="1">
        <f t="array" ref="H440">IFERROR(_xlfn._xlws.FILTER(BD_ATLETAS[TIEMPO],(BD_ATLETAS[ATLETA]=$A440)*(BD_ATLETAS[PRUEBA]='CHEQUEO D.M'!$B$1)*(BD_ATLETAS[SEXO]='CHEQUEO D.M'!$C$1)*(BD_ATLETAS[F. COMPETENCIA]='CHEQUEO D.M'!H$2)),"N/P")</f>
        <v>N/P</v>
      </c>
      <c r="I440" s="3" t="str" cm="1">
        <f t="array" ref="I440">IFERROR(_xlfn._xlws.FILTER(BD_ATLETAS[TIEMPO],(BD_ATLETAS[ATLETA]=$A440)*(BD_ATLETAS[PRUEBA]='CHEQUEO D.M'!$B$1)*(BD_ATLETAS[SEXO]='CHEQUEO D.M'!$C$1)*(BD_ATLETAS[F. COMPETENCIA]='CHEQUEO D.M'!I$2)),"N/P")</f>
        <v>N/P</v>
      </c>
      <c r="J440" s="3" t="str" cm="1">
        <f t="array" ref="J440">IFERROR(_xlfn._xlws.FILTER(BD_ATLETAS[TIEMPO],(BD_ATLETAS[ATLETA]=$A440)*(BD_ATLETAS[PRUEBA]='CHEQUEO D.M'!$B$1)*(BD_ATLETAS[SEXO]='CHEQUEO D.M'!$C$1)*(BD_ATLETAS[F. COMPETENCIA]='CHEQUEO D.M'!J$2)),"N/P")</f>
        <v>N/P</v>
      </c>
      <c r="K440" s="3" t="str">
        <f t="shared" si="65"/>
        <v>-</v>
      </c>
      <c r="L440" s="3" t="str">
        <f t="shared" si="66"/>
        <v>-</v>
      </c>
      <c r="M440" s="1" t="str" cm="1">
        <f t="array" ref="M440">_xlfn.IFS(B440&lt;10,"",L440&gt;0,"",L440&lt;0,"VALIDO")</f>
        <v/>
      </c>
      <c r="N440" s="3" t="str">
        <f t="shared" si="68"/>
        <v/>
      </c>
      <c r="O440" s="3" t="str">
        <f t="shared" si="69"/>
        <v/>
      </c>
      <c r="P440" s="3" t="str">
        <f t="shared" si="70"/>
        <v/>
      </c>
      <c r="Q440" s="3" t="str">
        <f t="shared" si="71"/>
        <v/>
      </c>
      <c r="R440" s="3" t="str">
        <f t="shared" si="72"/>
        <v/>
      </c>
      <c r="S440" s="25" t="e" cm="1" vm="1">
        <f t="array" aca="1" ref="S440" ca="1">IF(INDEX(U440:X440,COUNTA(U440:X440))&lt;0,"MEJORA CONTINUA","")</f>
        <v>#VALUE!</v>
      </c>
      <c r="T440" s="1">
        <f t="shared" si="73"/>
        <v>0</v>
      </c>
    </row>
    <row r="441" spans="2:20" x14ac:dyDescent="0.25">
      <c r="B441" s="1">
        <f>_xlfn.XLOOKUP(A441,ATLETAS!$C:$C,ATLETAS!B:B,"-")</f>
        <v>0</v>
      </c>
      <c r="C441" s="1">
        <f>_xlfn.XLOOKUP(A441,ATLETAS!$C:$C,ATLETAS!F:F,"-")</f>
        <v>0</v>
      </c>
      <c r="D441" s="19" t="str">
        <f t="shared" si="67"/>
        <v>-</v>
      </c>
      <c r="E441" s="3" t="str" cm="1">
        <f t="array" ref="E441">IFERROR(_xlfn._xlws.FILTER(BD_ATLETAS[TIEMPO],(BD_ATLETAS[ATLETA]=$A441)*(BD_ATLETAS[PRUEBA]='CHEQUEO D.M'!$B$1)*(BD_ATLETAS[SEXO]='CHEQUEO D.M'!$C$1)*(BD_ATLETAS[F. COMPETENCIA]='CHEQUEO D.M'!E$2)),"N/P")</f>
        <v>N/P</v>
      </c>
      <c r="F441" s="3" t="str" cm="1">
        <f t="array" ref="F441">IFERROR(_xlfn._xlws.FILTER(BD_ATLETAS[TIEMPO],(BD_ATLETAS[ATLETA]=$A441)*(BD_ATLETAS[PRUEBA]='CHEQUEO D.M'!$B$1)*(BD_ATLETAS[SEXO]='CHEQUEO D.M'!$C$1)*(BD_ATLETAS[F. COMPETENCIA]='CHEQUEO D.M'!F$2)),"N/P")</f>
        <v>N/P</v>
      </c>
      <c r="G441" s="3" t="str" cm="1">
        <f t="array" ref="G441">IFERROR(_xlfn._xlws.FILTER(BD_ATLETAS[TIEMPO],(BD_ATLETAS[ATLETA]=$A441)*(BD_ATLETAS[PRUEBA]='CHEQUEO D.M'!$B$1)*(BD_ATLETAS[SEXO]='CHEQUEO D.M'!$C$1)*(BD_ATLETAS[F. COMPETENCIA]='CHEQUEO D.M'!G$2)),"N/P")</f>
        <v>N/P</v>
      </c>
      <c r="H441" s="3" t="str" cm="1">
        <f t="array" ref="H441">IFERROR(_xlfn._xlws.FILTER(BD_ATLETAS[TIEMPO],(BD_ATLETAS[ATLETA]=$A441)*(BD_ATLETAS[PRUEBA]='CHEQUEO D.M'!$B$1)*(BD_ATLETAS[SEXO]='CHEQUEO D.M'!$C$1)*(BD_ATLETAS[F. COMPETENCIA]='CHEQUEO D.M'!H$2)),"N/P")</f>
        <v>N/P</v>
      </c>
      <c r="I441" s="3" t="str" cm="1">
        <f t="array" ref="I441">IFERROR(_xlfn._xlws.FILTER(BD_ATLETAS[TIEMPO],(BD_ATLETAS[ATLETA]=$A441)*(BD_ATLETAS[PRUEBA]='CHEQUEO D.M'!$B$1)*(BD_ATLETAS[SEXO]='CHEQUEO D.M'!$C$1)*(BD_ATLETAS[F. COMPETENCIA]='CHEQUEO D.M'!I$2)),"N/P")</f>
        <v>N/P</v>
      </c>
      <c r="J441" s="3" t="str" cm="1">
        <f t="array" ref="J441">IFERROR(_xlfn._xlws.FILTER(BD_ATLETAS[TIEMPO],(BD_ATLETAS[ATLETA]=$A441)*(BD_ATLETAS[PRUEBA]='CHEQUEO D.M'!$B$1)*(BD_ATLETAS[SEXO]='CHEQUEO D.M'!$C$1)*(BD_ATLETAS[F. COMPETENCIA]='CHEQUEO D.M'!J$2)),"N/P")</f>
        <v>N/P</v>
      </c>
      <c r="K441" s="3" t="str">
        <f t="shared" si="65"/>
        <v>-</v>
      </c>
      <c r="L441" s="3" t="str">
        <f t="shared" si="66"/>
        <v>-</v>
      </c>
      <c r="M441" s="1" t="str" cm="1">
        <f t="array" ref="M441">_xlfn.IFS(B441&lt;10,"",L441&gt;0,"",L441&lt;0,"VALIDO")</f>
        <v/>
      </c>
      <c r="N441" s="3" t="str">
        <f t="shared" si="68"/>
        <v/>
      </c>
      <c r="O441" s="3" t="str">
        <f t="shared" si="69"/>
        <v/>
      </c>
      <c r="P441" s="3" t="str">
        <f t="shared" si="70"/>
        <v/>
      </c>
      <c r="Q441" s="3" t="str">
        <f t="shared" si="71"/>
        <v/>
      </c>
      <c r="R441" s="3" t="str">
        <f t="shared" si="72"/>
        <v/>
      </c>
      <c r="S441" s="25" t="e" cm="1" vm="1">
        <f t="array" aca="1" ref="S441" ca="1">IF(INDEX(U441:X441,COUNTA(U441:X441))&lt;0,"MEJORA CONTINUA","")</f>
        <v>#VALUE!</v>
      </c>
      <c r="T441" s="1">
        <f t="shared" si="73"/>
        <v>0</v>
      </c>
    </row>
    <row r="442" spans="2:20" x14ac:dyDescent="0.25">
      <c r="B442" s="1">
        <f>_xlfn.XLOOKUP(A442,ATLETAS!$C:$C,ATLETAS!B:B,"-")</f>
        <v>0</v>
      </c>
      <c r="C442" s="1">
        <f>_xlfn.XLOOKUP(A442,ATLETAS!$C:$C,ATLETAS!F:F,"-")</f>
        <v>0</v>
      </c>
      <c r="D442" s="19" t="str">
        <f t="shared" si="67"/>
        <v>-</v>
      </c>
      <c r="E442" s="3" t="str" cm="1">
        <f t="array" ref="E442">IFERROR(_xlfn._xlws.FILTER(BD_ATLETAS[TIEMPO],(BD_ATLETAS[ATLETA]=$A442)*(BD_ATLETAS[PRUEBA]='CHEQUEO D.M'!$B$1)*(BD_ATLETAS[SEXO]='CHEQUEO D.M'!$C$1)*(BD_ATLETAS[F. COMPETENCIA]='CHEQUEO D.M'!E$2)),"N/P")</f>
        <v>N/P</v>
      </c>
      <c r="F442" s="3" t="str" cm="1">
        <f t="array" ref="F442">IFERROR(_xlfn._xlws.FILTER(BD_ATLETAS[TIEMPO],(BD_ATLETAS[ATLETA]=$A442)*(BD_ATLETAS[PRUEBA]='CHEQUEO D.M'!$B$1)*(BD_ATLETAS[SEXO]='CHEQUEO D.M'!$C$1)*(BD_ATLETAS[F. COMPETENCIA]='CHEQUEO D.M'!F$2)),"N/P")</f>
        <v>N/P</v>
      </c>
      <c r="G442" s="3" t="str" cm="1">
        <f t="array" ref="G442">IFERROR(_xlfn._xlws.FILTER(BD_ATLETAS[TIEMPO],(BD_ATLETAS[ATLETA]=$A442)*(BD_ATLETAS[PRUEBA]='CHEQUEO D.M'!$B$1)*(BD_ATLETAS[SEXO]='CHEQUEO D.M'!$C$1)*(BD_ATLETAS[F. COMPETENCIA]='CHEQUEO D.M'!G$2)),"N/P")</f>
        <v>N/P</v>
      </c>
      <c r="H442" s="3" t="str" cm="1">
        <f t="array" ref="H442">IFERROR(_xlfn._xlws.FILTER(BD_ATLETAS[TIEMPO],(BD_ATLETAS[ATLETA]=$A442)*(BD_ATLETAS[PRUEBA]='CHEQUEO D.M'!$B$1)*(BD_ATLETAS[SEXO]='CHEQUEO D.M'!$C$1)*(BD_ATLETAS[F. COMPETENCIA]='CHEQUEO D.M'!H$2)),"N/P")</f>
        <v>N/P</v>
      </c>
      <c r="I442" s="3" t="str" cm="1">
        <f t="array" ref="I442">IFERROR(_xlfn._xlws.FILTER(BD_ATLETAS[TIEMPO],(BD_ATLETAS[ATLETA]=$A442)*(BD_ATLETAS[PRUEBA]='CHEQUEO D.M'!$B$1)*(BD_ATLETAS[SEXO]='CHEQUEO D.M'!$C$1)*(BD_ATLETAS[F. COMPETENCIA]='CHEQUEO D.M'!I$2)),"N/P")</f>
        <v>N/P</v>
      </c>
      <c r="J442" s="3" t="str" cm="1">
        <f t="array" ref="J442">IFERROR(_xlfn._xlws.FILTER(BD_ATLETAS[TIEMPO],(BD_ATLETAS[ATLETA]=$A442)*(BD_ATLETAS[PRUEBA]='CHEQUEO D.M'!$B$1)*(BD_ATLETAS[SEXO]='CHEQUEO D.M'!$C$1)*(BD_ATLETAS[F. COMPETENCIA]='CHEQUEO D.M'!J$2)),"N/P")</f>
        <v>N/P</v>
      </c>
      <c r="K442" s="3" t="str">
        <f t="shared" si="65"/>
        <v>-</v>
      </c>
      <c r="L442" s="3" t="str">
        <f t="shared" si="66"/>
        <v>-</v>
      </c>
      <c r="M442" s="1" t="str" cm="1">
        <f t="array" ref="M442">_xlfn.IFS(B442&lt;10,"",L442&gt;0,"",L442&lt;0,"VALIDO")</f>
        <v/>
      </c>
      <c r="N442" s="3" t="str">
        <f t="shared" si="68"/>
        <v/>
      </c>
      <c r="O442" s="3" t="str">
        <f t="shared" si="69"/>
        <v/>
      </c>
      <c r="P442" s="3" t="str">
        <f t="shared" si="70"/>
        <v/>
      </c>
      <c r="Q442" s="3" t="str">
        <f t="shared" si="71"/>
        <v/>
      </c>
      <c r="R442" s="3" t="str">
        <f t="shared" si="72"/>
        <v/>
      </c>
      <c r="S442" s="25" t="e" cm="1" vm="1">
        <f t="array" aca="1" ref="S442" ca="1">IF(INDEX(U442:X442,COUNTA(U442:X442))&lt;0,"MEJORA CONTINUA","")</f>
        <v>#VALUE!</v>
      </c>
      <c r="T442" s="1">
        <f t="shared" si="73"/>
        <v>0</v>
      </c>
    </row>
    <row r="443" spans="2:20" x14ac:dyDescent="0.25">
      <c r="B443" s="1">
        <f>_xlfn.XLOOKUP(A443,ATLETAS!$C:$C,ATLETAS!B:B,"-")</f>
        <v>0</v>
      </c>
      <c r="C443" s="1">
        <f>_xlfn.XLOOKUP(A443,ATLETAS!$C:$C,ATLETAS!F:F,"-")</f>
        <v>0</v>
      </c>
      <c r="D443" s="19" t="str">
        <f t="shared" si="67"/>
        <v>-</v>
      </c>
      <c r="E443" s="3" t="str" cm="1">
        <f t="array" ref="E443">IFERROR(_xlfn._xlws.FILTER(BD_ATLETAS[TIEMPO],(BD_ATLETAS[ATLETA]=$A443)*(BD_ATLETAS[PRUEBA]='CHEQUEO D.M'!$B$1)*(BD_ATLETAS[SEXO]='CHEQUEO D.M'!$C$1)*(BD_ATLETAS[F. COMPETENCIA]='CHEQUEO D.M'!E$2)),"N/P")</f>
        <v>N/P</v>
      </c>
      <c r="F443" s="3" t="str" cm="1">
        <f t="array" ref="F443">IFERROR(_xlfn._xlws.FILTER(BD_ATLETAS[TIEMPO],(BD_ATLETAS[ATLETA]=$A443)*(BD_ATLETAS[PRUEBA]='CHEQUEO D.M'!$B$1)*(BD_ATLETAS[SEXO]='CHEQUEO D.M'!$C$1)*(BD_ATLETAS[F. COMPETENCIA]='CHEQUEO D.M'!F$2)),"N/P")</f>
        <v>N/P</v>
      </c>
      <c r="G443" s="3" t="str" cm="1">
        <f t="array" ref="G443">IFERROR(_xlfn._xlws.FILTER(BD_ATLETAS[TIEMPO],(BD_ATLETAS[ATLETA]=$A443)*(BD_ATLETAS[PRUEBA]='CHEQUEO D.M'!$B$1)*(BD_ATLETAS[SEXO]='CHEQUEO D.M'!$C$1)*(BD_ATLETAS[F. COMPETENCIA]='CHEQUEO D.M'!G$2)),"N/P")</f>
        <v>N/P</v>
      </c>
      <c r="H443" s="3" t="str" cm="1">
        <f t="array" ref="H443">IFERROR(_xlfn._xlws.FILTER(BD_ATLETAS[TIEMPO],(BD_ATLETAS[ATLETA]=$A443)*(BD_ATLETAS[PRUEBA]='CHEQUEO D.M'!$B$1)*(BD_ATLETAS[SEXO]='CHEQUEO D.M'!$C$1)*(BD_ATLETAS[F. COMPETENCIA]='CHEQUEO D.M'!H$2)),"N/P")</f>
        <v>N/P</v>
      </c>
      <c r="I443" s="3" t="str" cm="1">
        <f t="array" ref="I443">IFERROR(_xlfn._xlws.FILTER(BD_ATLETAS[TIEMPO],(BD_ATLETAS[ATLETA]=$A443)*(BD_ATLETAS[PRUEBA]='CHEQUEO D.M'!$B$1)*(BD_ATLETAS[SEXO]='CHEQUEO D.M'!$C$1)*(BD_ATLETAS[F. COMPETENCIA]='CHEQUEO D.M'!I$2)),"N/P")</f>
        <v>N/P</v>
      </c>
      <c r="J443" s="3" t="str" cm="1">
        <f t="array" ref="J443">IFERROR(_xlfn._xlws.FILTER(BD_ATLETAS[TIEMPO],(BD_ATLETAS[ATLETA]=$A443)*(BD_ATLETAS[PRUEBA]='CHEQUEO D.M'!$B$1)*(BD_ATLETAS[SEXO]='CHEQUEO D.M'!$C$1)*(BD_ATLETAS[F. COMPETENCIA]='CHEQUEO D.M'!J$2)),"N/P")</f>
        <v>N/P</v>
      </c>
      <c r="K443" s="3" t="str">
        <f t="shared" si="65"/>
        <v>-</v>
      </c>
      <c r="L443" s="3" t="str">
        <f t="shared" si="66"/>
        <v>-</v>
      </c>
      <c r="M443" s="1" t="str" cm="1">
        <f t="array" ref="M443">_xlfn.IFS(B443&lt;10,"",L443&gt;0,"",L443&lt;0,"VALIDO")</f>
        <v/>
      </c>
      <c r="N443" s="3" t="str">
        <f t="shared" si="68"/>
        <v/>
      </c>
      <c r="O443" s="3" t="str">
        <f t="shared" si="69"/>
        <v/>
      </c>
      <c r="P443" s="3" t="str">
        <f t="shared" si="70"/>
        <v/>
      </c>
      <c r="Q443" s="3" t="str">
        <f t="shared" si="71"/>
        <v/>
      </c>
      <c r="R443" s="3" t="str">
        <f t="shared" si="72"/>
        <v/>
      </c>
      <c r="S443" s="25" t="e" cm="1" vm="1">
        <f t="array" aca="1" ref="S443" ca="1">IF(INDEX(U443:X443,COUNTA(U443:X443))&lt;0,"MEJORA CONTINUA","")</f>
        <v>#VALUE!</v>
      </c>
      <c r="T443" s="1">
        <f t="shared" si="73"/>
        <v>0</v>
      </c>
    </row>
    <row r="444" spans="2:20" x14ac:dyDescent="0.25">
      <c r="B444" s="1">
        <f>_xlfn.XLOOKUP(A444,ATLETAS!$C:$C,ATLETAS!B:B,"-")</f>
        <v>0</v>
      </c>
      <c r="C444" s="1">
        <f>_xlfn.XLOOKUP(A444,ATLETAS!$C:$C,ATLETAS!F:F,"-")</f>
        <v>0</v>
      </c>
      <c r="D444" s="19" t="str">
        <f t="shared" si="67"/>
        <v>-</v>
      </c>
      <c r="E444" s="3" t="str" cm="1">
        <f t="array" ref="E444">IFERROR(_xlfn._xlws.FILTER(BD_ATLETAS[TIEMPO],(BD_ATLETAS[ATLETA]=$A444)*(BD_ATLETAS[PRUEBA]='CHEQUEO D.M'!$B$1)*(BD_ATLETAS[SEXO]='CHEQUEO D.M'!$C$1)*(BD_ATLETAS[F. COMPETENCIA]='CHEQUEO D.M'!E$2)),"N/P")</f>
        <v>N/P</v>
      </c>
      <c r="F444" s="3" t="str" cm="1">
        <f t="array" ref="F444">IFERROR(_xlfn._xlws.FILTER(BD_ATLETAS[TIEMPO],(BD_ATLETAS[ATLETA]=$A444)*(BD_ATLETAS[PRUEBA]='CHEQUEO D.M'!$B$1)*(BD_ATLETAS[SEXO]='CHEQUEO D.M'!$C$1)*(BD_ATLETAS[F. COMPETENCIA]='CHEQUEO D.M'!F$2)),"N/P")</f>
        <v>N/P</v>
      </c>
      <c r="G444" s="3" t="str" cm="1">
        <f t="array" ref="G444">IFERROR(_xlfn._xlws.FILTER(BD_ATLETAS[TIEMPO],(BD_ATLETAS[ATLETA]=$A444)*(BD_ATLETAS[PRUEBA]='CHEQUEO D.M'!$B$1)*(BD_ATLETAS[SEXO]='CHEQUEO D.M'!$C$1)*(BD_ATLETAS[F. COMPETENCIA]='CHEQUEO D.M'!G$2)),"N/P")</f>
        <v>N/P</v>
      </c>
      <c r="H444" s="3" t="str" cm="1">
        <f t="array" ref="H444">IFERROR(_xlfn._xlws.FILTER(BD_ATLETAS[TIEMPO],(BD_ATLETAS[ATLETA]=$A444)*(BD_ATLETAS[PRUEBA]='CHEQUEO D.M'!$B$1)*(BD_ATLETAS[SEXO]='CHEQUEO D.M'!$C$1)*(BD_ATLETAS[F. COMPETENCIA]='CHEQUEO D.M'!H$2)),"N/P")</f>
        <v>N/P</v>
      </c>
      <c r="I444" s="3" t="str" cm="1">
        <f t="array" ref="I444">IFERROR(_xlfn._xlws.FILTER(BD_ATLETAS[TIEMPO],(BD_ATLETAS[ATLETA]=$A444)*(BD_ATLETAS[PRUEBA]='CHEQUEO D.M'!$B$1)*(BD_ATLETAS[SEXO]='CHEQUEO D.M'!$C$1)*(BD_ATLETAS[F. COMPETENCIA]='CHEQUEO D.M'!I$2)),"N/P")</f>
        <v>N/P</v>
      </c>
      <c r="J444" s="3" t="str" cm="1">
        <f t="array" ref="J444">IFERROR(_xlfn._xlws.FILTER(BD_ATLETAS[TIEMPO],(BD_ATLETAS[ATLETA]=$A444)*(BD_ATLETAS[PRUEBA]='CHEQUEO D.M'!$B$1)*(BD_ATLETAS[SEXO]='CHEQUEO D.M'!$C$1)*(BD_ATLETAS[F. COMPETENCIA]='CHEQUEO D.M'!J$2)),"N/P")</f>
        <v>N/P</v>
      </c>
      <c r="K444" s="3" t="str">
        <f t="shared" si="65"/>
        <v>-</v>
      </c>
      <c r="L444" s="3" t="str">
        <f t="shared" si="66"/>
        <v>-</v>
      </c>
      <c r="M444" s="1" t="str" cm="1">
        <f t="array" ref="M444">_xlfn.IFS(B444&lt;10,"",L444&gt;0,"",L444&lt;0,"VALIDO")</f>
        <v/>
      </c>
      <c r="N444" s="3" t="str">
        <f t="shared" si="68"/>
        <v/>
      </c>
      <c r="O444" s="3" t="str">
        <f t="shared" si="69"/>
        <v/>
      </c>
      <c r="P444" s="3" t="str">
        <f t="shared" si="70"/>
        <v/>
      </c>
      <c r="Q444" s="3" t="str">
        <f t="shared" si="71"/>
        <v/>
      </c>
      <c r="R444" s="3" t="str">
        <f t="shared" si="72"/>
        <v/>
      </c>
      <c r="S444" s="25" t="e" cm="1" vm="1">
        <f t="array" aca="1" ref="S444" ca="1">IF(INDEX(U444:X444,COUNTA(U444:X444))&lt;0,"MEJORA CONTINUA","")</f>
        <v>#VALUE!</v>
      </c>
      <c r="T444" s="1">
        <f t="shared" si="73"/>
        <v>0</v>
      </c>
    </row>
    <row r="445" spans="2:20" x14ac:dyDescent="0.25">
      <c r="B445" s="1">
        <f>_xlfn.XLOOKUP(A445,ATLETAS!$C:$C,ATLETAS!B:B,"-")</f>
        <v>0</v>
      </c>
      <c r="C445" s="1">
        <f>_xlfn.XLOOKUP(A445,ATLETAS!$C:$C,ATLETAS!F:F,"-")</f>
        <v>0</v>
      </c>
      <c r="D445" s="19" t="str">
        <f t="shared" si="67"/>
        <v>-</v>
      </c>
      <c r="E445" s="3" t="str" cm="1">
        <f t="array" ref="E445">IFERROR(_xlfn._xlws.FILTER(BD_ATLETAS[TIEMPO],(BD_ATLETAS[ATLETA]=$A445)*(BD_ATLETAS[PRUEBA]='CHEQUEO D.M'!$B$1)*(BD_ATLETAS[SEXO]='CHEQUEO D.M'!$C$1)*(BD_ATLETAS[F. COMPETENCIA]='CHEQUEO D.M'!E$2)),"N/P")</f>
        <v>N/P</v>
      </c>
      <c r="F445" s="3" t="str" cm="1">
        <f t="array" ref="F445">IFERROR(_xlfn._xlws.FILTER(BD_ATLETAS[TIEMPO],(BD_ATLETAS[ATLETA]=$A445)*(BD_ATLETAS[PRUEBA]='CHEQUEO D.M'!$B$1)*(BD_ATLETAS[SEXO]='CHEQUEO D.M'!$C$1)*(BD_ATLETAS[F. COMPETENCIA]='CHEQUEO D.M'!F$2)),"N/P")</f>
        <v>N/P</v>
      </c>
      <c r="G445" s="3" t="str" cm="1">
        <f t="array" ref="G445">IFERROR(_xlfn._xlws.FILTER(BD_ATLETAS[TIEMPO],(BD_ATLETAS[ATLETA]=$A445)*(BD_ATLETAS[PRUEBA]='CHEQUEO D.M'!$B$1)*(BD_ATLETAS[SEXO]='CHEQUEO D.M'!$C$1)*(BD_ATLETAS[F. COMPETENCIA]='CHEQUEO D.M'!G$2)),"N/P")</f>
        <v>N/P</v>
      </c>
      <c r="H445" s="3" t="str" cm="1">
        <f t="array" ref="H445">IFERROR(_xlfn._xlws.FILTER(BD_ATLETAS[TIEMPO],(BD_ATLETAS[ATLETA]=$A445)*(BD_ATLETAS[PRUEBA]='CHEQUEO D.M'!$B$1)*(BD_ATLETAS[SEXO]='CHEQUEO D.M'!$C$1)*(BD_ATLETAS[F. COMPETENCIA]='CHEQUEO D.M'!H$2)),"N/P")</f>
        <v>N/P</v>
      </c>
      <c r="I445" s="3" t="str" cm="1">
        <f t="array" ref="I445">IFERROR(_xlfn._xlws.FILTER(BD_ATLETAS[TIEMPO],(BD_ATLETAS[ATLETA]=$A445)*(BD_ATLETAS[PRUEBA]='CHEQUEO D.M'!$B$1)*(BD_ATLETAS[SEXO]='CHEQUEO D.M'!$C$1)*(BD_ATLETAS[F. COMPETENCIA]='CHEQUEO D.M'!I$2)),"N/P")</f>
        <v>N/P</v>
      </c>
      <c r="J445" s="3" t="str" cm="1">
        <f t="array" ref="J445">IFERROR(_xlfn._xlws.FILTER(BD_ATLETAS[TIEMPO],(BD_ATLETAS[ATLETA]=$A445)*(BD_ATLETAS[PRUEBA]='CHEQUEO D.M'!$B$1)*(BD_ATLETAS[SEXO]='CHEQUEO D.M'!$C$1)*(BD_ATLETAS[F. COMPETENCIA]='CHEQUEO D.M'!J$2)),"N/P")</f>
        <v>N/P</v>
      </c>
      <c r="K445" s="3" t="str">
        <f t="shared" si="65"/>
        <v>-</v>
      </c>
      <c r="L445" s="3" t="str">
        <f t="shared" si="66"/>
        <v>-</v>
      </c>
      <c r="M445" s="1" t="str" cm="1">
        <f t="array" ref="M445">_xlfn.IFS(B445&lt;10,"",L445&gt;0,"",L445&lt;0,"VALIDO")</f>
        <v/>
      </c>
      <c r="N445" s="3" t="str">
        <f t="shared" si="68"/>
        <v/>
      </c>
      <c r="O445" s="3" t="str">
        <f t="shared" si="69"/>
        <v/>
      </c>
      <c r="P445" s="3" t="str">
        <f t="shared" si="70"/>
        <v/>
      </c>
      <c r="Q445" s="3" t="str">
        <f t="shared" si="71"/>
        <v/>
      </c>
      <c r="R445" s="3" t="str">
        <f t="shared" si="72"/>
        <v/>
      </c>
      <c r="S445" s="25" t="e" cm="1" vm="1">
        <f t="array" aca="1" ref="S445" ca="1">IF(INDEX(U445:X445,COUNTA(U445:X445))&lt;0,"MEJORA CONTINUA","")</f>
        <v>#VALUE!</v>
      </c>
      <c r="T445" s="1">
        <f t="shared" si="73"/>
        <v>0</v>
      </c>
    </row>
    <row r="446" spans="2:20" x14ac:dyDescent="0.25">
      <c r="B446" s="1">
        <f>_xlfn.XLOOKUP(A446,ATLETAS!$C:$C,ATLETAS!B:B,"-")</f>
        <v>0</v>
      </c>
      <c r="C446" s="1">
        <f>_xlfn.XLOOKUP(A446,ATLETAS!$C:$C,ATLETAS!F:F,"-")</f>
        <v>0</v>
      </c>
      <c r="D446" s="19" t="str">
        <f t="shared" si="67"/>
        <v>-</v>
      </c>
      <c r="E446" s="3" t="str" cm="1">
        <f t="array" ref="E446">IFERROR(_xlfn._xlws.FILTER(BD_ATLETAS[TIEMPO],(BD_ATLETAS[ATLETA]=$A446)*(BD_ATLETAS[PRUEBA]='CHEQUEO D.M'!$B$1)*(BD_ATLETAS[SEXO]='CHEQUEO D.M'!$C$1)*(BD_ATLETAS[F. COMPETENCIA]='CHEQUEO D.M'!E$2)),"N/P")</f>
        <v>N/P</v>
      </c>
      <c r="F446" s="3" t="str" cm="1">
        <f t="array" ref="F446">IFERROR(_xlfn._xlws.FILTER(BD_ATLETAS[TIEMPO],(BD_ATLETAS[ATLETA]=$A446)*(BD_ATLETAS[PRUEBA]='CHEQUEO D.M'!$B$1)*(BD_ATLETAS[SEXO]='CHEQUEO D.M'!$C$1)*(BD_ATLETAS[F. COMPETENCIA]='CHEQUEO D.M'!F$2)),"N/P")</f>
        <v>N/P</v>
      </c>
      <c r="G446" s="3" t="str" cm="1">
        <f t="array" ref="G446">IFERROR(_xlfn._xlws.FILTER(BD_ATLETAS[TIEMPO],(BD_ATLETAS[ATLETA]=$A446)*(BD_ATLETAS[PRUEBA]='CHEQUEO D.M'!$B$1)*(BD_ATLETAS[SEXO]='CHEQUEO D.M'!$C$1)*(BD_ATLETAS[F. COMPETENCIA]='CHEQUEO D.M'!G$2)),"N/P")</f>
        <v>N/P</v>
      </c>
      <c r="H446" s="3" t="str" cm="1">
        <f t="array" ref="H446">IFERROR(_xlfn._xlws.FILTER(BD_ATLETAS[TIEMPO],(BD_ATLETAS[ATLETA]=$A446)*(BD_ATLETAS[PRUEBA]='CHEQUEO D.M'!$B$1)*(BD_ATLETAS[SEXO]='CHEQUEO D.M'!$C$1)*(BD_ATLETAS[F. COMPETENCIA]='CHEQUEO D.M'!H$2)),"N/P")</f>
        <v>N/P</v>
      </c>
      <c r="I446" s="3" t="str" cm="1">
        <f t="array" ref="I446">IFERROR(_xlfn._xlws.FILTER(BD_ATLETAS[TIEMPO],(BD_ATLETAS[ATLETA]=$A446)*(BD_ATLETAS[PRUEBA]='CHEQUEO D.M'!$B$1)*(BD_ATLETAS[SEXO]='CHEQUEO D.M'!$C$1)*(BD_ATLETAS[F. COMPETENCIA]='CHEQUEO D.M'!I$2)),"N/P")</f>
        <v>N/P</v>
      </c>
      <c r="J446" s="3" t="str" cm="1">
        <f t="array" ref="J446">IFERROR(_xlfn._xlws.FILTER(BD_ATLETAS[TIEMPO],(BD_ATLETAS[ATLETA]=$A446)*(BD_ATLETAS[PRUEBA]='CHEQUEO D.M'!$B$1)*(BD_ATLETAS[SEXO]='CHEQUEO D.M'!$C$1)*(BD_ATLETAS[F. COMPETENCIA]='CHEQUEO D.M'!J$2)),"N/P")</f>
        <v>N/P</v>
      </c>
      <c r="K446" s="3" t="str">
        <f t="shared" si="65"/>
        <v>-</v>
      </c>
      <c r="L446" s="3" t="str">
        <f t="shared" si="66"/>
        <v>-</v>
      </c>
      <c r="M446" s="1" t="str" cm="1">
        <f t="array" ref="M446">_xlfn.IFS(B446&lt;10,"",L446&gt;0,"",L446&lt;0,"VALIDO")</f>
        <v/>
      </c>
      <c r="N446" s="3" t="str">
        <f t="shared" si="68"/>
        <v/>
      </c>
      <c r="O446" s="3" t="str">
        <f t="shared" si="69"/>
        <v/>
      </c>
      <c r="P446" s="3" t="str">
        <f t="shared" si="70"/>
        <v/>
      </c>
      <c r="Q446" s="3" t="str">
        <f t="shared" si="71"/>
        <v/>
      </c>
      <c r="R446" s="3" t="str">
        <f t="shared" si="72"/>
        <v/>
      </c>
      <c r="S446" s="25" t="e" cm="1" vm="1">
        <f t="array" aca="1" ref="S446" ca="1">IF(INDEX(U446:X446,COUNTA(U446:X446))&lt;0,"MEJORA CONTINUA","")</f>
        <v>#VALUE!</v>
      </c>
      <c r="T446" s="1">
        <f t="shared" si="73"/>
        <v>0</v>
      </c>
    </row>
    <row r="447" spans="2:20" x14ac:dyDescent="0.25">
      <c r="B447" s="1">
        <f>_xlfn.XLOOKUP(A447,ATLETAS!$C:$C,ATLETAS!B:B,"-")</f>
        <v>0</v>
      </c>
      <c r="C447" s="1">
        <f>_xlfn.XLOOKUP(A447,ATLETAS!$C:$C,ATLETAS!F:F,"-")</f>
        <v>0</v>
      </c>
      <c r="D447" s="19" t="str">
        <f t="shared" si="67"/>
        <v>-</v>
      </c>
      <c r="E447" s="3" t="str" cm="1">
        <f t="array" ref="E447">IFERROR(_xlfn._xlws.FILTER(BD_ATLETAS[TIEMPO],(BD_ATLETAS[ATLETA]=$A447)*(BD_ATLETAS[PRUEBA]='CHEQUEO D.M'!$B$1)*(BD_ATLETAS[SEXO]='CHEQUEO D.M'!$C$1)*(BD_ATLETAS[F. COMPETENCIA]='CHEQUEO D.M'!E$2)),"N/P")</f>
        <v>N/P</v>
      </c>
      <c r="F447" s="3" t="str" cm="1">
        <f t="array" ref="F447">IFERROR(_xlfn._xlws.FILTER(BD_ATLETAS[TIEMPO],(BD_ATLETAS[ATLETA]=$A447)*(BD_ATLETAS[PRUEBA]='CHEQUEO D.M'!$B$1)*(BD_ATLETAS[SEXO]='CHEQUEO D.M'!$C$1)*(BD_ATLETAS[F. COMPETENCIA]='CHEQUEO D.M'!F$2)),"N/P")</f>
        <v>N/P</v>
      </c>
      <c r="G447" s="3" t="str" cm="1">
        <f t="array" ref="G447">IFERROR(_xlfn._xlws.FILTER(BD_ATLETAS[TIEMPO],(BD_ATLETAS[ATLETA]=$A447)*(BD_ATLETAS[PRUEBA]='CHEQUEO D.M'!$B$1)*(BD_ATLETAS[SEXO]='CHEQUEO D.M'!$C$1)*(BD_ATLETAS[F. COMPETENCIA]='CHEQUEO D.M'!G$2)),"N/P")</f>
        <v>N/P</v>
      </c>
      <c r="H447" s="3" t="str" cm="1">
        <f t="array" ref="H447">IFERROR(_xlfn._xlws.FILTER(BD_ATLETAS[TIEMPO],(BD_ATLETAS[ATLETA]=$A447)*(BD_ATLETAS[PRUEBA]='CHEQUEO D.M'!$B$1)*(BD_ATLETAS[SEXO]='CHEQUEO D.M'!$C$1)*(BD_ATLETAS[F. COMPETENCIA]='CHEQUEO D.M'!H$2)),"N/P")</f>
        <v>N/P</v>
      </c>
      <c r="I447" s="3" t="str" cm="1">
        <f t="array" ref="I447">IFERROR(_xlfn._xlws.FILTER(BD_ATLETAS[TIEMPO],(BD_ATLETAS[ATLETA]=$A447)*(BD_ATLETAS[PRUEBA]='CHEQUEO D.M'!$B$1)*(BD_ATLETAS[SEXO]='CHEQUEO D.M'!$C$1)*(BD_ATLETAS[F. COMPETENCIA]='CHEQUEO D.M'!I$2)),"N/P")</f>
        <v>N/P</v>
      </c>
      <c r="J447" s="3" t="str" cm="1">
        <f t="array" ref="J447">IFERROR(_xlfn._xlws.FILTER(BD_ATLETAS[TIEMPO],(BD_ATLETAS[ATLETA]=$A447)*(BD_ATLETAS[PRUEBA]='CHEQUEO D.M'!$B$1)*(BD_ATLETAS[SEXO]='CHEQUEO D.M'!$C$1)*(BD_ATLETAS[F. COMPETENCIA]='CHEQUEO D.M'!J$2)),"N/P")</f>
        <v>N/P</v>
      </c>
      <c r="K447" s="3" t="str">
        <f t="shared" si="65"/>
        <v>-</v>
      </c>
      <c r="L447" s="3" t="str">
        <f t="shared" si="66"/>
        <v>-</v>
      </c>
      <c r="M447" s="1" t="str" cm="1">
        <f t="array" ref="M447">_xlfn.IFS(B447&lt;10,"",L447&gt;0,"",L447&lt;0,"VALIDO")</f>
        <v/>
      </c>
      <c r="N447" s="3" t="str">
        <f t="shared" si="68"/>
        <v/>
      </c>
      <c r="O447" s="3" t="str">
        <f t="shared" si="69"/>
        <v/>
      </c>
      <c r="P447" s="3" t="str">
        <f t="shared" si="70"/>
        <v/>
      </c>
      <c r="Q447" s="3" t="str">
        <f t="shared" si="71"/>
        <v/>
      </c>
      <c r="R447" s="3" t="str">
        <f t="shared" si="72"/>
        <v/>
      </c>
      <c r="S447" s="25" t="e" cm="1" vm="1">
        <f t="array" aca="1" ref="S447" ca="1">IF(INDEX(U447:X447,COUNTA(U447:X447))&lt;0,"MEJORA CONTINUA","")</f>
        <v>#VALUE!</v>
      </c>
      <c r="T447" s="1">
        <f t="shared" si="73"/>
        <v>0</v>
      </c>
    </row>
    <row r="448" spans="2:20" x14ac:dyDescent="0.25">
      <c r="B448" s="1">
        <f>_xlfn.XLOOKUP(A448,ATLETAS!$C:$C,ATLETAS!B:B,"-")</f>
        <v>0</v>
      </c>
      <c r="C448" s="1">
        <f>_xlfn.XLOOKUP(A448,ATLETAS!$C:$C,ATLETAS!F:F,"-")</f>
        <v>0</v>
      </c>
      <c r="D448" s="19" t="str">
        <f t="shared" si="67"/>
        <v>-</v>
      </c>
      <c r="E448" s="3" t="str" cm="1">
        <f t="array" ref="E448">IFERROR(_xlfn._xlws.FILTER(BD_ATLETAS[TIEMPO],(BD_ATLETAS[ATLETA]=$A448)*(BD_ATLETAS[PRUEBA]='CHEQUEO D.M'!$B$1)*(BD_ATLETAS[SEXO]='CHEQUEO D.M'!$C$1)*(BD_ATLETAS[F. COMPETENCIA]='CHEQUEO D.M'!E$2)),"N/P")</f>
        <v>N/P</v>
      </c>
      <c r="F448" s="3" t="str" cm="1">
        <f t="array" ref="F448">IFERROR(_xlfn._xlws.FILTER(BD_ATLETAS[TIEMPO],(BD_ATLETAS[ATLETA]=$A448)*(BD_ATLETAS[PRUEBA]='CHEQUEO D.M'!$B$1)*(BD_ATLETAS[SEXO]='CHEQUEO D.M'!$C$1)*(BD_ATLETAS[F. COMPETENCIA]='CHEQUEO D.M'!F$2)),"N/P")</f>
        <v>N/P</v>
      </c>
      <c r="G448" s="3" t="str" cm="1">
        <f t="array" ref="G448">IFERROR(_xlfn._xlws.FILTER(BD_ATLETAS[TIEMPO],(BD_ATLETAS[ATLETA]=$A448)*(BD_ATLETAS[PRUEBA]='CHEQUEO D.M'!$B$1)*(BD_ATLETAS[SEXO]='CHEQUEO D.M'!$C$1)*(BD_ATLETAS[F. COMPETENCIA]='CHEQUEO D.M'!G$2)),"N/P")</f>
        <v>N/P</v>
      </c>
      <c r="H448" s="3" t="str" cm="1">
        <f t="array" ref="H448">IFERROR(_xlfn._xlws.FILTER(BD_ATLETAS[TIEMPO],(BD_ATLETAS[ATLETA]=$A448)*(BD_ATLETAS[PRUEBA]='CHEQUEO D.M'!$B$1)*(BD_ATLETAS[SEXO]='CHEQUEO D.M'!$C$1)*(BD_ATLETAS[F. COMPETENCIA]='CHEQUEO D.M'!H$2)),"N/P")</f>
        <v>N/P</v>
      </c>
      <c r="I448" s="3" t="str" cm="1">
        <f t="array" ref="I448">IFERROR(_xlfn._xlws.FILTER(BD_ATLETAS[TIEMPO],(BD_ATLETAS[ATLETA]=$A448)*(BD_ATLETAS[PRUEBA]='CHEQUEO D.M'!$B$1)*(BD_ATLETAS[SEXO]='CHEQUEO D.M'!$C$1)*(BD_ATLETAS[F. COMPETENCIA]='CHEQUEO D.M'!I$2)),"N/P")</f>
        <v>N/P</v>
      </c>
      <c r="J448" s="3" t="str" cm="1">
        <f t="array" ref="J448">IFERROR(_xlfn._xlws.FILTER(BD_ATLETAS[TIEMPO],(BD_ATLETAS[ATLETA]=$A448)*(BD_ATLETAS[PRUEBA]='CHEQUEO D.M'!$B$1)*(BD_ATLETAS[SEXO]='CHEQUEO D.M'!$C$1)*(BD_ATLETAS[F. COMPETENCIA]='CHEQUEO D.M'!J$2)),"N/P")</f>
        <v>N/P</v>
      </c>
      <c r="K448" s="3" t="str">
        <f t="shared" si="65"/>
        <v>-</v>
      </c>
      <c r="L448" s="3" t="str">
        <f t="shared" ref="L448" si="74">IF(D448="-","-",SUM(LOOKUP(111,E448:J448)-K448))</f>
        <v>-</v>
      </c>
      <c r="M448" s="1" t="str" cm="1">
        <f t="array" ref="M448">_xlfn.IFS(B448&lt;10,"",L448&gt;0,"",L448&lt;0,"VALIDO")</f>
        <v/>
      </c>
      <c r="N448" s="3" t="str">
        <f t="shared" si="68"/>
        <v/>
      </c>
      <c r="O448" s="3" t="str">
        <f t="shared" si="69"/>
        <v/>
      </c>
      <c r="P448" s="3" t="str">
        <f t="shared" si="70"/>
        <v/>
      </c>
      <c r="Q448" s="3" t="str">
        <f t="shared" si="71"/>
        <v/>
      </c>
      <c r="R448" s="3" t="str">
        <f t="shared" si="72"/>
        <v/>
      </c>
      <c r="S448" s="25" t="e" cm="1" vm="1">
        <f t="array" aca="1" ref="S448" ca="1">IF(INDEX(U448:X448,COUNTA(U448:X448))&lt;0,"MEJORA CONTINUA","")</f>
        <v>#VALUE!</v>
      </c>
      <c r="T448" s="1">
        <f t="shared" si="73"/>
        <v>0</v>
      </c>
    </row>
    <row r="449" spans="2:20" x14ac:dyDescent="0.25">
      <c r="B449" s="1">
        <f>_xlfn.XLOOKUP(A449,ATLETAS!$C:$C,ATLETAS!B:B,"-")</f>
        <v>0</v>
      </c>
      <c r="C449" s="1">
        <f>_xlfn.XLOOKUP(A449,ATLETAS!$C:$C,ATLETAS!F:F,"-")</f>
        <v>0</v>
      </c>
      <c r="D449" s="19" t="str">
        <f t="shared" ref="D449:D474" si="75">IF(MIN(E449:J449)=0,"-",MIN(E449:J449))</f>
        <v>-</v>
      </c>
      <c r="E449" s="3" t="str" cm="1">
        <f t="array" ref="E449">IFERROR(_xlfn._xlws.FILTER(BD_ATLETAS[TIEMPO],(BD_ATLETAS[ATLETA]=$A449)*(BD_ATLETAS[PRUEBA]='CHEQUEO D.M'!$B$1)*(BD_ATLETAS[SEXO]='CHEQUEO D.M'!$C$1)*(BD_ATLETAS[F. COMPETENCIA]='CHEQUEO D.M'!E$2)),"N/P")</f>
        <v>N/P</v>
      </c>
      <c r="F449" s="3" t="str" cm="1">
        <f t="array" ref="F449">IFERROR(_xlfn._xlws.FILTER(BD_ATLETAS[TIEMPO],(BD_ATLETAS[ATLETA]=$A449)*(BD_ATLETAS[PRUEBA]='CHEQUEO D.M'!$B$1)*(BD_ATLETAS[SEXO]='CHEQUEO D.M'!$C$1)*(BD_ATLETAS[F. COMPETENCIA]='CHEQUEO D.M'!F$2)),"N/P")</f>
        <v>N/P</v>
      </c>
      <c r="G449" s="3" t="str" cm="1">
        <f t="array" ref="G449">IFERROR(_xlfn._xlws.FILTER(BD_ATLETAS[TIEMPO],(BD_ATLETAS[ATLETA]=$A449)*(BD_ATLETAS[PRUEBA]='CHEQUEO D.M'!$B$1)*(BD_ATLETAS[SEXO]='CHEQUEO D.M'!$C$1)*(BD_ATLETAS[F. COMPETENCIA]='CHEQUEO D.M'!G$2)),"N/P")</f>
        <v>N/P</v>
      </c>
      <c r="H449" s="3" t="str" cm="1">
        <f t="array" ref="H449">IFERROR(_xlfn._xlws.FILTER(BD_ATLETAS[TIEMPO],(BD_ATLETAS[ATLETA]=$A449)*(BD_ATLETAS[PRUEBA]='CHEQUEO D.M'!$B$1)*(BD_ATLETAS[SEXO]='CHEQUEO D.M'!$C$1)*(BD_ATLETAS[F. COMPETENCIA]='CHEQUEO D.M'!H$2)),"N/P")</f>
        <v>N/P</v>
      </c>
      <c r="I449" s="3" t="str" cm="1">
        <f t="array" ref="I449">IFERROR(_xlfn._xlws.FILTER(BD_ATLETAS[TIEMPO],(BD_ATLETAS[ATLETA]=$A449)*(BD_ATLETAS[PRUEBA]='CHEQUEO D.M'!$B$1)*(BD_ATLETAS[SEXO]='CHEQUEO D.M'!$C$1)*(BD_ATLETAS[F. COMPETENCIA]='CHEQUEO D.M'!I$2)),"N/P")</f>
        <v>N/P</v>
      </c>
      <c r="J449" s="3" t="str" cm="1">
        <f t="array" ref="J449">IFERROR(_xlfn._xlws.FILTER(BD_ATLETAS[TIEMPO],(BD_ATLETAS[ATLETA]=$A449)*(BD_ATLETAS[PRUEBA]='CHEQUEO D.M'!$B$1)*(BD_ATLETAS[SEXO]='CHEQUEO D.M'!$C$1)*(BD_ATLETAS[F. COMPETENCIA]='CHEQUEO D.M'!J$2)),"N/P")</f>
        <v>N/P</v>
      </c>
      <c r="K449" s="3" t="str">
        <f t="shared" ref="K449:K474" si="76">IF(B449&gt;18,$AF$11,_xlfn.XLOOKUP(B449,$AD$3:$AD$11,$AF$3:$AF$11,"-"))</f>
        <v>-</v>
      </c>
      <c r="L449" s="3" t="str">
        <f t="shared" ref="L449:L474" si="77">IF(D449="-","-",SUM(LOOKUP(111,E449:J449)-K449))</f>
        <v>-</v>
      </c>
      <c r="M449" s="1" t="str" cm="1">
        <f t="array" ref="M449">_xlfn.IFS(B449&lt;10,"",L449&gt;0,"",L449&lt;0,"VALIDO")</f>
        <v/>
      </c>
      <c r="N449" s="3" t="str">
        <f t="shared" ref="N449:N474" si="78">IFERROR(SUM(F449-E449),"")</f>
        <v/>
      </c>
      <c r="O449" s="3" t="str">
        <f t="shared" ref="O449:R474" si="79">IFERROR(SUM(G449-F449),"")</f>
        <v/>
      </c>
      <c r="P449" s="3" t="str">
        <f t="shared" si="79"/>
        <v/>
      </c>
      <c r="Q449" s="3" t="str">
        <f t="shared" si="79"/>
        <v/>
      </c>
      <c r="R449" s="3" t="str">
        <f t="shared" si="79"/>
        <v/>
      </c>
      <c r="S449" s="25" t="str" cm="1">
        <f t="array" ref="S449">IF(INDEX(U81:X81,COUNTA(U81:X81))&lt;0,"MEJORA CONTINUA","")</f>
        <v/>
      </c>
      <c r="T449" s="1">
        <f t="shared" ref="T449:T474" si="80">COUNT(E449:J449)</f>
        <v>0</v>
      </c>
    </row>
    <row r="450" spans="2:20" x14ac:dyDescent="0.25">
      <c r="B450" s="1">
        <f>_xlfn.XLOOKUP(A450,ATLETAS!$C:$C,ATLETAS!B:B,"-")</f>
        <v>0</v>
      </c>
      <c r="C450" s="1">
        <f>_xlfn.XLOOKUP(A450,ATLETAS!$C:$C,ATLETAS!F:F,"-")</f>
        <v>0</v>
      </c>
      <c r="D450" s="19" t="str">
        <f t="shared" si="75"/>
        <v>-</v>
      </c>
      <c r="E450" s="3" t="str" cm="1">
        <f t="array" ref="E450">IFERROR(_xlfn._xlws.FILTER(BD_ATLETAS[TIEMPO],(BD_ATLETAS[ATLETA]=$A450)*(BD_ATLETAS[PRUEBA]='CHEQUEO D.M'!$B$1)*(BD_ATLETAS[SEXO]='CHEQUEO D.M'!$C$1)*(BD_ATLETAS[F. COMPETENCIA]='CHEQUEO D.M'!E$2)),"N/P")</f>
        <v>N/P</v>
      </c>
      <c r="F450" s="3" t="str" cm="1">
        <f t="array" ref="F450">IFERROR(_xlfn._xlws.FILTER(BD_ATLETAS[TIEMPO],(BD_ATLETAS[ATLETA]=$A450)*(BD_ATLETAS[PRUEBA]='CHEQUEO D.M'!$B$1)*(BD_ATLETAS[SEXO]='CHEQUEO D.M'!$C$1)*(BD_ATLETAS[F. COMPETENCIA]='CHEQUEO D.M'!F$2)),"N/P")</f>
        <v>N/P</v>
      </c>
      <c r="G450" s="3" t="str" cm="1">
        <f t="array" ref="G450">IFERROR(_xlfn._xlws.FILTER(BD_ATLETAS[TIEMPO],(BD_ATLETAS[ATLETA]=$A450)*(BD_ATLETAS[PRUEBA]='CHEQUEO D.M'!$B$1)*(BD_ATLETAS[SEXO]='CHEQUEO D.M'!$C$1)*(BD_ATLETAS[F. COMPETENCIA]='CHEQUEO D.M'!G$2)),"N/P")</f>
        <v>N/P</v>
      </c>
      <c r="H450" s="3" t="str" cm="1">
        <f t="array" ref="H450">IFERROR(_xlfn._xlws.FILTER(BD_ATLETAS[TIEMPO],(BD_ATLETAS[ATLETA]=$A450)*(BD_ATLETAS[PRUEBA]='CHEQUEO D.M'!$B$1)*(BD_ATLETAS[SEXO]='CHEQUEO D.M'!$C$1)*(BD_ATLETAS[F. COMPETENCIA]='CHEQUEO D.M'!H$2)),"N/P")</f>
        <v>N/P</v>
      </c>
      <c r="I450" s="3" t="str" cm="1">
        <f t="array" ref="I450">IFERROR(_xlfn._xlws.FILTER(BD_ATLETAS[TIEMPO],(BD_ATLETAS[ATLETA]=$A450)*(BD_ATLETAS[PRUEBA]='CHEQUEO D.M'!$B$1)*(BD_ATLETAS[SEXO]='CHEQUEO D.M'!$C$1)*(BD_ATLETAS[F. COMPETENCIA]='CHEQUEO D.M'!I$2)),"N/P")</f>
        <v>N/P</v>
      </c>
      <c r="J450" s="3" t="str" cm="1">
        <f t="array" ref="J450">IFERROR(_xlfn._xlws.FILTER(BD_ATLETAS[TIEMPO],(BD_ATLETAS[ATLETA]=$A450)*(BD_ATLETAS[PRUEBA]='CHEQUEO D.M'!$B$1)*(BD_ATLETAS[SEXO]='CHEQUEO D.M'!$C$1)*(BD_ATLETAS[F. COMPETENCIA]='CHEQUEO D.M'!J$2)),"N/P")</f>
        <v>N/P</v>
      </c>
      <c r="K450" s="3" t="str">
        <f t="shared" si="76"/>
        <v>-</v>
      </c>
      <c r="L450" s="3" t="str">
        <f t="shared" si="77"/>
        <v>-</v>
      </c>
      <c r="M450" s="1" t="str" cm="1">
        <f t="array" ref="M450">_xlfn.IFS(B450&lt;10,"",L450&gt;0,"",L450&lt;0,"VALIDO")</f>
        <v/>
      </c>
      <c r="N450" s="3" t="str">
        <f t="shared" si="78"/>
        <v/>
      </c>
      <c r="O450" s="3" t="str">
        <f t="shared" si="79"/>
        <v/>
      </c>
      <c r="P450" s="3" t="str">
        <f t="shared" si="79"/>
        <v/>
      </c>
      <c r="Q450" s="3" t="str">
        <f t="shared" si="79"/>
        <v/>
      </c>
      <c r="R450" s="3" t="str">
        <f t="shared" si="79"/>
        <v/>
      </c>
      <c r="S450" s="25" t="str" cm="1">
        <f t="array" ref="S450">IF(INDEX(U82:X82,COUNTA(U82:X82))&lt;0,"MEJORA CONTINUA","")</f>
        <v/>
      </c>
      <c r="T450" s="1">
        <f t="shared" si="80"/>
        <v>0</v>
      </c>
    </row>
    <row r="451" spans="2:20" x14ac:dyDescent="0.25">
      <c r="B451" s="1">
        <f>_xlfn.XLOOKUP(A451,ATLETAS!$C:$C,ATLETAS!B:B,"-")</f>
        <v>0</v>
      </c>
      <c r="C451" s="1">
        <f>_xlfn.XLOOKUP(A451,ATLETAS!$C:$C,ATLETAS!F:F,"-")</f>
        <v>0</v>
      </c>
      <c r="D451" s="19" t="str">
        <f t="shared" si="75"/>
        <v>-</v>
      </c>
      <c r="E451" s="3" t="str" cm="1">
        <f t="array" ref="E451">IFERROR(_xlfn._xlws.FILTER(BD_ATLETAS[TIEMPO],(BD_ATLETAS[ATLETA]=$A451)*(BD_ATLETAS[PRUEBA]='CHEQUEO D.M'!$B$1)*(BD_ATLETAS[SEXO]='CHEQUEO D.M'!$C$1)*(BD_ATLETAS[F. COMPETENCIA]='CHEQUEO D.M'!E$2)),"N/P")</f>
        <v>N/P</v>
      </c>
      <c r="F451" s="3" t="str" cm="1">
        <f t="array" ref="F451">IFERROR(_xlfn._xlws.FILTER(BD_ATLETAS[TIEMPO],(BD_ATLETAS[ATLETA]=$A451)*(BD_ATLETAS[PRUEBA]='CHEQUEO D.M'!$B$1)*(BD_ATLETAS[SEXO]='CHEQUEO D.M'!$C$1)*(BD_ATLETAS[F. COMPETENCIA]='CHEQUEO D.M'!F$2)),"N/P")</f>
        <v>N/P</v>
      </c>
      <c r="G451" s="3" t="str" cm="1">
        <f t="array" ref="G451">IFERROR(_xlfn._xlws.FILTER(BD_ATLETAS[TIEMPO],(BD_ATLETAS[ATLETA]=$A451)*(BD_ATLETAS[PRUEBA]='CHEQUEO D.M'!$B$1)*(BD_ATLETAS[SEXO]='CHEQUEO D.M'!$C$1)*(BD_ATLETAS[F. COMPETENCIA]='CHEQUEO D.M'!G$2)),"N/P")</f>
        <v>N/P</v>
      </c>
      <c r="H451" s="3" t="str" cm="1">
        <f t="array" ref="H451">IFERROR(_xlfn._xlws.FILTER(BD_ATLETAS[TIEMPO],(BD_ATLETAS[ATLETA]=$A451)*(BD_ATLETAS[PRUEBA]='CHEQUEO D.M'!$B$1)*(BD_ATLETAS[SEXO]='CHEQUEO D.M'!$C$1)*(BD_ATLETAS[F. COMPETENCIA]='CHEQUEO D.M'!H$2)),"N/P")</f>
        <v>N/P</v>
      </c>
      <c r="I451" s="3" t="str" cm="1">
        <f t="array" ref="I451">IFERROR(_xlfn._xlws.FILTER(BD_ATLETAS[TIEMPO],(BD_ATLETAS[ATLETA]=$A451)*(BD_ATLETAS[PRUEBA]='CHEQUEO D.M'!$B$1)*(BD_ATLETAS[SEXO]='CHEQUEO D.M'!$C$1)*(BD_ATLETAS[F. COMPETENCIA]='CHEQUEO D.M'!I$2)),"N/P")</f>
        <v>N/P</v>
      </c>
      <c r="J451" s="3" t="str" cm="1">
        <f t="array" ref="J451">IFERROR(_xlfn._xlws.FILTER(BD_ATLETAS[TIEMPO],(BD_ATLETAS[ATLETA]=$A451)*(BD_ATLETAS[PRUEBA]='CHEQUEO D.M'!$B$1)*(BD_ATLETAS[SEXO]='CHEQUEO D.M'!$C$1)*(BD_ATLETAS[F. COMPETENCIA]='CHEQUEO D.M'!J$2)),"N/P")</f>
        <v>N/P</v>
      </c>
      <c r="K451" s="3" t="str">
        <f t="shared" si="76"/>
        <v>-</v>
      </c>
      <c r="L451" s="3" t="str">
        <f t="shared" si="77"/>
        <v>-</v>
      </c>
      <c r="M451" s="1" t="str" cm="1">
        <f t="array" ref="M451">_xlfn.IFS(B451&lt;10,"",L451&gt;0,"",L451&lt;0,"VALIDO")</f>
        <v/>
      </c>
      <c r="N451" s="3" t="str">
        <f t="shared" si="78"/>
        <v/>
      </c>
      <c r="O451" s="3" t="str">
        <f t="shared" si="79"/>
        <v/>
      </c>
      <c r="P451" s="3" t="str">
        <f t="shared" si="79"/>
        <v/>
      </c>
      <c r="Q451" s="3" t="str">
        <f t="shared" si="79"/>
        <v/>
      </c>
      <c r="R451" s="3" t="str">
        <f t="shared" si="79"/>
        <v/>
      </c>
      <c r="S451" s="25" t="str" cm="1">
        <f t="array" ref="S451">IF(INDEX(U83:X83,COUNTA(U83:X83))&lt;0,"MEJORA CONTINUA","")</f>
        <v/>
      </c>
      <c r="T451" s="1">
        <f t="shared" si="80"/>
        <v>0</v>
      </c>
    </row>
    <row r="452" spans="2:20" x14ac:dyDescent="0.25">
      <c r="B452" s="1">
        <f>_xlfn.XLOOKUP(A452,ATLETAS!$C:$C,ATLETAS!B:B,"-")</f>
        <v>0</v>
      </c>
      <c r="C452" s="1">
        <f>_xlfn.XLOOKUP(A452,ATLETAS!$C:$C,ATLETAS!F:F,"-")</f>
        <v>0</v>
      </c>
      <c r="D452" s="19" t="str">
        <f t="shared" si="75"/>
        <v>-</v>
      </c>
      <c r="E452" s="3" t="str" cm="1">
        <f t="array" ref="E452">IFERROR(_xlfn._xlws.FILTER(BD_ATLETAS[TIEMPO],(BD_ATLETAS[ATLETA]=$A452)*(BD_ATLETAS[PRUEBA]='CHEQUEO D.M'!$B$1)*(BD_ATLETAS[SEXO]='CHEQUEO D.M'!$C$1)*(BD_ATLETAS[F. COMPETENCIA]='CHEQUEO D.M'!E$2)),"N/P")</f>
        <v>N/P</v>
      </c>
      <c r="F452" s="3" t="str" cm="1">
        <f t="array" ref="F452">IFERROR(_xlfn._xlws.FILTER(BD_ATLETAS[TIEMPO],(BD_ATLETAS[ATLETA]=$A452)*(BD_ATLETAS[PRUEBA]='CHEQUEO D.M'!$B$1)*(BD_ATLETAS[SEXO]='CHEQUEO D.M'!$C$1)*(BD_ATLETAS[F. COMPETENCIA]='CHEQUEO D.M'!F$2)),"N/P")</f>
        <v>N/P</v>
      </c>
      <c r="G452" s="3" t="str" cm="1">
        <f t="array" ref="G452">IFERROR(_xlfn._xlws.FILTER(BD_ATLETAS[TIEMPO],(BD_ATLETAS[ATLETA]=$A452)*(BD_ATLETAS[PRUEBA]='CHEQUEO D.M'!$B$1)*(BD_ATLETAS[SEXO]='CHEQUEO D.M'!$C$1)*(BD_ATLETAS[F. COMPETENCIA]='CHEQUEO D.M'!G$2)),"N/P")</f>
        <v>N/P</v>
      </c>
      <c r="H452" s="3" t="str" cm="1">
        <f t="array" ref="H452">IFERROR(_xlfn._xlws.FILTER(BD_ATLETAS[TIEMPO],(BD_ATLETAS[ATLETA]=$A452)*(BD_ATLETAS[PRUEBA]='CHEQUEO D.M'!$B$1)*(BD_ATLETAS[SEXO]='CHEQUEO D.M'!$C$1)*(BD_ATLETAS[F. COMPETENCIA]='CHEQUEO D.M'!H$2)),"N/P")</f>
        <v>N/P</v>
      </c>
      <c r="I452" s="3" t="str" cm="1">
        <f t="array" ref="I452">IFERROR(_xlfn._xlws.FILTER(BD_ATLETAS[TIEMPO],(BD_ATLETAS[ATLETA]=$A452)*(BD_ATLETAS[PRUEBA]='CHEQUEO D.M'!$B$1)*(BD_ATLETAS[SEXO]='CHEQUEO D.M'!$C$1)*(BD_ATLETAS[F. COMPETENCIA]='CHEQUEO D.M'!I$2)),"N/P")</f>
        <v>N/P</v>
      </c>
      <c r="J452" s="3" t="str" cm="1">
        <f t="array" ref="J452">IFERROR(_xlfn._xlws.FILTER(BD_ATLETAS[TIEMPO],(BD_ATLETAS[ATLETA]=$A452)*(BD_ATLETAS[PRUEBA]='CHEQUEO D.M'!$B$1)*(BD_ATLETAS[SEXO]='CHEQUEO D.M'!$C$1)*(BD_ATLETAS[F. COMPETENCIA]='CHEQUEO D.M'!J$2)),"N/P")</f>
        <v>N/P</v>
      </c>
      <c r="K452" s="3" t="str">
        <f t="shared" si="76"/>
        <v>-</v>
      </c>
      <c r="L452" s="3" t="str">
        <f t="shared" si="77"/>
        <v>-</v>
      </c>
      <c r="M452" s="1" t="str" cm="1">
        <f t="array" ref="M452">_xlfn.IFS(B452&lt;10,"",L452&gt;0,"",L452&lt;0,"VALIDO")</f>
        <v/>
      </c>
      <c r="N452" s="3" t="str">
        <f t="shared" si="78"/>
        <v/>
      </c>
      <c r="O452" s="3" t="str">
        <f t="shared" si="79"/>
        <v/>
      </c>
      <c r="P452" s="3" t="str">
        <f t="shared" si="79"/>
        <v/>
      </c>
      <c r="Q452" s="3" t="str">
        <f t="shared" si="79"/>
        <v/>
      </c>
      <c r="R452" s="3" t="str">
        <f t="shared" si="79"/>
        <v/>
      </c>
      <c r="S452" s="25" t="str" cm="1">
        <f t="array" ref="S452">IF(INDEX(U84:X84,COUNTA(U84:X84))&lt;0,"MEJORA CONTINUA","")</f>
        <v/>
      </c>
      <c r="T452" s="1">
        <f t="shared" si="80"/>
        <v>0</v>
      </c>
    </row>
    <row r="453" spans="2:20" x14ac:dyDescent="0.25">
      <c r="B453" s="1">
        <f>_xlfn.XLOOKUP(A453,ATLETAS!$C:$C,ATLETAS!B:B,"-")</f>
        <v>0</v>
      </c>
      <c r="C453" s="1">
        <f>_xlfn.XLOOKUP(A453,ATLETAS!$C:$C,ATLETAS!F:F,"-")</f>
        <v>0</v>
      </c>
      <c r="D453" s="19" t="str">
        <f t="shared" si="75"/>
        <v>-</v>
      </c>
      <c r="E453" s="3" t="str" cm="1">
        <f t="array" ref="E453">IFERROR(_xlfn._xlws.FILTER(BD_ATLETAS[TIEMPO],(BD_ATLETAS[ATLETA]=$A453)*(BD_ATLETAS[PRUEBA]='CHEQUEO D.M'!$B$1)*(BD_ATLETAS[SEXO]='CHEQUEO D.M'!$C$1)*(BD_ATLETAS[F. COMPETENCIA]='CHEQUEO D.M'!E$2)),"N/P")</f>
        <v>N/P</v>
      </c>
      <c r="F453" s="3" t="str" cm="1">
        <f t="array" ref="F453">IFERROR(_xlfn._xlws.FILTER(BD_ATLETAS[TIEMPO],(BD_ATLETAS[ATLETA]=$A453)*(BD_ATLETAS[PRUEBA]='CHEQUEO D.M'!$B$1)*(BD_ATLETAS[SEXO]='CHEQUEO D.M'!$C$1)*(BD_ATLETAS[F. COMPETENCIA]='CHEQUEO D.M'!F$2)),"N/P")</f>
        <v>N/P</v>
      </c>
      <c r="G453" s="3" t="str" cm="1">
        <f t="array" ref="G453">IFERROR(_xlfn._xlws.FILTER(BD_ATLETAS[TIEMPO],(BD_ATLETAS[ATLETA]=$A453)*(BD_ATLETAS[PRUEBA]='CHEQUEO D.M'!$B$1)*(BD_ATLETAS[SEXO]='CHEQUEO D.M'!$C$1)*(BD_ATLETAS[F. COMPETENCIA]='CHEQUEO D.M'!G$2)),"N/P")</f>
        <v>N/P</v>
      </c>
      <c r="H453" s="3" t="str" cm="1">
        <f t="array" ref="H453">IFERROR(_xlfn._xlws.FILTER(BD_ATLETAS[TIEMPO],(BD_ATLETAS[ATLETA]=$A453)*(BD_ATLETAS[PRUEBA]='CHEQUEO D.M'!$B$1)*(BD_ATLETAS[SEXO]='CHEQUEO D.M'!$C$1)*(BD_ATLETAS[F. COMPETENCIA]='CHEQUEO D.M'!H$2)),"N/P")</f>
        <v>N/P</v>
      </c>
      <c r="I453" s="3" t="str" cm="1">
        <f t="array" ref="I453">IFERROR(_xlfn._xlws.FILTER(BD_ATLETAS[TIEMPO],(BD_ATLETAS[ATLETA]=$A453)*(BD_ATLETAS[PRUEBA]='CHEQUEO D.M'!$B$1)*(BD_ATLETAS[SEXO]='CHEQUEO D.M'!$C$1)*(BD_ATLETAS[F. COMPETENCIA]='CHEQUEO D.M'!I$2)),"N/P")</f>
        <v>N/P</v>
      </c>
      <c r="J453" s="3" t="str" cm="1">
        <f t="array" ref="J453">IFERROR(_xlfn._xlws.FILTER(BD_ATLETAS[TIEMPO],(BD_ATLETAS[ATLETA]=$A453)*(BD_ATLETAS[PRUEBA]='CHEQUEO D.M'!$B$1)*(BD_ATLETAS[SEXO]='CHEQUEO D.M'!$C$1)*(BD_ATLETAS[F. COMPETENCIA]='CHEQUEO D.M'!J$2)),"N/P")</f>
        <v>N/P</v>
      </c>
      <c r="K453" s="3" t="str">
        <f t="shared" si="76"/>
        <v>-</v>
      </c>
      <c r="L453" s="3" t="str">
        <f t="shared" si="77"/>
        <v>-</v>
      </c>
      <c r="M453" s="1" t="str" cm="1">
        <f t="array" ref="M453">_xlfn.IFS(B453&lt;10,"",L453&gt;0,"",L453&lt;0,"VALIDO")</f>
        <v/>
      </c>
      <c r="N453" s="3" t="str">
        <f t="shared" si="78"/>
        <v/>
      </c>
      <c r="O453" s="3" t="str">
        <f t="shared" si="79"/>
        <v/>
      </c>
      <c r="P453" s="3" t="str">
        <f t="shared" si="79"/>
        <v/>
      </c>
      <c r="Q453" s="3" t="str">
        <f t="shared" si="79"/>
        <v/>
      </c>
      <c r="R453" s="3" t="str">
        <f t="shared" si="79"/>
        <v/>
      </c>
      <c r="S453" s="25" t="str" cm="1">
        <f t="array" ref="S453">IF(INDEX(U85:X85,COUNTA(U85:X85))&lt;0,"MEJORA CONTINUA","")</f>
        <v/>
      </c>
      <c r="T453" s="1">
        <f t="shared" si="80"/>
        <v>0</v>
      </c>
    </row>
    <row r="454" spans="2:20" x14ac:dyDescent="0.25">
      <c r="B454" s="1">
        <f>_xlfn.XLOOKUP(A454,ATLETAS!$C:$C,ATLETAS!B:B,"-")</f>
        <v>0</v>
      </c>
      <c r="C454" s="1">
        <f>_xlfn.XLOOKUP(A454,ATLETAS!$C:$C,ATLETAS!F:F,"-")</f>
        <v>0</v>
      </c>
      <c r="D454" s="19" t="str">
        <f t="shared" si="75"/>
        <v>-</v>
      </c>
      <c r="E454" s="3" t="str" cm="1">
        <f t="array" ref="E454">IFERROR(_xlfn._xlws.FILTER(BD_ATLETAS[TIEMPO],(BD_ATLETAS[ATLETA]=$A454)*(BD_ATLETAS[PRUEBA]='CHEQUEO D.M'!$B$1)*(BD_ATLETAS[SEXO]='CHEQUEO D.M'!$C$1)*(BD_ATLETAS[F. COMPETENCIA]='CHEQUEO D.M'!E$2)),"N/P")</f>
        <v>N/P</v>
      </c>
      <c r="F454" s="3" t="str" cm="1">
        <f t="array" ref="F454">IFERROR(_xlfn._xlws.FILTER(BD_ATLETAS[TIEMPO],(BD_ATLETAS[ATLETA]=$A454)*(BD_ATLETAS[PRUEBA]='CHEQUEO D.M'!$B$1)*(BD_ATLETAS[SEXO]='CHEQUEO D.M'!$C$1)*(BD_ATLETAS[F. COMPETENCIA]='CHEQUEO D.M'!F$2)),"N/P")</f>
        <v>N/P</v>
      </c>
      <c r="G454" s="3" t="str" cm="1">
        <f t="array" ref="G454">IFERROR(_xlfn._xlws.FILTER(BD_ATLETAS[TIEMPO],(BD_ATLETAS[ATLETA]=$A454)*(BD_ATLETAS[PRUEBA]='CHEQUEO D.M'!$B$1)*(BD_ATLETAS[SEXO]='CHEQUEO D.M'!$C$1)*(BD_ATLETAS[F. COMPETENCIA]='CHEQUEO D.M'!G$2)),"N/P")</f>
        <v>N/P</v>
      </c>
      <c r="H454" s="3" t="str" cm="1">
        <f t="array" ref="H454">IFERROR(_xlfn._xlws.FILTER(BD_ATLETAS[TIEMPO],(BD_ATLETAS[ATLETA]=$A454)*(BD_ATLETAS[PRUEBA]='CHEQUEO D.M'!$B$1)*(BD_ATLETAS[SEXO]='CHEQUEO D.M'!$C$1)*(BD_ATLETAS[F. COMPETENCIA]='CHEQUEO D.M'!H$2)),"N/P")</f>
        <v>N/P</v>
      </c>
      <c r="I454" s="3" t="str" cm="1">
        <f t="array" ref="I454">IFERROR(_xlfn._xlws.FILTER(BD_ATLETAS[TIEMPO],(BD_ATLETAS[ATLETA]=$A454)*(BD_ATLETAS[PRUEBA]='CHEQUEO D.M'!$B$1)*(BD_ATLETAS[SEXO]='CHEQUEO D.M'!$C$1)*(BD_ATLETAS[F. COMPETENCIA]='CHEQUEO D.M'!I$2)),"N/P")</f>
        <v>N/P</v>
      </c>
      <c r="J454" s="3" t="str" cm="1">
        <f t="array" ref="J454">IFERROR(_xlfn._xlws.FILTER(BD_ATLETAS[TIEMPO],(BD_ATLETAS[ATLETA]=$A454)*(BD_ATLETAS[PRUEBA]='CHEQUEO D.M'!$B$1)*(BD_ATLETAS[SEXO]='CHEQUEO D.M'!$C$1)*(BD_ATLETAS[F. COMPETENCIA]='CHEQUEO D.M'!J$2)),"N/P")</f>
        <v>N/P</v>
      </c>
      <c r="K454" s="3" t="str">
        <f t="shared" si="76"/>
        <v>-</v>
      </c>
      <c r="L454" s="3" t="str">
        <f t="shared" si="77"/>
        <v>-</v>
      </c>
      <c r="M454" s="1" t="str" cm="1">
        <f t="array" ref="M454">_xlfn.IFS(B454&lt;10,"",L454&gt;0,"",L454&lt;0,"VALIDO")</f>
        <v/>
      </c>
      <c r="N454" s="3" t="str">
        <f t="shared" si="78"/>
        <v/>
      </c>
      <c r="O454" s="3" t="str">
        <f t="shared" si="79"/>
        <v/>
      </c>
      <c r="P454" s="3" t="str">
        <f t="shared" si="79"/>
        <v/>
      </c>
      <c r="Q454" s="3" t="str">
        <f t="shared" si="79"/>
        <v/>
      </c>
      <c r="R454" s="3" t="str">
        <f t="shared" si="79"/>
        <v/>
      </c>
      <c r="S454" s="25" t="str" cm="1">
        <f t="array" ref="S454">IF(INDEX(U86:X86,COUNTA(U86:X86))&lt;0,"MEJORA CONTINUA","")</f>
        <v/>
      </c>
      <c r="T454" s="1">
        <f t="shared" si="80"/>
        <v>0</v>
      </c>
    </row>
    <row r="455" spans="2:20" x14ac:dyDescent="0.25">
      <c r="B455" s="1">
        <f>_xlfn.XLOOKUP(A455,ATLETAS!$C:$C,ATLETAS!B:B,"-")</f>
        <v>0</v>
      </c>
      <c r="C455" s="1">
        <f>_xlfn.XLOOKUP(A455,ATLETAS!$C:$C,ATLETAS!F:F,"-")</f>
        <v>0</v>
      </c>
      <c r="D455" s="19" t="str">
        <f t="shared" si="75"/>
        <v>-</v>
      </c>
      <c r="E455" s="3" t="str" cm="1">
        <f t="array" ref="E455">IFERROR(_xlfn._xlws.FILTER(BD_ATLETAS[TIEMPO],(BD_ATLETAS[ATLETA]=$A455)*(BD_ATLETAS[PRUEBA]='CHEQUEO D.M'!$B$1)*(BD_ATLETAS[SEXO]='CHEQUEO D.M'!$C$1)*(BD_ATLETAS[F. COMPETENCIA]='CHEQUEO D.M'!E$2)),"N/P")</f>
        <v>N/P</v>
      </c>
      <c r="F455" s="3" t="str" cm="1">
        <f t="array" ref="F455">IFERROR(_xlfn._xlws.FILTER(BD_ATLETAS[TIEMPO],(BD_ATLETAS[ATLETA]=$A455)*(BD_ATLETAS[PRUEBA]='CHEQUEO D.M'!$B$1)*(BD_ATLETAS[SEXO]='CHEQUEO D.M'!$C$1)*(BD_ATLETAS[F. COMPETENCIA]='CHEQUEO D.M'!F$2)),"N/P")</f>
        <v>N/P</v>
      </c>
      <c r="G455" s="3" t="str" cm="1">
        <f t="array" ref="G455">IFERROR(_xlfn._xlws.FILTER(BD_ATLETAS[TIEMPO],(BD_ATLETAS[ATLETA]=$A455)*(BD_ATLETAS[PRUEBA]='CHEQUEO D.M'!$B$1)*(BD_ATLETAS[SEXO]='CHEQUEO D.M'!$C$1)*(BD_ATLETAS[F. COMPETENCIA]='CHEQUEO D.M'!G$2)),"N/P")</f>
        <v>N/P</v>
      </c>
      <c r="H455" s="3" t="str" cm="1">
        <f t="array" ref="H455">IFERROR(_xlfn._xlws.FILTER(BD_ATLETAS[TIEMPO],(BD_ATLETAS[ATLETA]=$A455)*(BD_ATLETAS[PRUEBA]='CHEQUEO D.M'!$B$1)*(BD_ATLETAS[SEXO]='CHEQUEO D.M'!$C$1)*(BD_ATLETAS[F. COMPETENCIA]='CHEQUEO D.M'!H$2)),"N/P")</f>
        <v>N/P</v>
      </c>
      <c r="I455" s="3" t="str" cm="1">
        <f t="array" ref="I455">IFERROR(_xlfn._xlws.FILTER(BD_ATLETAS[TIEMPO],(BD_ATLETAS[ATLETA]=$A455)*(BD_ATLETAS[PRUEBA]='CHEQUEO D.M'!$B$1)*(BD_ATLETAS[SEXO]='CHEQUEO D.M'!$C$1)*(BD_ATLETAS[F. COMPETENCIA]='CHEQUEO D.M'!I$2)),"N/P")</f>
        <v>N/P</v>
      </c>
      <c r="J455" s="3" t="str" cm="1">
        <f t="array" ref="J455">IFERROR(_xlfn._xlws.FILTER(BD_ATLETAS[TIEMPO],(BD_ATLETAS[ATLETA]=$A455)*(BD_ATLETAS[PRUEBA]='CHEQUEO D.M'!$B$1)*(BD_ATLETAS[SEXO]='CHEQUEO D.M'!$C$1)*(BD_ATLETAS[F. COMPETENCIA]='CHEQUEO D.M'!J$2)),"N/P")</f>
        <v>N/P</v>
      </c>
      <c r="K455" s="3" t="str">
        <f t="shared" si="76"/>
        <v>-</v>
      </c>
      <c r="L455" s="3" t="str">
        <f t="shared" si="77"/>
        <v>-</v>
      </c>
      <c r="M455" s="1" t="str" cm="1">
        <f t="array" ref="M455">_xlfn.IFS(B455&lt;10,"",L455&gt;0,"",L455&lt;0,"VALIDO")</f>
        <v/>
      </c>
      <c r="N455" s="3" t="str">
        <f t="shared" si="78"/>
        <v/>
      </c>
      <c r="O455" s="3" t="str">
        <f t="shared" si="79"/>
        <v/>
      </c>
      <c r="P455" s="3" t="str">
        <f t="shared" si="79"/>
        <v/>
      </c>
      <c r="Q455" s="3" t="str">
        <f t="shared" si="79"/>
        <v/>
      </c>
      <c r="R455" s="3" t="str">
        <f t="shared" si="79"/>
        <v/>
      </c>
      <c r="S455" s="25" t="str" cm="1">
        <f t="array" ref="S455">IF(INDEX(U87:X87,COUNTA(U87:X87))&lt;0,"MEJORA CONTINUA","")</f>
        <v/>
      </c>
      <c r="T455" s="1">
        <f t="shared" si="80"/>
        <v>0</v>
      </c>
    </row>
    <row r="456" spans="2:20" x14ac:dyDescent="0.25">
      <c r="B456" s="1">
        <f>_xlfn.XLOOKUP(A456,ATLETAS!$C:$C,ATLETAS!B:B,"-")</f>
        <v>0</v>
      </c>
      <c r="C456" s="1">
        <f>_xlfn.XLOOKUP(A456,ATLETAS!$C:$C,ATLETAS!F:F,"-")</f>
        <v>0</v>
      </c>
      <c r="D456" s="19" t="str">
        <f t="shared" si="75"/>
        <v>-</v>
      </c>
      <c r="E456" s="3" t="str" cm="1">
        <f t="array" ref="E456">IFERROR(_xlfn._xlws.FILTER(BD_ATLETAS[TIEMPO],(BD_ATLETAS[ATLETA]=$A456)*(BD_ATLETAS[PRUEBA]='CHEQUEO D.M'!$B$1)*(BD_ATLETAS[SEXO]='CHEQUEO D.M'!$C$1)*(BD_ATLETAS[F. COMPETENCIA]='CHEQUEO D.M'!E$2)),"N/P")</f>
        <v>N/P</v>
      </c>
      <c r="F456" s="3" t="str" cm="1">
        <f t="array" ref="F456">IFERROR(_xlfn._xlws.FILTER(BD_ATLETAS[TIEMPO],(BD_ATLETAS[ATLETA]=$A456)*(BD_ATLETAS[PRUEBA]='CHEQUEO D.M'!$B$1)*(BD_ATLETAS[SEXO]='CHEQUEO D.M'!$C$1)*(BD_ATLETAS[F. COMPETENCIA]='CHEQUEO D.M'!F$2)),"N/P")</f>
        <v>N/P</v>
      </c>
      <c r="G456" s="3" t="str" cm="1">
        <f t="array" ref="G456">IFERROR(_xlfn._xlws.FILTER(BD_ATLETAS[TIEMPO],(BD_ATLETAS[ATLETA]=$A456)*(BD_ATLETAS[PRUEBA]='CHEQUEO D.M'!$B$1)*(BD_ATLETAS[SEXO]='CHEQUEO D.M'!$C$1)*(BD_ATLETAS[F. COMPETENCIA]='CHEQUEO D.M'!G$2)),"N/P")</f>
        <v>N/P</v>
      </c>
      <c r="H456" s="3" t="str" cm="1">
        <f t="array" ref="H456">IFERROR(_xlfn._xlws.FILTER(BD_ATLETAS[TIEMPO],(BD_ATLETAS[ATLETA]=$A456)*(BD_ATLETAS[PRUEBA]='CHEQUEO D.M'!$B$1)*(BD_ATLETAS[SEXO]='CHEQUEO D.M'!$C$1)*(BD_ATLETAS[F. COMPETENCIA]='CHEQUEO D.M'!H$2)),"N/P")</f>
        <v>N/P</v>
      </c>
      <c r="I456" s="3" t="str" cm="1">
        <f t="array" ref="I456">IFERROR(_xlfn._xlws.FILTER(BD_ATLETAS[TIEMPO],(BD_ATLETAS[ATLETA]=$A456)*(BD_ATLETAS[PRUEBA]='CHEQUEO D.M'!$B$1)*(BD_ATLETAS[SEXO]='CHEQUEO D.M'!$C$1)*(BD_ATLETAS[F. COMPETENCIA]='CHEQUEO D.M'!I$2)),"N/P")</f>
        <v>N/P</v>
      </c>
      <c r="J456" s="3" t="str" cm="1">
        <f t="array" ref="J456">IFERROR(_xlfn._xlws.FILTER(BD_ATLETAS[TIEMPO],(BD_ATLETAS[ATLETA]=$A456)*(BD_ATLETAS[PRUEBA]='CHEQUEO D.M'!$B$1)*(BD_ATLETAS[SEXO]='CHEQUEO D.M'!$C$1)*(BD_ATLETAS[F. COMPETENCIA]='CHEQUEO D.M'!J$2)),"N/P")</f>
        <v>N/P</v>
      </c>
      <c r="K456" s="3" t="str">
        <f t="shared" si="76"/>
        <v>-</v>
      </c>
      <c r="L456" s="3" t="str">
        <f t="shared" si="77"/>
        <v>-</v>
      </c>
      <c r="M456" s="1" t="str" cm="1">
        <f t="array" ref="M456">_xlfn.IFS(B456&lt;10,"",L456&gt;0,"",L456&lt;0,"VALIDO")</f>
        <v/>
      </c>
      <c r="N456" s="3" t="str">
        <f t="shared" si="78"/>
        <v/>
      </c>
      <c r="O456" s="3" t="str">
        <f t="shared" si="79"/>
        <v/>
      </c>
      <c r="P456" s="3" t="str">
        <f t="shared" si="79"/>
        <v/>
      </c>
      <c r="Q456" s="3" t="str">
        <f t="shared" si="79"/>
        <v/>
      </c>
      <c r="R456" s="3" t="str">
        <f t="shared" si="79"/>
        <v/>
      </c>
      <c r="S456" s="25" t="str" cm="1">
        <f t="array" ref="S456">IF(INDEX(U88:X88,COUNTA(U88:X88))&lt;0,"MEJORA CONTINUA","")</f>
        <v/>
      </c>
      <c r="T456" s="1">
        <f t="shared" si="80"/>
        <v>0</v>
      </c>
    </row>
    <row r="457" spans="2:20" x14ac:dyDescent="0.25">
      <c r="B457" s="1">
        <f>_xlfn.XLOOKUP(A457,ATLETAS!$C:$C,ATLETAS!B:B,"-")</f>
        <v>0</v>
      </c>
      <c r="C457" s="1">
        <f>_xlfn.XLOOKUP(A457,ATLETAS!$C:$C,ATLETAS!F:F,"-")</f>
        <v>0</v>
      </c>
      <c r="D457" s="19" t="str">
        <f t="shared" si="75"/>
        <v>-</v>
      </c>
      <c r="E457" s="3" t="str" cm="1">
        <f t="array" ref="E457">IFERROR(_xlfn._xlws.FILTER(BD_ATLETAS[TIEMPO],(BD_ATLETAS[ATLETA]=$A457)*(BD_ATLETAS[PRUEBA]='CHEQUEO D.M'!$B$1)*(BD_ATLETAS[SEXO]='CHEQUEO D.M'!$C$1)*(BD_ATLETAS[F. COMPETENCIA]='CHEQUEO D.M'!E$2)),"N/P")</f>
        <v>N/P</v>
      </c>
      <c r="F457" s="3" t="str" cm="1">
        <f t="array" ref="F457">IFERROR(_xlfn._xlws.FILTER(BD_ATLETAS[TIEMPO],(BD_ATLETAS[ATLETA]=$A457)*(BD_ATLETAS[PRUEBA]='CHEQUEO D.M'!$B$1)*(BD_ATLETAS[SEXO]='CHEQUEO D.M'!$C$1)*(BD_ATLETAS[F. COMPETENCIA]='CHEQUEO D.M'!F$2)),"N/P")</f>
        <v>N/P</v>
      </c>
      <c r="G457" s="3" t="str" cm="1">
        <f t="array" ref="G457">IFERROR(_xlfn._xlws.FILTER(BD_ATLETAS[TIEMPO],(BD_ATLETAS[ATLETA]=$A457)*(BD_ATLETAS[PRUEBA]='CHEQUEO D.M'!$B$1)*(BD_ATLETAS[SEXO]='CHEQUEO D.M'!$C$1)*(BD_ATLETAS[F. COMPETENCIA]='CHEQUEO D.M'!G$2)),"N/P")</f>
        <v>N/P</v>
      </c>
      <c r="H457" s="3" t="str" cm="1">
        <f t="array" ref="H457">IFERROR(_xlfn._xlws.FILTER(BD_ATLETAS[TIEMPO],(BD_ATLETAS[ATLETA]=$A457)*(BD_ATLETAS[PRUEBA]='CHEQUEO D.M'!$B$1)*(BD_ATLETAS[SEXO]='CHEQUEO D.M'!$C$1)*(BD_ATLETAS[F. COMPETENCIA]='CHEQUEO D.M'!H$2)),"N/P")</f>
        <v>N/P</v>
      </c>
      <c r="I457" s="3" t="str" cm="1">
        <f t="array" ref="I457">IFERROR(_xlfn._xlws.FILTER(BD_ATLETAS[TIEMPO],(BD_ATLETAS[ATLETA]=$A457)*(BD_ATLETAS[PRUEBA]='CHEQUEO D.M'!$B$1)*(BD_ATLETAS[SEXO]='CHEQUEO D.M'!$C$1)*(BD_ATLETAS[F. COMPETENCIA]='CHEQUEO D.M'!I$2)),"N/P")</f>
        <v>N/P</v>
      </c>
      <c r="J457" s="3" t="str" cm="1">
        <f t="array" ref="J457">IFERROR(_xlfn._xlws.FILTER(BD_ATLETAS[TIEMPO],(BD_ATLETAS[ATLETA]=$A457)*(BD_ATLETAS[PRUEBA]='CHEQUEO D.M'!$B$1)*(BD_ATLETAS[SEXO]='CHEQUEO D.M'!$C$1)*(BD_ATLETAS[F. COMPETENCIA]='CHEQUEO D.M'!J$2)),"N/P")</f>
        <v>N/P</v>
      </c>
      <c r="K457" s="3" t="str">
        <f t="shared" si="76"/>
        <v>-</v>
      </c>
      <c r="L457" s="3" t="str">
        <f t="shared" si="77"/>
        <v>-</v>
      </c>
      <c r="M457" s="1" t="str" cm="1">
        <f t="array" ref="M457">_xlfn.IFS(B457&lt;10,"",L457&gt;0,"",L457&lt;0,"VALIDO")</f>
        <v/>
      </c>
      <c r="N457" s="3" t="str">
        <f t="shared" si="78"/>
        <v/>
      </c>
      <c r="O457" s="3" t="str">
        <f t="shared" si="79"/>
        <v/>
      </c>
      <c r="P457" s="3" t="str">
        <f t="shared" si="79"/>
        <v/>
      </c>
      <c r="Q457" s="3" t="str">
        <f t="shared" si="79"/>
        <v/>
      </c>
      <c r="R457" s="3" t="str">
        <f t="shared" si="79"/>
        <v/>
      </c>
      <c r="S457" s="25" t="str" cm="1">
        <f t="array" ref="S457">IF(INDEX(U89:X89,COUNTA(U89:X89))&lt;0,"MEJORA CONTINUA","")</f>
        <v/>
      </c>
      <c r="T457" s="1">
        <f t="shared" si="80"/>
        <v>0</v>
      </c>
    </row>
    <row r="458" spans="2:20" x14ac:dyDescent="0.25">
      <c r="B458" s="1">
        <f>_xlfn.XLOOKUP(A458,ATLETAS!$C:$C,ATLETAS!B:B,"-")</f>
        <v>0</v>
      </c>
      <c r="C458" s="1">
        <f>_xlfn.XLOOKUP(A458,ATLETAS!$C:$C,ATLETAS!F:F,"-")</f>
        <v>0</v>
      </c>
      <c r="D458" s="19" t="str">
        <f t="shared" si="75"/>
        <v>-</v>
      </c>
      <c r="E458" s="3" t="str" cm="1">
        <f t="array" ref="E458">IFERROR(_xlfn._xlws.FILTER(BD_ATLETAS[TIEMPO],(BD_ATLETAS[ATLETA]=$A458)*(BD_ATLETAS[PRUEBA]='CHEQUEO D.M'!$B$1)*(BD_ATLETAS[SEXO]='CHEQUEO D.M'!$C$1)*(BD_ATLETAS[F. COMPETENCIA]='CHEQUEO D.M'!E$2)),"N/P")</f>
        <v>N/P</v>
      </c>
      <c r="F458" s="3" t="str" cm="1">
        <f t="array" ref="F458">IFERROR(_xlfn._xlws.FILTER(BD_ATLETAS[TIEMPO],(BD_ATLETAS[ATLETA]=$A458)*(BD_ATLETAS[PRUEBA]='CHEQUEO D.M'!$B$1)*(BD_ATLETAS[SEXO]='CHEQUEO D.M'!$C$1)*(BD_ATLETAS[F. COMPETENCIA]='CHEQUEO D.M'!F$2)),"N/P")</f>
        <v>N/P</v>
      </c>
      <c r="G458" s="3" t="str" cm="1">
        <f t="array" ref="G458">IFERROR(_xlfn._xlws.FILTER(BD_ATLETAS[TIEMPO],(BD_ATLETAS[ATLETA]=$A458)*(BD_ATLETAS[PRUEBA]='CHEQUEO D.M'!$B$1)*(BD_ATLETAS[SEXO]='CHEQUEO D.M'!$C$1)*(BD_ATLETAS[F. COMPETENCIA]='CHEQUEO D.M'!G$2)),"N/P")</f>
        <v>N/P</v>
      </c>
      <c r="H458" s="3" t="str" cm="1">
        <f t="array" ref="H458">IFERROR(_xlfn._xlws.FILTER(BD_ATLETAS[TIEMPO],(BD_ATLETAS[ATLETA]=$A458)*(BD_ATLETAS[PRUEBA]='CHEQUEO D.M'!$B$1)*(BD_ATLETAS[SEXO]='CHEQUEO D.M'!$C$1)*(BD_ATLETAS[F. COMPETENCIA]='CHEQUEO D.M'!H$2)),"N/P")</f>
        <v>N/P</v>
      </c>
      <c r="I458" s="3" t="str" cm="1">
        <f t="array" ref="I458">IFERROR(_xlfn._xlws.FILTER(BD_ATLETAS[TIEMPO],(BD_ATLETAS[ATLETA]=$A458)*(BD_ATLETAS[PRUEBA]='CHEQUEO D.M'!$B$1)*(BD_ATLETAS[SEXO]='CHEQUEO D.M'!$C$1)*(BD_ATLETAS[F. COMPETENCIA]='CHEQUEO D.M'!I$2)),"N/P")</f>
        <v>N/P</v>
      </c>
      <c r="J458" s="3" t="str" cm="1">
        <f t="array" ref="J458">IFERROR(_xlfn._xlws.FILTER(BD_ATLETAS[TIEMPO],(BD_ATLETAS[ATLETA]=$A458)*(BD_ATLETAS[PRUEBA]='CHEQUEO D.M'!$B$1)*(BD_ATLETAS[SEXO]='CHEQUEO D.M'!$C$1)*(BD_ATLETAS[F. COMPETENCIA]='CHEQUEO D.M'!J$2)),"N/P")</f>
        <v>N/P</v>
      </c>
      <c r="K458" s="3" t="str">
        <f t="shared" si="76"/>
        <v>-</v>
      </c>
      <c r="L458" s="3" t="str">
        <f t="shared" si="77"/>
        <v>-</v>
      </c>
      <c r="M458" s="1" t="str" cm="1">
        <f t="array" ref="M458">_xlfn.IFS(B458&lt;10,"",L458&gt;0,"",L458&lt;0,"VALIDO")</f>
        <v/>
      </c>
      <c r="N458" s="3" t="str">
        <f t="shared" si="78"/>
        <v/>
      </c>
      <c r="O458" s="3" t="str">
        <f t="shared" si="79"/>
        <v/>
      </c>
      <c r="P458" s="3" t="str">
        <f t="shared" si="79"/>
        <v/>
      </c>
      <c r="Q458" s="3" t="str">
        <f t="shared" si="79"/>
        <v/>
      </c>
      <c r="R458" s="3" t="str">
        <f t="shared" si="79"/>
        <v/>
      </c>
      <c r="S458" s="25" t="str" cm="1">
        <f t="array" ref="S458">IF(INDEX(U90:X90,COUNTA(U90:X90))&lt;0,"MEJORA CONTINUA","")</f>
        <v/>
      </c>
      <c r="T458" s="1">
        <f t="shared" si="80"/>
        <v>0</v>
      </c>
    </row>
    <row r="459" spans="2:20" x14ac:dyDescent="0.25">
      <c r="B459" s="1">
        <f>_xlfn.XLOOKUP(A459,ATLETAS!$C:$C,ATLETAS!B:B,"-")</f>
        <v>0</v>
      </c>
      <c r="C459" s="1">
        <f>_xlfn.XLOOKUP(A459,ATLETAS!$C:$C,ATLETAS!F:F,"-")</f>
        <v>0</v>
      </c>
      <c r="D459" s="19" t="str">
        <f t="shared" si="75"/>
        <v>-</v>
      </c>
      <c r="E459" s="3" t="str" cm="1">
        <f t="array" ref="E459">IFERROR(_xlfn._xlws.FILTER(BD_ATLETAS[TIEMPO],(BD_ATLETAS[ATLETA]=$A459)*(BD_ATLETAS[PRUEBA]='CHEQUEO D.M'!$B$1)*(BD_ATLETAS[SEXO]='CHEQUEO D.M'!$C$1)*(BD_ATLETAS[F. COMPETENCIA]='CHEQUEO D.M'!E$2)),"N/P")</f>
        <v>N/P</v>
      </c>
      <c r="F459" s="3" t="str" cm="1">
        <f t="array" ref="F459">IFERROR(_xlfn._xlws.FILTER(BD_ATLETAS[TIEMPO],(BD_ATLETAS[ATLETA]=$A459)*(BD_ATLETAS[PRUEBA]='CHEQUEO D.M'!$B$1)*(BD_ATLETAS[SEXO]='CHEQUEO D.M'!$C$1)*(BD_ATLETAS[F. COMPETENCIA]='CHEQUEO D.M'!F$2)),"N/P")</f>
        <v>N/P</v>
      </c>
      <c r="G459" s="3" t="str" cm="1">
        <f t="array" ref="G459">IFERROR(_xlfn._xlws.FILTER(BD_ATLETAS[TIEMPO],(BD_ATLETAS[ATLETA]=$A459)*(BD_ATLETAS[PRUEBA]='CHEQUEO D.M'!$B$1)*(BD_ATLETAS[SEXO]='CHEQUEO D.M'!$C$1)*(BD_ATLETAS[F. COMPETENCIA]='CHEQUEO D.M'!G$2)),"N/P")</f>
        <v>N/P</v>
      </c>
      <c r="H459" s="3" t="str" cm="1">
        <f t="array" ref="H459">IFERROR(_xlfn._xlws.FILTER(BD_ATLETAS[TIEMPO],(BD_ATLETAS[ATLETA]=$A459)*(BD_ATLETAS[PRUEBA]='CHEQUEO D.M'!$B$1)*(BD_ATLETAS[SEXO]='CHEQUEO D.M'!$C$1)*(BD_ATLETAS[F. COMPETENCIA]='CHEQUEO D.M'!H$2)),"N/P")</f>
        <v>N/P</v>
      </c>
      <c r="I459" s="3" t="str" cm="1">
        <f t="array" ref="I459">IFERROR(_xlfn._xlws.FILTER(BD_ATLETAS[TIEMPO],(BD_ATLETAS[ATLETA]=$A459)*(BD_ATLETAS[PRUEBA]='CHEQUEO D.M'!$B$1)*(BD_ATLETAS[SEXO]='CHEQUEO D.M'!$C$1)*(BD_ATLETAS[F. COMPETENCIA]='CHEQUEO D.M'!I$2)),"N/P")</f>
        <v>N/P</v>
      </c>
      <c r="J459" s="3" t="str" cm="1">
        <f t="array" ref="J459">IFERROR(_xlfn._xlws.FILTER(BD_ATLETAS[TIEMPO],(BD_ATLETAS[ATLETA]=$A459)*(BD_ATLETAS[PRUEBA]='CHEQUEO D.M'!$B$1)*(BD_ATLETAS[SEXO]='CHEQUEO D.M'!$C$1)*(BD_ATLETAS[F. COMPETENCIA]='CHEQUEO D.M'!J$2)),"N/P")</f>
        <v>N/P</v>
      </c>
      <c r="K459" s="3" t="str">
        <f t="shared" si="76"/>
        <v>-</v>
      </c>
      <c r="L459" s="3" t="str">
        <f t="shared" si="77"/>
        <v>-</v>
      </c>
      <c r="M459" s="1" t="str" cm="1">
        <f t="array" ref="M459">_xlfn.IFS(B459&lt;10,"",L459&gt;0,"",L459&lt;0,"VALIDO")</f>
        <v/>
      </c>
      <c r="N459" s="3" t="str">
        <f t="shared" si="78"/>
        <v/>
      </c>
      <c r="O459" s="3" t="str">
        <f t="shared" si="79"/>
        <v/>
      </c>
      <c r="P459" s="3" t="str">
        <f t="shared" si="79"/>
        <v/>
      </c>
      <c r="Q459" s="3" t="str">
        <f t="shared" si="79"/>
        <v/>
      </c>
      <c r="R459" s="3" t="str">
        <f t="shared" si="79"/>
        <v/>
      </c>
      <c r="S459" s="25" t="str" cm="1">
        <f t="array" ref="S459">IF(INDEX(U91:X91,COUNTA(U91:X91))&lt;0,"MEJORA CONTINUA","")</f>
        <v/>
      </c>
      <c r="T459" s="1">
        <f t="shared" si="80"/>
        <v>0</v>
      </c>
    </row>
    <row r="460" spans="2:20" x14ac:dyDescent="0.25">
      <c r="B460" s="1">
        <f>_xlfn.XLOOKUP(A460,ATLETAS!$C:$C,ATLETAS!B:B,"-")</f>
        <v>0</v>
      </c>
      <c r="C460" s="1">
        <f>_xlfn.XLOOKUP(A460,ATLETAS!$C:$C,ATLETAS!F:F,"-")</f>
        <v>0</v>
      </c>
      <c r="D460" s="19" t="str">
        <f t="shared" si="75"/>
        <v>-</v>
      </c>
      <c r="E460" s="3" t="str" cm="1">
        <f t="array" ref="E460">IFERROR(_xlfn._xlws.FILTER(BD_ATLETAS[TIEMPO],(BD_ATLETAS[ATLETA]=$A460)*(BD_ATLETAS[PRUEBA]='CHEQUEO D.M'!$B$1)*(BD_ATLETAS[SEXO]='CHEQUEO D.M'!$C$1)*(BD_ATLETAS[F. COMPETENCIA]='CHEQUEO D.M'!E$2)),"N/P")</f>
        <v>N/P</v>
      </c>
      <c r="F460" s="3" t="str" cm="1">
        <f t="array" ref="F460">IFERROR(_xlfn._xlws.FILTER(BD_ATLETAS[TIEMPO],(BD_ATLETAS[ATLETA]=$A460)*(BD_ATLETAS[PRUEBA]='CHEQUEO D.M'!$B$1)*(BD_ATLETAS[SEXO]='CHEQUEO D.M'!$C$1)*(BD_ATLETAS[F. COMPETENCIA]='CHEQUEO D.M'!F$2)),"N/P")</f>
        <v>N/P</v>
      </c>
      <c r="G460" s="3" t="str" cm="1">
        <f t="array" ref="G460">IFERROR(_xlfn._xlws.FILTER(BD_ATLETAS[TIEMPO],(BD_ATLETAS[ATLETA]=$A460)*(BD_ATLETAS[PRUEBA]='CHEQUEO D.M'!$B$1)*(BD_ATLETAS[SEXO]='CHEQUEO D.M'!$C$1)*(BD_ATLETAS[F. COMPETENCIA]='CHEQUEO D.M'!G$2)),"N/P")</f>
        <v>N/P</v>
      </c>
      <c r="H460" s="3" t="str" cm="1">
        <f t="array" ref="H460">IFERROR(_xlfn._xlws.FILTER(BD_ATLETAS[TIEMPO],(BD_ATLETAS[ATLETA]=$A460)*(BD_ATLETAS[PRUEBA]='CHEQUEO D.M'!$B$1)*(BD_ATLETAS[SEXO]='CHEQUEO D.M'!$C$1)*(BD_ATLETAS[F. COMPETENCIA]='CHEQUEO D.M'!H$2)),"N/P")</f>
        <v>N/P</v>
      </c>
      <c r="I460" s="3" t="str" cm="1">
        <f t="array" ref="I460">IFERROR(_xlfn._xlws.FILTER(BD_ATLETAS[TIEMPO],(BD_ATLETAS[ATLETA]=$A460)*(BD_ATLETAS[PRUEBA]='CHEQUEO D.M'!$B$1)*(BD_ATLETAS[SEXO]='CHEQUEO D.M'!$C$1)*(BD_ATLETAS[F. COMPETENCIA]='CHEQUEO D.M'!I$2)),"N/P")</f>
        <v>N/P</v>
      </c>
      <c r="J460" s="3" t="str" cm="1">
        <f t="array" ref="J460">IFERROR(_xlfn._xlws.FILTER(BD_ATLETAS[TIEMPO],(BD_ATLETAS[ATLETA]=$A460)*(BD_ATLETAS[PRUEBA]='CHEQUEO D.M'!$B$1)*(BD_ATLETAS[SEXO]='CHEQUEO D.M'!$C$1)*(BD_ATLETAS[F. COMPETENCIA]='CHEQUEO D.M'!J$2)),"N/P")</f>
        <v>N/P</v>
      </c>
      <c r="K460" s="3" t="str">
        <f t="shared" si="76"/>
        <v>-</v>
      </c>
      <c r="L460" s="3" t="str">
        <f t="shared" si="77"/>
        <v>-</v>
      </c>
      <c r="M460" s="1" t="str" cm="1">
        <f t="array" ref="M460">_xlfn.IFS(B460&lt;10,"",L460&gt;0,"",L460&lt;0,"VALIDO")</f>
        <v/>
      </c>
      <c r="N460" s="3" t="str">
        <f t="shared" si="78"/>
        <v/>
      </c>
      <c r="O460" s="3" t="str">
        <f t="shared" si="79"/>
        <v/>
      </c>
      <c r="P460" s="3" t="str">
        <f t="shared" si="79"/>
        <v/>
      </c>
      <c r="Q460" s="3" t="str">
        <f t="shared" si="79"/>
        <v/>
      </c>
      <c r="R460" s="3" t="str">
        <f t="shared" si="79"/>
        <v/>
      </c>
      <c r="S460" s="25" t="str" cm="1">
        <f t="array" ref="S460">IF(INDEX(U92:X92,COUNTA(U92:X92))&lt;0,"MEJORA CONTINUA","")</f>
        <v/>
      </c>
      <c r="T460" s="1">
        <f t="shared" si="80"/>
        <v>0</v>
      </c>
    </row>
    <row r="461" spans="2:20" x14ac:dyDescent="0.25">
      <c r="B461" s="1">
        <f>_xlfn.XLOOKUP(A461,ATLETAS!$C:$C,ATLETAS!B:B,"-")</f>
        <v>0</v>
      </c>
      <c r="C461" s="1">
        <f>_xlfn.XLOOKUP(A461,ATLETAS!$C:$C,ATLETAS!F:F,"-")</f>
        <v>0</v>
      </c>
      <c r="D461" s="19" t="str">
        <f t="shared" si="75"/>
        <v>-</v>
      </c>
      <c r="E461" s="3" t="str" cm="1">
        <f t="array" ref="E461">IFERROR(_xlfn._xlws.FILTER(BD_ATLETAS[TIEMPO],(BD_ATLETAS[ATLETA]=$A461)*(BD_ATLETAS[PRUEBA]='CHEQUEO D.M'!$B$1)*(BD_ATLETAS[SEXO]='CHEQUEO D.M'!$C$1)*(BD_ATLETAS[F. COMPETENCIA]='CHEQUEO D.M'!E$2)),"N/P")</f>
        <v>N/P</v>
      </c>
      <c r="F461" s="3" t="str" cm="1">
        <f t="array" ref="F461">IFERROR(_xlfn._xlws.FILTER(BD_ATLETAS[TIEMPO],(BD_ATLETAS[ATLETA]=$A461)*(BD_ATLETAS[PRUEBA]='CHEQUEO D.M'!$B$1)*(BD_ATLETAS[SEXO]='CHEQUEO D.M'!$C$1)*(BD_ATLETAS[F. COMPETENCIA]='CHEQUEO D.M'!F$2)),"N/P")</f>
        <v>N/P</v>
      </c>
      <c r="G461" s="3" t="str" cm="1">
        <f t="array" ref="G461">IFERROR(_xlfn._xlws.FILTER(BD_ATLETAS[TIEMPO],(BD_ATLETAS[ATLETA]=$A461)*(BD_ATLETAS[PRUEBA]='CHEQUEO D.M'!$B$1)*(BD_ATLETAS[SEXO]='CHEQUEO D.M'!$C$1)*(BD_ATLETAS[F. COMPETENCIA]='CHEQUEO D.M'!G$2)),"N/P")</f>
        <v>N/P</v>
      </c>
      <c r="H461" s="3" t="str" cm="1">
        <f t="array" ref="H461">IFERROR(_xlfn._xlws.FILTER(BD_ATLETAS[TIEMPO],(BD_ATLETAS[ATLETA]=$A461)*(BD_ATLETAS[PRUEBA]='CHEQUEO D.M'!$B$1)*(BD_ATLETAS[SEXO]='CHEQUEO D.M'!$C$1)*(BD_ATLETAS[F. COMPETENCIA]='CHEQUEO D.M'!H$2)),"N/P")</f>
        <v>N/P</v>
      </c>
      <c r="I461" s="3" t="str" cm="1">
        <f t="array" ref="I461">IFERROR(_xlfn._xlws.FILTER(BD_ATLETAS[TIEMPO],(BD_ATLETAS[ATLETA]=$A461)*(BD_ATLETAS[PRUEBA]='CHEQUEO D.M'!$B$1)*(BD_ATLETAS[SEXO]='CHEQUEO D.M'!$C$1)*(BD_ATLETAS[F. COMPETENCIA]='CHEQUEO D.M'!I$2)),"N/P")</f>
        <v>N/P</v>
      </c>
      <c r="J461" s="3" t="str" cm="1">
        <f t="array" ref="J461">IFERROR(_xlfn._xlws.FILTER(BD_ATLETAS[TIEMPO],(BD_ATLETAS[ATLETA]=$A461)*(BD_ATLETAS[PRUEBA]='CHEQUEO D.M'!$B$1)*(BD_ATLETAS[SEXO]='CHEQUEO D.M'!$C$1)*(BD_ATLETAS[F. COMPETENCIA]='CHEQUEO D.M'!J$2)),"N/P")</f>
        <v>N/P</v>
      </c>
      <c r="K461" s="3" t="str">
        <f t="shared" si="76"/>
        <v>-</v>
      </c>
      <c r="L461" s="3" t="str">
        <f t="shared" si="77"/>
        <v>-</v>
      </c>
      <c r="M461" s="1" t="str" cm="1">
        <f t="array" ref="M461">_xlfn.IFS(B461&lt;10,"",L461&gt;0,"",L461&lt;0,"VALIDO")</f>
        <v/>
      </c>
      <c r="N461" s="3" t="str">
        <f t="shared" si="78"/>
        <v/>
      </c>
      <c r="O461" s="3" t="str">
        <f t="shared" si="79"/>
        <v/>
      </c>
      <c r="P461" s="3" t="str">
        <f t="shared" si="79"/>
        <v/>
      </c>
      <c r="Q461" s="3" t="str">
        <f t="shared" si="79"/>
        <v/>
      </c>
      <c r="R461" s="3" t="str">
        <f t="shared" si="79"/>
        <v/>
      </c>
      <c r="S461" s="25" t="str" cm="1">
        <f t="array" ref="S461">IF(INDEX(U93:X93,COUNTA(U93:X93))&lt;0,"MEJORA CONTINUA","")</f>
        <v/>
      </c>
      <c r="T461" s="1">
        <f t="shared" si="80"/>
        <v>0</v>
      </c>
    </row>
    <row r="462" spans="2:20" x14ac:dyDescent="0.25">
      <c r="B462" s="1">
        <f>_xlfn.XLOOKUP(A462,ATLETAS!$C:$C,ATLETAS!B:B,"-")</f>
        <v>0</v>
      </c>
      <c r="C462" s="1">
        <f>_xlfn.XLOOKUP(A462,ATLETAS!$C:$C,ATLETAS!F:F,"-")</f>
        <v>0</v>
      </c>
      <c r="D462" s="19" t="str">
        <f t="shared" si="75"/>
        <v>-</v>
      </c>
      <c r="E462" s="3" t="str" cm="1">
        <f t="array" ref="E462">IFERROR(_xlfn._xlws.FILTER(BD_ATLETAS[TIEMPO],(BD_ATLETAS[ATLETA]=$A462)*(BD_ATLETAS[PRUEBA]='CHEQUEO D.M'!$B$1)*(BD_ATLETAS[SEXO]='CHEQUEO D.M'!$C$1)*(BD_ATLETAS[F. COMPETENCIA]='CHEQUEO D.M'!E$2)),"N/P")</f>
        <v>N/P</v>
      </c>
      <c r="F462" s="3" t="str" cm="1">
        <f t="array" ref="F462">IFERROR(_xlfn._xlws.FILTER(BD_ATLETAS[TIEMPO],(BD_ATLETAS[ATLETA]=$A462)*(BD_ATLETAS[PRUEBA]='CHEQUEO D.M'!$B$1)*(BD_ATLETAS[SEXO]='CHEQUEO D.M'!$C$1)*(BD_ATLETAS[F. COMPETENCIA]='CHEQUEO D.M'!F$2)),"N/P")</f>
        <v>N/P</v>
      </c>
      <c r="G462" s="3" t="str" cm="1">
        <f t="array" ref="G462">IFERROR(_xlfn._xlws.FILTER(BD_ATLETAS[TIEMPO],(BD_ATLETAS[ATLETA]=$A462)*(BD_ATLETAS[PRUEBA]='CHEQUEO D.M'!$B$1)*(BD_ATLETAS[SEXO]='CHEQUEO D.M'!$C$1)*(BD_ATLETAS[F. COMPETENCIA]='CHEQUEO D.M'!G$2)),"N/P")</f>
        <v>N/P</v>
      </c>
      <c r="H462" s="3" t="str" cm="1">
        <f t="array" ref="H462">IFERROR(_xlfn._xlws.FILTER(BD_ATLETAS[TIEMPO],(BD_ATLETAS[ATLETA]=$A462)*(BD_ATLETAS[PRUEBA]='CHEQUEO D.M'!$B$1)*(BD_ATLETAS[SEXO]='CHEQUEO D.M'!$C$1)*(BD_ATLETAS[F. COMPETENCIA]='CHEQUEO D.M'!H$2)),"N/P")</f>
        <v>N/P</v>
      </c>
      <c r="I462" s="3" t="str" cm="1">
        <f t="array" ref="I462">IFERROR(_xlfn._xlws.FILTER(BD_ATLETAS[TIEMPO],(BD_ATLETAS[ATLETA]=$A462)*(BD_ATLETAS[PRUEBA]='CHEQUEO D.M'!$B$1)*(BD_ATLETAS[SEXO]='CHEQUEO D.M'!$C$1)*(BD_ATLETAS[F. COMPETENCIA]='CHEQUEO D.M'!I$2)),"N/P")</f>
        <v>N/P</v>
      </c>
      <c r="J462" s="3" t="str" cm="1">
        <f t="array" ref="J462">IFERROR(_xlfn._xlws.FILTER(BD_ATLETAS[TIEMPO],(BD_ATLETAS[ATLETA]=$A462)*(BD_ATLETAS[PRUEBA]='CHEQUEO D.M'!$B$1)*(BD_ATLETAS[SEXO]='CHEQUEO D.M'!$C$1)*(BD_ATLETAS[F. COMPETENCIA]='CHEQUEO D.M'!J$2)),"N/P")</f>
        <v>N/P</v>
      </c>
      <c r="K462" s="3" t="str">
        <f t="shared" si="76"/>
        <v>-</v>
      </c>
      <c r="L462" s="3" t="str">
        <f t="shared" si="77"/>
        <v>-</v>
      </c>
      <c r="M462" s="1" t="str" cm="1">
        <f t="array" ref="M462">_xlfn.IFS(B462&lt;10,"",L462&gt;0,"",L462&lt;0,"VALIDO")</f>
        <v/>
      </c>
      <c r="N462" s="3" t="str">
        <f t="shared" si="78"/>
        <v/>
      </c>
      <c r="O462" s="3" t="str">
        <f t="shared" si="79"/>
        <v/>
      </c>
      <c r="P462" s="3" t="str">
        <f t="shared" si="79"/>
        <v/>
      </c>
      <c r="Q462" s="3" t="str">
        <f t="shared" si="79"/>
        <v/>
      </c>
      <c r="R462" s="3" t="str">
        <f t="shared" si="79"/>
        <v/>
      </c>
      <c r="S462" s="25" t="str" cm="1">
        <f t="array" ref="S462">IF(INDEX(U94:X94,COUNTA(U94:X94))&lt;0,"MEJORA CONTINUA","")</f>
        <v/>
      </c>
      <c r="T462" s="1">
        <f t="shared" si="80"/>
        <v>0</v>
      </c>
    </row>
    <row r="463" spans="2:20" x14ac:dyDescent="0.25">
      <c r="B463" s="1">
        <f>_xlfn.XLOOKUP(A463,ATLETAS!$C:$C,ATLETAS!B:B,"-")</f>
        <v>0</v>
      </c>
      <c r="C463" s="1">
        <f>_xlfn.XLOOKUP(A463,ATLETAS!$C:$C,ATLETAS!F:F,"-")</f>
        <v>0</v>
      </c>
      <c r="D463" s="19" t="str">
        <f t="shared" si="75"/>
        <v>-</v>
      </c>
      <c r="E463" s="3" t="str" cm="1">
        <f t="array" ref="E463">IFERROR(_xlfn._xlws.FILTER(BD_ATLETAS[TIEMPO],(BD_ATLETAS[ATLETA]=$A463)*(BD_ATLETAS[PRUEBA]='CHEQUEO D.M'!$B$1)*(BD_ATLETAS[SEXO]='CHEQUEO D.M'!$C$1)*(BD_ATLETAS[F. COMPETENCIA]='CHEQUEO D.M'!E$2)),"N/P")</f>
        <v>N/P</v>
      </c>
      <c r="F463" s="3" t="str" cm="1">
        <f t="array" ref="F463">IFERROR(_xlfn._xlws.FILTER(BD_ATLETAS[TIEMPO],(BD_ATLETAS[ATLETA]=$A463)*(BD_ATLETAS[PRUEBA]='CHEQUEO D.M'!$B$1)*(BD_ATLETAS[SEXO]='CHEQUEO D.M'!$C$1)*(BD_ATLETAS[F. COMPETENCIA]='CHEQUEO D.M'!F$2)),"N/P")</f>
        <v>N/P</v>
      </c>
      <c r="G463" s="3" t="str" cm="1">
        <f t="array" ref="G463">IFERROR(_xlfn._xlws.FILTER(BD_ATLETAS[TIEMPO],(BD_ATLETAS[ATLETA]=$A463)*(BD_ATLETAS[PRUEBA]='CHEQUEO D.M'!$B$1)*(BD_ATLETAS[SEXO]='CHEQUEO D.M'!$C$1)*(BD_ATLETAS[F. COMPETENCIA]='CHEQUEO D.M'!G$2)),"N/P")</f>
        <v>N/P</v>
      </c>
      <c r="H463" s="3" t="str" cm="1">
        <f t="array" ref="H463">IFERROR(_xlfn._xlws.FILTER(BD_ATLETAS[TIEMPO],(BD_ATLETAS[ATLETA]=$A463)*(BD_ATLETAS[PRUEBA]='CHEQUEO D.M'!$B$1)*(BD_ATLETAS[SEXO]='CHEQUEO D.M'!$C$1)*(BD_ATLETAS[F. COMPETENCIA]='CHEQUEO D.M'!H$2)),"N/P")</f>
        <v>N/P</v>
      </c>
      <c r="I463" s="3" t="str" cm="1">
        <f t="array" ref="I463">IFERROR(_xlfn._xlws.FILTER(BD_ATLETAS[TIEMPO],(BD_ATLETAS[ATLETA]=$A463)*(BD_ATLETAS[PRUEBA]='CHEQUEO D.M'!$B$1)*(BD_ATLETAS[SEXO]='CHEQUEO D.M'!$C$1)*(BD_ATLETAS[F. COMPETENCIA]='CHEQUEO D.M'!I$2)),"N/P")</f>
        <v>N/P</v>
      </c>
      <c r="J463" s="3" t="str" cm="1">
        <f t="array" ref="J463">IFERROR(_xlfn._xlws.FILTER(BD_ATLETAS[TIEMPO],(BD_ATLETAS[ATLETA]=$A463)*(BD_ATLETAS[PRUEBA]='CHEQUEO D.M'!$B$1)*(BD_ATLETAS[SEXO]='CHEQUEO D.M'!$C$1)*(BD_ATLETAS[F. COMPETENCIA]='CHEQUEO D.M'!J$2)),"N/P")</f>
        <v>N/P</v>
      </c>
      <c r="K463" s="3" t="str">
        <f t="shared" si="76"/>
        <v>-</v>
      </c>
      <c r="L463" s="3" t="str">
        <f t="shared" si="77"/>
        <v>-</v>
      </c>
      <c r="M463" s="1" t="str" cm="1">
        <f t="array" ref="M463">_xlfn.IFS(B463&lt;10,"",L463&gt;0,"",L463&lt;0,"VALIDO")</f>
        <v/>
      </c>
      <c r="N463" s="3" t="str">
        <f t="shared" si="78"/>
        <v/>
      </c>
      <c r="O463" s="3" t="str">
        <f t="shared" si="79"/>
        <v/>
      </c>
      <c r="P463" s="3" t="str">
        <f t="shared" si="79"/>
        <v/>
      </c>
      <c r="Q463" s="3" t="str">
        <f t="shared" si="79"/>
        <v/>
      </c>
      <c r="R463" s="3" t="str">
        <f t="shared" si="79"/>
        <v/>
      </c>
      <c r="S463" s="25" t="str" cm="1">
        <f t="array" ref="S463">IF(INDEX(U95:X95,COUNTA(U95:X95))&lt;0,"MEJORA CONTINUA","")</f>
        <v/>
      </c>
      <c r="T463" s="1">
        <f t="shared" si="80"/>
        <v>0</v>
      </c>
    </row>
    <row r="464" spans="2:20" x14ac:dyDescent="0.25">
      <c r="B464" s="1">
        <f>_xlfn.XLOOKUP(A464,ATLETAS!$C:$C,ATLETAS!B:B,"-")</f>
        <v>0</v>
      </c>
      <c r="C464" s="1">
        <f>_xlfn.XLOOKUP(A464,ATLETAS!$C:$C,ATLETAS!F:F,"-")</f>
        <v>0</v>
      </c>
      <c r="D464" s="19" t="str">
        <f t="shared" si="75"/>
        <v>-</v>
      </c>
      <c r="E464" s="3" t="str" cm="1">
        <f t="array" ref="E464">IFERROR(_xlfn._xlws.FILTER(BD_ATLETAS[TIEMPO],(BD_ATLETAS[ATLETA]=$A464)*(BD_ATLETAS[PRUEBA]='CHEQUEO D.M'!$B$1)*(BD_ATLETAS[SEXO]='CHEQUEO D.M'!$C$1)*(BD_ATLETAS[F. COMPETENCIA]='CHEQUEO D.M'!E$2)),"N/P")</f>
        <v>N/P</v>
      </c>
      <c r="F464" s="3" t="str" cm="1">
        <f t="array" ref="F464">IFERROR(_xlfn._xlws.FILTER(BD_ATLETAS[TIEMPO],(BD_ATLETAS[ATLETA]=$A464)*(BD_ATLETAS[PRUEBA]='CHEQUEO D.M'!$B$1)*(BD_ATLETAS[SEXO]='CHEQUEO D.M'!$C$1)*(BD_ATLETAS[F. COMPETENCIA]='CHEQUEO D.M'!F$2)),"N/P")</f>
        <v>N/P</v>
      </c>
      <c r="G464" s="3" t="str" cm="1">
        <f t="array" ref="G464">IFERROR(_xlfn._xlws.FILTER(BD_ATLETAS[TIEMPO],(BD_ATLETAS[ATLETA]=$A464)*(BD_ATLETAS[PRUEBA]='CHEQUEO D.M'!$B$1)*(BD_ATLETAS[SEXO]='CHEQUEO D.M'!$C$1)*(BD_ATLETAS[F. COMPETENCIA]='CHEQUEO D.M'!G$2)),"N/P")</f>
        <v>N/P</v>
      </c>
      <c r="H464" s="3" t="str" cm="1">
        <f t="array" ref="H464">IFERROR(_xlfn._xlws.FILTER(BD_ATLETAS[TIEMPO],(BD_ATLETAS[ATLETA]=$A464)*(BD_ATLETAS[PRUEBA]='CHEQUEO D.M'!$B$1)*(BD_ATLETAS[SEXO]='CHEQUEO D.M'!$C$1)*(BD_ATLETAS[F. COMPETENCIA]='CHEQUEO D.M'!H$2)),"N/P")</f>
        <v>N/P</v>
      </c>
      <c r="I464" s="3" t="str" cm="1">
        <f t="array" ref="I464">IFERROR(_xlfn._xlws.FILTER(BD_ATLETAS[TIEMPO],(BD_ATLETAS[ATLETA]=$A464)*(BD_ATLETAS[PRUEBA]='CHEQUEO D.M'!$B$1)*(BD_ATLETAS[SEXO]='CHEQUEO D.M'!$C$1)*(BD_ATLETAS[F. COMPETENCIA]='CHEQUEO D.M'!I$2)),"N/P")</f>
        <v>N/P</v>
      </c>
      <c r="J464" s="3" t="str" cm="1">
        <f t="array" ref="J464">IFERROR(_xlfn._xlws.FILTER(BD_ATLETAS[TIEMPO],(BD_ATLETAS[ATLETA]=$A464)*(BD_ATLETAS[PRUEBA]='CHEQUEO D.M'!$B$1)*(BD_ATLETAS[SEXO]='CHEQUEO D.M'!$C$1)*(BD_ATLETAS[F. COMPETENCIA]='CHEQUEO D.M'!J$2)),"N/P")</f>
        <v>N/P</v>
      </c>
      <c r="K464" s="3" t="str">
        <f t="shared" si="76"/>
        <v>-</v>
      </c>
      <c r="L464" s="3" t="str">
        <f t="shared" si="77"/>
        <v>-</v>
      </c>
      <c r="M464" s="1" t="str" cm="1">
        <f t="array" ref="M464">_xlfn.IFS(B464&lt;10,"",L464&gt;0,"",L464&lt;0,"VALIDO")</f>
        <v/>
      </c>
      <c r="N464" s="3" t="str">
        <f t="shared" si="78"/>
        <v/>
      </c>
      <c r="O464" s="3" t="str">
        <f t="shared" si="79"/>
        <v/>
      </c>
      <c r="P464" s="3" t="str">
        <f t="shared" si="79"/>
        <v/>
      </c>
      <c r="Q464" s="3" t="str">
        <f t="shared" si="79"/>
        <v/>
      </c>
      <c r="R464" s="3" t="str">
        <f t="shared" si="79"/>
        <v/>
      </c>
      <c r="S464" s="25" t="str" cm="1">
        <f t="array" ref="S464">IF(INDEX(U96:X96,COUNTA(U96:X96))&lt;0,"MEJORA CONTINUA","")</f>
        <v/>
      </c>
      <c r="T464" s="1">
        <f t="shared" si="80"/>
        <v>0</v>
      </c>
    </row>
    <row r="465" spans="2:20" x14ac:dyDescent="0.25">
      <c r="B465" s="1">
        <f>_xlfn.XLOOKUP(A465,ATLETAS!$C:$C,ATLETAS!B:B,"-")</f>
        <v>0</v>
      </c>
      <c r="C465" s="1">
        <f>_xlfn.XLOOKUP(A465,ATLETAS!$C:$C,ATLETAS!F:F,"-")</f>
        <v>0</v>
      </c>
      <c r="D465" s="19" t="str">
        <f t="shared" si="75"/>
        <v>-</v>
      </c>
      <c r="E465" s="3" t="str" cm="1">
        <f t="array" ref="E465">IFERROR(_xlfn._xlws.FILTER(BD_ATLETAS[TIEMPO],(BD_ATLETAS[ATLETA]=$A465)*(BD_ATLETAS[PRUEBA]='CHEQUEO D.M'!$B$1)*(BD_ATLETAS[SEXO]='CHEQUEO D.M'!$C$1)*(BD_ATLETAS[F. COMPETENCIA]='CHEQUEO D.M'!E$2)),"N/P")</f>
        <v>N/P</v>
      </c>
      <c r="F465" s="3" t="str" cm="1">
        <f t="array" ref="F465">IFERROR(_xlfn._xlws.FILTER(BD_ATLETAS[TIEMPO],(BD_ATLETAS[ATLETA]=$A465)*(BD_ATLETAS[PRUEBA]='CHEQUEO D.M'!$B$1)*(BD_ATLETAS[SEXO]='CHEQUEO D.M'!$C$1)*(BD_ATLETAS[F. COMPETENCIA]='CHEQUEO D.M'!F$2)),"N/P")</f>
        <v>N/P</v>
      </c>
      <c r="G465" s="3" t="str" cm="1">
        <f t="array" ref="G465">IFERROR(_xlfn._xlws.FILTER(BD_ATLETAS[TIEMPO],(BD_ATLETAS[ATLETA]=$A465)*(BD_ATLETAS[PRUEBA]='CHEQUEO D.M'!$B$1)*(BD_ATLETAS[SEXO]='CHEQUEO D.M'!$C$1)*(BD_ATLETAS[F. COMPETENCIA]='CHEQUEO D.M'!G$2)),"N/P")</f>
        <v>N/P</v>
      </c>
      <c r="H465" s="3" t="str" cm="1">
        <f t="array" ref="H465">IFERROR(_xlfn._xlws.FILTER(BD_ATLETAS[TIEMPO],(BD_ATLETAS[ATLETA]=$A465)*(BD_ATLETAS[PRUEBA]='CHEQUEO D.M'!$B$1)*(BD_ATLETAS[SEXO]='CHEQUEO D.M'!$C$1)*(BD_ATLETAS[F. COMPETENCIA]='CHEQUEO D.M'!H$2)),"N/P")</f>
        <v>N/P</v>
      </c>
      <c r="I465" s="3" t="str" cm="1">
        <f t="array" ref="I465">IFERROR(_xlfn._xlws.FILTER(BD_ATLETAS[TIEMPO],(BD_ATLETAS[ATLETA]=$A465)*(BD_ATLETAS[PRUEBA]='CHEQUEO D.M'!$B$1)*(BD_ATLETAS[SEXO]='CHEQUEO D.M'!$C$1)*(BD_ATLETAS[F. COMPETENCIA]='CHEQUEO D.M'!I$2)),"N/P")</f>
        <v>N/P</v>
      </c>
      <c r="J465" s="3" t="str" cm="1">
        <f t="array" ref="J465">IFERROR(_xlfn._xlws.FILTER(BD_ATLETAS[TIEMPO],(BD_ATLETAS[ATLETA]=$A465)*(BD_ATLETAS[PRUEBA]='CHEQUEO D.M'!$B$1)*(BD_ATLETAS[SEXO]='CHEQUEO D.M'!$C$1)*(BD_ATLETAS[F. COMPETENCIA]='CHEQUEO D.M'!J$2)),"N/P")</f>
        <v>N/P</v>
      </c>
      <c r="K465" s="3" t="str">
        <f t="shared" si="76"/>
        <v>-</v>
      </c>
      <c r="L465" s="3" t="str">
        <f t="shared" si="77"/>
        <v>-</v>
      </c>
      <c r="M465" s="1" t="str" cm="1">
        <f t="array" ref="M465">_xlfn.IFS(B465&lt;10,"",L465&gt;0,"",L465&lt;0,"VALIDO")</f>
        <v/>
      </c>
      <c r="N465" s="3" t="str">
        <f t="shared" si="78"/>
        <v/>
      </c>
      <c r="O465" s="3" t="str">
        <f t="shared" si="79"/>
        <v/>
      </c>
      <c r="P465" s="3" t="str">
        <f t="shared" si="79"/>
        <v/>
      </c>
      <c r="Q465" s="3" t="str">
        <f t="shared" si="79"/>
        <v/>
      </c>
      <c r="R465" s="3" t="str">
        <f t="shared" si="79"/>
        <v/>
      </c>
      <c r="S465" s="25" t="str" cm="1">
        <f t="array" ref="S465">IF(INDEX(U97:X97,COUNTA(U97:X97))&lt;0,"MEJORA CONTINUA","")</f>
        <v/>
      </c>
      <c r="T465" s="1">
        <f t="shared" si="80"/>
        <v>0</v>
      </c>
    </row>
    <row r="466" spans="2:20" x14ac:dyDescent="0.25">
      <c r="B466" s="1">
        <f>_xlfn.XLOOKUP(A466,ATLETAS!$C:$C,ATLETAS!B:B,"-")</f>
        <v>0</v>
      </c>
      <c r="C466" s="1">
        <f>_xlfn.XLOOKUP(A466,ATLETAS!$C:$C,ATLETAS!F:F,"-")</f>
        <v>0</v>
      </c>
      <c r="D466" s="19" t="str">
        <f t="shared" si="75"/>
        <v>-</v>
      </c>
      <c r="E466" s="3" t="str" cm="1">
        <f t="array" ref="E466">IFERROR(_xlfn._xlws.FILTER(BD_ATLETAS[TIEMPO],(BD_ATLETAS[ATLETA]=$A466)*(BD_ATLETAS[PRUEBA]='CHEQUEO D.M'!$B$1)*(BD_ATLETAS[SEXO]='CHEQUEO D.M'!$C$1)*(BD_ATLETAS[F. COMPETENCIA]='CHEQUEO D.M'!E$2)),"N/P")</f>
        <v>N/P</v>
      </c>
      <c r="F466" s="3" t="str" cm="1">
        <f t="array" ref="F466">IFERROR(_xlfn._xlws.FILTER(BD_ATLETAS[TIEMPO],(BD_ATLETAS[ATLETA]=$A466)*(BD_ATLETAS[PRUEBA]='CHEQUEO D.M'!$B$1)*(BD_ATLETAS[SEXO]='CHEQUEO D.M'!$C$1)*(BD_ATLETAS[F. COMPETENCIA]='CHEQUEO D.M'!F$2)),"N/P")</f>
        <v>N/P</v>
      </c>
      <c r="G466" s="3" t="str" cm="1">
        <f t="array" ref="G466">IFERROR(_xlfn._xlws.FILTER(BD_ATLETAS[TIEMPO],(BD_ATLETAS[ATLETA]=$A466)*(BD_ATLETAS[PRUEBA]='CHEQUEO D.M'!$B$1)*(BD_ATLETAS[SEXO]='CHEQUEO D.M'!$C$1)*(BD_ATLETAS[F. COMPETENCIA]='CHEQUEO D.M'!G$2)),"N/P")</f>
        <v>N/P</v>
      </c>
      <c r="H466" s="3" t="str" cm="1">
        <f t="array" ref="H466">IFERROR(_xlfn._xlws.FILTER(BD_ATLETAS[TIEMPO],(BD_ATLETAS[ATLETA]=$A466)*(BD_ATLETAS[PRUEBA]='CHEQUEO D.M'!$B$1)*(BD_ATLETAS[SEXO]='CHEQUEO D.M'!$C$1)*(BD_ATLETAS[F. COMPETENCIA]='CHEQUEO D.M'!H$2)),"N/P")</f>
        <v>N/P</v>
      </c>
      <c r="I466" s="3" t="str" cm="1">
        <f t="array" ref="I466">IFERROR(_xlfn._xlws.FILTER(BD_ATLETAS[TIEMPO],(BD_ATLETAS[ATLETA]=$A466)*(BD_ATLETAS[PRUEBA]='CHEQUEO D.M'!$B$1)*(BD_ATLETAS[SEXO]='CHEQUEO D.M'!$C$1)*(BD_ATLETAS[F. COMPETENCIA]='CHEQUEO D.M'!I$2)),"N/P")</f>
        <v>N/P</v>
      </c>
      <c r="J466" s="3" t="str" cm="1">
        <f t="array" ref="J466">IFERROR(_xlfn._xlws.FILTER(BD_ATLETAS[TIEMPO],(BD_ATLETAS[ATLETA]=$A466)*(BD_ATLETAS[PRUEBA]='CHEQUEO D.M'!$B$1)*(BD_ATLETAS[SEXO]='CHEQUEO D.M'!$C$1)*(BD_ATLETAS[F. COMPETENCIA]='CHEQUEO D.M'!J$2)),"N/P")</f>
        <v>N/P</v>
      </c>
      <c r="K466" s="3" t="str">
        <f t="shared" si="76"/>
        <v>-</v>
      </c>
      <c r="L466" s="3" t="str">
        <f t="shared" si="77"/>
        <v>-</v>
      </c>
      <c r="M466" s="1" t="str" cm="1">
        <f t="array" ref="M466">_xlfn.IFS(B466&lt;10,"",L466&gt;0,"",L466&lt;0,"VALIDO")</f>
        <v/>
      </c>
      <c r="N466" s="3" t="str">
        <f t="shared" si="78"/>
        <v/>
      </c>
      <c r="O466" s="3" t="str">
        <f t="shared" si="79"/>
        <v/>
      </c>
      <c r="P466" s="3" t="str">
        <f t="shared" si="79"/>
        <v/>
      </c>
      <c r="Q466" s="3" t="str">
        <f t="shared" si="79"/>
        <v/>
      </c>
      <c r="R466" s="3" t="str">
        <f t="shared" si="79"/>
        <v/>
      </c>
      <c r="S466" s="25" t="str" cm="1">
        <f t="array" ref="S466">IF(INDEX(U98:X98,COUNTA(U98:X98))&lt;0,"MEJORA CONTINUA","")</f>
        <v/>
      </c>
      <c r="T466" s="1">
        <f t="shared" si="80"/>
        <v>0</v>
      </c>
    </row>
    <row r="467" spans="2:20" x14ac:dyDescent="0.25">
      <c r="B467" s="1">
        <f>_xlfn.XLOOKUP(A467,ATLETAS!$C:$C,ATLETAS!B:B,"-")</f>
        <v>0</v>
      </c>
      <c r="C467" s="1">
        <f>_xlfn.XLOOKUP(A467,ATLETAS!$C:$C,ATLETAS!F:F,"-")</f>
        <v>0</v>
      </c>
      <c r="D467" s="19" t="str">
        <f t="shared" si="75"/>
        <v>-</v>
      </c>
      <c r="E467" s="3" t="str" cm="1">
        <f t="array" ref="E467">IFERROR(_xlfn._xlws.FILTER(BD_ATLETAS[TIEMPO],(BD_ATLETAS[ATLETA]=$A467)*(BD_ATLETAS[PRUEBA]='CHEQUEO D.M'!$B$1)*(BD_ATLETAS[SEXO]='CHEQUEO D.M'!$C$1)*(BD_ATLETAS[F. COMPETENCIA]='CHEQUEO D.M'!E$2)),"N/P")</f>
        <v>N/P</v>
      </c>
      <c r="F467" s="3" t="str" cm="1">
        <f t="array" ref="F467">IFERROR(_xlfn._xlws.FILTER(BD_ATLETAS[TIEMPO],(BD_ATLETAS[ATLETA]=$A467)*(BD_ATLETAS[PRUEBA]='CHEQUEO D.M'!$B$1)*(BD_ATLETAS[SEXO]='CHEQUEO D.M'!$C$1)*(BD_ATLETAS[F. COMPETENCIA]='CHEQUEO D.M'!F$2)),"N/P")</f>
        <v>N/P</v>
      </c>
      <c r="G467" s="3" t="str" cm="1">
        <f t="array" ref="G467">IFERROR(_xlfn._xlws.FILTER(BD_ATLETAS[TIEMPO],(BD_ATLETAS[ATLETA]=$A467)*(BD_ATLETAS[PRUEBA]='CHEQUEO D.M'!$B$1)*(BD_ATLETAS[SEXO]='CHEQUEO D.M'!$C$1)*(BD_ATLETAS[F. COMPETENCIA]='CHEQUEO D.M'!G$2)),"N/P")</f>
        <v>N/P</v>
      </c>
      <c r="H467" s="3" t="str" cm="1">
        <f t="array" ref="H467">IFERROR(_xlfn._xlws.FILTER(BD_ATLETAS[TIEMPO],(BD_ATLETAS[ATLETA]=$A467)*(BD_ATLETAS[PRUEBA]='CHEQUEO D.M'!$B$1)*(BD_ATLETAS[SEXO]='CHEQUEO D.M'!$C$1)*(BD_ATLETAS[F. COMPETENCIA]='CHEQUEO D.M'!H$2)),"N/P")</f>
        <v>N/P</v>
      </c>
      <c r="I467" s="3" t="str" cm="1">
        <f t="array" ref="I467">IFERROR(_xlfn._xlws.FILTER(BD_ATLETAS[TIEMPO],(BD_ATLETAS[ATLETA]=$A467)*(BD_ATLETAS[PRUEBA]='CHEQUEO D.M'!$B$1)*(BD_ATLETAS[SEXO]='CHEQUEO D.M'!$C$1)*(BD_ATLETAS[F. COMPETENCIA]='CHEQUEO D.M'!I$2)),"N/P")</f>
        <v>N/P</v>
      </c>
      <c r="J467" s="3" t="str" cm="1">
        <f t="array" ref="J467">IFERROR(_xlfn._xlws.FILTER(BD_ATLETAS[TIEMPO],(BD_ATLETAS[ATLETA]=$A467)*(BD_ATLETAS[PRUEBA]='CHEQUEO D.M'!$B$1)*(BD_ATLETAS[SEXO]='CHEQUEO D.M'!$C$1)*(BD_ATLETAS[F. COMPETENCIA]='CHEQUEO D.M'!J$2)),"N/P")</f>
        <v>N/P</v>
      </c>
      <c r="K467" s="3" t="str">
        <f t="shared" si="76"/>
        <v>-</v>
      </c>
      <c r="L467" s="3" t="str">
        <f t="shared" si="77"/>
        <v>-</v>
      </c>
      <c r="M467" s="1" t="str" cm="1">
        <f t="array" ref="M467">_xlfn.IFS(B467&lt;10,"",L467&gt;0,"",L467&lt;0,"VALIDO")</f>
        <v/>
      </c>
      <c r="N467" s="3" t="str">
        <f t="shared" si="78"/>
        <v/>
      </c>
      <c r="O467" s="3" t="str">
        <f t="shared" si="79"/>
        <v/>
      </c>
      <c r="P467" s="3" t="str">
        <f t="shared" si="79"/>
        <v/>
      </c>
      <c r="Q467" s="3" t="str">
        <f t="shared" si="79"/>
        <v/>
      </c>
      <c r="R467" s="3" t="str">
        <f t="shared" si="79"/>
        <v/>
      </c>
      <c r="S467" s="25" t="str" cm="1">
        <f t="array" ref="S467">IF(INDEX(U99:X99,COUNTA(U99:X99))&lt;0,"MEJORA CONTINUA","")</f>
        <v/>
      </c>
      <c r="T467" s="1">
        <f t="shared" si="80"/>
        <v>0</v>
      </c>
    </row>
    <row r="468" spans="2:20" x14ac:dyDescent="0.25">
      <c r="B468" s="1">
        <f>_xlfn.XLOOKUP(A468,ATLETAS!$C:$C,ATLETAS!B:B,"-")</f>
        <v>0</v>
      </c>
      <c r="C468" s="1">
        <f>_xlfn.XLOOKUP(A468,ATLETAS!$C:$C,ATLETAS!F:F,"-")</f>
        <v>0</v>
      </c>
      <c r="D468" s="19" t="str">
        <f t="shared" si="75"/>
        <v>-</v>
      </c>
      <c r="E468" s="3" t="str" cm="1">
        <f t="array" ref="E468">IFERROR(_xlfn._xlws.FILTER(BD_ATLETAS[TIEMPO],(BD_ATLETAS[ATLETA]=$A468)*(BD_ATLETAS[PRUEBA]='CHEQUEO D.M'!$B$1)*(BD_ATLETAS[SEXO]='CHEQUEO D.M'!$C$1)*(BD_ATLETAS[F. COMPETENCIA]='CHEQUEO D.M'!E$2)),"N/P")</f>
        <v>N/P</v>
      </c>
      <c r="F468" s="3" t="str" cm="1">
        <f t="array" ref="F468">IFERROR(_xlfn._xlws.FILTER(BD_ATLETAS[TIEMPO],(BD_ATLETAS[ATLETA]=$A468)*(BD_ATLETAS[PRUEBA]='CHEQUEO D.M'!$B$1)*(BD_ATLETAS[SEXO]='CHEQUEO D.M'!$C$1)*(BD_ATLETAS[F. COMPETENCIA]='CHEQUEO D.M'!F$2)),"N/P")</f>
        <v>N/P</v>
      </c>
      <c r="G468" s="3" t="str" cm="1">
        <f t="array" ref="G468">IFERROR(_xlfn._xlws.FILTER(BD_ATLETAS[TIEMPO],(BD_ATLETAS[ATLETA]=$A468)*(BD_ATLETAS[PRUEBA]='CHEQUEO D.M'!$B$1)*(BD_ATLETAS[SEXO]='CHEQUEO D.M'!$C$1)*(BD_ATLETAS[F. COMPETENCIA]='CHEQUEO D.M'!G$2)),"N/P")</f>
        <v>N/P</v>
      </c>
      <c r="H468" s="3" t="str" cm="1">
        <f t="array" ref="H468">IFERROR(_xlfn._xlws.FILTER(BD_ATLETAS[TIEMPO],(BD_ATLETAS[ATLETA]=$A468)*(BD_ATLETAS[PRUEBA]='CHEQUEO D.M'!$B$1)*(BD_ATLETAS[SEXO]='CHEQUEO D.M'!$C$1)*(BD_ATLETAS[F. COMPETENCIA]='CHEQUEO D.M'!H$2)),"N/P")</f>
        <v>N/P</v>
      </c>
      <c r="I468" s="3" t="str" cm="1">
        <f t="array" ref="I468">IFERROR(_xlfn._xlws.FILTER(BD_ATLETAS[TIEMPO],(BD_ATLETAS[ATLETA]=$A468)*(BD_ATLETAS[PRUEBA]='CHEQUEO D.M'!$B$1)*(BD_ATLETAS[SEXO]='CHEQUEO D.M'!$C$1)*(BD_ATLETAS[F. COMPETENCIA]='CHEQUEO D.M'!I$2)),"N/P")</f>
        <v>N/P</v>
      </c>
      <c r="J468" s="3" t="str" cm="1">
        <f t="array" ref="J468">IFERROR(_xlfn._xlws.FILTER(BD_ATLETAS[TIEMPO],(BD_ATLETAS[ATLETA]=$A468)*(BD_ATLETAS[PRUEBA]='CHEQUEO D.M'!$B$1)*(BD_ATLETAS[SEXO]='CHEQUEO D.M'!$C$1)*(BD_ATLETAS[F. COMPETENCIA]='CHEQUEO D.M'!J$2)),"N/P")</f>
        <v>N/P</v>
      </c>
      <c r="K468" s="3" t="str">
        <f t="shared" si="76"/>
        <v>-</v>
      </c>
      <c r="L468" s="3" t="str">
        <f t="shared" si="77"/>
        <v>-</v>
      </c>
      <c r="M468" s="1" t="str" cm="1">
        <f t="array" ref="M468">_xlfn.IFS(B468&lt;10,"",L468&gt;0,"",L468&lt;0,"VALIDO")</f>
        <v/>
      </c>
      <c r="N468" s="3" t="str">
        <f t="shared" si="78"/>
        <v/>
      </c>
      <c r="O468" s="3" t="str">
        <f t="shared" si="79"/>
        <v/>
      </c>
      <c r="P468" s="3" t="str">
        <f t="shared" si="79"/>
        <v/>
      </c>
      <c r="Q468" s="3" t="str">
        <f t="shared" si="79"/>
        <v/>
      </c>
      <c r="R468" s="3" t="str">
        <f t="shared" si="79"/>
        <v/>
      </c>
      <c r="S468" s="25" t="str" cm="1">
        <f t="array" ref="S468">IF(INDEX(U100:X100,COUNTA(U100:X100))&lt;0,"MEJORA CONTINUA","")</f>
        <v/>
      </c>
      <c r="T468" s="1">
        <f t="shared" si="80"/>
        <v>0</v>
      </c>
    </row>
    <row r="469" spans="2:20" x14ac:dyDescent="0.25">
      <c r="B469" s="1">
        <f>_xlfn.XLOOKUP(A469,ATLETAS!$C:$C,ATLETAS!B:B,"-")</f>
        <v>0</v>
      </c>
      <c r="C469" s="1">
        <f>_xlfn.XLOOKUP(A469,ATLETAS!$C:$C,ATLETAS!F:F,"-")</f>
        <v>0</v>
      </c>
      <c r="D469" s="19" t="str">
        <f t="shared" si="75"/>
        <v>-</v>
      </c>
      <c r="E469" s="3" t="str" cm="1">
        <f t="array" ref="E469">IFERROR(_xlfn._xlws.FILTER(BD_ATLETAS[TIEMPO],(BD_ATLETAS[ATLETA]=$A469)*(BD_ATLETAS[PRUEBA]='CHEQUEO D.M'!$B$1)*(BD_ATLETAS[SEXO]='CHEQUEO D.M'!$C$1)*(BD_ATLETAS[F. COMPETENCIA]='CHEQUEO D.M'!E$2)),"N/P")</f>
        <v>N/P</v>
      </c>
      <c r="F469" s="3" t="str" cm="1">
        <f t="array" ref="F469">IFERROR(_xlfn._xlws.FILTER(BD_ATLETAS[TIEMPO],(BD_ATLETAS[ATLETA]=$A469)*(BD_ATLETAS[PRUEBA]='CHEQUEO D.M'!$B$1)*(BD_ATLETAS[SEXO]='CHEQUEO D.M'!$C$1)*(BD_ATLETAS[F. COMPETENCIA]='CHEQUEO D.M'!F$2)),"N/P")</f>
        <v>N/P</v>
      </c>
      <c r="G469" s="3" t="str" cm="1">
        <f t="array" ref="G469">IFERROR(_xlfn._xlws.FILTER(BD_ATLETAS[TIEMPO],(BD_ATLETAS[ATLETA]=$A469)*(BD_ATLETAS[PRUEBA]='CHEQUEO D.M'!$B$1)*(BD_ATLETAS[SEXO]='CHEQUEO D.M'!$C$1)*(BD_ATLETAS[F. COMPETENCIA]='CHEQUEO D.M'!G$2)),"N/P")</f>
        <v>N/P</v>
      </c>
      <c r="H469" s="3" t="str" cm="1">
        <f t="array" ref="H469">IFERROR(_xlfn._xlws.FILTER(BD_ATLETAS[TIEMPO],(BD_ATLETAS[ATLETA]=$A469)*(BD_ATLETAS[PRUEBA]='CHEQUEO D.M'!$B$1)*(BD_ATLETAS[SEXO]='CHEQUEO D.M'!$C$1)*(BD_ATLETAS[F. COMPETENCIA]='CHEQUEO D.M'!H$2)),"N/P")</f>
        <v>N/P</v>
      </c>
      <c r="I469" s="3" t="str" cm="1">
        <f t="array" ref="I469">IFERROR(_xlfn._xlws.FILTER(BD_ATLETAS[TIEMPO],(BD_ATLETAS[ATLETA]=$A469)*(BD_ATLETAS[PRUEBA]='CHEQUEO D.M'!$B$1)*(BD_ATLETAS[SEXO]='CHEQUEO D.M'!$C$1)*(BD_ATLETAS[F. COMPETENCIA]='CHEQUEO D.M'!I$2)),"N/P")</f>
        <v>N/P</v>
      </c>
      <c r="J469" s="3" t="str" cm="1">
        <f t="array" ref="J469">IFERROR(_xlfn._xlws.FILTER(BD_ATLETAS[TIEMPO],(BD_ATLETAS[ATLETA]=$A469)*(BD_ATLETAS[PRUEBA]='CHEQUEO D.M'!$B$1)*(BD_ATLETAS[SEXO]='CHEQUEO D.M'!$C$1)*(BD_ATLETAS[F. COMPETENCIA]='CHEQUEO D.M'!J$2)),"N/P")</f>
        <v>N/P</v>
      </c>
      <c r="K469" s="3" t="str">
        <f t="shared" si="76"/>
        <v>-</v>
      </c>
      <c r="L469" s="3" t="str">
        <f t="shared" si="77"/>
        <v>-</v>
      </c>
      <c r="M469" s="1" t="str" cm="1">
        <f t="array" ref="M469">_xlfn.IFS(B469&lt;10,"",L469&gt;0,"",L469&lt;0,"VALIDO")</f>
        <v/>
      </c>
      <c r="N469" s="3" t="str">
        <f t="shared" si="78"/>
        <v/>
      </c>
      <c r="O469" s="3" t="str">
        <f t="shared" si="79"/>
        <v/>
      </c>
      <c r="P469" s="3" t="str">
        <f t="shared" si="79"/>
        <v/>
      </c>
      <c r="Q469" s="3" t="str">
        <f t="shared" si="79"/>
        <v/>
      </c>
      <c r="R469" s="3" t="str">
        <f t="shared" si="79"/>
        <v/>
      </c>
      <c r="S469" s="25" t="str" cm="1">
        <f t="array" ref="S469">IF(INDEX(U101:X101,COUNTA(U101:X101))&lt;0,"MEJORA CONTINUA","")</f>
        <v/>
      </c>
      <c r="T469" s="1">
        <f t="shared" si="80"/>
        <v>0</v>
      </c>
    </row>
    <row r="470" spans="2:20" x14ac:dyDescent="0.25">
      <c r="B470" s="1">
        <f>_xlfn.XLOOKUP(A470,ATLETAS!$C:$C,ATLETAS!B:B,"-")</f>
        <v>0</v>
      </c>
      <c r="C470" s="1">
        <f>_xlfn.XLOOKUP(A470,ATLETAS!$C:$C,ATLETAS!F:F,"-")</f>
        <v>0</v>
      </c>
      <c r="D470" s="19" t="str">
        <f t="shared" si="75"/>
        <v>-</v>
      </c>
      <c r="E470" s="3" t="str" cm="1">
        <f t="array" ref="E470">IFERROR(_xlfn._xlws.FILTER(BD_ATLETAS[TIEMPO],(BD_ATLETAS[ATLETA]=$A470)*(BD_ATLETAS[PRUEBA]='CHEQUEO D.M'!$B$1)*(BD_ATLETAS[SEXO]='CHEQUEO D.M'!$C$1)*(BD_ATLETAS[F. COMPETENCIA]='CHEQUEO D.M'!E$2)),"N/P")</f>
        <v>N/P</v>
      </c>
      <c r="F470" s="3" t="str" cm="1">
        <f t="array" ref="F470">IFERROR(_xlfn._xlws.FILTER(BD_ATLETAS[TIEMPO],(BD_ATLETAS[ATLETA]=$A470)*(BD_ATLETAS[PRUEBA]='CHEQUEO D.M'!$B$1)*(BD_ATLETAS[SEXO]='CHEQUEO D.M'!$C$1)*(BD_ATLETAS[F. COMPETENCIA]='CHEQUEO D.M'!F$2)),"N/P")</f>
        <v>N/P</v>
      </c>
      <c r="G470" s="3" t="str" cm="1">
        <f t="array" ref="G470">IFERROR(_xlfn._xlws.FILTER(BD_ATLETAS[TIEMPO],(BD_ATLETAS[ATLETA]=$A470)*(BD_ATLETAS[PRUEBA]='CHEQUEO D.M'!$B$1)*(BD_ATLETAS[SEXO]='CHEQUEO D.M'!$C$1)*(BD_ATLETAS[F. COMPETENCIA]='CHEQUEO D.M'!G$2)),"N/P")</f>
        <v>N/P</v>
      </c>
      <c r="H470" s="3" t="str" cm="1">
        <f t="array" ref="H470">IFERROR(_xlfn._xlws.FILTER(BD_ATLETAS[TIEMPO],(BD_ATLETAS[ATLETA]=$A470)*(BD_ATLETAS[PRUEBA]='CHEQUEO D.M'!$B$1)*(BD_ATLETAS[SEXO]='CHEQUEO D.M'!$C$1)*(BD_ATLETAS[F. COMPETENCIA]='CHEQUEO D.M'!H$2)),"N/P")</f>
        <v>N/P</v>
      </c>
      <c r="I470" s="3" t="str" cm="1">
        <f t="array" ref="I470">IFERROR(_xlfn._xlws.FILTER(BD_ATLETAS[TIEMPO],(BD_ATLETAS[ATLETA]=$A470)*(BD_ATLETAS[PRUEBA]='CHEQUEO D.M'!$B$1)*(BD_ATLETAS[SEXO]='CHEQUEO D.M'!$C$1)*(BD_ATLETAS[F. COMPETENCIA]='CHEQUEO D.M'!I$2)),"N/P")</f>
        <v>N/P</v>
      </c>
      <c r="J470" s="3" t="str" cm="1">
        <f t="array" ref="J470">IFERROR(_xlfn._xlws.FILTER(BD_ATLETAS[TIEMPO],(BD_ATLETAS[ATLETA]=$A470)*(BD_ATLETAS[PRUEBA]='CHEQUEO D.M'!$B$1)*(BD_ATLETAS[SEXO]='CHEQUEO D.M'!$C$1)*(BD_ATLETAS[F. COMPETENCIA]='CHEQUEO D.M'!J$2)),"N/P")</f>
        <v>N/P</v>
      </c>
      <c r="K470" s="3" t="str">
        <f t="shared" si="76"/>
        <v>-</v>
      </c>
      <c r="L470" s="3" t="str">
        <f t="shared" si="77"/>
        <v>-</v>
      </c>
      <c r="M470" s="1" t="str" cm="1">
        <f t="array" ref="M470">_xlfn.IFS(B470&lt;10,"",L470&gt;0,"",L470&lt;0,"VALIDO")</f>
        <v/>
      </c>
      <c r="N470" s="3" t="str">
        <f t="shared" si="78"/>
        <v/>
      </c>
      <c r="O470" s="3" t="str">
        <f t="shared" si="79"/>
        <v/>
      </c>
      <c r="P470" s="3" t="str">
        <f t="shared" si="79"/>
        <v/>
      </c>
      <c r="Q470" s="3" t="str">
        <f t="shared" si="79"/>
        <v/>
      </c>
      <c r="R470" s="3" t="str">
        <f t="shared" si="79"/>
        <v/>
      </c>
      <c r="S470" s="25" t="str" cm="1">
        <f t="array" ref="S470">IF(INDEX(U102:X102,COUNTA(U102:X102))&lt;0,"MEJORA CONTINUA","")</f>
        <v/>
      </c>
      <c r="T470" s="1">
        <f t="shared" si="80"/>
        <v>0</v>
      </c>
    </row>
    <row r="471" spans="2:20" x14ac:dyDescent="0.25">
      <c r="B471" s="1">
        <f>_xlfn.XLOOKUP(A471,ATLETAS!$C:$C,ATLETAS!B:B,"-")</f>
        <v>0</v>
      </c>
      <c r="C471" s="1">
        <f>_xlfn.XLOOKUP(A471,ATLETAS!$C:$C,ATLETAS!F:F,"-")</f>
        <v>0</v>
      </c>
      <c r="D471" s="19" t="str">
        <f t="shared" si="75"/>
        <v>-</v>
      </c>
      <c r="E471" s="3" t="str" cm="1">
        <f t="array" ref="E471">IFERROR(_xlfn._xlws.FILTER(BD_ATLETAS[TIEMPO],(BD_ATLETAS[ATLETA]=$A471)*(BD_ATLETAS[PRUEBA]='CHEQUEO D.M'!$B$1)*(BD_ATLETAS[SEXO]='CHEQUEO D.M'!$C$1)*(BD_ATLETAS[F. COMPETENCIA]='CHEQUEO D.M'!E$2)),"N/P")</f>
        <v>N/P</v>
      </c>
      <c r="F471" s="3" t="str" cm="1">
        <f t="array" ref="F471">IFERROR(_xlfn._xlws.FILTER(BD_ATLETAS[TIEMPO],(BD_ATLETAS[ATLETA]=$A471)*(BD_ATLETAS[PRUEBA]='CHEQUEO D.M'!$B$1)*(BD_ATLETAS[SEXO]='CHEQUEO D.M'!$C$1)*(BD_ATLETAS[F. COMPETENCIA]='CHEQUEO D.M'!F$2)),"N/P")</f>
        <v>N/P</v>
      </c>
      <c r="G471" s="3" t="str" cm="1">
        <f t="array" ref="G471">IFERROR(_xlfn._xlws.FILTER(BD_ATLETAS[TIEMPO],(BD_ATLETAS[ATLETA]=$A471)*(BD_ATLETAS[PRUEBA]='CHEQUEO D.M'!$B$1)*(BD_ATLETAS[SEXO]='CHEQUEO D.M'!$C$1)*(BD_ATLETAS[F. COMPETENCIA]='CHEQUEO D.M'!G$2)),"N/P")</f>
        <v>N/P</v>
      </c>
      <c r="H471" s="3" t="str" cm="1">
        <f t="array" ref="H471">IFERROR(_xlfn._xlws.FILTER(BD_ATLETAS[TIEMPO],(BD_ATLETAS[ATLETA]=$A471)*(BD_ATLETAS[PRUEBA]='CHEQUEO D.M'!$B$1)*(BD_ATLETAS[SEXO]='CHEQUEO D.M'!$C$1)*(BD_ATLETAS[F. COMPETENCIA]='CHEQUEO D.M'!H$2)),"N/P")</f>
        <v>N/P</v>
      </c>
      <c r="I471" s="3" t="str" cm="1">
        <f t="array" ref="I471">IFERROR(_xlfn._xlws.FILTER(BD_ATLETAS[TIEMPO],(BD_ATLETAS[ATLETA]=$A471)*(BD_ATLETAS[PRUEBA]='CHEQUEO D.M'!$B$1)*(BD_ATLETAS[SEXO]='CHEQUEO D.M'!$C$1)*(BD_ATLETAS[F. COMPETENCIA]='CHEQUEO D.M'!I$2)),"N/P")</f>
        <v>N/P</v>
      </c>
      <c r="J471" s="3" t="str" cm="1">
        <f t="array" ref="J471">IFERROR(_xlfn._xlws.FILTER(BD_ATLETAS[TIEMPO],(BD_ATLETAS[ATLETA]=$A471)*(BD_ATLETAS[PRUEBA]='CHEQUEO D.M'!$B$1)*(BD_ATLETAS[SEXO]='CHEQUEO D.M'!$C$1)*(BD_ATLETAS[F. COMPETENCIA]='CHEQUEO D.M'!J$2)),"N/P")</f>
        <v>N/P</v>
      </c>
      <c r="K471" s="3" t="str">
        <f t="shared" si="76"/>
        <v>-</v>
      </c>
      <c r="L471" s="3" t="str">
        <f t="shared" si="77"/>
        <v>-</v>
      </c>
      <c r="M471" s="1" t="str" cm="1">
        <f t="array" ref="M471">_xlfn.IFS(B471&lt;10,"",L471&gt;0,"",L471&lt;0,"VALIDO")</f>
        <v/>
      </c>
      <c r="N471" s="3" t="str">
        <f t="shared" si="78"/>
        <v/>
      </c>
      <c r="O471" s="3" t="str">
        <f t="shared" si="79"/>
        <v/>
      </c>
      <c r="P471" s="3" t="str">
        <f t="shared" si="79"/>
        <v/>
      </c>
      <c r="Q471" s="3" t="str">
        <f t="shared" si="79"/>
        <v/>
      </c>
      <c r="R471" s="3" t="str">
        <f t="shared" si="79"/>
        <v/>
      </c>
      <c r="S471" s="25" t="str" cm="1">
        <f t="array" ref="S471">IF(INDEX(U103:X103,COUNTA(U103:X103))&lt;0,"MEJORA CONTINUA","")</f>
        <v/>
      </c>
      <c r="T471" s="1">
        <f t="shared" si="80"/>
        <v>0</v>
      </c>
    </row>
    <row r="472" spans="2:20" x14ac:dyDescent="0.25">
      <c r="B472" s="1">
        <f>_xlfn.XLOOKUP(A472,ATLETAS!$C:$C,ATLETAS!B:B,"-")</f>
        <v>0</v>
      </c>
      <c r="C472" s="1">
        <f>_xlfn.XLOOKUP(A472,ATLETAS!$C:$C,ATLETAS!F:F,"-")</f>
        <v>0</v>
      </c>
      <c r="D472" s="19" t="str">
        <f t="shared" si="75"/>
        <v>-</v>
      </c>
      <c r="E472" s="3" t="str" cm="1">
        <f t="array" ref="E472">IFERROR(_xlfn._xlws.FILTER(BD_ATLETAS[TIEMPO],(BD_ATLETAS[ATLETA]=$A472)*(BD_ATLETAS[PRUEBA]='CHEQUEO D.M'!$B$1)*(BD_ATLETAS[SEXO]='CHEQUEO D.M'!$C$1)*(BD_ATLETAS[F. COMPETENCIA]='CHEQUEO D.M'!E$2)),"N/P")</f>
        <v>N/P</v>
      </c>
      <c r="F472" s="3" t="str" cm="1">
        <f t="array" ref="F472">IFERROR(_xlfn._xlws.FILTER(BD_ATLETAS[TIEMPO],(BD_ATLETAS[ATLETA]=$A472)*(BD_ATLETAS[PRUEBA]='CHEQUEO D.M'!$B$1)*(BD_ATLETAS[SEXO]='CHEQUEO D.M'!$C$1)*(BD_ATLETAS[F. COMPETENCIA]='CHEQUEO D.M'!F$2)),"N/P")</f>
        <v>N/P</v>
      </c>
      <c r="G472" s="3" t="str" cm="1">
        <f t="array" ref="G472">IFERROR(_xlfn._xlws.FILTER(BD_ATLETAS[TIEMPO],(BD_ATLETAS[ATLETA]=$A472)*(BD_ATLETAS[PRUEBA]='CHEQUEO D.M'!$B$1)*(BD_ATLETAS[SEXO]='CHEQUEO D.M'!$C$1)*(BD_ATLETAS[F. COMPETENCIA]='CHEQUEO D.M'!G$2)),"N/P")</f>
        <v>N/P</v>
      </c>
      <c r="H472" s="3" t="str" cm="1">
        <f t="array" ref="H472">IFERROR(_xlfn._xlws.FILTER(BD_ATLETAS[TIEMPO],(BD_ATLETAS[ATLETA]=$A472)*(BD_ATLETAS[PRUEBA]='CHEQUEO D.M'!$B$1)*(BD_ATLETAS[SEXO]='CHEQUEO D.M'!$C$1)*(BD_ATLETAS[F. COMPETENCIA]='CHEQUEO D.M'!H$2)),"N/P")</f>
        <v>N/P</v>
      </c>
      <c r="I472" s="3" t="str" cm="1">
        <f t="array" ref="I472">IFERROR(_xlfn._xlws.FILTER(BD_ATLETAS[TIEMPO],(BD_ATLETAS[ATLETA]=$A472)*(BD_ATLETAS[PRUEBA]='CHEQUEO D.M'!$B$1)*(BD_ATLETAS[SEXO]='CHEQUEO D.M'!$C$1)*(BD_ATLETAS[F. COMPETENCIA]='CHEQUEO D.M'!I$2)),"N/P")</f>
        <v>N/P</v>
      </c>
      <c r="J472" s="3" t="str" cm="1">
        <f t="array" ref="J472">IFERROR(_xlfn._xlws.FILTER(BD_ATLETAS[TIEMPO],(BD_ATLETAS[ATLETA]=$A472)*(BD_ATLETAS[PRUEBA]='CHEQUEO D.M'!$B$1)*(BD_ATLETAS[SEXO]='CHEQUEO D.M'!$C$1)*(BD_ATLETAS[F. COMPETENCIA]='CHEQUEO D.M'!J$2)),"N/P")</f>
        <v>N/P</v>
      </c>
      <c r="K472" s="3" t="str">
        <f t="shared" si="76"/>
        <v>-</v>
      </c>
      <c r="L472" s="3" t="str">
        <f t="shared" si="77"/>
        <v>-</v>
      </c>
      <c r="M472" s="1" t="str" cm="1">
        <f t="array" ref="M472">_xlfn.IFS(B472&lt;10,"",L472&gt;0,"",L472&lt;0,"VALIDO")</f>
        <v/>
      </c>
      <c r="N472" s="3" t="str">
        <f t="shared" si="78"/>
        <v/>
      </c>
      <c r="O472" s="3" t="str">
        <f t="shared" si="79"/>
        <v/>
      </c>
      <c r="P472" s="3" t="str">
        <f t="shared" si="79"/>
        <v/>
      </c>
      <c r="Q472" s="3" t="str">
        <f t="shared" si="79"/>
        <v/>
      </c>
      <c r="R472" s="3" t="str">
        <f t="shared" si="79"/>
        <v/>
      </c>
      <c r="S472" s="25" t="str" cm="1">
        <f t="array" ref="S472">IF(INDEX(U104:X104,COUNTA(U104:X104))&lt;0,"MEJORA CONTINUA","")</f>
        <v/>
      </c>
      <c r="T472" s="1">
        <f t="shared" si="80"/>
        <v>0</v>
      </c>
    </row>
    <row r="473" spans="2:20" x14ac:dyDescent="0.25">
      <c r="B473" s="1">
        <f>_xlfn.XLOOKUP(A473,ATLETAS!$C:$C,ATLETAS!B:B,"-")</f>
        <v>0</v>
      </c>
      <c r="C473" s="1">
        <f>_xlfn.XLOOKUP(A473,ATLETAS!$C:$C,ATLETAS!F:F,"-")</f>
        <v>0</v>
      </c>
      <c r="D473" s="19" t="str">
        <f t="shared" si="75"/>
        <v>-</v>
      </c>
      <c r="E473" s="3" t="str" cm="1">
        <f t="array" ref="E473">IFERROR(_xlfn._xlws.FILTER(BD_ATLETAS[TIEMPO],(BD_ATLETAS[ATLETA]=$A473)*(BD_ATLETAS[PRUEBA]='CHEQUEO D.M'!$B$1)*(BD_ATLETAS[SEXO]='CHEQUEO D.M'!$C$1)*(BD_ATLETAS[F. COMPETENCIA]='CHEQUEO D.M'!E$2)),"N/P")</f>
        <v>N/P</v>
      </c>
      <c r="F473" s="3" t="str" cm="1">
        <f t="array" ref="F473">IFERROR(_xlfn._xlws.FILTER(BD_ATLETAS[TIEMPO],(BD_ATLETAS[ATLETA]=$A473)*(BD_ATLETAS[PRUEBA]='CHEQUEO D.M'!$B$1)*(BD_ATLETAS[SEXO]='CHEQUEO D.M'!$C$1)*(BD_ATLETAS[F. COMPETENCIA]='CHEQUEO D.M'!F$2)),"N/P")</f>
        <v>N/P</v>
      </c>
      <c r="G473" s="3" t="str" cm="1">
        <f t="array" ref="G473">IFERROR(_xlfn._xlws.FILTER(BD_ATLETAS[TIEMPO],(BD_ATLETAS[ATLETA]=$A473)*(BD_ATLETAS[PRUEBA]='CHEQUEO D.M'!$B$1)*(BD_ATLETAS[SEXO]='CHEQUEO D.M'!$C$1)*(BD_ATLETAS[F. COMPETENCIA]='CHEQUEO D.M'!G$2)),"N/P")</f>
        <v>N/P</v>
      </c>
      <c r="H473" s="3" t="str" cm="1">
        <f t="array" ref="H473">IFERROR(_xlfn._xlws.FILTER(BD_ATLETAS[TIEMPO],(BD_ATLETAS[ATLETA]=$A473)*(BD_ATLETAS[PRUEBA]='CHEQUEO D.M'!$B$1)*(BD_ATLETAS[SEXO]='CHEQUEO D.M'!$C$1)*(BD_ATLETAS[F. COMPETENCIA]='CHEQUEO D.M'!H$2)),"N/P")</f>
        <v>N/P</v>
      </c>
      <c r="I473" s="3" t="str" cm="1">
        <f t="array" ref="I473">IFERROR(_xlfn._xlws.FILTER(BD_ATLETAS[TIEMPO],(BD_ATLETAS[ATLETA]=$A473)*(BD_ATLETAS[PRUEBA]='CHEQUEO D.M'!$B$1)*(BD_ATLETAS[SEXO]='CHEQUEO D.M'!$C$1)*(BD_ATLETAS[F. COMPETENCIA]='CHEQUEO D.M'!I$2)),"N/P")</f>
        <v>N/P</v>
      </c>
      <c r="J473" s="3" t="str" cm="1">
        <f t="array" ref="J473">IFERROR(_xlfn._xlws.FILTER(BD_ATLETAS[TIEMPO],(BD_ATLETAS[ATLETA]=$A473)*(BD_ATLETAS[PRUEBA]='CHEQUEO D.M'!$B$1)*(BD_ATLETAS[SEXO]='CHEQUEO D.M'!$C$1)*(BD_ATLETAS[F. COMPETENCIA]='CHEQUEO D.M'!J$2)),"N/P")</f>
        <v>N/P</v>
      </c>
      <c r="K473" s="3" t="str">
        <f t="shared" si="76"/>
        <v>-</v>
      </c>
      <c r="L473" s="3" t="str">
        <f t="shared" si="77"/>
        <v>-</v>
      </c>
      <c r="M473" s="1" t="str" cm="1">
        <f t="array" ref="M473">_xlfn.IFS(B473&lt;10,"",L473&gt;0,"",L473&lt;0,"VALIDO")</f>
        <v/>
      </c>
      <c r="N473" s="3" t="str">
        <f t="shared" si="78"/>
        <v/>
      </c>
      <c r="O473" s="3" t="str">
        <f t="shared" si="79"/>
        <v/>
      </c>
      <c r="P473" s="3" t="str">
        <f t="shared" si="79"/>
        <v/>
      </c>
      <c r="Q473" s="3" t="str">
        <f t="shared" si="79"/>
        <v/>
      </c>
      <c r="R473" s="3" t="str">
        <f t="shared" si="79"/>
        <v/>
      </c>
      <c r="S473" s="25" t="str" cm="1">
        <f t="array" ref="S473">IF(INDEX(U105:X105,COUNTA(U105:X105))&lt;0,"MEJORA CONTINUA","")</f>
        <v/>
      </c>
      <c r="T473" s="1">
        <f t="shared" si="80"/>
        <v>0</v>
      </c>
    </row>
    <row r="474" spans="2:20" x14ac:dyDescent="0.25">
      <c r="B474" s="1">
        <f>_xlfn.XLOOKUP(A474,ATLETAS!$C:$C,ATLETAS!B:B,"-")</f>
        <v>0</v>
      </c>
      <c r="C474" s="1">
        <f>_xlfn.XLOOKUP(A474,ATLETAS!$C:$C,ATLETAS!F:F,"-")</f>
        <v>0</v>
      </c>
      <c r="D474" s="19" t="str">
        <f t="shared" si="75"/>
        <v>-</v>
      </c>
      <c r="E474" s="3" t="str" cm="1">
        <f t="array" ref="E474">IFERROR(_xlfn._xlws.FILTER(BD_ATLETAS[TIEMPO],(BD_ATLETAS[ATLETA]=$A474)*(BD_ATLETAS[PRUEBA]='CHEQUEO D.M'!$B$1)*(BD_ATLETAS[SEXO]='CHEQUEO D.M'!$C$1)*(BD_ATLETAS[F. COMPETENCIA]='CHEQUEO D.M'!E$2)),"N/P")</f>
        <v>N/P</v>
      </c>
      <c r="F474" s="3" t="str" cm="1">
        <f t="array" ref="F474">IFERROR(_xlfn._xlws.FILTER(BD_ATLETAS[TIEMPO],(BD_ATLETAS[ATLETA]=$A474)*(BD_ATLETAS[PRUEBA]='CHEQUEO D.M'!$B$1)*(BD_ATLETAS[SEXO]='CHEQUEO D.M'!$C$1)*(BD_ATLETAS[F. COMPETENCIA]='CHEQUEO D.M'!F$2)),"N/P")</f>
        <v>N/P</v>
      </c>
      <c r="G474" s="3" t="str" cm="1">
        <f t="array" ref="G474">IFERROR(_xlfn._xlws.FILTER(BD_ATLETAS[TIEMPO],(BD_ATLETAS[ATLETA]=$A474)*(BD_ATLETAS[PRUEBA]='CHEQUEO D.M'!$B$1)*(BD_ATLETAS[SEXO]='CHEQUEO D.M'!$C$1)*(BD_ATLETAS[F. COMPETENCIA]='CHEQUEO D.M'!G$2)),"N/P")</f>
        <v>N/P</v>
      </c>
      <c r="H474" s="3" t="str" cm="1">
        <f t="array" ref="H474">IFERROR(_xlfn._xlws.FILTER(BD_ATLETAS[TIEMPO],(BD_ATLETAS[ATLETA]=$A474)*(BD_ATLETAS[PRUEBA]='CHEQUEO D.M'!$B$1)*(BD_ATLETAS[SEXO]='CHEQUEO D.M'!$C$1)*(BD_ATLETAS[F. COMPETENCIA]='CHEQUEO D.M'!H$2)),"N/P")</f>
        <v>N/P</v>
      </c>
      <c r="I474" s="3" t="str" cm="1">
        <f t="array" ref="I474">IFERROR(_xlfn._xlws.FILTER(BD_ATLETAS[TIEMPO],(BD_ATLETAS[ATLETA]=$A474)*(BD_ATLETAS[PRUEBA]='CHEQUEO D.M'!$B$1)*(BD_ATLETAS[SEXO]='CHEQUEO D.M'!$C$1)*(BD_ATLETAS[F. COMPETENCIA]='CHEQUEO D.M'!I$2)),"N/P")</f>
        <v>N/P</v>
      </c>
      <c r="J474" s="3" t="str" cm="1">
        <f t="array" ref="J474">IFERROR(_xlfn._xlws.FILTER(BD_ATLETAS[TIEMPO],(BD_ATLETAS[ATLETA]=$A474)*(BD_ATLETAS[PRUEBA]='CHEQUEO D.M'!$B$1)*(BD_ATLETAS[SEXO]='CHEQUEO D.M'!$C$1)*(BD_ATLETAS[F. COMPETENCIA]='CHEQUEO D.M'!J$2)),"N/P")</f>
        <v>N/P</v>
      </c>
      <c r="K474" s="3" t="str">
        <f t="shared" si="76"/>
        <v>-</v>
      </c>
      <c r="L474" s="3" t="str">
        <f t="shared" si="77"/>
        <v>-</v>
      </c>
      <c r="M474" s="1" t="str" cm="1">
        <f t="array" ref="M474">_xlfn.IFS(B474&lt;10,"",L474&gt;0,"",L474&lt;0,"VALIDO")</f>
        <v/>
      </c>
      <c r="N474" s="3" t="str">
        <f t="shared" si="78"/>
        <v/>
      </c>
      <c r="O474" s="3" t="str">
        <f t="shared" si="79"/>
        <v/>
      </c>
      <c r="P474" s="3" t="str">
        <f t="shared" si="79"/>
        <v/>
      </c>
      <c r="Q474" s="3" t="str">
        <f t="shared" si="79"/>
        <v/>
      </c>
      <c r="R474" s="3" t="str">
        <f t="shared" si="79"/>
        <v/>
      </c>
      <c r="S474" s="25" t="str" cm="1">
        <f t="array" ref="S474">IF(INDEX(U106:X106,COUNTA(U106:X106))&lt;0,"MEJORA CONTINUA","")</f>
        <v/>
      </c>
      <c r="T474" s="1">
        <f t="shared" si="80"/>
        <v>0</v>
      </c>
    </row>
  </sheetData>
  <conditionalFormatting sqref="M3:M474">
    <cfRule type="containsText" dxfId="16" priority="1" operator="containsText" text="NO VALIDO">
      <formula>NOT(ISERROR(SEARCH("NO VALIDO",M3)))</formula>
    </cfRule>
    <cfRule type="containsText" dxfId="15" priority="2" operator="containsText" text="VALIDO">
      <formula>NOT(ISERROR(SEARCH("VALIDO",M3)))</formula>
    </cfRule>
    <cfRule type="containsText" dxfId="14" priority="3" operator="containsText" text="NO VALIDO">
      <formula>NOT(ISERROR(SEARCH("NO VALIDO",M3)))</formula>
    </cfRule>
    <cfRule type="containsText" dxfId="13" priority="4" operator="containsText" text="VALIDO">
      <formula>NOT(ISERROR(SEARCH("VALIDO",M3)))</formula>
    </cfRule>
    <cfRule type="containsText" dxfId="12" priority="5" operator="containsText" text="NO VALIDO">
      <formula>NOT(ISERROR(SEARCH("NO VALIDO",M3)))</formula>
    </cfRule>
  </conditionalFormatting>
  <dataValidations count="1">
    <dataValidation type="list" allowBlank="1" showInputMessage="1" showErrorMessage="1" sqref="C1" xr:uid="{424CC290-801E-4199-AE9B-9842FBD13EB4}">
      <formula1>"F,M"</formula1>
    </dataValidation>
  </dataValidations>
  <pageMargins left="0.7" right="0.7" top="0.75" bottom="0.75" header="0.3" footer="0.3"/>
  <ignoredErrors>
    <ignoredError sqref="E64:J448 E3:J63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6069D1-E4FA-4735-87CB-7A7ECAE598F9}">
          <x14:formula1>
            <xm:f>MENU!$A$2:$A$20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728-6E15-4E7C-AD6F-33AAC53A8045}">
  <sheetPr>
    <pageSetUpPr fitToPage="1"/>
  </sheetPr>
  <dimension ref="A1:V431"/>
  <sheetViews>
    <sheetView zoomScaleNormal="100" workbookViewId="0">
      <selection activeCell="D2" sqref="D2"/>
    </sheetView>
  </sheetViews>
  <sheetFormatPr baseColWidth="10" defaultRowHeight="15" x14ac:dyDescent="0.25"/>
  <cols>
    <col min="1" max="1" width="6.85546875" style="1" bestFit="1" customWidth="1"/>
    <col min="2" max="2" width="14.140625" style="4" bestFit="1" customWidth="1"/>
    <col min="3" max="3" width="4.5703125" style="1" bestFit="1" customWidth="1"/>
    <col min="4" max="4" width="31.7109375" style="2" bestFit="1" customWidth="1"/>
    <col min="5" max="6" width="11.5703125" style="1"/>
    <col min="7" max="7" width="4.28515625" style="1" bestFit="1" customWidth="1"/>
    <col min="8" max="8" width="12.42578125" style="4" bestFit="1" customWidth="1"/>
    <col min="9" max="9" width="24.5703125" style="1" bestFit="1" customWidth="1"/>
    <col min="10" max="10" width="14.7109375" style="1" bestFit="1" customWidth="1"/>
    <col min="11" max="11" width="9.42578125" style="3" customWidth="1"/>
    <col min="12" max="12" width="13.7109375" style="1" customWidth="1"/>
    <col min="13" max="13" width="11.28515625" style="1" bestFit="1" customWidth="1"/>
    <col min="15" max="15" width="3" style="1" bestFit="1" customWidth="1"/>
    <col min="16" max="16" width="14.7109375" style="1" bestFit="1" customWidth="1"/>
    <col min="17" max="17" width="9.28515625" style="3" customWidth="1"/>
    <col min="18" max="18" width="6.140625" style="1" customWidth="1"/>
    <col min="19" max="19" width="5.7109375" style="1" customWidth="1"/>
    <col min="20" max="20" width="1.85546875" style="1" bestFit="1" customWidth="1"/>
    <col min="21" max="21" width="14.7109375" style="1" bestFit="1" customWidth="1"/>
    <col min="22" max="22" width="12" style="1" bestFit="1" customWidth="1"/>
  </cols>
  <sheetData>
    <row r="1" spans="1:22" x14ac:dyDescent="0.25">
      <c r="A1" s="41" t="s">
        <v>0</v>
      </c>
      <c r="B1" s="42" t="s">
        <v>2</v>
      </c>
      <c r="C1" s="41" t="s">
        <v>62</v>
      </c>
      <c r="D1" s="41" t="s">
        <v>3</v>
      </c>
    </row>
    <row r="2" spans="1:22" x14ac:dyDescent="0.25">
      <c r="A2" s="6">
        <v>2024</v>
      </c>
      <c r="B2" s="46" t="s">
        <v>138</v>
      </c>
      <c r="C2" s="6" t="s">
        <v>64</v>
      </c>
      <c r="D2" s="2">
        <v>11</v>
      </c>
    </row>
    <row r="3" spans="1:22" x14ac:dyDescent="0.25">
      <c r="M3" s="45"/>
    </row>
    <row r="4" spans="1:22" s="18" customFormat="1" ht="24" x14ac:dyDescent="0.25">
      <c r="A4" s="41" t="s">
        <v>0</v>
      </c>
      <c r="B4" s="42" t="s">
        <v>1</v>
      </c>
      <c r="C4" s="41" t="s">
        <v>3</v>
      </c>
      <c r="D4" s="41" t="s">
        <v>2</v>
      </c>
      <c r="E4" s="41" t="s">
        <v>4</v>
      </c>
      <c r="F4" s="41" t="s">
        <v>43</v>
      </c>
      <c r="G4" s="41" t="s">
        <v>62</v>
      </c>
      <c r="H4" s="42" t="s">
        <v>5</v>
      </c>
      <c r="I4" s="41" t="s">
        <v>6</v>
      </c>
      <c r="J4" s="41" t="s">
        <v>7</v>
      </c>
      <c r="K4" s="44" t="s">
        <v>8</v>
      </c>
      <c r="L4" s="40" t="s">
        <v>465</v>
      </c>
      <c r="M4" s="40" t="s">
        <v>665</v>
      </c>
      <c r="O4" s="47" t="s">
        <v>664</v>
      </c>
      <c r="P4"/>
      <c r="Q4" s="43"/>
      <c r="R4" s="6"/>
      <c r="S4" s="48" t="s">
        <v>666</v>
      </c>
      <c r="T4" s="49"/>
      <c r="U4" s="49"/>
      <c r="V4" s="49"/>
    </row>
    <row r="5" spans="1:22" x14ac:dyDescent="0.25">
      <c r="A5" s="1" cm="1">
        <f t="array" ref="A5:K431">_xlfn._xlws.FILTER(BD_ATLETAS[],(BD_ATLETAS[AÑO]='PROYECCION 2025'!A2)*(BD_ATLETAS[SEXO]='PROYECCION 2025'!C2)*(BD_ATLETAS[EDAD]&lt;15)*(BD_ATLETAS[EDAD]&gt;8))</f>
        <v>2024</v>
      </c>
      <c r="B5" s="4">
        <v>39558</v>
      </c>
      <c r="C5" s="1">
        <v>12</v>
      </c>
      <c r="D5" s="2" t="str">
        <v>Andres Eduardo Vicuña Rivas</v>
      </c>
      <c r="E5" s="1" t="str">
        <v>MASTER</v>
      </c>
      <c r="F5" s="1" t="str">
        <v>INFANTIL A</v>
      </c>
      <c r="G5" s="1" t="str">
        <v>M</v>
      </c>
      <c r="H5" s="4">
        <v>43892</v>
      </c>
      <c r="I5" s="1" t="str">
        <v>PERLA DEL SINÚ</v>
      </c>
      <c r="J5" s="1" t="str">
        <v>50m ESPALDA</v>
      </c>
      <c r="K5" s="3">
        <v>5.807870370370371E-4</v>
      </c>
      <c r="L5" s="3" cm="1">
        <f t="array" ref="L5">IF(J5=0,"-",_xlfn.XLOOKUP(C5&amp;J5,O:O&amp;P:P,Q:Q,_xlfn.XLOOKUP(J5,U:U,V:V)))</f>
        <v>4.3981481481481481E-4</v>
      </c>
      <c r="M5" s="3">
        <f>IFERROR((K5-L5),"-")</f>
        <v>1.4097222222222229E-4</v>
      </c>
      <c r="O5" s="29" cm="1">
        <f t="array" ref="O5:Q174">_xlfn._xlws.FILTER('BD MARCA M.'!$C:$E,('BD MARCA M.'!$A:$A='PROYECCION 2025'!$A$2)*('BD MARCA M.'!$B:$B='PROYECCION 2025'!$C$2))</f>
        <v>10</v>
      </c>
      <c r="P5" s="6" t="str">
        <v>50m LIBRE</v>
      </c>
      <c r="Q5" s="19">
        <v>3.9756944444444448E-4</v>
      </c>
      <c r="S5" s="1" cm="1">
        <f t="array" ref="S5:V21">_xlfn._xlws.FILTER('BD MARCA M.'!G:J,('BD MARCA M.'!G:G='PROYECCION 2025'!A2)*('BD MARCA M.'!H:H='PROYECCION 2025'!C2))</f>
        <v>2024</v>
      </c>
      <c r="T5" s="3" t="str">
        <v>M</v>
      </c>
      <c r="U5" s="19" t="str">
        <v>50m LIBRE</v>
      </c>
      <c r="V5" s="19">
        <v>3.9756944444444448E-4</v>
      </c>
    </row>
    <row r="6" spans="1:22" x14ac:dyDescent="0.25">
      <c r="A6" s="1">
        <v>2024</v>
      </c>
      <c r="B6" s="4">
        <v>39558</v>
      </c>
      <c r="C6" s="1">
        <v>12</v>
      </c>
      <c r="D6" s="2" t="str">
        <v>Andres Eduardo Vicuña Rivas</v>
      </c>
      <c r="E6" s="1" t="str">
        <v>MASTER</v>
      </c>
      <c r="F6" s="1" t="str">
        <v>INFANTIL A</v>
      </c>
      <c r="G6" s="1" t="str">
        <v>M</v>
      </c>
      <c r="H6" s="4">
        <v>43892</v>
      </c>
      <c r="I6" s="1" t="str">
        <v>PERLA DEL SINÚ</v>
      </c>
      <c r="J6" s="1" t="str">
        <v>50m PECHO</v>
      </c>
      <c r="K6" s="3">
        <v>6.1701388888888895E-4</v>
      </c>
      <c r="L6" s="3" cm="1">
        <f t="array" ref="L6">IF(J6=0,"-",_xlfn.XLOOKUP(C6&amp;J6,O:O&amp;P:P,Q:Q,_xlfn.XLOOKUP(J6,U:U,V:V)))</f>
        <v>4.8611111111111104E-4</v>
      </c>
      <c r="M6" s="3">
        <f t="shared" ref="M6:M57" si="0">IFERROR((K6-L6),"-")</f>
        <v>1.3090277777777791E-4</v>
      </c>
      <c r="O6" s="1">
        <v>11</v>
      </c>
      <c r="P6" s="1" t="str">
        <v>50m LIBRE</v>
      </c>
      <c r="Q6" s="3">
        <v>3.9756944444444448E-4</v>
      </c>
      <c r="S6" s="1">
        <v>2024</v>
      </c>
      <c r="T6" s="3" t="str">
        <v>M</v>
      </c>
      <c r="U6" s="19" t="str">
        <v>100m LIBRE</v>
      </c>
      <c r="V6" s="19">
        <v>8.1018518518518516E-4</v>
      </c>
    </row>
    <row r="7" spans="1:22" x14ac:dyDescent="0.25">
      <c r="A7" s="1">
        <v>2024</v>
      </c>
      <c r="B7" s="4">
        <v>39884</v>
      </c>
      <c r="C7" s="1">
        <v>11</v>
      </c>
      <c r="D7" s="2" t="str">
        <v xml:space="preserve">Anghel Gabriel Cárdenas </v>
      </c>
      <c r="E7" s="1" t="str">
        <v>NNG</v>
      </c>
      <c r="F7" s="1" t="str">
        <v>INFANTIL A</v>
      </c>
      <c r="G7" s="1" t="str">
        <v>M</v>
      </c>
      <c r="H7" s="4">
        <v>43892</v>
      </c>
      <c r="I7" s="1" t="str">
        <v>PERLA DEL SINÚ</v>
      </c>
      <c r="J7" s="1" t="str">
        <v>50m LIBRE</v>
      </c>
      <c r="K7" s="3">
        <v>5.2986111111111105E-4</v>
      </c>
      <c r="L7" s="3" cm="1">
        <f t="array" ref="L7">IF(J7=0,"-",_xlfn.XLOOKUP(C7&amp;J7,O:O&amp;P:P,Q:Q,_xlfn.XLOOKUP(J7,U:U,V:V)))</f>
        <v>3.9756944444444448E-4</v>
      </c>
      <c r="M7" s="3">
        <f t="shared" si="0"/>
        <v>1.3229166666666657E-4</v>
      </c>
      <c r="O7" s="1">
        <v>12</v>
      </c>
      <c r="P7" s="1" t="str">
        <v>50m LIBRE</v>
      </c>
      <c r="Q7" s="3">
        <v>3.3981481481481482E-4</v>
      </c>
      <c r="S7" s="1">
        <v>2024</v>
      </c>
      <c r="T7" s="1" t="str">
        <v>M</v>
      </c>
      <c r="U7" s="19" t="str">
        <v>200m LIBRE</v>
      </c>
      <c r="V7" s="19">
        <v>1.8518518518518517E-3</v>
      </c>
    </row>
    <row r="8" spans="1:22" x14ac:dyDescent="0.25">
      <c r="A8" s="1">
        <v>2024</v>
      </c>
      <c r="B8" s="4">
        <v>39884</v>
      </c>
      <c r="C8" s="1">
        <v>11</v>
      </c>
      <c r="D8" s="2" t="str">
        <v xml:space="preserve">Anghel Gabriel Cárdenas </v>
      </c>
      <c r="E8" s="1" t="str">
        <v>NNG</v>
      </c>
      <c r="F8" s="1" t="str">
        <v>INFANTIL A</v>
      </c>
      <c r="G8" s="1" t="str">
        <v>M</v>
      </c>
      <c r="H8" s="4">
        <v>43892</v>
      </c>
      <c r="I8" s="1" t="str">
        <v>PERLA DEL SINÚ</v>
      </c>
      <c r="J8" s="1" t="str">
        <v>100m LIBRE</v>
      </c>
      <c r="K8" s="3">
        <v>1.3184027777777777E-3</v>
      </c>
      <c r="L8" s="3" cm="1">
        <f t="array" ref="L8">IF(J8=0,"-",_xlfn.XLOOKUP(C8&amp;J8,O:O&amp;P:P,Q:Q,_xlfn.XLOOKUP(J8,U:U,V:V)))</f>
        <v>8.1018518518518516E-4</v>
      </c>
      <c r="M8" s="3">
        <f t="shared" si="0"/>
        <v>5.0821759259259255E-4</v>
      </c>
      <c r="O8" s="1">
        <v>13</v>
      </c>
      <c r="P8" s="1" t="str">
        <v>50m LIBRE</v>
      </c>
      <c r="Q8" s="3">
        <v>3.3981481481481482E-4</v>
      </c>
      <c r="S8" s="1">
        <v>2024</v>
      </c>
      <c r="T8" s="1" t="str">
        <v>M</v>
      </c>
      <c r="U8" s="19" t="str">
        <v>400m LIBRE</v>
      </c>
      <c r="V8" s="19">
        <v>3.8194444444444443E-3</v>
      </c>
    </row>
    <row r="9" spans="1:22" x14ac:dyDescent="0.25">
      <c r="A9" s="1">
        <v>2024</v>
      </c>
      <c r="B9" s="4">
        <v>39884</v>
      </c>
      <c r="C9" s="1">
        <v>11</v>
      </c>
      <c r="D9" s="2" t="str">
        <v xml:space="preserve">Anghel Gabriel Cárdenas </v>
      </c>
      <c r="E9" s="1" t="str">
        <v>NNG</v>
      </c>
      <c r="F9" s="1" t="str">
        <v>INFANTIL A</v>
      </c>
      <c r="G9" s="1" t="str">
        <v>M</v>
      </c>
      <c r="H9" s="4">
        <v>43892</v>
      </c>
      <c r="I9" s="1" t="str">
        <v>PERLA DEL SINÚ</v>
      </c>
      <c r="J9" s="1" t="str">
        <v>50m ESPALDA</v>
      </c>
      <c r="K9" s="3">
        <v>7.6678240740740743E-4</v>
      </c>
      <c r="L9" s="3" cm="1">
        <f t="array" ref="L9">IF(J9=0,"-",_xlfn.XLOOKUP(C9&amp;J9,O:O&amp;P:P,Q:Q,_xlfn.XLOOKUP(J9,U:U,V:V)))</f>
        <v>4.8912037037037034E-4</v>
      </c>
      <c r="M9" s="3">
        <f t="shared" si="0"/>
        <v>2.7766203703703709E-4</v>
      </c>
      <c r="O9" s="1">
        <v>14</v>
      </c>
      <c r="P9" s="1" t="str">
        <v>50m LIBRE</v>
      </c>
      <c r="Q9" s="3">
        <v>3.2395833333333332E-4</v>
      </c>
      <c r="S9" s="1">
        <v>2024</v>
      </c>
      <c r="T9" s="1" t="str">
        <v>M</v>
      </c>
      <c r="U9" s="19" t="str">
        <v>800m LIBRE</v>
      </c>
      <c r="V9" s="19">
        <v>1.2176273148148148E-2</v>
      </c>
    </row>
    <row r="10" spans="1:22" x14ac:dyDescent="0.25">
      <c r="A10" s="1">
        <v>2024</v>
      </c>
      <c r="B10" s="4">
        <v>39569</v>
      </c>
      <c r="C10" s="1">
        <v>12</v>
      </c>
      <c r="D10" s="2" t="str">
        <v>David Machado Julio</v>
      </c>
      <c r="E10" s="1" t="str">
        <v>NNG</v>
      </c>
      <c r="F10" s="1" t="str">
        <v>INFANTIL A</v>
      </c>
      <c r="G10" s="1" t="str">
        <v>M</v>
      </c>
      <c r="H10" s="4">
        <v>43892</v>
      </c>
      <c r="I10" s="1" t="str">
        <v>PERLA DEL SINÚ</v>
      </c>
      <c r="J10" s="1" t="str">
        <v>50m ESPALDA</v>
      </c>
      <c r="K10" s="3">
        <v>5.8634259259259251E-4</v>
      </c>
      <c r="L10" s="3" cm="1">
        <f t="array" ref="L10">IF(J10=0,"-",_xlfn.XLOOKUP(C10&amp;J10,O:O&amp;P:P,Q:Q,_xlfn.XLOOKUP(J10,U:U,V:V)))</f>
        <v>4.3981481481481481E-4</v>
      </c>
      <c r="M10" s="3">
        <f t="shared" si="0"/>
        <v>1.465277777777777E-4</v>
      </c>
      <c r="O10" s="1">
        <v>15</v>
      </c>
      <c r="P10" s="1" t="str">
        <v>50m LIBRE</v>
      </c>
      <c r="Q10" s="3" t="str">
        <v>00:26,87</v>
      </c>
      <c r="S10" s="1">
        <v>2024</v>
      </c>
      <c r="T10" s="1" t="str">
        <v>M</v>
      </c>
      <c r="U10" s="19" t="str">
        <v>1500m LIBRE</v>
      </c>
      <c r="V10" s="19">
        <v>2.2638425925925926E-2</v>
      </c>
    </row>
    <row r="11" spans="1:22" x14ac:dyDescent="0.25">
      <c r="A11" s="1">
        <v>2024</v>
      </c>
      <c r="B11" s="4">
        <v>39569</v>
      </c>
      <c r="C11" s="1">
        <v>12</v>
      </c>
      <c r="D11" s="2" t="str">
        <v>David Machado Julio</v>
      </c>
      <c r="E11" s="1" t="str">
        <v>NNG</v>
      </c>
      <c r="F11" s="1" t="str">
        <v>INFANTIL A</v>
      </c>
      <c r="G11" s="1" t="str">
        <v>M</v>
      </c>
      <c r="H11" s="4">
        <v>43892</v>
      </c>
      <c r="I11" s="1" t="str">
        <v>PERLA DEL SINÚ</v>
      </c>
      <c r="J11" s="1" t="str">
        <v>50m MARIPOSA</v>
      </c>
      <c r="K11" s="3">
        <v>6.174768518518518E-4</v>
      </c>
      <c r="L11" s="3" cm="1">
        <f t="array" ref="L11">IF(J11=0,"-",_xlfn.XLOOKUP(C11&amp;J11,O:O&amp;P:P,Q:Q,_xlfn.XLOOKUP(J11,U:U,V:V)))</f>
        <v>4.0509259259259258E-4</v>
      </c>
      <c r="M11" s="3">
        <f t="shared" si="0"/>
        <v>2.1238425925925922E-4</v>
      </c>
      <c r="O11" s="1">
        <v>16</v>
      </c>
      <c r="P11" s="1" t="str">
        <v>50m LIBRE</v>
      </c>
      <c r="Q11" s="3" t="str">
        <v>00:26,19</v>
      </c>
      <c r="S11" s="1">
        <v>2024</v>
      </c>
      <c r="T11" s="1" t="str">
        <v>M</v>
      </c>
      <c r="U11" s="19" t="str">
        <v>50m ESPALDA</v>
      </c>
      <c r="V11" s="19">
        <v>4.8912037037037034E-4</v>
      </c>
    </row>
    <row r="12" spans="1:22" x14ac:dyDescent="0.25">
      <c r="A12" s="1">
        <v>2024</v>
      </c>
      <c r="B12" s="4">
        <v>39569</v>
      </c>
      <c r="C12" s="1">
        <v>12</v>
      </c>
      <c r="D12" s="2" t="str">
        <v>David Machado Julio</v>
      </c>
      <c r="E12" s="1" t="str">
        <v>NNG</v>
      </c>
      <c r="F12" s="1" t="str">
        <v>INFANTIL A</v>
      </c>
      <c r="G12" s="1" t="str">
        <v>M</v>
      </c>
      <c r="H12" s="4">
        <v>43892</v>
      </c>
      <c r="I12" s="1" t="str">
        <v>PERLA DEL SINÚ</v>
      </c>
      <c r="J12" s="1" t="str">
        <v>50m PECHO</v>
      </c>
      <c r="K12" s="3">
        <v>7.7870370370370365E-4</v>
      </c>
      <c r="L12" s="3" cm="1">
        <f t="array" ref="L12">IF(J12=0,"-",_xlfn.XLOOKUP(C12&amp;J12,O:O&amp;P:P,Q:Q,_xlfn.XLOOKUP(J12,U:U,V:V)))</f>
        <v>4.8611111111111104E-4</v>
      </c>
      <c r="M12" s="3">
        <f t="shared" si="0"/>
        <v>2.9259259259259261E-4</v>
      </c>
      <c r="O12" s="1">
        <v>17</v>
      </c>
      <c r="P12" s="1" t="str">
        <v>50m LIBRE</v>
      </c>
      <c r="Q12" s="3" t="str">
        <v>00:25,70</v>
      </c>
      <c r="S12" s="1">
        <v>2024</v>
      </c>
      <c r="T12" s="1" t="str">
        <v>M</v>
      </c>
      <c r="U12" s="19" t="str">
        <v>100m ESPALDA</v>
      </c>
      <c r="V12" s="19">
        <v>9.8379629629629642E-4</v>
      </c>
    </row>
    <row r="13" spans="1:22" x14ac:dyDescent="0.25">
      <c r="A13" s="1">
        <v>2024</v>
      </c>
      <c r="B13" s="4">
        <v>40365</v>
      </c>
      <c r="C13" s="1">
        <v>10</v>
      </c>
      <c r="D13" s="2" t="str">
        <v>EMANUEL LOPEZ PEREZ</v>
      </c>
      <c r="E13" s="1" t="str">
        <v>AQUAPLANET</v>
      </c>
      <c r="F13" s="1" t="str">
        <v>PRE B</v>
      </c>
      <c r="G13" s="1" t="str">
        <v>M</v>
      </c>
      <c r="H13" s="4">
        <v>43892</v>
      </c>
      <c r="I13" s="1" t="str">
        <v>PERLA DEL SINÚ</v>
      </c>
      <c r="J13" s="1" t="str">
        <v>50m LIBRE</v>
      </c>
      <c r="K13" s="3">
        <v>5.3680555555555556E-4</v>
      </c>
      <c r="L13" s="3" cm="1">
        <f t="array" ref="L13">IF(J13=0,"-",_xlfn.XLOOKUP(C13&amp;J13,O:O&amp;P:P,Q:Q,_xlfn.XLOOKUP(J13,U:U,V:V)))</f>
        <v>3.9756944444444448E-4</v>
      </c>
      <c r="M13" s="3">
        <f t="shared" si="0"/>
        <v>1.3923611111111108E-4</v>
      </c>
      <c r="O13" s="1">
        <v>18</v>
      </c>
      <c r="P13" s="1" t="str">
        <v>50m LIBRE</v>
      </c>
      <c r="Q13" s="3" t="str">
        <v>00:25,70</v>
      </c>
      <c r="S13" s="1">
        <v>2024</v>
      </c>
      <c r="T13" s="1" t="str">
        <v>M</v>
      </c>
      <c r="U13" s="19" t="str">
        <v>200m ESPALDA</v>
      </c>
      <c r="V13" s="19">
        <v>2.3148148148148151E-3</v>
      </c>
    </row>
    <row r="14" spans="1:22" x14ac:dyDescent="0.25">
      <c r="A14" s="1">
        <v>2024</v>
      </c>
      <c r="B14" s="4">
        <v>40365</v>
      </c>
      <c r="C14" s="1">
        <v>10</v>
      </c>
      <c r="D14" s="2" t="str">
        <v>EMANUEL LOPEZ PEREZ</v>
      </c>
      <c r="E14" s="1" t="str">
        <v>AQUAPLANET</v>
      </c>
      <c r="F14" s="1" t="str">
        <v>PRE B</v>
      </c>
      <c r="G14" s="1" t="str">
        <v>M</v>
      </c>
      <c r="H14" s="4">
        <v>43892</v>
      </c>
      <c r="I14" s="1" t="str">
        <v>PERLA DEL SINÚ</v>
      </c>
      <c r="J14" s="1" t="str">
        <v>50m ESPALDA</v>
      </c>
      <c r="K14" s="3">
        <v>8.6446759259259246E-4</v>
      </c>
      <c r="L14" s="3" cm="1">
        <f t="array" ref="L14">IF(J14=0,"-",_xlfn.XLOOKUP(C14&amp;J14,O:O&amp;P:P,Q:Q,_xlfn.XLOOKUP(J14,U:U,V:V)))</f>
        <v>4.8912037037037034E-4</v>
      </c>
      <c r="M14" s="3">
        <f t="shared" si="0"/>
        <v>3.7534722222222212E-4</v>
      </c>
      <c r="O14" s="1">
        <v>19</v>
      </c>
      <c r="P14" s="1" t="str">
        <v>50m LIBRE</v>
      </c>
      <c r="Q14" s="3" t="str">
        <v>00:24,71</v>
      </c>
      <c r="S14" s="1">
        <v>2024</v>
      </c>
      <c r="T14" s="1" t="str">
        <v>M</v>
      </c>
      <c r="U14" s="19" t="str">
        <v>50m PECHO</v>
      </c>
      <c r="V14" s="19">
        <v>5.4976851851851855E-4</v>
      </c>
    </row>
    <row r="15" spans="1:22" x14ac:dyDescent="0.25">
      <c r="A15" s="1">
        <v>2024</v>
      </c>
      <c r="B15" s="4">
        <v>40365</v>
      </c>
      <c r="C15" s="1">
        <v>10</v>
      </c>
      <c r="D15" s="2" t="str">
        <v>EMANUEL LOPEZ PEREZ</v>
      </c>
      <c r="E15" s="1" t="str">
        <v>AQUAPLANET</v>
      </c>
      <c r="F15" s="1" t="str">
        <v>PRE B</v>
      </c>
      <c r="G15" s="1" t="str">
        <v>M</v>
      </c>
      <c r="H15" s="4">
        <v>43892</v>
      </c>
      <c r="I15" s="1" t="str">
        <v>PERLA DEL SINÚ</v>
      </c>
      <c r="J15" s="1" t="str">
        <v>50m MARIPOSA</v>
      </c>
      <c r="K15" s="3">
        <v>8.4351851851851851E-4</v>
      </c>
      <c r="L15" s="3" cm="1">
        <f t="array" ref="L15">IF(J15=0,"-",_xlfn.XLOOKUP(C15&amp;J15,O:O&amp;P:P,Q:Q,_xlfn.XLOOKUP(J15,U:U,V:V)))</f>
        <v>4.6087962962962961E-4</v>
      </c>
      <c r="M15" s="3">
        <f t="shared" si="0"/>
        <v>3.826388888888889E-4</v>
      </c>
      <c r="O15" s="1">
        <v>10</v>
      </c>
      <c r="P15" s="1" t="str">
        <v>100m LIBRE</v>
      </c>
      <c r="Q15" s="3">
        <v>8.1018518518518516E-4</v>
      </c>
      <c r="S15" s="1">
        <v>2024</v>
      </c>
      <c r="T15" s="1" t="str">
        <v>M</v>
      </c>
      <c r="U15" s="19" t="str">
        <v>100m PECHO</v>
      </c>
      <c r="V15" s="19">
        <v>1.1574074074074073E-3</v>
      </c>
    </row>
    <row r="16" spans="1:22" x14ac:dyDescent="0.25">
      <c r="A16" s="1">
        <v>2024</v>
      </c>
      <c r="B16" s="4">
        <v>40875</v>
      </c>
      <c r="C16" s="1">
        <v>9</v>
      </c>
      <c r="D16" s="2" t="str">
        <v xml:space="preserve">GABRIEL HOYOS </v>
      </c>
      <c r="E16" s="1" t="str">
        <v>MASTER</v>
      </c>
      <c r="F16" s="1" t="str">
        <v>PRE A</v>
      </c>
      <c r="G16" s="1" t="str">
        <v>M</v>
      </c>
      <c r="H16" s="4">
        <v>43892</v>
      </c>
      <c r="I16" s="1" t="str">
        <v>PERLA DEL SINÚ</v>
      </c>
      <c r="J16" s="1" t="str">
        <v>50m LIBRE</v>
      </c>
      <c r="K16" s="3">
        <v>5.4872685185185178E-4</v>
      </c>
      <c r="L16" s="3" cm="1">
        <f t="array" ref="L16">IF(J16=0,"-",_xlfn.XLOOKUP(C16&amp;J16,O:O&amp;P:P,Q:Q,_xlfn.XLOOKUP(J16,U:U,V:V)))</f>
        <v>3.9756944444444448E-4</v>
      </c>
      <c r="M16" s="3">
        <f t="shared" si="0"/>
        <v>1.5115740740740731E-4</v>
      </c>
      <c r="O16" s="1">
        <v>11</v>
      </c>
      <c r="P16" s="1" t="str">
        <v>100m LIBRE</v>
      </c>
      <c r="Q16" s="3">
        <v>8.1018518518518516E-4</v>
      </c>
      <c r="S16" s="1">
        <v>2024</v>
      </c>
      <c r="T16" s="1" t="str">
        <v>M</v>
      </c>
      <c r="U16" s="19" t="str">
        <v>200m PECHO</v>
      </c>
      <c r="V16" s="19">
        <v>2.7777777777777779E-3</v>
      </c>
    </row>
    <row r="17" spans="1:22" x14ac:dyDescent="0.25">
      <c r="A17" s="1">
        <v>2024</v>
      </c>
      <c r="B17" s="4">
        <v>40875</v>
      </c>
      <c r="C17" s="1">
        <v>9</v>
      </c>
      <c r="D17" s="2" t="str">
        <v xml:space="preserve">GABRIEL HOYOS </v>
      </c>
      <c r="E17" s="1" t="str">
        <v>MASTER</v>
      </c>
      <c r="F17" s="1" t="str">
        <v>PRE A</v>
      </c>
      <c r="G17" s="1" t="str">
        <v>M</v>
      </c>
      <c r="H17" s="4">
        <v>43892</v>
      </c>
      <c r="I17" s="1" t="str">
        <v>PERLA DEL SINÚ</v>
      </c>
      <c r="J17" s="1" t="str">
        <v>100m LIBRE</v>
      </c>
      <c r="K17" s="3">
        <v>1.4145833333333334E-3</v>
      </c>
      <c r="L17" s="3" cm="1">
        <f t="array" ref="L17">IF(J17=0,"-",_xlfn.XLOOKUP(C17&amp;J17,O:O&amp;P:P,Q:Q,_xlfn.XLOOKUP(J17,U:U,V:V)))</f>
        <v>8.1018518518518516E-4</v>
      </c>
      <c r="M17" s="3">
        <f t="shared" si="0"/>
        <v>6.0439814814814829E-4</v>
      </c>
      <c r="O17" s="1">
        <v>12</v>
      </c>
      <c r="P17" s="1" t="str">
        <v>100m LIBRE</v>
      </c>
      <c r="Q17" s="3">
        <v>7.5462962962962962E-4</v>
      </c>
      <c r="S17" s="1">
        <v>2024</v>
      </c>
      <c r="T17" s="1" t="str">
        <v>M</v>
      </c>
      <c r="U17" s="19" t="str">
        <v>50m MARIPOSA</v>
      </c>
      <c r="V17" s="19">
        <v>4.6087962962962961E-4</v>
      </c>
    </row>
    <row r="18" spans="1:22" x14ac:dyDescent="0.25">
      <c r="A18" s="1">
        <v>2024</v>
      </c>
      <c r="B18" s="4">
        <v>40875</v>
      </c>
      <c r="C18" s="1">
        <v>9</v>
      </c>
      <c r="D18" s="2" t="str">
        <v xml:space="preserve">GABRIEL HOYOS </v>
      </c>
      <c r="E18" s="1" t="str">
        <v>MASTER</v>
      </c>
      <c r="F18" s="1" t="str">
        <v>PRE A</v>
      </c>
      <c r="G18" s="1" t="str">
        <v>M</v>
      </c>
      <c r="H18" s="4">
        <v>43892</v>
      </c>
      <c r="I18" s="1" t="str">
        <v>PERLA DEL SINÚ</v>
      </c>
      <c r="J18" s="1" t="str">
        <v>50m ESPALDA</v>
      </c>
      <c r="K18" s="3">
        <v>7.2847222222222226E-4</v>
      </c>
      <c r="L18" s="3" cm="1">
        <f t="array" ref="L18">IF(J18=0,"-",_xlfn.XLOOKUP(C18&amp;J18,O:O&amp;P:P,Q:Q,_xlfn.XLOOKUP(J18,U:U,V:V)))</f>
        <v>4.8912037037037034E-4</v>
      </c>
      <c r="M18" s="3">
        <f t="shared" si="0"/>
        <v>2.3935185185185192E-4</v>
      </c>
      <c r="O18" s="1">
        <v>13</v>
      </c>
      <c r="P18" s="1" t="str">
        <v>100m LIBRE</v>
      </c>
      <c r="Q18" s="3">
        <v>7.5462962962962962E-4</v>
      </c>
      <c r="S18" s="1">
        <v>2024</v>
      </c>
      <c r="T18" s="1" t="str">
        <v>M</v>
      </c>
      <c r="U18" s="19" t="str">
        <v>100m MARIPOSA</v>
      </c>
      <c r="V18" s="19">
        <v>1.0416666666666667E-3</v>
      </c>
    </row>
    <row r="19" spans="1:22" x14ac:dyDescent="0.25">
      <c r="A19" s="1">
        <v>2024</v>
      </c>
      <c r="B19" s="4">
        <v>40875</v>
      </c>
      <c r="C19" s="1">
        <v>9</v>
      </c>
      <c r="D19" s="2" t="str">
        <v xml:space="preserve">GABRIEL HOYOS </v>
      </c>
      <c r="E19" s="1" t="str">
        <v>MASTER</v>
      </c>
      <c r="F19" s="1" t="str">
        <v>PRE A</v>
      </c>
      <c r="G19" s="1" t="str">
        <v>M</v>
      </c>
      <c r="H19" s="4">
        <v>43892</v>
      </c>
      <c r="I19" s="1" t="str">
        <v>PERLA DEL SINÚ</v>
      </c>
      <c r="J19" s="1" t="str">
        <v>50m PECHO</v>
      </c>
      <c r="K19" s="3">
        <v>8.2141203703703705E-4</v>
      </c>
      <c r="L19" s="3" cm="1">
        <f t="array" ref="L19">IF(J19=0,"-",_xlfn.XLOOKUP(C19&amp;J19,O:O&amp;P:P,Q:Q,_xlfn.XLOOKUP(J19,U:U,V:V)))</f>
        <v>5.4976851851851855E-4</v>
      </c>
      <c r="M19" s="3">
        <f t="shared" si="0"/>
        <v>2.716435185185185E-4</v>
      </c>
      <c r="O19" s="1">
        <v>14</v>
      </c>
      <c r="P19" s="1" t="str">
        <v>100m LIBRE</v>
      </c>
      <c r="Q19" s="3">
        <v>7.0937499999999994E-4</v>
      </c>
      <c r="S19" s="1">
        <v>2024</v>
      </c>
      <c r="T19" s="1" t="str">
        <v>M</v>
      </c>
      <c r="U19" s="19" t="str">
        <v>200m MARIPOSA</v>
      </c>
      <c r="V19" s="19">
        <v>2.7777777777777779E-3</v>
      </c>
    </row>
    <row r="20" spans="1:22" x14ac:dyDescent="0.25">
      <c r="A20" s="1">
        <v>2024</v>
      </c>
      <c r="B20" s="4">
        <v>38990</v>
      </c>
      <c r="C20" s="1">
        <v>14</v>
      </c>
      <c r="D20" s="2" t="str">
        <v>GERMAN SEGURA CABRALES</v>
      </c>
      <c r="E20" s="1" t="str">
        <v>AQUARIUM</v>
      </c>
      <c r="F20" s="1" t="str">
        <v>INFANTIL B</v>
      </c>
      <c r="G20" s="1" t="str">
        <v>M</v>
      </c>
      <c r="H20" s="4">
        <v>43892</v>
      </c>
      <c r="I20" s="1" t="str">
        <v>PERLA DEL SINÚ</v>
      </c>
      <c r="J20" s="1" t="str">
        <v>50m LIBRE</v>
      </c>
      <c r="K20" s="3">
        <v>3.4861111111111112E-4</v>
      </c>
      <c r="L20" s="3" cm="1">
        <f t="array" ref="L20">IF(J20=0,"-",_xlfn.XLOOKUP(C20&amp;J20,O:O&amp;P:P,Q:Q,_xlfn.XLOOKUP(J20,U:U,V:V)))</f>
        <v>3.2395833333333332E-4</v>
      </c>
      <c r="M20" s="3">
        <f t="shared" si="0"/>
        <v>2.4652777777777791E-5</v>
      </c>
      <c r="O20" s="1">
        <v>15</v>
      </c>
      <c r="P20" s="1" t="str">
        <v>100m LIBRE</v>
      </c>
      <c r="Q20" s="3" t="str">
        <v>00:58,85</v>
      </c>
      <c r="S20" s="1">
        <v>2024</v>
      </c>
      <c r="T20" s="1" t="str">
        <v>M</v>
      </c>
      <c r="U20" s="19" t="str">
        <v>200m C.I.</v>
      </c>
      <c r="V20" s="19">
        <v>2.3148148148148151E-3</v>
      </c>
    </row>
    <row r="21" spans="1:22" x14ac:dyDescent="0.25">
      <c r="A21" s="1">
        <v>2024</v>
      </c>
      <c r="B21" s="4">
        <v>38990</v>
      </c>
      <c r="C21" s="1">
        <v>14</v>
      </c>
      <c r="D21" s="2" t="str">
        <v>GERMAN SEGURA CABRALES</v>
      </c>
      <c r="E21" s="1" t="str">
        <v>AQUARIUM</v>
      </c>
      <c r="F21" s="1" t="str">
        <v>INFANTIL B</v>
      </c>
      <c r="G21" s="1" t="str">
        <v>M</v>
      </c>
      <c r="H21" s="4">
        <v>43892</v>
      </c>
      <c r="I21" s="1" t="str">
        <v>PERLA DEL SINÚ</v>
      </c>
      <c r="J21" s="1" t="str">
        <v>100m LIBRE</v>
      </c>
      <c r="K21" s="3">
        <v>7.684027777777779E-4</v>
      </c>
      <c r="L21" s="3" cm="1">
        <f t="array" ref="L21">IF(J21=0,"-",_xlfn.XLOOKUP(C21&amp;J21,O:O&amp;P:P,Q:Q,_xlfn.XLOOKUP(J21,U:U,V:V)))</f>
        <v>7.0937499999999994E-4</v>
      </c>
      <c r="M21" s="3">
        <f t="shared" si="0"/>
        <v>5.9027777777777963E-5</v>
      </c>
      <c r="O21" s="1">
        <v>16</v>
      </c>
      <c r="P21" s="1" t="str">
        <v>100m LIBRE</v>
      </c>
      <c r="Q21" s="3" t="str">
        <v>00:57,37</v>
      </c>
      <c r="S21" s="1">
        <v>2024</v>
      </c>
      <c r="T21" s="1" t="str">
        <v>M</v>
      </c>
      <c r="U21" s="19" t="str">
        <v>400m C.I.</v>
      </c>
      <c r="V21" s="19">
        <v>4.8611111111111112E-3</v>
      </c>
    </row>
    <row r="22" spans="1:22" x14ac:dyDescent="0.25">
      <c r="A22" s="1">
        <v>2024</v>
      </c>
      <c r="B22" s="4">
        <v>38990</v>
      </c>
      <c r="C22" s="1">
        <v>14</v>
      </c>
      <c r="D22" s="2" t="str">
        <v>GERMAN SEGURA CABRALES</v>
      </c>
      <c r="E22" s="1" t="str">
        <v>AQUARIUM</v>
      </c>
      <c r="F22" s="1" t="str">
        <v>INFANTIL B</v>
      </c>
      <c r="G22" s="1" t="str">
        <v>M</v>
      </c>
      <c r="H22" s="4">
        <v>43892</v>
      </c>
      <c r="I22" s="1" t="str">
        <v>PERLA DEL SINÚ</v>
      </c>
      <c r="J22" s="1" t="str">
        <v>50m MARIPOSA</v>
      </c>
      <c r="K22" s="3">
        <v>3.8703703703703708E-4</v>
      </c>
      <c r="L22" s="3" t="str" cm="1">
        <f t="array" ref="L22">IF(J22=0,"-",_xlfn.XLOOKUP(C22&amp;J22,O:O&amp;P:P,Q:Q,_xlfn.XLOOKUP(J22,U:U,V:V)))</f>
        <v>00:29,96</v>
      </c>
      <c r="M22" s="3">
        <f t="shared" si="0"/>
        <v>4.0277777777777805E-5</v>
      </c>
      <c r="O22" s="1">
        <v>17</v>
      </c>
      <c r="P22" s="1" t="str">
        <v>100m LIBRE</v>
      </c>
      <c r="Q22" s="3" t="str">
        <v>00:55,60</v>
      </c>
      <c r="U22" s="19"/>
    </row>
    <row r="23" spans="1:22" x14ac:dyDescent="0.25">
      <c r="A23" s="1">
        <v>2024</v>
      </c>
      <c r="B23" s="4">
        <v>39082</v>
      </c>
      <c r="C23" s="1">
        <v>13</v>
      </c>
      <c r="D23" s="2" t="str">
        <v>ISAAC BURITICÁ OTALVARO</v>
      </c>
      <c r="E23" s="1" t="str">
        <v>NNG</v>
      </c>
      <c r="F23" s="1" t="str">
        <v>INFANTIL B</v>
      </c>
      <c r="G23" s="1" t="str">
        <v>M</v>
      </c>
      <c r="H23" s="4">
        <v>43892</v>
      </c>
      <c r="I23" s="1" t="str">
        <v>PERLA DEL SINÚ</v>
      </c>
      <c r="J23" s="1" t="str">
        <v>50m LIBRE</v>
      </c>
      <c r="K23" s="3">
        <v>4.9351851851851846E-4</v>
      </c>
      <c r="L23" s="3" cm="1">
        <f t="array" ref="L23">IF(J23=0,"-",_xlfn.XLOOKUP(C23&amp;J23,O:O&amp;P:P,Q:Q,_xlfn.XLOOKUP(J23,U:U,V:V)))</f>
        <v>3.3981481481481482E-4</v>
      </c>
      <c r="M23" s="3">
        <f t="shared" si="0"/>
        <v>1.5370370370370364E-4</v>
      </c>
      <c r="O23" s="1">
        <v>18</v>
      </c>
      <c r="P23" s="1" t="str">
        <v>100m LIBRE</v>
      </c>
      <c r="Q23" s="3" t="str">
        <v>00:55,60</v>
      </c>
      <c r="U23" s="19"/>
    </row>
    <row r="24" spans="1:22" x14ac:dyDescent="0.25">
      <c r="A24" s="1">
        <v>2024</v>
      </c>
      <c r="B24" s="4">
        <v>39082</v>
      </c>
      <c r="C24" s="1">
        <v>13</v>
      </c>
      <c r="D24" s="2" t="str">
        <v>ISAAC BURITICÁ OTALVARO</v>
      </c>
      <c r="E24" s="1" t="str">
        <v>NNG</v>
      </c>
      <c r="F24" s="1" t="str">
        <v>INFANTIL B</v>
      </c>
      <c r="G24" s="1" t="str">
        <v>M</v>
      </c>
      <c r="H24" s="4">
        <v>43892</v>
      </c>
      <c r="I24" s="1" t="str">
        <v>PERLA DEL SINÚ</v>
      </c>
      <c r="J24" s="1" t="str">
        <v>100m LIBRE</v>
      </c>
      <c r="K24" s="3">
        <v>1.2156250000000001E-3</v>
      </c>
      <c r="L24" s="3" cm="1">
        <f t="array" ref="L24">IF(J24=0,"-",_xlfn.XLOOKUP(C24&amp;J24,O:O&amp;P:P,Q:Q,_xlfn.XLOOKUP(J24,U:U,V:V)))</f>
        <v>7.5462962962962962E-4</v>
      </c>
      <c r="M24" s="3">
        <f t="shared" si="0"/>
        <v>4.6099537037037051E-4</v>
      </c>
      <c r="O24" s="1">
        <v>19</v>
      </c>
      <c r="P24" s="1" t="str">
        <v>100m LIBRE</v>
      </c>
      <c r="Q24" s="3" t="str">
        <v>00:54,59</v>
      </c>
      <c r="U24" s="19"/>
    </row>
    <row r="25" spans="1:22" x14ac:dyDescent="0.25">
      <c r="A25" s="1">
        <v>2024</v>
      </c>
      <c r="B25" s="4">
        <v>39082</v>
      </c>
      <c r="C25" s="1">
        <v>13</v>
      </c>
      <c r="D25" s="2" t="str">
        <v>ISAAC BURITICÁ OTALVARO</v>
      </c>
      <c r="E25" s="1" t="str">
        <v>NNG</v>
      </c>
      <c r="F25" s="1" t="str">
        <v>INFANTIL B</v>
      </c>
      <c r="G25" s="1" t="str">
        <v>M</v>
      </c>
      <c r="H25" s="4">
        <v>43892</v>
      </c>
      <c r="I25" s="1" t="str">
        <v>PERLA DEL SINÚ</v>
      </c>
      <c r="J25" s="1" t="str">
        <v>200m LIBRE</v>
      </c>
      <c r="K25" s="3">
        <v>3.3050925925925925E-3</v>
      </c>
      <c r="L25" s="3" cm="1">
        <f t="array" ref="L25">IF(J25=0,"-",_xlfn.XLOOKUP(C25&amp;J25,O:O&amp;P:P,Q:Q,_xlfn.XLOOKUP(J25,U:U,V:V)))</f>
        <v>1.6855324074074073E-3</v>
      </c>
      <c r="M25" s="3">
        <f t="shared" si="0"/>
        <v>1.6195601851851853E-3</v>
      </c>
      <c r="O25" s="1">
        <v>10</v>
      </c>
      <c r="P25" s="1" t="str">
        <v>200m LIBRE</v>
      </c>
      <c r="Q25" s="3">
        <v>1.8518518518518517E-3</v>
      </c>
      <c r="U25" s="19"/>
    </row>
    <row r="26" spans="1:22" x14ac:dyDescent="0.25">
      <c r="A26" s="1">
        <v>2024</v>
      </c>
      <c r="B26" s="4">
        <v>39447</v>
      </c>
      <c r="C26" s="1">
        <v>12</v>
      </c>
      <c r="D26" s="2" t="str">
        <v>johann martinez Garces</v>
      </c>
      <c r="E26" s="1" t="str">
        <v>NNG</v>
      </c>
      <c r="F26" s="1" t="str">
        <v>INFANTIL A</v>
      </c>
      <c r="G26" s="1" t="str">
        <v>M</v>
      </c>
      <c r="H26" s="4">
        <v>43892</v>
      </c>
      <c r="I26" s="1" t="str">
        <v>PERLA DEL SINÚ</v>
      </c>
      <c r="J26" s="1" t="str">
        <v>50m LIBRE</v>
      </c>
      <c r="K26" s="3">
        <v>4.8379629629629624E-4</v>
      </c>
      <c r="L26" s="3" cm="1">
        <f t="array" ref="L26">IF(J26=0,"-",_xlfn.XLOOKUP(C26&amp;J26,O:O&amp;P:P,Q:Q,_xlfn.XLOOKUP(J26,U:U,V:V)))</f>
        <v>3.3981481481481482E-4</v>
      </c>
      <c r="M26" s="3">
        <f t="shared" si="0"/>
        <v>1.4398148148148142E-4</v>
      </c>
      <c r="O26" s="1">
        <v>11</v>
      </c>
      <c r="P26" s="1" t="str">
        <v>200m LIBRE</v>
      </c>
      <c r="Q26" s="3">
        <v>1.8518518518518517E-3</v>
      </c>
      <c r="U26" s="19"/>
    </row>
    <row r="27" spans="1:22" x14ac:dyDescent="0.25">
      <c r="A27" s="1">
        <v>2024</v>
      </c>
      <c r="B27" s="4">
        <v>39447</v>
      </c>
      <c r="C27" s="1">
        <v>12</v>
      </c>
      <c r="D27" s="2" t="str">
        <v>johann martinez Garces</v>
      </c>
      <c r="E27" s="1" t="str">
        <v>NNG</v>
      </c>
      <c r="F27" s="1" t="str">
        <v>INFANTIL A</v>
      </c>
      <c r="G27" s="1" t="str">
        <v>M</v>
      </c>
      <c r="H27" s="4">
        <v>43892</v>
      </c>
      <c r="I27" s="1" t="str">
        <v>PERLA DEL SINÚ</v>
      </c>
      <c r="J27" s="1" t="str">
        <v>100m LIBRE</v>
      </c>
      <c r="K27" s="3">
        <v>1.2064814814814816E-3</v>
      </c>
      <c r="L27" s="3" cm="1">
        <f t="array" ref="L27">IF(J27=0,"-",_xlfn.XLOOKUP(C27&amp;J27,O:O&amp;P:P,Q:Q,_xlfn.XLOOKUP(J27,U:U,V:V)))</f>
        <v>7.5462962962962962E-4</v>
      </c>
      <c r="M27" s="3">
        <f t="shared" si="0"/>
        <v>4.5185185185185194E-4</v>
      </c>
      <c r="O27" s="1">
        <v>12</v>
      </c>
      <c r="P27" s="1" t="str">
        <v>200m LIBRE</v>
      </c>
      <c r="Q27" s="3">
        <v>1.6855324074074073E-3</v>
      </c>
      <c r="U27" s="19"/>
    </row>
    <row r="28" spans="1:22" x14ac:dyDescent="0.25">
      <c r="A28" s="1">
        <v>2024</v>
      </c>
      <c r="B28" s="4">
        <v>39447</v>
      </c>
      <c r="C28" s="1">
        <v>12</v>
      </c>
      <c r="D28" s="2" t="str">
        <v>johann martinez Garces</v>
      </c>
      <c r="E28" s="1" t="str">
        <v>NNG</v>
      </c>
      <c r="F28" s="1" t="str">
        <v>INFANTIL A</v>
      </c>
      <c r="G28" s="1" t="str">
        <v>M</v>
      </c>
      <c r="H28" s="4">
        <v>43892</v>
      </c>
      <c r="I28" s="1" t="str">
        <v>PERLA DEL SINÚ</v>
      </c>
      <c r="J28" s="1" t="str">
        <v>200m LIBRE</v>
      </c>
      <c r="K28" s="3">
        <v>2.5141203703703706E-3</v>
      </c>
      <c r="L28" s="3" cm="1">
        <f t="array" ref="L28">IF(J28=0,"-",_xlfn.XLOOKUP(C28&amp;J28,O:O&amp;P:P,Q:Q,_xlfn.XLOOKUP(J28,U:U,V:V)))</f>
        <v>1.6855324074074073E-3</v>
      </c>
      <c r="M28" s="3">
        <f t="shared" si="0"/>
        <v>8.2858796296296326E-4</v>
      </c>
      <c r="O28" s="1">
        <v>13</v>
      </c>
      <c r="P28" s="1" t="str">
        <v>200m LIBRE</v>
      </c>
      <c r="Q28" s="3">
        <v>1.6855324074074073E-3</v>
      </c>
      <c r="U28" s="19"/>
    </row>
    <row r="29" spans="1:22" x14ac:dyDescent="0.25">
      <c r="A29" s="1">
        <v>2024</v>
      </c>
      <c r="B29" s="4">
        <v>39447</v>
      </c>
      <c r="C29" s="1">
        <v>12</v>
      </c>
      <c r="D29" s="2" t="str">
        <v>JOSE GABRIEL ORTIZ RUIZ</v>
      </c>
      <c r="E29" s="1" t="str">
        <v>NNG</v>
      </c>
      <c r="F29" s="1" t="str">
        <v>INFANTIL A</v>
      </c>
      <c r="G29" s="1" t="str">
        <v>M</v>
      </c>
      <c r="H29" s="4">
        <v>43892</v>
      </c>
      <c r="I29" s="1" t="str">
        <v>PERLA DEL SINÚ</v>
      </c>
      <c r="J29" s="1" t="str">
        <v>50m LIBRE</v>
      </c>
      <c r="K29" s="3">
        <v>3.5416666666666669E-4</v>
      </c>
      <c r="L29" s="3" cm="1">
        <f t="array" ref="L29">IF(J29=0,"-",_xlfn.XLOOKUP(C29&amp;J29,O:O&amp;P:P,Q:Q,_xlfn.XLOOKUP(J29,U:U,V:V)))</f>
        <v>3.3981481481481482E-4</v>
      </c>
      <c r="M29" s="3">
        <f t="shared" si="0"/>
        <v>1.4351851851851873E-5</v>
      </c>
      <c r="O29" s="1">
        <v>14</v>
      </c>
      <c r="P29" s="1" t="str">
        <v>200m LIBRE</v>
      </c>
      <c r="Q29" s="3">
        <v>1.5917824074074074E-3</v>
      </c>
      <c r="U29" s="19"/>
    </row>
    <row r="30" spans="1:22" x14ac:dyDescent="0.25">
      <c r="A30" s="1">
        <v>2024</v>
      </c>
      <c r="B30" s="4">
        <v>39447</v>
      </c>
      <c r="C30" s="1">
        <v>12</v>
      </c>
      <c r="D30" s="2" t="str">
        <v>JOSE GABRIEL ORTIZ RUIZ</v>
      </c>
      <c r="E30" s="1" t="str">
        <v>NNG</v>
      </c>
      <c r="F30" s="1" t="str">
        <v>INFANTIL A</v>
      </c>
      <c r="G30" s="1" t="str">
        <v>M</v>
      </c>
      <c r="H30" s="4">
        <v>43892</v>
      </c>
      <c r="I30" s="1" t="str">
        <v>PERLA DEL SINÚ</v>
      </c>
      <c r="J30" s="1" t="str">
        <v>100m LIBRE</v>
      </c>
      <c r="K30" s="3">
        <v>8.2893518518518516E-4</v>
      </c>
      <c r="L30" s="3" cm="1">
        <f t="array" ref="L30">IF(J30=0,"-",_xlfn.XLOOKUP(C30&amp;J30,O:O&amp;P:P,Q:Q,_xlfn.XLOOKUP(J30,U:U,V:V)))</f>
        <v>7.5462962962962962E-4</v>
      </c>
      <c r="M30" s="3">
        <f t="shared" si="0"/>
        <v>7.430555555555554E-5</v>
      </c>
      <c r="O30" s="1">
        <v>15</v>
      </c>
      <c r="P30" s="1" t="str">
        <v>200m LIBRE</v>
      </c>
      <c r="Q30" s="3" t="str">
        <v>02:10,54</v>
      </c>
      <c r="U30" s="19"/>
    </row>
    <row r="31" spans="1:22" x14ac:dyDescent="0.25">
      <c r="A31" s="1">
        <v>2024</v>
      </c>
      <c r="B31" s="4">
        <v>39447</v>
      </c>
      <c r="C31" s="1">
        <v>12</v>
      </c>
      <c r="D31" s="2" t="str">
        <v>JOSE GABRIEL ORTIZ RUIZ</v>
      </c>
      <c r="E31" s="1" t="str">
        <v>NNG</v>
      </c>
      <c r="F31" s="1" t="str">
        <v>INFANTIL A</v>
      </c>
      <c r="G31" s="1" t="str">
        <v>M</v>
      </c>
      <c r="H31" s="4">
        <v>43892</v>
      </c>
      <c r="I31" s="1" t="str">
        <v>PERLA DEL SINÚ</v>
      </c>
      <c r="J31" s="1" t="str">
        <v>200m LIBRE</v>
      </c>
      <c r="K31" s="3">
        <v>1.9675925925925928E-3</v>
      </c>
      <c r="L31" s="3" cm="1">
        <f t="array" ref="L31">IF(J31=0,"-",_xlfn.XLOOKUP(C31&amp;J31,O:O&amp;P:P,Q:Q,_xlfn.XLOOKUP(J31,U:U,V:V)))</f>
        <v>1.6855324074074073E-3</v>
      </c>
      <c r="M31" s="3">
        <f t="shared" si="0"/>
        <v>2.8206018518518554E-4</v>
      </c>
      <c r="O31" s="1">
        <v>16</v>
      </c>
      <c r="P31" s="1" t="str">
        <v>200m LIBRE</v>
      </c>
      <c r="Q31" s="3" t="str">
        <v>02:08,20</v>
      </c>
      <c r="U31" s="19"/>
    </row>
    <row r="32" spans="1:22" x14ac:dyDescent="0.25">
      <c r="A32" s="1">
        <v>2024</v>
      </c>
      <c r="B32" s="4">
        <v>39447</v>
      </c>
      <c r="C32" s="1">
        <v>12</v>
      </c>
      <c r="D32" s="2" t="str">
        <v>JOSE GABRIEL ORTIZ RUIZ</v>
      </c>
      <c r="E32" s="1" t="str">
        <v>NNG</v>
      </c>
      <c r="F32" s="1" t="str">
        <v>INFANTIL A</v>
      </c>
      <c r="G32" s="1" t="str">
        <v>M</v>
      </c>
      <c r="H32" s="4">
        <v>43892</v>
      </c>
      <c r="I32" s="1" t="str">
        <v>PERLA DEL SINÚ</v>
      </c>
      <c r="J32" s="1" t="str">
        <v>50m MARIPOSA</v>
      </c>
      <c r="K32" s="3">
        <v>4.1377314814814814E-4</v>
      </c>
      <c r="L32" s="3" cm="1">
        <f t="array" ref="L32">IF(J32=0,"-",_xlfn.XLOOKUP(C32&amp;J32,O:O&amp;P:P,Q:Q,_xlfn.XLOOKUP(J32,U:U,V:V)))</f>
        <v>4.0509259259259258E-4</v>
      </c>
      <c r="M32" s="3">
        <f t="shared" si="0"/>
        <v>8.6805555555555572E-6</v>
      </c>
      <c r="O32" s="1">
        <v>17</v>
      </c>
      <c r="P32" s="1" t="str">
        <v>200m LIBRE</v>
      </c>
      <c r="Q32" s="3" t="str">
        <v>02:03,71</v>
      </c>
      <c r="U32" s="19"/>
    </row>
    <row r="33" spans="1:21" x14ac:dyDescent="0.25">
      <c r="A33" s="1">
        <v>2024</v>
      </c>
      <c r="B33" s="4">
        <v>39447</v>
      </c>
      <c r="C33" s="1">
        <v>12</v>
      </c>
      <c r="D33" s="2" t="str">
        <v>JOSE GABRIEL ORTIZ RUIZ</v>
      </c>
      <c r="E33" s="1" t="str">
        <v>NNG</v>
      </c>
      <c r="F33" s="1" t="str">
        <v>INFANTIL A</v>
      </c>
      <c r="G33" s="1" t="str">
        <v>M</v>
      </c>
      <c r="H33" s="4">
        <v>43892</v>
      </c>
      <c r="I33" s="1" t="str">
        <v>PERLA DEL SINÚ</v>
      </c>
      <c r="J33" s="1" t="str">
        <v>50m PECHO</v>
      </c>
      <c r="K33" s="3">
        <v>5.14699074074074E-4</v>
      </c>
      <c r="L33" s="3" cm="1">
        <f t="array" ref="L33">IF(J33=0,"-",_xlfn.XLOOKUP(C33&amp;J33,O:O&amp;P:P,Q:Q,_xlfn.XLOOKUP(J33,U:U,V:V)))</f>
        <v>4.8611111111111104E-4</v>
      </c>
      <c r="M33" s="3">
        <f t="shared" si="0"/>
        <v>2.8587962962962953E-5</v>
      </c>
      <c r="O33" s="1">
        <v>18</v>
      </c>
      <c r="P33" s="1" t="str">
        <v>200m LIBRE</v>
      </c>
      <c r="Q33" s="3" t="str">
        <v>02:03,71</v>
      </c>
      <c r="U33" s="19"/>
    </row>
    <row r="34" spans="1:21" x14ac:dyDescent="0.25">
      <c r="A34" s="1">
        <v>2024</v>
      </c>
      <c r="B34" s="4">
        <v>39884</v>
      </c>
      <c r="C34" s="1">
        <v>11</v>
      </c>
      <c r="D34" s="2" t="str">
        <v>Juan camilo Acevedo Campo</v>
      </c>
      <c r="E34" s="1" t="str">
        <v>AQUARIUM</v>
      </c>
      <c r="F34" s="1" t="str">
        <v>INFANTIL A</v>
      </c>
      <c r="G34" s="1" t="str">
        <v>M</v>
      </c>
      <c r="H34" s="4">
        <v>43892</v>
      </c>
      <c r="I34" s="1" t="str">
        <v>PERLA DEL SINÚ</v>
      </c>
      <c r="J34" s="1" t="str">
        <v>50m LIBRE</v>
      </c>
      <c r="K34" s="3">
        <v>5.9212962962962962E-4</v>
      </c>
      <c r="L34" s="3" cm="1">
        <f t="array" ref="L34">IF(J34=0,"-",_xlfn.XLOOKUP(C34&amp;J34,O:O&amp;P:P,Q:Q,_xlfn.XLOOKUP(J34,U:U,V:V)))</f>
        <v>3.9756944444444448E-4</v>
      </c>
      <c r="M34" s="3">
        <f t="shared" si="0"/>
        <v>1.9456018518518515E-4</v>
      </c>
      <c r="O34" s="1">
        <v>19</v>
      </c>
      <c r="P34" s="1" t="str">
        <v>200m LIBRE</v>
      </c>
      <c r="Q34" s="3" t="str">
        <v>01:58,85</v>
      </c>
      <c r="U34" s="19"/>
    </row>
    <row r="35" spans="1:21" x14ac:dyDescent="0.25">
      <c r="A35" s="1">
        <v>2024</v>
      </c>
      <c r="B35" s="4">
        <v>39884</v>
      </c>
      <c r="C35" s="1">
        <v>11</v>
      </c>
      <c r="D35" s="2" t="str">
        <v>Juan camilo Acevedo Campo</v>
      </c>
      <c r="E35" s="1" t="str">
        <v>AQUARIUM</v>
      </c>
      <c r="F35" s="1" t="str">
        <v>INFANTIL A</v>
      </c>
      <c r="G35" s="1" t="str">
        <v>M</v>
      </c>
      <c r="H35" s="4">
        <v>43892</v>
      </c>
      <c r="I35" s="1" t="str">
        <v>PERLA DEL SINÚ</v>
      </c>
      <c r="J35" s="1" t="str">
        <v>100m LIBRE</v>
      </c>
      <c r="K35" s="3">
        <v>1.407638888888889E-3</v>
      </c>
      <c r="L35" s="3" cm="1">
        <f t="array" ref="L35">IF(J35=0,"-",_xlfn.XLOOKUP(C35&amp;J35,O:O&amp;P:P,Q:Q,_xlfn.XLOOKUP(J35,U:U,V:V)))</f>
        <v>8.1018518518518516E-4</v>
      </c>
      <c r="M35" s="3">
        <f t="shared" si="0"/>
        <v>5.9745370370370388E-4</v>
      </c>
      <c r="O35" s="1">
        <v>10</v>
      </c>
      <c r="P35" s="1" t="str">
        <v>400m LIBRE</v>
      </c>
      <c r="Q35" s="3">
        <v>3.8194444444444443E-3</v>
      </c>
      <c r="U35" s="19"/>
    </row>
    <row r="36" spans="1:21" x14ac:dyDescent="0.25">
      <c r="A36" s="1">
        <v>2024</v>
      </c>
      <c r="B36" s="4">
        <v>39884</v>
      </c>
      <c r="C36" s="1">
        <v>11</v>
      </c>
      <c r="D36" s="2" t="str">
        <v>Juan camilo Acevedo Campo</v>
      </c>
      <c r="E36" s="1" t="str">
        <v>AQUARIUM</v>
      </c>
      <c r="F36" s="1" t="str">
        <v>INFANTIL A</v>
      </c>
      <c r="G36" s="1" t="str">
        <v>M</v>
      </c>
      <c r="H36" s="4">
        <v>43892</v>
      </c>
      <c r="I36" s="1" t="str">
        <v>PERLA DEL SINÚ</v>
      </c>
      <c r="J36" s="1" t="str">
        <v>50m PECHO</v>
      </c>
      <c r="K36" s="3">
        <v>7.7141203703703703E-4</v>
      </c>
      <c r="L36" s="3" cm="1">
        <f t="array" ref="L36">IF(J36=0,"-",_xlfn.XLOOKUP(C36&amp;J36,O:O&amp;P:P,Q:Q,_xlfn.XLOOKUP(J36,U:U,V:V)))</f>
        <v>5.4976851851851855E-4</v>
      </c>
      <c r="M36" s="3">
        <f t="shared" si="0"/>
        <v>2.2164351851851848E-4</v>
      </c>
      <c r="O36" s="1">
        <v>11</v>
      </c>
      <c r="P36" s="1" t="str">
        <v>400m LIBRE</v>
      </c>
      <c r="Q36" s="3">
        <v>3.8194444444444443E-3</v>
      </c>
      <c r="U36" s="19"/>
    </row>
    <row r="37" spans="1:21" x14ac:dyDescent="0.25">
      <c r="A37" s="1">
        <v>2024</v>
      </c>
      <c r="B37" s="4">
        <v>39884</v>
      </c>
      <c r="C37" s="1">
        <v>11</v>
      </c>
      <c r="D37" s="2" t="str">
        <v>Juan camilo Acevedo Campo</v>
      </c>
      <c r="E37" s="1" t="str">
        <v>AQUARIUM</v>
      </c>
      <c r="F37" s="1" t="str">
        <v>INFANTIL A</v>
      </c>
      <c r="G37" s="1" t="str">
        <v>M</v>
      </c>
      <c r="H37" s="4">
        <v>43892</v>
      </c>
      <c r="I37" s="1" t="str">
        <v>PERLA DEL SINÚ</v>
      </c>
      <c r="J37" s="1" t="str">
        <v>50m MARIPOSA</v>
      </c>
      <c r="K37" s="3">
        <v>7.6458333333333326E-4</v>
      </c>
      <c r="L37" s="3" cm="1">
        <f t="array" ref="L37">IF(J37=0,"-",_xlfn.XLOOKUP(C37&amp;J37,O:O&amp;P:P,Q:Q,_xlfn.XLOOKUP(J37,U:U,V:V)))</f>
        <v>4.6087962962962961E-4</v>
      </c>
      <c r="M37" s="3">
        <f t="shared" si="0"/>
        <v>3.0370370370370366E-4</v>
      </c>
      <c r="O37" s="1">
        <v>12</v>
      </c>
      <c r="P37" s="1" t="str">
        <v>400m LIBRE</v>
      </c>
      <c r="Q37" s="3">
        <v>3.5520833333333329E-3</v>
      </c>
      <c r="U37" s="19"/>
    </row>
    <row r="38" spans="1:21" x14ac:dyDescent="0.25">
      <c r="A38" s="1">
        <v>2024</v>
      </c>
      <c r="B38" s="4">
        <v>39725</v>
      </c>
      <c r="C38" s="1">
        <v>12</v>
      </c>
      <c r="D38" s="2" t="str">
        <v>JUAN JOSÉ RODRIGUEZ DURAN</v>
      </c>
      <c r="E38" s="1" t="str">
        <v>AQUAPLANET</v>
      </c>
      <c r="F38" s="1" t="str">
        <v>INFANTIL A</v>
      </c>
      <c r="G38" s="1" t="str">
        <v>M</v>
      </c>
      <c r="H38" s="4">
        <v>43892</v>
      </c>
      <c r="I38" s="1" t="str">
        <v>PERLA DEL SINÚ</v>
      </c>
      <c r="J38" s="1" t="str">
        <v>50m LIBRE</v>
      </c>
      <c r="K38" s="3">
        <v>4.3113425925925931E-4</v>
      </c>
      <c r="L38" s="3" cm="1">
        <f t="array" ref="L38">IF(J38=0,"-",_xlfn.XLOOKUP(C38&amp;J38,O:O&amp;P:P,Q:Q,_xlfn.XLOOKUP(J38,U:U,V:V)))</f>
        <v>3.3981481481481482E-4</v>
      </c>
      <c r="M38" s="3">
        <f t="shared" si="0"/>
        <v>9.1319444444444488E-5</v>
      </c>
      <c r="O38" s="1">
        <v>13</v>
      </c>
      <c r="P38" s="1" t="str">
        <v>400m LIBRE</v>
      </c>
      <c r="Q38" s="3">
        <v>3.5520833333333329E-3</v>
      </c>
      <c r="U38" s="19"/>
    </row>
    <row r="39" spans="1:21" x14ac:dyDescent="0.25">
      <c r="A39" s="1">
        <v>2024</v>
      </c>
      <c r="B39" s="4">
        <v>39725</v>
      </c>
      <c r="C39" s="1">
        <v>12</v>
      </c>
      <c r="D39" s="2" t="str">
        <v>JUAN JOSÉ RODRIGUEZ DURAN</v>
      </c>
      <c r="E39" s="1" t="str">
        <v>AQUAPLANET</v>
      </c>
      <c r="F39" s="1" t="str">
        <v>INFANTIL A</v>
      </c>
      <c r="G39" s="1" t="str">
        <v>M</v>
      </c>
      <c r="H39" s="4">
        <v>43892</v>
      </c>
      <c r="I39" s="1" t="str">
        <v>PERLA DEL SINÚ</v>
      </c>
      <c r="J39" s="1" t="str">
        <v>50m ESPALDA</v>
      </c>
      <c r="K39" s="3">
        <v>6.1921296296296301E-4</v>
      </c>
      <c r="L39" s="3" cm="1">
        <f t="array" ref="L39">IF(J39=0,"-",_xlfn.XLOOKUP(C39&amp;J39,O:O&amp;P:P,Q:Q,_xlfn.XLOOKUP(J39,U:U,V:V)))</f>
        <v>4.3981481481481481E-4</v>
      </c>
      <c r="M39" s="3">
        <f t="shared" si="0"/>
        <v>1.793981481481482E-4</v>
      </c>
      <c r="O39" s="1">
        <v>14</v>
      </c>
      <c r="P39" s="1" t="str">
        <v>400m LIBRE</v>
      </c>
      <c r="Q39" s="3">
        <v>3.3872685185185182E-3</v>
      </c>
      <c r="U39" s="19"/>
    </row>
    <row r="40" spans="1:21" x14ac:dyDescent="0.25">
      <c r="A40" s="1">
        <v>2024</v>
      </c>
      <c r="B40" s="4">
        <v>39725</v>
      </c>
      <c r="C40" s="1">
        <v>12</v>
      </c>
      <c r="D40" s="2" t="str">
        <v>JUAN JOSÉ RODRIGUEZ DURAN</v>
      </c>
      <c r="E40" s="1" t="str">
        <v>AQUAPLANET</v>
      </c>
      <c r="F40" s="1" t="str">
        <v>INFANTIL A</v>
      </c>
      <c r="G40" s="1" t="str">
        <v>M</v>
      </c>
      <c r="H40" s="4">
        <v>43892</v>
      </c>
      <c r="I40" s="1" t="str">
        <v>PERLA DEL SINÚ</v>
      </c>
      <c r="J40" s="1" t="str">
        <v>50m MARIPOSA</v>
      </c>
      <c r="K40" s="3">
        <v>5.2083333333333333E-4</v>
      </c>
      <c r="L40" s="3" cm="1">
        <f t="array" ref="L40">IF(J40=0,"-",_xlfn.XLOOKUP(C40&amp;J40,O:O&amp;P:P,Q:Q,_xlfn.XLOOKUP(J40,U:U,V:V)))</f>
        <v>4.0509259259259258E-4</v>
      </c>
      <c r="M40" s="3">
        <f t="shared" si="0"/>
        <v>1.1574074074074075E-4</v>
      </c>
      <c r="O40" s="1">
        <v>15</v>
      </c>
      <c r="P40" s="1" t="str">
        <v>400m LIBRE</v>
      </c>
      <c r="Q40" s="3" t="str">
        <v>04:39,53</v>
      </c>
      <c r="U40" s="19"/>
    </row>
    <row r="41" spans="1:21" x14ac:dyDescent="0.25">
      <c r="A41" s="1">
        <v>2024</v>
      </c>
      <c r="B41" s="4">
        <v>39725</v>
      </c>
      <c r="C41" s="1">
        <v>12</v>
      </c>
      <c r="D41" s="2" t="str">
        <v>JUAN JOSÉ RODRIGUEZ DURAN</v>
      </c>
      <c r="E41" s="1" t="str">
        <v>AQUAPLANET</v>
      </c>
      <c r="F41" s="1" t="str">
        <v>INFANTIL A</v>
      </c>
      <c r="G41" s="1" t="str">
        <v>M</v>
      </c>
      <c r="H41" s="4">
        <v>43892</v>
      </c>
      <c r="I41" s="1" t="str">
        <v>PERLA DEL SINÚ</v>
      </c>
      <c r="J41" s="1" t="str">
        <v>50m PECHO</v>
      </c>
      <c r="K41" s="3">
        <v>6.4814814814814813E-4</v>
      </c>
      <c r="L41" s="3" cm="1">
        <f t="array" ref="L41">IF(J41=0,"-",_xlfn.XLOOKUP(C41&amp;J41,O:O&amp;P:P,Q:Q,_xlfn.XLOOKUP(J41,U:U,V:V)))</f>
        <v>4.8611111111111104E-4</v>
      </c>
      <c r="M41" s="3">
        <f t="shared" si="0"/>
        <v>1.6203703703703709E-4</v>
      </c>
      <c r="O41" s="1">
        <v>16</v>
      </c>
      <c r="P41" s="1" t="str">
        <v>400m LIBRE</v>
      </c>
      <c r="Q41" s="3" t="str">
        <v>04:38,98</v>
      </c>
      <c r="U41" s="19"/>
    </row>
    <row r="42" spans="1:21" x14ac:dyDescent="0.25">
      <c r="A42" s="1">
        <v>2024</v>
      </c>
      <c r="B42" s="4">
        <v>40129</v>
      </c>
      <c r="C42" s="1">
        <v>11</v>
      </c>
      <c r="D42" s="2" t="str">
        <v>JUAN PABLO GONZALEZ</v>
      </c>
      <c r="E42" s="1" t="str">
        <v>AQUARIUM</v>
      </c>
      <c r="F42" s="1" t="str">
        <v>INFANTIL A</v>
      </c>
      <c r="G42" s="1" t="str">
        <v>M</v>
      </c>
      <c r="H42" s="4">
        <v>43892</v>
      </c>
      <c r="I42" s="1" t="str">
        <v>PERLA DEL SINÚ</v>
      </c>
      <c r="J42" s="1" t="str">
        <v>50m LIBRE</v>
      </c>
      <c r="K42" s="3">
        <v>4.7858796296296299E-4</v>
      </c>
      <c r="L42" s="3" cm="1">
        <f t="array" ref="L42">IF(J42=0,"-",_xlfn.XLOOKUP(C42&amp;J42,O:O&amp;P:P,Q:Q,_xlfn.XLOOKUP(J42,U:U,V:V)))</f>
        <v>3.9756944444444448E-4</v>
      </c>
      <c r="M42" s="3">
        <f t="shared" si="0"/>
        <v>8.1018518518518516E-5</v>
      </c>
      <c r="O42" s="1">
        <v>17</v>
      </c>
      <c r="P42" s="1" t="str">
        <v>400m LIBRE</v>
      </c>
      <c r="Q42" s="3" t="str">
        <v>04:29,05</v>
      </c>
      <c r="U42" s="19"/>
    </row>
    <row r="43" spans="1:21" x14ac:dyDescent="0.25">
      <c r="A43" s="1">
        <v>2024</v>
      </c>
      <c r="B43" s="4">
        <v>40129</v>
      </c>
      <c r="C43" s="1">
        <v>11</v>
      </c>
      <c r="D43" s="2" t="str">
        <v>JUAN PABLO GONZALEZ</v>
      </c>
      <c r="E43" s="1" t="str">
        <v>AQUARIUM</v>
      </c>
      <c r="F43" s="1" t="str">
        <v>INFANTIL A</v>
      </c>
      <c r="G43" s="1" t="str">
        <v>M</v>
      </c>
      <c r="H43" s="4">
        <v>43892</v>
      </c>
      <c r="I43" s="1" t="str">
        <v>PERLA DEL SINÚ</v>
      </c>
      <c r="J43" s="1" t="str">
        <v>100m LIBRE</v>
      </c>
      <c r="K43" s="3">
        <v>1.1259259259259258E-3</v>
      </c>
      <c r="L43" s="3" cm="1">
        <f t="array" ref="L43">IF(J43=0,"-",_xlfn.XLOOKUP(C43&amp;J43,O:O&amp;P:P,Q:Q,_xlfn.XLOOKUP(J43,U:U,V:V)))</f>
        <v>8.1018518518518516E-4</v>
      </c>
      <c r="M43" s="3">
        <f t="shared" si="0"/>
        <v>3.1574074074074067E-4</v>
      </c>
      <c r="O43" s="1">
        <v>18</v>
      </c>
      <c r="P43" s="1" t="str">
        <v>400m LIBRE</v>
      </c>
      <c r="Q43" s="3" t="str">
        <v>04:29,05</v>
      </c>
      <c r="U43" s="19"/>
    </row>
    <row r="44" spans="1:21" x14ac:dyDescent="0.25">
      <c r="A44" s="1">
        <v>2024</v>
      </c>
      <c r="B44" s="4">
        <v>40129</v>
      </c>
      <c r="C44" s="1">
        <v>11</v>
      </c>
      <c r="D44" s="2" t="str">
        <v>JUAN PABLO GONZALEZ</v>
      </c>
      <c r="E44" s="1" t="str">
        <v>AQUARIUM</v>
      </c>
      <c r="F44" s="1" t="str">
        <v>INFANTIL A</v>
      </c>
      <c r="G44" s="1" t="str">
        <v>M</v>
      </c>
      <c r="H44" s="4">
        <v>43892</v>
      </c>
      <c r="I44" s="1" t="str">
        <v>PERLA DEL SINÚ</v>
      </c>
      <c r="J44" s="1" t="str">
        <v>50m MARIPOSA</v>
      </c>
      <c r="K44" s="3">
        <v>5.7951388888888885E-4</v>
      </c>
      <c r="L44" s="3" cm="1">
        <f t="array" ref="L44">IF(J44=0,"-",_xlfn.XLOOKUP(C44&amp;J44,O:O&amp;P:P,Q:Q,_xlfn.XLOOKUP(J44,U:U,V:V)))</f>
        <v>4.6087962962962961E-4</v>
      </c>
      <c r="M44" s="3">
        <f t="shared" si="0"/>
        <v>1.1863425925925925E-4</v>
      </c>
      <c r="O44" s="1">
        <v>19</v>
      </c>
      <c r="P44" s="1" t="str">
        <v>400m LIBRE</v>
      </c>
      <c r="Q44" s="3" t="str">
        <v>04:23,21</v>
      </c>
      <c r="U44" s="19"/>
    </row>
    <row r="45" spans="1:21" x14ac:dyDescent="0.25">
      <c r="A45" s="1">
        <v>2024</v>
      </c>
      <c r="B45" s="4">
        <v>40129</v>
      </c>
      <c r="C45" s="1">
        <v>11</v>
      </c>
      <c r="D45" s="2" t="str">
        <v>JUAN PABLO GONZALEZ</v>
      </c>
      <c r="E45" s="1" t="str">
        <v>AQUARIUM</v>
      </c>
      <c r="F45" s="1" t="str">
        <v>INFANTIL A</v>
      </c>
      <c r="G45" s="1" t="str">
        <v>M</v>
      </c>
      <c r="H45" s="4">
        <v>43892</v>
      </c>
      <c r="I45" s="1" t="str">
        <v>PERLA DEL SINÚ</v>
      </c>
      <c r="J45" s="1" t="str">
        <v>50m PECHO</v>
      </c>
      <c r="K45" s="3">
        <v>7.0451388888888896E-4</v>
      </c>
      <c r="L45" s="3" cm="1">
        <f t="array" ref="L45">IF(J45=0,"-",_xlfn.XLOOKUP(C45&amp;J45,O:O&amp;P:P,Q:Q,_xlfn.XLOOKUP(J45,U:U,V:V)))</f>
        <v>5.4976851851851855E-4</v>
      </c>
      <c r="M45" s="3">
        <f t="shared" si="0"/>
        <v>1.5474537037037041E-4</v>
      </c>
      <c r="O45" s="1">
        <v>10</v>
      </c>
      <c r="P45" s="1" t="str">
        <v>800m LIBRE</v>
      </c>
      <c r="Q45" s="3">
        <v>1.2176273148148148E-2</v>
      </c>
      <c r="U45" s="19"/>
    </row>
    <row r="46" spans="1:21" x14ac:dyDescent="0.25">
      <c r="A46" s="1">
        <v>2024</v>
      </c>
      <c r="B46" s="4">
        <v>40051</v>
      </c>
      <c r="C46" s="1">
        <v>11</v>
      </c>
      <c r="D46" s="2" t="str">
        <v>JUAN PABLO MORALES GOMEZ</v>
      </c>
      <c r="E46" s="1" t="str">
        <v>AQUARIUM</v>
      </c>
      <c r="F46" s="1" t="str">
        <v>INFANTIL A</v>
      </c>
      <c r="G46" s="1" t="str">
        <v>M</v>
      </c>
      <c r="H46" s="4">
        <v>43892</v>
      </c>
      <c r="I46" s="1" t="str">
        <v>PERLA DEL SINÚ</v>
      </c>
      <c r="J46" s="1" t="str">
        <v>50m LIBRE</v>
      </c>
      <c r="K46" s="3">
        <v>4.6192129629629621E-4</v>
      </c>
      <c r="L46" s="3" cm="1">
        <f t="array" ref="L46">IF(J46=0,"-",_xlfn.XLOOKUP(C46&amp;J46,O:O&amp;P:P,Q:Q,_xlfn.XLOOKUP(J46,U:U,V:V)))</f>
        <v>3.9756944444444448E-4</v>
      </c>
      <c r="M46" s="3">
        <f t="shared" si="0"/>
        <v>6.4351851851851734E-5</v>
      </c>
      <c r="O46" s="1">
        <v>11</v>
      </c>
      <c r="P46" s="1" t="str">
        <v>800m LIBRE</v>
      </c>
      <c r="Q46" s="3">
        <v>1.2176273148148148E-2</v>
      </c>
      <c r="U46" s="19"/>
    </row>
    <row r="47" spans="1:21" x14ac:dyDescent="0.25">
      <c r="A47" s="1">
        <v>2024</v>
      </c>
      <c r="B47" s="4">
        <v>40051</v>
      </c>
      <c r="C47" s="1">
        <v>11</v>
      </c>
      <c r="D47" s="2" t="str">
        <v>JUAN PABLO MORALES GOMEZ</v>
      </c>
      <c r="E47" s="1" t="str">
        <v>AQUARIUM</v>
      </c>
      <c r="F47" s="1" t="str">
        <v>INFANTIL A</v>
      </c>
      <c r="G47" s="1" t="str">
        <v>M</v>
      </c>
      <c r="H47" s="4">
        <v>43892</v>
      </c>
      <c r="I47" s="1" t="str">
        <v>PERLA DEL SINÚ</v>
      </c>
      <c r="J47" s="1" t="str">
        <v>100m LIBRE</v>
      </c>
      <c r="K47" s="3">
        <v>1.1559027777777776E-3</v>
      </c>
      <c r="L47" s="3" cm="1">
        <f t="array" ref="L47">IF(J47=0,"-",_xlfn.XLOOKUP(C47&amp;J47,O:O&amp;P:P,Q:Q,_xlfn.XLOOKUP(J47,U:U,V:V)))</f>
        <v>8.1018518518518516E-4</v>
      </c>
      <c r="M47" s="3">
        <f t="shared" si="0"/>
        <v>3.4571759259259245E-4</v>
      </c>
      <c r="O47" s="1">
        <v>12</v>
      </c>
      <c r="P47" s="1" t="str">
        <v>800m LIBRE</v>
      </c>
      <c r="Q47" s="3">
        <v>9.9540509259259252E-3</v>
      </c>
      <c r="U47" s="19"/>
    </row>
    <row r="48" spans="1:21" x14ac:dyDescent="0.25">
      <c r="A48" s="1">
        <v>2024</v>
      </c>
      <c r="B48" s="4">
        <v>40051</v>
      </c>
      <c r="C48" s="1">
        <v>11</v>
      </c>
      <c r="D48" s="2" t="str">
        <v>JUAN PABLO MORALES GOMEZ</v>
      </c>
      <c r="E48" s="1" t="str">
        <v>AQUARIUM</v>
      </c>
      <c r="F48" s="1" t="str">
        <v>INFANTIL A</v>
      </c>
      <c r="G48" s="1" t="str">
        <v>M</v>
      </c>
      <c r="H48" s="4">
        <v>43892</v>
      </c>
      <c r="I48" s="1" t="str">
        <v>PERLA DEL SINÚ</v>
      </c>
      <c r="J48" s="1" t="str">
        <v>50m ESPALDA</v>
      </c>
      <c r="K48" s="3">
        <v>5.8159722222222217E-4</v>
      </c>
      <c r="L48" s="3" cm="1">
        <f t="array" ref="L48">IF(J48=0,"-",_xlfn.XLOOKUP(C48&amp;J48,O:O&amp;P:P,Q:Q,_xlfn.XLOOKUP(J48,U:U,V:V)))</f>
        <v>4.8912037037037034E-4</v>
      </c>
      <c r="M48" s="3">
        <f t="shared" si="0"/>
        <v>9.2476851851851834E-5</v>
      </c>
      <c r="O48" s="1">
        <v>13</v>
      </c>
      <c r="P48" s="1" t="str">
        <v>800m LIBRE</v>
      </c>
      <c r="Q48" s="3" t="str">
        <v>10:43,10</v>
      </c>
      <c r="U48" s="19"/>
    </row>
    <row r="49" spans="1:21" x14ac:dyDescent="0.25">
      <c r="A49" s="1">
        <v>2024</v>
      </c>
      <c r="B49" s="4">
        <v>40051</v>
      </c>
      <c r="C49" s="1">
        <v>11</v>
      </c>
      <c r="D49" s="2" t="str">
        <v>JUAN PABLO MORALES GOMEZ</v>
      </c>
      <c r="E49" s="1" t="str">
        <v>AQUARIUM</v>
      </c>
      <c r="F49" s="1" t="str">
        <v>INFANTIL A</v>
      </c>
      <c r="G49" s="1" t="str">
        <v>M</v>
      </c>
      <c r="H49" s="4">
        <v>43892</v>
      </c>
      <c r="I49" s="1" t="str">
        <v>PERLA DEL SINÚ</v>
      </c>
      <c r="J49" s="1" t="str">
        <v>50m PECHO</v>
      </c>
      <c r="K49" s="3">
        <v>6.7997685185185186E-4</v>
      </c>
      <c r="L49" s="3" cm="1">
        <f t="array" ref="L49">IF(J49=0,"-",_xlfn.XLOOKUP(C49&amp;J49,O:O&amp;P:P,Q:Q,_xlfn.XLOOKUP(J49,U:U,V:V)))</f>
        <v>5.4976851851851855E-4</v>
      </c>
      <c r="M49" s="3">
        <f t="shared" si="0"/>
        <v>1.302083333333333E-4</v>
      </c>
      <c r="O49" s="1">
        <v>14</v>
      </c>
      <c r="P49" s="1" t="str">
        <v>800m LIBRE</v>
      </c>
      <c r="Q49" s="3" t="str">
        <v>10:08,81</v>
      </c>
      <c r="U49" s="19"/>
    </row>
    <row r="50" spans="1:21" x14ac:dyDescent="0.25">
      <c r="A50" s="1">
        <v>2024</v>
      </c>
      <c r="B50" s="4">
        <v>39416</v>
      </c>
      <c r="C50" s="1">
        <v>13</v>
      </c>
      <c r="D50" s="2" t="str">
        <v>MATHIAS NEGRETE ECHEVERRIA</v>
      </c>
      <c r="E50" s="1" t="str">
        <v>DELFINES</v>
      </c>
      <c r="F50" s="1" t="str">
        <v>INFANTIL B</v>
      </c>
      <c r="G50" s="1" t="str">
        <v>M</v>
      </c>
      <c r="H50" s="4">
        <v>43892</v>
      </c>
      <c r="I50" s="1" t="str">
        <v>PERLA DEL SINÚ</v>
      </c>
      <c r="J50" s="1" t="str">
        <v>50m LIBRE</v>
      </c>
      <c r="K50" s="3">
        <v>3.5011574074074074E-4</v>
      </c>
      <c r="L50" s="3" cm="1">
        <f t="array" ref="L50">IF(J50=0,"-",_xlfn.XLOOKUP(C50&amp;J50,O:O&amp;P:P,Q:Q,_xlfn.XLOOKUP(J50,U:U,V:V)))</f>
        <v>3.3981481481481482E-4</v>
      </c>
      <c r="M50" s="3">
        <f t="shared" si="0"/>
        <v>1.0300925925925918E-5</v>
      </c>
      <c r="O50" s="1">
        <v>15</v>
      </c>
      <c r="P50" s="1" t="str">
        <v>800m LIBRE</v>
      </c>
      <c r="Q50" s="3" t="str">
        <v>09:52,03</v>
      </c>
      <c r="U50" s="19"/>
    </row>
    <row r="51" spans="1:21" x14ac:dyDescent="0.25">
      <c r="A51" s="1">
        <v>2024</v>
      </c>
      <c r="B51" s="4">
        <v>39416</v>
      </c>
      <c r="C51" s="1">
        <v>13</v>
      </c>
      <c r="D51" s="2" t="str">
        <v>MATHIAS NEGRETE ECHEVERRIA</v>
      </c>
      <c r="E51" s="1" t="str">
        <v>DELFINES</v>
      </c>
      <c r="F51" s="1" t="str">
        <v>INFANTIL B</v>
      </c>
      <c r="G51" s="1" t="str">
        <v>M</v>
      </c>
      <c r="H51" s="4">
        <v>43892</v>
      </c>
      <c r="I51" s="1" t="str">
        <v>PERLA DEL SINÚ</v>
      </c>
      <c r="J51" s="1" t="str">
        <v>100m LIBRE</v>
      </c>
      <c r="K51" s="3">
        <v>7.6851851851851853E-4</v>
      </c>
      <c r="L51" s="3" cm="1">
        <f t="array" ref="L51">IF(J51=0,"-",_xlfn.XLOOKUP(C51&amp;J51,O:O&amp;P:P,Q:Q,_xlfn.XLOOKUP(J51,U:U,V:V)))</f>
        <v>7.5462962962962962E-4</v>
      </c>
      <c r="M51" s="3">
        <f t="shared" si="0"/>
        <v>1.3888888888888913E-5</v>
      </c>
      <c r="O51" s="1">
        <v>16</v>
      </c>
      <c r="P51" s="1" t="str">
        <v>800m LIBRE</v>
      </c>
      <c r="Q51" s="3" t="str">
        <v>09:48,07</v>
      </c>
      <c r="U51" s="19"/>
    </row>
    <row r="52" spans="1:21" x14ac:dyDescent="0.25">
      <c r="A52" s="1">
        <v>2024</v>
      </c>
      <c r="B52" s="4">
        <v>39416</v>
      </c>
      <c r="C52" s="1">
        <v>13</v>
      </c>
      <c r="D52" s="2" t="str">
        <v>MATHIAS NEGRETE ECHEVERRIA</v>
      </c>
      <c r="E52" s="1" t="str">
        <v>DELFINES</v>
      </c>
      <c r="F52" s="1" t="str">
        <v>INFANTIL B</v>
      </c>
      <c r="G52" s="1" t="str">
        <v>M</v>
      </c>
      <c r="H52" s="4">
        <v>43892</v>
      </c>
      <c r="I52" s="1" t="str">
        <v>PERLA DEL SINÚ</v>
      </c>
      <c r="J52" s="1" t="str">
        <v>50m MARIPOSA</v>
      </c>
      <c r="K52" s="3">
        <v>3.9155092592592589E-4</v>
      </c>
      <c r="L52" s="3" t="str" cm="1">
        <f t="array" ref="L52">IF(J52=0,"-",_xlfn.XLOOKUP(C52&amp;J52,O:O&amp;P:P,Q:Q,_xlfn.XLOOKUP(J52,U:U,V:V)))</f>
        <v>00:32,97</v>
      </c>
      <c r="M52" s="3">
        <f t="shared" si="0"/>
        <v>9.9537037037036977E-6</v>
      </c>
      <c r="O52" s="1">
        <v>17</v>
      </c>
      <c r="P52" s="1" t="str">
        <v>800m LIBRE</v>
      </c>
      <c r="Q52" s="3" t="str">
        <v>09:30,71</v>
      </c>
      <c r="U52" s="19"/>
    </row>
    <row r="53" spans="1:21" x14ac:dyDescent="0.25">
      <c r="A53" s="1">
        <v>2024</v>
      </c>
      <c r="B53" s="4">
        <v>40314</v>
      </c>
      <c r="C53" s="1">
        <v>10</v>
      </c>
      <c r="D53" s="2" t="str">
        <v xml:space="preserve">NICOLAS JARABA </v>
      </c>
      <c r="E53" s="1" t="str">
        <v>MASTER</v>
      </c>
      <c r="F53" s="1" t="str">
        <v>PRE B</v>
      </c>
      <c r="G53" s="1" t="str">
        <v>M</v>
      </c>
      <c r="H53" s="4">
        <v>43892</v>
      </c>
      <c r="I53" s="1" t="str">
        <v>PERLA DEL SINÚ</v>
      </c>
      <c r="J53" s="1" t="str">
        <v>50m LIBRE</v>
      </c>
      <c r="K53" s="3">
        <v>5.7256944444444445E-4</v>
      </c>
      <c r="L53" s="3" cm="1">
        <f t="array" ref="L53">IF(J53=0,"-",_xlfn.XLOOKUP(C53&amp;J53,O:O&amp;P:P,Q:Q,_xlfn.XLOOKUP(J53,U:U,V:V)))</f>
        <v>3.9756944444444448E-4</v>
      </c>
      <c r="M53" s="3">
        <f t="shared" si="0"/>
        <v>1.7499999999999997E-4</v>
      </c>
      <c r="O53" s="1">
        <v>18</v>
      </c>
      <c r="P53" s="1" t="str">
        <v>800m LIBRE</v>
      </c>
      <c r="Q53" s="3" t="str">
        <v>09:30,71</v>
      </c>
      <c r="U53" s="19"/>
    </row>
    <row r="54" spans="1:21" x14ac:dyDescent="0.25">
      <c r="A54" s="1">
        <v>2024</v>
      </c>
      <c r="B54" s="4">
        <v>40314</v>
      </c>
      <c r="C54" s="1">
        <v>10</v>
      </c>
      <c r="D54" s="2" t="str">
        <v xml:space="preserve">NICOLAS JARABA </v>
      </c>
      <c r="E54" s="1" t="str">
        <v>MASTER</v>
      </c>
      <c r="F54" s="1" t="str">
        <v>PRE B</v>
      </c>
      <c r="G54" s="1" t="str">
        <v>M</v>
      </c>
      <c r="H54" s="4">
        <v>43892</v>
      </c>
      <c r="I54" s="1" t="str">
        <v>PERLA DEL SINÚ</v>
      </c>
      <c r="J54" s="1" t="str">
        <v>100m LIBRE</v>
      </c>
      <c r="K54" s="3">
        <v>1.4065972222222223E-3</v>
      </c>
      <c r="L54" s="3" cm="1">
        <f t="array" ref="L54">IF(J54=0,"-",_xlfn.XLOOKUP(C54&amp;J54,O:O&amp;P:P,Q:Q,_xlfn.XLOOKUP(J54,U:U,V:V)))</f>
        <v>8.1018518518518516E-4</v>
      </c>
      <c r="M54" s="3">
        <f t="shared" si="0"/>
        <v>5.9641203703703711E-4</v>
      </c>
      <c r="O54" s="1">
        <v>19</v>
      </c>
      <c r="P54" s="1" t="str">
        <v>800m LIBRE</v>
      </c>
      <c r="Q54" s="3" t="str">
        <v>09:25,88</v>
      </c>
      <c r="U54" s="19"/>
    </row>
    <row r="55" spans="1:21" x14ac:dyDescent="0.25">
      <c r="A55" s="1">
        <v>2024</v>
      </c>
      <c r="B55" s="4">
        <v>40314</v>
      </c>
      <c r="C55" s="1">
        <v>10</v>
      </c>
      <c r="D55" s="2" t="str">
        <v xml:space="preserve">NICOLAS JARABA </v>
      </c>
      <c r="E55" s="1" t="str">
        <v>MASTER</v>
      </c>
      <c r="F55" s="1" t="str">
        <v>PRE B</v>
      </c>
      <c r="G55" s="1" t="str">
        <v>M</v>
      </c>
      <c r="H55" s="4">
        <v>43892</v>
      </c>
      <c r="I55" s="1" t="str">
        <v>PERLA DEL SINÚ</v>
      </c>
      <c r="J55" s="1" t="str">
        <v>50m ESPALDA</v>
      </c>
      <c r="K55" s="3">
        <v>7.53125E-4</v>
      </c>
      <c r="L55" s="3" cm="1">
        <f t="array" ref="L55">IF(J55=0,"-",_xlfn.XLOOKUP(C55&amp;J55,O:O&amp;P:P,Q:Q,_xlfn.XLOOKUP(J55,U:U,V:V)))</f>
        <v>4.8912037037037034E-4</v>
      </c>
      <c r="M55" s="3">
        <f t="shared" si="0"/>
        <v>2.6400462962962966E-4</v>
      </c>
      <c r="O55" s="1">
        <v>10</v>
      </c>
      <c r="P55" s="1" t="str">
        <v>1500m LIBRE</v>
      </c>
      <c r="Q55" s="3">
        <v>2.2638425925925926E-2</v>
      </c>
      <c r="U55" s="19"/>
    </row>
    <row r="56" spans="1:21" x14ac:dyDescent="0.25">
      <c r="A56" s="1">
        <v>2024</v>
      </c>
      <c r="B56" s="4">
        <v>38777</v>
      </c>
      <c r="C56" s="1">
        <v>14</v>
      </c>
      <c r="D56" s="2" t="str">
        <v xml:space="preserve">RAUL HOYOS </v>
      </c>
      <c r="E56" s="1" t="str">
        <v>MASTER</v>
      </c>
      <c r="F56" s="1" t="str">
        <v>INFANTIL B</v>
      </c>
      <c r="G56" s="1" t="str">
        <v>M</v>
      </c>
      <c r="H56" s="4">
        <v>43892</v>
      </c>
      <c r="I56" s="1" t="str">
        <v>PERLA DEL SINÚ</v>
      </c>
      <c r="J56" s="1" t="str">
        <v>50m LIBRE</v>
      </c>
      <c r="K56" s="3">
        <v>4.3622685185185187E-4</v>
      </c>
      <c r="L56" s="3" cm="1">
        <f t="array" ref="L56">IF(J56=0,"-",_xlfn.XLOOKUP(C56&amp;J56,O:O&amp;P:P,Q:Q,_xlfn.XLOOKUP(J56,U:U,V:V)))</f>
        <v>3.2395833333333332E-4</v>
      </c>
      <c r="M56" s="3">
        <f t="shared" si="0"/>
        <v>1.1226851851851854E-4</v>
      </c>
      <c r="O56" s="1">
        <v>11</v>
      </c>
      <c r="P56" s="1" t="str">
        <v>1500m LIBRE</v>
      </c>
      <c r="Q56" s="3">
        <v>2.2638425925925926E-2</v>
      </c>
      <c r="U56" s="19"/>
    </row>
    <row r="57" spans="1:21" x14ac:dyDescent="0.25">
      <c r="A57" s="1">
        <v>2024</v>
      </c>
      <c r="B57" s="4">
        <v>38777</v>
      </c>
      <c r="C57" s="1">
        <v>14</v>
      </c>
      <c r="D57" s="2" t="str">
        <v xml:space="preserve">RAUL HOYOS </v>
      </c>
      <c r="E57" s="1" t="str">
        <v>MASTER</v>
      </c>
      <c r="F57" s="1" t="str">
        <v>INFANTIL B</v>
      </c>
      <c r="G57" s="1" t="str">
        <v>M</v>
      </c>
      <c r="H57" s="4">
        <v>43892</v>
      </c>
      <c r="I57" s="1" t="str">
        <v>PERLA DEL SINÚ</v>
      </c>
      <c r="J57" s="1" t="str">
        <v>100m LIBRE</v>
      </c>
      <c r="K57" s="3">
        <v>1.0275462962962964E-3</v>
      </c>
      <c r="L57" s="3" cm="1">
        <f t="array" ref="L57">IF(J57=0,"-",_xlfn.XLOOKUP(C57&amp;J57,O:O&amp;P:P,Q:Q,_xlfn.XLOOKUP(J57,U:U,V:V)))</f>
        <v>7.0937499999999994E-4</v>
      </c>
      <c r="M57" s="3">
        <f t="shared" si="0"/>
        <v>3.1817129629629643E-4</v>
      </c>
      <c r="O57" s="1">
        <v>12</v>
      </c>
      <c r="P57" s="1" t="str">
        <v>1500m LIBRE</v>
      </c>
      <c r="Q57" s="3">
        <v>2.0555092592592594E-2</v>
      </c>
      <c r="U57" s="19"/>
    </row>
    <row r="58" spans="1:21" x14ac:dyDescent="0.25">
      <c r="A58" s="1">
        <v>2024</v>
      </c>
      <c r="B58" s="4">
        <v>38777</v>
      </c>
      <c r="C58" s="1">
        <v>14</v>
      </c>
      <c r="D58" s="2" t="str">
        <v xml:space="preserve">RAUL HOYOS </v>
      </c>
      <c r="E58" s="1" t="str">
        <v>MASTER</v>
      </c>
      <c r="F58" s="1" t="str">
        <v>INFANTIL B</v>
      </c>
      <c r="G58" s="1" t="str">
        <v>M</v>
      </c>
      <c r="H58" s="4">
        <v>43892</v>
      </c>
      <c r="I58" s="1" t="str">
        <v>PERLA DEL SINÚ</v>
      </c>
      <c r="J58" s="1" t="str">
        <v>50m ESPALDA</v>
      </c>
      <c r="K58" s="3">
        <v>6.2824074074074073E-4</v>
      </c>
      <c r="L58" s="3" t="str" cm="1">
        <f t="array" ref="L58">IF(J58=0,"-",_xlfn.XLOOKUP(C58&amp;J58,O:O&amp;P:P,Q:Q,_xlfn.XLOOKUP(J58,U:U,V:V)))</f>
        <v>00:33,75</v>
      </c>
      <c r="M58" s="3">
        <f t="shared" ref="M58:M121" si="1">IFERROR((K58-L58),"-")</f>
        <v>2.3761574074074071E-4</v>
      </c>
      <c r="O58" s="1">
        <v>13</v>
      </c>
      <c r="P58" s="1" t="str">
        <v>1500m LIBRE</v>
      </c>
      <c r="Q58" s="3" t="str">
        <v>21:26,98</v>
      </c>
      <c r="U58" s="19"/>
    </row>
    <row r="59" spans="1:21" x14ac:dyDescent="0.25">
      <c r="A59" s="1">
        <v>2024</v>
      </c>
      <c r="B59" s="4">
        <v>38777</v>
      </c>
      <c r="C59" s="1">
        <v>14</v>
      </c>
      <c r="D59" s="2" t="str">
        <v xml:space="preserve">RAUL HOYOS </v>
      </c>
      <c r="E59" s="1" t="str">
        <v>MASTER</v>
      </c>
      <c r="F59" s="1" t="str">
        <v>INFANTIL B</v>
      </c>
      <c r="G59" s="1" t="str">
        <v>M</v>
      </c>
      <c r="H59" s="4">
        <v>43892</v>
      </c>
      <c r="I59" s="1" t="str">
        <v>PERLA DEL SINÚ</v>
      </c>
      <c r="J59" s="1" t="str">
        <v>50m PECHO</v>
      </c>
      <c r="K59" s="3">
        <v>6.0081018518518524E-4</v>
      </c>
      <c r="L59" s="3" cm="1">
        <f t="array" ref="L59">IF(J59=0,"-",_xlfn.XLOOKUP(C59&amp;J59,O:O&amp;P:P,Q:Q,_xlfn.XLOOKUP(J59,U:U,V:V)))</f>
        <v>4.3449074074074071E-4</v>
      </c>
      <c r="M59" s="3">
        <f t="shared" si="1"/>
        <v>1.6631944444444452E-4</v>
      </c>
      <c r="O59" s="1">
        <v>14</v>
      </c>
      <c r="P59" s="1" t="str">
        <v>1500m LIBRE</v>
      </c>
      <c r="Q59" s="3" t="str">
        <v>20:17,96</v>
      </c>
      <c r="U59" s="19"/>
    </row>
    <row r="60" spans="1:21" x14ac:dyDescent="0.25">
      <c r="A60" s="1">
        <v>2024</v>
      </c>
      <c r="B60" s="4">
        <v>40210</v>
      </c>
      <c r="C60" s="1">
        <v>10</v>
      </c>
      <c r="D60" s="2" t="str">
        <v>SAMUEL TORRES FABRA</v>
      </c>
      <c r="E60" s="1" t="str">
        <v>AQUAPLANET</v>
      </c>
      <c r="F60" s="1" t="str">
        <v>PRE B</v>
      </c>
      <c r="G60" s="1" t="str">
        <v>M</v>
      </c>
      <c r="H60" s="4">
        <v>43892</v>
      </c>
      <c r="I60" s="1" t="str">
        <v>PERLA DEL SINÚ</v>
      </c>
      <c r="J60" s="1" t="str">
        <v>50m LIBRE</v>
      </c>
      <c r="K60" s="3">
        <v>4.3113425925925931E-4</v>
      </c>
      <c r="L60" s="3" cm="1">
        <f t="array" ref="L60">IF(J60=0,"-",_xlfn.XLOOKUP(C60&amp;J60,O:O&amp;P:P,Q:Q,_xlfn.XLOOKUP(J60,U:U,V:V)))</f>
        <v>3.9756944444444448E-4</v>
      </c>
      <c r="M60" s="3">
        <f t="shared" si="1"/>
        <v>3.3564814814814829E-5</v>
      </c>
      <c r="O60" s="1">
        <v>15</v>
      </c>
      <c r="P60" s="1" t="str">
        <v>1500m LIBRE</v>
      </c>
      <c r="Q60" s="3" t="str">
        <v>19:24,88</v>
      </c>
      <c r="U60" s="19"/>
    </row>
    <row r="61" spans="1:21" x14ac:dyDescent="0.25">
      <c r="A61" s="1">
        <v>2024</v>
      </c>
      <c r="B61" s="4">
        <v>40210</v>
      </c>
      <c r="C61" s="1">
        <v>10</v>
      </c>
      <c r="D61" s="2" t="str">
        <v>SAMUEL TORRES FABRA</v>
      </c>
      <c r="E61" s="1" t="str">
        <v>AQUAPLANET</v>
      </c>
      <c r="F61" s="1" t="str">
        <v>PRE B</v>
      </c>
      <c r="G61" s="1" t="str">
        <v>M</v>
      </c>
      <c r="H61" s="4">
        <v>43892</v>
      </c>
      <c r="I61" s="1" t="str">
        <v>PERLA DEL SINÚ</v>
      </c>
      <c r="J61" s="1" t="str">
        <v>50m ESPALDA</v>
      </c>
      <c r="K61" s="3">
        <v>6.1921296296296301E-4</v>
      </c>
      <c r="L61" s="3" cm="1">
        <f t="array" ref="L61">IF(J61=0,"-",_xlfn.XLOOKUP(C61&amp;J61,O:O&amp;P:P,Q:Q,_xlfn.XLOOKUP(J61,U:U,V:V)))</f>
        <v>4.8912037037037034E-4</v>
      </c>
      <c r="M61" s="3">
        <f t="shared" si="1"/>
        <v>1.3009259259259267E-4</v>
      </c>
      <c r="O61" s="1">
        <v>16</v>
      </c>
      <c r="P61" s="1" t="str">
        <v>1500m LIBRE</v>
      </c>
      <c r="Q61" s="3" t="str">
        <v>19:05,18</v>
      </c>
      <c r="U61" s="19"/>
    </row>
    <row r="62" spans="1:21" x14ac:dyDescent="0.25">
      <c r="A62" s="1">
        <v>2024</v>
      </c>
      <c r="B62" s="4">
        <v>40210</v>
      </c>
      <c r="C62" s="1">
        <v>10</v>
      </c>
      <c r="D62" s="2" t="str">
        <v>SAMUEL TORRES FABRA</v>
      </c>
      <c r="E62" s="1" t="str">
        <v>AQUAPLANET</v>
      </c>
      <c r="F62" s="1" t="str">
        <v>PRE B</v>
      </c>
      <c r="G62" s="1" t="str">
        <v>M</v>
      </c>
      <c r="H62" s="4">
        <v>43892</v>
      </c>
      <c r="I62" s="1" t="str">
        <v>PERLA DEL SINÚ</v>
      </c>
      <c r="J62" s="1" t="str">
        <v>50m MARIPOSA</v>
      </c>
      <c r="K62" s="3">
        <v>5.2083333333333333E-4</v>
      </c>
      <c r="L62" s="3" cm="1">
        <f t="array" ref="L62">IF(J62=0,"-",_xlfn.XLOOKUP(C62&amp;J62,O:O&amp;P:P,Q:Q,_xlfn.XLOOKUP(J62,U:U,V:V)))</f>
        <v>4.6087962962962961E-4</v>
      </c>
      <c r="M62" s="3">
        <f t="shared" si="1"/>
        <v>5.995370370370372E-5</v>
      </c>
      <c r="O62" s="1">
        <v>17</v>
      </c>
      <c r="P62" s="1" t="str">
        <v>1500m LIBRE</v>
      </c>
      <c r="Q62" s="3" t="str">
        <v>18:24,83</v>
      </c>
      <c r="U62" s="19"/>
    </row>
    <row r="63" spans="1:21" x14ac:dyDescent="0.25">
      <c r="A63" s="1">
        <v>2024</v>
      </c>
      <c r="B63" s="4">
        <v>40210</v>
      </c>
      <c r="C63" s="1">
        <v>10</v>
      </c>
      <c r="D63" s="2" t="str">
        <v>SAMUEL TORRES FABRA</v>
      </c>
      <c r="E63" s="1" t="str">
        <v>AQUAPLANET</v>
      </c>
      <c r="F63" s="1" t="str">
        <v>PRE B</v>
      </c>
      <c r="G63" s="1" t="str">
        <v>M</v>
      </c>
      <c r="H63" s="4">
        <v>43892</v>
      </c>
      <c r="I63" s="1" t="str">
        <v>PERLA DEL SINÚ</v>
      </c>
      <c r="J63" s="1" t="str">
        <v>50m PECHO</v>
      </c>
      <c r="K63" s="3">
        <v>6.4814814814814813E-4</v>
      </c>
      <c r="L63" s="3" cm="1">
        <f t="array" ref="L63">IF(J63=0,"-",_xlfn.XLOOKUP(C63&amp;J63,O:O&amp;P:P,Q:Q,_xlfn.XLOOKUP(J63,U:U,V:V)))</f>
        <v>5.4976851851851855E-4</v>
      </c>
      <c r="M63" s="3">
        <f t="shared" si="1"/>
        <v>9.8379629629629576E-5</v>
      </c>
      <c r="O63" s="1">
        <v>18</v>
      </c>
      <c r="P63" s="1" t="str">
        <v>1500m LIBRE</v>
      </c>
      <c r="Q63" s="3" t="str">
        <v>18:24,83</v>
      </c>
      <c r="U63" s="19"/>
    </row>
    <row r="64" spans="1:21" x14ac:dyDescent="0.25">
      <c r="A64" s="1">
        <v>2024</v>
      </c>
      <c r="B64" s="4">
        <v>39558</v>
      </c>
      <c r="C64" s="1">
        <v>12</v>
      </c>
      <c r="D64" s="2" t="str">
        <v>SANTIAGO ISAAC CANABAL MOLINARES</v>
      </c>
      <c r="E64" s="1" t="str">
        <v>NNG</v>
      </c>
      <c r="F64" s="1" t="str">
        <v>INFANTIL A</v>
      </c>
      <c r="G64" s="1" t="str">
        <v>M</v>
      </c>
      <c r="H64" s="4">
        <v>43892</v>
      </c>
      <c r="I64" s="1" t="str">
        <v>PERLA DEL SINÚ</v>
      </c>
      <c r="J64" s="1" t="str">
        <v>50m LIBRE</v>
      </c>
      <c r="K64" s="3">
        <v>4.061342592592593E-4</v>
      </c>
      <c r="L64" s="3" cm="1">
        <f t="array" ref="L64">IF(J64=0,"-",_xlfn.XLOOKUP(C64&amp;J64,O:O&amp;P:P,Q:Q,_xlfn.XLOOKUP(J64,U:U,V:V)))</f>
        <v>3.3981481481481482E-4</v>
      </c>
      <c r="M64" s="3">
        <f t="shared" si="1"/>
        <v>6.6319444444444477E-5</v>
      </c>
      <c r="O64" s="1">
        <v>19</v>
      </c>
      <c r="P64" s="1" t="str">
        <v>1500m LIBRE</v>
      </c>
      <c r="Q64" s="3" t="str">
        <v>18:10,19</v>
      </c>
      <c r="U64" s="19"/>
    </row>
    <row r="65" spans="1:21" x14ac:dyDescent="0.25">
      <c r="A65" s="1">
        <v>2024</v>
      </c>
      <c r="B65" s="4">
        <v>39558</v>
      </c>
      <c r="C65" s="1">
        <v>12</v>
      </c>
      <c r="D65" s="2" t="str">
        <v>SANTIAGO ISAAC CANABAL MOLINARES</v>
      </c>
      <c r="E65" s="1" t="str">
        <v>NNG</v>
      </c>
      <c r="F65" s="1" t="str">
        <v>INFANTIL A</v>
      </c>
      <c r="G65" s="1" t="str">
        <v>M</v>
      </c>
      <c r="H65" s="4">
        <v>43892</v>
      </c>
      <c r="I65" s="1" t="str">
        <v>PERLA DEL SINÚ</v>
      </c>
      <c r="J65" s="1" t="str">
        <v>100m LIBRE</v>
      </c>
      <c r="K65" s="3">
        <v>9.8530092592592593E-4</v>
      </c>
      <c r="L65" s="3" cm="1">
        <f t="array" ref="L65">IF(J65=0,"-",_xlfn.XLOOKUP(C65&amp;J65,O:O&amp;P:P,Q:Q,_xlfn.XLOOKUP(J65,U:U,V:V)))</f>
        <v>7.5462962962962962E-4</v>
      </c>
      <c r="M65" s="3">
        <f t="shared" si="1"/>
        <v>2.3067129629629631E-4</v>
      </c>
      <c r="O65" s="1">
        <v>10</v>
      </c>
      <c r="P65" s="1" t="str">
        <v>50m ESPALDA</v>
      </c>
      <c r="Q65" s="3">
        <v>4.8912037037037034E-4</v>
      </c>
      <c r="U65" s="19"/>
    </row>
    <row r="66" spans="1:21" x14ac:dyDescent="0.25">
      <c r="A66" s="1">
        <v>2024</v>
      </c>
      <c r="B66" s="4">
        <v>39558</v>
      </c>
      <c r="C66" s="1">
        <v>12</v>
      </c>
      <c r="D66" s="2" t="str">
        <v>SANTIAGO ISAAC CANABAL MOLINARES</v>
      </c>
      <c r="E66" s="1" t="str">
        <v>NNG</v>
      </c>
      <c r="F66" s="1" t="str">
        <v>INFANTIL A</v>
      </c>
      <c r="G66" s="1" t="str">
        <v>M</v>
      </c>
      <c r="H66" s="4">
        <v>43892</v>
      </c>
      <c r="I66" s="1" t="str">
        <v>PERLA DEL SINÚ</v>
      </c>
      <c r="J66" s="1" t="str">
        <v>200m LIBRE</v>
      </c>
      <c r="K66" s="3">
        <v>2.1405092592592591E-3</v>
      </c>
      <c r="L66" s="3" cm="1">
        <f t="array" ref="L66">IF(J66=0,"-",_xlfn.XLOOKUP(C66&amp;J66,O:O&amp;P:P,Q:Q,_xlfn.XLOOKUP(J66,U:U,V:V)))</f>
        <v>1.6855324074074073E-3</v>
      </c>
      <c r="M66" s="3">
        <f t="shared" si="1"/>
        <v>4.5497685185185181E-4</v>
      </c>
      <c r="O66" s="1">
        <v>11</v>
      </c>
      <c r="P66" s="1" t="str">
        <v>50m ESPALDA</v>
      </c>
      <c r="Q66" s="3">
        <v>4.8912037037037034E-4</v>
      </c>
      <c r="U66" s="19"/>
    </row>
    <row r="67" spans="1:21" x14ac:dyDescent="0.25">
      <c r="A67" s="1">
        <v>2024</v>
      </c>
      <c r="B67" s="4">
        <v>39558</v>
      </c>
      <c r="C67" s="1">
        <v>12</v>
      </c>
      <c r="D67" s="2" t="str">
        <v>SANTIAGO ISAAC CANABAL MOLINARES</v>
      </c>
      <c r="E67" s="1" t="str">
        <v>NNG</v>
      </c>
      <c r="F67" s="1" t="str">
        <v>INFANTIL A</v>
      </c>
      <c r="G67" s="1" t="str">
        <v>M</v>
      </c>
      <c r="H67" s="4">
        <v>43892</v>
      </c>
      <c r="I67" s="1" t="str">
        <v>PERLA DEL SINÚ</v>
      </c>
      <c r="J67" s="1" t="str">
        <v>100m LIBRE</v>
      </c>
      <c r="K67" s="3">
        <v>8.5787037037037038E-4</v>
      </c>
      <c r="L67" s="3" cm="1">
        <f t="array" ref="L67">IF(J67=0,"-",_xlfn.XLOOKUP(C67&amp;J67,O:O&amp;P:P,Q:Q,_xlfn.XLOOKUP(J67,U:U,V:V)))</f>
        <v>7.5462962962962962E-4</v>
      </c>
      <c r="M67" s="3">
        <f t="shared" si="1"/>
        <v>1.0324074074074077E-4</v>
      </c>
      <c r="O67" s="1">
        <v>12</v>
      </c>
      <c r="P67" s="1" t="str">
        <v>50m ESPALDA</v>
      </c>
      <c r="Q67" s="3">
        <v>4.3981481481481481E-4</v>
      </c>
      <c r="U67" s="19"/>
    </row>
    <row r="68" spans="1:21" x14ac:dyDescent="0.25">
      <c r="A68" s="1">
        <v>2024</v>
      </c>
      <c r="B68" s="4">
        <v>39558</v>
      </c>
      <c r="C68" s="1">
        <v>12</v>
      </c>
      <c r="D68" s="2" t="str">
        <v>SANTIAGO ISAAC CANABAL MOLINARES</v>
      </c>
      <c r="E68" s="1" t="str">
        <v>NNG</v>
      </c>
      <c r="F68" s="1" t="str">
        <v>INFANTIL A</v>
      </c>
      <c r="G68" s="1" t="str">
        <v>M</v>
      </c>
      <c r="H68" s="4">
        <v>43892</v>
      </c>
      <c r="I68" s="1" t="str">
        <v>PERLA DEL SINÚ</v>
      </c>
      <c r="J68" s="1" t="str">
        <v>50m ESPALDA</v>
      </c>
      <c r="K68" s="3">
        <v>4.6481481481481477E-4</v>
      </c>
      <c r="L68" s="3" cm="1">
        <f t="array" ref="L68">IF(J68=0,"-",_xlfn.XLOOKUP(C68&amp;J68,O:O&amp;P:P,Q:Q,_xlfn.XLOOKUP(J68,U:U,V:V)))</f>
        <v>4.3981481481481481E-4</v>
      </c>
      <c r="M68" s="3">
        <f t="shared" si="1"/>
        <v>2.4999999999999957E-5</v>
      </c>
      <c r="O68" s="1">
        <v>13</v>
      </c>
      <c r="P68" s="1" t="str">
        <v>50m ESPALDA</v>
      </c>
      <c r="Q68" s="3" t="str">
        <v>00:35,89</v>
      </c>
      <c r="U68" s="19"/>
    </row>
    <row r="69" spans="1:21" x14ac:dyDescent="0.25">
      <c r="A69" s="1">
        <v>2024</v>
      </c>
      <c r="B69" s="4">
        <v>39558</v>
      </c>
      <c r="C69" s="1">
        <v>12</v>
      </c>
      <c r="D69" s="2" t="str">
        <v>SANTIAGO ISAAC CANABAL MOLINARES</v>
      </c>
      <c r="E69" s="1" t="str">
        <v>NNG</v>
      </c>
      <c r="F69" s="1" t="str">
        <v>INFANTIL A</v>
      </c>
      <c r="G69" s="1" t="str">
        <v>M</v>
      </c>
      <c r="H69" s="4">
        <v>43892</v>
      </c>
      <c r="I69" s="1" t="str">
        <v>PERLA DEL SINÚ</v>
      </c>
      <c r="J69" s="1" t="str">
        <v>50m PECHO</v>
      </c>
      <c r="K69" s="3">
        <v>4.9120370370370366E-4</v>
      </c>
      <c r="L69" s="3" cm="1">
        <f t="array" ref="L69">IF(J69=0,"-",_xlfn.XLOOKUP(C69&amp;J69,O:O&amp;P:P,Q:Q,_xlfn.XLOOKUP(J69,U:U,V:V)))</f>
        <v>4.8611111111111104E-4</v>
      </c>
      <c r="M69" s="3">
        <f t="shared" si="1"/>
        <v>5.092592592592616E-6</v>
      </c>
      <c r="O69" s="1">
        <v>14</v>
      </c>
      <c r="P69" s="1" t="str">
        <v>50m ESPALDA</v>
      </c>
      <c r="Q69" s="3" t="str">
        <v>00:33,75</v>
      </c>
      <c r="U69" s="19"/>
    </row>
    <row r="70" spans="1:21" x14ac:dyDescent="0.25">
      <c r="A70" s="1">
        <v>2024</v>
      </c>
      <c r="B70" s="4">
        <v>39468</v>
      </c>
      <c r="C70" s="1">
        <v>12</v>
      </c>
      <c r="D70" s="2" t="str">
        <v>SANTIAGO TORRES FABRA</v>
      </c>
      <c r="E70" s="1" t="str">
        <v>AQUAPLANET</v>
      </c>
      <c r="F70" s="1" t="str">
        <v>INFANTIL A</v>
      </c>
      <c r="G70" s="1" t="str">
        <v>M</v>
      </c>
      <c r="H70" s="4">
        <v>43892</v>
      </c>
      <c r="I70" s="1" t="str">
        <v>PERLA DEL SINÚ</v>
      </c>
      <c r="J70" s="1" t="str">
        <v>50m LIBRE</v>
      </c>
      <c r="K70" s="3">
        <v>4.662037037037037E-4</v>
      </c>
      <c r="L70" s="3" cm="1">
        <f t="array" ref="L70">IF(J70=0,"-",_xlfn.XLOOKUP(C70&amp;J70,O:O&amp;P:P,Q:Q,_xlfn.XLOOKUP(J70,U:U,V:V)))</f>
        <v>3.3981481481481482E-4</v>
      </c>
      <c r="M70" s="3">
        <f t="shared" si="1"/>
        <v>1.2638888888888888E-4</v>
      </c>
      <c r="O70" s="1">
        <v>15</v>
      </c>
      <c r="P70" s="1" t="str">
        <v>50m ESPALDA</v>
      </c>
      <c r="Q70" s="3" t="str">
        <v>00:32,64</v>
      </c>
      <c r="U70" s="19"/>
    </row>
    <row r="71" spans="1:21" x14ac:dyDescent="0.25">
      <c r="A71" s="1">
        <v>2024</v>
      </c>
      <c r="B71" s="4">
        <v>39468</v>
      </c>
      <c r="C71" s="1">
        <v>12</v>
      </c>
      <c r="D71" s="2" t="str">
        <v>SANTIAGO TORRES FABRA</v>
      </c>
      <c r="E71" s="1" t="str">
        <v>AQUAPLANET</v>
      </c>
      <c r="F71" s="1" t="str">
        <v>INFANTIL A</v>
      </c>
      <c r="G71" s="1" t="str">
        <v>M</v>
      </c>
      <c r="H71" s="4">
        <v>43892</v>
      </c>
      <c r="I71" s="1" t="str">
        <v>PERLA DEL SINÚ</v>
      </c>
      <c r="J71" s="1" t="str">
        <v>50m ESPALDA</v>
      </c>
      <c r="K71" s="3">
        <v>5.8124999999999995E-4</v>
      </c>
      <c r="L71" s="3" cm="1">
        <f t="array" ref="L71">IF(J71=0,"-",_xlfn.XLOOKUP(C71&amp;J71,O:O&amp;P:P,Q:Q,_xlfn.XLOOKUP(J71,U:U,V:V)))</f>
        <v>4.3981481481481481E-4</v>
      </c>
      <c r="M71" s="3">
        <f t="shared" si="1"/>
        <v>1.4143518518518514E-4</v>
      </c>
      <c r="O71" s="1">
        <v>16</v>
      </c>
      <c r="P71" s="1" t="str">
        <v>50m ESPALDA</v>
      </c>
      <c r="Q71" s="3" t="str">
        <v>00:31,55</v>
      </c>
      <c r="U71" s="19"/>
    </row>
    <row r="72" spans="1:21" x14ac:dyDescent="0.25">
      <c r="A72" s="1">
        <v>2024</v>
      </c>
      <c r="B72" s="4">
        <v>39468</v>
      </c>
      <c r="C72" s="1">
        <v>12</v>
      </c>
      <c r="D72" s="2" t="str">
        <v>SANTIAGO TORRES FABRA</v>
      </c>
      <c r="E72" s="1" t="str">
        <v>AQUAPLANET</v>
      </c>
      <c r="F72" s="1" t="str">
        <v>INFANTIL A</v>
      </c>
      <c r="G72" s="1" t="str">
        <v>M</v>
      </c>
      <c r="H72" s="4">
        <v>43892</v>
      </c>
      <c r="I72" s="1" t="str">
        <v>PERLA DEL SINÚ</v>
      </c>
      <c r="J72" s="1" t="str">
        <v>50m MARIPOSA</v>
      </c>
      <c r="K72" s="3">
        <v>6.6874999999999997E-4</v>
      </c>
      <c r="L72" s="3" cm="1">
        <f t="array" ref="L72">IF(J72=0,"-",_xlfn.XLOOKUP(C72&amp;J72,O:O&amp;P:P,Q:Q,_xlfn.XLOOKUP(J72,U:U,V:V)))</f>
        <v>4.0509259259259258E-4</v>
      </c>
      <c r="M72" s="3">
        <f t="shared" si="1"/>
        <v>2.6365740740740738E-4</v>
      </c>
      <c r="O72" s="1">
        <v>17</v>
      </c>
      <c r="P72" s="1" t="str">
        <v>50m ESPALDA</v>
      </c>
      <c r="Q72" s="3" t="str">
        <v>00:30,54</v>
      </c>
      <c r="U72" s="19"/>
    </row>
    <row r="73" spans="1:21" x14ac:dyDescent="0.25">
      <c r="A73" s="1">
        <v>2024</v>
      </c>
      <c r="B73" s="4">
        <v>39198</v>
      </c>
      <c r="C73" s="1">
        <v>13</v>
      </c>
      <c r="D73" s="2" t="str">
        <v>SEBASTIAN ALEJANDRO BURGOS CALAO</v>
      </c>
      <c r="E73" s="1" t="str">
        <v>NNG</v>
      </c>
      <c r="F73" s="1" t="str">
        <v>INFANTIL B</v>
      </c>
      <c r="G73" s="1" t="str">
        <v>M</v>
      </c>
      <c r="H73" s="4">
        <v>43892</v>
      </c>
      <c r="I73" s="1" t="str">
        <v>PERLA DEL SINÚ</v>
      </c>
      <c r="J73" s="1" t="str">
        <v>50m LIBRE</v>
      </c>
      <c r="K73" s="3">
        <v>3.3680555555555563E-4</v>
      </c>
      <c r="L73" s="3" cm="1">
        <f t="array" ref="L73">IF(J73=0,"-",_xlfn.XLOOKUP(C73&amp;J73,O:O&amp;P:P,Q:Q,_xlfn.XLOOKUP(J73,U:U,V:V)))</f>
        <v>3.3981481481481482E-4</v>
      </c>
      <c r="M73" s="3">
        <f t="shared" si="1"/>
        <v>-3.0092592592591868E-6</v>
      </c>
      <c r="O73" s="1">
        <v>18</v>
      </c>
      <c r="P73" s="1" t="str">
        <v>50m ESPALDA</v>
      </c>
      <c r="Q73" s="3" t="str">
        <v>00:30,54</v>
      </c>
      <c r="U73" s="19"/>
    </row>
    <row r="74" spans="1:21" x14ac:dyDescent="0.25">
      <c r="A74" s="1">
        <v>2024</v>
      </c>
      <c r="B74" s="4">
        <v>39198</v>
      </c>
      <c r="C74" s="1">
        <v>13</v>
      </c>
      <c r="D74" s="2" t="str">
        <v>SEBASTIAN ALEJANDRO BURGOS CALAO</v>
      </c>
      <c r="E74" s="1" t="str">
        <v>NNG</v>
      </c>
      <c r="F74" s="1" t="str">
        <v>INFANTIL B</v>
      </c>
      <c r="G74" s="1" t="str">
        <v>M</v>
      </c>
      <c r="H74" s="4">
        <v>43892</v>
      </c>
      <c r="I74" s="1" t="str">
        <v>PERLA DEL SINÚ</v>
      </c>
      <c r="J74" s="1" t="str">
        <v>100m LIBRE</v>
      </c>
      <c r="K74" s="3">
        <v>7.6828703703703705E-4</v>
      </c>
      <c r="L74" s="3" cm="1">
        <f t="array" ref="L74">IF(J74=0,"-",_xlfn.XLOOKUP(C74&amp;J74,O:O&amp;P:P,Q:Q,_xlfn.XLOOKUP(J74,U:U,V:V)))</f>
        <v>7.5462962962962962E-4</v>
      </c>
      <c r="M74" s="3">
        <f t="shared" si="1"/>
        <v>1.3657407407407433E-5</v>
      </c>
      <c r="O74" s="1">
        <v>19</v>
      </c>
      <c r="P74" s="1" t="str">
        <v>50m ESPALDA</v>
      </c>
      <c r="Q74" s="3" t="str">
        <v>00:29,44</v>
      </c>
      <c r="U74" s="19"/>
    </row>
    <row r="75" spans="1:21" x14ac:dyDescent="0.25">
      <c r="A75" s="1">
        <v>2024</v>
      </c>
      <c r="B75" s="4">
        <v>39198</v>
      </c>
      <c r="C75" s="1">
        <v>13</v>
      </c>
      <c r="D75" s="2" t="str">
        <v>SEBASTIAN ALEJANDRO BURGOS CALAO</v>
      </c>
      <c r="E75" s="1" t="str">
        <v>NNG</v>
      </c>
      <c r="F75" s="1" t="str">
        <v>INFANTIL B</v>
      </c>
      <c r="G75" s="1" t="str">
        <v>M</v>
      </c>
      <c r="H75" s="4">
        <v>43892</v>
      </c>
      <c r="I75" s="1" t="str">
        <v>PERLA DEL SINÚ</v>
      </c>
      <c r="J75" s="1" t="str">
        <v>50m PECHO</v>
      </c>
      <c r="K75" s="3">
        <v>4.8101851851851848E-4</v>
      </c>
      <c r="L75" s="3" cm="1">
        <f t="array" ref="L75">IF(J75=0,"-",_xlfn.XLOOKUP(C75&amp;J75,O:O&amp;P:P,Q:Q,_xlfn.XLOOKUP(J75,U:U,V:V)))</f>
        <v>4.7604166666666671E-4</v>
      </c>
      <c r="M75" s="3">
        <f t="shared" si="1"/>
        <v>4.9768518518517675E-6</v>
      </c>
      <c r="O75" s="1">
        <v>10</v>
      </c>
      <c r="P75" s="1" t="str">
        <v>100m ESPALDA</v>
      </c>
      <c r="Q75" s="3">
        <v>1.0416666666666667E-3</v>
      </c>
      <c r="U75" s="19"/>
    </row>
    <row r="76" spans="1:21" x14ac:dyDescent="0.25">
      <c r="A76" s="1">
        <v>2024</v>
      </c>
      <c r="B76" s="4">
        <v>40484</v>
      </c>
      <c r="C76" s="1">
        <v>10</v>
      </c>
      <c r="D76" s="2" t="str">
        <v xml:space="preserve">SEBASTIAN ANDRÉS PATERNINA </v>
      </c>
      <c r="E76" s="1" t="str">
        <v>AQUARIUM</v>
      </c>
      <c r="F76" s="1" t="str">
        <v>PRE B</v>
      </c>
      <c r="G76" s="1" t="str">
        <v>M</v>
      </c>
      <c r="H76" s="4">
        <v>43892</v>
      </c>
      <c r="I76" s="1" t="str">
        <v>PERLA DEL SINÚ</v>
      </c>
      <c r="J76" s="1" t="str">
        <v>50m LIBRE</v>
      </c>
      <c r="K76" s="3">
        <v>5.0023148148148138E-4</v>
      </c>
      <c r="L76" s="3" cm="1">
        <f t="array" ref="L76">IF(J76=0,"-",_xlfn.XLOOKUP(C76&amp;J76,O:O&amp;P:P,Q:Q,_xlfn.XLOOKUP(J76,U:U,V:V)))</f>
        <v>3.9756944444444448E-4</v>
      </c>
      <c r="M76" s="3">
        <f t="shared" si="1"/>
        <v>1.026620370370369E-4</v>
      </c>
      <c r="O76" s="1">
        <v>11</v>
      </c>
      <c r="P76" s="1" t="str">
        <v>100m ESPALDA</v>
      </c>
      <c r="Q76" s="3">
        <v>9.8379629629629642E-4</v>
      </c>
      <c r="U76" s="19"/>
    </row>
    <row r="77" spans="1:21" x14ac:dyDescent="0.25">
      <c r="A77" s="1">
        <v>2024</v>
      </c>
      <c r="B77" s="4">
        <v>40484</v>
      </c>
      <c r="C77" s="1">
        <v>10</v>
      </c>
      <c r="D77" s="2" t="str">
        <v xml:space="preserve">SEBASTIAN ANDRÉS PATERNINA </v>
      </c>
      <c r="E77" s="1" t="str">
        <v>AQUARIUM</v>
      </c>
      <c r="F77" s="1" t="str">
        <v>PRE B</v>
      </c>
      <c r="G77" s="1" t="str">
        <v>M</v>
      </c>
      <c r="H77" s="4">
        <v>43892</v>
      </c>
      <c r="I77" s="1" t="str">
        <v>PERLA DEL SINÚ</v>
      </c>
      <c r="J77" s="1" t="str">
        <v>50m MARIPOSA</v>
      </c>
      <c r="K77" s="3">
        <v>6.0324074074074067E-4</v>
      </c>
      <c r="L77" s="3" cm="1">
        <f t="array" ref="L77">IF(J77=0,"-",_xlfn.XLOOKUP(C77&amp;J77,O:O&amp;P:P,Q:Q,_xlfn.XLOOKUP(J77,U:U,V:V)))</f>
        <v>4.6087962962962961E-4</v>
      </c>
      <c r="M77" s="3">
        <f t="shared" si="1"/>
        <v>1.4236111111111106E-4</v>
      </c>
      <c r="O77" s="1">
        <v>12</v>
      </c>
      <c r="P77" s="1" t="str">
        <v>100m ESPALDA</v>
      </c>
      <c r="Q77" s="3">
        <v>9.465277777777778E-4</v>
      </c>
      <c r="U77" s="19"/>
    </row>
    <row r="78" spans="1:21" x14ac:dyDescent="0.25">
      <c r="A78" s="1">
        <v>2024</v>
      </c>
      <c r="B78" s="4">
        <v>40286</v>
      </c>
      <c r="C78" s="1">
        <v>10</v>
      </c>
      <c r="D78" s="2" t="str">
        <v>ABRAHAM ELIAS BRU ROBLES</v>
      </c>
      <c r="E78" s="1" t="str">
        <v>AVATAR</v>
      </c>
      <c r="F78" s="1" t="str">
        <v>PRE B</v>
      </c>
      <c r="G78" s="1" t="str">
        <v>M</v>
      </c>
      <c r="H78" s="4">
        <v>44130</v>
      </c>
      <c r="I78" s="1" t="str">
        <v>V CAIMAN DE ORO</v>
      </c>
      <c r="J78" s="1" t="str">
        <v>100m LIBRE</v>
      </c>
      <c r="K78" s="3">
        <v>1.2444444444444445E-3</v>
      </c>
      <c r="L78" s="3" cm="1">
        <f t="array" ref="L78">IF(J78=0,"-",_xlfn.XLOOKUP(C78&amp;J78,O:O&amp;P:P,Q:Q,_xlfn.XLOOKUP(J78,U:U,V:V)))</f>
        <v>8.1018518518518516E-4</v>
      </c>
      <c r="M78" s="3">
        <f t="shared" si="1"/>
        <v>4.3425925925925934E-4</v>
      </c>
      <c r="O78" s="1">
        <v>13</v>
      </c>
      <c r="P78" s="1" t="str">
        <v>100m ESPALDA</v>
      </c>
      <c r="Q78" s="3" t="str">
        <v>01:17,66</v>
      </c>
      <c r="U78" s="19"/>
    </row>
    <row r="79" spans="1:21" x14ac:dyDescent="0.25">
      <c r="A79" s="1">
        <v>2024</v>
      </c>
      <c r="B79" s="4">
        <v>40286</v>
      </c>
      <c r="C79" s="1">
        <v>10</v>
      </c>
      <c r="D79" s="2" t="str">
        <v>ABRAHAM ELIAS BRU ROBLES</v>
      </c>
      <c r="E79" s="1" t="str">
        <v>AVATAR</v>
      </c>
      <c r="F79" s="1" t="str">
        <v>PRE B</v>
      </c>
      <c r="G79" s="1" t="str">
        <v>M</v>
      </c>
      <c r="H79" s="4">
        <v>44130</v>
      </c>
      <c r="I79" s="1" t="str">
        <v>V CAIMAN DE ORO</v>
      </c>
      <c r="J79" s="1" t="str">
        <v>50m ESPALDA</v>
      </c>
      <c r="K79" s="3">
        <v>7.1793981481481481E-4</v>
      </c>
      <c r="L79" s="3" cm="1">
        <f t="array" ref="L79">IF(J79=0,"-",_xlfn.XLOOKUP(C79&amp;J79,O:O&amp;P:P,Q:Q,_xlfn.XLOOKUP(J79,U:U,V:V)))</f>
        <v>4.8912037037037034E-4</v>
      </c>
      <c r="M79" s="3">
        <f t="shared" si="1"/>
        <v>2.2881944444444447E-4</v>
      </c>
      <c r="O79" s="1">
        <v>14</v>
      </c>
      <c r="P79" s="1" t="str">
        <v>100m ESPALDA</v>
      </c>
      <c r="Q79" s="3" t="str">
        <v>01:14,77</v>
      </c>
      <c r="U79" s="19"/>
    </row>
    <row r="80" spans="1:21" x14ac:dyDescent="0.25">
      <c r="A80" s="1">
        <v>2024</v>
      </c>
      <c r="B80" s="4">
        <v>40286</v>
      </c>
      <c r="C80" s="1">
        <v>10</v>
      </c>
      <c r="D80" s="2" t="str">
        <v>ABRAHAM ELIAS BRU ROBLES</v>
      </c>
      <c r="E80" s="1" t="str">
        <v>AVATAR</v>
      </c>
      <c r="F80" s="1" t="str">
        <v>PRE B</v>
      </c>
      <c r="G80" s="1" t="str">
        <v>M</v>
      </c>
      <c r="H80" s="4">
        <v>44130</v>
      </c>
      <c r="I80" s="1" t="str">
        <v>V CAIMAN DE ORO</v>
      </c>
      <c r="J80" s="1" t="str">
        <v>50m MARIPOSA</v>
      </c>
      <c r="K80" s="3">
        <v>6.0173611111111116E-4</v>
      </c>
      <c r="L80" s="3" cm="1">
        <f t="array" ref="L80">IF(J80=0,"-",_xlfn.XLOOKUP(C80&amp;J80,O:O&amp;P:P,Q:Q,_xlfn.XLOOKUP(J80,U:U,V:V)))</f>
        <v>4.6087962962962961E-4</v>
      </c>
      <c r="M80" s="3">
        <f t="shared" si="1"/>
        <v>1.4085648148148155E-4</v>
      </c>
      <c r="O80" s="1">
        <v>15</v>
      </c>
      <c r="P80" s="1" t="str">
        <v>100m ESPALDA</v>
      </c>
      <c r="Q80" s="3" t="str">
        <v>01:11,26</v>
      </c>
      <c r="U80" s="19"/>
    </row>
    <row r="81" spans="1:21" x14ac:dyDescent="0.25">
      <c r="A81" s="1">
        <v>2024</v>
      </c>
      <c r="B81" s="4">
        <v>39295</v>
      </c>
      <c r="C81" s="1">
        <v>13</v>
      </c>
      <c r="D81" s="2" t="str">
        <v xml:space="preserve">ALEJANDRO COGOLLO FAJARDO </v>
      </c>
      <c r="E81" s="1" t="str">
        <v>METEOROS DE URABA</v>
      </c>
      <c r="F81" s="1" t="str">
        <v>INFANTIL B</v>
      </c>
      <c r="G81" s="1" t="str">
        <v>M</v>
      </c>
      <c r="H81" s="4">
        <v>44130</v>
      </c>
      <c r="I81" s="1" t="str">
        <v>V CAIMAN DE ORO</v>
      </c>
      <c r="J81" s="1" t="str">
        <v>50m LIBRE</v>
      </c>
      <c r="K81" s="3">
        <v>5.4687500000000005E-4</v>
      </c>
      <c r="L81" s="3" cm="1">
        <f t="array" ref="L81">IF(J81=0,"-",_xlfn.XLOOKUP(C81&amp;J81,O:O&amp;P:P,Q:Q,_xlfn.XLOOKUP(J81,U:U,V:V)))</f>
        <v>3.3981481481481482E-4</v>
      </c>
      <c r="M81" s="3">
        <f t="shared" si="1"/>
        <v>2.0706018518518523E-4</v>
      </c>
      <c r="O81" s="1">
        <v>16</v>
      </c>
      <c r="P81" s="1" t="str">
        <v>100m ESPALDA</v>
      </c>
      <c r="Q81" s="3" t="str">
        <v>01:09,83</v>
      </c>
      <c r="U81" s="19"/>
    </row>
    <row r="82" spans="1:21" x14ac:dyDescent="0.25">
      <c r="A82" s="1">
        <v>2024</v>
      </c>
      <c r="B82" s="4">
        <v>39295</v>
      </c>
      <c r="C82" s="1">
        <v>13</v>
      </c>
      <c r="D82" s="2" t="str">
        <v xml:space="preserve">ALEJANDRO COGOLLO FAJARDO </v>
      </c>
      <c r="E82" s="1" t="str">
        <v>METEOROS DE URABA</v>
      </c>
      <c r="F82" s="1" t="str">
        <v>INFANTIL B</v>
      </c>
      <c r="G82" s="1" t="str">
        <v>M</v>
      </c>
      <c r="H82" s="4">
        <v>44130</v>
      </c>
      <c r="I82" s="1" t="str">
        <v>V CAIMAN DE ORO</v>
      </c>
      <c r="J82" s="1" t="str">
        <v>100m LIBRE</v>
      </c>
      <c r="K82" s="3">
        <v>1.191550925925926E-3</v>
      </c>
      <c r="L82" s="3" cm="1">
        <f t="array" ref="L82">IF(J82=0,"-",_xlfn.XLOOKUP(C82&amp;J82,O:O&amp;P:P,Q:Q,_xlfn.XLOOKUP(J82,U:U,V:V)))</f>
        <v>7.5462962962962962E-4</v>
      </c>
      <c r="M82" s="3">
        <f t="shared" si="1"/>
        <v>4.3692129629629636E-4</v>
      </c>
      <c r="O82" s="1">
        <v>17</v>
      </c>
      <c r="P82" s="1" t="str">
        <v>100m ESPALDA</v>
      </c>
      <c r="Q82" s="3" t="str">
        <v>01:06,22</v>
      </c>
      <c r="U82" s="19"/>
    </row>
    <row r="83" spans="1:21" x14ac:dyDescent="0.25">
      <c r="A83" s="1">
        <v>2024</v>
      </c>
      <c r="B83" s="4">
        <v>39295</v>
      </c>
      <c r="C83" s="1">
        <v>13</v>
      </c>
      <c r="D83" s="2" t="str">
        <v xml:space="preserve">ALEJANDRO COGOLLO FAJARDO </v>
      </c>
      <c r="E83" s="1" t="str">
        <v>METEOROS DE URABA</v>
      </c>
      <c r="F83" s="1" t="str">
        <v>INFANTIL B</v>
      </c>
      <c r="G83" s="1" t="str">
        <v>M</v>
      </c>
      <c r="H83" s="4">
        <v>44130</v>
      </c>
      <c r="I83" s="1" t="str">
        <v>V CAIMAN DE ORO</v>
      </c>
      <c r="J83" s="1" t="str">
        <v>50m ESPALDA</v>
      </c>
      <c r="K83" s="3">
        <v>7.5879629629629637E-4</v>
      </c>
      <c r="L83" s="3" t="str" cm="1">
        <f t="array" ref="L83">IF(J83=0,"-",_xlfn.XLOOKUP(C83&amp;J83,O:O&amp;P:P,Q:Q,_xlfn.XLOOKUP(J83,U:U,V:V)))</f>
        <v>00:35,89</v>
      </c>
      <c r="M83" s="3">
        <f t="shared" si="1"/>
        <v>3.4340277777777787E-4</v>
      </c>
      <c r="O83" s="1">
        <v>18</v>
      </c>
      <c r="P83" s="1" t="str">
        <v>100m ESPALDA</v>
      </c>
      <c r="Q83" s="3" t="str">
        <v>01:06,22</v>
      </c>
      <c r="U83" s="19"/>
    </row>
    <row r="84" spans="1:21" x14ac:dyDescent="0.25">
      <c r="A84" s="1">
        <v>2024</v>
      </c>
      <c r="B84" s="4">
        <v>39295</v>
      </c>
      <c r="C84" s="1">
        <v>13</v>
      </c>
      <c r="D84" s="2" t="str">
        <v xml:space="preserve">ALEJANDRO COGOLLO FAJARDO </v>
      </c>
      <c r="E84" s="1" t="str">
        <v>METEOROS DE URABA</v>
      </c>
      <c r="F84" s="1" t="str">
        <v>INFANTIL B</v>
      </c>
      <c r="G84" s="1" t="str">
        <v>M</v>
      </c>
      <c r="H84" s="4">
        <v>44130</v>
      </c>
      <c r="I84" s="1" t="str">
        <v>V CAIMAN DE ORO</v>
      </c>
      <c r="J84" s="1" t="str">
        <v>50m PECHO</v>
      </c>
      <c r="K84" s="3">
        <v>7.0393518518518515E-4</v>
      </c>
      <c r="L84" s="3" cm="1">
        <f t="array" ref="L84">IF(J84=0,"-",_xlfn.XLOOKUP(C84&amp;J84,O:O&amp;P:P,Q:Q,_xlfn.XLOOKUP(J84,U:U,V:V)))</f>
        <v>4.7604166666666671E-4</v>
      </c>
      <c r="M84" s="3">
        <f t="shared" si="1"/>
        <v>2.2789351851851844E-4</v>
      </c>
      <c r="O84" s="1">
        <v>19</v>
      </c>
      <c r="P84" s="1" t="str">
        <v>100m ESPALDA</v>
      </c>
      <c r="Q84" s="3" t="str">
        <v>01:05,10</v>
      </c>
      <c r="U84" s="19"/>
    </row>
    <row r="85" spans="1:21" x14ac:dyDescent="0.25">
      <c r="A85" s="1">
        <v>2024</v>
      </c>
      <c r="B85" s="4">
        <v>38897</v>
      </c>
      <c r="C85" s="1">
        <v>14</v>
      </c>
      <c r="D85" s="2" t="str">
        <v xml:space="preserve">Alejandro Londoño Delgado </v>
      </c>
      <c r="E85" s="1" t="str">
        <v>METEOROS DE URABA</v>
      </c>
      <c r="F85" s="1" t="str">
        <v>INFANTIL B</v>
      </c>
      <c r="G85" s="1" t="str">
        <v>M</v>
      </c>
      <c r="H85" s="4">
        <v>44130</v>
      </c>
      <c r="I85" s="1" t="str">
        <v>V CAIMAN DE ORO</v>
      </c>
      <c r="J85" s="1" t="str">
        <v>50m LIBRE</v>
      </c>
      <c r="K85" s="3">
        <v>7.046296296296297E-4</v>
      </c>
      <c r="L85" s="3" cm="1">
        <f t="array" ref="L85">IF(J85=0,"-",_xlfn.XLOOKUP(C85&amp;J85,O:O&amp;P:P,Q:Q,_xlfn.XLOOKUP(J85,U:U,V:V)))</f>
        <v>3.2395833333333332E-4</v>
      </c>
      <c r="M85" s="3">
        <f t="shared" si="1"/>
        <v>3.8067129629629638E-4</v>
      </c>
      <c r="O85" s="1">
        <v>10</v>
      </c>
      <c r="P85" s="1" t="str">
        <v>200m ESPALDA</v>
      </c>
      <c r="Q85" s="3">
        <v>2.3148148148148151E-3</v>
      </c>
      <c r="U85" s="19"/>
    </row>
    <row r="86" spans="1:21" x14ac:dyDescent="0.25">
      <c r="A86" s="1">
        <v>2024</v>
      </c>
      <c r="B86" s="4">
        <v>38897</v>
      </c>
      <c r="C86" s="1">
        <v>14</v>
      </c>
      <c r="D86" s="2" t="str">
        <v xml:space="preserve">Alejandro Londoño Delgado </v>
      </c>
      <c r="E86" s="1" t="str">
        <v>METEOROS DE URABA</v>
      </c>
      <c r="F86" s="1" t="str">
        <v>INFANTIL B</v>
      </c>
      <c r="G86" s="1" t="str">
        <v>M</v>
      </c>
      <c r="H86" s="4">
        <v>44130</v>
      </c>
      <c r="I86" s="1" t="str">
        <v>V CAIMAN DE ORO</v>
      </c>
      <c r="J86" s="1" t="str">
        <v>50m ESPALDA</v>
      </c>
      <c r="K86" s="3">
        <v>1.1250000000000001E-3</v>
      </c>
      <c r="L86" s="3" t="str" cm="1">
        <f t="array" ref="L86">IF(J86=0,"-",_xlfn.XLOOKUP(C86&amp;J86,O:O&amp;P:P,Q:Q,_xlfn.XLOOKUP(J86,U:U,V:V)))</f>
        <v>00:33,75</v>
      </c>
      <c r="M86" s="3">
        <f t="shared" si="1"/>
        <v>7.3437500000000011E-4</v>
      </c>
      <c r="O86" s="1">
        <v>11</v>
      </c>
      <c r="P86" s="1" t="str">
        <v>200m ESPALDA</v>
      </c>
      <c r="Q86" s="3">
        <v>2.3148148148148151E-3</v>
      </c>
      <c r="U86" s="19"/>
    </row>
    <row r="87" spans="1:21" x14ac:dyDescent="0.25">
      <c r="A87" s="1">
        <v>2024</v>
      </c>
      <c r="B87" s="4">
        <v>38897</v>
      </c>
      <c r="C87" s="1">
        <v>14</v>
      </c>
      <c r="D87" s="2" t="str">
        <v xml:space="preserve">Alejandro Londoño Delgado </v>
      </c>
      <c r="E87" s="1" t="str">
        <v>METEOROS DE URABA</v>
      </c>
      <c r="F87" s="1" t="str">
        <v>INFANTIL B</v>
      </c>
      <c r="G87" s="1" t="str">
        <v>M</v>
      </c>
      <c r="H87" s="4">
        <v>44130</v>
      </c>
      <c r="I87" s="1" t="str">
        <v>V CAIMAN DE ORO</v>
      </c>
      <c r="J87" s="1" t="str">
        <v>50m MARIPOSA</v>
      </c>
      <c r="K87" s="3">
        <v>8.7071759259259264E-4</v>
      </c>
      <c r="L87" s="3" t="str" cm="1">
        <f t="array" ref="L87">IF(J87=0,"-",_xlfn.XLOOKUP(C87&amp;J87,O:O&amp;P:P,Q:Q,_xlfn.XLOOKUP(J87,U:U,V:V)))</f>
        <v>00:29,96</v>
      </c>
      <c r="M87" s="3">
        <f t="shared" si="1"/>
        <v>5.2395833333333331E-4</v>
      </c>
      <c r="O87" s="1">
        <v>12</v>
      </c>
      <c r="P87" s="1" t="str">
        <v>200m ESPALDA</v>
      </c>
      <c r="Q87" s="3">
        <v>2.0833333333333333E-3</v>
      </c>
      <c r="U87" s="19"/>
    </row>
    <row r="88" spans="1:21" x14ac:dyDescent="0.25">
      <c r="A88" s="1">
        <v>2024</v>
      </c>
      <c r="B88" s="4">
        <v>38897</v>
      </c>
      <c r="C88" s="1">
        <v>14</v>
      </c>
      <c r="D88" s="2" t="str">
        <v xml:space="preserve">Alejandro Londoño Delgado </v>
      </c>
      <c r="E88" s="1" t="str">
        <v>METEOROS DE URABA</v>
      </c>
      <c r="F88" s="1" t="str">
        <v>INFANTIL B</v>
      </c>
      <c r="G88" s="1" t="str">
        <v>M</v>
      </c>
      <c r="H88" s="4">
        <v>44130</v>
      </c>
      <c r="I88" s="1" t="str">
        <v>V CAIMAN DE ORO</v>
      </c>
      <c r="J88" s="1" t="str">
        <v>50m PECHO</v>
      </c>
      <c r="K88" s="3">
        <v>9.3935185185185181E-4</v>
      </c>
      <c r="L88" s="3" cm="1">
        <f t="array" ref="L88">IF(J88=0,"-",_xlfn.XLOOKUP(C88&amp;J88,O:O&amp;P:P,Q:Q,_xlfn.XLOOKUP(J88,U:U,V:V)))</f>
        <v>4.3449074074074071E-4</v>
      </c>
      <c r="M88" s="3">
        <f t="shared" si="1"/>
        <v>5.0486111111111109E-4</v>
      </c>
      <c r="O88" s="1">
        <v>13</v>
      </c>
      <c r="P88" s="1" t="str">
        <v>200m ESPALDA</v>
      </c>
      <c r="Q88" s="3" t="str">
        <v>02:51,57</v>
      </c>
      <c r="U88" s="19"/>
    </row>
    <row r="89" spans="1:21" x14ac:dyDescent="0.25">
      <c r="A89" s="1">
        <v>2024</v>
      </c>
      <c r="B89" s="4">
        <v>40269</v>
      </c>
      <c r="C89" s="1">
        <v>10</v>
      </c>
      <c r="D89" s="2" t="str">
        <v>ALEJANDRO PALACIO</v>
      </c>
      <c r="E89" s="1" t="str">
        <v>METEOROS DE URABA</v>
      </c>
      <c r="F89" s="1" t="str">
        <v>PRE B</v>
      </c>
      <c r="G89" s="1" t="str">
        <v>M</v>
      </c>
      <c r="H89" s="4">
        <v>44130</v>
      </c>
      <c r="I89" s="1" t="str">
        <v>V CAIMAN DE ORO</v>
      </c>
      <c r="J89" s="1" t="str">
        <v>100m LIBRE</v>
      </c>
      <c r="K89" s="3">
        <v>1.0876157407407408E-3</v>
      </c>
      <c r="L89" s="3" cm="1">
        <f t="array" ref="L89">IF(J89=0,"-",_xlfn.XLOOKUP(C89&amp;J89,O:O&amp;P:P,Q:Q,_xlfn.XLOOKUP(J89,U:U,V:V)))</f>
        <v>8.1018518518518516E-4</v>
      </c>
      <c r="M89" s="3">
        <f t="shared" si="1"/>
        <v>2.7743055555555561E-4</v>
      </c>
      <c r="O89" s="1">
        <v>14</v>
      </c>
      <c r="P89" s="1" t="str">
        <v>200m ESPALDA</v>
      </c>
      <c r="Q89" s="3" t="str">
        <v>02:42,60</v>
      </c>
      <c r="U89" s="19"/>
    </row>
    <row r="90" spans="1:21" x14ac:dyDescent="0.25">
      <c r="A90" s="1">
        <v>2024</v>
      </c>
      <c r="B90" s="4">
        <v>40269</v>
      </c>
      <c r="C90" s="1">
        <v>10</v>
      </c>
      <c r="D90" s="2" t="str">
        <v>ALEJANDRO PALACIO</v>
      </c>
      <c r="E90" s="1" t="str">
        <v>METEOROS DE URABA</v>
      </c>
      <c r="F90" s="1" t="str">
        <v>PRE B</v>
      </c>
      <c r="G90" s="1" t="str">
        <v>M</v>
      </c>
      <c r="H90" s="4">
        <v>44130</v>
      </c>
      <c r="I90" s="1" t="str">
        <v>V CAIMAN DE ORO</v>
      </c>
      <c r="J90" s="1" t="str">
        <v>50m ESPALDA</v>
      </c>
      <c r="K90" s="3">
        <v>5.7962962962962959E-4</v>
      </c>
      <c r="L90" s="3" cm="1">
        <f t="array" ref="L90">IF(J90=0,"-",_xlfn.XLOOKUP(C90&amp;J90,O:O&amp;P:P,Q:Q,_xlfn.XLOOKUP(J90,U:U,V:V)))</f>
        <v>4.8912037037037034E-4</v>
      </c>
      <c r="M90" s="3">
        <f t="shared" si="1"/>
        <v>9.0509259259259254E-5</v>
      </c>
      <c r="O90" s="1">
        <v>15</v>
      </c>
      <c r="P90" s="1" t="str">
        <v>200m ESPALDA</v>
      </c>
      <c r="Q90" s="3" t="str">
        <v>02:34,53</v>
      </c>
      <c r="U90" s="19"/>
    </row>
    <row r="91" spans="1:21" x14ac:dyDescent="0.25">
      <c r="A91" s="1">
        <v>2024</v>
      </c>
      <c r="B91" s="4">
        <v>40269</v>
      </c>
      <c r="C91" s="1">
        <v>10</v>
      </c>
      <c r="D91" s="2" t="str">
        <v>ALEJANDRO PALACIO</v>
      </c>
      <c r="E91" s="1" t="str">
        <v>METEOROS DE URABA</v>
      </c>
      <c r="F91" s="1" t="str">
        <v>PRE B</v>
      </c>
      <c r="G91" s="1" t="str">
        <v>M</v>
      </c>
      <c r="H91" s="4">
        <v>44130</v>
      </c>
      <c r="I91" s="1" t="str">
        <v>V CAIMAN DE ORO</v>
      </c>
      <c r="J91" s="1" t="str">
        <v>50m MARIPOSA</v>
      </c>
      <c r="K91" s="3">
        <v>5.4710648148148153E-4</v>
      </c>
      <c r="L91" s="3" cm="1">
        <f t="array" ref="L91">IF(J91=0,"-",_xlfn.XLOOKUP(C91&amp;J91,O:O&amp;P:P,Q:Q,_xlfn.XLOOKUP(J91,U:U,V:V)))</f>
        <v>4.6087962962962961E-4</v>
      </c>
      <c r="M91" s="3">
        <f t="shared" si="1"/>
        <v>8.6226851851851926E-5</v>
      </c>
      <c r="O91" s="1">
        <v>16</v>
      </c>
      <c r="P91" s="1" t="str">
        <v>200m ESPALDA</v>
      </c>
      <c r="Q91" s="3" t="str">
        <v>02:34,32</v>
      </c>
      <c r="U91" s="19"/>
    </row>
    <row r="92" spans="1:21" x14ac:dyDescent="0.25">
      <c r="A92" s="1">
        <v>2024</v>
      </c>
      <c r="B92" s="4">
        <v>40269</v>
      </c>
      <c r="C92" s="1">
        <v>10</v>
      </c>
      <c r="D92" s="2" t="str">
        <v>ALEJANDRO PALACIO</v>
      </c>
      <c r="E92" s="1" t="str">
        <v>METEOROS DE URABA</v>
      </c>
      <c r="F92" s="1" t="str">
        <v>PRE B</v>
      </c>
      <c r="G92" s="1" t="str">
        <v>M</v>
      </c>
      <c r="H92" s="4">
        <v>44130</v>
      </c>
      <c r="I92" s="1" t="str">
        <v>V CAIMAN DE ORO</v>
      </c>
      <c r="J92" s="1" t="str">
        <v>50m PECHO</v>
      </c>
      <c r="K92" s="3">
        <v>5.8738425925925928E-4</v>
      </c>
      <c r="L92" s="3" cm="1">
        <f t="array" ref="L92">IF(J92=0,"-",_xlfn.XLOOKUP(C92&amp;J92,O:O&amp;P:P,Q:Q,_xlfn.XLOOKUP(J92,U:U,V:V)))</f>
        <v>5.4976851851851855E-4</v>
      </c>
      <c r="M92" s="3">
        <f t="shared" si="1"/>
        <v>3.761574074074073E-5</v>
      </c>
      <c r="O92" s="1">
        <v>17</v>
      </c>
      <c r="P92" s="1" t="str">
        <v>200m ESPALDA</v>
      </c>
      <c r="Q92" s="3" t="str">
        <v>02:27,34</v>
      </c>
      <c r="U92" s="19"/>
    </row>
    <row r="93" spans="1:21" x14ac:dyDescent="0.25">
      <c r="A93" s="1">
        <v>2024</v>
      </c>
      <c r="B93" s="4">
        <v>40192</v>
      </c>
      <c r="C93" s="1">
        <v>10</v>
      </c>
      <c r="D93" s="2" t="str">
        <v xml:space="preserve">Charles David Monsalve </v>
      </c>
      <c r="E93" s="1" t="str">
        <v>AQUAPLANET</v>
      </c>
      <c r="F93" s="1" t="str">
        <v>PRE B</v>
      </c>
      <c r="G93" s="1" t="str">
        <v>M</v>
      </c>
      <c r="H93" s="4">
        <v>44130</v>
      </c>
      <c r="I93" s="1" t="str">
        <v>V CAIMAN DE ORO</v>
      </c>
      <c r="J93" s="1" t="str">
        <v>50m LIBRE</v>
      </c>
      <c r="K93" s="3">
        <v>5.8738425925925928E-4</v>
      </c>
      <c r="L93" s="3" cm="1">
        <f t="array" ref="L93">IF(J93=0,"-",_xlfn.XLOOKUP(C93&amp;J93,O:O&amp;P:P,Q:Q,_xlfn.XLOOKUP(J93,U:U,V:V)))</f>
        <v>3.9756944444444448E-4</v>
      </c>
      <c r="M93" s="3">
        <f t="shared" si="1"/>
        <v>1.898148148148148E-4</v>
      </c>
      <c r="O93" s="1">
        <v>18</v>
      </c>
      <c r="P93" s="1" t="str">
        <v>200m ESPALDA</v>
      </c>
      <c r="Q93" s="3" t="str">
        <v>02:27,34</v>
      </c>
      <c r="U93" s="19"/>
    </row>
    <row r="94" spans="1:21" x14ac:dyDescent="0.25">
      <c r="A94" s="1">
        <v>2024</v>
      </c>
      <c r="B94" s="4">
        <v>40192</v>
      </c>
      <c r="C94" s="1">
        <v>10</v>
      </c>
      <c r="D94" s="2" t="str">
        <v xml:space="preserve">Charles David Monsalve </v>
      </c>
      <c r="E94" s="1" t="str">
        <v>AQUAPLANET</v>
      </c>
      <c r="F94" s="1" t="str">
        <v>PRE B</v>
      </c>
      <c r="G94" s="1" t="str">
        <v>M</v>
      </c>
      <c r="H94" s="4">
        <v>44130</v>
      </c>
      <c r="I94" s="1" t="str">
        <v>V CAIMAN DE ORO</v>
      </c>
      <c r="J94" s="1" t="str">
        <v>50m ESPALDA</v>
      </c>
      <c r="K94" s="3">
        <v>8.3807870370370362E-4</v>
      </c>
      <c r="L94" s="3" cm="1">
        <f t="array" ref="L94">IF(J94=0,"-",_xlfn.XLOOKUP(C94&amp;J94,O:O&amp;P:P,Q:Q,_xlfn.XLOOKUP(J94,U:U,V:V)))</f>
        <v>4.8912037037037034E-4</v>
      </c>
      <c r="M94" s="3">
        <f t="shared" si="1"/>
        <v>3.4895833333333328E-4</v>
      </c>
      <c r="O94" s="1">
        <v>19</v>
      </c>
      <c r="P94" s="1" t="str">
        <v>200m ESPALDA</v>
      </c>
      <c r="Q94" s="3" t="str">
        <v>02:25,50</v>
      </c>
      <c r="U94" s="19"/>
    </row>
    <row r="95" spans="1:21" x14ac:dyDescent="0.25">
      <c r="A95" s="1">
        <v>2024</v>
      </c>
      <c r="B95" s="4">
        <v>39474</v>
      </c>
      <c r="C95" s="1">
        <v>12</v>
      </c>
      <c r="D95" s="2" t="str">
        <v>dylan andres palomino lopez</v>
      </c>
      <c r="E95" s="1" t="str">
        <v>METEOROS DE URABA</v>
      </c>
      <c r="F95" s="1" t="str">
        <v>INFANTIL A</v>
      </c>
      <c r="G95" s="1" t="str">
        <v>M</v>
      </c>
      <c r="H95" s="4">
        <v>44130</v>
      </c>
      <c r="I95" s="1" t="str">
        <v>V CAIMAN DE ORO</v>
      </c>
      <c r="J95" s="1" t="str">
        <v>50m LIBRE</v>
      </c>
      <c r="K95" s="3">
        <v>5.6180555555555552E-4</v>
      </c>
      <c r="L95" s="3" cm="1">
        <f t="array" ref="L95">IF(J95=0,"-",_xlfn.XLOOKUP(C95&amp;J95,O:O&amp;P:P,Q:Q,_xlfn.XLOOKUP(J95,U:U,V:V)))</f>
        <v>3.3981481481481482E-4</v>
      </c>
      <c r="M95" s="3">
        <f t="shared" si="1"/>
        <v>2.219907407407407E-4</v>
      </c>
      <c r="O95" s="1">
        <v>10</v>
      </c>
      <c r="P95" s="1" t="str">
        <v>50m PECHO</v>
      </c>
      <c r="Q95" s="3">
        <v>5.4976851851851855E-4</v>
      </c>
      <c r="U95" s="19"/>
    </row>
    <row r="96" spans="1:21" x14ac:dyDescent="0.25">
      <c r="A96" s="1">
        <v>2024</v>
      </c>
      <c r="B96" s="4">
        <v>39474</v>
      </c>
      <c r="C96" s="1">
        <v>12</v>
      </c>
      <c r="D96" s="2" t="str">
        <v>dylan andres palomino lopez</v>
      </c>
      <c r="E96" s="1" t="str">
        <v>METEOROS DE URABA</v>
      </c>
      <c r="F96" s="1" t="str">
        <v>INFANTIL A</v>
      </c>
      <c r="G96" s="1" t="str">
        <v>M</v>
      </c>
      <c r="H96" s="4">
        <v>44130</v>
      </c>
      <c r="I96" s="1" t="str">
        <v>V CAIMAN DE ORO</v>
      </c>
      <c r="J96" s="1" t="str">
        <v>50m ESPALDA</v>
      </c>
      <c r="K96" s="3">
        <v>6.6261574074074074E-4</v>
      </c>
      <c r="L96" s="3" cm="1">
        <f t="array" ref="L96">IF(J96=0,"-",_xlfn.XLOOKUP(C96&amp;J96,O:O&amp;P:P,Q:Q,_xlfn.XLOOKUP(J96,U:U,V:V)))</f>
        <v>4.3981481481481481E-4</v>
      </c>
      <c r="M96" s="3">
        <f t="shared" si="1"/>
        <v>2.2280092592592593E-4</v>
      </c>
      <c r="O96" s="1">
        <v>11</v>
      </c>
      <c r="P96" s="1" t="str">
        <v>50m PECHO</v>
      </c>
      <c r="Q96" s="3">
        <v>5.4976851851851855E-4</v>
      </c>
      <c r="U96" s="19"/>
    </row>
    <row r="97" spans="1:21" x14ac:dyDescent="0.25">
      <c r="A97" s="1">
        <v>2024</v>
      </c>
      <c r="B97" s="4">
        <v>39474</v>
      </c>
      <c r="C97" s="1">
        <v>12</v>
      </c>
      <c r="D97" s="2" t="str">
        <v>dylan andres palomino lopez</v>
      </c>
      <c r="E97" s="1" t="str">
        <v>METEOROS DE URABA</v>
      </c>
      <c r="F97" s="1" t="str">
        <v>INFANTIL A</v>
      </c>
      <c r="G97" s="1" t="str">
        <v>M</v>
      </c>
      <c r="H97" s="4">
        <v>44130</v>
      </c>
      <c r="I97" s="1" t="str">
        <v>V CAIMAN DE ORO</v>
      </c>
      <c r="J97" s="1" t="str">
        <v>50m MARIPOSA</v>
      </c>
      <c r="K97" s="3">
        <v>6.5937500000000002E-4</v>
      </c>
      <c r="L97" s="3" cm="1">
        <f t="array" ref="L97">IF(J97=0,"-",_xlfn.XLOOKUP(C97&amp;J97,O:O&amp;P:P,Q:Q,_xlfn.XLOOKUP(J97,U:U,V:V)))</f>
        <v>4.0509259259259258E-4</v>
      </c>
      <c r="M97" s="3">
        <f t="shared" si="1"/>
        <v>2.5428240740740744E-4</v>
      </c>
      <c r="O97" s="1">
        <v>12</v>
      </c>
      <c r="P97" s="1" t="str">
        <v>50m PECHO</v>
      </c>
      <c r="Q97" s="3">
        <v>4.8611111111111104E-4</v>
      </c>
      <c r="U97" s="19"/>
    </row>
    <row r="98" spans="1:21" x14ac:dyDescent="0.25">
      <c r="A98" s="1">
        <v>2024</v>
      </c>
      <c r="B98" s="4">
        <v>39474</v>
      </c>
      <c r="C98" s="1">
        <v>12</v>
      </c>
      <c r="D98" s="2" t="str">
        <v>dylan andres palomino lopez</v>
      </c>
      <c r="E98" s="1" t="str">
        <v>METEOROS DE URABA</v>
      </c>
      <c r="F98" s="1" t="str">
        <v>INFANTIL A</v>
      </c>
      <c r="G98" s="1" t="str">
        <v>M</v>
      </c>
      <c r="H98" s="4">
        <v>44130</v>
      </c>
      <c r="I98" s="1" t="str">
        <v>V CAIMAN DE ORO</v>
      </c>
      <c r="J98" s="1" t="str">
        <v>50m PECHO</v>
      </c>
      <c r="K98" s="3">
        <v>7.4872685185185188E-4</v>
      </c>
      <c r="L98" s="3" cm="1">
        <f t="array" ref="L98">IF(J98=0,"-",_xlfn.XLOOKUP(C98&amp;J98,O:O&amp;P:P,Q:Q,_xlfn.XLOOKUP(J98,U:U,V:V)))</f>
        <v>4.8611111111111104E-4</v>
      </c>
      <c r="M98" s="3">
        <f t="shared" si="1"/>
        <v>2.6261574074074083E-4</v>
      </c>
      <c r="O98" s="1">
        <v>13</v>
      </c>
      <c r="P98" s="1" t="str">
        <v>50m PECHO</v>
      </c>
      <c r="Q98" s="3">
        <v>4.7604166666666671E-4</v>
      </c>
      <c r="U98" s="19"/>
    </row>
    <row r="99" spans="1:21" x14ac:dyDescent="0.25">
      <c r="A99" s="1">
        <v>2024</v>
      </c>
      <c r="B99" s="4">
        <v>38983</v>
      </c>
      <c r="C99" s="1">
        <v>14</v>
      </c>
      <c r="D99" s="2" t="str">
        <v>Dylan Carmona Cepedes</v>
      </c>
      <c r="E99" s="1" t="str">
        <v>SWIMMERS</v>
      </c>
      <c r="F99" s="1" t="str">
        <v>INFANTIL B</v>
      </c>
      <c r="G99" s="1" t="str">
        <v>M</v>
      </c>
      <c r="H99" s="4">
        <v>44130</v>
      </c>
      <c r="I99" s="1" t="str">
        <v>V CAIMAN DE ORO</v>
      </c>
      <c r="J99" s="1" t="str">
        <v>50m PECHO</v>
      </c>
      <c r="K99" s="3">
        <v>5.8645833333333336E-4</v>
      </c>
      <c r="L99" s="3" cm="1">
        <f t="array" ref="L99">IF(J99=0,"-",_xlfn.XLOOKUP(C99&amp;J99,O:O&amp;P:P,Q:Q,_xlfn.XLOOKUP(J99,U:U,V:V)))</f>
        <v>4.3449074074074071E-4</v>
      </c>
      <c r="M99" s="3">
        <f t="shared" si="1"/>
        <v>1.5196759259259265E-4</v>
      </c>
      <c r="O99" s="1">
        <v>14</v>
      </c>
      <c r="P99" s="1" t="str">
        <v>50m PECHO</v>
      </c>
      <c r="Q99" s="3">
        <v>4.3449074074074071E-4</v>
      </c>
      <c r="U99" s="19"/>
    </row>
    <row r="100" spans="1:21" x14ac:dyDescent="0.25">
      <c r="A100" s="1">
        <v>2024</v>
      </c>
      <c r="B100" s="4">
        <v>38983</v>
      </c>
      <c r="C100" s="1">
        <v>14</v>
      </c>
      <c r="D100" s="2" t="str">
        <v>Dylan Carmona Cepedes</v>
      </c>
      <c r="E100" s="1" t="str">
        <v>SWIMMERS</v>
      </c>
      <c r="F100" s="1" t="str">
        <v>INFANTIL B</v>
      </c>
      <c r="G100" s="1" t="str">
        <v>M</v>
      </c>
      <c r="H100" s="4">
        <v>44130</v>
      </c>
      <c r="I100" s="1" t="str">
        <v>V CAIMAN DE ORO</v>
      </c>
      <c r="J100" s="1" t="str">
        <v>100m LIBRE</v>
      </c>
      <c r="K100" s="3">
        <v>1.0221064814814815E-3</v>
      </c>
      <c r="L100" s="3" cm="1">
        <f t="array" ref="L100">IF(J100=0,"-",_xlfn.XLOOKUP(C100&amp;J100,O:O&amp;P:P,Q:Q,_xlfn.XLOOKUP(J100,U:U,V:V)))</f>
        <v>7.0937499999999994E-4</v>
      </c>
      <c r="M100" s="3">
        <f t="shared" si="1"/>
        <v>3.1273148148148154E-4</v>
      </c>
      <c r="O100" s="1">
        <v>15</v>
      </c>
      <c r="P100" s="1" t="str">
        <v>50m PECHO</v>
      </c>
      <c r="Q100" s="3" t="str">
        <v>00:34,91</v>
      </c>
      <c r="U100" s="19"/>
    </row>
    <row r="101" spans="1:21" x14ac:dyDescent="0.25">
      <c r="A101" s="1">
        <v>2024</v>
      </c>
      <c r="B101" s="4">
        <v>40634</v>
      </c>
      <c r="C101" s="1">
        <v>9</v>
      </c>
      <c r="D101" s="2" t="str">
        <v xml:space="preserve">Dylan Matías Cabarcas Ortiz </v>
      </c>
      <c r="E101" s="1" t="str">
        <v>METEOROS DE URABA</v>
      </c>
      <c r="F101" s="1" t="str">
        <v>PRE A</v>
      </c>
      <c r="G101" s="1" t="str">
        <v>M</v>
      </c>
      <c r="H101" s="4">
        <v>44130</v>
      </c>
      <c r="I101" s="1" t="str">
        <v>V CAIMAN DE ORO</v>
      </c>
      <c r="J101" s="1" t="str">
        <v>50m LIBRE</v>
      </c>
      <c r="K101" s="3">
        <v>5.2337962962962961E-4</v>
      </c>
      <c r="L101" s="3" cm="1">
        <f t="array" ref="L101">IF(J101=0,"-",_xlfn.XLOOKUP(C101&amp;J101,O:O&amp;P:P,Q:Q,_xlfn.XLOOKUP(J101,U:U,V:V)))</f>
        <v>3.9756944444444448E-4</v>
      </c>
      <c r="M101" s="3">
        <f t="shared" si="1"/>
        <v>1.2581018518518513E-4</v>
      </c>
      <c r="O101" s="1">
        <v>16</v>
      </c>
      <c r="P101" s="1" t="str">
        <v>50m PECHO</v>
      </c>
      <c r="Q101" s="3" t="str">
        <v>00:33,92</v>
      </c>
      <c r="U101" s="19"/>
    </row>
    <row r="102" spans="1:21" x14ac:dyDescent="0.25">
      <c r="A102" s="1">
        <v>2024</v>
      </c>
      <c r="B102" s="4">
        <v>40634</v>
      </c>
      <c r="C102" s="1">
        <v>9</v>
      </c>
      <c r="D102" s="2" t="str">
        <v xml:space="preserve">Dylan Matías Cabarcas Ortiz </v>
      </c>
      <c r="E102" s="1" t="str">
        <v>METEOROS DE URABA</v>
      </c>
      <c r="F102" s="1" t="str">
        <v>PRE A</v>
      </c>
      <c r="G102" s="1" t="str">
        <v>M</v>
      </c>
      <c r="H102" s="4">
        <v>44130</v>
      </c>
      <c r="I102" s="1" t="str">
        <v>V CAIMAN DE ORO</v>
      </c>
      <c r="J102" s="1" t="str">
        <v>100m LIBRE</v>
      </c>
      <c r="K102" s="3">
        <v>1.1809027777777779E-3</v>
      </c>
      <c r="L102" s="3" cm="1">
        <f t="array" ref="L102">IF(J102=0,"-",_xlfn.XLOOKUP(C102&amp;J102,O:O&amp;P:P,Q:Q,_xlfn.XLOOKUP(J102,U:U,V:V)))</f>
        <v>8.1018518518518516E-4</v>
      </c>
      <c r="M102" s="3">
        <f t="shared" si="1"/>
        <v>3.7071759259259273E-4</v>
      </c>
      <c r="O102" s="1">
        <v>17</v>
      </c>
      <c r="P102" s="1" t="str">
        <v>50m PECHO</v>
      </c>
      <c r="Q102" s="3" t="str">
        <v>00:32,72</v>
      </c>
      <c r="U102" s="19"/>
    </row>
    <row r="103" spans="1:21" x14ac:dyDescent="0.25">
      <c r="A103" s="1">
        <v>2024</v>
      </c>
      <c r="B103" s="4">
        <v>40634</v>
      </c>
      <c r="C103" s="1">
        <v>9</v>
      </c>
      <c r="D103" s="2" t="str">
        <v xml:space="preserve">Dylan Matías Cabarcas Ortiz </v>
      </c>
      <c r="E103" s="1" t="str">
        <v>METEOROS DE URABA</v>
      </c>
      <c r="F103" s="1" t="str">
        <v>PRE A</v>
      </c>
      <c r="G103" s="1" t="str">
        <v>M</v>
      </c>
      <c r="H103" s="4">
        <v>44130</v>
      </c>
      <c r="I103" s="1" t="str">
        <v>V CAIMAN DE ORO</v>
      </c>
      <c r="J103" s="1" t="str">
        <v>50m MARIPOSA</v>
      </c>
      <c r="K103" s="3">
        <v>6.3020833333333331E-4</v>
      </c>
      <c r="L103" s="3" cm="1">
        <f t="array" ref="L103">IF(J103=0,"-",_xlfn.XLOOKUP(C103&amp;J103,O:O&amp;P:P,Q:Q,_xlfn.XLOOKUP(J103,U:U,V:V)))</f>
        <v>4.6087962962962961E-4</v>
      </c>
      <c r="M103" s="3">
        <f t="shared" si="1"/>
        <v>1.6932870370370371E-4</v>
      </c>
      <c r="O103" s="1">
        <v>18</v>
      </c>
      <c r="P103" s="1" t="str">
        <v>50m PECHO</v>
      </c>
      <c r="Q103" s="3" t="str">
        <v>00:32,72</v>
      </c>
      <c r="U103" s="19"/>
    </row>
    <row r="104" spans="1:21" x14ac:dyDescent="0.25">
      <c r="A104" s="1">
        <v>2024</v>
      </c>
      <c r="B104" s="4">
        <v>40634</v>
      </c>
      <c r="C104" s="1">
        <v>9</v>
      </c>
      <c r="D104" s="2" t="str">
        <v xml:space="preserve">Dylan Matías Cabarcas Ortiz </v>
      </c>
      <c r="E104" s="1" t="str">
        <v>METEOROS DE URABA</v>
      </c>
      <c r="F104" s="1" t="str">
        <v>PRE A</v>
      </c>
      <c r="G104" s="1" t="str">
        <v>M</v>
      </c>
      <c r="H104" s="4">
        <v>44130</v>
      </c>
      <c r="I104" s="1" t="str">
        <v>V CAIMAN DE ORO</v>
      </c>
      <c r="J104" s="1" t="str">
        <v>50m PECHO</v>
      </c>
      <c r="K104" s="3">
        <v>6.001157407407408E-4</v>
      </c>
      <c r="L104" s="3" cm="1">
        <f t="array" ref="L104">IF(J104=0,"-",_xlfn.XLOOKUP(C104&amp;J104,O:O&amp;P:P,Q:Q,_xlfn.XLOOKUP(J104,U:U,V:V)))</f>
        <v>5.4976851851851855E-4</v>
      </c>
      <c r="M104" s="3">
        <f t="shared" si="1"/>
        <v>5.0347222222222243E-5</v>
      </c>
      <c r="O104" s="1">
        <v>19</v>
      </c>
      <c r="P104" s="1" t="str">
        <v>50m PECHO</v>
      </c>
      <c r="Q104" s="3" t="str">
        <v>00:31,70</v>
      </c>
      <c r="U104" s="19"/>
    </row>
    <row r="105" spans="1:21" x14ac:dyDescent="0.25">
      <c r="A105" s="1">
        <v>2024</v>
      </c>
      <c r="B105" s="4">
        <v>40365</v>
      </c>
      <c r="C105" s="1">
        <v>10</v>
      </c>
      <c r="D105" s="2" t="str">
        <v>EMANUEL LOPEZ PEREZ</v>
      </c>
      <c r="E105" s="1" t="str">
        <v>AQUAPLANET</v>
      </c>
      <c r="F105" s="1" t="str">
        <v>PRE B</v>
      </c>
      <c r="G105" s="1" t="str">
        <v>M</v>
      </c>
      <c r="H105" s="4">
        <v>44130</v>
      </c>
      <c r="I105" s="1" t="str">
        <v>V CAIMAN DE ORO</v>
      </c>
      <c r="J105" s="1" t="str">
        <v>50m LIBRE</v>
      </c>
      <c r="K105" s="3">
        <v>5.0821759259259255E-4</v>
      </c>
      <c r="L105" s="3" cm="1">
        <f t="array" ref="L105">IF(J105=0,"-",_xlfn.XLOOKUP(C105&amp;J105,O:O&amp;P:P,Q:Q,_xlfn.XLOOKUP(J105,U:U,V:V)))</f>
        <v>3.9756944444444448E-4</v>
      </c>
      <c r="M105" s="3">
        <f t="shared" si="1"/>
        <v>1.1064814814814807E-4</v>
      </c>
      <c r="O105" s="1">
        <v>10</v>
      </c>
      <c r="P105" s="1" t="str">
        <v>100m PECHO</v>
      </c>
      <c r="Q105" s="3">
        <v>1.1574074074074073E-3</v>
      </c>
      <c r="U105" s="19"/>
    </row>
    <row r="106" spans="1:21" x14ac:dyDescent="0.25">
      <c r="A106" s="1">
        <v>2024</v>
      </c>
      <c r="B106" s="4">
        <v>40365</v>
      </c>
      <c r="C106" s="1">
        <v>10</v>
      </c>
      <c r="D106" s="2" t="str">
        <v>EMANUEL LOPEZ PEREZ</v>
      </c>
      <c r="E106" s="1" t="str">
        <v>AQUAPLANET</v>
      </c>
      <c r="F106" s="1" t="str">
        <v>PRE B</v>
      </c>
      <c r="G106" s="1" t="str">
        <v>M</v>
      </c>
      <c r="H106" s="4">
        <v>44130</v>
      </c>
      <c r="I106" s="1" t="str">
        <v>V CAIMAN DE ORO</v>
      </c>
      <c r="J106" s="1" t="str">
        <v>100m LIBRE</v>
      </c>
      <c r="K106" s="3">
        <v>1.2113425925925926E-3</v>
      </c>
      <c r="L106" s="3" cm="1">
        <f t="array" ref="L106">IF(J106=0,"-",_xlfn.XLOOKUP(C106&amp;J106,O:O&amp;P:P,Q:Q,_xlfn.XLOOKUP(J106,U:U,V:V)))</f>
        <v>8.1018518518518516E-4</v>
      </c>
      <c r="M106" s="3">
        <f t="shared" si="1"/>
        <v>4.0115740740740747E-4</v>
      </c>
      <c r="O106" s="1">
        <v>11</v>
      </c>
      <c r="P106" s="1" t="str">
        <v>100m PECHO</v>
      </c>
      <c r="Q106" s="3">
        <v>1.1574074074074073E-3</v>
      </c>
      <c r="U106" s="19"/>
    </row>
    <row r="107" spans="1:21" x14ac:dyDescent="0.25">
      <c r="A107" s="1">
        <v>2024</v>
      </c>
      <c r="B107" s="4">
        <v>40365</v>
      </c>
      <c r="C107" s="1">
        <v>10</v>
      </c>
      <c r="D107" s="2" t="str">
        <v>EMANUEL LOPEZ PEREZ</v>
      </c>
      <c r="E107" s="1" t="str">
        <v>AQUAPLANET</v>
      </c>
      <c r="F107" s="1" t="str">
        <v>PRE B</v>
      </c>
      <c r="G107" s="1" t="str">
        <v>M</v>
      </c>
      <c r="H107" s="4">
        <v>44130</v>
      </c>
      <c r="I107" s="1" t="str">
        <v>V CAIMAN DE ORO</v>
      </c>
      <c r="J107" s="1" t="str">
        <v>50m ESPALDA</v>
      </c>
      <c r="K107" s="3">
        <v>7.7951388888888883E-4</v>
      </c>
      <c r="L107" s="3" cm="1">
        <f t="array" ref="L107">IF(J107=0,"-",_xlfn.XLOOKUP(C107&amp;J107,O:O&amp;P:P,Q:Q,_xlfn.XLOOKUP(J107,U:U,V:V)))</f>
        <v>4.8912037037037034E-4</v>
      </c>
      <c r="M107" s="3">
        <f t="shared" si="1"/>
        <v>2.903935185185185E-4</v>
      </c>
      <c r="O107" s="1">
        <v>12</v>
      </c>
      <c r="P107" s="1" t="str">
        <v>100m PECHO</v>
      </c>
      <c r="Q107" s="3">
        <v>1.0333333333333334E-3</v>
      </c>
      <c r="U107" s="19"/>
    </row>
    <row r="108" spans="1:21" x14ac:dyDescent="0.25">
      <c r="A108" s="1">
        <v>2024</v>
      </c>
      <c r="B108" s="4">
        <v>40365</v>
      </c>
      <c r="C108" s="1">
        <v>10</v>
      </c>
      <c r="D108" s="2" t="str">
        <v>EMANUEL LOPEZ PEREZ</v>
      </c>
      <c r="E108" s="1" t="str">
        <v>AQUAPLANET</v>
      </c>
      <c r="F108" s="1" t="str">
        <v>PRE B</v>
      </c>
      <c r="G108" s="1" t="str">
        <v>M</v>
      </c>
      <c r="H108" s="4">
        <v>44130</v>
      </c>
      <c r="I108" s="1" t="str">
        <v>V CAIMAN DE ORO</v>
      </c>
      <c r="J108" s="1" t="str">
        <v>50m MARIPOSA</v>
      </c>
      <c r="K108" s="3">
        <v>6.6261574074074074E-4</v>
      </c>
      <c r="L108" s="3" cm="1">
        <f t="array" ref="L108">IF(J108=0,"-",_xlfn.XLOOKUP(C108&amp;J108,O:O&amp;P:P,Q:Q,_xlfn.XLOOKUP(J108,U:U,V:V)))</f>
        <v>4.6087962962962961E-4</v>
      </c>
      <c r="M108" s="3">
        <f t="shared" si="1"/>
        <v>2.0173611111111114E-4</v>
      </c>
      <c r="O108" s="1">
        <v>13</v>
      </c>
      <c r="P108" s="1" t="str">
        <v>100m PECHO</v>
      </c>
      <c r="Q108" s="3">
        <v>1.0333333333333334E-3</v>
      </c>
      <c r="U108" s="19"/>
    </row>
    <row r="109" spans="1:21" x14ac:dyDescent="0.25">
      <c r="A109" s="1">
        <v>2024</v>
      </c>
      <c r="B109" s="4">
        <v>40551</v>
      </c>
      <c r="C109" s="1">
        <v>9</v>
      </c>
      <c r="D109" s="2" t="str">
        <v>Emmanuel Zapata</v>
      </c>
      <c r="E109" s="1" t="str">
        <v>METEOROS DE URABA</v>
      </c>
      <c r="F109" s="1" t="str">
        <v>PRE A</v>
      </c>
      <c r="G109" s="1" t="str">
        <v>M</v>
      </c>
      <c r="H109" s="4">
        <v>44130</v>
      </c>
      <c r="I109" s="1" t="str">
        <v>V CAIMAN DE ORO</v>
      </c>
      <c r="J109" s="1" t="str">
        <v>50m LIBRE</v>
      </c>
      <c r="K109" s="3">
        <v>1.0932870370370371E-3</v>
      </c>
      <c r="L109" s="3" cm="1">
        <f t="array" ref="L109">IF(J109=0,"-",_xlfn.XLOOKUP(C109&amp;J109,O:O&amp;P:P,Q:Q,_xlfn.XLOOKUP(J109,U:U,V:V)))</f>
        <v>3.9756944444444448E-4</v>
      </c>
      <c r="M109" s="3">
        <f t="shared" si="1"/>
        <v>6.9571759259259261E-4</v>
      </c>
      <c r="O109" s="1">
        <v>14</v>
      </c>
      <c r="P109" s="1" t="str">
        <v>100m PECHO</v>
      </c>
      <c r="Q109" s="3">
        <v>9.7939814814814829E-4</v>
      </c>
      <c r="U109" s="19"/>
    </row>
    <row r="110" spans="1:21" x14ac:dyDescent="0.25">
      <c r="A110" s="1">
        <v>2024</v>
      </c>
      <c r="B110" s="4">
        <v>40551</v>
      </c>
      <c r="C110" s="1">
        <v>9</v>
      </c>
      <c r="D110" s="2" t="str">
        <v>Emmanuel Zapata</v>
      </c>
      <c r="E110" s="1" t="str">
        <v>METEOROS DE URABA</v>
      </c>
      <c r="F110" s="1" t="str">
        <v>PRE A</v>
      </c>
      <c r="G110" s="1" t="str">
        <v>M</v>
      </c>
      <c r="H110" s="4">
        <v>44130</v>
      </c>
      <c r="I110" s="1" t="str">
        <v>V CAIMAN DE ORO</v>
      </c>
      <c r="J110" s="1" t="str">
        <v>50m ESPALDA</v>
      </c>
      <c r="K110" s="3">
        <v>1.7321759259259259E-3</v>
      </c>
      <c r="L110" s="3" cm="1">
        <f t="array" ref="L110">IF(J110=0,"-",_xlfn.XLOOKUP(C110&amp;J110,O:O&amp;P:P,Q:Q,_xlfn.XLOOKUP(J110,U:U,V:V)))</f>
        <v>4.8912037037037034E-4</v>
      </c>
      <c r="M110" s="3">
        <f t="shared" si="1"/>
        <v>1.2430555555555554E-3</v>
      </c>
      <c r="O110" s="1">
        <v>15</v>
      </c>
      <c r="P110" s="1" t="str">
        <v>100m PECHO</v>
      </c>
      <c r="Q110" s="3" t="str">
        <v>01:19,22</v>
      </c>
      <c r="U110" s="19"/>
    </row>
    <row r="111" spans="1:21" x14ac:dyDescent="0.25">
      <c r="A111" s="1">
        <v>2024</v>
      </c>
      <c r="B111" s="4">
        <v>40551</v>
      </c>
      <c r="C111" s="1">
        <v>9</v>
      </c>
      <c r="D111" s="2" t="str">
        <v>Emmanuel Zapata</v>
      </c>
      <c r="E111" s="1" t="str">
        <v>METEOROS DE URABA</v>
      </c>
      <c r="F111" s="1" t="str">
        <v>PRE A</v>
      </c>
      <c r="G111" s="1" t="str">
        <v>M</v>
      </c>
      <c r="H111" s="4">
        <v>44130</v>
      </c>
      <c r="I111" s="1" t="str">
        <v>V CAIMAN DE ORO</v>
      </c>
      <c r="J111" s="1" t="str">
        <v>50m MARIPOSA</v>
      </c>
      <c r="K111" s="3">
        <v>1.0464120370370371E-3</v>
      </c>
      <c r="L111" s="3" cm="1">
        <f t="array" ref="L111">IF(J111=0,"-",_xlfn.XLOOKUP(C111&amp;J111,O:O&amp;P:P,Q:Q,_xlfn.XLOOKUP(J111,U:U,V:V)))</f>
        <v>4.6087962962962961E-4</v>
      </c>
      <c r="M111" s="3">
        <f t="shared" si="1"/>
        <v>5.8553240740740744E-4</v>
      </c>
      <c r="O111" s="1">
        <v>16</v>
      </c>
      <c r="P111" s="1" t="str">
        <v>100m PECHO</v>
      </c>
      <c r="Q111" s="3" t="str">
        <v>01:16,31</v>
      </c>
      <c r="U111" s="19"/>
    </row>
    <row r="112" spans="1:21" x14ac:dyDescent="0.25">
      <c r="A112" s="1">
        <v>2024</v>
      </c>
      <c r="B112" s="4">
        <v>40551</v>
      </c>
      <c r="C112" s="1">
        <v>9</v>
      </c>
      <c r="D112" s="2" t="str">
        <v>Emmanuel Zapata</v>
      </c>
      <c r="E112" s="1" t="str">
        <v>METEOROS DE URABA</v>
      </c>
      <c r="F112" s="1" t="str">
        <v>PRE A</v>
      </c>
      <c r="G112" s="1" t="str">
        <v>M</v>
      </c>
      <c r="H112" s="4">
        <v>44130</v>
      </c>
      <c r="I112" s="1" t="str">
        <v>V CAIMAN DE ORO</v>
      </c>
      <c r="J112" s="1" t="str">
        <v>50m PECHO</v>
      </c>
      <c r="K112" s="3">
        <v>1.1650462962962962E-3</v>
      </c>
      <c r="L112" s="3" cm="1">
        <f t="array" ref="L112">IF(J112=0,"-",_xlfn.XLOOKUP(C112&amp;J112,O:O&amp;P:P,Q:Q,_xlfn.XLOOKUP(J112,U:U,V:V)))</f>
        <v>5.4976851851851855E-4</v>
      </c>
      <c r="M112" s="3">
        <f t="shared" si="1"/>
        <v>6.1527777777777763E-4</v>
      </c>
      <c r="O112" s="1">
        <v>17</v>
      </c>
      <c r="P112" s="1" t="str">
        <v>100m PECHO</v>
      </c>
      <c r="Q112" s="3" t="str">
        <v>01:14,44</v>
      </c>
      <c r="U112" s="19"/>
    </row>
    <row r="113" spans="1:21" x14ac:dyDescent="0.25">
      <c r="A113" s="1">
        <v>2024</v>
      </c>
      <c r="B113" s="4">
        <v>38971</v>
      </c>
      <c r="C113" s="1">
        <v>14</v>
      </c>
      <c r="D113" s="2" t="str">
        <v>Esteban Castro</v>
      </c>
      <c r="E113" s="1" t="str">
        <v>METEOROS DE URABA</v>
      </c>
      <c r="F113" s="1" t="str">
        <v>INFANTIL B</v>
      </c>
      <c r="G113" s="1" t="str">
        <v>M</v>
      </c>
      <c r="H113" s="4">
        <v>44130</v>
      </c>
      <c r="I113" s="1" t="str">
        <v>V CAIMAN DE ORO</v>
      </c>
      <c r="J113" s="1" t="str">
        <v>50m LIBRE</v>
      </c>
      <c r="K113" s="3">
        <v>6.7094907407407403E-4</v>
      </c>
      <c r="L113" s="3" cm="1">
        <f t="array" ref="L113">IF(J113=0,"-",_xlfn.XLOOKUP(C113&amp;J113,O:O&amp;P:P,Q:Q,_xlfn.XLOOKUP(J113,U:U,V:V)))</f>
        <v>3.2395833333333332E-4</v>
      </c>
      <c r="M113" s="3">
        <f t="shared" si="1"/>
        <v>3.469907407407407E-4</v>
      </c>
      <c r="O113" s="1">
        <v>18</v>
      </c>
      <c r="P113" s="1" t="str">
        <v>100m PECHO</v>
      </c>
      <c r="Q113" s="3" t="str">
        <v>01:14,44</v>
      </c>
      <c r="U113" s="19"/>
    </row>
    <row r="114" spans="1:21" x14ac:dyDescent="0.25">
      <c r="A114" s="1">
        <v>2024</v>
      </c>
      <c r="B114" s="4">
        <v>38971</v>
      </c>
      <c r="C114" s="1">
        <v>14</v>
      </c>
      <c r="D114" s="2" t="str">
        <v>Esteban Castro</v>
      </c>
      <c r="E114" s="1" t="str">
        <v>METEOROS DE URABA</v>
      </c>
      <c r="F114" s="1" t="str">
        <v>INFANTIL B</v>
      </c>
      <c r="G114" s="1" t="str">
        <v>M</v>
      </c>
      <c r="H114" s="4">
        <v>44130</v>
      </c>
      <c r="I114" s="1" t="str">
        <v>V CAIMAN DE ORO</v>
      </c>
      <c r="J114" s="1" t="str">
        <v>100m LIBRE</v>
      </c>
      <c r="K114" s="3">
        <v>1.4887731481481481E-3</v>
      </c>
      <c r="L114" s="3" cm="1">
        <f t="array" ref="L114">IF(J114=0,"-",_xlfn.XLOOKUP(C114&amp;J114,O:O&amp;P:P,Q:Q,_xlfn.XLOOKUP(J114,U:U,V:V)))</f>
        <v>7.0937499999999994E-4</v>
      </c>
      <c r="M114" s="3">
        <f t="shared" si="1"/>
        <v>7.793981481481482E-4</v>
      </c>
      <c r="O114" s="1">
        <v>19</v>
      </c>
      <c r="P114" s="1" t="str">
        <v>100m PECHO</v>
      </c>
      <c r="Q114" s="3" t="str">
        <v>01:11,11</v>
      </c>
      <c r="U114" s="19"/>
    </row>
    <row r="115" spans="1:21" x14ac:dyDescent="0.25">
      <c r="A115" s="1">
        <v>2024</v>
      </c>
      <c r="B115" s="4">
        <v>38971</v>
      </c>
      <c r="C115" s="1">
        <v>14</v>
      </c>
      <c r="D115" s="2" t="str">
        <v>Esteban Castro</v>
      </c>
      <c r="E115" s="1" t="str">
        <v>METEOROS DE URABA</v>
      </c>
      <c r="F115" s="1" t="str">
        <v>INFANTIL B</v>
      </c>
      <c r="G115" s="1" t="str">
        <v>M</v>
      </c>
      <c r="H115" s="4">
        <v>44130</v>
      </c>
      <c r="I115" s="1" t="str">
        <v>V CAIMAN DE ORO</v>
      </c>
      <c r="J115" s="1" t="str">
        <v>50m ESPALDA</v>
      </c>
      <c r="K115" s="3">
        <v>1.0908564814814815E-3</v>
      </c>
      <c r="L115" s="3" t="str" cm="1">
        <f t="array" ref="L115">IF(J115=0,"-",_xlfn.XLOOKUP(C115&amp;J115,O:O&amp;P:P,Q:Q,_xlfn.XLOOKUP(J115,U:U,V:V)))</f>
        <v>00:33,75</v>
      </c>
      <c r="M115" s="3">
        <f t="shared" si="1"/>
        <v>7.0023148148148147E-4</v>
      </c>
      <c r="O115" s="1">
        <v>10</v>
      </c>
      <c r="P115" s="1" t="str">
        <v>200m PECHO</v>
      </c>
      <c r="Q115" s="3">
        <v>2.7777777777777779E-3</v>
      </c>
      <c r="U115" s="19"/>
    </row>
    <row r="116" spans="1:21" x14ac:dyDescent="0.25">
      <c r="A116" s="1">
        <v>2024</v>
      </c>
      <c r="B116" s="4">
        <v>40875</v>
      </c>
      <c r="C116" s="1">
        <v>9</v>
      </c>
      <c r="D116" s="2" t="str">
        <v xml:space="preserve">GABRIEL HOYOS </v>
      </c>
      <c r="E116" s="1" t="str">
        <v>MASTER</v>
      </c>
      <c r="F116" s="1" t="str">
        <v>PRE A</v>
      </c>
      <c r="G116" s="1" t="str">
        <v>M</v>
      </c>
      <c r="H116" s="4">
        <v>44130</v>
      </c>
      <c r="I116" s="1" t="str">
        <v>V CAIMAN DE ORO</v>
      </c>
      <c r="J116" s="1" t="str">
        <v>50m LIBRE</v>
      </c>
      <c r="K116" s="3">
        <v>5.5381944444444445E-4</v>
      </c>
      <c r="L116" s="3" cm="1">
        <f t="array" ref="L116">IF(J116=0,"-",_xlfn.XLOOKUP(C116&amp;J116,O:O&amp;P:P,Q:Q,_xlfn.XLOOKUP(J116,U:U,V:V)))</f>
        <v>3.9756944444444448E-4</v>
      </c>
      <c r="M116" s="3">
        <f t="shared" si="1"/>
        <v>1.5624999999999998E-4</v>
      </c>
      <c r="O116" s="1">
        <v>11</v>
      </c>
      <c r="P116" s="1" t="str">
        <v>200m PECHO</v>
      </c>
      <c r="Q116" s="3">
        <v>2.7777777777777779E-3</v>
      </c>
      <c r="U116" s="19"/>
    </row>
    <row r="117" spans="1:21" x14ac:dyDescent="0.25">
      <c r="A117" s="1">
        <v>2024</v>
      </c>
      <c r="B117" s="4">
        <v>40875</v>
      </c>
      <c r="C117" s="1">
        <v>9</v>
      </c>
      <c r="D117" s="2" t="str">
        <v xml:space="preserve">GABRIEL HOYOS </v>
      </c>
      <c r="E117" s="1" t="str">
        <v>MASTER</v>
      </c>
      <c r="F117" s="1" t="str">
        <v>PRE A</v>
      </c>
      <c r="G117" s="1" t="str">
        <v>M</v>
      </c>
      <c r="H117" s="4">
        <v>44130</v>
      </c>
      <c r="I117" s="1" t="str">
        <v>V CAIMAN DE ORO</v>
      </c>
      <c r="J117" s="1" t="str">
        <v>100m LIBRE</v>
      </c>
      <c r="K117" s="3">
        <v>1.1670138888888889E-3</v>
      </c>
      <c r="L117" s="3" cm="1">
        <f t="array" ref="L117">IF(J117=0,"-",_xlfn.XLOOKUP(C117&amp;J117,O:O&amp;P:P,Q:Q,_xlfn.XLOOKUP(J117,U:U,V:V)))</f>
        <v>8.1018518518518516E-4</v>
      </c>
      <c r="M117" s="3">
        <f t="shared" si="1"/>
        <v>3.5682870370370371E-4</v>
      </c>
      <c r="O117" s="1">
        <v>12</v>
      </c>
      <c r="P117" s="1" t="str">
        <v>200m PECHO</v>
      </c>
      <c r="Q117" s="3">
        <v>2.4305555555555556E-3</v>
      </c>
      <c r="U117" s="19"/>
    </row>
    <row r="118" spans="1:21" x14ac:dyDescent="0.25">
      <c r="A118" s="1">
        <v>2024</v>
      </c>
      <c r="B118" s="4">
        <v>40875</v>
      </c>
      <c r="C118" s="1">
        <v>9</v>
      </c>
      <c r="D118" s="2" t="str">
        <v xml:space="preserve">GABRIEL HOYOS </v>
      </c>
      <c r="E118" s="1" t="str">
        <v>MASTER</v>
      </c>
      <c r="F118" s="1" t="str">
        <v>PRE A</v>
      </c>
      <c r="G118" s="1" t="str">
        <v>M</v>
      </c>
      <c r="H118" s="4">
        <v>44130</v>
      </c>
      <c r="I118" s="1" t="str">
        <v>V CAIMAN DE ORO</v>
      </c>
      <c r="J118" s="1" t="str">
        <v>50m MARIPOSA</v>
      </c>
      <c r="K118" s="3">
        <v>6.3136574074074072E-4</v>
      </c>
      <c r="L118" s="3" cm="1">
        <f t="array" ref="L118">IF(J118=0,"-",_xlfn.XLOOKUP(C118&amp;J118,O:O&amp;P:P,Q:Q,_xlfn.XLOOKUP(J118,U:U,V:V)))</f>
        <v>4.6087962962962961E-4</v>
      </c>
      <c r="M118" s="3">
        <f t="shared" si="1"/>
        <v>1.7048611111111111E-4</v>
      </c>
      <c r="O118" s="1">
        <v>13</v>
      </c>
      <c r="P118" s="1" t="str">
        <v>200m PECHO</v>
      </c>
      <c r="Q118" s="3" t="str">
        <v>03:12,99</v>
      </c>
      <c r="U118" s="19"/>
    </row>
    <row r="119" spans="1:21" x14ac:dyDescent="0.25">
      <c r="A119" s="1">
        <v>2024</v>
      </c>
      <c r="B119" s="4">
        <v>40875</v>
      </c>
      <c r="C119" s="1">
        <v>9</v>
      </c>
      <c r="D119" s="2" t="str">
        <v xml:space="preserve">GABRIEL HOYOS </v>
      </c>
      <c r="E119" s="1" t="str">
        <v>MASTER</v>
      </c>
      <c r="F119" s="1" t="str">
        <v>PRE A</v>
      </c>
      <c r="G119" s="1" t="str">
        <v>M</v>
      </c>
      <c r="H119" s="4">
        <v>44130</v>
      </c>
      <c r="I119" s="1" t="str">
        <v>V CAIMAN DE ORO</v>
      </c>
      <c r="J119" s="1" t="str">
        <v>50m PECHO</v>
      </c>
      <c r="K119" s="3">
        <v>7.262731481481482E-4</v>
      </c>
      <c r="L119" s="3" cm="1">
        <f t="array" ref="L119">IF(J119=0,"-",_xlfn.XLOOKUP(C119&amp;J119,O:O&amp;P:P,Q:Q,_xlfn.XLOOKUP(J119,U:U,V:V)))</f>
        <v>5.4976851851851855E-4</v>
      </c>
      <c r="M119" s="3">
        <f t="shared" si="1"/>
        <v>1.7650462962962965E-4</v>
      </c>
      <c r="O119" s="1">
        <v>14</v>
      </c>
      <c r="P119" s="1" t="str">
        <v>200m PECHO</v>
      </c>
      <c r="Q119" s="3" t="str">
        <v>03:05,63</v>
      </c>
      <c r="U119" s="19"/>
    </row>
    <row r="120" spans="1:21" x14ac:dyDescent="0.25">
      <c r="A120" s="1">
        <v>2024</v>
      </c>
      <c r="B120" s="4">
        <v>40196</v>
      </c>
      <c r="C120" s="1">
        <v>10</v>
      </c>
      <c r="D120" s="2" t="str">
        <v xml:space="preserve">Ian Álvarez Machado </v>
      </c>
      <c r="E120" s="1" t="str">
        <v>METEOROS DE URABA</v>
      </c>
      <c r="F120" s="1" t="str">
        <v>PRE B</v>
      </c>
      <c r="G120" s="1" t="str">
        <v>M</v>
      </c>
      <c r="H120" s="4">
        <v>44130</v>
      </c>
      <c r="I120" s="1" t="str">
        <v>V CAIMAN DE ORO</v>
      </c>
      <c r="J120" s="1" t="str">
        <v>50m LIBRE</v>
      </c>
      <c r="K120" s="3">
        <v>6.4907407407407405E-4</v>
      </c>
      <c r="L120" s="3" cm="1">
        <f t="array" ref="L120">IF(J120=0,"-",_xlfn.XLOOKUP(C120&amp;J120,O:O&amp;P:P,Q:Q,_xlfn.XLOOKUP(J120,U:U,V:V)))</f>
        <v>3.9756944444444448E-4</v>
      </c>
      <c r="M120" s="3">
        <f t="shared" si="1"/>
        <v>2.5150462962962957E-4</v>
      </c>
      <c r="O120" s="1">
        <v>15</v>
      </c>
      <c r="P120" s="1" t="str">
        <v>200m PECHO</v>
      </c>
      <c r="Q120" s="3" t="str">
        <v>02:55,65</v>
      </c>
      <c r="U120" s="19"/>
    </row>
    <row r="121" spans="1:21" x14ac:dyDescent="0.25">
      <c r="A121" s="1">
        <v>2024</v>
      </c>
      <c r="B121" s="4">
        <v>40196</v>
      </c>
      <c r="C121" s="1">
        <v>10</v>
      </c>
      <c r="D121" s="2" t="str">
        <v xml:space="preserve">Ian Álvarez Machado </v>
      </c>
      <c r="E121" s="1" t="str">
        <v>METEOROS DE URABA</v>
      </c>
      <c r="F121" s="1" t="str">
        <v>PRE B</v>
      </c>
      <c r="G121" s="1" t="str">
        <v>M</v>
      </c>
      <c r="H121" s="4">
        <v>44130</v>
      </c>
      <c r="I121" s="1" t="str">
        <v>V CAIMAN DE ORO</v>
      </c>
      <c r="J121" s="1" t="str">
        <v>50m ESPALDA</v>
      </c>
      <c r="K121" s="3">
        <v>1.0181712962962963E-3</v>
      </c>
      <c r="L121" s="3" cm="1">
        <f t="array" ref="L121">IF(J121=0,"-",_xlfn.XLOOKUP(C121&amp;J121,O:O&amp;P:P,Q:Q,_xlfn.XLOOKUP(J121,U:U,V:V)))</f>
        <v>4.8912037037037034E-4</v>
      </c>
      <c r="M121" s="3">
        <f t="shared" si="1"/>
        <v>5.2905092592592598E-4</v>
      </c>
      <c r="O121" s="1">
        <v>16</v>
      </c>
      <c r="P121" s="1" t="str">
        <v>200m PECHO</v>
      </c>
      <c r="Q121" s="3" t="str">
        <v>02:54,94</v>
      </c>
      <c r="U121" s="19"/>
    </row>
    <row r="122" spans="1:21" x14ac:dyDescent="0.25">
      <c r="A122" s="1">
        <v>2024</v>
      </c>
      <c r="B122" s="4">
        <v>40196</v>
      </c>
      <c r="C122" s="1">
        <v>10</v>
      </c>
      <c r="D122" s="2" t="str">
        <v xml:space="preserve">Ian Álvarez Machado </v>
      </c>
      <c r="E122" s="1" t="str">
        <v>METEOROS DE URABA</v>
      </c>
      <c r="F122" s="1" t="str">
        <v>PRE B</v>
      </c>
      <c r="G122" s="1" t="str">
        <v>M</v>
      </c>
      <c r="H122" s="4">
        <v>44130</v>
      </c>
      <c r="I122" s="1" t="str">
        <v>V CAIMAN DE ORO</v>
      </c>
      <c r="J122" s="1" t="str">
        <v>50m MARIPOSA</v>
      </c>
      <c r="K122" s="3">
        <v>8.0844907407407406E-4</v>
      </c>
      <c r="L122" s="3" cm="1">
        <f t="array" ref="L122">IF(J122=0,"-",_xlfn.XLOOKUP(C122&amp;J122,O:O&amp;P:P,Q:Q,_xlfn.XLOOKUP(J122,U:U,V:V)))</f>
        <v>4.6087962962962961E-4</v>
      </c>
      <c r="M122" s="3">
        <f t="shared" ref="M122:M185" si="2">IFERROR((K122-L122),"-")</f>
        <v>3.4756944444444446E-4</v>
      </c>
      <c r="O122" s="1">
        <v>17</v>
      </c>
      <c r="P122" s="1" t="str">
        <v>200m PECHO</v>
      </c>
      <c r="Q122" s="3" t="str">
        <v>02:44,23</v>
      </c>
      <c r="U122" s="19"/>
    </row>
    <row r="123" spans="1:21" x14ac:dyDescent="0.25">
      <c r="A123" s="1">
        <v>2024</v>
      </c>
      <c r="B123" s="4">
        <v>40196</v>
      </c>
      <c r="C123" s="1">
        <v>10</v>
      </c>
      <c r="D123" s="2" t="str">
        <v xml:space="preserve">Ian Álvarez Machado </v>
      </c>
      <c r="E123" s="1" t="str">
        <v>METEOROS DE URABA</v>
      </c>
      <c r="F123" s="1" t="str">
        <v>PRE B</v>
      </c>
      <c r="G123" s="1" t="str">
        <v>M</v>
      </c>
      <c r="H123" s="4">
        <v>44130</v>
      </c>
      <c r="I123" s="1" t="str">
        <v>V CAIMAN DE ORO</v>
      </c>
      <c r="J123" s="1" t="str">
        <v>50m PECHO</v>
      </c>
      <c r="K123" s="3">
        <v>8.2870370370370368E-4</v>
      </c>
      <c r="L123" s="3" cm="1">
        <f t="array" ref="L123">IF(J123=0,"-",_xlfn.XLOOKUP(C123&amp;J123,O:O&amp;P:P,Q:Q,_xlfn.XLOOKUP(J123,U:U,V:V)))</f>
        <v>5.4976851851851855E-4</v>
      </c>
      <c r="M123" s="3">
        <f t="shared" si="2"/>
        <v>2.7893518518518512E-4</v>
      </c>
      <c r="O123" s="1">
        <v>18</v>
      </c>
      <c r="P123" s="1" t="str">
        <v>200m PECHO</v>
      </c>
      <c r="Q123" s="3" t="str">
        <v>02:44,23</v>
      </c>
      <c r="U123" s="19"/>
    </row>
    <row r="124" spans="1:21" x14ac:dyDescent="0.25">
      <c r="A124" s="1">
        <v>2024</v>
      </c>
      <c r="B124" s="4">
        <v>38796</v>
      </c>
      <c r="C124" s="1">
        <v>14</v>
      </c>
      <c r="D124" s="2" t="str">
        <v xml:space="preserve">Jhon eder Rivas Carbajal </v>
      </c>
      <c r="E124" s="1" t="str">
        <v>METEOROS DE URABA</v>
      </c>
      <c r="F124" s="1" t="str">
        <v>INFANTIL B</v>
      </c>
      <c r="G124" s="1" t="str">
        <v>M</v>
      </c>
      <c r="H124" s="4">
        <v>44130</v>
      </c>
      <c r="I124" s="1" t="str">
        <v>V CAIMAN DE ORO</v>
      </c>
      <c r="J124" s="1" t="str">
        <v>50m LIBRE</v>
      </c>
      <c r="K124" s="3">
        <v>1.0250000000000001E-3</v>
      </c>
      <c r="L124" s="3" cm="1">
        <f t="array" ref="L124">IF(J124=0,"-",_xlfn.XLOOKUP(C124&amp;J124,O:O&amp;P:P,Q:Q,_xlfn.XLOOKUP(J124,U:U,V:V)))</f>
        <v>3.2395833333333332E-4</v>
      </c>
      <c r="M124" s="3">
        <f t="shared" si="2"/>
        <v>7.0104166666666676E-4</v>
      </c>
      <c r="O124" s="1">
        <v>19</v>
      </c>
      <c r="P124" s="1" t="str">
        <v>200m PECHO</v>
      </c>
      <c r="Q124" s="3" t="str">
        <v>02:39,14</v>
      </c>
      <c r="U124" s="19"/>
    </row>
    <row r="125" spans="1:21" x14ac:dyDescent="0.25">
      <c r="A125" s="1">
        <v>2024</v>
      </c>
      <c r="B125" s="4">
        <v>38796</v>
      </c>
      <c r="C125" s="1">
        <v>14</v>
      </c>
      <c r="D125" s="2" t="str">
        <v xml:space="preserve">Jhon eder Rivas Carbajal </v>
      </c>
      <c r="E125" s="1" t="str">
        <v>METEOROS DE URABA</v>
      </c>
      <c r="F125" s="1" t="str">
        <v>INFANTIL B</v>
      </c>
      <c r="G125" s="1" t="str">
        <v>M</v>
      </c>
      <c r="H125" s="4">
        <v>44130</v>
      </c>
      <c r="I125" s="1" t="str">
        <v>V CAIMAN DE ORO</v>
      </c>
      <c r="J125" s="1" t="str">
        <v>50m ESPALDA</v>
      </c>
      <c r="K125" s="3">
        <v>1.4469907407407407E-3</v>
      </c>
      <c r="L125" s="3" t="str" cm="1">
        <f t="array" ref="L125">IF(J125=0,"-",_xlfn.XLOOKUP(C125&amp;J125,O:O&amp;P:P,Q:Q,_xlfn.XLOOKUP(J125,U:U,V:V)))</f>
        <v>00:33,75</v>
      </c>
      <c r="M125" s="3">
        <f t="shared" si="2"/>
        <v>1.0563657407407405E-3</v>
      </c>
      <c r="O125" s="1">
        <v>10</v>
      </c>
      <c r="P125" s="1" t="str">
        <v>50m MARIPOSA</v>
      </c>
      <c r="Q125" s="3">
        <v>4.6087962962962961E-4</v>
      </c>
      <c r="U125" s="19"/>
    </row>
    <row r="126" spans="1:21" x14ac:dyDescent="0.25">
      <c r="A126" s="1">
        <v>2024</v>
      </c>
      <c r="B126" s="4">
        <v>38796</v>
      </c>
      <c r="C126" s="1">
        <v>14</v>
      </c>
      <c r="D126" s="2" t="str">
        <v xml:space="preserve">Jhon eder Rivas Carbajal </v>
      </c>
      <c r="E126" s="1" t="str">
        <v>METEOROS DE URABA</v>
      </c>
      <c r="F126" s="1" t="str">
        <v>INFANTIL B</v>
      </c>
      <c r="G126" s="1" t="str">
        <v>M</v>
      </c>
      <c r="H126" s="4">
        <v>44130</v>
      </c>
      <c r="I126" s="1" t="str">
        <v>V CAIMAN DE ORO</v>
      </c>
      <c r="J126" s="1" t="str">
        <v>50m MARIPOSA</v>
      </c>
      <c r="K126" s="3">
        <v>1.223263888888889E-3</v>
      </c>
      <c r="L126" s="3" t="str" cm="1">
        <f t="array" ref="L126">IF(J126=0,"-",_xlfn.XLOOKUP(C126&amp;J126,O:O&amp;P:P,Q:Q,_xlfn.XLOOKUP(J126,U:U,V:V)))</f>
        <v>00:29,96</v>
      </c>
      <c r="M126" s="3">
        <f t="shared" si="2"/>
        <v>8.7650462962962964E-4</v>
      </c>
      <c r="O126" s="1">
        <v>11</v>
      </c>
      <c r="P126" s="1" t="str">
        <v>50m MARIPOSA</v>
      </c>
      <c r="Q126" s="3">
        <v>4.6087962962962961E-4</v>
      </c>
      <c r="U126" s="19"/>
    </row>
    <row r="127" spans="1:21" x14ac:dyDescent="0.25">
      <c r="A127" s="1">
        <v>2024</v>
      </c>
      <c r="B127" s="4">
        <v>38796</v>
      </c>
      <c r="C127" s="1">
        <v>14</v>
      </c>
      <c r="D127" s="2" t="str">
        <v xml:space="preserve">Jhon eder Rivas Carbajal </v>
      </c>
      <c r="E127" s="1" t="str">
        <v>METEOROS DE URABA</v>
      </c>
      <c r="F127" s="1" t="str">
        <v>INFANTIL B</v>
      </c>
      <c r="G127" s="1" t="str">
        <v>M</v>
      </c>
      <c r="H127" s="4">
        <v>44130</v>
      </c>
      <c r="I127" s="1" t="str">
        <v>V CAIMAN DE ORO</v>
      </c>
      <c r="J127" s="1" t="str">
        <v>50m PECHO</v>
      </c>
      <c r="K127" s="3">
        <v>1.2583333333333333E-3</v>
      </c>
      <c r="L127" s="3" cm="1">
        <f t="array" ref="L127">IF(J127=0,"-",_xlfn.XLOOKUP(C127&amp;J127,O:O&amp;P:P,Q:Q,_xlfn.XLOOKUP(J127,U:U,V:V)))</f>
        <v>4.3449074074074071E-4</v>
      </c>
      <c r="M127" s="3">
        <f t="shared" si="2"/>
        <v>8.238425925925926E-4</v>
      </c>
      <c r="O127" s="1">
        <v>12</v>
      </c>
      <c r="P127" s="1" t="str">
        <v>50m MARIPOSA</v>
      </c>
      <c r="Q127" s="3">
        <v>4.0509259259259258E-4</v>
      </c>
      <c r="U127" s="19"/>
    </row>
    <row r="128" spans="1:21" x14ac:dyDescent="0.25">
      <c r="A128" s="1">
        <v>2024</v>
      </c>
      <c r="B128" s="4">
        <v>39082</v>
      </c>
      <c r="C128" s="1">
        <v>13</v>
      </c>
      <c r="D128" s="2" t="str">
        <v>JHON JAMES CARDONA</v>
      </c>
      <c r="E128" s="1" t="str">
        <v>METEOROS DE URABA</v>
      </c>
      <c r="F128" s="1" t="str">
        <v>INFANTIL B</v>
      </c>
      <c r="G128" s="1" t="str">
        <v>M</v>
      </c>
      <c r="H128" s="4">
        <v>44130</v>
      </c>
      <c r="I128" s="1" t="str">
        <v>V CAIMAN DE ORO</v>
      </c>
      <c r="J128" s="1" t="str">
        <v>50m LIBRE</v>
      </c>
      <c r="K128" s="3">
        <v>4.2141203703703698E-4</v>
      </c>
      <c r="L128" s="3" cm="1">
        <f t="array" ref="L128">IF(J128=0,"-",_xlfn.XLOOKUP(C128&amp;J128,O:O&amp;P:P,Q:Q,_xlfn.XLOOKUP(J128,U:U,V:V)))</f>
        <v>3.3981481481481482E-4</v>
      </c>
      <c r="M128" s="3">
        <f t="shared" si="2"/>
        <v>8.1597222222222162E-5</v>
      </c>
      <c r="O128" s="1">
        <v>13</v>
      </c>
      <c r="P128" s="1" t="str">
        <v>50m MARIPOSA</v>
      </c>
      <c r="Q128" s="3" t="str">
        <v>00:32,97</v>
      </c>
      <c r="U128" s="19"/>
    </row>
    <row r="129" spans="1:21" x14ac:dyDescent="0.25">
      <c r="A129" s="1">
        <v>2024</v>
      </c>
      <c r="B129" s="4">
        <v>39082</v>
      </c>
      <c r="C129" s="1">
        <v>13</v>
      </c>
      <c r="D129" s="2" t="str">
        <v>JHON JAMES CARDONA</v>
      </c>
      <c r="E129" s="1" t="str">
        <v>METEOROS DE URABA</v>
      </c>
      <c r="F129" s="1" t="str">
        <v>INFANTIL B</v>
      </c>
      <c r="G129" s="1" t="str">
        <v>M</v>
      </c>
      <c r="H129" s="4">
        <v>44130</v>
      </c>
      <c r="I129" s="1" t="str">
        <v>V CAIMAN DE ORO</v>
      </c>
      <c r="J129" s="1" t="str">
        <v>100m LIBRE</v>
      </c>
      <c r="K129" s="3">
        <v>9.8414351851851853E-4</v>
      </c>
      <c r="L129" s="3" cm="1">
        <f t="array" ref="L129">IF(J129=0,"-",_xlfn.XLOOKUP(C129&amp;J129,O:O&amp;P:P,Q:Q,_xlfn.XLOOKUP(J129,U:U,V:V)))</f>
        <v>7.5462962962962962E-4</v>
      </c>
      <c r="M129" s="3">
        <f t="shared" si="2"/>
        <v>2.2951388888888891E-4</v>
      </c>
      <c r="O129" s="1">
        <v>14</v>
      </c>
      <c r="P129" s="1" t="str">
        <v>50m MARIPOSA</v>
      </c>
      <c r="Q129" s="3" t="str">
        <v>00:29,96</v>
      </c>
      <c r="U129" s="19"/>
    </row>
    <row r="130" spans="1:21" x14ac:dyDescent="0.25">
      <c r="A130" s="1">
        <v>2024</v>
      </c>
      <c r="B130" s="4">
        <v>39082</v>
      </c>
      <c r="C130" s="1">
        <v>13</v>
      </c>
      <c r="D130" s="2" t="str">
        <v>JHON JAMES CARDONA</v>
      </c>
      <c r="E130" s="1" t="str">
        <v>METEOROS DE URABA</v>
      </c>
      <c r="F130" s="1" t="str">
        <v>INFANTIL B</v>
      </c>
      <c r="G130" s="1" t="str">
        <v>M</v>
      </c>
      <c r="H130" s="4">
        <v>44130</v>
      </c>
      <c r="I130" s="1" t="str">
        <v>V CAIMAN DE ORO</v>
      </c>
      <c r="J130" s="1" t="str">
        <v>50m ESPALDA</v>
      </c>
      <c r="K130" s="3">
        <v>5.5810185185185184E-4</v>
      </c>
      <c r="L130" s="3" t="str" cm="1">
        <f t="array" ref="L130">IF(J130=0,"-",_xlfn.XLOOKUP(C130&amp;J130,O:O&amp;P:P,Q:Q,_xlfn.XLOOKUP(J130,U:U,V:V)))</f>
        <v>00:35,89</v>
      </c>
      <c r="M130" s="3">
        <f t="shared" si="2"/>
        <v>1.4270833333333334E-4</v>
      </c>
      <c r="O130" s="1">
        <v>15</v>
      </c>
      <c r="P130" s="1" t="str">
        <v>50m MARIPOSA</v>
      </c>
      <c r="Q130" s="3" t="str">
        <v>00:28,97</v>
      </c>
      <c r="U130" s="19"/>
    </row>
    <row r="131" spans="1:21" x14ac:dyDescent="0.25">
      <c r="A131" s="1">
        <v>2024</v>
      </c>
      <c r="B131" s="4">
        <v>39082</v>
      </c>
      <c r="C131" s="1">
        <v>13</v>
      </c>
      <c r="D131" s="2" t="str">
        <v>JHON JAMES CARDONA</v>
      </c>
      <c r="E131" s="1" t="str">
        <v>METEOROS DE URABA</v>
      </c>
      <c r="F131" s="1" t="str">
        <v>INFANTIL B</v>
      </c>
      <c r="G131" s="1" t="str">
        <v>M</v>
      </c>
      <c r="H131" s="4">
        <v>44130</v>
      </c>
      <c r="I131" s="1" t="str">
        <v>V CAIMAN DE ORO</v>
      </c>
      <c r="J131" s="1" t="str">
        <v>50m MARIPOSA</v>
      </c>
      <c r="K131" s="3">
        <v>4.3993055555555555E-4</v>
      </c>
      <c r="L131" s="3" t="str" cm="1">
        <f t="array" ref="L131">IF(J131=0,"-",_xlfn.XLOOKUP(C131&amp;J131,O:O&amp;P:P,Q:Q,_xlfn.XLOOKUP(J131,U:U,V:V)))</f>
        <v>00:32,97</v>
      </c>
      <c r="M131" s="3">
        <f t="shared" si="2"/>
        <v>5.833333333333336E-5</v>
      </c>
      <c r="O131" s="1">
        <v>16</v>
      </c>
      <c r="P131" s="1" t="str">
        <v>50m MARIPOSA</v>
      </c>
      <c r="Q131" s="3" t="str">
        <v>00:27,99</v>
      </c>
      <c r="U131" s="19"/>
    </row>
    <row r="132" spans="1:21" x14ac:dyDescent="0.25">
      <c r="A132" s="1">
        <v>2024</v>
      </c>
      <c r="B132" s="4">
        <v>40090</v>
      </c>
      <c r="C132" s="1">
        <v>11</v>
      </c>
      <c r="D132" s="2" t="str">
        <v>JOSE ALEJANDRO AGUIRRE OBAGI</v>
      </c>
      <c r="E132" s="1" t="str">
        <v>AVATAR</v>
      </c>
      <c r="F132" s="1" t="str">
        <v>INFANTIL A</v>
      </c>
      <c r="G132" s="1" t="str">
        <v>M</v>
      </c>
      <c r="H132" s="4">
        <v>44130</v>
      </c>
      <c r="I132" s="1" t="str">
        <v>V CAIMAN DE ORO</v>
      </c>
      <c r="J132" s="1" t="str">
        <v>50m LIBRE</v>
      </c>
      <c r="K132" s="3">
        <v>5.5266203703703705E-4</v>
      </c>
      <c r="L132" s="3" cm="1">
        <f t="array" ref="L132">IF(J132=0,"-",_xlfn.XLOOKUP(C132&amp;J132,O:O&amp;P:P,Q:Q,_xlfn.XLOOKUP(J132,U:U,V:V)))</f>
        <v>3.9756944444444448E-4</v>
      </c>
      <c r="M132" s="3">
        <f t="shared" si="2"/>
        <v>1.5509259259259258E-4</v>
      </c>
      <c r="O132" s="1">
        <v>17</v>
      </c>
      <c r="P132" s="1" t="str">
        <v>50m MARIPOSA</v>
      </c>
      <c r="Q132" s="3" t="str">
        <v>00:27,13</v>
      </c>
      <c r="U132" s="19"/>
    </row>
    <row r="133" spans="1:21" x14ac:dyDescent="0.25">
      <c r="A133" s="1">
        <v>2024</v>
      </c>
      <c r="B133" s="4">
        <v>40090</v>
      </c>
      <c r="C133" s="1">
        <v>11</v>
      </c>
      <c r="D133" s="2" t="str">
        <v>JOSE ALEJANDRO AGUIRRE OBAGI</v>
      </c>
      <c r="E133" s="1" t="str">
        <v>AVATAR</v>
      </c>
      <c r="F133" s="1" t="str">
        <v>INFANTIL A</v>
      </c>
      <c r="G133" s="1" t="str">
        <v>M</v>
      </c>
      <c r="H133" s="4">
        <v>44130</v>
      </c>
      <c r="I133" s="1" t="str">
        <v>V CAIMAN DE ORO</v>
      </c>
      <c r="J133" s="1" t="str">
        <v>100m LIBRE</v>
      </c>
      <c r="K133" s="3">
        <v>1.3625E-3</v>
      </c>
      <c r="L133" s="3" cm="1">
        <f t="array" ref="L133">IF(J133=0,"-",_xlfn.XLOOKUP(C133&amp;J133,O:O&amp;P:P,Q:Q,_xlfn.XLOOKUP(J133,U:U,V:V)))</f>
        <v>8.1018518518518516E-4</v>
      </c>
      <c r="M133" s="3">
        <f t="shared" si="2"/>
        <v>5.5231481481481483E-4</v>
      </c>
      <c r="O133" s="1">
        <v>18</v>
      </c>
      <c r="P133" s="1" t="str">
        <v>50m MARIPOSA</v>
      </c>
      <c r="Q133" s="3" t="str">
        <v>00:27,13</v>
      </c>
      <c r="U133" s="19"/>
    </row>
    <row r="134" spans="1:21" x14ac:dyDescent="0.25">
      <c r="A134" s="1">
        <v>2024</v>
      </c>
      <c r="B134" s="4">
        <v>38774</v>
      </c>
      <c r="C134" s="1">
        <v>14</v>
      </c>
      <c r="D134" s="2" t="str">
        <v>JUAN ESTEBAN AGUIRRE</v>
      </c>
      <c r="E134" s="1" t="str">
        <v>METEOROS DE URABA</v>
      </c>
      <c r="F134" s="1" t="str">
        <v>INFANTIL B</v>
      </c>
      <c r="G134" s="1" t="str">
        <v>M</v>
      </c>
      <c r="H134" s="4">
        <v>44130</v>
      </c>
      <c r="I134" s="1" t="str">
        <v>V CAIMAN DE ORO</v>
      </c>
      <c r="J134" s="1" t="str">
        <v>50m LIBRE</v>
      </c>
      <c r="K134" s="3">
        <v>3.3819444444444446E-4</v>
      </c>
      <c r="L134" s="3" cm="1">
        <f t="array" ref="L134">IF(J134=0,"-",_xlfn.XLOOKUP(C134&amp;J134,O:O&amp;P:P,Q:Q,_xlfn.XLOOKUP(J134,U:U,V:V)))</f>
        <v>3.2395833333333332E-4</v>
      </c>
      <c r="M134" s="3">
        <f t="shared" si="2"/>
        <v>1.4236111111111133E-5</v>
      </c>
      <c r="O134" s="1">
        <v>19</v>
      </c>
      <c r="P134" s="1" t="str">
        <v>50m MARIPOSA</v>
      </c>
      <c r="Q134" s="3" t="str">
        <v>00:26,39</v>
      </c>
      <c r="U134" s="19"/>
    </row>
    <row r="135" spans="1:21" x14ac:dyDescent="0.25">
      <c r="A135" s="1">
        <v>2024</v>
      </c>
      <c r="B135" s="4">
        <v>38774</v>
      </c>
      <c r="C135" s="1">
        <v>14</v>
      </c>
      <c r="D135" s="2" t="str">
        <v>JUAN ESTEBAN AGUIRRE</v>
      </c>
      <c r="E135" s="1" t="str">
        <v>METEOROS DE URABA</v>
      </c>
      <c r="F135" s="1" t="str">
        <v>INFANTIL B</v>
      </c>
      <c r="G135" s="1" t="str">
        <v>M</v>
      </c>
      <c r="H135" s="4">
        <v>44130</v>
      </c>
      <c r="I135" s="1" t="str">
        <v>V CAIMAN DE ORO</v>
      </c>
      <c r="J135" s="1" t="str">
        <v>100m LIBRE</v>
      </c>
      <c r="K135" s="3">
        <v>7.7106481481481492E-4</v>
      </c>
      <c r="L135" s="3" cm="1">
        <f t="array" ref="L135">IF(J135=0,"-",_xlfn.XLOOKUP(C135&amp;J135,O:O&amp;P:P,Q:Q,_xlfn.XLOOKUP(J135,U:U,V:V)))</f>
        <v>7.0937499999999994E-4</v>
      </c>
      <c r="M135" s="3">
        <f t="shared" si="2"/>
        <v>6.1689814814814984E-5</v>
      </c>
      <c r="O135" s="1">
        <v>10</v>
      </c>
      <c r="P135" s="1" t="str">
        <v>100m MARIPOSA</v>
      </c>
      <c r="Q135" s="3">
        <v>1.0416666666666667E-3</v>
      </c>
      <c r="U135" s="19"/>
    </row>
    <row r="136" spans="1:21" x14ac:dyDescent="0.25">
      <c r="A136" s="1">
        <v>2024</v>
      </c>
      <c r="B136" s="4">
        <v>38774</v>
      </c>
      <c r="C136" s="1">
        <v>14</v>
      </c>
      <c r="D136" s="2" t="str">
        <v>JUAN ESTEBAN AGUIRRE</v>
      </c>
      <c r="E136" s="1" t="str">
        <v>METEOROS DE URABA</v>
      </c>
      <c r="F136" s="1" t="str">
        <v>INFANTIL B</v>
      </c>
      <c r="G136" s="1" t="str">
        <v>M</v>
      </c>
      <c r="H136" s="4">
        <v>44130</v>
      </c>
      <c r="I136" s="1" t="str">
        <v>V CAIMAN DE ORO</v>
      </c>
      <c r="J136" s="1" t="str">
        <v>50m MARIPOSA</v>
      </c>
      <c r="K136" s="3">
        <v>3.8067129629629632E-4</v>
      </c>
      <c r="L136" s="3" t="str" cm="1">
        <f t="array" ref="L136">IF(J136=0,"-",_xlfn.XLOOKUP(C136&amp;J136,O:O&amp;P:P,Q:Q,_xlfn.XLOOKUP(J136,U:U,V:V)))</f>
        <v>00:29,96</v>
      </c>
      <c r="M136" s="3">
        <f t="shared" si="2"/>
        <v>3.3912037037037049E-5</v>
      </c>
      <c r="O136" s="1">
        <v>11</v>
      </c>
      <c r="P136" s="1" t="str">
        <v>100m MARIPOSA</v>
      </c>
      <c r="Q136" s="3">
        <v>1.0416666666666667E-3</v>
      </c>
      <c r="U136" s="19"/>
    </row>
    <row r="137" spans="1:21" x14ac:dyDescent="0.25">
      <c r="A137" s="1">
        <v>2024</v>
      </c>
      <c r="B137" s="4">
        <v>38774</v>
      </c>
      <c r="C137" s="1">
        <v>14</v>
      </c>
      <c r="D137" s="2" t="str">
        <v>JUAN ESTEBAN AGUIRRE</v>
      </c>
      <c r="E137" s="1" t="str">
        <v>METEOROS DE URABA</v>
      </c>
      <c r="F137" s="1" t="str">
        <v>INFANTIL B</v>
      </c>
      <c r="G137" s="1" t="str">
        <v>M</v>
      </c>
      <c r="H137" s="4">
        <v>44130</v>
      </c>
      <c r="I137" s="1" t="str">
        <v>V CAIMAN DE ORO</v>
      </c>
      <c r="J137" s="1" t="str">
        <v>50m PECHO</v>
      </c>
      <c r="K137" s="3">
        <v>4.3587962962962959E-4</v>
      </c>
      <c r="L137" s="3" cm="1">
        <f t="array" ref="L137">IF(J137=0,"-",_xlfn.XLOOKUP(C137&amp;J137,O:O&amp;P:P,Q:Q,_xlfn.XLOOKUP(J137,U:U,V:V)))</f>
        <v>4.3449074074074071E-4</v>
      </c>
      <c r="M137" s="3">
        <f t="shared" si="2"/>
        <v>1.3888888888888805E-6</v>
      </c>
      <c r="O137" s="1">
        <v>12</v>
      </c>
      <c r="P137" s="1" t="str">
        <v>100m MARIPOSA</v>
      </c>
      <c r="Q137" s="3">
        <v>9.1932870370370378E-4</v>
      </c>
      <c r="U137" s="19"/>
    </row>
    <row r="138" spans="1:21" x14ac:dyDescent="0.25">
      <c r="A138" s="1">
        <v>2024</v>
      </c>
      <c r="B138" s="4">
        <v>39725</v>
      </c>
      <c r="C138" s="1">
        <v>12</v>
      </c>
      <c r="D138" s="2" t="str">
        <v>JUAN JOSÉ RODRIGUEZ DURAN</v>
      </c>
      <c r="E138" s="1" t="str">
        <v>AQUAPLANET</v>
      </c>
      <c r="F138" s="1" t="str">
        <v>INFANTIL A</v>
      </c>
      <c r="G138" s="1" t="str">
        <v>M</v>
      </c>
      <c r="H138" s="4">
        <v>44130</v>
      </c>
      <c r="I138" s="1" t="str">
        <v>V CAIMAN DE ORO</v>
      </c>
      <c r="J138" s="1" t="str">
        <v>50m LIBRE</v>
      </c>
      <c r="K138" s="3">
        <v>3.3333333333333332E-4</v>
      </c>
      <c r="L138" s="3" cm="1">
        <f t="array" ref="L138">IF(J138=0,"-",_xlfn.XLOOKUP(C138&amp;J138,O:O&amp;P:P,Q:Q,_xlfn.XLOOKUP(J138,U:U,V:V)))</f>
        <v>3.3981481481481482E-4</v>
      </c>
      <c r="M138" s="3">
        <f t="shared" si="2"/>
        <v>-6.4814814814814965E-6</v>
      </c>
      <c r="O138" s="1">
        <v>13</v>
      </c>
      <c r="P138" s="1" t="str">
        <v>100m MARIPOSA</v>
      </c>
      <c r="Q138" s="3" t="str">
        <v>01:16,70</v>
      </c>
      <c r="U138" s="19"/>
    </row>
    <row r="139" spans="1:21" x14ac:dyDescent="0.25">
      <c r="A139" s="1">
        <v>2024</v>
      </c>
      <c r="B139" s="4">
        <v>39725</v>
      </c>
      <c r="C139" s="1">
        <v>12</v>
      </c>
      <c r="D139" s="2" t="str">
        <v>JUAN JOSÉ RODRIGUEZ DURAN</v>
      </c>
      <c r="E139" s="1" t="str">
        <v>AQUAPLANET</v>
      </c>
      <c r="F139" s="1" t="str">
        <v>INFANTIL A</v>
      </c>
      <c r="G139" s="1" t="str">
        <v>M</v>
      </c>
      <c r="H139" s="4">
        <v>44130</v>
      </c>
      <c r="I139" s="1" t="str">
        <v>V CAIMAN DE ORO</v>
      </c>
      <c r="J139" s="1" t="str">
        <v>100m LIBRE</v>
      </c>
      <c r="K139" s="3">
        <v>8.1377314814814821E-4</v>
      </c>
      <c r="L139" s="3" cm="1">
        <f t="array" ref="L139">IF(J139=0,"-",_xlfn.XLOOKUP(C139&amp;J139,O:O&amp;P:P,Q:Q,_xlfn.XLOOKUP(J139,U:U,V:V)))</f>
        <v>7.5462962962962962E-4</v>
      </c>
      <c r="M139" s="3">
        <f t="shared" si="2"/>
        <v>5.9143518518518594E-5</v>
      </c>
      <c r="O139" s="1">
        <v>14</v>
      </c>
      <c r="P139" s="1" t="str">
        <v>100m MARIPOSA</v>
      </c>
      <c r="Q139" s="3" t="str">
        <v>01:12,26</v>
      </c>
      <c r="U139" s="19"/>
    </row>
    <row r="140" spans="1:21" x14ac:dyDescent="0.25">
      <c r="A140" s="1">
        <v>2024</v>
      </c>
      <c r="B140" s="4">
        <v>39725</v>
      </c>
      <c r="C140" s="1">
        <v>12</v>
      </c>
      <c r="D140" s="2" t="str">
        <v>JUAN JOSÉ RODRIGUEZ DURAN</v>
      </c>
      <c r="E140" s="1" t="str">
        <v>AQUAPLANET</v>
      </c>
      <c r="F140" s="1" t="str">
        <v>INFANTIL A</v>
      </c>
      <c r="G140" s="1" t="str">
        <v>M</v>
      </c>
      <c r="H140" s="4">
        <v>44130</v>
      </c>
      <c r="I140" s="1" t="str">
        <v>V CAIMAN DE ORO</v>
      </c>
      <c r="J140" s="1" t="str">
        <v>50m MARIPOSA</v>
      </c>
      <c r="K140" s="3">
        <v>4.2499999999999998E-4</v>
      </c>
      <c r="L140" s="3" cm="1">
        <f t="array" ref="L140">IF(J140=0,"-",_xlfn.XLOOKUP(C140&amp;J140,O:O&amp;P:P,Q:Q,_xlfn.XLOOKUP(J140,U:U,V:V)))</f>
        <v>4.0509259259259258E-4</v>
      </c>
      <c r="M140" s="3">
        <f t="shared" si="2"/>
        <v>1.9907407407407395E-5</v>
      </c>
      <c r="O140" s="1">
        <v>15</v>
      </c>
      <c r="P140" s="1" t="str">
        <v>100m MARIPOSA</v>
      </c>
      <c r="Q140" s="3" t="str">
        <v>01:05,38</v>
      </c>
      <c r="U140" s="19"/>
    </row>
    <row r="141" spans="1:21" x14ac:dyDescent="0.25">
      <c r="A141" s="1">
        <v>2024</v>
      </c>
      <c r="B141" s="4">
        <v>39332</v>
      </c>
      <c r="C141" s="1">
        <v>13</v>
      </c>
      <c r="D141" s="2" t="str">
        <v xml:space="preserve">Juan José Scott palacios </v>
      </c>
      <c r="E141" s="1" t="str">
        <v>METEOROS DE URABA</v>
      </c>
      <c r="F141" s="1" t="str">
        <v>INFANTIL B</v>
      </c>
      <c r="G141" s="1" t="str">
        <v>M</v>
      </c>
      <c r="H141" s="4">
        <v>44130</v>
      </c>
      <c r="I141" s="1" t="str">
        <v>V CAIMAN DE ORO</v>
      </c>
      <c r="J141" s="1" t="str">
        <v>50m LIBRE</v>
      </c>
      <c r="K141" s="3">
        <v>4.5972222222222221E-4</v>
      </c>
      <c r="L141" s="3" cm="1">
        <f t="array" ref="L141">IF(J141=0,"-",_xlfn.XLOOKUP(C141&amp;J141,O:O&amp;P:P,Q:Q,_xlfn.XLOOKUP(J141,U:U,V:V)))</f>
        <v>3.3981481481481482E-4</v>
      </c>
      <c r="M141" s="3">
        <f t="shared" si="2"/>
        <v>1.1990740740740739E-4</v>
      </c>
      <c r="O141" s="1">
        <v>16</v>
      </c>
      <c r="P141" s="1" t="str">
        <v>100m MARIPOSA</v>
      </c>
      <c r="Q141" s="3" t="str">
        <v>01:03,28</v>
      </c>
      <c r="U141" s="19"/>
    </row>
    <row r="142" spans="1:21" x14ac:dyDescent="0.25">
      <c r="A142" s="1">
        <v>2024</v>
      </c>
      <c r="B142" s="4">
        <v>39332</v>
      </c>
      <c r="C142" s="1">
        <v>13</v>
      </c>
      <c r="D142" s="2" t="str">
        <v xml:space="preserve">Juan José Scott palacios </v>
      </c>
      <c r="E142" s="1" t="str">
        <v>METEOROS DE URABA</v>
      </c>
      <c r="F142" s="1" t="str">
        <v>INFANTIL B</v>
      </c>
      <c r="G142" s="1" t="str">
        <v>M</v>
      </c>
      <c r="H142" s="4">
        <v>44130</v>
      </c>
      <c r="I142" s="1" t="str">
        <v>V CAIMAN DE ORO</v>
      </c>
      <c r="J142" s="1" t="str">
        <v>50m ESPALDA</v>
      </c>
      <c r="K142" s="3">
        <v>6.0104166666666672E-4</v>
      </c>
      <c r="L142" s="3" t="str" cm="1">
        <f t="array" ref="L142">IF(J142=0,"-",_xlfn.XLOOKUP(C142&amp;J142,O:O&amp;P:P,Q:Q,_xlfn.XLOOKUP(J142,U:U,V:V)))</f>
        <v>00:35,89</v>
      </c>
      <c r="M142" s="3">
        <f t="shared" si="2"/>
        <v>1.8564814814814822E-4</v>
      </c>
      <c r="O142" s="1">
        <v>17</v>
      </c>
      <c r="P142" s="1" t="str">
        <v>100m MARIPOSA</v>
      </c>
      <c r="Q142" s="3" t="str">
        <v>01:01,04</v>
      </c>
      <c r="U142" s="19"/>
    </row>
    <row r="143" spans="1:21" x14ac:dyDescent="0.25">
      <c r="A143" s="1">
        <v>2024</v>
      </c>
      <c r="B143" s="4">
        <v>39332</v>
      </c>
      <c r="C143" s="1">
        <v>13</v>
      </c>
      <c r="D143" s="2" t="str">
        <v xml:space="preserve">Juan José Scott palacios </v>
      </c>
      <c r="E143" s="1" t="str">
        <v>METEOROS DE URABA</v>
      </c>
      <c r="F143" s="1" t="str">
        <v>INFANTIL B</v>
      </c>
      <c r="G143" s="1" t="str">
        <v>M</v>
      </c>
      <c r="H143" s="4">
        <v>44130</v>
      </c>
      <c r="I143" s="1" t="str">
        <v>V CAIMAN DE ORO</v>
      </c>
      <c r="J143" s="1" t="str">
        <v>50m MARIPOSA</v>
      </c>
      <c r="K143" s="3">
        <v>6.1817129629629624E-4</v>
      </c>
      <c r="L143" s="3" t="str" cm="1">
        <f t="array" ref="L143">IF(J143=0,"-",_xlfn.XLOOKUP(C143&amp;J143,O:O&amp;P:P,Q:Q,_xlfn.XLOOKUP(J143,U:U,V:V)))</f>
        <v>00:32,97</v>
      </c>
      <c r="M143" s="3">
        <f t="shared" si="2"/>
        <v>2.3657407407407405E-4</v>
      </c>
      <c r="O143" s="1">
        <v>18</v>
      </c>
      <c r="P143" s="1" t="str">
        <v>100m MARIPOSA</v>
      </c>
      <c r="Q143" s="3" t="str">
        <v>01:01,04</v>
      </c>
      <c r="U143" s="19"/>
    </row>
    <row r="144" spans="1:21" x14ac:dyDescent="0.25">
      <c r="A144" s="1">
        <v>2024</v>
      </c>
      <c r="B144" s="4">
        <v>39416</v>
      </c>
      <c r="C144" s="1">
        <v>13</v>
      </c>
      <c r="D144" s="2" t="str">
        <v>MATHIAS NEGRETE ECHEVERRIA</v>
      </c>
      <c r="E144" s="1" t="str">
        <v>DELFINES</v>
      </c>
      <c r="F144" s="1" t="str">
        <v>INFANTIL B</v>
      </c>
      <c r="G144" s="1" t="str">
        <v>M</v>
      </c>
      <c r="H144" s="4">
        <v>44130</v>
      </c>
      <c r="I144" s="1" t="str">
        <v>V CAIMAN DE ORO</v>
      </c>
      <c r="J144" s="1" t="str">
        <v>50m LIBRE</v>
      </c>
      <c r="K144" s="3">
        <v>3.2118055555555556E-4</v>
      </c>
      <c r="L144" s="3" cm="1">
        <f t="array" ref="L144">IF(J144=0,"-",_xlfn.XLOOKUP(C144&amp;J144,O:O&amp;P:P,Q:Q,_xlfn.XLOOKUP(J144,U:U,V:V)))</f>
        <v>3.3981481481481482E-4</v>
      </c>
      <c r="M144" s="3">
        <f t="shared" si="2"/>
        <v>-1.8634259259259255E-5</v>
      </c>
      <c r="O144" s="1">
        <v>19</v>
      </c>
      <c r="P144" s="1" t="str">
        <v>100m MARIPOSA</v>
      </c>
      <c r="Q144" s="3" t="str">
        <v>00:58,95</v>
      </c>
      <c r="U144" s="19"/>
    </row>
    <row r="145" spans="1:21" x14ac:dyDescent="0.25">
      <c r="A145" s="1">
        <v>2024</v>
      </c>
      <c r="B145" s="4">
        <v>39416</v>
      </c>
      <c r="C145" s="1">
        <v>13</v>
      </c>
      <c r="D145" s="2" t="str">
        <v>MATHIAS NEGRETE ECHEVERRIA</v>
      </c>
      <c r="E145" s="1" t="str">
        <v>DELFINES</v>
      </c>
      <c r="F145" s="1" t="str">
        <v>INFANTIL B</v>
      </c>
      <c r="G145" s="1" t="str">
        <v>M</v>
      </c>
      <c r="H145" s="4">
        <v>44130</v>
      </c>
      <c r="I145" s="1" t="str">
        <v>V CAIMAN DE ORO</v>
      </c>
      <c r="J145" s="1" t="str">
        <v>100m LIBRE</v>
      </c>
      <c r="K145" s="3">
        <v>7.2268518518518515E-4</v>
      </c>
      <c r="L145" s="3" cm="1">
        <f t="array" ref="L145">IF(J145=0,"-",_xlfn.XLOOKUP(C145&amp;J145,O:O&amp;P:P,Q:Q,_xlfn.XLOOKUP(J145,U:U,V:V)))</f>
        <v>7.5462962962962962E-4</v>
      </c>
      <c r="M145" s="3">
        <f t="shared" si="2"/>
        <v>-3.1944444444444468E-5</v>
      </c>
      <c r="O145" s="1">
        <v>10</v>
      </c>
      <c r="P145" s="1" t="str">
        <v>200m MARIPOSA</v>
      </c>
      <c r="Q145" s="3">
        <v>2.7777777777777779E-3</v>
      </c>
      <c r="U145" s="19"/>
    </row>
    <row r="146" spans="1:21" x14ac:dyDescent="0.25">
      <c r="A146" s="1">
        <v>2024</v>
      </c>
      <c r="B146" s="4">
        <v>39416</v>
      </c>
      <c r="C146" s="1">
        <v>13</v>
      </c>
      <c r="D146" s="2" t="str">
        <v>MATHIAS NEGRETE ECHEVERRIA</v>
      </c>
      <c r="E146" s="1" t="str">
        <v>DELFINES</v>
      </c>
      <c r="F146" s="1" t="str">
        <v>INFANTIL B</v>
      </c>
      <c r="G146" s="1" t="str">
        <v>M</v>
      </c>
      <c r="H146" s="4">
        <v>44130</v>
      </c>
      <c r="I146" s="1" t="str">
        <v>V CAIMAN DE ORO</v>
      </c>
      <c r="J146" s="1" t="str">
        <v>50m MARIPOSA</v>
      </c>
      <c r="K146" s="3">
        <v>3.6238425925925923E-4</v>
      </c>
      <c r="L146" s="3" t="str" cm="1">
        <f t="array" ref="L146">IF(J146=0,"-",_xlfn.XLOOKUP(C146&amp;J146,O:O&amp;P:P,Q:Q,_xlfn.XLOOKUP(J146,U:U,V:V)))</f>
        <v>00:32,97</v>
      </c>
      <c r="M146" s="3">
        <f t="shared" si="2"/>
        <v>-1.9212962962962955E-5</v>
      </c>
      <c r="O146" s="1">
        <v>11</v>
      </c>
      <c r="P146" s="1" t="str">
        <v>200m MARIPOSA</v>
      </c>
      <c r="Q146" s="3">
        <v>2.7777777777777779E-3</v>
      </c>
      <c r="U146" s="19"/>
    </row>
    <row r="147" spans="1:21" x14ac:dyDescent="0.25">
      <c r="A147" s="1">
        <v>2024</v>
      </c>
      <c r="B147" s="4">
        <v>39416</v>
      </c>
      <c r="C147" s="1">
        <v>13</v>
      </c>
      <c r="D147" s="2" t="str">
        <v>MATHIAS NEGRETE ECHEVERRIA</v>
      </c>
      <c r="E147" s="1" t="str">
        <v>DELFINES</v>
      </c>
      <c r="F147" s="1" t="str">
        <v>INFANTIL B</v>
      </c>
      <c r="G147" s="1" t="str">
        <v>M</v>
      </c>
      <c r="H147" s="4">
        <v>44130</v>
      </c>
      <c r="I147" s="1" t="str">
        <v>V CAIMAN DE ORO</v>
      </c>
      <c r="J147" s="1" t="str">
        <v>50m PECHO</v>
      </c>
      <c r="K147" s="3">
        <v>4.4837962962962963E-4</v>
      </c>
      <c r="L147" s="3" cm="1">
        <f t="array" ref="L147">IF(J147=0,"-",_xlfn.XLOOKUP(C147&amp;J147,O:O&amp;P:P,Q:Q,_xlfn.XLOOKUP(J147,U:U,V:V)))</f>
        <v>4.7604166666666671E-4</v>
      </c>
      <c r="M147" s="3">
        <f t="shared" si="2"/>
        <v>-2.7662037037037087E-5</v>
      </c>
      <c r="O147" s="1">
        <v>12</v>
      </c>
      <c r="P147" s="1" t="str">
        <v>200m MARIPOSA</v>
      </c>
      <c r="Q147" s="3">
        <v>2.0833333333333333E-3</v>
      </c>
      <c r="U147" s="19"/>
    </row>
    <row r="148" spans="1:21" x14ac:dyDescent="0.25">
      <c r="A148" s="1">
        <v>2024</v>
      </c>
      <c r="B148" s="4">
        <v>38862</v>
      </c>
      <c r="C148" s="1">
        <v>14</v>
      </c>
      <c r="D148" s="2" t="str">
        <v>MATHIAS OZUNA VARGAS</v>
      </c>
      <c r="E148" s="1" t="str">
        <v>SWIMMERS</v>
      </c>
      <c r="F148" s="1" t="str">
        <v>INFANTIL B</v>
      </c>
      <c r="G148" s="1" t="str">
        <v>M</v>
      </c>
      <c r="H148" s="4">
        <v>44130</v>
      </c>
      <c r="I148" s="1" t="str">
        <v>V CAIMAN DE ORO</v>
      </c>
      <c r="J148" s="1" t="str">
        <v>50m LIBRE</v>
      </c>
      <c r="K148" s="3">
        <v>4.4039351851851851E-4</v>
      </c>
      <c r="L148" s="3" cm="1">
        <f t="array" ref="L148">IF(J148=0,"-",_xlfn.XLOOKUP(C148&amp;J148,O:O&amp;P:P,Q:Q,_xlfn.XLOOKUP(J148,U:U,V:V)))</f>
        <v>3.2395833333333332E-4</v>
      </c>
      <c r="M148" s="3">
        <f t="shared" si="2"/>
        <v>1.1643518518518519E-4</v>
      </c>
      <c r="O148" s="1">
        <v>13</v>
      </c>
      <c r="P148" s="1" t="str">
        <v>200m MARIPOSA</v>
      </c>
      <c r="Q148" s="3" t="str">
        <v>02:53,36</v>
      </c>
      <c r="U148" s="19"/>
    </row>
    <row r="149" spans="1:21" x14ac:dyDescent="0.25">
      <c r="A149" s="1">
        <v>2024</v>
      </c>
      <c r="B149" s="4">
        <v>39478</v>
      </c>
      <c r="C149" s="1">
        <v>12</v>
      </c>
      <c r="D149" s="2" t="str">
        <v xml:space="preserve">Miguel Castilla </v>
      </c>
      <c r="E149" s="1" t="str">
        <v>AQUAPLANET</v>
      </c>
      <c r="F149" s="1" t="str">
        <v>INFANTIL A</v>
      </c>
      <c r="G149" s="1" t="str">
        <v>M</v>
      </c>
      <c r="H149" s="4">
        <v>44130</v>
      </c>
      <c r="I149" s="1" t="str">
        <v>V CAIMAN DE ORO</v>
      </c>
      <c r="J149" s="1" t="str">
        <v>50m LIBRE</v>
      </c>
      <c r="K149" s="3">
        <v>3.9976851851851848E-4</v>
      </c>
      <c r="L149" s="3" cm="1">
        <f t="array" ref="L149">IF(J149=0,"-",_xlfn.XLOOKUP(C149&amp;J149,O:O&amp;P:P,Q:Q,_xlfn.XLOOKUP(J149,U:U,V:V)))</f>
        <v>3.3981481481481482E-4</v>
      </c>
      <c r="M149" s="3">
        <f t="shared" si="2"/>
        <v>5.9953703703703666E-5</v>
      </c>
      <c r="O149" s="1">
        <v>14</v>
      </c>
      <c r="P149" s="1" t="str">
        <v>200m MARIPOSA</v>
      </c>
      <c r="Q149" s="3" t="str">
        <v>02:50,33</v>
      </c>
      <c r="U149" s="19"/>
    </row>
    <row r="150" spans="1:21" x14ac:dyDescent="0.25">
      <c r="A150" s="1">
        <v>2024</v>
      </c>
      <c r="B150" s="4">
        <v>39478</v>
      </c>
      <c r="C150" s="1">
        <v>12</v>
      </c>
      <c r="D150" s="2" t="str">
        <v xml:space="preserve">Miguel Castilla </v>
      </c>
      <c r="E150" s="1" t="str">
        <v>AQUAPLANET</v>
      </c>
      <c r="F150" s="1" t="str">
        <v>INFANTIL A</v>
      </c>
      <c r="G150" s="1" t="str">
        <v>M</v>
      </c>
      <c r="H150" s="4">
        <v>44130</v>
      </c>
      <c r="I150" s="1" t="str">
        <v>V CAIMAN DE ORO</v>
      </c>
      <c r="J150" s="1" t="str">
        <v>100m LIBRE</v>
      </c>
      <c r="K150" s="3">
        <v>9.7037037037037046E-4</v>
      </c>
      <c r="L150" s="3" cm="1">
        <f t="array" ref="L150">IF(J150=0,"-",_xlfn.XLOOKUP(C150&amp;J150,O:O&amp;P:P,Q:Q,_xlfn.XLOOKUP(J150,U:U,V:V)))</f>
        <v>7.5462962962962962E-4</v>
      </c>
      <c r="M150" s="3">
        <f t="shared" si="2"/>
        <v>2.1574074074074084E-4</v>
      </c>
      <c r="O150" s="1">
        <v>15</v>
      </c>
      <c r="P150" s="1" t="str">
        <v>200m MARIPOSA</v>
      </c>
      <c r="Q150" s="3" t="str">
        <v>02:41,17</v>
      </c>
      <c r="U150" s="19"/>
    </row>
    <row r="151" spans="1:21" x14ac:dyDescent="0.25">
      <c r="A151" s="1">
        <v>2024</v>
      </c>
      <c r="B151" s="4">
        <v>39478</v>
      </c>
      <c r="C151" s="1">
        <v>12</v>
      </c>
      <c r="D151" s="2" t="str">
        <v xml:space="preserve">Miguel Castilla </v>
      </c>
      <c r="E151" s="1" t="str">
        <v>AQUAPLANET</v>
      </c>
      <c r="F151" s="1" t="str">
        <v>INFANTIL A</v>
      </c>
      <c r="G151" s="1" t="str">
        <v>M</v>
      </c>
      <c r="H151" s="4">
        <v>44130</v>
      </c>
      <c r="I151" s="1" t="str">
        <v>V CAIMAN DE ORO</v>
      </c>
      <c r="J151" s="1" t="str">
        <v>50m ESPALDA</v>
      </c>
      <c r="K151" s="3">
        <v>5.859953703703704E-4</v>
      </c>
      <c r="L151" s="3" cm="1">
        <f t="array" ref="L151">IF(J151=0,"-",_xlfn.XLOOKUP(C151&amp;J151,O:O&amp;P:P,Q:Q,_xlfn.XLOOKUP(J151,U:U,V:V)))</f>
        <v>4.3981481481481481E-4</v>
      </c>
      <c r="M151" s="3">
        <f t="shared" si="2"/>
        <v>1.4618055555555559E-4</v>
      </c>
      <c r="O151" s="1">
        <v>16</v>
      </c>
      <c r="P151" s="1" t="str">
        <v>200m MARIPOSA</v>
      </c>
      <c r="Q151" s="3" t="str">
        <v>02:38,16</v>
      </c>
      <c r="U151" s="19"/>
    </row>
    <row r="152" spans="1:21" x14ac:dyDescent="0.25">
      <c r="A152" s="1">
        <v>2024</v>
      </c>
      <c r="B152" s="4">
        <v>39381</v>
      </c>
      <c r="C152" s="1">
        <v>13</v>
      </c>
      <c r="D152" s="2" t="str">
        <v>Miguelangel Cuesta</v>
      </c>
      <c r="E152" s="1" t="str">
        <v>METEOROS DE URABA</v>
      </c>
      <c r="F152" s="1" t="str">
        <v>INFANTIL B</v>
      </c>
      <c r="G152" s="1" t="str">
        <v>M</v>
      </c>
      <c r="H152" s="4">
        <v>44130</v>
      </c>
      <c r="I152" s="1" t="str">
        <v>V CAIMAN DE ORO</v>
      </c>
      <c r="J152" s="1" t="str">
        <v>50m LIBRE</v>
      </c>
      <c r="K152" s="3">
        <v>4.9236111111111106E-4</v>
      </c>
      <c r="L152" s="3" cm="1">
        <f t="array" ref="L152">IF(J152=0,"-",_xlfn.XLOOKUP(C152&amp;J152,O:O&amp;P:P,Q:Q,_xlfn.XLOOKUP(J152,U:U,V:V)))</f>
        <v>3.3981481481481482E-4</v>
      </c>
      <c r="M152" s="3">
        <f t="shared" si="2"/>
        <v>1.5254629629629624E-4</v>
      </c>
      <c r="O152" s="1">
        <v>17</v>
      </c>
      <c r="P152" s="1" t="str">
        <v>200m MARIPOSA</v>
      </c>
      <c r="Q152" s="3" t="str">
        <v>02:25,45</v>
      </c>
      <c r="U152" s="19"/>
    </row>
    <row r="153" spans="1:21" x14ac:dyDescent="0.25">
      <c r="A153" s="1">
        <v>2024</v>
      </c>
      <c r="B153" s="4">
        <v>39381</v>
      </c>
      <c r="C153" s="1">
        <v>13</v>
      </c>
      <c r="D153" s="2" t="str">
        <v>Miguelangel Cuesta</v>
      </c>
      <c r="E153" s="1" t="str">
        <v>METEOROS DE URABA</v>
      </c>
      <c r="F153" s="1" t="str">
        <v>INFANTIL B</v>
      </c>
      <c r="G153" s="1" t="str">
        <v>M</v>
      </c>
      <c r="H153" s="4">
        <v>44130</v>
      </c>
      <c r="I153" s="1" t="str">
        <v>V CAIMAN DE ORO</v>
      </c>
      <c r="J153" s="1" t="str">
        <v>100m LIBRE</v>
      </c>
      <c r="K153" s="3">
        <v>1.1012731481481483E-3</v>
      </c>
      <c r="L153" s="3" cm="1">
        <f t="array" ref="L153">IF(J153=0,"-",_xlfn.XLOOKUP(C153&amp;J153,O:O&amp;P:P,Q:Q,_xlfn.XLOOKUP(J153,U:U,V:V)))</f>
        <v>7.5462962962962962E-4</v>
      </c>
      <c r="M153" s="3">
        <f t="shared" si="2"/>
        <v>3.466435185185187E-4</v>
      </c>
      <c r="O153" s="1">
        <v>18</v>
      </c>
      <c r="P153" s="1" t="str">
        <v>200m MARIPOSA</v>
      </c>
      <c r="Q153" s="3" t="str">
        <v>02:25,45</v>
      </c>
      <c r="U153" s="19"/>
    </row>
    <row r="154" spans="1:21" x14ac:dyDescent="0.25">
      <c r="A154" s="1">
        <v>2024</v>
      </c>
      <c r="B154" s="4">
        <v>39381</v>
      </c>
      <c r="C154" s="1">
        <v>13</v>
      </c>
      <c r="D154" s="2" t="str">
        <v>Miguelangel Cuesta</v>
      </c>
      <c r="E154" s="1" t="str">
        <v>METEOROS DE URABA</v>
      </c>
      <c r="F154" s="1" t="str">
        <v>INFANTIL B</v>
      </c>
      <c r="G154" s="1" t="str">
        <v>M</v>
      </c>
      <c r="H154" s="4">
        <v>44130</v>
      </c>
      <c r="I154" s="1" t="str">
        <v>V CAIMAN DE ORO</v>
      </c>
      <c r="J154" s="1" t="str">
        <v>50m ESPALDA</v>
      </c>
      <c r="K154" s="3">
        <v>7.4328703703703698E-4</v>
      </c>
      <c r="L154" s="3" t="str" cm="1">
        <f t="array" ref="L154">IF(J154=0,"-",_xlfn.XLOOKUP(C154&amp;J154,O:O&amp;P:P,Q:Q,_xlfn.XLOOKUP(J154,U:U,V:V)))</f>
        <v>00:35,89</v>
      </c>
      <c r="M154" s="3">
        <f t="shared" si="2"/>
        <v>3.2789351851851849E-4</v>
      </c>
      <c r="O154" s="1">
        <v>19</v>
      </c>
      <c r="P154" s="1" t="str">
        <v>200m MARIPOSA</v>
      </c>
      <c r="Q154" s="3" t="str">
        <v>02:23,37</v>
      </c>
      <c r="U154" s="19"/>
    </row>
    <row r="155" spans="1:21" x14ac:dyDescent="0.25">
      <c r="A155" s="1">
        <v>2024</v>
      </c>
      <c r="B155" s="4">
        <v>40314</v>
      </c>
      <c r="C155" s="1">
        <v>10</v>
      </c>
      <c r="D155" s="2" t="str">
        <v xml:space="preserve">NICOLAS JARABA </v>
      </c>
      <c r="E155" s="1" t="str">
        <v>MASTER</v>
      </c>
      <c r="F155" s="1" t="str">
        <v>PRE B</v>
      </c>
      <c r="G155" s="1" t="str">
        <v>M</v>
      </c>
      <c r="H155" s="4">
        <v>44130</v>
      </c>
      <c r="I155" s="1" t="str">
        <v>V CAIMAN DE ORO</v>
      </c>
      <c r="J155" s="1" t="str">
        <v>50m LIBRE</v>
      </c>
      <c r="K155" s="3">
        <v>5.4571759259259254E-4</v>
      </c>
      <c r="L155" s="3" cm="1">
        <f t="array" ref="L155">IF(J155=0,"-",_xlfn.XLOOKUP(C155&amp;J155,O:O&amp;P:P,Q:Q,_xlfn.XLOOKUP(J155,U:U,V:V)))</f>
        <v>3.9756944444444448E-4</v>
      </c>
      <c r="M155" s="3">
        <f t="shared" si="2"/>
        <v>1.4814814814814806E-4</v>
      </c>
      <c r="O155" s="1">
        <v>10</v>
      </c>
      <c r="P155" s="1" t="str">
        <v>200m C.I.</v>
      </c>
      <c r="Q155" s="3">
        <v>2.4305555555555556E-3</v>
      </c>
      <c r="U155" s="19"/>
    </row>
    <row r="156" spans="1:21" x14ac:dyDescent="0.25">
      <c r="A156" s="1">
        <v>2024</v>
      </c>
      <c r="B156" s="4">
        <v>40314</v>
      </c>
      <c r="C156" s="1">
        <v>10</v>
      </c>
      <c r="D156" s="2" t="str">
        <v xml:space="preserve">NICOLAS JARABA </v>
      </c>
      <c r="E156" s="1" t="str">
        <v>MASTER</v>
      </c>
      <c r="F156" s="1" t="str">
        <v>PRE B</v>
      </c>
      <c r="G156" s="1" t="str">
        <v>M</v>
      </c>
      <c r="H156" s="4">
        <v>44130</v>
      </c>
      <c r="I156" s="1" t="str">
        <v>V CAIMAN DE ORO</v>
      </c>
      <c r="J156" s="1" t="str">
        <v>100m LIBRE</v>
      </c>
      <c r="K156" s="3">
        <v>1.2307870370370372E-3</v>
      </c>
      <c r="L156" s="3" cm="1">
        <f t="array" ref="L156">IF(J156=0,"-",_xlfn.XLOOKUP(C156&amp;J156,O:O&amp;P:P,Q:Q,_xlfn.XLOOKUP(J156,U:U,V:V)))</f>
        <v>8.1018518518518516E-4</v>
      </c>
      <c r="M156" s="3">
        <f t="shared" si="2"/>
        <v>4.2060185185185202E-4</v>
      </c>
      <c r="O156" s="1">
        <v>11</v>
      </c>
      <c r="P156" s="1" t="str">
        <v>200m C.I.</v>
      </c>
      <c r="Q156" s="3">
        <v>2.3148148148148151E-3</v>
      </c>
      <c r="U156" s="19"/>
    </row>
    <row r="157" spans="1:21" x14ac:dyDescent="0.25">
      <c r="A157" s="1">
        <v>2024</v>
      </c>
      <c r="B157" s="4">
        <v>40314</v>
      </c>
      <c r="C157" s="1">
        <v>10</v>
      </c>
      <c r="D157" s="2" t="str">
        <v xml:space="preserve">NICOLAS JARABA </v>
      </c>
      <c r="E157" s="1" t="str">
        <v>MASTER</v>
      </c>
      <c r="F157" s="1" t="str">
        <v>PRE B</v>
      </c>
      <c r="G157" s="1" t="str">
        <v>M</v>
      </c>
      <c r="H157" s="4">
        <v>44130</v>
      </c>
      <c r="I157" s="1" t="str">
        <v>V CAIMAN DE ORO</v>
      </c>
      <c r="J157" s="1" t="str">
        <v>50m MARIPOSA</v>
      </c>
      <c r="K157" s="3">
        <v>7.2777777777777782E-4</v>
      </c>
      <c r="L157" s="3" cm="1">
        <f t="array" ref="L157">IF(J157=0,"-",_xlfn.XLOOKUP(C157&amp;J157,O:O&amp;P:P,Q:Q,_xlfn.XLOOKUP(J157,U:U,V:V)))</f>
        <v>4.6087962962962961E-4</v>
      </c>
      <c r="M157" s="3">
        <f t="shared" si="2"/>
        <v>2.6689814814814821E-4</v>
      </c>
      <c r="O157" s="1">
        <v>12</v>
      </c>
      <c r="P157" s="1" t="str">
        <v>200m C.I.</v>
      </c>
      <c r="Q157" s="3">
        <v>1.9675925925925928E-3</v>
      </c>
      <c r="U157" s="19"/>
    </row>
    <row r="158" spans="1:21" x14ac:dyDescent="0.25">
      <c r="A158" s="1">
        <v>2024</v>
      </c>
      <c r="B158" s="4">
        <v>40314</v>
      </c>
      <c r="C158" s="1">
        <v>10</v>
      </c>
      <c r="D158" s="2" t="str">
        <v xml:space="preserve">NICOLAS JARABA </v>
      </c>
      <c r="E158" s="1" t="str">
        <v>MASTER</v>
      </c>
      <c r="F158" s="1" t="str">
        <v>PRE B</v>
      </c>
      <c r="G158" s="1" t="str">
        <v>M</v>
      </c>
      <c r="H158" s="4">
        <v>44130</v>
      </c>
      <c r="I158" s="1" t="str">
        <v>V CAIMAN DE ORO</v>
      </c>
      <c r="J158" s="1" t="str">
        <v>50m PECHO</v>
      </c>
      <c r="K158" s="3">
        <v>8.2187500000000001E-4</v>
      </c>
      <c r="L158" s="3" cm="1">
        <f t="array" ref="L158">IF(J158=0,"-",_xlfn.XLOOKUP(C158&amp;J158,O:O&amp;P:P,Q:Q,_xlfn.XLOOKUP(J158,U:U,V:V)))</f>
        <v>5.4976851851851855E-4</v>
      </c>
      <c r="M158" s="3">
        <f t="shared" si="2"/>
        <v>2.7210648148148146E-4</v>
      </c>
      <c r="O158" s="1">
        <v>13</v>
      </c>
      <c r="P158" s="1" t="str">
        <v>200m C.I.</v>
      </c>
      <c r="Q158" s="3" t="str">
        <v>02:44,60</v>
      </c>
    </row>
    <row r="159" spans="1:21" x14ac:dyDescent="0.25">
      <c r="A159" s="1">
        <v>2024</v>
      </c>
      <c r="B159" s="4">
        <v>38777</v>
      </c>
      <c r="C159" s="1">
        <v>14</v>
      </c>
      <c r="D159" s="2" t="str">
        <v xml:space="preserve">RAUL HOYOS </v>
      </c>
      <c r="E159" s="1" t="str">
        <v>MASTER</v>
      </c>
      <c r="F159" s="1" t="str">
        <v>INFANTIL B</v>
      </c>
      <c r="G159" s="1" t="str">
        <v>M</v>
      </c>
      <c r="H159" s="4">
        <v>44130</v>
      </c>
      <c r="I159" s="1" t="str">
        <v>V CAIMAN DE ORO</v>
      </c>
      <c r="J159" s="1" t="str">
        <v>50m LIBRE</v>
      </c>
      <c r="K159" s="3">
        <v>4.2986111111111111E-4</v>
      </c>
      <c r="L159" s="3" cm="1">
        <f t="array" ref="L159">IF(J159=0,"-",_xlfn.XLOOKUP(C159&amp;J159,O:O&amp;P:P,Q:Q,_xlfn.XLOOKUP(J159,U:U,V:V)))</f>
        <v>3.2395833333333332E-4</v>
      </c>
      <c r="M159" s="3">
        <f t="shared" si="2"/>
        <v>1.0590277777777779E-4</v>
      </c>
      <c r="O159" s="1">
        <v>14</v>
      </c>
      <c r="P159" s="1" t="str">
        <v>200m C.I.</v>
      </c>
      <c r="Q159" s="3" t="str">
        <v>02:40,21</v>
      </c>
    </row>
    <row r="160" spans="1:21" x14ac:dyDescent="0.25">
      <c r="A160" s="1">
        <v>2024</v>
      </c>
      <c r="B160" s="4">
        <v>38777</v>
      </c>
      <c r="C160" s="1">
        <v>14</v>
      </c>
      <c r="D160" s="2" t="str">
        <v xml:space="preserve">RAUL HOYOS </v>
      </c>
      <c r="E160" s="1" t="str">
        <v>MASTER</v>
      </c>
      <c r="F160" s="1" t="str">
        <v>INFANTIL B</v>
      </c>
      <c r="G160" s="1" t="str">
        <v>M</v>
      </c>
      <c r="H160" s="4">
        <v>44130</v>
      </c>
      <c r="I160" s="1" t="str">
        <v>V CAIMAN DE ORO</v>
      </c>
      <c r="J160" s="1" t="str">
        <v>100m LIBRE</v>
      </c>
      <c r="K160" s="3">
        <v>9.6712962962962963E-4</v>
      </c>
      <c r="L160" s="3" cm="1">
        <f t="array" ref="L160">IF(J160=0,"-",_xlfn.XLOOKUP(C160&amp;J160,O:O&amp;P:P,Q:Q,_xlfn.XLOOKUP(J160,U:U,V:V)))</f>
        <v>7.0937499999999994E-4</v>
      </c>
      <c r="M160" s="3">
        <f t="shared" si="2"/>
        <v>2.577546296296297E-4</v>
      </c>
      <c r="O160" s="1">
        <v>15</v>
      </c>
      <c r="P160" s="1" t="str">
        <v>200m C.I.</v>
      </c>
      <c r="Q160" s="3" t="str">
        <v>02:31,77</v>
      </c>
    </row>
    <row r="161" spans="1:17" x14ac:dyDescent="0.25">
      <c r="A161" s="1">
        <v>2024</v>
      </c>
      <c r="B161" s="4">
        <v>38777</v>
      </c>
      <c r="C161" s="1">
        <v>14</v>
      </c>
      <c r="D161" s="2" t="str">
        <v xml:space="preserve">RAUL HOYOS </v>
      </c>
      <c r="E161" s="1" t="str">
        <v>MASTER</v>
      </c>
      <c r="F161" s="1" t="str">
        <v>INFANTIL B</v>
      </c>
      <c r="G161" s="1" t="str">
        <v>M</v>
      </c>
      <c r="H161" s="4">
        <v>44130</v>
      </c>
      <c r="I161" s="1" t="str">
        <v>V CAIMAN DE ORO</v>
      </c>
      <c r="J161" s="1" t="str">
        <v>50m ESPALDA</v>
      </c>
      <c r="K161" s="3">
        <v>5.5925925925925924E-4</v>
      </c>
      <c r="L161" s="3" t="str" cm="1">
        <f t="array" ref="L161">IF(J161=0,"-",_xlfn.XLOOKUP(C161&amp;J161,O:O&amp;P:P,Q:Q,_xlfn.XLOOKUP(J161,U:U,V:V)))</f>
        <v>00:33,75</v>
      </c>
      <c r="M161" s="3">
        <f t="shared" si="2"/>
        <v>1.6863425925925921E-4</v>
      </c>
      <c r="O161" s="1">
        <v>16</v>
      </c>
      <c r="P161" s="1" t="str">
        <v>200m C.I.</v>
      </c>
      <c r="Q161" s="3" t="str">
        <v>02:28,47</v>
      </c>
    </row>
    <row r="162" spans="1:17" x14ac:dyDescent="0.25">
      <c r="A162" s="1">
        <v>2024</v>
      </c>
      <c r="B162" s="4">
        <v>38777</v>
      </c>
      <c r="C162" s="1">
        <v>14</v>
      </c>
      <c r="D162" s="2" t="str">
        <v xml:space="preserve">RAUL HOYOS </v>
      </c>
      <c r="E162" s="1" t="str">
        <v>MASTER</v>
      </c>
      <c r="F162" s="1" t="str">
        <v>INFANTIL B</v>
      </c>
      <c r="G162" s="1" t="str">
        <v>M</v>
      </c>
      <c r="H162" s="4">
        <v>44130</v>
      </c>
      <c r="I162" s="1" t="str">
        <v>V CAIMAN DE ORO</v>
      </c>
      <c r="J162" s="1" t="str">
        <v>50m PECHO</v>
      </c>
      <c r="K162" s="3">
        <v>5.4675925925925931E-4</v>
      </c>
      <c r="L162" s="3" cm="1">
        <f t="array" ref="L162">IF(J162=0,"-",_xlfn.XLOOKUP(C162&amp;J162,O:O&amp;P:P,Q:Q,_xlfn.XLOOKUP(J162,U:U,V:V)))</f>
        <v>4.3449074074074071E-4</v>
      </c>
      <c r="M162" s="3">
        <f t="shared" si="2"/>
        <v>1.122685185185186E-4</v>
      </c>
      <c r="O162" s="1">
        <v>17</v>
      </c>
      <c r="P162" s="1" t="str">
        <v>200m C.I.</v>
      </c>
      <c r="Q162" s="3" t="str">
        <v>02:23,11</v>
      </c>
    </row>
    <row r="163" spans="1:17" x14ac:dyDescent="0.25">
      <c r="A163" s="1">
        <v>2024</v>
      </c>
      <c r="B163" s="4">
        <v>40165</v>
      </c>
      <c r="C163" s="1">
        <v>11</v>
      </c>
      <c r="D163" s="2" t="str">
        <v>SAMUEL LEONARDO SARMIENTO</v>
      </c>
      <c r="E163" s="1" t="str">
        <v>DELFINES</v>
      </c>
      <c r="F163" s="1" t="str">
        <v>INFANTIL A</v>
      </c>
      <c r="G163" s="1" t="str">
        <v>M</v>
      </c>
      <c r="H163" s="4">
        <v>44130</v>
      </c>
      <c r="I163" s="1" t="str">
        <v>V CAIMAN DE ORO</v>
      </c>
      <c r="J163" s="1" t="str">
        <v>50m LIBRE</v>
      </c>
      <c r="K163" s="3">
        <v>5.4756944444444449E-4</v>
      </c>
      <c r="L163" s="3" cm="1">
        <f t="array" ref="L163">IF(J163=0,"-",_xlfn.XLOOKUP(C163&amp;J163,O:O&amp;P:P,Q:Q,_xlfn.XLOOKUP(J163,U:U,V:V)))</f>
        <v>3.9756944444444448E-4</v>
      </c>
      <c r="M163" s="3">
        <f t="shared" si="2"/>
        <v>1.5000000000000001E-4</v>
      </c>
      <c r="O163" s="1">
        <v>18</v>
      </c>
      <c r="P163" s="1" t="str">
        <v>200m C.I.</v>
      </c>
      <c r="Q163" s="3" t="str">
        <v>02:23,11</v>
      </c>
    </row>
    <row r="164" spans="1:17" x14ac:dyDescent="0.25">
      <c r="A164" s="1">
        <v>2024</v>
      </c>
      <c r="B164" s="4">
        <v>40165</v>
      </c>
      <c r="C164" s="1">
        <v>11</v>
      </c>
      <c r="D164" s="2" t="str">
        <v>SAMUEL LEONARDO SARMIENTO</v>
      </c>
      <c r="E164" s="1" t="str">
        <v>DELFINES</v>
      </c>
      <c r="F164" s="1" t="str">
        <v>INFANTIL A</v>
      </c>
      <c r="G164" s="1" t="str">
        <v>M</v>
      </c>
      <c r="H164" s="4">
        <v>44130</v>
      </c>
      <c r="I164" s="1" t="str">
        <v>V CAIMAN DE ORO</v>
      </c>
      <c r="J164" s="1" t="str">
        <v>100m LIBRE</v>
      </c>
      <c r="K164" s="3">
        <v>1.1827546296296295E-3</v>
      </c>
      <c r="L164" s="3" cm="1">
        <f t="array" ref="L164">IF(J164=0,"-",_xlfn.XLOOKUP(C164&amp;J164,O:O&amp;P:P,Q:Q,_xlfn.XLOOKUP(J164,U:U,V:V)))</f>
        <v>8.1018518518518516E-4</v>
      </c>
      <c r="M164" s="3">
        <f t="shared" si="2"/>
        <v>3.7256944444444436E-4</v>
      </c>
      <c r="O164" s="1">
        <v>19</v>
      </c>
      <c r="P164" s="1" t="str">
        <v>200m C.I.</v>
      </c>
      <c r="Q164" s="3" t="str">
        <v>02:21,02</v>
      </c>
    </row>
    <row r="165" spans="1:17" x14ac:dyDescent="0.25">
      <c r="A165" s="1">
        <v>2024</v>
      </c>
      <c r="B165" s="4">
        <v>40165</v>
      </c>
      <c r="C165" s="1">
        <v>11</v>
      </c>
      <c r="D165" s="2" t="str">
        <v>SAMUEL LEONARDO SARMIENTO</v>
      </c>
      <c r="E165" s="1" t="str">
        <v>DELFINES</v>
      </c>
      <c r="F165" s="1" t="str">
        <v>INFANTIL A</v>
      </c>
      <c r="G165" s="1" t="str">
        <v>M</v>
      </c>
      <c r="H165" s="4">
        <v>44130</v>
      </c>
      <c r="I165" s="1" t="str">
        <v>V CAIMAN DE ORO</v>
      </c>
      <c r="J165" s="1" t="str">
        <v>50m ESPALDA</v>
      </c>
      <c r="K165" s="3">
        <v>6.5081018518518515E-4</v>
      </c>
      <c r="L165" s="3" cm="1">
        <f t="array" ref="L165">IF(J165=0,"-",_xlfn.XLOOKUP(C165&amp;J165,O:O&amp;P:P,Q:Q,_xlfn.XLOOKUP(J165,U:U,V:V)))</f>
        <v>4.8912037037037034E-4</v>
      </c>
      <c r="M165" s="3">
        <f t="shared" si="2"/>
        <v>1.6168981481481481E-4</v>
      </c>
      <c r="O165" s="1">
        <v>10</v>
      </c>
      <c r="P165" s="1" t="str">
        <v>400m C.I.</v>
      </c>
      <c r="Q165" s="3">
        <v>4.8611111111111112E-3</v>
      </c>
    </row>
    <row r="166" spans="1:17" x14ac:dyDescent="0.25">
      <c r="A166" s="1">
        <v>2024</v>
      </c>
      <c r="B166" s="4">
        <v>40165</v>
      </c>
      <c r="C166" s="1">
        <v>11</v>
      </c>
      <c r="D166" s="2" t="str">
        <v>SAMUEL LEONARDO SARMIENTO</v>
      </c>
      <c r="E166" s="1" t="str">
        <v>DELFINES</v>
      </c>
      <c r="F166" s="1" t="str">
        <v>INFANTIL A</v>
      </c>
      <c r="G166" s="1" t="str">
        <v>M</v>
      </c>
      <c r="H166" s="4">
        <v>44130</v>
      </c>
      <c r="I166" s="1" t="str">
        <v>V CAIMAN DE ORO</v>
      </c>
      <c r="J166" s="1" t="str">
        <v>50m PECHO</v>
      </c>
      <c r="K166" s="3">
        <v>7.2337962962962959E-4</v>
      </c>
      <c r="L166" s="3" cm="1">
        <f t="array" ref="L166">IF(J166=0,"-",_xlfn.XLOOKUP(C166&amp;J166,O:O&amp;P:P,Q:Q,_xlfn.XLOOKUP(J166,U:U,V:V)))</f>
        <v>5.4976851851851855E-4</v>
      </c>
      <c r="M166" s="3">
        <f t="shared" si="2"/>
        <v>1.7361111111111104E-4</v>
      </c>
      <c r="O166" s="1">
        <v>11</v>
      </c>
      <c r="P166" s="1" t="str">
        <v>400m C.I.</v>
      </c>
      <c r="Q166" s="3">
        <v>4.8611111111111112E-3</v>
      </c>
    </row>
    <row r="167" spans="1:17" x14ac:dyDescent="0.25">
      <c r="A167" s="1">
        <v>2024</v>
      </c>
      <c r="B167" s="4">
        <v>40210</v>
      </c>
      <c r="C167" s="1">
        <v>10</v>
      </c>
      <c r="D167" s="2" t="str">
        <v>SAMUEL TORRES FABRA</v>
      </c>
      <c r="E167" s="1" t="str">
        <v>AQUAPLANET</v>
      </c>
      <c r="F167" s="1" t="str">
        <v>PRE B</v>
      </c>
      <c r="G167" s="1" t="str">
        <v>M</v>
      </c>
      <c r="H167" s="4">
        <v>44130</v>
      </c>
      <c r="I167" s="1" t="str">
        <v>V CAIMAN DE ORO</v>
      </c>
      <c r="J167" s="1" t="str">
        <v>50m LIBRE</v>
      </c>
      <c r="K167" s="3">
        <v>3.8587962962962968E-4</v>
      </c>
      <c r="L167" s="3" cm="1">
        <f t="array" ref="L167">IF(J167=0,"-",_xlfn.XLOOKUP(C167&amp;J167,O:O&amp;P:P,Q:Q,_xlfn.XLOOKUP(J167,U:U,V:V)))</f>
        <v>3.9756944444444448E-4</v>
      </c>
      <c r="M167" s="3">
        <f t="shared" si="2"/>
        <v>-1.1689814814814798E-5</v>
      </c>
      <c r="O167" s="1">
        <v>12</v>
      </c>
      <c r="P167" s="1" t="str">
        <v>400m C.I.</v>
      </c>
      <c r="Q167" s="3">
        <v>4.3981481481481484E-3</v>
      </c>
    </row>
    <row r="168" spans="1:17" x14ac:dyDescent="0.25">
      <c r="A168" s="1">
        <v>2024</v>
      </c>
      <c r="B168" s="4">
        <v>40210</v>
      </c>
      <c r="C168" s="1">
        <v>10</v>
      </c>
      <c r="D168" s="2" t="str">
        <v>SAMUEL TORRES FABRA</v>
      </c>
      <c r="E168" s="1" t="str">
        <v>AQUAPLANET</v>
      </c>
      <c r="F168" s="1" t="str">
        <v>PRE B</v>
      </c>
      <c r="G168" s="1" t="str">
        <v>M</v>
      </c>
      <c r="H168" s="4">
        <v>44130</v>
      </c>
      <c r="I168" s="1" t="str">
        <v>V CAIMAN DE ORO</v>
      </c>
      <c r="J168" s="1" t="str">
        <v>100m LIBRE</v>
      </c>
      <c r="K168" s="3">
        <v>9.1782407407407405E-4</v>
      </c>
      <c r="L168" s="3" cm="1">
        <f t="array" ref="L168">IF(J168=0,"-",_xlfn.XLOOKUP(C168&amp;J168,O:O&amp;P:P,Q:Q,_xlfn.XLOOKUP(J168,U:U,V:V)))</f>
        <v>8.1018518518518516E-4</v>
      </c>
      <c r="M168" s="3">
        <f t="shared" si="2"/>
        <v>1.0763888888888889E-4</v>
      </c>
      <c r="O168" s="1">
        <v>13</v>
      </c>
      <c r="P168" s="1" t="str">
        <v>400m C.I.</v>
      </c>
      <c r="Q168" s="3" t="str">
        <v>06:00,28</v>
      </c>
    </row>
    <row r="169" spans="1:17" x14ac:dyDescent="0.25">
      <c r="A169" s="1">
        <v>2024</v>
      </c>
      <c r="B169" s="4">
        <v>40210</v>
      </c>
      <c r="C169" s="1">
        <v>10</v>
      </c>
      <c r="D169" s="2" t="str">
        <v>SAMUEL TORRES FABRA</v>
      </c>
      <c r="E169" s="1" t="str">
        <v>AQUAPLANET</v>
      </c>
      <c r="F169" s="1" t="str">
        <v>PRE B</v>
      </c>
      <c r="G169" s="1" t="str">
        <v>M</v>
      </c>
      <c r="H169" s="4">
        <v>44130</v>
      </c>
      <c r="I169" s="1" t="str">
        <v>V CAIMAN DE ORO</v>
      </c>
      <c r="J169" s="1" t="str">
        <v>50m MARIPOSA</v>
      </c>
      <c r="K169" s="3">
        <v>4.153935185185185E-4</v>
      </c>
      <c r="L169" s="3" cm="1">
        <f t="array" ref="L169">IF(J169=0,"-",_xlfn.XLOOKUP(C169&amp;J169,O:O&amp;P:P,Q:Q,_xlfn.XLOOKUP(J169,U:U,V:V)))</f>
        <v>4.6087962962962961E-4</v>
      </c>
      <c r="M169" s="3">
        <f t="shared" si="2"/>
        <v>-4.5486111111111107E-5</v>
      </c>
      <c r="O169" s="1">
        <v>14</v>
      </c>
      <c r="P169" s="1" t="str">
        <v>400m C.I.</v>
      </c>
      <c r="Q169" s="3" t="str">
        <v>05:46,00</v>
      </c>
    </row>
    <row r="170" spans="1:17" x14ac:dyDescent="0.25">
      <c r="A170" s="1">
        <v>2024</v>
      </c>
      <c r="B170" s="4">
        <v>40632</v>
      </c>
      <c r="C170" s="1">
        <v>9</v>
      </c>
      <c r="D170" s="2" t="str">
        <v>SEBASTIAN RUIZ COGOLLO</v>
      </c>
      <c r="E170" s="1" t="str">
        <v>DELFINES</v>
      </c>
      <c r="F170" s="1" t="str">
        <v>PRE A</v>
      </c>
      <c r="G170" s="1" t="str">
        <v>M</v>
      </c>
      <c r="H170" s="4">
        <v>44130</v>
      </c>
      <c r="I170" s="1" t="str">
        <v>V CAIMAN DE ORO</v>
      </c>
      <c r="J170" s="1" t="str">
        <v>50m LIBRE</v>
      </c>
      <c r="K170" s="3">
        <v>4.861111111111111E-4</v>
      </c>
      <c r="L170" s="3" cm="1">
        <f t="array" ref="L170">IF(J170=0,"-",_xlfn.XLOOKUP(C170&amp;J170,O:O&amp;P:P,Q:Q,_xlfn.XLOOKUP(J170,U:U,V:V)))</f>
        <v>3.9756944444444448E-4</v>
      </c>
      <c r="M170" s="3">
        <f t="shared" si="2"/>
        <v>8.8541666666666619E-5</v>
      </c>
      <c r="O170" s="1">
        <v>15</v>
      </c>
      <c r="P170" s="1" t="str">
        <v>400m C.I.</v>
      </c>
      <c r="Q170" s="3" t="str">
        <v>05:32,62</v>
      </c>
    </row>
    <row r="171" spans="1:17" x14ac:dyDescent="0.25">
      <c r="A171" s="1">
        <v>2024</v>
      </c>
      <c r="B171" s="4">
        <v>40632</v>
      </c>
      <c r="C171" s="1">
        <v>9</v>
      </c>
      <c r="D171" s="2" t="str">
        <v>SEBASTIAN RUIZ COGOLLO</v>
      </c>
      <c r="E171" s="1" t="str">
        <v>DELFINES</v>
      </c>
      <c r="F171" s="1" t="str">
        <v>PRE A</v>
      </c>
      <c r="G171" s="1" t="str">
        <v>M</v>
      </c>
      <c r="H171" s="4">
        <v>44130</v>
      </c>
      <c r="I171" s="1" t="str">
        <v>V CAIMAN DE ORO</v>
      </c>
      <c r="J171" s="1" t="str">
        <v>100m LIBRE</v>
      </c>
      <c r="K171" s="3">
        <v>1.0648148148148149E-3</v>
      </c>
      <c r="L171" s="3" cm="1">
        <f t="array" ref="L171">IF(J171=0,"-",_xlfn.XLOOKUP(C171&amp;J171,O:O&amp;P:P,Q:Q,_xlfn.XLOOKUP(J171,U:U,V:V)))</f>
        <v>8.1018518518518516E-4</v>
      </c>
      <c r="M171" s="3">
        <f t="shared" si="2"/>
        <v>2.5462962962962972E-4</v>
      </c>
      <c r="O171" s="1">
        <v>16</v>
      </c>
      <c r="P171" s="1" t="str">
        <v>400m C.I.</v>
      </c>
      <c r="Q171" s="3" t="str">
        <v>05:20,59</v>
      </c>
    </row>
    <row r="172" spans="1:17" x14ac:dyDescent="0.25">
      <c r="A172" s="1">
        <v>2024</v>
      </c>
      <c r="B172" s="4">
        <v>40632</v>
      </c>
      <c r="C172" s="1">
        <v>9</v>
      </c>
      <c r="D172" s="2" t="str">
        <v>SEBASTIAN RUIZ COGOLLO</v>
      </c>
      <c r="E172" s="1" t="str">
        <v>DELFINES</v>
      </c>
      <c r="F172" s="1" t="str">
        <v>PRE A</v>
      </c>
      <c r="G172" s="1" t="str">
        <v>M</v>
      </c>
      <c r="H172" s="4">
        <v>44130</v>
      </c>
      <c r="I172" s="1" t="str">
        <v>V CAIMAN DE ORO</v>
      </c>
      <c r="J172" s="1" t="str">
        <v>50m MARIPOSA</v>
      </c>
      <c r="K172" s="3">
        <v>5.7650462962962961E-4</v>
      </c>
      <c r="L172" s="3" cm="1">
        <f t="array" ref="L172">IF(J172=0,"-",_xlfn.XLOOKUP(C172&amp;J172,O:O&amp;P:P,Q:Q,_xlfn.XLOOKUP(J172,U:U,V:V)))</f>
        <v>4.6087962962962961E-4</v>
      </c>
      <c r="M172" s="3">
        <f t="shared" si="2"/>
        <v>1.1562500000000001E-4</v>
      </c>
      <c r="O172" s="1">
        <v>17</v>
      </c>
      <c r="P172" s="1" t="str">
        <v>400m C.I.</v>
      </c>
      <c r="Q172" s="3" t="str">
        <v>05:09,29</v>
      </c>
    </row>
    <row r="173" spans="1:17" x14ac:dyDescent="0.25">
      <c r="A173" s="1">
        <v>2024</v>
      </c>
      <c r="B173" s="4">
        <v>40632</v>
      </c>
      <c r="C173" s="1">
        <v>9</v>
      </c>
      <c r="D173" s="2" t="str">
        <v>SEBASTIAN RUIZ COGOLLO</v>
      </c>
      <c r="E173" s="1" t="str">
        <v>DELFINES</v>
      </c>
      <c r="F173" s="1" t="str">
        <v>PRE A</v>
      </c>
      <c r="G173" s="1" t="str">
        <v>M</v>
      </c>
      <c r="H173" s="4">
        <v>44130</v>
      </c>
      <c r="I173" s="1" t="str">
        <v>V CAIMAN DE ORO</v>
      </c>
      <c r="J173" s="1" t="str">
        <v>50m PECHO</v>
      </c>
      <c r="K173" s="3">
        <v>7.0671296296296302E-4</v>
      </c>
      <c r="L173" s="3" cm="1">
        <f t="array" ref="L173">IF(J173=0,"-",_xlfn.XLOOKUP(C173&amp;J173,O:O&amp;P:P,Q:Q,_xlfn.XLOOKUP(J173,U:U,V:V)))</f>
        <v>5.4976851851851855E-4</v>
      </c>
      <c r="M173" s="3">
        <f t="shared" si="2"/>
        <v>1.5694444444444447E-4</v>
      </c>
      <c r="O173" s="1">
        <v>18</v>
      </c>
      <c r="P173" s="1" t="str">
        <v>400m C.I.</v>
      </c>
      <c r="Q173" s="3" t="str">
        <v>05:09,29</v>
      </c>
    </row>
    <row r="174" spans="1:17" x14ac:dyDescent="0.25">
      <c r="A174" s="1">
        <v>2024</v>
      </c>
      <c r="B174" s="4">
        <v>39558</v>
      </c>
      <c r="C174" s="1">
        <v>12</v>
      </c>
      <c r="D174" s="2" t="str">
        <v>ANDRES EDUARDO VICUÑA RIVAS</v>
      </c>
      <c r="E174" s="1" t="str">
        <v>MASTER</v>
      </c>
      <c r="F174" s="1" t="str">
        <v>INFANTIL A</v>
      </c>
      <c r="G174" s="1" t="str">
        <v>M</v>
      </c>
      <c r="H174" s="4" t="str">
        <v>16/03/2024</v>
      </c>
      <c r="I174" s="1" t="str">
        <v>CHEQUEO DEPARTAMENTAL</v>
      </c>
      <c r="J174" s="1" t="str">
        <v>400m LIBRE</v>
      </c>
      <c r="K174" s="3">
        <v>4.5688657407407405E-3</v>
      </c>
      <c r="L174" s="3" cm="1">
        <f t="array" ref="L174">IF(J174=0,"-",_xlfn.XLOOKUP(C174&amp;J174,O:O&amp;P:P,Q:Q,_xlfn.XLOOKUP(J174,U:U,V:V)))</f>
        <v>3.5520833333333329E-3</v>
      </c>
      <c r="M174" s="3">
        <f t="shared" si="2"/>
        <v>1.0167824074074077E-3</v>
      </c>
      <c r="O174" s="1">
        <v>19</v>
      </c>
      <c r="P174" s="1" t="str">
        <v>400m C.I.</v>
      </c>
      <c r="Q174" s="3" t="str">
        <v>05:05,19</v>
      </c>
    </row>
    <row r="175" spans="1:17" x14ac:dyDescent="0.25">
      <c r="A175" s="1">
        <v>2024</v>
      </c>
      <c r="B175" s="4">
        <v>39558</v>
      </c>
      <c r="C175" s="1">
        <v>12</v>
      </c>
      <c r="D175" s="2" t="str">
        <v>ANDRES EDUARDO VICUÑA RIVAS</v>
      </c>
      <c r="E175" s="1" t="str">
        <v>MASTER</v>
      </c>
      <c r="F175" s="1" t="str">
        <v>INFANTIL A</v>
      </c>
      <c r="G175" s="1" t="str">
        <v>M</v>
      </c>
      <c r="H175" s="4" t="str">
        <v>16/03/2024</v>
      </c>
      <c r="I175" s="1" t="str">
        <v>CHEQUEO DEPARTAMENTAL</v>
      </c>
      <c r="J175" s="1" t="str">
        <v>200m LIBRE</v>
      </c>
      <c r="K175" s="3">
        <v>2.1452546296296298E-3</v>
      </c>
      <c r="L175" s="3" cm="1">
        <f t="array" ref="L175">IF(J175=0,"-",_xlfn.XLOOKUP(C175&amp;J175,O:O&amp;P:P,Q:Q,_xlfn.XLOOKUP(J175,U:U,V:V)))</f>
        <v>1.6855324074074073E-3</v>
      </c>
      <c r="M175" s="3">
        <f t="shared" si="2"/>
        <v>4.5972222222222248E-4</v>
      </c>
    </row>
    <row r="176" spans="1:17" x14ac:dyDescent="0.25">
      <c r="A176" s="1">
        <v>2024</v>
      </c>
      <c r="B176" s="4">
        <v>39884</v>
      </c>
      <c r="C176" s="1">
        <v>11</v>
      </c>
      <c r="D176" s="2" t="str">
        <v>ANGHEL GABRIEL CARDENAS SUAREZ</v>
      </c>
      <c r="E176" s="1" t="str">
        <v>NNG</v>
      </c>
      <c r="F176" s="1" t="str">
        <v>INFANTIL A</v>
      </c>
      <c r="G176" s="1" t="str">
        <v>M</v>
      </c>
      <c r="H176" s="4" t="str">
        <v>16/03/2024</v>
      </c>
      <c r="I176" s="1" t="str">
        <v>CHEQUEO DEPARTAMENTAL</v>
      </c>
      <c r="J176" s="1" t="str">
        <v>400m LIBRE</v>
      </c>
      <c r="K176" s="3">
        <v>5.7537037037037036E-3</v>
      </c>
      <c r="L176" s="3" cm="1">
        <f t="array" ref="L176">IF(J176=0,"-",_xlfn.XLOOKUP(C176&amp;J176,O:O&amp;P:P,Q:Q,_xlfn.XLOOKUP(J176,U:U,V:V)))</f>
        <v>3.8194444444444443E-3</v>
      </c>
      <c r="M176" s="3">
        <f t="shared" si="2"/>
        <v>1.9342592592592593E-3</v>
      </c>
    </row>
    <row r="177" spans="1:13" x14ac:dyDescent="0.25">
      <c r="A177" s="1">
        <v>2024</v>
      </c>
      <c r="B177" s="4">
        <v>39884</v>
      </c>
      <c r="C177" s="1">
        <v>11</v>
      </c>
      <c r="D177" s="2" t="str">
        <v>ANGHEL GABRIEL CARDENAS SUAREZ</v>
      </c>
      <c r="E177" s="1" t="str">
        <v>NNG</v>
      </c>
      <c r="F177" s="1" t="str">
        <v>INFANTIL A</v>
      </c>
      <c r="G177" s="1" t="str">
        <v>M</v>
      </c>
      <c r="H177" s="4" t="str">
        <v>16/03/2024</v>
      </c>
      <c r="I177" s="1" t="str">
        <v>CHEQUEO DEPARTAMENTAL</v>
      </c>
      <c r="J177" s="1" t="str">
        <v>200m LIBRE</v>
      </c>
      <c r="K177" s="3">
        <v>2.9850694444444447E-3</v>
      </c>
      <c r="L177" s="3" cm="1">
        <f t="array" ref="L177">IF(J177=0,"-",_xlfn.XLOOKUP(C177&amp;J177,O:O&amp;P:P,Q:Q,_xlfn.XLOOKUP(J177,U:U,V:V)))</f>
        <v>1.8518518518518517E-3</v>
      </c>
      <c r="M177" s="3">
        <f t="shared" si="2"/>
        <v>1.133217592592593E-3</v>
      </c>
    </row>
    <row r="178" spans="1:13" x14ac:dyDescent="0.25">
      <c r="A178" s="1">
        <v>2024</v>
      </c>
      <c r="B178" s="4">
        <v>39884</v>
      </c>
      <c r="C178" s="1">
        <v>11</v>
      </c>
      <c r="D178" s="2" t="str">
        <v>ANGHEL GABRIEL CARDENAS SUAREZ</v>
      </c>
      <c r="E178" s="1" t="str">
        <v>NNG</v>
      </c>
      <c r="F178" s="1" t="str">
        <v>INFANTIL A</v>
      </c>
      <c r="G178" s="1" t="str">
        <v>M</v>
      </c>
      <c r="H178" s="4" t="str">
        <v>16/03/2024</v>
      </c>
      <c r="I178" s="1" t="str">
        <v>CHEQUEO DEPARTAMENTAL</v>
      </c>
      <c r="J178" s="1" t="str">
        <v>50m PECHO</v>
      </c>
      <c r="K178" s="3">
        <v>7.8020833333333327E-4</v>
      </c>
      <c r="L178" s="3" cm="1">
        <f t="array" ref="L178">IF(J178=0,"-",_xlfn.XLOOKUP(C178&amp;J178,O:O&amp;P:P,Q:Q,_xlfn.XLOOKUP(J178,U:U,V:V)))</f>
        <v>5.4976851851851855E-4</v>
      </c>
      <c r="M178" s="3">
        <f t="shared" si="2"/>
        <v>2.3043981481481472E-4</v>
      </c>
    </row>
    <row r="179" spans="1:13" x14ac:dyDescent="0.25">
      <c r="A179" s="1">
        <v>2024</v>
      </c>
      <c r="B179" s="4">
        <v>39569</v>
      </c>
      <c r="C179" s="1">
        <v>12</v>
      </c>
      <c r="D179" s="2" t="str">
        <v>DAVID MACHADO JULIO</v>
      </c>
      <c r="E179" s="1" t="str">
        <v>NNG</v>
      </c>
      <c r="F179" s="1" t="str">
        <v>INFANTIL A</v>
      </c>
      <c r="G179" s="1" t="str">
        <v>M</v>
      </c>
      <c r="H179" s="4" t="str">
        <v>16/03/2024</v>
      </c>
      <c r="I179" s="1" t="str">
        <v>CHEQUEO DEPARTAMENTAL</v>
      </c>
      <c r="J179" s="1" t="str">
        <v>400m LIBRE</v>
      </c>
      <c r="K179" s="3">
        <v>5.0248842592592593E-3</v>
      </c>
      <c r="L179" s="3" cm="1">
        <f t="array" ref="L179">IF(J179=0,"-",_xlfn.XLOOKUP(C179&amp;J179,O:O&amp;P:P,Q:Q,_xlfn.XLOOKUP(J179,U:U,V:V)))</f>
        <v>3.5520833333333329E-3</v>
      </c>
      <c r="M179" s="3">
        <f t="shared" si="2"/>
        <v>1.4728009259259264E-3</v>
      </c>
    </row>
    <row r="180" spans="1:13" x14ac:dyDescent="0.25">
      <c r="A180" s="1">
        <v>2024</v>
      </c>
      <c r="B180" s="4">
        <v>39569</v>
      </c>
      <c r="C180" s="1">
        <v>12</v>
      </c>
      <c r="D180" s="2" t="str">
        <v>DAVID MACHADO JULIO</v>
      </c>
      <c r="E180" s="1" t="str">
        <v>NNG</v>
      </c>
      <c r="F180" s="1" t="str">
        <v>INFANTIL A</v>
      </c>
      <c r="G180" s="1" t="str">
        <v>M</v>
      </c>
      <c r="H180" s="4" t="str">
        <v>16/03/2024</v>
      </c>
      <c r="I180" s="1" t="str">
        <v>CHEQUEO DEPARTAMENTAL</v>
      </c>
      <c r="J180" s="1" t="str">
        <v>200m LIBRE</v>
      </c>
      <c r="K180" s="3">
        <v>2.421875E-3</v>
      </c>
      <c r="L180" s="3" cm="1">
        <f t="array" ref="L180">IF(J180=0,"-",_xlfn.XLOOKUP(C180&amp;J180,O:O&amp;P:P,Q:Q,_xlfn.XLOOKUP(J180,U:U,V:V)))</f>
        <v>1.6855324074074073E-3</v>
      </c>
      <c r="M180" s="3">
        <f t="shared" si="2"/>
        <v>7.3634259259259269E-4</v>
      </c>
    </row>
    <row r="181" spans="1:13" x14ac:dyDescent="0.25">
      <c r="A181" s="1">
        <v>2024</v>
      </c>
      <c r="B181" s="4">
        <v>39569</v>
      </c>
      <c r="C181" s="1">
        <v>12</v>
      </c>
      <c r="D181" s="2" t="str">
        <v>DAVID MACHADO JULIO</v>
      </c>
      <c r="E181" s="1" t="str">
        <v>NNG</v>
      </c>
      <c r="F181" s="1" t="str">
        <v>INFANTIL A</v>
      </c>
      <c r="G181" s="1" t="str">
        <v>M</v>
      </c>
      <c r="H181" s="4" t="str">
        <v>16/03/2024</v>
      </c>
      <c r="I181" s="1" t="str">
        <v>CHEQUEO DEPARTAMENTAL</v>
      </c>
      <c r="J181" s="1" t="str">
        <v>50m PECHO</v>
      </c>
      <c r="K181" s="3">
        <v>8.17824074074074E-4</v>
      </c>
      <c r="L181" s="3" cm="1">
        <f t="array" ref="L181">IF(J181=0,"-",_xlfn.XLOOKUP(C181&amp;J181,O:O&amp;P:P,Q:Q,_xlfn.XLOOKUP(J181,U:U,V:V)))</f>
        <v>4.8611111111111104E-4</v>
      </c>
      <c r="M181" s="3">
        <f t="shared" si="2"/>
        <v>3.3171296296296296E-4</v>
      </c>
    </row>
    <row r="182" spans="1:13" x14ac:dyDescent="0.25">
      <c r="A182" s="1">
        <v>2024</v>
      </c>
      <c r="B182" s="4">
        <v>40875</v>
      </c>
      <c r="C182" s="1">
        <v>9</v>
      </c>
      <c r="D182" s="2" t="str">
        <v xml:space="preserve">GABRIEL HOYOS </v>
      </c>
      <c r="E182" s="1" t="str">
        <v>MASTER</v>
      </c>
      <c r="F182" s="1" t="str">
        <v>PRE A</v>
      </c>
      <c r="G182" s="1" t="str">
        <v>M</v>
      </c>
      <c r="H182" s="4" t="str">
        <v>16/03/2024</v>
      </c>
      <c r="I182" s="1" t="str">
        <v>CHEQUEO DEPARTAMENTAL</v>
      </c>
      <c r="J182" s="1" t="str">
        <v>400m LIBRE</v>
      </c>
      <c r="K182" s="3">
        <v>6.4311342592592588E-3</v>
      </c>
      <c r="L182" s="3" cm="1">
        <f t="array" ref="L182">IF(J182=0,"-",_xlfn.XLOOKUP(C182&amp;J182,O:O&amp;P:P,Q:Q,_xlfn.XLOOKUP(J182,U:U,V:V)))</f>
        <v>3.8194444444444443E-3</v>
      </c>
      <c r="M182" s="3">
        <f t="shared" si="2"/>
        <v>2.6116898148148145E-3</v>
      </c>
    </row>
    <row r="183" spans="1:13" x14ac:dyDescent="0.25">
      <c r="A183" s="1">
        <v>2024</v>
      </c>
      <c r="B183" s="4">
        <v>40875</v>
      </c>
      <c r="C183" s="1">
        <v>9</v>
      </c>
      <c r="D183" s="2" t="str">
        <v xml:space="preserve">GABRIEL HOYOS </v>
      </c>
      <c r="E183" s="1" t="str">
        <v>MASTER</v>
      </c>
      <c r="F183" s="1" t="str">
        <v>PRE A</v>
      </c>
      <c r="G183" s="1" t="str">
        <v>M</v>
      </c>
      <c r="H183" s="4" t="str">
        <v>16/03/2024</v>
      </c>
      <c r="I183" s="1" t="str">
        <v>CHEQUEO DEPARTAMENTAL</v>
      </c>
      <c r="J183" s="1" t="str">
        <v>50m PECHO</v>
      </c>
      <c r="K183" s="3">
        <v>8.4629629629629638E-4</v>
      </c>
      <c r="L183" s="3" cm="1">
        <f t="array" ref="L183">IF(J183=0,"-",_xlfn.XLOOKUP(C183&amp;J183,O:O&amp;P:P,Q:Q,_xlfn.XLOOKUP(J183,U:U,V:V)))</f>
        <v>5.4976851851851855E-4</v>
      </c>
      <c r="M183" s="3">
        <f t="shared" si="2"/>
        <v>2.9652777777777783E-4</v>
      </c>
    </row>
    <row r="184" spans="1:13" x14ac:dyDescent="0.25">
      <c r="A184" s="1">
        <v>2024</v>
      </c>
      <c r="B184" s="4">
        <v>38990</v>
      </c>
      <c r="C184" s="1">
        <v>14</v>
      </c>
      <c r="D184" s="2" t="str">
        <v>GERMAN SEGURA CABRALES</v>
      </c>
      <c r="E184" s="1" t="str">
        <v>AQUARIUM</v>
      </c>
      <c r="F184" s="1" t="str">
        <v>INFANTIL B</v>
      </c>
      <c r="G184" s="1" t="str">
        <v>M</v>
      </c>
      <c r="H184" s="4" t="str">
        <v>16/03/2024</v>
      </c>
      <c r="I184" s="1" t="str">
        <v>CHEQUEO DEPARTAMENTAL</v>
      </c>
      <c r="J184" s="1" t="str">
        <v>400m LIBRE</v>
      </c>
      <c r="K184" s="3">
        <v>3.6368055555555559E-3</v>
      </c>
      <c r="L184" s="3" cm="1">
        <f t="array" ref="L184">IF(J184=0,"-",_xlfn.XLOOKUP(C184&amp;J184,O:O&amp;P:P,Q:Q,_xlfn.XLOOKUP(J184,U:U,V:V)))</f>
        <v>3.3872685185185182E-3</v>
      </c>
      <c r="M184" s="3">
        <f t="shared" si="2"/>
        <v>2.495370370370377E-4</v>
      </c>
    </row>
    <row r="185" spans="1:13" x14ac:dyDescent="0.25">
      <c r="A185" s="1">
        <v>2024</v>
      </c>
      <c r="B185" s="4">
        <v>39082</v>
      </c>
      <c r="C185" s="1">
        <v>13</v>
      </c>
      <c r="D185" s="2" t="str">
        <v>ISAAC BURITICÁ OTALVARO</v>
      </c>
      <c r="E185" s="1" t="str">
        <v>NNG</v>
      </c>
      <c r="F185" s="1" t="str">
        <v>INFANTIL B</v>
      </c>
      <c r="G185" s="1" t="str">
        <v>M</v>
      </c>
      <c r="H185" s="4" t="str">
        <v>16/03/2024</v>
      </c>
      <c r="I185" s="1" t="str">
        <v>CHEQUEO DEPARTAMENTAL</v>
      </c>
      <c r="J185" s="1" t="str">
        <v>400m LIBRE</v>
      </c>
      <c r="K185" s="3">
        <v>4.43287037037037E-3</v>
      </c>
      <c r="L185" s="3" cm="1">
        <f t="array" ref="L185">IF(J185=0,"-",_xlfn.XLOOKUP(C185&amp;J185,O:O&amp;P:P,Q:Q,_xlfn.XLOOKUP(J185,U:U,V:V)))</f>
        <v>3.5520833333333329E-3</v>
      </c>
      <c r="M185" s="3">
        <f t="shared" si="2"/>
        <v>8.8078703703703713E-4</v>
      </c>
    </row>
    <row r="186" spans="1:13" x14ac:dyDescent="0.25">
      <c r="A186" s="1">
        <v>2024</v>
      </c>
      <c r="B186" s="4">
        <v>39082</v>
      </c>
      <c r="C186" s="1">
        <v>13</v>
      </c>
      <c r="D186" s="2" t="str">
        <v>ISAAC BURITICÁ OTALVARO</v>
      </c>
      <c r="E186" s="1" t="str">
        <v>NNG</v>
      </c>
      <c r="F186" s="1" t="str">
        <v>INFANTIL B</v>
      </c>
      <c r="G186" s="1" t="str">
        <v>M</v>
      </c>
      <c r="H186" s="4" t="str">
        <v>16/03/2024</v>
      </c>
      <c r="I186" s="1" t="str">
        <v>CHEQUEO DEPARTAMENTAL</v>
      </c>
      <c r="J186" s="1" t="str">
        <v>200m LIBRE</v>
      </c>
      <c r="K186" s="3">
        <v>2.6568287037037038E-3</v>
      </c>
      <c r="L186" s="3" cm="1">
        <f t="array" ref="L186">IF(J186=0,"-",_xlfn.XLOOKUP(C186&amp;J186,O:O&amp;P:P,Q:Q,_xlfn.XLOOKUP(J186,U:U,V:V)))</f>
        <v>1.6855324074074073E-3</v>
      </c>
      <c r="M186" s="3">
        <f t="shared" ref="M186:M249" si="3">IFERROR((K186-L186),"-")</f>
        <v>9.7129629629629649E-4</v>
      </c>
    </row>
    <row r="187" spans="1:13" x14ac:dyDescent="0.25">
      <c r="A187" s="1">
        <v>2024</v>
      </c>
      <c r="B187" s="4">
        <v>39082</v>
      </c>
      <c r="C187" s="1">
        <v>13</v>
      </c>
      <c r="D187" s="2" t="str">
        <v>ISAAC BURITICÁ OTALVARO</v>
      </c>
      <c r="E187" s="1" t="str">
        <v>NNG</v>
      </c>
      <c r="F187" s="1" t="str">
        <v>INFANTIL B</v>
      </c>
      <c r="G187" s="1" t="str">
        <v>M</v>
      </c>
      <c r="H187" s="4" t="str">
        <v>16/03/2024</v>
      </c>
      <c r="I187" s="1" t="str">
        <v>CHEQUEO DEPARTAMENTAL</v>
      </c>
      <c r="J187" s="1" t="str">
        <v>50m PECHO</v>
      </c>
      <c r="K187" s="3">
        <v>5.6168981481481478E-4</v>
      </c>
      <c r="L187" s="3" cm="1">
        <f t="array" ref="L187">IF(J187=0,"-",_xlfn.XLOOKUP(C187&amp;J187,O:O&amp;P:P,Q:Q,_xlfn.XLOOKUP(J187,U:U,V:V)))</f>
        <v>4.7604166666666671E-4</v>
      </c>
      <c r="M187" s="3">
        <f t="shared" si="3"/>
        <v>8.5648148148148064E-5</v>
      </c>
    </row>
    <row r="188" spans="1:13" x14ac:dyDescent="0.25">
      <c r="A188" s="1">
        <v>2024</v>
      </c>
      <c r="B188" s="4">
        <v>39727</v>
      </c>
      <c r="C188" s="1">
        <v>12</v>
      </c>
      <c r="D188" s="2" t="str">
        <v>JAFET ALVAREZ</v>
      </c>
      <c r="E188" s="1" t="str">
        <v>NNG</v>
      </c>
      <c r="F188" s="1" t="str">
        <v>INFANTIL A</v>
      </c>
      <c r="G188" s="1" t="str">
        <v>M</v>
      </c>
      <c r="H188" s="4" t="str">
        <v>16/03/2024</v>
      </c>
      <c r="I188" s="1" t="str">
        <v>CHEQUEO DEPARTAMENTAL</v>
      </c>
      <c r="J188" s="1" t="str">
        <v>400m LIBRE</v>
      </c>
      <c r="K188" s="3">
        <v>4.1009259259259263E-3</v>
      </c>
      <c r="L188" s="3" cm="1">
        <f t="array" ref="L188">IF(J188=0,"-",_xlfn.XLOOKUP(C188&amp;J188,O:O&amp;P:P,Q:Q,_xlfn.XLOOKUP(J188,U:U,V:V)))</f>
        <v>3.5520833333333329E-3</v>
      </c>
      <c r="M188" s="3">
        <f t="shared" si="3"/>
        <v>5.4884259259259339E-4</v>
      </c>
    </row>
    <row r="189" spans="1:13" x14ac:dyDescent="0.25">
      <c r="A189" s="1">
        <v>2024</v>
      </c>
      <c r="B189" s="4">
        <v>39727</v>
      </c>
      <c r="C189" s="1">
        <v>12</v>
      </c>
      <c r="D189" s="2" t="str">
        <v>JAFET ALVAREZ</v>
      </c>
      <c r="E189" s="1" t="str">
        <v>NNG</v>
      </c>
      <c r="F189" s="1" t="str">
        <v>INFANTIL A</v>
      </c>
      <c r="G189" s="1" t="str">
        <v>M</v>
      </c>
      <c r="H189" s="4" t="str">
        <v>16/03/2024</v>
      </c>
      <c r="I189" s="1" t="str">
        <v>CHEQUEO DEPARTAMENTAL</v>
      </c>
      <c r="J189" s="1" t="str">
        <v>200m LIBRE</v>
      </c>
      <c r="K189" s="3">
        <v>1.9422453703703704E-3</v>
      </c>
      <c r="L189" s="3" cm="1">
        <f t="array" ref="L189">IF(J189=0,"-",_xlfn.XLOOKUP(C189&amp;J189,O:O&amp;P:P,Q:Q,_xlfn.XLOOKUP(J189,U:U,V:V)))</f>
        <v>1.6855324074074073E-3</v>
      </c>
      <c r="M189" s="3">
        <f t="shared" si="3"/>
        <v>2.5671296296296314E-4</v>
      </c>
    </row>
    <row r="190" spans="1:13" x14ac:dyDescent="0.25">
      <c r="A190" s="1">
        <v>2024</v>
      </c>
      <c r="B190" s="4">
        <v>39727</v>
      </c>
      <c r="C190" s="1">
        <v>12</v>
      </c>
      <c r="D190" s="2" t="str">
        <v>JAFET ALVAREZ</v>
      </c>
      <c r="E190" s="1" t="str">
        <v>NNG</v>
      </c>
      <c r="F190" s="1" t="str">
        <v>INFANTIL A</v>
      </c>
      <c r="G190" s="1" t="str">
        <v>M</v>
      </c>
      <c r="H190" s="4" t="str">
        <v>16/03/2024</v>
      </c>
      <c r="I190" s="1" t="str">
        <v>CHEQUEO DEPARTAMENTAL</v>
      </c>
      <c r="J190" s="1" t="str">
        <v>50m PECHO</v>
      </c>
      <c r="K190" s="3">
        <v>5.1793981481481483E-4</v>
      </c>
      <c r="L190" s="3" cm="1">
        <f t="array" ref="L190">IF(J190=0,"-",_xlfn.XLOOKUP(C190&amp;J190,O:O&amp;P:P,Q:Q,_xlfn.XLOOKUP(J190,U:U,V:V)))</f>
        <v>4.8611111111111104E-4</v>
      </c>
      <c r="M190" s="3">
        <f t="shared" si="3"/>
        <v>3.1828703703703782E-5</v>
      </c>
    </row>
    <row r="191" spans="1:13" x14ac:dyDescent="0.25">
      <c r="A191" s="1">
        <v>2024</v>
      </c>
      <c r="B191" s="4">
        <v>38832</v>
      </c>
      <c r="C191" s="1">
        <v>14</v>
      </c>
      <c r="D191" s="2" t="str">
        <v>JHON GOMEZ</v>
      </c>
      <c r="E191" s="1" t="str">
        <v>TIBURON</v>
      </c>
      <c r="F191" s="1" t="str">
        <v>INFANTIL B</v>
      </c>
      <c r="G191" s="1" t="str">
        <v>M</v>
      </c>
      <c r="H191" s="4" t="str">
        <v>16/03/2024</v>
      </c>
      <c r="I191" s="1" t="str">
        <v>CHEQUEO DEPARTAMENTAL</v>
      </c>
      <c r="J191" s="1" t="str">
        <v>400m LIBRE</v>
      </c>
      <c r="K191" s="3">
        <v>4.1884259259259262E-3</v>
      </c>
      <c r="L191" s="3" cm="1">
        <f t="array" ref="L191">IF(J191=0,"-",_xlfn.XLOOKUP(C191&amp;J191,O:O&amp;P:P,Q:Q,_xlfn.XLOOKUP(J191,U:U,V:V)))</f>
        <v>3.3872685185185182E-3</v>
      </c>
      <c r="M191" s="3">
        <f t="shared" si="3"/>
        <v>8.0115740740740798E-4</v>
      </c>
    </row>
    <row r="192" spans="1:13" x14ac:dyDescent="0.25">
      <c r="A192" s="1">
        <v>2024</v>
      </c>
      <c r="B192" s="4">
        <v>38832</v>
      </c>
      <c r="C192" s="1">
        <v>14</v>
      </c>
      <c r="D192" s="2" t="str">
        <v>JHON GOMEZ</v>
      </c>
      <c r="E192" s="1" t="str">
        <v>TIBURON</v>
      </c>
      <c r="F192" s="1" t="str">
        <v>INFANTIL B</v>
      </c>
      <c r="G192" s="1" t="str">
        <v>M</v>
      </c>
      <c r="H192" s="4" t="str">
        <v>16/03/2024</v>
      </c>
      <c r="I192" s="1" t="str">
        <v>CHEQUEO DEPARTAMENTAL</v>
      </c>
      <c r="J192" s="1" t="str">
        <v>200m LIBRE</v>
      </c>
      <c r="K192" s="3">
        <v>1.9187500000000001E-3</v>
      </c>
      <c r="L192" s="3" cm="1">
        <f t="array" ref="L192">IF(J192=0,"-",_xlfn.XLOOKUP(C192&amp;J192,O:O&amp;P:P,Q:Q,_xlfn.XLOOKUP(J192,U:U,V:V)))</f>
        <v>1.5917824074074074E-3</v>
      </c>
      <c r="M192" s="3">
        <f t="shared" si="3"/>
        <v>3.2696759259259267E-4</v>
      </c>
    </row>
    <row r="193" spans="1:13" x14ac:dyDescent="0.25">
      <c r="A193" s="1">
        <v>2024</v>
      </c>
      <c r="B193" s="4">
        <v>39447</v>
      </c>
      <c r="C193" s="1">
        <v>12</v>
      </c>
      <c r="D193" s="2" t="str">
        <v>JOSE GABRIEL ORTIZ RUIZ</v>
      </c>
      <c r="E193" s="1" t="str">
        <v>NNG</v>
      </c>
      <c r="F193" s="1" t="str">
        <v>INFANTIL A</v>
      </c>
      <c r="G193" s="1" t="str">
        <v>M</v>
      </c>
      <c r="H193" s="4" t="str">
        <v>16/03/2024</v>
      </c>
      <c r="I193" s="1" t="str">
        <v>CHEQUEO DEPARTAMENTAL</v>
      </c>
      <c r="J193" s="1" t="str">
        <v>400m LIBRE</v>
      </c>
      <c r="K193" s="3">
        <v>3.9530092592592594E-3</v>
      </c>
      <c r="L193" s="3" cm="1">
        <f t="array" ref="L193">IF(J193=0,"-",_xlfn.XLOOKUP(C193&amp;J193,O:O&amp;P:P,Q:Q,_xlfn.XLOOKUP(J193,U:U,V:V)))</f>
        <v>3.5520833333333329E-3</v>
      </c>
      <c r="M193" s="3">
        <f t="shared" si="3"/>
        <v>4.0092592592592654E-4</v>
      </c>
    </row>
    <row r="194" spans="1:13" x14ac:dyDescent="0.25">
      <c r="A194" s="1">
        <v>2024</v>
      </c>
      <c r="B194" s="4">
        <v>39447</v>
      </c>
      <c r="C194" s="1">
        <v>12</v>
      </c>
      <c r="D194" s="2" t="str">
        <v>JOSE GABRIEL ORTIZ RUIZ</v>
      </c>
      <c r="E194" s="1" t="str">
        <v>NNG</v>
      </c>
      <c r="F194" s="1" t="str">
        <v>INFANTIL A</v>
      </c>
      <c r="G194" s="1" t="str">
        <v>M</v>
      </c>
      <c r="H194" s="4" t="str">
        <v>16/03/2024</v>
      </c>
      <c r="I194" s="1" t="str">
        <v>CHEQUEO DEPARTAMENTAL</v>
      </c>
      <c r="J194" s="1" t="str">
        <v>200m LIBRE</v>
      </c>
      <c r="K194" s="3">
        <v>1.8232638888888888E-3</v>
      </c>
      <c r="L194" s="3" cm="1">
        <f t="array" ref="L194">IF(J194=0,"-",_xlfn.XLOOKUP(C194&amp;J194,O:O&amp;P:P,Q:Q,_xlfn.XLOOKUP(J194,U:U,V:V)))</f>
        <v>1.6855324074074073E-3</v>
      </c>
      <c r="M194" s="3">
        <f t="shared" si="3"/>
        <v>1.3773148148148152E-4</v>
      </c>
    </row>
    <row r="195" spans="1:13" x14ac:dyDescent="0.25">
      <c r="A195" s="1">
        <v>2024</v>
      </c>
      <c r="B195" s="4">
        <v>39447</v>
      </c>
      <c r="C195" s="1">
        <v>12</v>
      </c>
      <c r="D195" s="2" t="str">
        <v>JOSE GABRIEL ORTIZ RUIZ</v>
      </c>
      <c r="E195" s="1" t="str">
        <v>NNG</v>
      </c>
      <c r="F195" s="1" t="str">
        <v>INFANTIL A</v>
      </c>
      <c r="G195" s="1" t="str">
        <v>M</v>
      </c>
      <c r="H195" s="4" t="str">
        <v>16/03/2024</v>
      </c>
      <c r="I195" s="1" t="str">
        <v>CHEQUEO DEPARTAMENTAL</v>
      </c>
      <c r="J195" s="1" t="str">
        <v>50m PECHO</v>
      </c>
      <c r="K195" s="3">
        <v>5.0162037037037037E-4</v>
      </c>
      <c r="L195" s="3" cm="1">
        <f t="array" ref="L195">IF(J195=0,"-",_xlfn.XLOOKUP(C195&amp;J195,O:O&amp;P:P,Q:Q,_xlfn.XLOOKUP(J195,U:U,V:V)))</f>
        <v>4.8611111111111104E-4</v>
      </c>
      <c r="M195" s="3">
        <f t="shared" si="3"/>
        <v>1.5509259259259328E-5</v>
      </c>
    </row>
    <row r="196" spans="1:13" x14ac:dyDescent="0.25">
      <c r="A196" s="1">
        <v>2024</v>
      </c>
      <c r="B196" s="4">
        <v>39884</v>
      </c>
      <c r="C196" s="1">
        <v>11</v>
      </c>
      <c r="D196" s="2" t="str">
        <v>Juan camilo Acevedo Campo</v>
      </c>
      <c r="E196" s="1" t="str">
        <v>AQUARIUM</v>
      </c>
      <c r="F196" s="1" t="str">
        <v>INFANTIL A</v>
      </c>
      <c r="G196" s="1" t="str">
        <v>M</v>
      </c>
      <c r="H196" s="4" t="str">
        <v>16/03/2024</v>
      </c>
      <c r="I196" s="1" t="str">
        <v>CHEQUEO DEPARTAMENTAL</v>
      </c>
      <c r="J196" s="1" t="str">
        <v>400m LIBRE</v>
      </c>
      <c r="K196" s="3">
        <v>5.6265046296296297E-3</v>
      </c>
      <c r="L196" s="3" cm="1">
        <f t="array" ref="L196">IF(J196=0,"-",_xlfn.XLOOKUP(C196&amp;J196,O:O&amp;P:P,Q:Q,_xlfn.XLOOKUP(J196,U:U,V:V)))</f>
        <v>3.8194444444444443E-3</v>
      </c>
      <c r="M196" s="3">
        <f t="shared" si="3"/>
        <v>1.8070601851851854E-3</v>
      </c>
    </row>
    <row r="197" spans="1:13" x14ac:dyDescent="0.25">
      <c r="A197" s="1">
        <v>2024</v>
      </c>
      <c r="B197" s="4">
        <v>39884</v>
      </c>
      <c r="C197" s="1">
        <v>11</v>
      </c>
      <c r="D197" s="2" t="str">
        <v>Juan camilo Acevedo Campo</v>
      </c>
      <c r="E197" s="1" t="str">
        <v>AQUARIUM</v>
      </c>
      <c r="F197" s="1" t="str">
        <v>INFANTIL A</v>
      </c>
      <c r="G197" s="1" t="str">
        <v>M</v>
      </c>
      <c r="H197" s="4" t="str">
        <v>16/03/2024</v>
      </c>
      <c r="I197" s="1" t="str">
        <v>CHEQUEO DEPARTAMENTAL</v>
      </c>
      <c r="J197" s="1" t="str">
        <v>50m PECHO</v>
      </c>
      <c r="K197" s="3">
        <v>7.3749999999999998E-4</v>
      </c>
      <c r="L197" s="3" cm="1">
        <f t="array" ref="L197">IF(J197=0,"-",_xlfn.XLOOKUP(C197&amp;J197,O:O&amp;P:P,Q:Q,_xlfn.XLOOKUP(J197,U:U,V:V)))</f>
        <v>5.4976851851851855E-4</v>
      </c>
      <c r="M197" s="3">
        <f t="shared" si="3"/>
        <v>1.8773148148148143E-4</v>
      </c>
    </row>
    <row r="198" spans="1:13" x14ac:dyDescent="0.25">
      <c r="A198" s="1">
        <v>2024</v>
      </c>
      <c r="B198" s="4">
        <v>40129</v>
      </c>
      <c r="C198" s="1">
        <v>11</v>
      </c>
      <c r="D198" s="2" t="str">
        <v>JUAN PABLO GONZALEZ</v>
      </c>
      <c r="E198" s="1" t="str">
        <v>AQUARIUM</v>
      </c>
      <c r="F198" s="1" t="str">
        <v>INFANTIL A</v>
      </c>
      <c r="G198" s="1" t="str">
        <v>M</v>
      </c>
      <c r="H198" s="4" t="str">
        <v>16/03/2024</v>
      </c>
      <c r="I198" s="1" t="str">
        <v>CHEQUEO DEPARTAMENTAL</v>
      </c>
      <c r="J198" s="1" t="str">
        <v>400m LIBRE</v>
      </c>
      <c r="K198" s="3">
        <v>5.1322916666666669E-3</v>
      </c>
      <c r="L198" s="3" cm="1">
        <f t="array" ref="L198">IF(J198=0,"-",_xlfn.XLOOKUP(C198&amp;J198,O:O&amp;P:P,Q:Q,_xlfn.XLOOKUP(J198,U:U,V:V)))</f>
        <v>3.8194444444444443E-3</v>
      </c>
      <c r="M198" s="3">
        <f t="shared" si="3"/>
        <v>1.3128472222222226E-3</v>
      </c>
    </row>
    <row r="199" spans="1:13" x14ac:dyDescent="0.25">
      <c r="A199" s="1">
        <v>2024</v>
      </c>
      <c r="B199" s="4">
        <v>40129</v>
      </c>
      <c r="C199" s="1">
        <v>11</v>
      </c>
      <c r="D199" s="2" t="str">
        <v>JUAN PABLO GONZALEZ</v>
      </c>
      <c r="E199" s="1" t="str">
        <v>AQUARIUM</v>
      </c>
      <c r="F199" s="1" t="str">
        <v>INFANTIL A</v>
      </c>
      <c r="G199" s="1" t="str">
        <v>M</v>
      </c>
      <c r="H199" s="4" t="str">
        <v>16/03/2024</v>
      </c>
      <c r="I199" s="1" t="str">
        <v>CHEQUEO DEPARTAMENTAL</v>
      </c>
      <c r="J199" s="1" t="str">
        <v>50m PECHO</v>
      </c>
      <c r="K199" s="3">
        <v>6.7708333333333336E-4</v>
      </c>
      <c r="L199" s="3" cm="1">
        <f t="array" ref="L199">IF(J199=0,"-",_xlfn.XLOOKUP(C199&amp;J199,O:O&amp;P:P,Q:Q,_xlfn.XLOOKUP(J199,U:U,V:V)))</f>
        <v>5.4976851851851855E-4</v>
      </c>
      <c r="M199" s="3">
        <f t="shared" si="3"/>
        <v>1.273148148148148E-4</v>
      </c>
    </row>
    <row r="200" spans="1:13" x14ac:dyDescent="0.25">
      <c r="A200" s="1">
        <v>2024</v>
      </c>
      <c r="B200" s="4">
        <v>40051</v>
      </c>
      <c r="C200" s="1">
        <v>11</v>
      </c>
      <c r="D200" s="2" t="str">
        <v>JUAN PABLO MORALES GOMEZ</v>
      </c>
      <c r="E200" s="1" t="str">
        <v>AQUARIUM</v>
      </c>
      <c r="F200" s="1" t="str">
        <v>INFANTIL A</v>
      </c>
      <c r="G200" s="1" t="str">
        <v>M</v>
      </c>
      <c r="H200" s="4" t="str">
        <v>16/03/2024</v>
      </c>
      <c r="I200" s="1" t="str">
        <v>CHEQUEO DEPARTAMENTAL</v>
      </c>
      <c r="J200" s="1" t="str">
        <v>400m LIBRE</v>
      </c>
      <c r="K200" s="3">
        <v>5.1685185185185185E-3</v>
      </c>
      <c r="L200" s="3" cm="1">
        <f t="array" ref="L200">IF(J200=0,"-",_xlfn.XLOOKUP(C200&amp;J200,O:O&amp;P:P,Q:Q,_xlfn.XLOOKUP(J200,U:U,V:V)))</f>
        <v>3.8194444444444443E-3</v>
      </c>
      <c r="M200" s="3">
        <f t="shared" si="3"/>
        <v>1.3490740740740742E-3</v>
      </c>
    </row>
    <row r="201" spans="1:13" x14ac:dyDescent="0.25">
      <c r="A201" s="1">
        <v>2024</v>
      </c>
      <c r="B201" s="4">
        <v>40051</v>
      </c>
      <c r="C201" s="1">
        <v>11</v>
      </c>
      <c r="D201" s="2" t="str">
        <v>JUAN PABLO MORALES GOMEZ</v>
      </c>
      <c r="E201" s="1" t="str">
        <v>AQUARIUM</v>
      </c>
      <c r="F201" s="1" t="str">
        <v>INFANTIL A</v>
      </c>
      <c r="G201" s="1" t="str">
        <v>M</v>
      </c>
      <c r="H201" s="4" t="str">
        <v>16/03/2024</v>
      </c>
      <c r="I201" s="1" t="str">
        <v>CHEQUEO DEPARTAMENTAL</v>
      </c>
      <c r="J201" s="1" t="str">
        <v>50m PECHO</v>
      </c>
      <c r="K201" s="3">
        <v>6.8078703703703704E-4</v>
      </c>
      <c r="L201" s="3" cm="1">
        <f t="array" ref="L201">IF(J201=0,"-",_xlfn.XLOOKUP(C201&amp;J201,O:O&amp;P:P,Q:Q,_xlfn.XLOOKUP(J201,U:U,V:V)))</f>
        <v>5.4976851851851855E-4</v>
      </c>
      <c r="M201" s="3">
        <f t="shared" si="3"/>
        <v>1.3101851851851848E-4</v>
      </c>
    </row>
    <row r="202" spans="1:13" x14ac:dyDescent="0.25">
      <c r="A202" s="1">
        <v>2024</v>
      </c>
      <c r="B202" s="4">
        <v>39416</v>
      </c>
      <c r="C202" s="1">
        <v>13</v>
      </c>
      <c r="D202" s="2" t="str">
        <v>MATHIAS NEGRETE ECHEVERRIA</v>
      </c>
      <c r="E202" s="1" t="str">
        <v>DELFINES</v>
      </c>
      <c r="F202" s="1" t="str">
        <v>INFANTIL B</v>
      </c>
      <c r="G202" s="1" t="str">
        <v>M</v>
      </c>
      <c r="H202" s="4" t="str">
        <v>16/03/2024</v>
      </c>
      <c r="I202" s="1" t="str">
        <v>CHEQUEO DEPARTAMENTAL</v>
      </c>
      <c r="J202" s="1" t="str">
        <v>400m LIBRE</v>
      </c>
      <c r="K202" s="3">
        <v>3.6559027777777779E-3</v>
      </c>
      <c r="L202" s="3" cm="1">
        <f t="array" ref="L202">IF(J202=0,"-",_xlfn.XLOOKUP(C202&amp;J202,O:O&amp;P:P,Q:Q,_xlfn.XLOOKUP(J202,U:U,V:V)))</f>
        <v>3.5520833333333329E-3</v>
      </c>
      <c r="M202" s="3">
        <f t="shared" si="3"/>
        <v>1.0381944444444501E-4</v>
      </c>
    </row>
    <row r="203" spans="1:13" x14ac:dyDescent="0.25">
      <c r="A203" s="1">
        <v>2024</v>
      </c>
      <c r="B203" s="4">
        <v>39416</v>
      </c>
      <c r="C203" s="1">
        <v>13</v>
      </c>
      <c r="D203" s="2" t="str">
        <v>MATHIAS NEGRETE ECHEVERRIA</v>
      </c>
      <c r="E203" s="1" t="str">
        <v>DELFINES</v>
      </c>
      <c r="F203" s="1" t="str">
        <v>INFANTIL B</v>
      </c>
      <c r="G203" s="1" t="str">
        <v>M</v>
      </c>
      <c r="H203" s="4" t="str">
        <v>16/03/2024</v>
      </c>
      <c r="I203" s="1" t="str">
        <v>CHEQUEO DEPARTAMENTAL</v>
      </c>
      <c r="J203" s="1" t="str">
        <v>200m LIBRE</v>
      </c>
      <c r="K203" s="3">
        <v>1.6843750000000001E-3</v>
      </c>
      <c r="L203" s="3" cm="1">
        <f t="array" ref="L203">IF(J203=0,"-",_xlfn.XLOOKUP(C203&amp;J203,O:O&amp;P:P,Q:Q,_xlfn.XLOOKUP(J203,U:U,V:V)))</f>
        <v>1.6855324074074073E-3</v>
      </c>
      <c r="M203" s="3">
        <f t="shared" si="3"/>
        <v>-1.1574074074071836E-6</v>
      </c>
    </row>
    <row r="204" spans="1:13" x14ac:dyDescent="0.25">
      <c r="A204" s="1">
        <v>2024</v>
      </c>
      <c r="B204" s="4">
        <v>39416</v>
      </c>
      <c r="C204" s="1">
        <v>13</v>
      </c>
      <c r="D204" s="2" t="str">
        <v>MATHIAS NEGRETE ECHEVERRIA</v>
      </c>
      <c r="E204" s="1" t="str">
        <v>DELFINES</v>
      </c>
      <c r="F204" s="1" t="str">
        <v>INFANTIL B</v>
      </c>
      <c r="G204" s="1" t="str">
        <v>M</v>
      </c>
      <c r="H204" s="4" t="str">
        <v>16/03/2024</v>
      </c>
      <c r="I204" s="1" t="str">
        <v>CHEQUEO DEPARTAMENTAL</v>
      </c>
      <c r="J204" s="1" t="str">
        <v>50m PECHO</v>
      </c>
      <c r="K204" s="3">
        <v>4.5347222222222224E-4</v>
      </c>
      <c r="L204" s="3" cm="1">
        <f t="array" ref="L204">IF(J204=0,"-",_xlfn.XLOOKUP(C204&amp;J204,O:O&amp;P:P,Q:Q,_xlfn.XLOOKUP(J204,U:U,V:V)))</f>
        <v>4.7604166666666671E-4</v>
      </c>
      <c r="M204" s="3">
        <f t="shared" si="3"/>
        <v>-2.2569444444444471E-5</v>
      </c>
    </row>
    <row r="205" spans="1:13" x14ac:dyDescent="0.25">
      <c r="A205" s="1">
        <v>2024</v>
      </c>
      <c r="B205" s="4">
        <v>39482</v>
      </c>
      <c r="C205" s="1">
        <v>12</v>
      </c>
      <c r="D205" s="2" t="str">
        <v>Nair Burgos Beltran</v>
      </c>
      <c r="E205" s="1" t="str">
        <v>AQUARIUM</v>
      </c>
      <c r="F205" s="1" t="str">
        <v>INFANTIL A</v>
      </c>
      <c r="G205" s="1" t="str">
        <v>M</v>
      </c>
      <c r="H205" s="4" t="str">
        <v>16/03/2024</v>
      </c>
      <c r="I205" s="1" t="str">
        <v>CHEQUEO DEPARTAMENTAL</v>
      </c>
      <c r="J205" s="1" t="str">
        <v>400m LIBRE</v>
      </c>
      <c r="K205" s="3">
        <v>4.9697916666666666E-3</v>
      </c>
      <c r="L205" s="3" cm="1">
        <f t="array" ref="L205">IF(J205=0,"-",_xlfn.XLOOKUP(C205&amp;J205,O:O&amp;P:P,Q:Q,_xlfn.XLOOKUP(J205,U:U,V:V)))</f>
        <v>3.5520833333333329E-3</v>
      </c>
      <c r="M205" s="3">
        <f t="shared" si="3"/>
        <v>1.4177083333333338E-3</v>
      </c>
    </row>
    <row r="206" spans="1:13" x14ac:dyDescent="0.25">
      <c r="A206" s="1">
        <v>2024</v>
      </c>
      <c r="B206" s="4">
        <v>39482</v>
      </c>
      <c r="C206" s="1">
        <v>12</v>
      </c>
      <c r="D206" s="2" t="str">
        <v>Nair Burgos Beltran</v>
      </c>
      <c r="E206" s="1" t="str">
        <v>AQUARIUM</v>
      </c>
      <c r="F206" s="1" t="str">
        <v>INFANTIL A</v>
      </c>
      <c r="G206" s="1" t="str">
        <v>M</v>
      </c>
      <c r="H206" s="4" t="str">
        <v>16/03/2024</v>
      </c>
      <c r="I206" s="1" t="str">
        <v>CHEQUEO DEPARTAMENTAL</v>
      </c>
      <c r="J206" s="1" t="str">
        <v>50m PECHO</v>
      </c>
      <c r="K206" s="3">
        <v>7.4837962962962955E-4</v>
      </c>
      <c r="L206" s="3" cm="1">
        <f t="array" ref="L206">IF(J206=0,"-",_xlfn.XLOOKUP(C206&amp;J206,O:O&amp;P:P,Q:Q,_xlfn.XLOOKUP(J206,U:U,V:V)))</f>
        <v>4.8611111111111104E-4</v>
      </c>
      <c r="M206" s="3">
        <f t="shared" si="3"/>
        <v>2.622685185185185E-4</v>
      </c>
    </row>
    <row r="207" spans="1:13" x14ac:dyDescent="0.25">
      <c r="A207" s="1">
        <v>2024</v>
      </c>
      <c r="B207" s="4">
        <v>38777</v>
      </c>
      <c r="C207" s="1">
        <v>14</v>
      </c>
      <c r="D207" s="2" t="str">
        <v xml:space="preserve">RAUL HOYOS </v>
      </c>
      <c r="E207" s="1" t="str">
        <v>MASTER</v>
      </c>
      <c r="F207" s="1" t="str">
        <v>INFANTIL B</v>
      </c>
      <c r="G207" s="1" t="str">
        <v>M</v>
      </c>
      <c r="H207" s="4" t="str">
        <v>16/03/2024</v>
      </c>
      <c r="I207" s="1" t="str">
        <v>CHEQUEO DEPARTAMENTAL</v>
      </c>
      <c r="J207" s="1" t="str">
        <v>400m LIBRE</v>
      </c>
      <c r="K207" s="3">
        <v>5.2846064814814821E-3</v>
      </c>
      <c r="L207" s="3" cm="1">
        <f t="array" ref="L207">IF(J207=0,"-",_xlfn.XLOOKUP(C207&amp;J207,O:O&amp;P:P,Q:Q,_xlfn.XLOOKUP(J207,U:U,V:V)))</f>
        <v>3.3872685185185182E-3</v>
      </c>
      <c r="M207" s="3">
        <f t="shared" si="3"/>
        <v>1.897337962962964E-3</v>
      </c>
    </row>
    <row r="208" spans="1:13" x14ac:dyDescent="0.25">
      <c r="A208" s="1">
        <v>2024</v>
      </c>
      <c r="B208" s="4">
        <v>38777</v>
      </c>
      <c r="C208" s="1">
        <v>14</v>
      </c>
      <c r="D208" s="2" t="str">
        <v xml:space="preserve">RAUL HOYOS </v>
      </c>
      <c r="E208" s="1" t="str">
        <v>MASTER</v>
      </c>
      <c r="F208" s="1" t="str">
        <v>INFANTIL B</v>
      </c>
      <c r="G208" s="1" t="str">
        <v>M</v>
      </c>
      <c r="H208" s="4" t="str">
        <v>16/03/2024</v>
      </c>
      <c r="I208" s="1" t="str">
        <v>CHEQUEO DEPARTAMENTAL</v>
      </c>
      <c r="J208" s="1" t="str">
        <v>50m PECHO</v>
      </c>
      <c r="K208" s="3">
        <v>6.3773148148148153E-4</v>
      </c>
      <c r="L208" s="3" cm="1">
        <f t="array" ref="L208">IF(J208=0,"-",_xlfn.XLOOKUP(C208&amp;J208,O:O&amp;P:P,Q:Q,_xlfn.XLOOKUP(J208,U:U,V:V)))</f>
        <v>4.3449074074074071E-4</v>
      </c>
      <c r="M208" s="3">
        <f t="shared" si="3"/>
        <v>2.0324074074074081E-4</v>
      </c>
    </row>
    <row r="209" spans="1:13" x14ac:dyDescent="0.25">
      <c r="A209" s="1">
        <v>2024</v>
      </c>
      <c r="B209" s="4">
        <v>39218</v>
      </c>
      <c r="C209" s="1">
        <v>13</v>
      </c>
      <c r="D209" s="2" t="str">
        <v>SAMUEL RAMOS</v>
      </c>
      <c r="E209" s="1" t="str">
        <v>DELFINES</v>
      </c>
      <c r="F209" s="1" t="str">
        <v>INFANTIL B</v>
      </c>
      <c r="G209" s="1" t="str">
        <v>M</v>
      </c>
      <c r="H209" s="4" t="str">
        <v>16/03/2024</v>
      </c>
      <c r="I209" s="1" t="str">
        <v>CHEQUEO DEPARTAMENTAL</v>
      </c>
      <c r="J209" s="1" t="str">
        <v>200m LIBRE</v>
      </c>
      <c r="K209" s="3">
        <v>2.7936342592592592E-3</v>
      </c>
      <c r="L209" s="3" cm="1">
        <f t="array" ref="L209">IF(J209=0,"-",_xlfn.XLOOKUP(C209&amp;J209,O:O&amp;P:P,Q:Q,_xlfn.XLOOKUP(J209,U:U,V:V)))</f>
        <v>1.6855324074074073E-3</v>
      </c>
      <c r="M209" s="3">
        <f t="shared" si="3"/>
        <v>1.1081018518518519E-3</v>
      </c>
    </row>
    <row r="210" spans="1:13" x14ac:dyDescent="0.25">
      <c r="A210" s="1">
        <v>2024</v>
      </c>
      <c r="B210" s="4">
        <v>39558</v>
      </c>
      <c r="C210" s="1">
        <v>12</v>
      </c>
      <c r="D210" s="2" t="str">
        <v>SANTIAGO ISAAC CANABAL MOLINARES</v>
      </c>
      <c r="E210" s="1" t="str">
        <v>NNG</v>
      </c>
      <c r="F210" s="1" t="str">
        <v>INFANTIL A</v>
      </c>
      <c r="G210" s="1" t="str">
        <v>M</v>
      </c>
      <c r="H210" s="4" t="str">
        <v>16/03/2024</v>
      </c>
      <c r="I210" s="1" t="str">
        <v>CHEQUEO DEPARTAMENTAL</v>
      </c>
      <c r="J210" s="1" t="str">
        <v>400m LIBRE</v>
      </c>
      <c r="K210" s="3">
        <v>4.0795138888888895E-3</v>
      </c>
      <c r="L210" s="3" cm="1">
        <f t="array" ref="L210">IF(J210=0,"-",_xlfn.XLOOKUP(C210&amp;J210,O:O&amp;P:P,Q:Q,_xlfn.XLOOKUP(J210,U:U,V:V)))</f>
        <v>3.5520833333333329E-3</v>
      </c>
      <c r="M210" s="3">
        <f t="shared" si="3"/>
        <v>5.2743055555555659E-4</v>
      </c>
    </row>
    <row r="211" spans="1:13" x14ac:dyDescent="0.25">
      <c r="A211" s="1">
        <v>2024</v>
      </c>
      <c r="B211" s="4">
        <v>39558</v>
      </c>
      <c r="C211" s="1">
        <v>12</v>
      </c>
      <c r="D211" s="2" t="str">
        <v>SANTIAGO ISAAC CANABAL MOLINARES</v>
      </c>
      <c r="E211" s="1" t="str">
        <v>NNG</v>
      </c>
      <c r="F211" s="1" t="str">
        <v>INFANTIL A</v>
      </c>
      <c r="G211" s="1" t="str">
        <v>M</v>
      </c>
      <c r="H211" s="4" t="str">
        <v>16/03/2024</v>
      </c>
      <c r="I211" s="1" t="str">
        <v>CHEQUEO DEPARTAMENTAL</v>
      </c>
      <c r="J211" s="1" t="str">
        <v>200m LIBRE</v>
      </c>
      <c r="K211" s="3">
        <v>1.9593749999999997E-3</v>
      </c>
      <c r="L211" s="3" cm="1">
        <f t="array" ref="L211">IF(J211=0,"-",_xlfn.XLOOKUP(C211&amp;J211,O:O&amp;P:P,Q:Q,_xlfn.XLOOKUP(J211,U:U,V:V)))</f>
        <v>1.6855324074074073E-3</v>
      </c>
      <c r="M211" s="3">
        <f t="shared" si="3"/>
        <v>2.7384259259259245E-4</v>
      </c>
    </row>
    <row r="212" spans="1:13" x14ac:dyDescent="0.25">
      <c r="A212" s="1">
        <v>2024</v>
      </c>
      <c r="B212" s="4">
        <v>39558</v>
      </c>
      <c r="C212" s="1">
        <v>12</v>
      </c>
      <c r="D212" s="2" t="str">
        <v>SANTIAGO ISAAC CANABAL MOLINARES</v>
      </c>
      <c r="E212" s="1" t="str">
        <v>NNG</v>
      </c>
      <c r="F212" s="1" t="str">
        <v>INFANTIL A</v>
      </c>
      <c r="G212" s="1" t="str">
        <v>M</v>
      </c>
      <c r="H212" s="4" t="str">
        <v>16/03/2024</v>
      </c>
      <c r="I212" s="1" t="str">
        <v>CHEQUEO DEPARTAMENTAL</v>
      </c>
      <c r="J212" s="1" t="str">
        <v>50m PECHO</v>
      </c>
      <c r="K212" s="3">
        <v>4.7349537037037032E-4</v>
      </c>
      <c r="L212" s="3" cm="1">
        <f t="array" ref="L212">IF(J212=0,"-",_xlfn.XLOOKUP(C212&amp;J212,O:O&amp;P:P,Q:Q,_xlfn.XLOOKUP(J212,U:U,V:V)))</f>
        <v>4.8611111111111104E-4</v>
      </c>
      <c r="M212" s="3">
        <f t="shared" si="3"/>
        <v>-1.2615740740740719E-5</v>
      </c>
    </row>
    <row r="213" spans="1:13" x14ac:dyDescent="0.25">
      <c r="A213" s="1">
        <v>2024</v>
      </c>
      <c r="B213" s="4">
        <v>39198</v>
      </c>
      <c r="C213" s="1">
        <v>13</v>
      </c>
      <c r="D213" s="2" t="str">
        <v>SEBASTIAN ALEJANDRO BURGOS CALAO</v>
      </c>
      <c r="E213" s="1" t="str">
        <v>NNG</v>
      </c>
      <c r="F213" s="1" t="str">
        <v>INFANTIL B</v>
      </c>
      <c r="G213" s="1" t="str">
        <v>M</v>
      </c>
      <c r="H213" s="4" t="str">
        <v>16/03/2024</v>
      </c>
      <c r="I213" s="1" t="str">
        <v>CHEQUEO DEPARTAMENTAL</v>
      </c>
      <c r="J213" s="1" t="str">
        <v>400m LIBRE</v>
      </c>
      <c r="K213" s="3">
        <v>3.893634259259259E-3</v>
      </c>
      <c r="L213" s="3" cm="1">
        <f t="array" ref="L213">IF(J213=0,"-",_xlfn.XLOOKUP(C213&amp;J213,O:O&amp;P:P,Q:Q,_xlfn.XLOOKUP(J213,U:U,V:V)))</f>
        <v>3.5520833333333329E-3</v>
      </c>
      <c r="M213" s="3">
        <f t="shared" si="3"/>
        <v>3.4155092592592614E-4</v>
      </c>
    </row>
    <row r="214" spans="1:13" x14ac:dyDescent="0.25">
      <c r="A214" s="1">
        <v>2024</v>
      </c>
      <c r="B214" s="4">
        <v>39198</v>
      </c>
      <c r="C214" s="1">
        <v>13</v>
      </c>
      <c r="D214" s="2" t="str">
        <v>SEBASTIAN ALEJANDRO BURGOS CALAO</v>
      </c>
      <c r="E214" s="1" t="str">
        <v>NNG</v>
      </c>
      <c r="F214" s="1" t="str">
        <v>INFANTIL B</v>
      </c>
      <c r="G214" s="1" t="str">
        <v>M</v>
      </c>
      <c r="H214" s="4" t="str">
        <v>16/03/2024</v>
      </c>
      <c r="I214" s="1" t="str">
        <v>CHEQUEO DEPARTAMENTAL</v>
      </c>
      <c r="J214" s="1" t="str">
        <v>200m LIBRE</v>
      </c>
      <c r="K214" s="3">
        <v>1.734375E-3</v>
      </c>
      <c r="L214" s="3" cm="1">
        <f t="array" ref="L214">IF(J214=0,"-",_xlfn.XLOOKUP(C214&amp;J214,O:O&amp;P:P,Q:Q,_xlfn.XLOOKUP(J214,U:U,V:V)))</f>
        <v>1.6855324074074073E-3</v>
      </c>
      <c r="M214" s="3">
        <f t="shared" si="3"/>
        <v>4.8842592592592731E-5</v>
      </c>
    </row>
    <row r="215" spans="1:13" x14ac:dyDescent="0.25">
      <c r="A215" s="1">
        <v>2024</v>
      </c>
      <c r="B215" s="4">
        <v>39198</v>
      </c>
      <c r="C215" s="1">
        <v>13</v>
      </c>
      <c r="D215" s="2" t="str">
        <v>SEBASTIAN ALEJANDRO BURGOS CALAO</v>
      </c>
      <c r="E215" s="1" t="str">
        <v>NNG</v>
      </c>
      <c r="F215" s="1" t="str">
        <v>INFANTIL B</v>
      </c>
      <c r="G215" s="1" t="str">
        <v>M</v>
      </c>
      <c r="H215" s="4" t="str">
        <v>16/03/2024</v>
      </c>
      <c r="I215" s="1" t="str">
        <v>CHEQUEO DEPARTAMENTAL</v>
      </c>
      <c r="J215" s="1" t="str">
        <v>50m PECHO</v>
      </c>
      <c r="K215" s="3">
        <v>4.9849537037037039E-4</v>
      </c>
      <c r="L215" s="3" cm="1">
        <f t="array" ref="L215">IF(J215=0,"-",_xlfn.XLOOKUP(C215&amp;J215,O:O&amp;P:P,Q:Q,_xlfn.XLOOKUP(J215,U:U,V:V)))</f>
        <v>4.7604166666666671E-4</v>
      </c>
      <c r="M215" s="3">
        <f t="shared" si="3"/>
        <v>2.2453703703703676E-5</v>
      </c>
    </row>
    <row r="216" spans="1:13" x14ac:dyDescent="0.25">
      <c r="A216" s="1">
        <v>2024</v>
      </c>
      <c r="B216" s="4">
        <v>40025</v>
      </c>
      <c r="C216" s="1">
        <v>11</v>
      </c>
      <c r="D216" s="2" t="str">
        <v>ABRAHAM ARENAS COGOLLO</v>
      </c>
      <c r="E216" s="1" t="str">
        <v>DELFINES</v>
      </c>
      <c r="F216" s="1" t="str">
        <v>INFANTIL A</v>
      </c>
      <c r="G216" s="1" t="str">
        <v>M</v>
      </c>
      <c r="H216" s="4" t="str">
        <v>17/02/2024</v>
      </c>
      <c r="I216" s="1" t="str">
        <v>CHEQUEO DEPARTAMENTAL</v>
      </c>
      <c r="J216" s="1" t="str">
        <v>50m LIBRE</v>
      </c>
      <c r="K216" s="3">
        <v>7.3391203703703704E-4</v>
      </c>
      <c r="L216" s="3" cm="1">
        <f t="array" ref="L216">IF(J216=0,"-",_xlfn.XLOOKUP(C216&amp;J216,O:O&amp;P:P,Q:Q,_xlfn.XLOOKUP(J216,U:U,V:V)))</f>
        <v>3.9756944444444448E-4</v>
      </c>
      <c r="M216" s="3">
        <f t="shared" si="3"/>
        <v>3.3634259259259256E-4</v>
      </c>
    </row>
    <row r="217" spans="1:13" x14ac:dyDescent="0.25">
      <c r="A217" s="1">
        <v>2024</v>
      </c>
      <c r="B217" s="4">
        <v>40025</v>
      </c>
      <c r="C217" s="1">
        <v>11</v>
      </c>
      <c r="D217" s="2" t="str">
        <v>ABRAHAM ARENAS COGOLLO</v>
      </c>
      <c r="E217" s="1" t="str">
        <v>DELFINES</v>
      </c>
      <c r="F217" s="1" t="str">
        <v>INFANTIL A</v>
      </c>
      <c r="G217" s="1" t="str">
        <v>M</v>
      </c>
      <c r="H217" s="4" t="str">
        <v>17/02/2024</v>
      </c>
      <c r="I217" s="1" t="str">
        <v>CHEQUEO DEPARTAMENTAL</v>
      </c>
      <c r="J217" s="1" t="str">
        <v>100m LIBRE</v>
      </c>
      <c r="K217" s="3">
        <v>1.5157407407407405E-3</v>
      </c>
      <c r="L217" s="3" cm="1">
        <f t="array" ref="L217">IF(J217=0,"-",_xlfn.XLOOKUP(C217&amp;J217,O:O&amp;P:P,Q:Q,_xlfn.XLOOKUP(J217,U:U,V:V)))</f>
        <v>8.1018518518518516E-4</v>
      </c>
      <c r="M217" s="3">
        <f t="shared" si="3"/>
        <v>7.055555555555553E-4</v>
      </c>
    </row>
    <row r="218" spans="1:13" x14ac:dyDescent="0.25">
      <c r="A218" s="1">
        <v>2024</v>
      </c>
      <c r="B218" s="4">
        <v>40158</v>
      </c>
      <c r="C218" s="1">
        <v>11</v>
      </c>
      <c r="D218" s="2" t="str">
        <v>ADRIAN CAMARGO GARNAUTT</v>
      </c>
      <c r="E218" s="1" t="str">
        <v>DELFINES</v>
      </c>
      <c r="F218" s="1" t="str">
        <v>INFANTIL A</v>
      </c>
      <c r="G218" s="1" t="str">
        <v>M</v>
      </c>
      <c r="H218" s="4" t="str">
        <v>17/02/2024</v>
      </c>
      <c r="I218" s="1" t="str">
        <v>CHEQUEO DEPARTAMENTAL</v>
      </c>
      <c r="J218" s="1" t="str">
        <v>50m LIBRE</v>
      </c>
      <c r="K218" s="3">
        <v>6.6001157407407393E-4</v>
      </c>
      <c r="L218" s="3" cm="1">
        <f t="array" ref="L218">IF(J218=0,"-",_xlfn.XLOOKUP(C218&amp;J218,O:O&amp;P:P,Q:Q,_xlfn.XLOOKUP(J218,U:U,V:V)))</f>
        <v>3.9756944444444448E-4</v>
      </c>
      <c r="M218" s="3">
        <f t="shared" si="3"/>
        <v>2.6244212962962945E-4</v>
      </c>
    </row>
    <row r="219" spans="1:13" x14ac:dyDescent="0.25">
      <c r="A219" s="1">
        <v>2024</v>
      </c>
      <c r="B219" s="4">
        <v>40158</v>
      </c>
      <c r="C219" s="1">
        <v>11</v>
      </c>
      <c r="D219" s="2" t="str">
        <v>ADRIAN CAMARGO GARNAUTT</v>
      </c>
      <c r="E219" s="1" t="str">
        <v>DELFINES</v>
      </c>
      <c r="F219" s="1" t="str">
        <v>INFANTIL A</v>
      </c>
      <c r="G219" s="1" t="str">
        <v>M</v>
      </c>
      <c r="H219" s="4" t="str">
        <v>17/02/2024</v>
      </c>
      <c r="I219" s="1" t="str">
        <v>CHEQUEO DEPARTAMENTAL</v>
      </c>
      <c r="J219" s="1" t="str">
        <v>100m LIBRE</v>
      </c>
      <c r="K219" s="3">
        <v>1.4167824074074074E-3</v>
      </c>
      <c r="L219" s="3" cm="1">
        <f t="array" ref="L219">IF(J219=0,"-",_xlfn.XLOOKUP(C219&amp;J219,O:O&amp;P:P,Q:Q,_xlfn.XLOOKUP(J219,U:U,V:V)))</f>
        <v>8.1018518518518516E-4</v>
      </c>
      <c r="M219" s="3">
        <f t="shared" si="3"/>
        <v>6.0659722222222224E-4</v>
      </c>
    </row>
    <row r="220" spans="1:13" x14ac:dyDescent="0.25">
      <c r="A220" s="1">
        <v>2024</v>
      </c>
      <c r="B220" s="4">
        <v>39663</v>
      </c>
      <c r="C220" s="1">
        <v>12</v>
      </c>
      <c r="D220" s="2" t="str">
        <v>ALEJANDRO CAMARGO GARNAUTT</v>
      </c>
      <c r="E220" s="1" t="str">
        <v>DELFINES</v>
      </c>
      <c r="F220" s="1" t="str">
        <v>INFANTIL A</v>
      </c>
      <c r="G220" s="1" t="str">
        <v>M</v>
      </c>
      <c r="H220" s="4" t="str">
        <v>17/02/2024</v>
      </c>
      <c r="I220" s="1" t="str">
        <v>CHEQUEO DEPARTAMENTAL</v>
      </c>
      <c r="J220" s="1" t="str">
        <v>400m LIBRE</v>
      </c>
      <c r="K220" s="3">
        <v>5.550983796296296E-3</v>
      </c>
      <c r="L220" s="3" cm="1">
        <f t="array" ref="L220">IF(J220=0,"-",_xlfn.XLOOKUP(C220&amp;J220,O:O&amp;P:P,Q:Q,_xlfn.XLOOKUP(J220,U:U,V:V)))</f>
        <v>3.5520833333333329E-3</v>
      </c>
      <c r="M220" s="3">
        <f t="shared" si="3"/>
        <v>1.9989004629629632E-3</v>
      </c>
    </row>
    <row r="221" spans="1:13" x14ac:dyDescent="0.25">
      <c r="A221" s="1">
        <v>2024</v>
      </c>
      <c r="B221" s="4">
        <v>39663</v>
      </c>
      <c r="C221" s="1">
        <v>12</v>
      </c>
      <c r="D221" s="2" t="str">
        <v>ALEJANDRO CAMARGO GARNAUTT</v>
      </c>
      <c r="E221" s="1" t="str">
        <v>DELFINES</v>
      </c>
      <c r="F221" s="1" t="str">
        <v>INFANTIL A</v>
      </c>
      <c r="G221" s="1" t="str">
        <v>M</v>
      </c>
      <c r="H221" s="4" t="str">
        <v>17/02/2024</v>
      </c>
      <c r="I221" s="1" t="str">
        <v>CHEQUEO DEPARTAMENTAL</v>
      </c>
      <c r="J221" s="1" t="str">
        <v>50m LIBRE</v>
      </c>
      <c r="K221" s="3">
        <v>4.9965277777777779E-4</v>
      </c>
      <c r="L221" s="3" cm="1">
        <f t="array" ref="L221">IF(J221=0,"-",_xlfn.XLOOKUP(C221&amp;J221,O:O&amp;P:P,Q:Q,_xlfn.XLOOKUP(J221,U:U,V:V)))</f>
        <v>3.3981481481481482E-4</v>
      </c>
      <c r="M221" s="3">
        <f t="shared" si="3"/>
        <v>1.5983796296296297E-4</v>
      </c>
    </row>
    <row r="222" spans="1:13" x14ac:dyDescent="0.25">
      <c r="A222" s="1">
        <v>2024</v>
      </c>
      <c r="B222" s="4">
        <v>39663</v>
      </c>
      <c r="C222" s="1">
        <v>12</v>
      </c>
      <c r="D222" s="2" t="str">
        <v>ALEJANDRO CAMARGO GARNAUTT</v>
      </c>
      <c r="E222" s="1" t="str">
        <v>DELFINES</v>
      </c>
      <c r="F222" s="1" t="str">
        <v>INFANTIL A</v>
      </c>
      <c r="G222" s="1" t="str">
        <v>M</v>
      </c>
      <c r="H222" s="4" t="str">
        <v>17/02/2024</v>
      </c>
      <c r="I222" s="1" t="str">
        <v>CHEQUEO DEPARTAMENTAL</v>
      </c>
      <c r="J222" s="1" t="str">
        <v>100m LIBRE</v>
      </c>
      <c r="K222" s="3">
        <v>1.1942129629629629E-3</v>
      </c>
      <c r="L222" s="3" cm="1">
        <f t="array" ref="L222">IF(J222=0,"-",_xlfn.XLOOKUP(C222&amp;J222,O:O&amp;P:P,Q:Q,_xlfn.XLOOKUP(J222,U:U,V:V)))</f>
        <v>7.5462962962962962E-4</v>
      </c>
      <c r="M222" s="3">
        <f t="shared" si="3"/>
        <v>4.3958333333333328E-4</v>
      </c>
    </row>
    <row r="223" spans="1:13" x14ac:dyDescent="0.25">
      <c r="A223" s="1">
        <v>2024</v>
      </c>
      <c r="B223" s="4">
        <v>39558</v>
      </c>
      <c r="C223" s="1">
        <v>12</v>
      </c>
      <c r="D223" s="2" t="str">
        <v>ANDRES EDUARDO VICUÑA RIVAS</v>
      </c>
      <c r="E223" s="1" t="str">
        <v>MASTER</v>
      </c>
      <c r="F223" s="1" t="str">
        <v>INFANTIL A</v>
      </c>
      <c r="G223" s="1" t="str">
        <v>M</v>
      </c>
      <c r="H223" s="4" t="str">
        <v>17/02/2024</v>
      </c>
      <c r="I223" s="1" t="str">
        <v>CHEQUEO DEPARTAMENTAL</v>
      </c>
      <c r="J223" s="1" t="str">
        <v>400m LIBRE</v>
      </c>
      <c r="K223" s="3">
        <v>4.5539351851851852E-3</v>
      </c>
      <c r="L223" s="3" cm="1">
        <f t="array" ref="L223">IF(J223=0,"-",_xlfn.XLOOKUP(C223&amp;J223,O:O&amp;P:P,Q:Q,_xlfn.XLOOKUP(J223,U:U,V:V)))</f>
        <v>3.5520833333333329E-3</v>
      </c>
      <c r="M223" s="3">
        <f t="shared" si="3"/>
        <v>1.0018518518518523E-3</v>
      </c>
    </row>
    <row r="224" spans="1:13" x14ac:dyDescent="0.25">
      <c r="A224" s="1">
        <v>2024</v>
      </c>
      <c r="B224" s="4">
        <v>39558</v>
      </c>
      <c r="C224" s="1">
        <v>12</v>
      </c>
      <c r="D224" s="2" t="str">
        <v>Andres Eduardo Vicuña Rivas</v>
      </c>
      <c r="E224" s="1" t="str">
        <v>MASTER</v>
      </c>
      <c r="F224" s="1" t="str">
        <v>INFANTIL A</v>
      </c>
      <c r="G224" s="1" t="str">
        <v>M</v>
      </c>
      <c r="H224" s="4" t="str">
        <v>17/02/2024</v>
      </c>
      <c r="I224" s="1" t="str">
        <v>CHEQUEO DEPARTAMENTAL</v>
      </c>
      <c r="J224" s="1" t="str">
        <v>50m LIBRE</v>
      </c>
      <c r="K224" s="3">
        <v>4.2135416666666667E-4</v>
      </c>
      <c r="L224" s="3" cm="1">
        <f t="array" ref="L224">IF(J224=0,"-",_xlfn.XLOOKUP(C224&amp;J224,O:O&amp;P:P,Q:Q,_xlfn.XLOOKUP(J224,U:U,V:V)))</f>
        <v>3.3981481481481482E-4</v>
      </c>
      <c r="M224" s="3">
        <f t="shared" si="3"/>
        <v>8.1539351851851846E-5</v>
      </c>
    </row>
    <row r="225" spans="1:13" x14ac:dyDescent="0.25">
      <c r="A225" s="1">
        <v>2024</v>
      </c>
      <c r="B225" s="4">
        <v>39884</v>
      </c>
      <c r="C225" s="1">
        <v>11</v>
      </c>
      <c r="D225" s="2" t="str">
        <v>ANGHEL GABRIEL CARDENAS SUAREZ</v>
      </c>
      <c r="E225" s="1" t="str">
        <v>NNG</v>
      </c>
      <c r="F225" s="1" t="str">
        <v>INFANTIL A</v>
      </c>
      <c r="G225" s="1" t="str">
        <v>M</v>
      </c>
      <c r="H225" s="4" t="str">
        <v>17/02/2024</v>
      </c>
      <c r="I225" s="1" t="str">
        <v>CHEQUEO DEPARTAMENTAL</v>
      </c>
      <c r="J225" s="1" t="str">
        <v>400m LIBRE</v>
      </c>
      <c r="K225" s="3">
        <v>5.9052083333333344E-3</v>
      </c>
      <c r="L225" s="3" cm="1">
        <f t="array" ref="L225">IF(J225=0,"-",_xlfn.XLOOKUP(C225&amp;J225,O:O&amp;P:P,Q:Q,_xlfn.XLOOKUP(J225,U:U,V:V)))</f>
        <v>3.8194444444444443E-3</v>
      </c>
      <c r="M225" s="3">
        <f t="shared" si="3"/>
        <v>2.08576388888889E-3</v>
      </c>
    </row>
    <row r="226" spans="1:13" x14ac:dyDescent="0.25">
      <c r="A226" s="1">
        <v>2024</v>
      </c>
      <c r="B226" s="4">
        <v>39884</v>
      </c>
      <c r="C226" s="1">
        <v>11</v>
      </c>
      <c r="D226" s="2" t="str">
        <v>ANGHEL GABRIEL CARDENAS SUAREZ</v>
      </c>
      <c r="E226" s="1" t="str">
        <v>NNG</v>
      </c>
      <c r="F226" s="1" t="str">
        <v>INFANTIL A</v>
      </c>
      <c r="G226" s="1" t="str">
        <v>M</v>
      </c>
      <c r="H226" s="4" t="str">
        <v>17/02/2024</v>
      </c>
      <c r="I226" s="1" t="str">
        <v>CHEQUEO DEPARTAMENTAL</v>
      </c>
      <c r="J226" s="1" t="str">
        <v>100m LIBRE</v>
      </c>
      <c r="K226" s="3">
        <v>1.3222800925925926E-3</v>
      </c>
      <c r="L226" s="3" cm="1">
        <f t="array" ref="L226">IF(J226=0,"-",_xlfn.XLOOKUP(C226&amp;J226,O:O&amp;P:P,Q:Q,_xlfn.XLOOKUP(J226,U:U,V:V)))</f>
        <v>8.1018518518518516E-4</v>
      </c>
      <c r="M226" s="3">
        <f t="shared" si="3"/>
        <v>5.120949074074074E-4</v>
      </c>
    </row>
    <row r="227" spans="1:13" x14ac:dyDescent="0.25">
      <c r="A227" s="1">
        <v>2024</v>
      </c>
      <c r="B227" s="4">
        <v>39569</v>
      </c>
      <c r="C227" s="1">
        <v>12</v>
      </c>
      <c r="D227" s="2" t="str">
        <v>DAVID MACHADO JULIO</v>
      </c>
      <c r="E227" s="1" t="str">
        <v>NNG</v>
      </c>
      <c r="F227" s="1" t="str">
        <v>INFANTIL A</v>
      </c>
      <c r="G227" s="1" t="str">
        <v>M</v>
      </c>
      <c r="H227" s="4" t="str">
        <v>17/02/2024</v>
      </c>
      <c r="I227" s="1" t="str">
        <v>CHEQUEO DEPARTAMENTAL</v>
      </c>
      <c r="J227" s="1" t="str">
        <v>400m LIBRE</v>
      </c>
      <c r="K227" s="3">
        <v>5.0105324074074071E-3</v>
      </c>
      <c r="L227" s="3" cm="1">
        <f t="array" ref="L227">IF(J227=0,"-",_xlfn.XLOOKUP(C227&amp;J227,O:O&amp;P:P,Q:Q,_xlfn.XLOOKUP(J227,U:U,V:V)))</f>
        <v>3.5520833333333329E-3</v>
      </c>
      <c r="M227" s="3">
        <f t="shared" si="3"/>
        <v>1.4584490740740742E-3</v>
      </c>
    </row>
    <row r="228" spans="1:13" x14ac:dyDescent="0.25">
      <c r="A228" s="1">
        <v>2024</v>
      </c>
      <c r="B228" s="4">
        <v>39569</v>
      </c>
      <c r="C228" s="1">
        <v>12</v>
      </c>
      <c r="D228" s="2" t="str">
        <v>DAVID MACHADO JULIO</v>
      </c>
      <c r="E228" s="1" t="str">
        <v>NNG</v>
      </c>
      <c r="F228" s="1" t="str">
        <v>INFANTIL A</v>
      </c>
      <c r="G228" s="1" t="str">
        <v>M</v>
      </c>
      <c r="H228" s="4" t="str">
        <v>17/02/2024</v>
      </c>
      <c r="I228" s="1" t="str">
        <v>CHEQUEO DEPARTAMENTAL</v>
      </c>
      <c r="J228" s="1" t="str">
        <v>100m LIBRE</v>
      </c>
      <c r="K228" s="3">
        <v>1.0890625000000002E-3</v>
      </c>
      <c r="L228" s="3" cm="1">
        <f t="array" ref="L228">IF(J228=0,"-",_xlfn.XLOOKUP(C228&amp;J228,O:O&amp;P:P,Q:Q,_xlfn.XLOOKUP(J228,U:U,V:V)))</f>
        <v>7.5462962962962962E-4</v>
      </c>
      <c r="M228" s="3">
        <f t="shared" si="3"/>
        <v>3.3443287037037057E-4</v>
      </c>
    </row>
    <row r="229" spans="1:13" x14ac:dyDescent="0.25">
      <c r="A229" s="1">
        <v>2024</v>
      </c>
      <c r="B229" s="4">
        <v>40365</v>
      </c>
      <c r="C229" s="1">
        <v>10</v>
      </c>
      <c r="D229" s="2" t="str">
        <v>Emmanuel López Pérez</v>
      </c>
      <c r="E229" s="1" t="str">
        <v>AQUAPLANET</v>
      </c>
      <c r="F229" s="1" t="str">
        <v>PRE B</v>
      </c>
      <c r="G229" s="1" t="str">
        <v>M</v>
      </c>
      <c r="H229" s="4" t="str">
        <v>17/02/2024</v>
      </c>
      <c r="I229" s="1" t="str">
        <v>CHEQUEO DEPARTAMENTAL</v>
      </c>
      <c r="J229" s="1" t="str">
        <v>400m LIBRE</v>
      </c>
      <c r="K229" s="3">
        <v>6.0898148148148153E-3</v>
      </c>
      <c r="L229" s="3" cm="1">
        <f t="array" ref="L229">IF(J229=0,"-",_xlfn.XLOOKUP(C229&amp;J229,O:O&amp;P:P,Q:Q,_xlfn.XLOOKUP(J229,U:U,V:V)))</f>
        <v>3.8194444444444443E-3</v>
      </c>
      <c r="M229" s="3">
        <f t="shared" si="3"/>
        <v>2.2703703703703709E-3</v>
      </c>
    </row>
    <row r="230" spans="1:13" x14ac:dyDescent="0.25">
      <c r="A230" s="1">
        <v>2024</v>
      </c>
      <c r="B230" s="4">
        <v>40365</v>
      </c>
      <c r="C230" s="1">
        <v>10</v>
      </c>
      <c r="D230" s="2" t="str">
        <v>Emmanuel López Pérez</v>
      </c>
      <c r="E230" s="1" t="str">
        <v>AQUAPLANET</v>
      </c>
      <c r="F230" s="1" t="str">
        <v>PRE B</v>
      </c>
      <c r="G230" s="1" t="str">
        <v>M</v>
      </c>
      <c r="H230" s="4" t="str">
        <v>17/02/2024</v>
      </c>
      <c r="I230" s="1" t="str">
        <v>CHEQUEO DEPARTAMENTAL</v>
      </c>
      <c r="J230" s="1" t="str">
        <v>50m LIBRE</v>
      </c>
      <c r="K230" s="3">
        <v>5.6168981481481489E-4</v>
      </c>
      <c r="L230" s="3" cm="1">
        <f t="array" ref="L230">IF(J230=0,"-",_xlfn.XLOOKUP(C230&amp;J230,O:O&amp;P:P,Q:Q,_xlfn.XLOOKUP(J230,U:U,V:V)))</f>
        <v>3.9756944444444448E-4</v>
      </c>
      <c r="M230" s="3">
        <f t="shared" si="3"/>
        <v>1.6412037037037041E-4</v>
      </c>
    </row>
    <row r="231" spans="1:13" x14ac:dyDescent="0.25">
      <c r="A231" s="1">
        <v>2024</v>
      </c>
      <c r="B231" s="4">
        <v>40365</v>
      </c>
      <c r="C231" s="1">
        <v>10</v>
      </c>
      <c r="D231" s="2" t="str">
        <v>Emmanuel López Pérez</v>
      </c>
      <c r="E231" s="1" t="str">
        <v>AQUAPLANET</v>
      </c>
      <c r="F231" s="1" t="str">
        <v>PRE B</v>
      </c>
      <c r="G231" s="1" t="str">
        <v>M</v>
      </c>
      <c r="H231" s="4" t="str">
        <v>17/02/2024</v>
      </c>
      <c r="I231" s="1" t="str">
        <v>CHEQUEO DEPARTAMENTAL</v>
      </c>
      <c r="J231" s="1" t="str">
        <v>100m LIBRE</v>
      </c>
      <c r="K231" s="3">
        <v>1.2976851851851851E-3</v>
      </c>
      <c r="L231" s="3" cm="1">
        <f t="array" ref="L231">IF(J231=0,"-",_xlfn.XLOOKUP(C231&amp;J231,O:O&amp;P:P,Q:Q,_xlfn.XLOOKUP(J231,U:U,V:V)))</f>
        <v>8.1018518518518516E-4</v>
      </c>
      <c r="M231" s="3">
        <f t="shared" si="3"/>
        <v>4.8749999999999998E-4</v>
      </c>
    </row>
    <row r="232" spans="1:13" x14ac:dyDescent="0.25">
      <c r="A232" s="1">
        <v>2024</v>
      </c>
      <c r="B232" s="4">
        <v>40875</v>
      </c>
      <c r="C232" s="1">
        <v>9</v>
      </c>
      <c r="D232" s="2" t="str">
        <v xml:space="preserve">GABRIEL HOYOS </v>
      </c>
      <c r="E232" s="1" t="str">
        <v>MASTER</v>
      </c>
      <c r="F232" s="1" t="str">
        <v>PRE A</v>
      </c>
      <c r="G232" s="1" t="str">
        <v>M</v>
      </c>
      <c r="H232" s="4" t="str">
        <v>17/02/2024</v>
      </c>
      <c r="I232" s="1" t="str">
        <v>CHEQUEO DEPARTAMENTAL</v>
      </c>
      <c r="J232" s="1" t="str">
        <v>50m LIBRE</v>
      </c>
      <c r="K232" s="3">
        <v>5.9947916666666656E-4</v>
      </c>
      <c r="L232" s="3" cm="1">
        <f t="array" ref="L232">IF(J232=0,"-",_xlfn.XLOOKUP(C232&amp;J232,O:O&amp;P:P,Q:Q,_xlfn.XLOOKUP(J232,U:U,V:V)))</f>
        <v>3.9756944444444448E-4</v>
      </c>
      <c r="M232" s="3">
        <f t="shared" si="3"/>
        <v>2.0190972222222208E-4</v>
      </c>
    </row>
    <row r="233" spans="1:13" x14ac:dyDescent="0.25">
      <c r="A233" s="1">
        <v>2024</v>
      </c>
      <c r="B233" s="4">
        <v>40875</v>
      </c>
      <c r="C233" s="1">
        <v>9</v>
      </c>
      <c r="D233" s="2" t="str">
        <v xml:space="preserve">GABRIEL HOYOS </v>
      </c>
      <c r="E233" s="1" t="str">
        <v>MASTER</v>
      </c>
      <c r="F233" s="1" t="str">
        <v>PRE A</v>
      </c>
      <c r="G233" s="1" t="str">
        <v>M</v>
      </c>
      <c r="H233" s="4" t="str">
        <v>17/02/2024</v>
      </c>
      <c r="I233" s="1" t="str">
        <v>CHEQUEO DEPARTAMENTAL</v>
      </c>
      <c r="J233" s="1" t="str">
        <v>100m LIBRE</v>
      </c>
      <c r="K233" s="3">
        <v>1.3667824074074075E-3</v>
      </c>
      <c r="L233" s="3" cm="1">
        <f t="array" ref="L233">IF(J233=0,"-",_xlfn.XLOOKUP(C233&amp;J233,O:O&amp;P:P,Q:Q,_xlfn.XLOOKUP(J233,U:U,V:V)))</f>
        <v>8.1018518518518516E-4</v>
      </c>
      <c r="M233" s="3">
        <f t="shared" si="3"/>
        <v>5.5659722222222232E-4</v>
      </c>
    </row>
    <row r="234" spans="1:13" x14ac:dyDescent="0.25">
      <c r="A234" s="1">
        <v>2024</v>
      </c>
      <c r="B234" s="4">
        <v>38990</v>
      </c>
      <c r="C234" s="1">
        <v>14</v>
      </c>
      <c r="D234" s="2" t="str">
        <v>GERMAN SEGURA CABRALES</v>
      </c>
      <c r="E234" s="1" t="str">
        <v>AQUARIUM</v>
      </c>
      <c r="F234" s="1" t="str">
        <v>INFANTIL B</v>
      </c>
      <c r="G234" s="1" t="str">
        <v>M</v>
      </c>
      <c r="H234" s="4" t="str">
        <v>17/02/2024</v>
      </c>
      <c r="I234" s="1" t="str">
        <v>CHEQUEO DEPARTAMENTAL</v>
      </c>
      <c r="J234" s="1" t="str">
        <v>400m LIBRE</v>
      </c>
      <c r="K234" s="3">
        <v>3.7091435185185192E-3</v>
      </c>
      <c r="L234" s="3" cm="1">
        <f t="array" ref="L234">IF(J234=0,"-",_xlfn.XLOOKUP(C234&amp;J234,O:O&amp;P:P,Q:Q,_xlfn.XLOOKUP(J234,U:U,V:V)))</f>
        <v>3.3872685185185182E-3</v>
      </c>
      <c r="M234" s="3">
        <f t="shared" si="3"/>
        <v>3.2187500000000098E-4</v>
      </c>
    </row>
    <row r="235" spans="1:13" x14ac:dyDescent="0.25">
      <c r="A235" s="1">
        <v>2024</v>
      </c>
      <c r="B235" s="4">
        <v>38990</v>
      </c>
      <c r="C235" s="1">
        <v>14</v>
      </c>
      <c r="D235" s="2" t="str">
        <v>GERMAN SEGURA CABRALES</v>
      </c>
      <c r="E235" s="1" t="str">
        <v>AQUARIUM</v>
      </c>
      <c r="F235" s="1" t="str">
        <v>INFANTIL B</v>
      </c>
      <c r="G235" s="1" t="str">
        <v>M</v>
      </c>
      <c r="H235" s="4" t="str">
        <v>17/02/2024</v>
      </c>
      <c r="I235" s="1" t="str">
        <v>CHEQUEO DEPARTAMENTAL</v>
      </c>
      <c r="J235" s="1" t="str">
        <v>50m LIBRE</v>
      </c>
      <c r="K235" s="3">
        <v>3.5028935185185185E-4</v>
      </c>
      <c r="L235" s="3" cm="1">
        <f t="array" ref="L235">IF(J235=0,"-",_xlfn.XLOOKUP(C235&amp;J235,O:O&amp;P:P,Q:Q,_xlfn.XLOOKUP(J235,U:U,V:V)))</f>
        <v>3.2395833333333332E-4</v>
      </c>
      <c r="M235" s="3">
        <f t="shared" si="3"/>
        <v>2.6331018518518522E-5</v>
      </c>
    </row>
    <row r="236" spans="1:13" x14ac:dyDescent="0.25">
      <c r="A236" s="1">
        <v>2024</v>
      </c>
      <c r="B236" s="4">
        <v>38990</v>
      </c>
      <c r="C236" s="1">
        <v>14</v>
      </c>
      <c r="D236" s="2" t="str">
        <v>GERMAN SEGURA CABRALES</v>
      </c>
      <c r="E236" s="1" t="str">
        <v>AQUARIUM</v>
      </c>
      <c r="F236" s="1" t="str">
        <v>INFANTIL B</v>
      </c>
      <c r="G236" s="1" t="str">
        <v>M</v>
      </c>
      <c r="H236" s="4" t="str">
        <v>17/02/2024</v>
      </c>
      <c r="I236" s="1" t="str">
        <v>CHEQUEO DEPARTAMENTAL</v>
      </c>
      <c r="J236" s="1" t="str">
        <v>100m LIBRE</v>
      </c>
      <c r="K236" s="3">
        <v>7.8032407407407401E-4</v>
      </c>
      <c r="L236" s="3" cm="1">
        <f t="array" ref="L236">IF(J236=0,"-",_xlfn.XLOOKUP(C236&amp;J236,O:O&amp;P:P,Q:Q,_xlfn.XLOOKUP(J236,U:U,V:V)))</f>
        <v>7.0937499999999994E-4</v>
      </c>
      <c r="M236" s="3">
        <f t="shared" si="3"/>
        <v>7.0949074074074078E-5</v>
      </c>
    </row>
    <row r="237" spans="1:13" x14ac:dyDescent="0.25">
      <c r="A237" s="1">
        <v>2024</v>
      </c>
      <c r="B237" s="4">
        <v>39082</v>
      </c>
      <c r="C237" s="1">
        <v>13</v>
      </c>
      <c r="D237" s="2" t="str">
        <v>ISAAC BURITICÁ OTALVARO</v>
      </c>
      <c r="E237" s="1" t="str">
        <v>NNG</v>
      </c>
      <c r="F237" s="1" t="str">
        <v>INFANTIL B</v>
      </c>
      <c r="G237" s="1" t="str">
        <v>M</v>
      </c>
      <c r="H237" s="4" t="str">
        <v>17/02/2024</v>
      </c>
      <c r="I237" s="1" t="str">
        <v>CHEQUEO DEPARTAMENTAL</v>
      </c>
      <c r="J237" s="1" t="str">
        <v>400m LIBRE</v>
      </c>
      <c r="K237" s="3">
        <v>5.5501157407407409E-3</v>
      </c>
      <c r="L237" s="3" cm="1">
        <f t="array" ref="L237">IF(J237=0,"-",_xlfn.XLOOKUP(C237&amp;J237,O:O&amp;P:P,Q:Q,_xlfn.XLOOKUP(J237,U:U,V:V)))</f>
        <v>3.5520833333333329E-3</v>
      </c>
      <c r="M237" s="3">
        <f t="shared" si="3"/>
        <v>1.998032407407408E-3</v>
      </c>
    </row>
    <row r="238" spans="1:13" x14ac:dyDescent="0.25">
      <c r="A238" s="1">
        <v>2024</v>
      </c>
      <c r="B238" s="4">
        <v>39082</v>
      </c>
      <c r="C238" s="1">
        <v>13</v>
      </c>
      <c r="D238" s="2" t="str">
        <v>ISAAC BURITICÁ OTALVARO</v>
      </c>
      <c r="E238" s="1" t="str">
        <v>NNG</v>
      </c>
      <c r="F238" s="1" t="str">
        <v>INFANTIL B</v>
      </c>
      <c r="G238" s="1" t="str">
        <v>M</v>
      </c>
      <c r="H238" s="4" t="str">
        <v>17/02/2024</v>
      </c>
      <c r="I238" s="1" t="str">
        <v>CHEQUEO DEPARTAMENTAL</v>
      </c>
      <c r="J238" s="1" t="str">
        <v>100m LIBRE</v>
      </c>
      <c r="K238" s="3">
        <v>1.1649305555555556E-3</v>
      </c>
      <c r="L238" s="3" cm="1">
        <f t="array" ref="L238">IF(J238=0,"-",_xlfn.XLOOKUP(C238&amp;J238,O:O&amp;P:P,Q:Q,_xlfn.XLOOKUP(J238,U:U,V:V)))</f>
        <v>7.5462962962962962E-4</v>
      </c>
      <c r="M238" s="3">
        <f t="shared" si="3"/>
        <v>4.1030092592592594E-4</v>
      </c>
    </row>
    <row r="239" spans="1:13" x14ac:dyDescent="0.25">
      <c r="A239" s="1">
        <v>2024</v>
      </c>
      <c r="B239" s="4">
        <v>39727</v>
      </c>
      <c r="C239" s="1">
        <v>12</v>
      </c>
      <c r="D239" s="2" t="str">
        <v>JAFET ALVAREZ</v>
      </c>
      <c r="E239" s="1" t="str">
        <v>NNG</v>
      </c>
      <c r="F239" s="1" t="str">
        <v>INFANTIL A</v>
      </c>
      <c r="G239" s="1" t="str">
        <v>M</v>
      </c>
      <c r="H239" s="4" t="str">
        <v>17/02/2024</v>
      </c>
      <c r="I239" s="1" t="str">
        <v>CHEQUEO DEPARTAMENTAL</v>
      </c>
      <c r="J239" s="1" t="str">
        <v>400m LIBRE</v>
      </c>
      <c r="K239" s="3">
        <v>4.3758101851851857E-3</v>
      </c>
      <c r="L239" s="3" cm="1">
        <f t="array" ref="L239">IF(J239=0,"-",_xlfn.XLOOKUP(C239&amp;J239,O:O&amp;P:P,Q:Q,_xlfn.XLOOKUP(J239,U:U,V:V)))</f>
        <v>3.5520833333333329E-3</v>
      </c>
      <c r="M239" s="3">
        <f t="shared" si="3"/>
        <v>8.2372685185185283E-4</v>
      </c>
    </row>
    <row r="240" spans="1:13" x14ac:dyDescent="0.25">
      <c r="A240" s="1">
        <v>2024</v>
      </c>
      <c r="B240" s="4">
        <v>39727</v>
      </c>
      <c r="C240" s="1">
        <v>12</v>
      </c>
      <c r="D240" s="2" t="str">
        <v>JAFET ALVAREZ</v>
      </c>
      <c r="E240" s="1" t="str">
        <v>NNG</v>
      </c>
      <c r="F240" s="1" t="str">
        <v>INFANTIL A</v>
      </c>
      <c r="G240" s="1" t="str">
        <v>M</v>
      </c>
      <c r="H240" s="4" t="str">
        <v>17/02/2024</v>
      </c>
      <c r="I240" s="1" t="str">
        <v>CHEQUEO DEPARTAMENTAL</v>
      </c>
      <c r="J240" s="1" t="str">
        <v>50m LIBRE</v>
      </c>
      <c r="K240" s="3">
        <v>3.797453703703704E-4</v>
      </c>
      <c r="L240" s="3" cm="1">
        <f t="array" ref="L240">IF(J240=0,"-",_xlfn.XLOOKUP(C240&amp;J240,O:O&amp;P:P,Q:Q,_xlfn.XLOOKUP(J240,U:U,V:V)))</f>
        <v>3.3981481481481482E-4</v>
      </c>
      <c r="M240" s="3">
        <f t="shared" si="3"/>
        <v>3.9930555555555585E-5</v>
      </c>
    </row>
    <row r="241" spans="1:13" x14ac:dyDescent="0.25">
      <c r="A241" s="1">
        <v>2024</v>
      </c>
      <c r="B241" s="4">
        <v>39727</v>
      </c>
      <c r="C241" s="1">
        <v>12</v>
      </c>
      <c r="D241" s="2" t="str">
        <v>JAFET ALVAREZ</v>
      </c>
      <c r="E241" s="1" t="str">
        <v>NNG</v>
      </c>
      <c r="F241" s="1" t="str">
        <v>INFANTIL A</v>
      </c>
      <c r="G241" s="1" t="str">
        <v>M</v>
      </c>
      <c r="H241" s="4" t="str">
        <v>17/02/2024</v>
      </c>
      <c r="I241" s="1" t="str">
        <v>CHEQUEO DEPARTAMENTAL</v>
      </c>
      <c r="J241" s="1" t="str">
        <v>100m LIBRE</v>
      </c>
      <c r="K241" s="3">
        <v>8.9560185185185185E-4</v>
      </c>
      <c r="L241" s="3" cm="1">
        <f t="array" ref="L241">IF(J241=0,"-",_xlfn.XLOOKUP(C241&amp;J241,O:O&amp;P:P,Q:Q,_xlfn.XLOOKUP(J241,U:U,V:V)))</f>
        <v>7.5462962962962962E-4</v>
      </c>
      <c r="M241" s="3">
        <f t="shared" si="3"/>
        <v>1.4097222222222224E-4</v>
      </c>
    </row>
    <row r="242" spans="1:13" x14ac:dyDescent="0.25">
      <c r="A242" s="1">
        <v>2024</v>
      </c>
      <c r="B242" s="4">
        <v>40019</v>
      </c>
      <c r="C242" s="1">
        <v>11</v>
      </c>
      <c r="D242" s="2" t="str">
        <v>JERONIMO DAZA BORJA</v>
      </c>
      <c r="E242" s="1" t="str">
        <v>DELFINES</v>
      </c>
      <c r="F242" s="1" t="str">
        <v>INFANTIL A</v>
      </c>
      <c r="G242" s="1" t="str">
        <v>M</v>
      </c>
      <c r="H242" s="4" t="str">
        <v>17/02/2024</v>
      </c>
      <c r="I242" s="1" t="str">
        <v>CHEQUEO DEPARTAMENTAL</v>
      </c>
      <c r="J242" s="1" t="str">
        <v>50m LIBRE</v>
      </c>
      <c r="K242" s="3">
        <v>1.2156250000000001E-3</v>
      </c>
      <c r="L242" s="3" cm="1">
        <f t="array" ref="L242">IF(J242=0,"-",_xlfn.XLOOKUP(C242&amp;J242,O:O&amp;P:P,Q:Q,_xlfn.XLOOKUP(J242,U:U,V:V)))</f>
        <v>3.9756944444444448E-4</v>
      </c>
      <c r="M242" s="3">
        <f t="shared" si="3"/>
        <v>8.1805555555555559E-4</v>
      </c>
    </row>
    <row r="243" spans="1:13" x14ac:dyDescent="0.25">
      <c r="A243" s="1">
        <v>2024</v>
      </c>
      <c r="B243" s="4">
        <v>40019</v>
      </c>
      <c r="C243" s="1">
        <v>11</v>
      </c>
      <c r="D243" s="2" t="str">
        <v>JERONIMO DAZA BORJA</v>
      </c>
      <c r="E243" s="1" t="str">
        <v>DELFINES</v>
      </c>
      <c r="F243" s="1" t="str">
        <v>INFANTIL A</v>
      </c>
      <c r="G243" s="1" t="str">
        <v>M</v>
      </c>
      <c r="H243" s="4" t="str">
        <v>17/02/2024</v>
      </c>
      <c r="I243" s="1" t="str">
        <v>CHEQUEO DEPARTAMENTAL</v>
      </c>
      <c r="J243" s="1" t="str">
        <v>100m LIBRE</v>
      </c>
      <c r="K243" s="3">
        <v>2.3502314814814818E-3</v>
      </c>
      <c r="L243" s="3" cm="1">
        <f t="array" ref="L243">IF(J243=0,"-",_xlfn.XLOOKUP(C243&amp;J243,O:O&amp;P:P,Q:Q,_xlfn.XLOOKUP(J243,U:U,V:V)))</f>
        <v>8.1018518518518516E-4</v>
      </c>
      <c r="M243" s="3">
        <f t="shared" si="3"/>
        <v>1.5400462962962967E-3</v>
      </c>
    </row>
    <row r="244" spans="1:13" x14ac:dyDescent="0.25">
      <c r="A244" s="1">
        <v>2024</v>
      </c>
      <c r="B244" s="4">
        <v>39294</v>
      </c>
      <c r="C244" s="1">
        <v>13</v>
      </c>
      <c r="D244" s="2" t="str">
        <v>JESUS NAVARRO</v>
      </c>
      <c r="E244" s="1" t="str">
        <v>TIBURON</v>
      </c>
      <c r="F244" s="1" t="str">
        <v>INFANTIL B</v>
      </c>
      <c r="G244" s="1" t="str">
        <v>M</v>
      </c>
      <c r="H244" s="4" t="str">
        <v>17/02/2024</v>
      </c>
      <c r="I244" s="1" t="str">
        <v>CHEQUEO DEPARTAMENTAL</v>
      </c>
      <c r="J244" s="1" t="str">
        <v>400m LIBRE</v>
      </c>
      <c r="K244" s="3">
        <v>4.5999999999999999E-3</v>
      </c>
      <c r="L244" s="3" cm="1">
        <f t="array" ref="L244">IF(J244=0,"-",_xlfn.XLOOKUP(C244&amp;J244,O:O&amp;P:P,Q:Q,_xlfn.XLOOKUP(J244,U:U,V:V)))</f>
        <v>3.5520833333333329E-3</v>
      </c>
      <c r="M244" s="3">
        <f t="shared" si="3"/>
        <v>1.047916666666667E-3</v>
      </c>
    </row>
    <row r="245" spans="1:13" x14ac:dyDescent="0.25">
      <c r="A245" s="1">
        <v>2024</v>
      </c>
      <c r="B245" s="4">
        <v>39294</v>
      </c>
      <c r="C245" s="1">
        <v>13</v>
      </c>
      <c r="D245" s="2" t="str">
        <v>JESUS NAVARRO</v>
      </c>
      <c r="E245" s="1" t="str">
        <v>TIBURON</v>
      </c>
      <c r="F245" s="1" t="str">
        <v>INFANTIL B</v>
      </c>
      <c r="G245" s="1" t="str">
        <v>M</v>
      </c>
      <c r="H245" s="4" t="str">
        <v>17/02/2024</v>
      </c>
      <c r="I245" s="1" t="str">
        <v>CHEQUEO DEPARTAMENTAL</v>
      </c>
      <c r="J245" s="1" t="str">
        <v>50m LIBRE</v>
      </c>
      <c r="K245" s="3">
        <v>4.253472222222223E-4</v>
      </c>
      <c r="L245" s="3" cm="1">
        <f t="array" ref="L245">IF(J245=0,"-",_xlfn.XLOOKUP(C245&amp;J245,O:O&amp;P:P,Q:Q,_xlfn.XLOOKUP(J245,U:U,V:V)))</f>
        <v>3.3981481481481482E-4</v>
      </c>
      <c r="M245" s="3">
        <f t="shared" si="3"/>
        <v>8.5532407407407486E-5</v>
      </c>
    </row>
    <row r="246" spans="1:13" x14ac:dyDescent="0.25">
      <c r="A246" s="1">
        <v>2024</v>
      </c>
      <c r="B246" s="4">
        <v>39294</v>
      </c>
      <c r="C246" s="1">
        <v>13</v>
      </c>
      <c r="D246" s="2" t="str">
        <v>JESUS NAVARRO</v>
      </c>
      <c r="E246" s="1" t="str">
        <v>TIBURON</v>
      </c>
      <c r="F246" s="1" t="str">
        <v>INFANTIL B</v>
      </c>
      <c r="G246" s="1" t="str">
        <v>M</v>
      </c>
      <c r="H246" s="4" t="str">
        <v>17/02/2024</v>
      </c>
      <c r="I246" s="1" t="str">
        <v>CHEQUEO DEPARTAMENTAL</v>
      </c>
      <c r="J246" s="1" t="str">
        <v>100m LIBRE</v>
      </c>
      <c r="K246" s="3">
        <v>9.7731481481481476E-4</v>
      </c>
      <c r="L246" s="3" cm="1">
        <f t="array" ref="L246">IF(J246=0,"-",_xlfn.XLOOKUP(C246&amp;J246,O:O&amp;P:P,Q:Q,_xlfn.XLOOKUP(J246,U:U,V:V)))</f>
        <v>7.5462962962962962E-4</v>
      </c>
      <c r="M246" s="3">
        <f t="shared" si="3"/>
        <v>2.2268518518518514E-4</v>
      </c>
    </row>
    <row r="247" spans="1:13" x14ac:dyDescent="0.25">
      <c r="A247" s="1">
        <v>2024</v>
      </c>
      <c r="B247" s="4">
        <v>39447</v>
      </c>
      <c r="C247" s="1">
        <v>12</v>
      </c>
      <c r="D247" s="2" t="str">
        <v>JOSE GABRIEL ORTIZ RUIZ</v>
      </c>
      <c r="E247" s="1" t="str">
        <v>NNG</v>
      </c>
      <c r="F247" s="1" t="str">
        <v>INFANTIL A</v>
      </c>
      <c r="G247" s="1" t="str">
        <v>M</v>
      </c>
      <c r="H247" s="4" t="str">
        <v>17/02/2024</v>
      </c>
      <c r="I247" s="1" t="str">
        <v>CHEQUEO DEPARTAMENTAL</v>
      </c>
      <c r="J247" s="1" t="str">
        <v>400m LIBRE</v>
      </c>
      <c r="K247" s="3">
        <v>3.9589120370370368E-3</v>
      </c>
      <c r="L247" s="3" cm="1">
        <f t="array" ref="L247">IF(J247=0,"-",_xlfn.XLOOKUP(C247&amp;J247,O:O&amp;P:P,Q:Q,_xlfn.XLOOKUP(J247,U:U,V:V)))</f>
        <v>3.5520833333333329E-3</v>
      </c>
      <c r="M247" s="3">
        <f t="shared" si="3"/>
        <v>4.0682870370370395E-4</v>
      </c>
    </row>
    <row r="248" spans="1:13" x14ac:dyDescent="0.25">
      <c r="A248" s="1">
        <v>2024</v>
      </c>
      <c r="B248" s="4">
        <v>39447</v>
      </c>
      <c r="C248" s="1">
        <v>12</v>
      </c>
      <c r="D248" s="2" t="str">
        <v>JOSE GABRIEL ORTIZ RUIZ</v>
      </c>
      <c r="E248" s="1" t="str">
        <v>NNG</v>
      </c>
      <c r="F248" s="1" t="str">
        <v>INFANTIL A</v>
      </c>
      <c r="G248" s="1" t="str">
        <v>M</v>
      </c>
      <c r="H248" s="4" t="str">
        <v>17/02/2024</v>
      </c>
      <c r="I248" s="1" t="str">
        <v>CHEQUEO DEPARTAMENTAL</v>
      </c>
      <c r="J248" s="1" t="str">
        <v>100m LIBRE</v>
      </c>
      <c r="K248" s="3">
        <v>8.3680555555555559E-4</v>
      </c>
      <c r="L248" s="3" cm="1">
        <f t="array" ref="L248">IF(J248=0,"-",_xlfn.XLOOKUP(C248&amp;J248,O:O&amp;P:P,Q:Q,_xlfn.XLOOKUP(J248,U:U,V:V)))</f>
        <v>7.5462962962962962E-4</v>
      </c>
      <c r="M248" s="3">
        <f t="shared" si="3"/>
        <v>8.2175925925925971E-5</v>
      </c>
    </row>
    <row r="249" spans="1:13" x14ac:dyDescent="0.25">
      <c r="A249" s="1">
        <v>2024</v>
      </c>
      <c r="B249" s="4">
        <v>39884</v>
      </c>
      <c r="C249" s="1">
        <v>11</v>
      </c>
      <c r="D249" s="2" t="str">
        <v>Juan camilo Acevedo Campo</v>
      </c>
      <c r="E249" s="1" t="str">
        <v>AQUARIUM</v>
      </c>
      <c r="F249" s="1" t="str">
        <v>INFANTIL A</v>
      </c>
      <c r="G249" s="1" t="str">
        <v>M</v>
      </c>
      <c r="H249" s="4" t="str">
        <v>17/02/2024</v>
      </c>
      <c r="I249" s="1" t="str">
        <v>CHEQUEO DEPARTAMENTAL</v>
      </c>
      <c r="J249" s="1" t="str">
        <v>400m LIBRE</v>
      </c>
      <c r="K249" s="3">
        <v>6.266319444444445E-3</v>
      </c>
      <c r="L249" s="3" cm="1">
        <f t="array" ref="L249">IF(J249=0,"-",_xlfn.XLOOKUP(C249&amp;J249,O:O&amp;P:P,Q:Q,_xlfn.XLOOKUP(J249,U:U,V:V)))</f>
        <v>3.8194444444444443E-3</v>
      </c>
      <c r="M249" s="3">
        <f t="shared" si="3"/>
        <v>2.4468750000000007E-3</v>
      </c>
    </row>
    <row r="250" spans="1:13" x14ac:dyDescent="0.25">
      <c r="A250" s="1">
        <v>2024</v>
      </c>
      <c r="B250" s="4">
        <v>39884</v>
      </c>
      <c r="C250" s="1">
        <v>11</v>
      </c>
      <c r="D250" s="2" t="str">
        <v>Juan camilo Acevedo Campo</v>
      </c>
      <c r="E250" s="1" t="str">
        <v>AQUARIUM</v>
      </c>
      <c r="F250" s="1" t="str">
        <v>INFANTIL A</v>
      </c>
      <c r="G250" s="1" t="str">
        <v>M</v>
      </c>
      <c r="H250" s="4" t="str">
        <v>17/02/2024</v>
      </c>
      <c r="I250" s="1" t="str">
        <v>CHEQUEO DEPARTAMENTAL</v>
      </c>
      <c r="J250" s="1" t="str">
        <v>50m LIBRE</v>
      </c>
      <c r="K250" s="3">
        <v>5.851273148148148E-4</v>
      </c>
      <c r="L250" s="3" cm="1">
        <f t="array" ref="L250">IF(J250=0,"-",_xlfn.XLOOKUP(C250&amp;J250,O:O&amp;P:P,Q:Q,_xlfn.XLOOKUP(J250,U:U,V:V)))</f>
        <v>3.9756944444444448E-4</v>
      </c>
      <c r="M250" s="3">
        <f t="shared" ref="M250:M313" si="4">IFERROR((K250-L250),"-")</f>
        <v>1.8755787037037032E-4</v>
      </c>
    </row>
    <row r="251" spans="1:13" x14ac:dyDescent="0.25">
      <c r="A251" s="1">
        <v>2024</v>
      </c>
      <c r="B251" s="4">
        <v>39884</v>
      </c>
      <c r="C251" s="1">
        <v>11</v>
      </c>
      <c r="D251" s="2" t="str">
        <v>Juan camilo Acevedo Campo</v>
      </c>
      <c r="E251" s="1" t="str">
        <v>AQUARIUM</v>
      </c>
      <c r="F251" s="1" t="str">
        <v>INFANTIL A</v>
      </c>
      <c r="G251" s="1" t="str">
        <v>M</v>
      </c>
      <c r="H251" s="4" t="str">
        <v>17/02/2024</v>
      </c>
      <c r="I251" s="1" t="str">
        <v>CHEQUEO DEPARTAMENTAL</v>
      </c>
      <c r="J251" s="1" t="str">
        <v>100m LIBRE</v>
      </c>
      <c r="K251" s="3">
        <v>1.3295138888888888E-3</v>
      </c>
      <c r="L251" s="3" cm="1">
        <f t="array" ref="L251">IF(J251=0,"-",_xlfn.XLOOKUP(C251&amp;J251,O:O&amp;P:P,Q:Q,_xlfn.XLOOKUP(J251,U:U,V:V)))</f>
        <v>8.1018518518518516E-4</v>
      </c>
      <c r="M251" s="3">
        <f t="shared" si="4"/>
        <v>5.193287037037036E-4</v>
      </c>
    </row>
    <row r="252" spans="1:13" x14ac:dyDescent="0.25">
      <c r="A252" s="1">
        <v>2024</v>
      </c>
      <c r="B252" s="4">
        <v>39725</v>
      </c>
      <c r="C252" s="1">
        <v>12</v>
      </c>
      <c r="D252" s="2" t="str">
        <v>JUAN JOSÉ RODRIGUEZ DURAN</v>
      </c>
      <c r="E252" s="1" t="str">
        <v>AQUAPLANET</v>
      </c>
      <c r="F252" s="1" t="str">
        <v>INFANTIL A</v>
      </c>
      <c r="G252" s="1" t="str">
        <v>M</v>
      </c>
      <c r="H252" s="4" t="str">
        <v>17/02/2024</v>
      </c>
      <c r="I252" s="1" t="str">
        <v>CHEQUEO DEPARTAMENTAL</v>
      </c>
      <c r="J252" s="1" t="str">
        <v>400m LIBRE</v>
      </c>
      <c r="K252" s="3">
        <v>4.706365740740741E-3</v>
      </c>
      <c r="L252" s="3" cm="1">
        <f t="array" ref="L252">IF(J252=0,"-",_xlfn.XLOOKUP(C252&amp;J252,O:O&amp;P:P,Q:Q,_xlfn.XLOOKUP(J252,U:U,V:V)))</f>
        <v>3.5520833333333329E-3</v>
      </c>
      <c r="M252" s="3">
        <f t="shared" si="4"/>
        <v>1.1542824074074081E-3</v>
      </c>
    </row>
    <row r="253" spans="1:13" x14ac:dyDescent="0.25">
      <c r="A253" s="1">
        <v>2024</v>
      </c>
      <c r="B253" s="4">
        <v>39725</v>
      </c>
      <c r="C253" s="1">
        <v>12</v>
      </c>
      <c r="D253" s="2" t="str">
        <v>JUAN JOSÉ RODRIGUEZ DURAN</v>
      </c>
      <c r="E253" s="1" t="str">
        <v>AQUAPLANET</v>
      </c>
      <c r="F253" s="1" t="str">
        <v>INFANTIL A</v>
      </c>
      <c r="G253" s="1" t="str">
        <v>M</v>
      </c>
      <c r="H253" s="4" t="str">
        <v>17/02/2024</v>
      </c>
      <c r="I253" s="1" t="str">
        <v>CHEQUEO DEPARTAMENTAL</v>
      </c>
      <c r="J253" s="1" t="str">
        <v>50m LIBRE</v>
      </c>
      <c r="K253" s="3">
        <v>3.8310185185185186E-4</v>
      </c>
      <c r="L253" s="3" cm="1">
        <f t="array" ref="L253">IF(J253=0,"-",_xlfn.XLOOKUP(C253&amp;J253,O:O&amp;P:P,Q:Q,_xlfn.XLOOKUP(J253,U:U,V:V)))</f>
        <v>3.3981481481481482E-4</v>
      </c>
      <c r="M253" s="3">
        <f t="shared" si="4"/>
        <v>4.3287037037037046E-5</v>
      </c>
    </row>
    <row r="254" spans="1:13" x14ac:dyDescent="0.25">
      <c r="A254" s="1">
        <v>2024</v>
      </c>
      <c r="B254" s="4">
        <v>39725</v>
      </c>
      <c r="C254" s="1">
        <v>12</v>
      </c>
      <c r="D254" s="2" t="str">
        <v>JUAN JOSÉ RODRIGUEZ DURAN</v>
      </c>
      <c r="E254" s="1" t="str">
        <v>AQUAPLANET</v>
      </c>
      <c r="F254" s="1" t="str">
        <v>INFANTIL A</v>
      </c>
      <c r="G254" s="1" t="str">
        <v>M</v>
      </c>
      <c r="H254" s="4" t="str">
        <v>17/02/2024</v>
      </c>
      <c r="I254" s="1" t="str">
        <v>CHEQUEO DEPARTAMENTAL</v>
      </c>
      <c r="J254" s="1" t="str">
        <v>100m LIBRE</v>
      </c>
      <c r="K254" s="3">
        <v>9.549189814814815E-4</v>
      </c>
      <c r="L254" s="3" cm="1">
        <f t="array" ref="L254">IF(J254=0,"-",_xlfn.XLOOKUP(C254&amp;J254,O:O&amp;P:P,Q:Q,_xlfn.XLOOKUP(J254,U:U,V:V)))</f>
        <v>7.5462962962962962E-4</v>
      </c>
      <c r="M254" s="3">
        <f t="shared" si="4"/>
        <v>2.0028935185185189E-4</v>
      </c>
    </row>
    <row r="255" spans="1:13" x14ac:dyDescent="0.25">
      <c r="A255" s="1">
        <v>2024</v>
      </c>
      <c r="B255" s="4">
        <v>40129</v>
      </c>
      <c r="C255" s="1">
        <v>11</v>
      </c>
      <c r="D255" s="2" t="str">
        <v>JUAN PABLO GONZALEZ</v>
      </c>
      <c r="E255" s="1" t="str">
        <v>AQUARIUM</v>
      </c>
      <c r="F255" s="1" t="str">
        <v>INFANTIL A</v>
      </c>
      <c r="G255" s="1" t="str">
        <v>M</v>
      </c>
      <c r="H255" s="4" t="str">
        <v>17/02/2024</v>
      </c>
      <c r="I255" s="1" t="str">
        <v>CHEQUEO DEPARTAMENTAL</v>
      </c>
      <c r="J255" s="1" t="str">
        <v>400m LIBRE</v>
      </c>
      <c r="K255" s="3">
        <v>5.3003472222222228E-3</v>
      </c>
      <c r="L255" s="3" cm="1">
        <f t="array" ref="L255">IF(J255=0,"-",_xlfn.XLOOKUP(C255&amp;J255,O:O&amp;P:P,Q:Q,_xlfn.XLOOKUP(J255,U:U,V:V)))</f>
        <v>3.8194444444444443E-3</v>
      </c>
      <c r="M255" s="3">
        <f t="shared" si="4"/>
        <v>1.4809027777777785E-3</v>
      </c>
    </row>
    <row r="256" spans="1:13" x14ac:dyDescent="0.25">
      <c r="A256" s="1">
        <v>2024</v>
      </c>
      <c r="B256" s="4">
        <v>40129</v>
      </c>
      <c r="C256" s="1">
        <v>11</v>
      </c>
      <c r="D256" s="2" t="str">
        <v>JUAN PABLO GONZALEZ</v>
      </c>
      <c r="E256" s="1" t="str">
        <v>AQUARIUM</v>
      </c>
      <c r="F256" s="1" t="str">
        <v>INFANTIL A</v>
      </c>
      <c r="G256" s="1" t="str">
        <v>M</v>
      </c>
      <c r="H256" s="4" t="str">
        <v>17/02/2024</v>
      </c>
      <c r="I256" s="1" t="str">
        <v>CHEQUEO DEPARTAMENTAL</v>
      </c>
      <c r="J256" s="1" t="str">
        <v>50m LIBRE</v>
      </c>
      <c r="K256" s="3">
        <v>4.8952546296296287E-4</v>
      </c>
      <c r="L256" s="3" cm="1">
        <f t="array" ref="L256">IF(J256=0,"-",_xlfn.XLOOKUP(C256&amp;J256,O:O&amp;P:P,Q:Q,_xlfn.XLOOKUP(J256,U:U,V:V)))</f>
        <v>3.9756944444444448E-4</v>
      </c>
      <c r="M256" s="3">
        <f t="shared" si="4"/>
        <v>9.1956018518518396E-5</v>
      </c>
    </row>
    <row r="257" spans="1:13" x14ac:dyDescent="0.25">
      <c r="A257" s="1">
        <v>2024</v>
      </c>
      <c r="B257" s="4">
        <v>40129</v>
      </c>
      <c r="C257" s="1">
        <v>11</v>
      </c>
      <c r="D257" s="2" t="str">
        <v>JUAN PABLO GONZALEZ</v>
      </c>
      <c r="E257" s="1" t="str">
        <v>AQUARIUM</v>
      </c>
      <c r="F257" s="1" t="str">
        <v>INFANTIL A</v>
      </c>
      <c r="G257" s="1" t="str">
        <v>M</v>
      </c>
      <c r="H257" s="4" t="str">
        <v>17/02/2024</v>
      </c>
      <c r="I257" s="1" t="str">
        <v>CHEQUEO DEPARTAMENTAL</v>
      </c>
      <c r="J257" s="1" t="str">
        <v>100m LIBRE</v>
      </c>
      <c r="K257" s="3">
        <v>1.1554398148148149E-3</v>
      </c>
      <c r="L257" s="3" cm="1">
        <f t="array" ref="L257">IF(J257=0,"-",_xlfn.XLOOKUP(C257&amp;J257,O:O&amp;P:P,Q:Q,_xlfn.XLOOKUP(J257,U:U,V:V)))</f>
        <v>8.1018518518518516E-4</v>
      </c>
      <c r="M257" s="3">
        <f t="shared" si="4"/>
        <v>3.4525462962962971E-4</v>
      </c>
    </row>
    <row r="258" spans="1:13" x14ac:dyDescent="0.25">
      <c r="A258" s="1">
        <v>2024</v>
      </c>
      <c r="B258" s="4">
        <v>40051</v>
      </c>
      <c r="C258" s="1">
        <v>11</v>
      </c>
      <c r="D258" s="2" t="str">
        <v>JUAN PABLO MORALES GOMEZ</v>
      </c>
      <c r="E258" s="1" t="str">
        <v>AQUARIUM</v>
      </c>
      <c r="F258" s="1" t="str">
        <v>INFANTIL A</v>
      </c>
      <c r="G258" s="1" t="str">
        <v>M</v>
      </c>
      <c r="H258" s="4" t="str">
        <v>17/02/2024</v>
      </c>
      <c r="I258" s="1" t="str">
        <v>CHEQUEO DEPARTAMENTAL</v>
      </c>
      <c r="J258" s="1" t="str">
        <v>400m LIBRE</v>
      </c>
      <c r="K258" s="3">
        <v>5.3310763888888887E-3</v>
      </c>
      <c r="L258" s="3" cm="1">
        <f t="array" ref="L258">IF(J258=0,"-",_xlfn.XLOOKUP(C258&amp;J258,O:O&amp;P:P,Q:Q,_xlfn.XLOOKUP(J258,U:U,V:V)))</f>
        <v>3.8194444444444443E-3</v>
      </c>
      <c r="M258" s="3">
        <f t="shared" si="4"/>
        <v>1.5116319444444444E-3</v>
      </c>
    </row>
    <row r="259" spans="1:13" x14ac:dyDescent="0.25">
      <c r="A259" s="1">
        <v>2024</v>
      </c>
      <c r="B259" s="4">
        <v>40051</v>
      </c>
      <c r="C259" s="1">
        <v>11</v>
      </c>
      <c r="D259" s="2" t="str">
        <v>JUAN PABLO MORALES GOMEZ</v>
      </c>
      <c r="E259" s="1" t="str">
        <v>AQUARIUM</v>
      </c>
      <c r="F259" s="1" t="str">
        <v>INFANTIL A</v>
      </c>
      <c r="G259" s="1" t="str">
        <v>M</v>
      </c>
      <c r="H259" s="4" t="str">
        <v>17/02/2024</v>
      </c>
      <c r="I259" s="1" t="str">
        <v>CHEQUEO DEPARTAMENTAL</v>
      </c>
      <c r="J259" s="1" t="str">
        <v>50m LIBRE</v>
      </c>
      <c r="K259" s="3">
        <v>5.0624999999999997E-4</v>
      </c>
      <c r="L259" s="3" cm="1">
        <f t="array" ref="L259">IF(J259=0,"-",_xlfn.XLOOKUP(C259&amp;J259,O:O&amp;P:P,Q:Q,_xlfn.XLOOKUP(J259,U:U,V:V)))</f>
        <v>3.9756944444444448E-4</v>
      </c>
      <c r="M259" s="3">
        <f t="shared" si="4"/>
        <v>1.0868055555555549E-4</v>
      </c>
    </row>
    <row r="260" spans="1:13" x14ac:dyDescent="0.25">
      <c r="A260" s="1">
        <v>2024</v>
      </c>
      <c r="B260" s="4">
        <v>40051</v>
      </c>
      <c r="C260" s="1">
        <v>11</v>
      </c>
      <c r="D260" s="2" t="str">
        <v>JUAN PABLO MORALES GOMEZ</v>
      </c>
      <c r="E260" s="1" t="str">
        <v>AQUARIUM</v>
      </c>
      <c r="F260" s="1" t="str">
        <v>INFANTIL A</v>
      </c>
      <c r="G260" s="1" t="str">
        <v>M</v>
      </c>
      <c r="H260" s="4" t="str">
        <v>17/02/2024</v>
      </c>
      <c r="I260" s="1" t="str">
        <v>CHEQUEO DEPARTAMENTAL</v>
      </c>
      <c r="J260" s="1" t="str">
        <v>100m LIBRE</v>
      </c>
      <c r="K260" s="3">
        <v>1.1873842592592593E-3</v>
      </c>
      <c r="L260" s="3" cm="1">
        <f t="array" ref="L260">IF(J260=0,"-",_xlfn.XLOOKUP(C260&amp;J260,O:O&amp;P:P,Q:Q,_xlfn.XLOOKUP(J260,U:U,V:V)))</f>
        <v>8.1018518518518516E-4</v>
      </c>
      <c r="M260" s="3">
        <f t="shared" si="4"/>
        <v>3.7719907407407418E-4</v>
      </c>
    </row>
    <row r="261" spans="1:13" x14ac:dyDescent="0.25">
      <c r="A261" s="1">
        <v>2024</v>
      </c>
      <c r="B261" s="4">
        <v>39416</v>
      </c>
      <c r="C261" s="1">
        <v>13</v>
      </c>
      <c r="D261" s="2" t="str">
        <v>MATHIAS NEGRETE ECHEVERRIA</v>
      </c>
      <c r="E261" s="1" t="str">
        <v>DELFINES</v>
      </c>
      <c r="F261" s="1" t="str">
        <v>INFANTIL B</v>
      </c>
      <c r="G261" s="1" t="str">
        <v>M</v>
      </c>
      <c r="H261" s="4" t="str">
        <v>17/02/2024</v>
      </c>
      <c r="I261" s="1" t="str">
        <v>CHEQUEO DEPARTAMENTAL</v>
      </c>
      <c r="J261" s="1" t="str">
        <v>400m LIBRE</v>
      </c>
      <c r="K261" s="3">
        <v>3.7095486111111114E-3</v>
      </c>
      <c r="L261" s="3" cm="1">
        <f t="array" ref="L261">IF(J261=0,"-",_xlfn.XLOOKUP(C261&amp;J261,O:O&amp;P:P,Q:Q,_xlfn.XLOOKUP(J261,U:U,V:V)))</f>
        <v>3.5520833333333329E-3</v>
      </c>
      <c r="M261" s="3">
        <f t="shared" si="4"/>
        <v>1.5746527777777851E-4</v>
      </c>
    </row>
    <row r="262" spans="1:13" x14ac:dyDescent="0.25">
      <c r="A262" s="1">
        <v>2024</v>
      </c>
      <c r="B262" s="4">
        <v>39416</v>
      </c>
      <c r="C262" s="1">
        <v>13</v>
      </c>
      <c r="D262" s="2" t="str">
        <v>MATHIAS NEGRETE ECHEVERRIA</v>
      </c>
      <c r="E262" s="1" t="str">
        <v>DELFINES</v>
      </c>
      <c r="F262" s="1" t="str">
        <v>INFANTIL B</v>
      </c>
      <c r="G262" s="1" t="str">
        <v>M</v>
      </c>
      <c r="H262" s="4" t="str">
        <v>17/02/2024</v>
      </c>
      <c r="I262" s="1" t="str">
        <v>CHEQUEO DEPARTAMENTAL</v>
      </c>
      <c r="J262" s="1" t="str">
        <v>50m LIBRE</v>
      </c>
      <c r="K262" s="3">
        <v>3.4913194444444445E-4</v>
      </c>
      <c r="L262" s="3" cm="1">
        <f t="array" ref="L262">IF(J262=0,"-",_xlfn.XLOOKUP(C262&amp;J262,O:O&amp;P:P,Q:Q,_xlfn.XLOOKUP(J262,U:U,V:V)))</f>
        <v>3.3981481481481482E-4</v>
      </c>
      <c r="M262" s="3">
        <f t="shared" si="4"/>
        <v>9.3171296296296275E-6</v>
      </c>
    </row>
    <row r="263" spans="1:13" x14ac:dyDescent="0.25">
      <c r="A263" s="1">
        <v>2024</v>
      </c>
      <c r="B263" s="4">
        <v>39416</v>
      </c>
      <c r="C263" s="1">
        <v>13</v>
      </c>
      <c r="D263" s="2" t="str">
        <v>MATHIAS NEGRETE ECHEVERRIA</v>
      </c>
      <c r="E263" s="1" t="str">
        <v>DELFINES</v>
      </c>
      <c r="F263" s="1" t="str">
        <v>INFANTIL B</v>
      </c>
      <c r="G263" s="1" t="str">
        <v>M</v>
      </c>
      <c r="H263" s="4" t="str">
        <v>17/02/2024</v>
      </c>
      <c r="I263" s="1" t="str">
        <v>CHEQUEO DEPARTAMENTAL</v>
      </c>
      <c r="J263" s="1" t="str">
        <v>100m LIBRE</v>
      </c>
      <c r="K263" s="3">
        <v>7.8096064814814825E-4</v>
      </c>
      <c r="L263" s="3" cm="1">
        <f t="array" ref="L263">IF(J263=0,"-",_xlfn.XLOOKUP(C263&amp;J263,O:O&amp;P:P,Q:Q,_xlfn.XLOOKUP(J263,U:U,V:V)))</f>
        <v>7.5462962962962962E-4</v>
      </c>
      <c r="M263" s="3">
        <f t="shared" si="4"/>
        <v>2.633101851851863E-5</v>
      </c>
    </row>
    <row r="264" spans="1:13" x14ac:dyDescent="0.25">
      <c r="A264" s="1">
        <v>2024</v>
      </c>
      <c r="B264" s="4">
        <v>39482</v>
      </c>
      <c r="C264" s="1">
        <v>12</v>
      </c>
      <c r="D264" s="2" t="str">
        <v>Nair Burgos Beltran</v>
      </c>
      <c r="E264" s="1" t="str">
        <v>AQUARIUM</v>
      </c>
      <c r="F264" s="1" t="str">
        <v>INFANTIL A</v>
      </c>
      <c r="G264" s="1" t="str">
        <v>M</v>
      </c>
      <c r="H264" s="4" t="str">
        <v>17/02/2024</v>
      </c>
      <c r="I264" s="1" t="str">
        <v>CHEQUEO DEPARTAMENTAL</v>
      </c>
      <c r="J264" s="1" t="str">
        <v>400m LIBRE</v>
      </c>
      <c r="K264" s="3">
        <v>5.2120370370370376E-3</v>
      </c>
      <c r="L264" s="3" cm="1">
        <f t="array" ref="L264">IF(J264=0,"-",_xlfn.XLOOKUP(C264&amp;J264,O:O&amp;P:P,Q:Q,_xlfn.XLOOKUP(J264,U:U,V:V)))</f>
        <v>3.5520833333333329E-3</v>
      </c>
      <c r="M264" s="3">
        <f t="shared" si="4"/>
        <v>1.6599537037037047E-3</v>
      </c>
    </row>
    <row r="265" spans="1:13" x14ac:dyDescent="0.25">
      <c r="A265" s="1">
        <v>2024</v>
      </c>
      <c r="B265" s="4">
        <v>39482</v>
      </c>
      <c r="C265" s="1">
        <v>12</v>
      </c>
      <c r="D265" s="2" t="str">
        <v>Nair Burgos Beltran</v>
      </c>
      <c r="E265" s="1" t="str">
        <v>AQUARIUM</v>
      </c>
      <c r="F265" s="1" t="str">
        <v>INFANTIL A</v>
      </c>
      <c r="G265" s="1" t="str">
        <v>M</v>
      </c>
      <c r="H265" s="4" t="str">
        <v>17/02/2024</v>
      </c>
      <c r="I265" s="1" t="str">
        <v>CHEQUEO DEPARTAMENTAL</v>
      </c>
      <c r="J265" s="1" t="str">
        <v>50m LIBRE</v>
      </c>
      <c r="K265" s="3">
        <v>4.8715277777777781E-4</v>
      </c>
      <c r="L265" s="3" cm="1">
        <f t="array" ref="L265">IF(J265=0,"-",_xlfn.XLOOKUP(C265&amp;J265,O:O&amp;P:P,Q:Q,_xlfn.XLOOKUP(J265,U:U,V:V)))</f>
        <v>3.3981481481481482E-4</v>
      </c>
      <c r="M265" s="3">
        <f t="shared" si="4"/>
        <v>1.4733796296296299E-4</v>
      </c>
    </row>
    <row r="266" spans="1:13" x14ac:dyDescent="0.25">
      <c r="A266" s="1">
        <v>2024</v>
      </c>
      <c r="B266" s="4">
        <v>39482</v>
      </c>
      <c r="C266" s="1">
        <v>12</v>
      </c>
      <c r="D266" s="2" t="str">
        <v>Nair Burgos Beltran</v>
      </c>
      <c r="E266" s="1" t="str">
        <v>AQUARIUM</v>
      </c>
      <c r="F266" s="1" t="str">
        <v>INFANTIL A</v>
      </c>
      <c r="G266" s="1" t="str">
        <v>M</v>
      </c>
      <c r="H266" s="4" t="str">
        <v>17/02/2024</v>
      </c>
      <c r="I266" s="1" t="str">
        <v>CHEQUEO DEPARTAMENTAL</v>
      </c>
      <c r="J266" s="1" t="str">
        <v>100m LIBRE</v>
      </c>
      <c r="K266" s="3">
        <v>1.1405671296296296E-3</v>
      </c>
      <c r="L266" s="3" cm="1">
        <f t="array" ref="L266">IF(J266=0,"-",_xlfn.XLOOKUP(C266&amp;J266,O:O&amp;P:P,Q:Q,_xlfn.XLOOKUP(J266,U:U,V:V)))</f>
        <v>7.5462962962962962E-4</v>
      </c>
      <c r="M266" s="3">
        <f t="shared" si="4"/>
        <v>3.859375E-4</v>
      </c>
    </row>
    <row r="267" spans="1:13" x14ac:dyDescent="0.25">
      <c r="A267" s="1">
        <v>2024</v>
      </c>
      <c r="B267" s="4">
        <v>38777</v>
      </c>
      <c r="C267" s="1">
        <v>14</v>
      </c>
      <c r="D267" s="2" t="str">
        <v xml:space="preserve">RAUL HOYOS </v>
      </c>
      <c r="E267" s="1" t="str">
        <v>MASTER</v>
      </c>
      <c r="F267" s="1" t="str">
        <v>INFANTIL B</v>
      </c>
      <c r="G267" s="1" t="str">
        <v>M</v>
      </c>
      <c r="H267" s="4" t="str">
        <v>17/02/2024</v>
      </c>
      <c r="I267" s="1" t="str">
        <v>CHEQUEO DEPARTAMENTAL</v>
      </c>
      <c r="J267" s="1" t="str">
        <v>50m LIBRE</v>
      </c>
      <c r="K267" s="3">
        <v>4.246527777777777E-4</v>
      </c>
      <c r="L267" s="3" cm="1">
        <f t="array" ref="L267">IF(J267=0,"-",_xlfn.XLOOKUP(C267&amp;J267,O:O&amp;P:P,Q:Q,_xlfn.XLOOKUP(J267,U:U,V:V)))</f>
        <v>3.2395833333333332E-4</v>
      </c>
      <c r="M267" s="3">
        <f t="shared" si="4"/>
        <v>1.0069444444444438E-4</v>
      </c>
    </row>
    <row r="268" spans="1:13" x14ac:dyDescent="0.25">
      <c r="A268" s="1">
        <v>2024</v>
      </c>
      <c r="B268" s="4">
        <v>38777</v>
      </c>
      <c r="C268" s="1">
        <v>14</v>
      </c>
      <c r="D268" s="2" t="str">
        <v xml:space="preserve">RAUL HOYOS </v>
      </c>
      <c r="E268" s="1" t="str">
        <v>MASTER</v>
      </c>
      <c r="F268" s="1" t="str">
        <v>INFANTIL B</v>
      </c>
      <c r="G268" s="1" t="str">
        <v>M</v>
      </c>
      <c r="H268" s="4" t="str">
        <v>17/02/2024</v>
      </c>
      <c r="I268" s="1" t="str">
        <v>CHEQUEO DEPARTAMENTAL</v>
      </c>
      <c r="J268" s="1" t="str">
        <v>100m LIBRE</v>
      </c>
      <c r="K268" s="3">
        <v>1.0243055555555556E-3</v>
      </c>
      <c r="L268" s="3" cm="1">
        <f t="array" ref="L268">IF(J268=0,"-",_xlfn.XLOOKUP(C268&amp;J268,O:O&amp;P:P,Q:Q,_xlfn.XLOOKUP(J268,U:U,V:V)))</f>
        <v>7.0937499999999994E-4</v>
      </c>
      <c r="M268" s="3">
        <f t="shared" si="4"/>
        <v>3.1493055555555571E-4</v>
      </c>
    </row>
    <row r="269" spans="1:13" x14ac:dyDescent="0.25">
      <c r="A269" s="1">
        <v>2024</v>
      </c>
      <c r="B269" s="4">
        <v>39218</v>
      </c>
      <c r="C269" s="1">
        <v>13</v>
      </c>
      <c r="D269" s="2" t="str">
        <v>SAMUEL RAMOS</v>
      </c>
      <c r="E269" s="1" t="str">
        <v>DELFINES</v>
      </c>
      <c r="F269" s="1" t="str">
        <v>INFANTIL B</v>
      </c>
      <c r="G269" s="1" t="str">
        <v>M</v>
      </c>
      <c r="H269" s="4" t="str">
        <v>17/02/2024</v>
      </c>
      <c r="I269" s="1" t="str">
        <v>CHEQUEO DEPARTAMENTAL</v>
      </c>
      <c r="J269" s="1" t="str">
        <v>50m LIBRE</v>
      </c>
      <c r="K269" s="3">
        <v>5.5017361111111109E-4</v>
      </c>
      <c r="L269" s="3" cm="1">
        <f t="array" ref="L269">IF(J269=0,"-",_xlfn.XLOOKUP(C269&amp;J269,O:O&amp;P:P,Q:Q,_xlfn.XLOOKUP(J269,U:U,V:V)))</f>
        <v>3.3981481481481482E-4</v>
      </c>
      <c r="M269" s="3">
        <f t="shared" si="4"/>
        <v>2.1035879629629627E-4</v>
      </c>
    </row>
    <row r="270" spans="1:13" x14ac:dyDescent="0.25">
      <c r="A270" s="1">
        <v>2024</v>
      </c>
      <c r="B270" s="4">
        <v>39218</v>
      </c>
      <c r="C270" s="1">
        <v>13</v>
      </c>
      <c r="D270" s="2" t="str">
        <v>SAMUEL RAMOS</v>
      </c>
      <c r="E270" s="1" t="str">
        <v>DELFINES</v>
      </c>
      <c r="F270" s="1" t="str">
        <v>INFANTIL B</v>
      </c>
      <c r="G270" s="1" t="str">
        <v>M</v>
      </c>
      <c r="H270" s="4" t="str">
        <v>17/02/2024</v>
      </c>
      <c r="I270" s="1" t="str">
        <v>CHEQUEO DEPARTAMENTAL</v>
      </c>
      <c r="J270" s="1" t="str">
        <v>100m LIBRE</v>
      </c>
      <c r="K270" s="3">
        <v>1.2934027777777779E-3</v>
      </c>
      <c r="L270" s="3" cm="1">
        <f t="array" ref="L270">IF(J270=0,"-",_xlfn.XLOOKUP(C270&amp;J270,O:O&amp;P:P,Q:Q,_xlfn.XLOOKUP(J270,U:U,V:V)))</f>
        <v>7.5462962962962962E-4</v>
      </c>
      <c r="M270" s="3">
        <f t="shared" si="4"/>
        <v>5.3877314814814825E-4</v>
      </c>
    </row>
    <row r="271" spans="1:13" x14ac:dyDescent="0.25">
      <c r="A271" s="1">
        <v>2024</v>
      </c>
      <c r="B271" s="4">
        <v>40210</v>
      </c>
      <c r="C271" s="1">
        <v>10</v>
      </c>
      <c r="D271" s="2" t="str">
        <v>SAMUEL TORRES FABRA</v>
      </c>
      <c r="E271" s="1" t="str">
        <v>AQUAPLANET</v>
      </c>
      <c r="F271" s="1" t="str">
        <v>PRE B</v>
      </c>
      <c r="G271" s="1" t="str">
        <v>M</v>
      </c>
      <c r="H271" s="4" t="str">
        <v>17/02/2024</v>
      </c>
      <c r="I271" s="1" t="str">
        <v>CHEQUEO DEPARTAMENTAL</v>
      </c>
      <c r="J271" s="1" t="str">
        <v>400m LIBRE</v>
      </c>
      <c r="K271" s="3">
        <v>4.9657986111111118E-3</v>
      </c>
      <c r="L271" s="3" cm="1">
        <f t="array" ref="L271">IF(J271=0,"-",_xlfn.XLOOKUP(C271&amp;J271,O:O&amp;P:P,Q:Q,_xlfn.XLOOKUP(J271,U:U,V:V)))</f>
        <v>3.8194444444444443E-3</v>
      </c>
      <c r="M271" s="3">
        <f t="shared" si="4"/>
        <v>1.1463541666666675E-3</v>
      </c>
    </row>
    <row r="272" spans="1:13" x14ac:dyDescent="0.25">
      <c r="A272" s="1">
        <v>2024</v>
      </c>
      <c r="B272" s="4">
        <v>40210</v>
      </c>
      <c r="C272" s="1">
        <v>10</v>
      </c>
      <c r="D272" s="2" t="str">
        <v>SAMUEL TORRES FABRA</v>
      </c>
      <c r="E272" s="1" t="str">
        <v>AQUAPLANET</v>
      </c>
      <c r="F272" s="1" t="str">
        <v>PRE B</v>
      </c>
      <c r="G272" s="1" t="str">
        <v>M</v>
      </c>
      <c r="H272" s="4" t="str">
        <v>17/02/2024</v>
      </c>
      <c r="I272" s="1" t="str">
        <v>CHEQUEO DEPARTAMENTAL</v>
      </c>
      <c r="J272" s="1" t="str">
        <v>50m LIBRE</v>
      </c>
      <c r="K272" s="3">
        <v>4.2060185185185185E-4</v>
      </c>
      <c r="L272" s="3" cm="1">
        <f t="array" ref="L272">IF(J272=0,"-",_xlfn.XLOOKUP(C272&amp;J272,O:O&amp;P:P,Q:Q,_xlfn.XLOOKUP(J272,U:U,V:V)))</f>
        <v>3.9756944444444448E-4</v>
      </c>
      <c r="M272" s="3">
        <f t="shared" si="4"/>
        <v>2.3032407407407376E-5</v>
      </c>
    </row>
    <row r="273" spans="1:13" x14ac:dyDescent="0.25">
      <c r="A273" s="1">
        <v>2024</v>
      </c>
      <c r="B273" s="4">
        <v>40210</v>
      </c>
      <c r="C273" s="1">
        <v>10</v>
      </c>
      <c r="D273" s="2" t="str">
        <v>SAMUEL TORRES FABRA</v>
      </c>
      <c r="E273" s="1" t="str">
        <v>AQUAPLANET</v>
      </c>
      <c r="F273" s="1" t="str">
        <v>PRE B</v>
      </c>
      <c r="G273" s="1" t="str">
        <v>M</v>
      </c>
      <c r="H273" s="4" t="str">
        <v>17/02/2024</v>
      </c>
      <c r="I273" s="1" t="str">
        <v>CHEQUEO DEPARTAMENTAL</v>
      </c>
      <c r="J273" s="1" t="str">
        <v>100m LIBRE</v>
      </c>
      <c r="K273" s="3">
        <v>1.0137152777777779E-3</v>
      </c>
      <c r="L273" s="3" cm="1">
        <f t="array" ref="L273">IF(J273=0,"-",_xlfn.XLOOKUP(C273&amp;J273,O:O&amp;P:P,Q:Q,_xlfn.XLOOKUP(J273,U:U,V:V)))</f>
        <v>8.1018518518518516E-4</v>
      </c>
      <c r="M273" s="3">
        <f t="shared" si="4"/>
        <v>2.0353009259259272E-4</v>
      </c>
    </row>
    <row r="274" spans="1:13" x14ac:dyDescent="0.25">
      <c r="A274" s="1">
        <v>2024</v>
      </c>
      <c r="B274" s="4">
        <v>39558</v>
      </c>
      <c r="C274" s="1">
        <v>12</v>
      </c>
      <c r="D274" s="2" t="str">
        <v>SANTIAGO ISAAC CANABAL MOLINARES</v>
      </c>
      <c r="E274" s="1" t="str">
        <v>NNG</v>
      </c>
      <c r="F274" s="1" t="str">
        <v>INFANTIL A</v>
      </c>
      <c r="G274" s="1" t="str">
        <v>M</v>
      </c>
      <c r="H274" s="4" t="str">
        <v>17/02/2024</v>
      </c>
      <c r="I274" s="1" t="str">
        <v>CHEQUEO DEPARTAMENTAL</v>
      </c>
      <c r="J274" s="1" t="str">
        <v>400m LIBRE</v>
      </c>
      <c r="K274" s="3">
        <v>4.294328703703703E-3</v>
      </c>
      <c r="L274" s="3" cm="1">
        <f t="array" ref="L274">IF(J274=0,"-",_xlfn.XLOOKUP(C274&amp;J274,O:O&amp;P:P,Q:Q,_xlfn.XLOOKUP(J274,U:U,V:V)))</f>
        <v>3.5520833333333329E-3</v>
      </c>
      <c r="M274" s="3">
        <f t="shared" si="4"/>
        <v>7.4224537037037011E-4</v>
      </c>
    </row>
    <row r="275" spans="1:13" x14ac:dyDescent="0.25">
      <c r="A275" s="1">
        <v>2024</v>
      </c>
      <c r="B275" s="4">
        <v>39558</v>
      </c>
      <c r="C275" s="1">
        <v>12</v>
      </c>
      <c r="D275" s="2" t="str">
        <v>SANTIAGO ISAAC CANABAL MOLINARES</v>
      </c>
      <c r="E275" s="1" t="str">
        <v>NNG</v>
      </c>
      <c r="F275" s="1" t="str">
        <v>INFANTIL A</v>
      </c>
      <c r="G275" s="1" t="str">
        <v>M</v>
      </c>
      <c r="H275" s="4" t="str">
        <v>17/02/2024</v>
      </c>
      <c r="I275" s="1" t="str">
        <v>CHEQUEO DEPARTAMENTAL</v>
      </c>
      <c r="J275" s="1" t="str">
        <v>100m LIBRE</v>
      </c>
      <c r="K275" s="3">
        <v>8.59375E-4</v>
      </c>
      <c r="L275" s="3" cm="1">
        <f t="array" ref="L275">IF(J275=0,"-",_xlfn.XLOOKUP(C275&amp;J275,O:O&amp;P:P,Q:Q,_xlfn.XLOOKUP(J275,U:U,V:V)))</f>
        <v>7.5462962962962962E-4</v>
      </c>
      <c r="M275" s="3">
        <f t="shared" si="4"/>
        <v>1.0474537037037039E-4</v>
      </c>
    </row>
    <row r="276" spans="1:13" x14ac:dyDescent="0.25">
      <c r="A276" s="1">
        <v>2024</v>
      </c>
      <c r="B276" s="4">
        <v>39468</v>
      </c>
      <c r="C276" s="1">
        <v>12</v>
      </c>
      <c r="D276" s="2" t="str">
        <v>SANTIAGO TORRES FABRA</v>
      </c>
      <c r="E276" s="1" t="str">
        <v>AQUAPLANET</v>
      </c>
      <c r="F276" s="1" t="str">
        <v>INFANTIL A</v>
      </c>
      <c r="G276" s="1" t="str">
        <v>M</v>
      </c>
      <c r="H276" s="4" t="str">
        <v>17/02/2024</v>
      </c>
      <c r="I276" s="1" t="str">
        <v>CHEQUEO DEPARTAMENTAL</v>
      </c>
      <c r="J276" s="1" t="str">
        <v>400m LIBRE</v>
      </c>
      <c r="K276" s="3">
        <v>5.014120370370371E-3</v>
      </c>
      <c r="L276" s="3" cm="1">
        <f t="array" ref="L276">IF(J276=0,"-",_xlfn.XLOOKUP(C276&amp;J276,O:O&amp;P:P,Q:Q,_xlfn.XLOOKUP(J276,U:U,V:V)))</f>
        <v>3.5520833333333329E-3</v>
      </c>
      <c r="M276" s="3">
        <f t="shared" si="4"/>
        <v>1.4620370370370382E-3</v>
      </c>
    </row>
    <row r="277" spans="1:13" x14ac:dyDescent="0.25">
      <c r="A277" s="1">
        <v>2024</v>
      </c>
      <c r="B277" s="4">
        <v>39468</v>
      </c>
      <c r="C277" s="1">
        <v>12</v>
      </c>
      <c r="D277" s="2" t="str">
        <v>SANTIAGO TORRES FABRA</v>
      </c>
      <c r="E277" s="1" t="str">
        <v>AQUAPLANET</v>
      </c>
      <c r="F277" s="1" t="str">
        <v>INFANTIL A</v>
      </c>
      <c r="G277" s="1" t="str">
        <v>M</v>
      </c>
      <c r="H277" s="4" t="str">
        <v>17/02/2024</v>
      </c>
      <c r="I277" s="1" t="str">
        <v>CHEQUEO DEPARTAMENTAL</v>
      </c>
      <c r="J277" s="1" t="str">
        <v>50m LIBRE</v>
      </c>
      <c r="K277" s="3">
        <v>4.8015046296296293E-4</v>
      </c>
      <c r="L277" s="3" cm="1">
        <f t="array" ref="L277">IF(J277=0,"-",_xlfn.XLOOKUP(C277&amp;J277,O:O&amp;P:P,Q:Q,_xlfn.XLOOKUP(J277,U:U,V:V)))</f>
        <v>3.3981481481481482E-4</v>
      </c>
      <c r="M277" s="3">
        <f t="shared" si="4"/>
        <v>1.4033564814814811E-4</v>
      </c>
    </row>
    <row r="278" spans="1:13" x14ac:dyDescent="0.25">
      <c r="A278" s="1">
        <v>2024</v>
      </c>
      <c r="B278" s="4">
        <v>39468</v>
      </c>
      <c r="C278" s="1">
        <v>12</v>
      </c>
      <c r="D278" s="2" t="str">
        <v>SANTIAGO TORRES FABRA</v>
      </c>
      <c r="E278" s="1" t="str">
        <v>AQUAPLANET</v>
      </c>
      <c r="F278" s="1" t="str">
        <v>INFANTIL A</v>
      </c>
      <c r="G278" s="1" t="str">
        <v>M</v>
      </c>
      <c r="H278" s="4" t="str">
        <v>17/02/2024</v>
      </c>
      <c r="I278" s="1" t="str">
        <v>CHEQUEO DEPARTAMENTAL</v>
      </c>
      <c r="J278" s="1" t="str">
        <v>100m LIBRE</v>
      </c>
      <c r="K278" s="3">
        <v>1.0989583333333333E-3</v>
      </c>
      <c r="L278" s="3" cm="1">
        <f t="array" ref="L278">IF(J278=0,"-",_xlfn.XLOOKUP(C278&amp;J278,O:O&amp;P:P,Q:Q,_xlfn.XLOOKUP(J278,U:U,V:V)))</f>
        <v>7.5462962962962962E-4</v>
      </c>
      <c r="M278" s="3">
        <f t="shared" si="4"/>
        <v>3.4432870370370368E-4</v>
      </c>
    </row>
    <row r="279" spans="1:13" x14ac:dyDescent="0.25">
      <c r="A279" s="1">
        <v>2024</v>
      </c>
      <c r="B279" s="4">
        <v>39198</v>
      </c>
      <c r="C279" s="1">
        <v>13</v>
      </c>
      <c r="D279" s="2" t="str">
        <v>SEBASTIAN ALEJANDRO BURGOS CALAO</v>
      </c>
      <c r="E279" s="1" t="str">
        <v>NNG</v>
      </c>
      <c r="F279" s="1" t="str">
        <v>INFANTIL B</v>
      </c>
      <c r="G279" s="1" t="str">
        <v>M</v>
      </c>
      <c r="H279" s="4" t="str">
        <v>17/02/2024</v>
      </c>
      <c r="I279" s="1" t="str">
        <v>CHEQUEO DEPARTAMENTAL</v>
      </c>
      <c r="J279" s="1" t="str">
        <v>400m LIBRE</v>
      </c>
      <c r="K279" s="3">
        <v>3.8379629629629632E-3</v>
      </c>
      <c r="L279" s="3" cm="1">
        <f t="array" ref="L279">IF(J279=0,"-",_xlfn.XLOOKUP(C279&amp;J279,O:O&amp;P:P,Q:Q,_xlfn.XLOOKUP(J279,U:U,V:V)))</f>
        <v>3.5520833333333329E-3</v>
      </c>
      <c r="M279" s="3">
        <f t="shared" si="4"/>
        <v>2.8587962962963029E-4</v>
      </c>
    </row>
    <row r="280" spans="1:13" x14ac:dyDescent="0.25">
      <c r="A280" s="1">
        <v>2024</v>
      </c>
      <c r="B280" s="4">
        <v>39198</v>
      </c>
      <c r="C280" s="1">
        <v>13</v>
      </c>
      <c r="D280" s="2" t="str">
        <v>SEBASTIAN ALEJANDRO BURGOS CALAO</v>
      </c>
      <c r="E280" s="1" t="str">
        <v>NNG</v>
      </c>
      <c r="F280" s="1" t="str">
        <v>INFANTIL B</v>
      </c>
      <c r="G280" s="1" t="str">
        <v>M</v>
      </c>
      <c r="H280" s="4" t="str">
        <v>17/02/2024</v>
      </c>
      <c r="I280" s="1" t="str">
        <v>CHEQUEO DEPARTAMENTAL</v>
      </c>
      <c r="J280" s="1" t="str">
        <v>100m LIBRE</v>
      </c>
      <c r="K280" s="3">
        <v>7.7939814814814799E-4</v>
      </c>
      <c r="L280" s="3" cm="1">
        <f t="array" ref="L280">IF(J280=0,"-",_xlfn.XLOOKUP(C280&amp;J280,O:O&amp;P:P,Q:Q,_xlfn.XLOOKUP(J280,U:U,V:V)))</f>
        <v>7.5462962962962962E-4</v>
      </c>
      <c r="M280" s="3">
        <f t="shared" si="4"/>
        <v>2.4768518518518369E-5</v>
      </c>
    </row>
    <row r="281" spans="1:13" x14ac:dyDescent="0.25">
      <c r="A281" s="1">
        <v>2024</v>
      </c>
      <c r="B281" s="4">
        <v>40484</v>
      </c>
      <c r="C281" s="1">
        <v>10</v>
      </c>
      <c r="D281" s="2" t="str">
        <v xml:space="preserve">SEBASTIAN ANDRÉS PATERNINA </v>
      </c>
      <c r="E281" s="1" t="str">
        <v>AQUARIUM</v>
      </c>
      <c r="F281" s="1" t="str">
        <v>PRE B</v>
      </c>
      <c r="G281" s="1" t="str">
        <v>M</v>
      </c>
      <c r="H281" s="4" t="str">
        <v>17/02/2024</v>
      </c>
      <c r="I281" s="1" t="str">
        <v>CHEQUEO DEPARTAMENTAL</v>
      </c>
      <c r="J281" s="1" t="str">
        <v>50m LIBRE</v>
      </c>
      <c r="K281" s="3">
        <v>5.2771990740740741E-4</v>
      </c>
      <c r="L281" s="3" cm="1">
        <f t="array" ref="L281">IF(J281=0,"-",_xlfn.XLOOKUP(C281&amp;J281,O:O&amp;P:P,Q:Q,_xlfn.XLOOKUP(J281,U:U,V:V)))</f>
        <v>3.9756944444444448E-4</v>
      </c>
      <c r="M281" s="3">
        <f t="shared" si="4"/>
        <v>1.3015046296296293E-4</v>
      </c>
    </row>
    <row r="282" spans="1:13" x14ac:dyDescent="0.25">
      <c r="A282" s="1">
        <v>2024</v>
      </c>
      <c r="B282" s="4">
        <v>40484</v>
      </c>
      <c r="C282" s="1">
        <v>10</v>
      </c>
      <c r="D282" s="2" t="str">
        <v xml:space="preserve">SEBASTIAN ANDRÉS PATERNINA </v>
      </c>
      <c r="E282" s="1" t="str">
        <v>AQUARIUM</v>
      </c>
      <c r="F282" s="1" t="str">
        <v>PRE B</v>
      </c>
      <c r="G282" s="1" t="str">
        <v>M</v>
      </c>
      <c r="H282" s="4" t="str">
        <v>17/02/2024</v>
      </c>
      <c r="I282" s="1" t="str">
        <v>CHEQUEO DEPARTAMENTAL</v>
      </c>
      <c r="J282" s="1" t="str">
        <v>100m LIBRE</v>
      </c>
      <c r="K282" s="3">
        <v>1.1789930555555555E-3</v>
      </c>
      <c r="L282" s="3" cm="1">
        <f t="array" ref="L282">IF(J282=0,"-",_xlfn.XLOOKUP(C282&amp;J282,O:O&amp;P:P,Q:Q,_xlfn.XLOOKUP(J282,U:U,V:V)))</f>
        <v>8.1018518518518516E-4</v>
      </c>
      <c r="M282" s="3">
        <f t="shared" si="4"/>
        <v>3.6880787037037036E-4</v>
      </c>
    </row>
    <row r="283" spans="1:13" x14ac:dyDescent="0.25">
      <c r="A283" s="1">
        <v>2024</v>
      </c>
      <c r="B283" s="4">
        <v>39898</v>
      </c>
      <c r="C283" s="1">
        <v>11</v>
      </c>
      <c r="D283" s="2" t="str">
        <v xml:space="preserve">Yonier Vuelvas Salazar </v>
      </c>
      <c r="E283" s="1" t="str">
        <v>MASTER</v>
      </c>
      <c r="F283" s="1" t="str">
        <v>INFANTIL A</v>
      </c>
      <c r="G283" s="1" t="str">
        <v>M</v>
      </c>
      <c r="H283" s="4" t="str">
        <v>17/02/2024</v>
      </c>
      <c r="I283" s="1" t="str">
        <v>CHEQUEO DEPARTAMENTAL</v>
      </c>
      <c r="J283" s="1" t="str">
        <v>50m LIBRE</v>
      </c>
      <c r="K283" s="3">
        <v>7.2968750000000008E-4</v>
      </c>
      <c r="L283" s="3" cm="1">
        <f t="array" ref="L283">IF(J283=0,"-",_xlfn.XLOOKUP(C283&amp;J283,O:O&amp;P:P,Q:Q,_xlfn.XLOOKUP(J283,U:U,V:V)))</f>
        <v>3.9756944444444448E-4</v>
      </c>
      <c r="M283" s="3">
        <f t="shared" si="4"/>
        <v>3.3211805555555561E-4</v>
      </c>
    </row>
    <row r="284" spans="1:13" x14ac:dyDescent="0.25">
      <c r="A284" s="1">
        <v>2024</v>
      </c>
      <c r="B284" s="4">
        <v>39898</v>
      </c>
      <c r="C284" s="1">
        <v>11</v>
      </c>
      <c r="D284" s="2" t="str">
        <v xml:space="preserve">Yonier Vuelvas Salazar </v>
      </c>
      <c r="E284" s="1" t="str">
        <v>MASTER</v>
      </c>
      <c r="F284" s="1" t="str">
        <v>INFANTIL A</v>
      </c>
      <c r="G284" s="1" t="str">
        <v>M</v>
      </c>
      <c r="H284" s="4" t="str">
        <v>17/02/2024</v>
      </c>
      <c r="I284" s="1" t="str">
        <v>CHEQUEO DEPARTAMENTAL</v>
      </c>
      <c r="J284" s="1" t="str">
        <v>100m LIBRE</v>
      </c>
      <c r="K284" s="3">
        <v>1.5899884259259261E-3</v>
      </c>
      <c r="L284" s="3" cm="1">
        <f t="array" ref="L284">IF(J284=0,"-",_xlfn.XLOOKUP(C284&amp;J284,O:O&amp;P:P,Q:Q,_xlfn.XLOOKUP(J284,U:U,V:V)))</f>
        <v>8.1018518518518516E-4</v>
      </c>
      <c r="M284" s="3">
        <f t="shared" si="4"/>
        <v>7.7980324074074096E-4</v>
      </c>
    </row>
    <row r="285" spans="1:13" x14ac:dyDescent="0.25">
      <c r="A285" s="1">
        <v>2024</v>
      </c>
      <c r="B285" s="4">
        <v>39569</v>
      </c>
      <c r="C285" s="1">
        <v>12</v>
      </c>
      <c r="D285" s="2" t="str">
        <v>DAVID MACHADO JULIO</v>
      </c>
      <c r="E285" s="1" t="str">
        <v>NNG</v>
      </c>
      <c r="F285" s="1" t="str">
        <v>INFANTIL A</v>
      </c>
      <c r="G285" s="1" t="str">
        <v>M</v>
      </c>
      <c r="H285" s="4" t="str">
        <v>17/08/2024</v>
      </c>
      <c r="I285" s="1" t="str">
        <v>CHEQUEO DEPARTAMENTAL</v>
      </c>
      <c r="J285" s="1" t="str">
        <v>400m LIBRE</v>
      </c>
      <c r="K285" s="3">
        <v>4.5732638888888889E-3</v>
      </c>
      <c r="L285" s="3" cm="1">
        <f t="array" ref="L285">IF(J285=0,"-",_xlfn.XLOOKUP(C285&amp;J285,O:O&amp;P:P,Q:Q,_xlfn.XLOOKUP(J285,U:U,V:V)))</f>
        <v>3.5520833333333329E-3</v>
      </c>
      <c r="M285" s="3">
        <f t="shared" si="4"/>
        <v>1.021180555555556E-3</v>
      </c>
    </row>
    <row r="286" spans="1:13" x14ac:dyDescent="0.25">
      <c r="A286" s="1">
        <v>2024</v>
      </c>
      <c r="B286" s="4">
        <v>39569</v>
      </c>
      <c r="C286" s="1">
        <v>12</v>
      </c>
      <c r="D286" s="2" t="str">
        <v>DAVID MACHADO JULIO</v>
      </c>
      <c r="E286" s="1" t="str">
        <v>NNG</v>
      </c>
      <c r="F286" s="1" t="str">
        <v>INFANTIL A</v>
      </c>
      <c r="G286" s="1" t="str">
        <v>M</v>
      </c>
      <c r="H286" s="4" t="str">
        <v>17/08/2024</v>
      </c>
      <c r="I286" s="1" t="str">
        <v>CHEQUEO DEPARTAMENTAL</v>
      </c>
      <c r="J286" s="1" t="str">
        <v>200m LIBRE</v>
      </c>
      <c r="K286" s="3">
        <v>2.2341435185185186E-3</v>
      </c>
      <c r="L286" s="3" cm="1">
        <f t="array" ref="L286">IF(J286=0,"-",_xlfn.XLOOKUP(C286&amp;J286,O:O&amp;P:P,Q:Q,_xlfn.XLOOKUP(J286,U:U,V:V)))</f>
        <v>1.6855324074074073E-3</v>
      </c>
      <c r="M286" s="3">
        <f t="shared" si="4"/>
        <v>5.4861111111111126E-4</v>
      </c>
    </row>
    <row r="287" spans="1:13" x14ac:dyDescent="0.25">
      <c r="A287" s="1">
        <v>2024</v>
      </c>
      <c r="B287" s="4">
        <v>39569</v>
      </c>
      <c r="C287" s="1">
        <v>12</v>
      </c>
      <c r="D287" s="2" t="str">
        <v>DAVID MACHADO JULIO</v>
      </c>
      <c r="E287" s="1" t="str">
        <v>NNG</v>
      </c>
      <c r="F287" s="1" t="str">
        <v>INFANTIL A</v>
      </c>
      <c r="G287" s="1" t="str">
        <v>M</v>
      </c>
      <c r="H287" s="4" t="str">
        <v>17/08/2024</v>
      </c>
      <c r="I287" s="1" t="str">
        <v>CHEQUEO DEPARTAMENTAL</v>
      </c>
      <c r="J287" s="1" t="str">
        <v>50m ESPALDA</v>
      </c>
      <c r="K287" s="3">
        <v>5.6967592592592595E-4</v>
      </c>
      <c r="L287" s="3" cm="1">
        <f t="array" ref="L287">IF(J287=0,"-",_xlfn.XLOOKUP(C287&amp;J287,O:O&amp;P:P,Q:Q,_xlfn.XLOOKUP(J287,U:U,V:V)))</f>
        <v>4.3981481481481481E-4</v>
      </c>
      <c r="M287" s="3">
        <f t="shared" si="4"/>
        <v>1.2986111111111114E-4</v>
      </c>
    </row>
    <row r="288" spans="1:13" x14ac:dyDescent="0.25">
      <c r="A288" s="1">
        <v>2024</v>
      </c>
      <c r="B288" s="4">
        <v>39440</v>
      </c>
      <c r="C288" s="1">
        <v>13</v>
      </c>
      <c r="D288" s="2" t="str">
        <v>EMMANUEL PADILLA</v>
      </c>
      <c r="E288" s="1" t="str">
        <v>TIBURON</v>
      </c>
      <c r="F288" s="1" t="str">
        <v>INFANTIL B</v>
      </c>
      <c r="G288" s="1" t="str">
        <v>M</v>
      </c>
      <c r="H288" s="4" t="str">
        <v>17/08/2024</v>
      </c>
      <c r="I288" s="1" t="str">
        <v>CHEQUEO DEPARTAMENTAL</v>
      </c>
      <c r="J288" s="1" t="str">
        <v>400m LIBRE</v>
      </c>
      <c r="K288" s="3">
        <v>4.1295138888888892E-3</v>
      </c>
      <c r="L288" s="3" cm="1">
        <f t="array" ref="L288">IF(J288=0,"-",_xlfn.XLOOKUP(C288&amp;J288,O:O&amp;P:P,Q:Q,_xlfn.XLOOKUP(J288,U:U,V:V)))</f>
        <v>3.5520833333333329E-3</v>
      </c>
      <c r="M288" s="3">
        <f t="shared" si="4"/>
        <v>5.7743055555555629E-4</v>
      </c>
    </row>
    <row r="289" spans="1:13" x14ac:dyDescent="0.25">
      <c r="A289" s="1">
        <v>2024</v>
      </c>
      <c r="B289" s="4">
        <v>39440</v>
      </c>
      <c r="C289" s="1">
        <v>13</v>
      </c>
      <c r="D289" s="2" t="str">
        <v>EMMANUEL PADILLA</v>
      </c>
      <c r="E289" s="1" t="str">
        <v>TIBURON</v>
      </c>
      <c r="F289" s="1" t="str">
        <v>INFANTIL B</v>
      </c>
      <c r="G289" s="1" t="str">
        <v>M</v>
      </c>
      <c r="H289" s="4" t="str">
        <v>17/08/2024</v>
      </c>
      <c r="I289" s="1" t="str">
        <v>CHEQUEO DEPARTAMENTAL</v>
      </c>
      <c r="J289" s="1" t="str">
        <v>200m LIBRE</v>
      </c>
      <c r="K289" s="3">
        <v>1.9516203703703705E-3</v>
      </c>
      <c r="L289" s="3" cm="1">
        <f t="array" ref="L289">IF(J289=0,"-",_xlfn.XLOOKUP(C289&amp;J289,O:O&amp;P:P,Q:Q,_xlfn.XLOOKUP(J289,U:U,V:V)))</f>
        <v>1.6855324074074073E-3</v>
      </c>
      <c r="M289" s="3">
        <f t="shared" si="4"/>
        <v>2.660879629629632E-4</v>
      </c>
    </row>
    <row r="290" spans="1:13" x14ac:dyDescent="0.25">
      <c r="A290" s="1">
        <v>2024</v>
      </c>
      <c r="B290" s="4">
        <v>39440</v>
      </c>
      <c r="C290" s="1">
        <v>13</v>
      </c>
      <c r="D290" s="2" t="str">
        <v>EMMANUEL PADILLA</v>
      </c>
      <c r="E290" s="1" t="str">
        <v>TIBURON</v>
      </c>
      <c r="F290" s="1" t="str">
        <v>INFANTIL B</v>
      </c>
      <c r="G290" s="1" t="str">
        <v>M</v>
      </c>
      <c r="H290" s="4" t="str">
        <v>17/08/2024</v>
      </c>
      <c r="I290" s="1" t="str">
        <v>CHEQUEO DEPARTAMENTAL</v>
      </c>
      <c r="J290" s="1" t="str">
        <v>50m ESPALDA</v>
      </c>
      <c r="K290" s="3">
        <v>4.8310185185185186E-4</v>
      </c>
      <c r="L290" s="3" t="str" cm="1">
        <f t="array" ref="L290">IF(J290=0,"-",_xlfn.XLOOKUP(C290&amp;J290,O:O&amp;P:P,Q:Q,_xlfn.XLOOKUP(J290,U:U,V:V)))</f>
        <v>00:35,89</v>
      </c>
      <c r="M290" s="3">
        <f t="shared" si="4"/>
        <v>6.7708333333333357E-5</v>
      </c>
    </row>
    <row r="291" spans="1:13" x14ac:dyDescent="0.25">
      <c r="A291" s="1">
        <v>2024</v>
      </c>
      <c r="B291" s="4">
        <v>38990</v>
      </c>
      <c r="C291" s="1">
        <v>14</v>
      </c>
      <c r="D291" s="2" t="str">
        <v>GERMAN SEGURA CABRALES</v>
      </c>
      <c r="E291" s="1" t="str">
        <v>AQUARIUM</v>
      </c>
      <c r="F291" s="1" t="str">
        <v>INFANTIL B</v>
      </c>
      <c r="G291" s="1" t="str">
        <v>M</v>
      </c>
      <c r="H291" s="4" t="str">
        <v>17/08/2024</v>
      </c>
      <c r="I291" s="1" t="str">
        <v>CHEQUEO DEPARTAMENTAL</v>
      </c>
      <c r="J291" s="1" t="str">
        <v>400m LIBRE</v>
      </c>
      <c r="K291" s="3">
        <v>3.4866898148148149E-3</v>
      </c>
      <c r="L291" s="3" cm="1">
        <f t="array" ref="L291">IF(J291=0,"-",_xlfn.XLOOKUP(C291&amp;J291,O:O&amp;P:P,Q:Q,_xlfn.XLOOKUP(J291,U:U,V:V)))</f>
        <v>3.3872685185185182E-3</v>
      </c>
      <c r="M291" s="3">
        <f t="shared" si="4"/>
        <v>9.9421296296296671E-5</v>
      </c>
    </row>
    <row r="292" spans="1:13" x14ac:dyDescent="0.25">
      <c r="A292" s="1">
        <v>2024</v>
      </c>
      <c r="B292" s="4">
        <v>38990</v>
      </c>
      <c r="C292" s="1">
        <v>14</v>
      </c>
      <c r="D292" s="2" t="str">
        <v>GERMAN SEGURA CABRALES</v>
      </c>
      <c r="E292" s="1" t="str">
        <v>AQUARIUM</v>
      </c>
      <c r="F292" s="1" t="str">
        <v>INFANTIL B</v>
      </c>
      <c r="G292" s="1" t="str">
        <v>M</v>
      </c>
      <c r="H292" s="4" t="str">
        <v>17/08/2024</v>
      </c>
      <c r="I292" s="1" t="str">
        <v>CHEQUEO DEPARTAMENTAL</v>
      </c>
      <c r="J292" s="1" t="str">
        <v>200m LIBRE</v>
      </c>
      <c r="K292" s="3">
        <v>1.6410879629629629E-3</v>
      </c>
      <c r="L292" s="3" cm="1">
        <f t="array" ref="L292">IF(J292=0,"-",_xlfn.XLOOKUP(C292&amp;J292,O:O&amp;P:P,Q:Q,_xlfn.XLOOKUP(J292,U:U,V:V)))</f>
        <v>1.5917824074074074E-3</v>
      </c>
      <c r="M292" s="3">
        <f t="shared" si="4"/>
        <v>4.9305555555555474E-5</v>
      </c>
    </row>
    <row r="293" spans="1:13" x14ac:dyDescent="0.25">
      <c r="A293" s="1">
        <v>2024</v>
      </c>
      <c r="B293" s="4">
        <v>38990</v>
      </c>
      <c r="C293" s="1">
        <v>14</v>
      </c>
      <c r="D293" s="2" t="str">
        <v>GERMAN SEGURA CABRALES</v>
      </c>
      <c r="E293" s="1" t="str">
        <v>AQUARIUM</v>
      </c>
      <c r="F293" s="1" t="str">
        <v>INFANTIL B</v>
      </c>
      <c r="G293" s="1" t="str">
        <v>M</v>
      </c>
      <c r="H293" s="4" t="str">
        <v>17/08/2024</v>
      </c>
      <c r="I293" s="1" t="str">
        <v>CHEQUEO DEPARTAMENTAL</v>
      </c>
      <c r="J293" s="1" t="str">
        <v>50m ESPALDA</v>
      </c>
      <c r="K293" s="3">
        <v>4.0000000000000002E-4</v>
      </c>
      <c r="L293" s="3" t="str" cm="1">
        <f t="array" ref="L293">IF(J293=0,"-",_xlfn.XLOOKUP(C293&amp;J293,O:O&amp;P:P,Q:Q,_xlfn.XLOOKUP(J293,U:U,V:V)))</f>
        <v>00:33,75</v>
      </c>
      <c r="M293" s="3">
        <f t="shared" si="4"/>
        <v>9.3749999999999975E-6</v>
      </c>
    </row>
    <row r="294" spans="1:13" x14ac:dyDescent="0.25">
      <c r="A294" s="1">
        <v>2024</v>
      </c>
      <c r="B294" s="4">
        <v>39082</v>
      </c>
      <c r="C294" s="1">
        <v>13</v>
      </c>
      <c r="D294" s="2" t="str">
        <v>ISAAC BURITICÁ OTALVARO</v>
      </c>
      <c r="E294" s="1" t="str">
        <v>NNG</v>
      </c>
      <c r="F294" s="1" t="str">
        <v>INFANTIL B</v>
      </c>
      <c r="G294" s="1" t="str">
        <v>M</v>
      </c>
      <c r="H294" s="4" t="str">
        <v>17/08/2024</v>
      </c>
      <c r="I294" s="1" t="str">
        <v>CHEQUEO DEPARTAMENTAL</v>
      </c>
      <c r="J294" s="1" t="str">
        <v>400m LIBRE</v>
      </c>
      <c r="K294" s="3">
        <v>5.1525462962962966E-3</v>
      </c>
      <c r="L294" s="3" cm="1">
        <f t="array" ref="L294">IF(J294=0,"-",_xlfn.XLOOKUP(C294&amp;J294,O:O&amp;P:P,Q:Q,_xlfn.XLOOKUP(J294,U:U,V:V)))</f>
        <v>3.5520833333333329E-3</v>
      </c>
      <c r="M294" s="3">
        <f t="shared" si="4"/>
        <v>1.6004629629629637E-3</v>
      </c>
    </row>
    <row r="295" spans="1:13" x14ac:dyDescent="0.25">
      <c r="A295" s="1">
        <v>2024</v>
      </c>
      <c r="B295" s="4">
        <v>39082</v>
      </c>
      <c r="C295" s="1">
        <v>13</v>
      </c>
      <c r="D295" s="2" t="str">
        <v>ISAAC BURITICÁ OTALVARO</v>
      </c>
      <c r="E295" s="1" t="str">
        <v>NNG</v>
      </c>
      <c r="F295" s="1" t="str">
        <v>INFANTIL B</v>
      </c>
      <c r="G295" s="1" t="str">
        <v>M</v>
      </c>
      <c r="H295" s="4" t="str">
        <v>17/08/2024</v>
      </c>
      <c r="I295" s="1" t="str">
        <v>CHEQUEO DEPARTAMENTAL</v>
      </c>
      <c r="J295" s="1" t="str">
        <v>200m LIBRE</v>
      </c>
      <c r="K295" s="3">
        <v>2.3741898148148147E-3</v>
      </c>
      <c r="L295" s="3" cm="1">
        <f t="array" ref="L295">IF(J295=0,"-",_xlfn.XLOOKUP(C295&amp;J295,O:O&amp;P:P,Q:Q,_xlfn.XLOOKUP(J295,U:U,V:V)))</f>
        <v>1.6855324074074073E-3</v>
      </c>
      <c r="M295" s="3">
        <f t="shared" si="4"/>
        <v>6.8865740740740736E-4</v>
      </c>
    </row>
    <row r="296" spans="1:13" x14ac:dyDescent="0.25">
      <c r="A296" s="1">
        <v>2024</v>
      </c>
      <c r="B296" s="4">
        <v>39082</v>
      </c>
      <c r="C296" s="1">
        <v>13</v>
      </c>
      <c r="D296" s="2" t="str">
        <v>ISAAC BURITICÁ OTALVARO</v>
      </c>
      <c r="E296" s="1" t="str">
        <v>NNG</v>
      </c>
      <c r="F296" s="1" t="str">
        <v>INFANTIL B</v>
      </c>
      <c r="G296" s="1" t="str">
        <v>M</v>
      </c>
      <c r="H296" s="4" t="str">
        <v>17/08/2024</v>
      </c>
      <c r="I296" s="1" t="str">
        <v>CHEQUEO DEPARTAMENTAL</v>
      </c>
      <c r="J296" s="1" t="str">
        <v>50m ESPALDA</v>
      </c>
      <c r="K296" s="3">
        <v>6.3761574074074079E-4</v>
      </c>
      <c r="L296" s="3" t="str" cm="1">
        <f t="array" ref="L296">IF(J296=0,"-",_xlfn.XLOOKUP(C296&amp;J296,O:O&amp;P:P,Q:Q,_xlfn.XLOOKUP(J296,U:U,V:V)))</f>
        <v>00:35,89</v>
      </c>
      <c r="M296" s="3">
        <f t="shared" si="4"/>
        <v>2.2222222222222229E-4</v>
      </c>
    </row>
    <row r="297" spans="1:13" x14ac:dyDescent="0.25">
      <c r="A297" s="1">
        <v>2024</v>
      </c>
      <c r="B297" s="4">
        <v>39727</v>
      </c>
      <c r="C297" s="1">
        <v>12</v>
      </c>
      <c r="D297" s="2" t="str">
        <v>JAFET ALVAREZ</v>
      </c>
      <c r="E297" s="1" t="str">
        <v>NNG</v>
      </c>
      <c r="F297" s="1" t="str">
        <v>INFANTIL A</v>
      </c>
      <c r="G297" s="1" t="str">
        <v>M</v>
      </c>
      <c r="H297" s="4" t="str">
        <v>17/08/2024</v>
      </c>
      <c r="I297" s="1" t="str">
        <v>CHEQUEO DEPARTAMENTAL</v>
      </c>
      <c r="J297" s="1" t="str">
        <v>400m LIBRE</v>
      </c>
      <c r="K297" s="3">
        <v>4.078472222222222E-3</v>
      </c>
      <c r="L297" s="3" cm="1">
        <f t="array" ref="L297">IF(J297=0,"-",_xlfn.XLOOKUP(C297&amp;J297,O:O&amp;P:P,Q:Q,_xlfn.XLOOKUP(J297,U:U,V:V)))</f>
        <v>3.5520833333333329E-3</v>
      </c>
      <c r="M297" s="3">
        <f t="shared" si="4"/>
        <v>5.2638888888888917E-4</v>
      </c>
    </row>
    <row r="298" spans="1:13" x14ac:dyDescent="0.25">
      <c r="A298" s="1">
        <v>2024</v>
      </c>
      <c r="B298" s="4">
        <v>39727</v>
      </c>
      <c r="C298" s="1">
        <v>12</v>
      </c>
      <c r="D298" s="2" t="str">
        <v>JAFET ALVAREZ</v>
      </c>
      <c r="E298" s="1" t="str">
        <v>NNG</v>
      </c>
      <c r="F298" s="1" t="str">
        <v>INFANTIL A</v>
      </c>
      <c r="G298" s="1" t="str">
        <v>M</v>
      </c>
      <c r="H298" s="4" t="str">
        <v>17/08/2024</v>
      </c>
      <c r="I298" s="1" t="str">
        <v>CHEQUEO DEPARTAMENTAL</v>
      </c>
      <c r="J298" s="1" t="str">
        <v>200m LIBRE</v>
      </c>
      <c r="K298" s="3">
        <v>1.9292824074074073E-3</v>
      </c>
      <c r="L298" s="3" cm="1">
        <f t="array" ref="L298">IF(J298=0,"-",_xlfn.XLOOKUP(C298&amp;J298,O:O&amp;P:P,Q:Q,_xlfn.XLOOKUP(J298,U:U,V:V)))</f>
        <v>1.6855324074074073E-3</v>
      </c>
      <c r="M298" s="3">
        <f t="shared" si="4"/>
        <v>2.4375000000000004E-4</v>
      </c>
    </row>
    <row r="299" spans="1:13" x14ac:dyDescent="0.25">
      <c r="A299" s="1">
        <v>2024</v>
      </c>
      <c r="B299" s="4">
        <v>39727</v>
      </c>
      <c r="C299" s="1">
        <v>12</v>
      </c>
      <c r="D299" s="2" t="str">
        <v>JAFET ALVAREZ</v>
      </c>
      <c r="E299" s="1" t="str">
        <v>NNG</v>
      </c>
      <c r="F299" s="1" t="str">
        <v>INFANTIL A</v>
      </c>
      <c r="G299" s="1" t="str">
        <v>M</v>
      </c>
      <c r="H299" s="4" t="str">
        <v>17/08/2024</v>
      </c>
      <c r="I299" s="1" t="str">
        <v>CHEQUEO DEPARTAMENTAL</v>
      </c>
      <c r="J299" s="1" t="str">
        <v>50m ESPALDA</v>
      </c>
      <c r="K299" s="3">
        <v>4.890046296296296E-4</v>
      </c>
      <c r="L299" s="3" cm="1">
        <f t="array" ref="L299">IF(J299=0,"-",_xlfn.XLOOKUP(C299&amp;J299,O:O&amp;P:P,Q:Q,_xlfn.XLOOKUP(J299,U:U,V:V)))</f>
        <v>4.3981481481481481E-4</v>
      </c>
      <c r="M299" s="3">
        <f t="shared" si="4"/>
        <v>4.9189814814814788E-5</v>
      </c>
    </row>
    <row r="300" spans="1:13" x14ac:dyDescent="0.25">
      <c r="A300" s="1">
        <v>2024</v>
      </c>
      <c r="B300" s="4">
        <v>39294</v>
      </c>
      <c r="C300" s="1">
        <v>13</v>
      </c>
      <c r="D300" s="2" t="str">
        <v>JESUS NAVARRO</v>
      </c>
      <c r="E300" s="1" t="str">
        <v>TIBURON</v>
      </c>
      <c r="F300" s="1" t="str">
        <v>INFANTIL B</v>
      </c>
      <c r="G300" s="1" t="str">
        <v>M</v>
      </c>
      <c r="H300" s="4" t="str">
        <v>17/08/2024</v>
      </c>
      <c r="I300" s="1" t="str">
        <v>CHEQUEO DEPARTAMENTAL</v>
      </c>
      <c r="J300" s="1" t="str">
        <v>400m LIBRE</v>
      </c>
      <c r="K300" s="3">
        <v>4.4480324074074075E-3</v>
      </c>
      <c r="L300" s="3" cm="1">
        <f t="array" ref="L300">IF(J300=0,"-",_xlfn.XLOOKUP(C300&amp;J300,O:O&amp;P:P,Q:Q,_xlfn.XLOOKUP(J300,U:U,V:V)))</f>
        <v>3.5520833333333329E-3</v>
      </c>
      <c r="M300" s="3">
        <f t="shared" si="4"/>
        <v>8.9594907407407462E-4</v>
      </c>
    </row>
    <row r="301" spans="1:13" x14ac:dyDescent="0.25">
      <c r="A301" s="1">
        <v>2024</v>
      </c>
      <c r="B301" s="4">
        <v>39294</v>
      </c>
      <c r="C301" s="1">
        <v>13</v>
      </c>
      <c r="D301" s="2" t="str">
        <v>JESUS NAVARRO</v>
      </c>
      <c r="E301" s="1" t="str">
        <v>TIBURON</v>
      </c>
      <c r="F301" s="1" t="str">
        <v>INFANTIL B</v>
      </c>
      <c r="G301" s="1" t="str">
        <v>M</v>
      </c>
      <c r="H301" s="4" t="str">
        <v>17/08/2024</v>
      </c>
      <c r="I301" s="1" t="str">
        <v>CHEQUEO DEPARTAMENTAL</v>
      </c>
      <c r="J301" s="1" t="str">
        <v>200m LIBRE</v>
      </c>
      <c r="K301" s="3">
        <v>2.082986111111111E-3</v>
      </c>
      <c r="L301" s="3" cm="1">
        <f t="array" ref="L301">IF(J301=0,"-",_xlfn.XLOOKUP(C301&amp;J301,O:O&amp;P:P,Q:Q,_xlfn.XLOOKUP(J301,U:U,V:V)))</f>
        <v>1.6855324074074073E-3</v>
      </c>
      <c r="M301" s="3">
        <f t="shared" si="4"/>
        <v>3.9745370370370368E-4</v>
      </c>
    </row>
    <row r="302" spans="1:13" x14ac:dyDescent="0.25">
      <c r="A302" s="1">
        <v>2024</v>
      </c>
      <c r="B302" s="4">
        <v>39294</v>
      </c>
      <c r="C302" s="1">
        <v>13</v>
      </c>
      <c r="D302" s="2" t="str">
        <v>JESUS NAVARRO</v>
      </c>
      <c r="E302" s="1" t="str">
        <v>TIBURON</v>
      </c>
      <c r="F302" s="1" t="str">
        <v>INFANTIL B</v>
      </c>
      <c r="G302" s="1" t="str">
        <v>M</v>
      </c>
      <c r="H302" s="4" t="str">
        <v>17/08/2024</v>
      </c>
      <c r="I302" s="1" t="str">
        <v>CHEQUEO DEPARTAMENTAL</v>
      </c>
      <c r="J302" s="1" t="str">
        <v>50m ESPALDA</v>
      </c>
      <c r="K302" s="3">
        <v>5.403935185185185E-4</v>
      </c>
      <c r="L302" s="3" t="str" cm="1">
        <f t="array" ref="L302">IF(J302=0,"-",_xlfn.XLOOKUP(C302&amp;J302,O:O&amp;P:P,Q:Q,_xlfn.XLOOKUP(J302,U:U,V:V)))</f>
        <v>00:35,89</v>
      </c>
      <c r="M302" s="3">
        <f t="shared" si="4"/>
        <v>1.25E-4</v>
      </c>
    </row>
    <row r="303" spans="1:13" x14ac:dyDescent="0.25">
      <c r="A303" s="1">
        <v>2024</v>
      </c>
      <c r="B303" s="4">
        <v>38832</v>
      </c>
      <c r="C303" s="1">
        <v>14</v>
      </c>
      <c r="D303" s="2" t="str">
        <v>JHON GOMEZ</v>
      </c>
      <c r="E303" s="1" t="str">
        <v>TIBURON</v>
      </c>
      <c r="F303" s="1" t="str">
        <v>INFANTIL B</v>
      </c>
      <c r="G303" s="1" t="str">
        <v>M</v>
      </c>
      <c r="H303" s="4" t="str">
        <v>17/08/2024</v>
      </c>
      <c r="I303" s="1" t="str">
        <v>CHEQUEO DEPARTAMENTAL</v>
      </c>
      <c r="J303" s="1" t="str">
        <v>400m LIBRE</v>
      </c>
      <c r="K303" s="3">
        <v>3.9519675925925929E-3</v>
      </c>
      <c r="L303" s="3" cm="1">
        <f t="array" ref="L303">IF(J303=0,"-",_xlfn.XLOOKUP(C303&amp;J303,O:O&amp;P:P,Q:Q,_xlfn.XLOOKUP(J303,U:U,V:V)))</f>
        <v>3.3872685185185182E-3</v>
      </c>
      <c r="M303" s="3">
        <f t="shared" si="4"/>
        <v>5.6469907407407467E-4</v>
      </c>
    </row>
    <row r="304" spans="1:13" x14ac:dyDescent="0.25">
      <c r="A304" s="1">
        <v>2024</v>
      </c>
      <c r="B304" s="4">
        <v>38832</v>
      </c>
      <c r="C304" s="1">
        <v>14</v>
      </c>
      <c r="D304" s="2" t="str">
        <v>JHON GOMEZ</v>
      </c>
      <c r="E304" s="1" t="str">
        <v>TIBURON</v>
      </c>
      <c r="F304" s="1" t="str">
        <v>INFANTIL B</v>
      </c>
      <c r="G304" s="1" t="str">
        <v>M</v>
      </c>
      <c r="H304" s="4" t="str">
        <v>17/08/2024</v>
      </c>
      <c r="I304" s="1" t="str">
        <v>CHEQUEO DEPARTAMENTAL</v>
      </c>
      <c r="J304" s="1" t="str">
        <v>200m LIBRE</v>
      </c>
      <c r="K304" s="3">
        <v>1.8630787037037036E-3</v>
      </c>
      <c r="L304" s="3" cm="1">
        <f t="array" ref="L304">IF(J304=0,"-",_xlfn.XLOOKUP(C304&amp;J304,O:O&amp;P:P,Q:Q,_xlfn.XLOOKUP(J304,U:U,V:V)))</f>
        <v>1.5917824074074074E-3</v>
      </c>
      <c r="M304" s="3">
        <f t="shared" si="4"/>
        <v>2.7129629629629617E-4</v>
      </c>
    </row>
    <row r="305" spans="1:13" x14ac:dyDescent="0.25">
      <c r="A305" s="1">
        <v>2024</v>
      </c>
      <c r="B305" s="4">
        <v>38832</v>
      </c>
      <c r="C305" s="1">
        <v>14</v>
      </c>
      <c r="D305" s="2" t="str">
        <v>JHON GOMEZ</v>
      </c>
      <c r="E305" s="1" t="str">
        <v>TIBURON</v>
      </c>
      <c r="F305" s="1" t="str">
        <v>INFANTIL B</v>
      </c>
      <c r="G305" s="1" t="str">
        <v>M</v>
      </c>
      <c r="H305" s="4" t="str">
        <v>17/08/2024</v>
      </c>
      <c r="I305" s="1" t="str">
        <v>CHEQUEO DEPARTAMENTAL</v>
      </c>
      <c r="J305" s="1" t="str">
        <v>50m ESPALDA</v>
      </c>
      <c r="K305" s="3">
        <v>4.4236111111111109E-4</v>
      </c>
      <c r="L305" s="3" t="str" cm="1">
        <f t="array" ref="L305">IF(J305=0,"-",_xlfn.XLOOKUP(C305&amp;J305,O:O&amp;P:P,Q:Q,_xlfn.XLOOKUP(J305,U:U,V:V)))</f>
        <v>00:33,75</v>
      </c>
      <c r="M305" s="3">
        <f t="shared" si="4"/>
        <v>5.1736111111111069E-5</v>
      </c>
    </row>
    <row r="306" spans="1:13" x14ac:dyDescent="0.25">
      <c r="A306" s="1">
        <v>2024</v>
      </c>
      <c r="B306" s="4">
        <v>39447</v>
      </c>
      <c r="C306" s="1">
        <v>12</v>
      </c>
      <c r="D306" s="2" t="str">
        <v>JOSE GABRIEL ORTIZ RUIZ</v>
      </c>
      <c r="E306" s="1" t="str">
        <v>NNG</v>
      </c>
      <c r="F306" s="1" t="str">
        <v>INFANTIL A</v>
      </c>
      <c r="G306" s="1" t="str">
        <v>M</v>
      </c>
      <c r="H306" s="4" t="str">
        <v>17/08/2024</v>
      </c>
      <c r="I306" s="1" t="str">
        <v>CHEQUEO DEPARTAMENTAL</v>
      </c>
      <c r="J306" s="1" t="str">
        <v>400m LIBRE</v>
      </c>
      <c r="K306" s="3">
        <v>3.761226851851852E-3</v>
      </c>
      <c r="L306" s="3" cm="1">
        <f t="array" ref="L306">IF(J306=0,"-",_xlfn.XLOOKUP(C306&amp;J306,O:O&amp;P:P,Q:Q,_xlfn.XLOOKUP(J306,U:U,V:V)))</f>
        <v>3.5520833333333329E-3</v>
      </c>
      <c r="M306" s="3">
        <f t="shared" si="4"/>
        <v>2.091435185185191E-4</v>
      </c>
    </row>
    <row r="307" spans="1:13" x14ac:dyDescent="0.25">
      <c r="A307" s="1">
        <v>2024</v>
      </c>
      <c r="B307" s="4">
        <v>39447</v>
      </c>
      <c r="C307" s="1">
        <v>12</v>
      </c>
      <c r="D307" s="2" t="str">
        <v>JOSE GABRIEL ORTIZ RUIZ</v>
      </c>
      <c r="E307" s="1" t="str">
        <v>NNG</v>
      </c>
      <c r="F307" s="1" t="str">
        <v>INFANTIL A</v>
      </c>
      <c r="G307" s="1" t="str">
        <v>M</v>
      </c>
      <c r="H307" s="4" t="str">
        <v>17/08/2024</v>
      </c>
      <c r="I307" s="1" t="str">
        <v>CHEQUEO DEPARTAMENTAL</v>
      </c>
      <c r="J307" s="1" t="str">
        <v>200m LIBRE</v>
      </c>
      <c r="K307" s="3">
        <v>1.7787037037037038E-3</v>
      </c>
      <c r="L307" s="3" cm="1">
        <f t="array" ref="L307">IF(J307=0,"-",_xlfn.XLOOKUP(C307&amp;J307,O:O&amp;P:P,Q:Q,_xlfn.XLOOKUP(J307,U:U,V:V)))</f>
        <v>1.6855324074074073E-3</v>
      </c>
      <c r="M307" s="3">
        <f t="shared" si="4"/>
        <v>9.3171296296296491E-5</v>
      </c>
    </row>
    <row r="308" spans="1:13" x14ac:dyDescent="0.25">
      <c r="A308" s="1">
        <v>2024</v>
      </c>
      <c r="B308" s="4">
        <v>39447</v>
      </c>
      <c r="C308" s="1">
        <v>12</v>
      </c>
      <c r="D308" s="2" t="str">
        <v>JOSE GABRIEL ORTIZ RUIZ</v>
      </c>
      <c r="E308" s="1" t="str">
        <v>NNG</v>
      </c>
      <c r="F308" s="1" t="str">
        <v>INFANTIL A</v>
      </c>
      <c r="G308" s="1" t="str">
        <v>M</v>
      </c>
      <c r="H308" s="4" t="str">
        <v>17/08/2024</v>
      </c>
      <c r="I308" s="1" t="str">
        <v>CHEQUEO DEPARTAMENTAL</v>
      </c>
      <c r="J308" s="1" t="str">
        <v>50m ESPALDA</v>
      </c>
      <c r="K308" s="3">
        <v>4.7557870370370375E-4</v>
      </c>
      <c r="L308" s="3" cm="1">
        <f t="array" ref="L308">IF(J308=0,"-",_xlfn.XLOOKUP(C308&amp;J308,O:O&amp;P:P,Q:Q,_xlfn.XLOOKUP(J308,U:U,V:V)))</f>
        <v>4.3981481481481481E-4</v>
      </c>
      <c r="M308" s="3">
        <f t="shared" si="4"/>
        <v>3.5763888888888944E-5</v>
      </c>
    </row>
    <row r="309" spans="1:13" x14ac:dyDescent="0.25">
      <c r="A309" s="1">
        <v>2024</v>
      </c>
      <c r="B309" s="4">
        <v>40129</v>
      </c>
      <c r="C309" s="1">
        <v>11</v>
      </c>
      <c r="D309" s="2" t="str">
        <v>JUAN PABLO GONZALEZ</v>
      </c>
      <c r="E309" s="1" t="str">
        <v>AQUARIUM</v>
      </c>
      <c r="F309" s="1" t="str">
        <v>INFANTIL A</v>
      </c>
      <c r="G309" s="1" t="str">
        <v>M</v>
      </c>
      <c r="H309" s="4" t="str">
        <v>17/08/2024</v>
      </c>
      <c r="I309" s="1" t="str">
        <v>CHEQUEO DEPARTAMENTAL</v>
      </c>
      <c r="J309" s="1" t="str">
        <v>400m LIBRE</v>
      </c>
      <c r="K309" s="3">
        <v>5.426851851851852E-3</v>
      </c>
      <c r="L309" s="3" cm="1">
        <f t="array" ref="L309">IF(J309=0,"-",_xlfn.XLOOKUP(C309&amp;J309,O:O&amp;P:P,Q:Q,_xlfn.XLOOKUP(J309,U:U,V:V)))</f>
        <v>3.8194444444444443E-3</v>
      </c>
      <c r="M309" s="3">
        <f t="shared" si="4"/>
        <v>1.6074074074074077E-3</v>
      </c>
    </row>
    <row r="310" spans="1:13" x14ac:dyDescent="0.25">
      <c r="A310" s="1">
        <v>2024</v>
      </c>
      <c r="B310" s="4">
        <v>40129</v>
      </c>
      <c r="C310" s="1">
        <v>11</v>
      </c>
      <c r="D310" s="2" t="str">
        <v>JUAN PABLO GONZALEZ</v>
      </c>
      <c r="E310" s="1" t="str">
        <v>AQUARIUM</v>
      </c>
      <c r="F310" s="1" t="str">
        <v>INFANTIL A</v>
      </c>
      <c r="G310" s="1" t="str">
        <v>M</v>
      </c>
      <c r="H310" s="4" t="str">
        <v>17/08/2024</v>
      </c>
      <c r="I310" s="1" t="str">
        <v>CHEQUEO DEPARTAMENTAL</v>
      </c>
      <c r="J310" s="1" t="str">
        <v>200m LIBRE</v>
      </c>
      <c r="K310" s="3">
        <v>2.4938657407407409E-3</v>
      </c>
      <c r="L310" s="3" cm="1">
        <f t="array" ref="L310">IF(J310=0,"-",_xlfn.XLOOKUP(C310&amp;J310,O:O&amp;P:P,Q:Q,_xlfn.XLOOKUP(J310,U:U,V:V)))</f>
        <v>1.8518518518518517E-3</v>
      </c>
      <c r="M310" s="3">
        <f t="shared" si="4"/>
        <v>6.4201388888888923E-4</v>
      </c>
    </row>
    <row r="311" spans="1:13" x14ac:dyDescent="0.25">
      <c r="A311" s="1">
        <v>2024</v>
      </c>
      <c r="B311" s="4">
        <v>40129</v>
      </c>
      <c r="C311" s="1">
        <v>11</v>
      </c>
      <c r="D311" s="2" t="str">
        <v>JUAN PABLO GONZALEZ</v>
      </c>
      <c r="E311" s="1" t="str">
        <v>AQUARIUM</v>
      </c>
      <c r="F311" s="1" t="str">
        <v>INFANTIL A</v>
      </c>
      <c r="G311" s="1" t="str">
        <v>M</v>
      </c>
      <c r="H311" s="4" t="str">
        <v>17/08/2024</v>
      </c>
      <c r="I311" s="1" t="str">
        <v>CHEQUEO DEPARTAMENTAL</v>
      </c>
      <c r="J311" s="1" t="str">
        <v>50m ESPALDA</v>
      </c>
      <c r="K311" s="3">
        <v>6.2650462962962963E-4</v>
      </c>
      <c r="L311" s="3" cm="1">
        <f t="array" ref="L311">IF(J311=0,"-",_xlfn.XLOOKUP(C311&amp;J311,O:O&amp;P:P,Q:Q,_xlfn.XLOOKUP(J311,U:U,V:V)))</f>
        <v>4.8912037037037034E-4</v>
      </c>
      <c r="M311" s="3">
        <f t="shared" si="4"/>
        <v>1.373842592592593E-4</v>
      </c>
    </row>
    <row r="312" spans="1:13" x14ac:dyDescent="0.25">
      <c r="A312" s="1">
        <v>2024</v>
      </c>
      <c r="B312" s="4">
        <v>40051</v>
      </c>
      <c r="C312" s="1">
        <v>11</v>
      </c>
      <c r="D312" s="2" t="str">
        <v>JUAN PABLO MORALES GOMEZ</v>
      </c>
      <c r="E312" s="1" t="str">
        <v>AQUARIUM</v>
      </c>
      <c r="F312" s="1" t="str">
        <v>INFANTIL A</v>
      </c>
      <c r="G312" s="1" t="str">
        <v>M</v>
      </c>
      <c r="H312" s="4" t="str">
        <v>17/08/2024</v>
      </c>
      <c r="I312" s="1" t="str">
        <v>CHEQUEO DEPARTAMENTAL</v>
      </c>
      <c r="J312" s="1" t="str">
        <v>400m LIBRE</v>
      </c>
      <c r="K312" s="3">
        <v>5.2965277777777776E-3</v>
      </c>
      <c r="L312" s="3" cm="1">
        <f t="array" ref="L312">IF(J312=0,"-",_xlfn.XLOOKUP(C312&amp;J312,O:O&amp;P:P,Q:Q,_xlfn.XLOOKUP(J312,U:U,V:V)))</f>
        <v>3.8194444444444443E-3</v>
      </c>
      <c r="M312" s="3">
        <f t="shared" si="4"/>
        <v>1.4770833333333333E-3</v>
      </c>
    </row>
    <row r="313" spans="1:13" x14ac:dyDescent="0.25">
      <c r="A313" s="1">
        <v>2024</v>
      </c>
      <c r="B313" s="4">
        <v>40051</v>
      </c>
      <c r="C313" s="1">
        <v>11</v>
      </c>
      <c r="D313" s="2" t="str">
        <v>JUAN PABLO MORALES GOMEZ</v>
      </c>
      <c r="E313" s="1" t="str">
        <v>AQUARIUM</v>
      </c>
      <c r="F313" s="1" t="str">
        <v>INFANTIL A</v>
      </c>
      <c r="G313" s="1" t="str">
        <v>M</v>
      </c>
      <c r="H313" s="4" t="str">
        <v>17/08/2024</v>
      </c>
      <c r="I313" s="1" t="str">
        <v>CHEQUEO DEPARTAMENTAL</v>
      </c>
      <c r="J313" s="1" t="str">
        <v>200m LIBRE</v>
      </c>
      <c r="K313" s="3">
        <v>2.4802083333333334E-3</v>
      </c>
      <c r="L313" s="3" cm="1">
        <f t="array" ref="L313">IF(J313=0,"-",_xlfn.XLOOKUP(C313&amp;J313,O:O&amp;P:P,Q:Q,_xlfn.XLOOKUP(J313,U:U,V:V)))</f>
        <v>1.8518518518518517E-3</v>
      </c>
      <c r="M313" s="3">
        <f t="shared" si="4"/>
        <v>6.2835648148148169E-4</v>
      </c>
    </row>
    <row r="314" spans="1:13" x14ac:dyDescent="0.25">
      <c r="A314" s="1">
        <v>2024</v>
      </c>
      <c r="B314" s="4">
        <v>40051</v>
      </c>
      <c r="C314" s="1">
        <v>11</v>
      </c>
      <c r="D314" s="2" t="str">
        <v>JUAN PABLO MORALES GOMEZ</v>
      </c>
      <c r="E314" s="1" t="str">
        <v>AQUARIUM</v>
      </c>
      <c r="F314" s="1" t="str">
        <v>INFANTIL A</v>
      </c>
      <c r="G314" s="1" t="str">
        <v>M</v>
      </c>
      <c r="H314" s="4" t="str">
        <v>17/08/2024</v>
      </c>
      <c r="I314" s="1" t="str">
        <v>CHEQUEO DEPARTAMENTAL</v>
      </c>
      <c r="J314" s="1" t="str">
        <v>50m ESPALDA</v>
      </c>
      <c r="K314" s="3">
        <v>6.0243055555555549E-4</v>
      </c>
      <c r="L314" s="3" cm="1">
        <f t="array" ref="L314">IF(J314=0,"-",_xlfn.XLOOKUP(C314&amp;J314,O:O&amp;P:P,Q:Q,_xlfn.XLOOKUP(J314,U:U,V:V)))</f>
        <v>4.8912037037037034E-4</v>
      </c>
      <c r="M314" s="3">
        <f t="shared" ref="M314:M377" si="5">IFERROR((K314-L314),"-")</f>
        <v>1.1331018518518515E-4</v>
      </c>
    </row>
    <row r="315" spans="1:13" x14ac:dyDescent="0.25">
      <c r="A315" s="1">
        <v>2024</v>
      </c>
      <c r="B315" s="4">
        <v>39259</v>
      </c>
      <c r="C315" s="1">
        <v>13</v>
      </c>
      <c r="D315" s="2" t="str">
        <v xml:space="preserve">Matías Londoño García </v>
      </c>
      <c r="E315" s="1" t="str">
        <v>DELFINES</v>
      </c>
      <c r="F315" s="1" t="str">
        <v>INFANTIL B</v>
      </c>
      <c r="G315" s="1" t="str">
        <v>M</v>
      </c>
      <c r="H315" s="4" t="str">
        <v>17/08/2024</v>
      </c>
      <c r="I315" s="1" t="str">
        <v>CHEQUEO DEPARTAMENTAL</v>
      </c>
      <c r="J315" s="1" t="str">
        <v>400m LIBRE</v>
      </c>
      <c r="K315" s="3">
        <v>5.839236111111111E-3</v>
      </c>
      <c r="L315" s="3" cm="1">
        <f t="array" ref="L315">IF(J315=0,"-",_xlfn.XLOOKUP(C315&amp;J315,O:O&amp;P:P,Q:Q,_xlfn.XLOOKUP(J315,U:U,V:V)))</f>
        <v>3.5520833333333329E-3</v>
      </c>
      <c r="M315" s="3">
        <f t="shared" si="5"/>
        <v>2.2871527777777781E-3</v>
      </c>
    </row>
    <row r="316" spans="1:13" x14ac:dyDescent="0.25">
      <c r="A316" s="1">
        <v>2024</v>
      </c>
      <c r="B316" s="4">
        <v>39259</v>
      </c>
      <c r="C316" s="1">
        <v>13</v>
      </c>
      <c r="D316" s="2" t="str">
        <v xml:space="preserve">Matías Londoño García </v>
      </c>
      <c r="E316" s="1" t="str">
        <v>DELFINES</v>
      </c>
      <c r="F316" s="1" t="str">
        <v>INFANTIL B</v>
      </c>
      <c r="G316" s="1" t="str">
        <v>M</v>
      </c>
      <c r="H316" s="4" t="str">
        <v>17/08/2024</v>
      </c>
      <c r="I316" s="1" t="str">
        <v>CHEQUEO DEPARTAMENTAL</v>
      </c>
      <c r="J316" s="1" t="str">
        <v>200m LIBRE</v>
      </c>
      <c r="K316" s="3">
        <v>2.8011574074074076E-3</v>
      </c>
      <c r="L316" s="3" cm="1">
        <f t="array" ref="L316">IF(J316=0,"-",_xlfn.XLOOKUP(C316&amp;J316,O:O&amp;P:P,Q:Q,_xlfn.XLOOKUP(J316,U:U,V:V)))</f>
        <v>1.6855324074074073E-3</v>
      </c>
      <c r="M316" s="3">
        <f t="shared" si="5"/>
        <v>1.1156250000000003E-3</v>
      </c>
    </row>
    <row r="317" spans="1:13" x14ac:dyDescent="0.25">
      <c r="A317" s="1">
        <v>2024</v>
      </c>
      <c r="B317" s="4">
        <v>39259</v>
      </c>
      <c r="C317" s="1">
        <v>13</v>
      </c>
      <c r="D317" s="2" t="str">
        <v xml:space="preserve">Matías Londoño García </v>
      </c>
      <c r="E317" s="1" t="str">
        <v>DELFINES</v>
      </c>
      <c r="F317" s="1" t="str">
        <v>INFANTIL B</v>
      </c>
      <c r="G317" s="1" t="str">
        <v>M</v>
      </c>
      <c r="H317" s="4" t="str">
        <v>17/08/2024</v>
      </c>
      <c r="I317" s="1" t="str">
        <v>CHEQUEO DEPARTAMENTAL</v>
      </c>
      <c r="J317" s="1" t="str">
        <v>50m ESPALDA</v>
      </c>
      <c r="K317" s="3">
        <v>7.6261574074074079E-4</v>
      </c>
      <c r="L317" s="3" t="str" cm="1">
        <f t="array" ref="L317">IF(J317=0,"-",_xlfn.XLOOKUP(C317&amp;J317,O:O&amp;P:P,Q:Q,_xlfn.XLOOKUP(J317,U:U,V:V)))</f>
        <v>00:35,89</v>
      </c>
      <c r="M317" s="3">
        <f t="shared" si="5"/>
        <v>3.4722222222222229E-4</v>
      </c>
    </row>
    <row r="318" spans="1:13" x14ac:dyDescent="0.25">
      <c r="A318" s="1">
        <v>2024</v>
      </c>
      <c r="B318" s="4">
        <v>39482</v>
      </c>
      <c r="C318" s="1">
        <v>12</v>
      </c>
      <c r="D318" s="2" t="str">
        <v>Nair Burgos Beltran</v>
      </c>
      <c r="E318" s="1" t="str">
        <v>AQUARIUM</v>
      </c>
      <c r="F318" s="1" t="str">
        <v>INFANTIL A</v>
      </c>
      <c r="G318" s="1" t="str">
        <v>M</v>
      </c>
      <c r="H318" s="4" t="str">
        <v>17/08/2024</v>
      </c>
      <c r="I318" s="1" t="str">
        <v>CHEQUEO DEPARTAMENTAL</v>
      </c>
      <c r="J318" s="1" t="str">
        <v>400m LIBRE</v>
      </c>
      <c r="K318" s="3">
        <v>4.7978009259259258E-3</v>
      </c>
      <c r="L318" s="3" cm="1">
        <f t="array" ref="L318">IF(J318=0,"-",_xlfn.XLOOKUP(C318&amp;J318,O:O&amp;P:P,Q:Q,_xlfn.XLOOKUP(J318,U:U,V:V)))</f>
        <v>3.5520833333333329E-3</v>
      </c>
      <c r="M318" s="3">
        <f t="shared" si="5"/>
        <v>1.245717592592593E-3</v>
      </c>
    </row>
    <row r="319" spans="1:13" x14ac:dyDescent="0.25">
      <c r="A319" s="1">
        <v>2024</v>
      </c>
      <c r="B319" s="4">
        <v>39482</v>
      </c>
      <c r="C319" s="1">
        <v>12</v>
      </c>
      <c r="D319" s="2" t="str">
        <v>Nair Burgos Beltran</v>
      </c>
      <c r="E319" s="1" t="str">
        <v>AQUARIUM</v>
      </c>
      <c r="F319" s="1" t="str">
        <v>INFANTIL A</v>
      </c>
      <c r="G319" s="1" t="str">
        <v>M</v>
      </c>
      <c r="H319" s="4" t="str">
        <v>17/08/2024</v>
      </c>
      <c r="I319" s="1" t="str">
        <v>CHEQUEO DEPARTAMENTAL</v>
      </c>
      <c r="J319" s="1" t="str">
        <v>200m LIBRE</v>
      </c>
      <c r="K319" s="3">
        <v>2.2613425925925926E-3</v>
      </c>
      <c r="L319" s="3" cm="1">
        <f t="array" ref="L319">IF(J319=0,"-",_xlfn.XLOOKUP(C319&amp;J319,O:O&amp;P:P,Q:Q,_xlfn.XLOOKUP(J319,U:U,V:V)))</f>
        <v>1.6855324074074073E-3</v>
      </c>
      <c r="M319" s="3">
        <f t="shared" si="5"/>
        <v>5.7581018518518528E-4</v>
      </c>
    </row>
    <row r="320" spans="1:13" x14ac:dyDescent="0.25">
      <c r="A320" s="1">
        <v>2024</v>
      </c>
      <c r="B320" s="4">
        <v>39482</v>
      </c>
      <c r="C320" s="1">
        <v>12</v>
      </c>
      <c r="D320" s="2" t="str">
        <v>Nair Burgos Beltran</v>
      </c>
      <c r="E320" s="1" t="str">
        <v>AQUARIUM</v>
      </c>
      <c r="F320" s="1" t="str">
        <v>INFANTIL A</v>
      </c>
      <c r="G320" s="1" t="str">
        <v>M</v>
      </c>
      <c r="H320" s="4" t="str">
        <v>17/08/2024</v>
      </c>
      <c r="I320" s="1" t="str">
        <v>CHEQUEO DEPARTAMENTAL</v>
      </c>
      <c r="J320" s="1" t="str">
        <v>50m ESPALDA</v>
      </c>
      <c r="K320" s="3">
        <v>5.7511574074074073E-4</v>
      </c>
      <c r="L320" s="3" cm="1">
        <f t="array" ref="L320">IF(J320=0,"-",_xlfn.XLOOKUP(C320&amp;J320,O:O&amp;P:P,Q:Q,_xlfn.XLOOKUP(J320,U:U,V:V)))</f>
        <v>4.3981481481481481E-4</v>
      </c>
      <c r="M320" s="3">
        <f t="shared" si="5"/>
        <v>1.3530092592592592E-4</v>
      </c>
    </row>
    <row r="321" spans="1:13" x14ac:dyDescent="0.25">
      <c r="A321" s="1">
        <v>2024</v>
      </c>
      <c r="B321" s="4">
        <v>39783</v>
      </c>
      <c r="C321" s="1">
        <v>12</v>
      </c>
      <c r="D321" s="2" t="str">
        <v>SAMUEL ARGUMEDO</v>
      </c>
      <c r="E321" s="1" t="str">
        <v>NNG</v>
      </c>
      <c r="F321" s="1" t="str">
        <v>INFANTIL A</v>
      </c>
      <c r="G321" s="1" t="str">
        <v>M</v>
      </c>
      <c r="H321" s="4" t="str">
        <v>17/08/2024</v>
      </c>
      <c r="I321" s="1" t="str">
        <v>CHEQUEO DEPARTAMENTAL</v>
      </c>
      <c r="J321" s="1" t="str">
        <v>400m LIBRE</v>
      </c>
      <c r="K321" s="3">
        <v>4.2535879629629625E-3</v>
      </c>
      <c r="L321" s="3" cm="1">
        <f t="array" ref="L321">IF(J321=0,"-",_xlfn.XLOOKUP(C321&amp;J321,O:O&amp;P:P,Q:Q,_xlfn.XLOOKUP(J321,U:U,V:V)))</f>
        <v>3.5520833333333329E-3</v>
      </c>
      <c r="M321" s="3">
        <f t="shared" si="5"/>
        <v>7.0150462962962961E-4</v>
      </c>
    </row>
    <row r="322" spans="1:13" x14ac:dyDescent="0.25">
      <c r="A322" s="1">
        <v>2024</v>
      </c>
      <c r="B322" s="4">
        <v>39783</v>
      </c>
      <c r="C322" s="1">
        <v>12</v>
      </c>
      <c r="D322" s="2" t="str">
        <v>SAMUEL ARGUMEDO</v>
      </c>
      <c r="E322" s="1" t="str">
        <v>NNG</v>
      </c>
      <c r="F322" s="1" t="str">
        <v>INFANTIL A</v>
      </c>
      <c r="G322" s="1" t="str">
        <v>M</v>
      </c>
      <c r="H322" s="4" t="str">
        <v>17/08/2024</v>
      </c>
      <c r="I322" s="1" t="str">
        <v>CHEQUEO DEPARTAMENTAL</v>
      </c>
      <c r="J322" s="1" t="str">
        <v>200m LIBRE</v>
      </c>
      <c r="K322" s="3">
        <v>2.0949074074074073E-3</v>
      </c>
      <c r="L322" s="3" cm="1">
        <f t="array" ref="L322">IF(J322=0,"-",_xlfn.XLOOKUP(C322&amp;J322,O:O&amp;P:P,Q:Q,_xlfn.XLOOKUP(J322,U:U,V:V)))</f>
        <v>1.6855324074074073E-3</v>
      </c>
      <c r="M322" s="3">
        <f t="shared" si="5"/>
        <v>4.0937500000000002E-4</v>
      </c>
    </row>
    <row r="323" spans="1:13" x14ac:dyDescent="0.25">
      <c r="A323" s="1">
        <v>2024</v>
      </c>
      <c r="B323" s="4">
        <v>39783</v>
      </c>
      <c r="C323" s="1">
        <v>12</v>
      </c>
      <c r="D323" s="2" t="str">
        <v>SAMUEL ARGUMEDO</v>
      </c>
      <c r="E323" s="1" t="str">
        <v>NNG</v>
      </c>
      <c r="F323" s="1" t="str">
        <v>INFANTIL A</v>
      </c>
      <c r="G323" s="1" t="str">
        <v>M</v>
      </c>
      <c r="H323" s="4" t="str">
        <v>17/08/2024</v>
      </c>
      <c r="I323" s="1" t="str">
        <v>CHEQUEO DEPARTAMENTAL</v>
      </c>
      <c r="J323" s="1" t="str">
        <v>50m ESPALDA</v>
      </c>
      <c r="K323" s="3">
        <v>5.6168981481481478E-4</v>
      </c>
      <c r="L323" s="3" cm="1">
        <f t="array" ref="L323">IF(J323=0,"-",_xlfn.XLOOKUP(C323&amp;J323,O:O&amp;P:P,Q:Q,_xlfn.XLOOKUP(J323,U:U,V:V)))</f>
        <v>4.3981481481481481E-4</v>
      </c>
      <c r="M323" s="3">
        <f t="shared" si="5"/>
        <v>1.2187499999999997E-4</v>
      </c>
    </row>
    <row r="324" spans="1:13" x14ac:dyDescent="0.25">
      <c r="A324" s="1">
        <v>2024</v>
      </c>
      <c r="B324" s="4">
        <v>39558</v>
      </c>
      <c r="C324" s="1">
        <v>12</v>
      </c>
      <c r="D324" s="2" t="str">
        <v>SANTIAGO ISAAC CANABAL MOLINARES</v>
      </c>
      <c r="E324" s="1" t="str">
        <v>NNG</v>
      </c>
      <c r="F324" s="1" t="str">
        <v>INFANTIL A</v>
      </c>
      <c r="G324" s="1" t="str">
        <v>M</v>
      </c>
      <c r="H324" s="4" t="str">
        <v>17/08/2024</v>
      </c>
      <c r="I324" s="1" t="str">
        <v>CHEQUEO DEPARTAMENTAL</v>
      </c>
      <c r="J324" s="1" t="str">
        <v>400m LIBRE</v>
      </c>
      <c r="K324" s="3">
        <v>3.978356481481482E-3</v>
      </c>
      <c r="L324" s="3" cm="1">
        <f t="array" ref="L324">IF(J324=0,"-",_xlfn.XLOOKUP(C324&amp;J324,O:O&amp;P:P,Q:Q,_xlfn.XLOOKUP(J324,U:U,V:V)))</f>
        <v>3.5520833333333329E-3</v>
      </c>
      <c r="M324" s="3">
        <f t="shared" si="5"/>
        <v>4.2627314814814915E-4</v>
      </c>
    </row>
    <row r="325" spans="1:13" x14ac:dyDescent="0.25">
      <c r="A325" s="1">
        <v>2024</v>
      </c>
      <c r="B325" s="4">
        <v>39558</v>
      </c>
      <c r="C325" s="1">
        <v>12</v>
      </c>
      <c r="D325" s="2" t="str">
        <v>SANTIAGO ISAAC CANABAL MOLINARES</v>
      </c>
      <c r="E325" s="1" t="str">
        <v>NNG</v>
      </c>
      <c r="F325" s="1" t="str">
        <v>INFANTIL A</v>
      </c>
      <c r="G325" s="1" t="str">
        <v>M</v>
      </c>
      <c r="H325" s="4" t="str">
        <v>17/08/2024</v>
      </c>
      <c r="I325" s="1" t="str">
        <v>CHEQUEO DEPARTAMENTAL</v>
      </c>
      <c r="J325" s="1" t="str">
        <v>200m LIBRE</v>
      </c>
      <c r="K325" s="3">
        <v>1.8964120370370369E-3</v>
      </c>
      <c r="L325" s="3" cm="1">
        <f t="array" ref="L325">IF(J325=0,"-",_xlfn.XLOOKUP(C325&amp;J325,O:O&amp;P:P,Q:Q,_xlfn.XLOOKUP(J325,U:U,V:V)))</f>
        <v>1.6855324074074073E-3</v>
      </c>
      <c r="M325" s="3">
        <f t="shared" si="5"/>
        <v>2.1087962962962965E-4</v>
      </c>
    </row>
    <row r="326" spans="1:13" x14ac:dyDescent="0.25">
      <c r="A326" s="1">
        <v>2024</v>
      </c>
      <c r="B326" s="4">
        <v>39558</v>
      </c>
      <c r="C326" s="1">
        <v>12</v>
      </c>
      <c r="D326" s="2" t="str">
        <v>SANTIAGO ISAAC CANABAL MOLINARES</v>
      </c>
      <c r="E326" s="1" t="str">
        <v>NNG</v>
      </c>
      <c r="F326" s="1" t="str">
        <v>INFANTIL A</v>
      </c>
      <c r="G326" s="1" t="str">
        <v>M</v>
      </c>
      <c r="H326" s="4" t="str">
        <v>17/08/2024</v>
      </c>
      <c r="I326" s="1" t="str">
        <v>CHEQUEO DEPARTAMENTAL</v>
      </c>
      <c r="J326" s="1" t="str">
        <v>50m ESPALDA</v>
      </c>
      <c r="K326" s="3">
        <v>4.5636574074074074E-4</v>
      </c>
      <c r="L326" s="3" cm="1">
        <f t="array" ref="L326">IF(J326=0,"-",_xlfn.XLOOKUP(C326&amp;J326,O:O&amp;P:P,Q:Q,_xlfn.XLOOKUP(J326,U:U,V:V)))</f>
        <v>4.3981481481481481E-4</v>
      </c>
      <c r="M326" s="3">
        <f t="shared" si="5"/>
        <v>1.6550925925925934E-5</v>
      </c>
    </row>
    <row r="327" spans="1:13" x14ac:dyDescent="0.25">
      <c r="A327" s="1">
        <v>2024</v>
      </c>
      <c r="B327" s="4">
        <v>39198</v>
      </c>
      <c r="C327" s="1">
        <v>13</v>
      </c>
      <c r="D327" s="2" t="str">
        <v>SEBASTIAN ALEJANDRO BURGOS CALAO</v>
      </c>
      <c r="E327" s="1" t="str">
        <v>NNG</v>
      </c>
      <c r="F327" s="1" t="str">
        <v>INFANTIL B</v>
      </c>
      <c r="G327" s="1" t="str">
        <v>M</v>
      </c>
      <c r="H327" s="4" t="str">
        <v>17/08/2024</v>
      </c>
      <c r="I327" s="1" t="str">
        <v>CHEQUEO DEPARTAMENTAL</v>
      </c>
      <c r="J327" s="1" t="str">
        <v>400m LIBRE</v>
      </c>
      <c r="K327" s="3">
        <v>3.7348379629629628E-3</v>
      </c>
      <c r="L327" s="3" cm="1">
        <f t="array" ref="L327">IF(J327=0,"-",_xlfn.XLOOKUP(C327&amp;J327,O:O&amp;P:P,Q:Q,_xlfn.XLOOKUP(J327,U:U,V:V)))</f>
        <v>3.5520833333333329E-3</v>
      </c>
      <c r="M327" s="3">
        <f t="shared" si="5"/>
        <v>1.8275462962962993E-4</v>
      </c>
    </row>
    <row r="328" spans="1:13" x14ac:dyDescent="0.25">
      <c r="A328" s="1">
        <v>2024</v>
      </c>
      <c r="B328" s="4">
        <v>39198</v>
      </c>
      <c r="C328" s="1">
        <v>13</v>
      </c>
      <c r="D328" s="2" t="str">
        <v>SEBASTIAN ALEJANDRO BURGOS CALAO</v>
      </c>
      <c r="E328" s="1" t="str">
        <v>NNG</v>
      </c>
      <c r="F328" s="1" t="str">
        <v>INFANTIL B</v>
      </c>
      <c r="G328" s="1" t="str">
        <v>M</v>
      </c>
      <c r="H328" s="4" t="str">
        <v>17/08/2024</v>
      </c>
      <c r="I328" s="1" t="str">
        <v>CHEQUEO DEPARTAMENTAL</v>
      </c>
      <c r="J328" s="1" t="str">
        <v>200m LIBRE</v>
      </c>
      <c r="K328" s="3">
        <v>1.7096064814814817E-3</v>
      </c>
      <c r="L328" s="3" cm="1">
        <f t="array" ref="L328">IF(J328=0,"-",_xlfn.XLOOKUP(C328&amp;J328,O:O&amp;P:P,Q:Q,_xlfn.XLOOKUP(J328,U:U,V:V)))</f>
        <v>1.6855324074074073E-3</v>
      </c>
      <c r="M328" s="3">
        <f t="shared" si="5"/>
        <v>2.4074074074074362E-5</v>
      </c>
    </row>
    <row r="329" spans="1:13" x14ac:dyDescent="0.25">
      <c r="A329" s="1">
        <v>2024</v>
      </c>
      <c r="B329" s="4">
        <v>39198</v>
      </c>
      <c r="C329" s="1">
        <v>13</v>
      </c>
      <c r="D329" s="2" t="str">
        <v>SEBASTIAN ALEJANDRO BURGOS CALAO</v>
      </c>
      <c r="E329" s="1" t="str">
        <v>NNG</v>
      </c>
      <c r="F329" s="1" t="str">
        <v>INFANTIL B</v>
      </c>
      <c r="G329" s="1" t="str">
        <v>M</v>
      </c>
      <c r="H329" s="4" t="str">
        <v>17/08/2024</v>
      </c>
      <c r="I329" s="1" t="str">
        <v>CHEQUEO DEPARTAMENTAL</v>
      </c>
      <c r="J329" s="1" t="str">
        <v>50m ESPALDA</v>
      </c>
      <c r="K329" s="3">
        <v>4.4583333333333335E-4</v>
      </c>
      <c r="L329" s="3" t="str" cm="1">
        <f t="array" ref="L329">IF(J329=0,"-",_xlfn.XLOOKUP(C329&amp;J329,O:O&amp;P:P,Q:Q,_xlfn.XLOOKUP(J329,U:U,V:V)))</f>
        <v>00:35,89</v>
      </c>
      <c r="M329" s="3">
        <f t="shared" si="5"/>
        <v>3.0439814814814847E-5</v>
      </c>
    </row>
    <row r="330" spans="1:13" x14ac:dyDescent="0.25">
      <c r="A330" s="1">
        <v>2024</v>
      </c>
      <c r="B330" s="4">
        <v>40632</v>
      </c>
      <c r="C330" s="1">
        <v>9</v>
      </c>
      <c r="D330" s="2" t="str">
        <v>SEBASTIAN RUIZ COGOLLO</v>
      </c>
      <c r="E330" s="1" t="str">
        <v>DELFINES</v>
      </c>
      <c r="F330" s="1" t="str">
        <v>PRE A</v>
      </c>
      <c r="G330" s="1" t="str">
        <v>M</v>
      </c>
      <c r="H330" s="4" t="str">
        <v>17/08/2024</v>
      </c>
      <c r="I330" s="1" t="str">
        <v>CHEQUEO DEPARTAMENTAL</v>
      </c>
      <c r="J330" s="1" t="str">
        <v>400m LIBRE</v>
      </c>
      <c r="K330" s="3">
        <v>5.0313657407407408E-3</v>
      </c>
      <c r="L330" s="3" cm="1">
        <f t="array" ref="L330">IF(J330=0,"-",_xlfn.XLOOKUP(C330&amp;J330,O:O&amp;P:P,Q:Q,_xlfn.XLOOKUP(J330,U:U,V:V)))</f>
        <v>3.8194444444444443E-3</v>
      </c>
      <c r="M330" s="3">
        <f t="shared" si="5"/>
        <v>1.2119212962962964E-3</v>
      </c>
    </row>
    <row r="331" spans="1:13" x14ac:dyDescent="0.25">
      <c r="A331" s="1">
        <v>2024</v>
      </c>
      <c r="B331" s="4">
        <v>40632</v>
      </c>
      <c r="C331" s="1">
        <v>9</v>
      </c>
      <c r="D331" s="2" t="str">
        <v>SEBASTIAN RUIZ COGOLLO</v>
      </c>
      <c r="E331" s="1" t="str">
        <v>DELFINES</v>
      </c>
      <c r="F331" s="1" t="str">
        <v>PRE A</v>
      </c>
      <c r="G331" s="1" t="str">
        <v>M</v>
      </c>
      <c r="H331" s="4" t="str">
        <v>17/08/2024</v>
      </c>
      <c r="I331" s="1" t="str">
        <v>CHEQUEO DEPARTAMENTAL</v>
      </c>
      <c r="J331" s="1" t="str">
        <v>200m LIBRE</v>
      </c>
      <c r="K331" s="3">
        <v>2.5093749999999999E-3</v>
      </c>
      <c r="L331" s="3" cm="1">
        <f t="array" ref="L331">IF(J331=0,"-",_xlfn.XLOOKUP(C331&amp;J331,O:O&amp;P:P,Q:Q,_xlfn.XLOOKUP(J331,U:U,V:V)))</f>
        <v>1.8518518518518517E-3</v>
      </c>
      <c r="M331" s="3">
        <f t="shared" si="5"/>
        <v>6.5752314814814818E-4</v>
      </c>
    </row>
    <row r="332" spans="1:13" x14ac:dyDescent="0.25">
      <c r="A332" s="1">
        <v>2024</v>
      </c>
      <c r="B332" s="4">
        <v>40632</v>
      </c>
      <c r="C332" s="1">
        <v>9</v>
      </c>
      <c r="D332" s="2" t="str">
        <v>SEBASTIAN RUIZ COGOLLO</v>
      </c>
      <c r="E332" s="1" t="str">
        <v>DELFINES</v>
      </c>
      <c r="F332" s="1" t="str">
        <v>PRE A</v>
      </c>
      <c r="G332" s="1" t="str">
        <v>M</v>
      </c>
      <c r="H332" s="4" t="str">
        <v>17/08/2024</v>
      </c>
      <c r="I332" s="1" t="str">
        <v>CHEQUEO DEPARTAMENTAL</v>
      </c>
      <c r="J332" s="1" t="str">
        <v>50m ESPALDA</v>
      </c>
      <c r="K332" s="3">
        <v>6.350694444444444E-4</v>
      </c>
      <c r="L332" s="3" cm="1">
        <f t="array" ref="L332">IF(J332=0,"-",_xlfn.XLOOKUP(C332&amp;J332,O:O&amp;P:P,Q:Q,_xlfn.XLOOKUP(J332,U:U,V:V)))</f>
        <v>4.8912037037037034E-4</v>
      </c>
      <c r="M332" s="3">
        <f t="shared" si="5"/>
        <v>1.4594907407407406E-4</v>
      </c>
    </row>
    <row r="333" spans="1:13" x14ac:dyDescent="0.25">
      <c r="A333" s="1">
        <v>2024</v>
      </c>
      <c r="B333" s="4">
        <v>40739</v>
      </c>
      <c r="C333" s="1">
        <v>9</v>
      </c>
      <c r="D333" s="2" t="str">
        <v>SERGIO VILLALBA</v>
      </c>
      <c r="E333" s="1" t="str">
        <v>TIBURON</v>
      </c>
      <c r="F333" s="1" t="str">
        <v>PRE A</v>
      </c>
      <c r="G333" s="1" t="str">
        <v>M</v>
      </c>
      <c r="H333" s="4" t="str">
        <v>17/08/2024</v>
      </c>
      <c r="I333" s="1" t="str">
        <v>CHEQUEO DEPARTAMENTAL</v>
      </c>
      <c r="J333" s="1" t="str">
        <v>200m LIBRE</v>
      </c>
      <c r="K333" s="3">
        <v>2.9604166666666668E-3</v>
      </c>
      <c r="L333" s="3" cm="1">
        <f t="array" ref="L333">IF(J333=0,"-",_xlfn.XLOOKUP(C333&amp;J333,O:O&amp;P:P,Q:Q,_xlfn.XLOOKUP(J333,U:U,V:V)))</f>
        <v>1.8518518518518517E-3</v>
      </c>
      <c r="M333" s="3">
        <f t="shared" si="5"/>
        <v>1.108564814814815E-3</v>
      </c>
    </row>
    <row r="334" spans="1:13" x14ac:dyDescent="0.25">
      <c r="A334" s="1">
        <v>2024</v>
      </c>
      <c r="B334" s="4">
        <v>40739</v>
      </c>
      <c r="C334" s="1">
        <v>9</v>
      </c>
      <c r="D334" s="2" t="str">
        <v>SERGIO VILLALBA</v>
      </c>
      <c r="E334" s="1" t="str">
        <v>TIBURON</v>
      </c>
      <c r="F334" s="1" t="str">
        <v>PRE A</v>
      </c>
      <c r="G334" s="1" t="str">
        <v>M</v>
      </c>
      <c r="H334" s="4" t="str">
        <v>17/08/2024</v>
      </c>
      <c r="I334" s="1" t="str">
        <v>CHEQUEO DEPARTAMENTAL</v>
      </c>
      <c r="J334" s="1" t="str">
        <v>50m ESPALDA</v>
      </c>
      <c r="K334" s="3">
        <v>8.1747685185185178E-4</v>
      </c>
      <c r="L334" s="3" cm="1">
        <f t="array" ref="L334">IF(J334=0,"-",_xlfn.XLOOKUP(C334&amp;J334,O:O&amp;P:P,Q:Q,_xlfn.XLOOKUP(J334,U:U,V:V)))</f>
        <v>4.8912037037037034E-4</v>
      </c>
      <c r="M334" s="3">
        <f t="shared" si="5"/>
        <v>3.2835648148148145E-4</v>
      </c>
    </row>
    <row r="335" spans="1:13" x14ac:dyDescent="0.25">
      <c r="A335" s="1">
        <v>2024</v>
      </c>
      <c r="B335" s="4">
        <v>39569</v>
      </c>
      <c r="C335" s="1">
        <v>12</v>
      </c>
      <c r="D335" s="2" t="str">
        <v>DAVID MACHADO JULIO</v>
      </c>
      <c r="E335" s="1" t="str">
        <v>NNG</v>
      </c>
      <c r="F335" s="1" t="str">
        <v>INFANTIL A</v>
      </c>
      <c r="G335" s="1" t="str">
        <v>M</v>
      </c>
      <c r="H335" s="4" t="str">
        <v>19/10/2024</v>
      </c>
      <c r="I335" s="1" t="str">
        <v>CHEQUEO DEPARTAMENTAL</v>
      </c>
      <c r="J335" s="1" t="str">
        <v>400m LIBRE</v>
      </c>
      <c r="K335" s="3">
        <v>4.3431712962962964E-3</v>
      </c>
      <c r="L335" s="3" cm="1">
        <f t="array" ref="L335">IF(J335=0,"-",_xlfn.XLOOKUP(C335&amp;J335,O:O&amp;P:P,Q:Q,_xlfn.XLOOKUP(J335,U:U,V:V)))</f>
        <v>3.5520833333333329E-3</v>
      </c>
      <c r="M335" s="3">
        <f t="shared" si="5"/>
        <v>7.9108796296296349E-4</v>
      </c>
    </row>
    <row r="336" spans="1:13" x14ac:dyDescent="0.25">
      <c r="A336" s="1">
        <v>2024</v>
      </c>
      <c r="B336" s="4">
        <v>39569</v>
      </c>
      <c r="C336" s="1">
        <v>12</v>
      </c>
      <c r="D336" s="2" t="str">
        <v>DAVID MACHADO JULIO</v>
      </c>
      <c r="E336" s="1" t="str">
        <v>NNG</v>
      </c>
      <c r="F336" s="1" t="str">
        <v>INFANTIL A</v>
      </c>
      <c r="G336" s="1" t="str">
        <v>M</v>
      </c>
      <c r="H336" s="4" t="str">
        <v>19/10/2024</v>
      </c>
      <c r="I336" s="1" t="str">
        <v>CHEQUEO DEPARTAMENTAL</v>
      </c>
      <c r="J336" s="1" t="str">
        <v>50m MARIPOSA</v>
      </c>
      <c r="K336" s="3">
        <v>5.4942129629629633E-4</v>
      </c>
      <c r="L336" s="3" cm="1">
        <f t="array" ref="L336">IF(J336=0,"-",_xlfn.XLOOKUP(C336&amp;J336,O:O&amp;P:P,Q:Q,_xlfn.XLOOKUP(J336,U:U,V:V)))</f>
        <v>4.0509259259259258E-4</v>
      </c>
      <c r="M336" s="3">
        <f t="shared" si="5"/>
        <v>1.4432870370370375E-4</v>
      </c>
    </row>
    <row r="337" spans="1:13" x14ac:dyDescent="0.25">
      <c r="A337" s="1">
        <v>2024</v>
      </c>
      <c r="B337" s="4">
        <v>39569</v>
      </c>
      <c r="C337" s="1">
        <v>12</v>
      </c>
      <c r="D337" s="2" t="str">
        <v>DAVID MACHADO JULIO</v>
      </c>
      <c r="E337" s="1" t="str">
        <v>NNG</v>
      </c>
      <c r="F337" s="1" t="str">
        <v>INFANTIL A</v>
      </c>
      <c r="G337" s="1" t="str">
        <v>M</v>
      </c>
      <c r="H337" s="4" t="str">
        <v>19/10/2024</v>
      </c>
      <c r="I337" s="1" t="str">
        <v>CHEQUEO DEPARTAMENTAL</v>
      </c>
      <c r="J337" s="1" t="str">
        <v>100m ESPALDA</v>
      </c>
      <c r="K337" s="3">
        <v>1.2070601851851851E-3</v>
      </c>
      <c r="L337" s="3" cm="1">
        <f t="array" ref="L337">IF(J337=0,"-",_xlfn.XLOOKUP(C337&amp;J337,O:O&amp;P:P,Q:Q,_xlfn.XLOOKUP(J337,U:U,V:V)))</f>
        <v>9.465277777777778E-4</v>
      </c>
      <c r="M337" s="3">
        <f t="shared" si="5"/>
        <v>2.6053240740740735E-4</v>
      </c>
    </row>
    <row r="338" spans="1:13" x14ac:dyDescent="0.25">
      <c r="A338" s="1">
        <v>2024</v>
      </c>
      <c r="B338" s="4">
        <v>39440</v>
      </c>
      <c r="C338" s="1">
        <v>13</v>
      </c>
      <c r="D338" s="2" t="str">
        <v>EMMANUEL PADILLA</v>
      </c>
      <c r="E338" s="1" t="str">
        <v>TIBURON</v>
      </c>
      <c r="F338" s="1" t="str">
        <v>INFANTIL B</v>
      </c>
      <c r="G338" s="1" t="str">
        <v>M</v>
      </c>
      <c r="H338" s="4" t="str">
        <v>19/10/2024</v>
      </c>
      <c r="I338" s="1" t="str">
        <v>CHEQUEO DEPARTAMENTAL</v>
      </c>
      <c r="J338" s="1" t="str">
        <v>400m LIBRE</v>
      </c>
      <c r="K338" s="3">
        <v>4.0831018518518516E-3</v>
      </c>
      <c r="L338" s="3" cm="1">
        <f t="array" ref="L338">IF(J338=0,"-",_xlfn.XLOOKUP(C338&amp;J338,O:O&amp;P:P,Q:Q,_xlfn.XLOOKUP(J338,U:U,V:V)))</f>
        <v>3.5520833333333329E-3</v>
      </c>
      <c r="M338" s="3">
        <f t="shared" si="5"/>
        <v>5.3101851851851877E-4</v>
      </c>
    </row>
    <row r="339" spans="1:13" x14ac:dyDescent="0.25">
      <c r="A339" s="1">
        <v>2024</v>
      </c>
      <c r="B339" s="4">
        <v>39440</v>
      </c>
      <c r="C339" s="1">
        <v>13</v>
      </c>
      <c r="D339" s="2" t="str">
        <v>EMMANUEL PADILLA</v>
      </c>
      <c r="E339" s="1" t="str">
        <v>TIBURON</v>
      </c>
      <c r="F339" s="1" t="str">
        <v>INFANTIL B</v>
      </c>
      <c r="G339" s="1" t="str">
        <v>M</v>
      </c>
      <c r="H339" s="4" t="str">
        <v>19/10/2024</v>
      </c>
      <c r="I339" s="1" t="str">
        <v>CHEQUEO DEPARTAMENTAL</v>
      </c>
      <c r="J339" s="1" t="str">
        <v>50m MARIPOSA</v>
      </c>
      <c r="K339" s="3">
        <v>4.5138888888888887E-4</v>
      </c>
      <c r="L339" s="3" t="str" cm="1">
        <f t="array" ref="L339">IF(J339=0,"-",_xlfn.XLOOKUP(C339&amp;J339,O:O&amp;P:P,Q:Q,_xlfn.XLOOKUP(J339,U:U,V:V)))</f>
        <v>00:32,97</v>
      </c>
      <c r="M339" s="3">
        <f t="shared" si="5"/>
        <v>6.9791666666666678E-5</v>
      </c>
    </row>
    <row r="340" spans="1:13" x14ac:dyDescent="0.25">
      <c r="A340" s="1">
        <v>2024</v>
      </c>
      <c r="B340" s="4">
        <v>39440</v>
      </c>
      <c r="C340" s="1">
        <v>13</v>
      </c>
      <c r="D340" s="2" t="str">
        <v>EMMANUEL PADILLA</v>
      </c>
      <c r="E340" s="1" t="str">
        <v>TIBURON</v>
      </c>
      <c r="F340" s="1" t="str">
        <v>INFANTIL B</v>
      </c>
      <c r="G340" s="1" t="str">
        <v>M</v>
      </c>
      <c r="H340" s="4" t="str">
        <v>19/10/2024</v>
      </c>
      <c r="I340" s="1" t="str">
        <v>CHEQUEO DEPARTAMENTAL</v>
      </c>
      <c r="J340" s="1" t="str">
        <v>100m ESPALDA</v>
      </c>
      <c r="K340" s="3">
        <v>1.0800925925925926E-3</v>
      </c>
      <c r="L340" s="3" t="str" cm="1">
        <f t="array" ref="L340">IF(J340=0,"-",_xlfn.XLOOKUP(C340&amp;J340,O:O&amp;P:P,Q:Q,_xlfn.XLOOKUP(J340,U:U,V:V)))</f>
        <v>01:17,66</v>
      </c>
      <c r="M340" s="3">
        <f t="shared" si="5"/>
        <v>1.8124999999999999E-4</v>
      </c>
    </row>
    <row r="341" spans="1:13" x14ac:dyDescent="0.25">
      <c r="A341" s="1">
        <v>2024</v>
      </c>
      <c r="B341" s="4">
        <v>38990</v>
      </c>
      <c r="C341" s="1">
        <v>14</v>
      </c>
      <c r="D341" s="2" t="str">
        <v>GERMAN SEGURA CABRALES</v>
      </c>
      <c r="E341" s="1" t="str">
        <v>AQUARIUM</v>
      </c>
      <c r="F341" s="1" t="str">
        <v>INFANTIL B</v>
      </c>
      <c r="G341" s="1" t="str">
        <v>M</v>
      </c>
      <c r="H341" s="4" t="str">
        <v>19/10/2024</v>
      </c>
      <c r="I341" s="1" t="str">
        <v>CHEQUEO DEPARTAMENTAL</v>
      </c>
      <c r="J341" s="1" t="str">
        <v>400m LIBRE</v>
      </c>
      <c r="K341" s="3">
        <v>3.4679398148148148E-3</v>
      </c>
      <c r="L341" s="3" cm="1">
        <f t="array" ref="L341">IF(J341=0,"-",_xlfn.XLOOKUP(C341&amp;J341,O:O&amp;P:P,Q:Q,_xlfn.XLOOKUP(J341,U:U,V:V)))</f>
        <v>3.3872685185185182E-3</v>
      </c>
      <c r="M341" s="3">
        <f t="shared" si="5"/>
        <v>8.0671296296296567E-5</v>
      </c>
    </row>
    <row r="342" spans="1:13" x14ac:dyDescent="0.25">
      <c r="A342" s="1">
        <v>2024</v>
      </c>
      <c r="B342" s="4">
        <v>38990</v>
      </c>
      <c r="C342" s="1">
        <v>14</v>
      </c>
      <c r="D342" s="2" t="str">
        <v>GERMAN SEGURA CABRALES</v>
      </c>
      <c r="E342" s="1" t="str">
        <v>AQUARIUM</v>
      </c>
      <c r="F342" s="1" t="str">
        <v>INFANTIL B</v>
      </c>
      <c r="G342" s="1" t="str">
        <v>M</v>
      </c>
      <c r="H342" s="4" t="str">
        <v>19/10/2024</v>
      </c>
      <c r="I342" s="1" t="str">
        <v>CHEQUEO DEPARTAMENTAL</v>
      </c>
      <c r="J342" s="1" t="str">
        <v>50m MARIPOSA</v>
      </c>
      <c r="K342" s="3">
        <v>3.634259259259259E-4</v>
      </c>
      <c r="L342" s="3" t="str" cm="1">
        <f t="array" ref="L342">IF(J342=0,"-",_xlfn.XLOOKUP(C342&amp;J342,O:O&amp;P:P,Q:Q,_xlfn.XLOOKUP(J342,U:U,V:V)))</f>
        <v>00:29,96</v>
      </c>
      <c r="M342" s="3">
        <f t="shared" si="5"/>
        <v>1.666666666666662E-5</v>
      </c>
    </row>
    <row r="343" spans="1:13" x14ac:dyDescent="0.25">
      <c r="A343" s="1">
        <v>2024</v>
      </c>
      <c r="B343" s="4">
        <v>38990</v>
      </c>
      <c r="C343" s="1">
        <v>14</v>
      </c>
      <c r="D343" s="2" t="str">
        <v>GERMAN SEGURA CABRALES</v>
      </c>
      <c r="E343" s="1" t="str">
        <v>AQUARIUM</v>
      </c>
      <c r="F343" s="1" t="str">
        <v>INFANTIL B</v>
      </c>
      <c r="G343" s="1" t="str">
        <v>M</v>
      </c>
      <c r="H343" s="4" t="str">
        <v>19/10/2024</v>
      </c>
      <c r="I343" s="1" t="str">
        <v>CHEQUEO DEPARTAMENTAL</v>
      </c>
      <c r="J343" s="1" t="str">
        <v>100m ESPALDA</v>
      </c>
      <c r="K343" s="3">
        <v>9.1435185185185185E-4</v>
      </c>
      <c r="L343" s="3" t="str" cm="1">
        <f t="array" ref="L343">IF(J343=0,"-",_xlfn.XLOOKUP(C343&amp;J343,O:O&amp;P:P,Q:Q,_xlfn.XLOOKUP(J343,U:U,V:V)))</f>
        <v>01:14,77</v>
      </c>
      <c r="M343" s="3">
        <f t="shared" si="5"/>
        <v>4.8958333333333362E-5</v>
      </c>
    </row>
    <row r="344" spans="1:13" x14ac:dyDescent="0.25">
      <c r="A344" s="1">
        <v>2024</v>
      </c>
      <c r="B344" s="4">
        <v>39727</v>
      </c>
      <c r="C344" s="1">
        <v>12</v>
      </c>
      <c r="D344" s="2" t="str">
        <v>JAFET ALVAREZ</v>
      </c>
      <c r="E344" s="1" t="str">
        <v>NNG</v>
      </c>
      <c r="F344" s="1" t="str">
        <v>INFANTIL A</v>
      </c>
      <c r="G344" s="1" t="str">
        <v>M</v>
      </c>
      <c r="H344" s="4" t="str">
        <v>19/10/2024</v>
      </c>
      <c r="I344" s="1" t="str">
        <v>CHEQUEO DEPARTAMENTAL</v>
      </c>
      <c r="J344" s="1" t="str">
        <v>400m LIBRE</v>
      </c>
      <c r="K344" s="3">
        <v>4.00787037037037E-3</v>
      </c>
      <c r="L344" s="3" cm="1">
        <f t="array" ref="L344">IF(J344=0,"-",_xlfn.XLOOKUP(C344&amp;J344,O:O&amp;P:P,Q:Q,_xlfn.XLOOKUP(J344,U:U,V:V)))</f>
        <v>3.5520833333333329E-3</v>
      </c>
      <c r="M344" s="3">
        <f t="shared" si="5"/>
        <v>4.557870370370371E-4</v>
      </c>
    </row>
    <row r="345" spans="1:13" x14ac:dyDescent="0.25">
      <c r="A345" s="1">
        <v>2024</v>
      </c>
      <c r="B345" s="4">
        <v>39727</v>
      </c>
      <c r="C345" s="1">
        <v>12</v>
      </c>
      <c r="D345" s="2" t="str">
        <v>JAFET ALVAREZ</v>
      </c>
      <c r="E345" s="1" t="str">
        <v>NNG</v>
      </c>
      <c r="F345" s="1" t="str">
        <v>INFANTIL A</v>
      </c>
      <c r="G345" s="1" t="str">
        <v>M</v>
      </c>
      <c r="H345" s="4" t="str">
        <v>19/10/2024</v>
      </c>
      <c r="I345" s="1" t="str">
        <v>CHEQUEO DEPARTAMENTAL</v>
      </c>
      <c r="J345" s="1" t="str">
        <v>50m MARIPOSA</v>
      </c>
      <c r="K345" s="3">
        <v>4.3148148148148147E-4</v>
      </c>
      <c r="L345" s="3" cm="1">
        <f t="array" ref="L345">IF(J345=0,"-",_xlfn.XLOOKUP(C345&amp;J345,O:O&amp;P:P,Q:Q,_xlfn.XLOOKUP(J345,U:U,V:V)))</f>
        <v>4.0509259259259258E-4</v>
      </c>
      <c r="M345" s="3">
        <f t="shared" si="5"/>
        <v>2.6388888888888892E-5</v>
      </c>
    </row>
    <row r="346" spans="1:13" x14ac:dyDescent="0.25">
      <c r="A346" s="1">
        <v>2024</v>
      </c>
      <c r="B346" s="4">
        <v>39727</v>
      </c>
      <c r="C346" s="1">
        <v>12</v>
      </c>
      <c r="D346" s="2" t="str">
        <v>JAFET ALVAREZ</v>
      </c>
      <c r="E346" s="1" t="str">
        <v>NNG</v>
      </c>
      <c r="F346" s="1" t="str">
        <v>INFANTIL A</v>
      </c>
      <c r="G346" s="1" t="str">
        <v>M</v>
      </c>
      <c r="H346" s="4" t="str">
        <v>19/10/2024</v>
      </c>
      <c r="I346" s="1" t="str">
        <v>CHEQUEO DEPARTAMENTAL</v>
      </c>
      <c r="J346" s="1" t="str">
        <v>100m ESPALDA</v>
      </c>
      <c r="K346" s="3">
        <v>1.1346064814814814E-3</v>
      </c>
      <c r="L346" s="3" cm="1">
        <f t="array" ref="L346">IF(J346=0,"-",_xlfn.XLOOKUP(C346&amp;J346,O:O&amp;P:P,Q:Q,_xlfn.XLOOKUP(J346,U:U,V:V)))</f>
        <v>9.465277777777778E-4</v>
      </c>
      <c r="M346" s="3">
        <f t="shared" si="5"/>
        <v>1.8807870370370365E-4</v>
      </c>
    </row>
    <row r="347" spans="1:13" x14ac:dyDescent="0.25">
      <c r="A347" s="1">
        <v>2024</v>
      </c>
      <c r="B347" s="4">
        <v>38832</v>
      </c>
      <c r="C347" s="1">
        <v>14</v>
      </c>
      <c r="D347" s="2" t="str">
        <v>JHON GOMEZ</v>
      </c>
      <c r="E347" s="1" t="str">
        <v>TIBURON</v>
      </c>
      <c r="F347" s="1" t="str">
        <v>INFANTIL B</v>
      </c>
      <c r="G347" s="1" t="str">
        <v>M</v>
      </c>
      <c r="H347" s="4" t="str">
        <v>19/10/2024</v>
      </c>
      <c r="I347" s="1" t="str">
        <v>CHEQUEO DEPARTAMENTAL</v>
      </c>
      <c r="J347" s="1" t="str">
        <v>400m LIBRE</v>
      </c>
      <c r="K347" s="3">
        <v>3.9510416666666669E-3</v>
      </c>
      <c r="L347" s="3" cm="1">
        <f t="array" ref="L347">IF(J347=0,"-",_xlfn.XLOOKUP(C347&amp;J347,O:O&amp;P:P,Q:Q,_xlfn.XLOOKUP(J347,U:U,V:V)))</f>
        <v>3.3872685185185182E-3</v>
      </c>
      <c r="M347" s="3">
        <f t="shared" si="5"/>
        <v>5.6377314814814875E-4</v>
      </c>
    </row>
    <row r="348" spans="1:13" x14ac:dyDescent="0.25">
      <c r="A348" s="1">
        <v>2024</v>
      </c>
      <c r="B348" s="4">
        <v>38832</v>
      </c>
      <c r="C348" s="1">
        <v>14</v>
      </c>
      <c r="D348" s="2" t="str">
        <v>JHON GOMEZ</v>
      </c>
      <c r="E348" s="1" t="str">
        <v>TIBURON</v>
      </c>
      <c r="F348" s="1" t="str">
        <v>INFANTIL B</v>
      </c>
      <c r="G348" s="1" t="str">
        <v>M</v>
      </c>
      <c r="H348" s="4" t="str">
        <v>19/10/2024</v>
      </c>
      <c r="I348" s="1" t="str">
        <v>CHEQUEO DEPARTAMENTAL</v>
      </c>
      <c r="J348" s="1" t="str">
        <v>50m MARIPOSA</v>
      </c>
      <c r="K348" s="3">
        <v>3.6712962962962963E-4</v>
      </c>
      <c r="L348" s="3" t="str" cm="1">
        <f t="array" ref="L348">IF(J348=0,"-",_xlfn.XLOOKUP(C348&amp;J348,O:O&amp;P:P,Q:Q,_xlfn.XLOOKUP(J348,U:U,V:V)))</f>
        <v>00:29,96</v>
      </c>
      <c r="M348" s="3">
        <f t="shared" si="5"/>
        <v>2.0370370370370356E-5</v>
      </c>
    </row>
    <row r="349" spans="1:13" x14ac:dyDescent="0.25">
      <c r="A349" s="1">
        <v>2024</v>
      </c>
      <c r="B349" s="4">
        <v>38832</v>
      </c>
      <c r="C349" s="1">
        <v>14</v>
      </c>
      <c r="D349" s="2" t="str">
        <v>JHON GOMEZ</v>
      </c>
      <c r="E349" s="1" t="str">
        <v>TIBURON</v>
      </c>
      <c r="F349" s="1" t="str">
        <v>INFANTIL B</v>
      </c>
      <c r="G349" s="1" t="str">
        <v>M</v>
      </c>
      <c r="H349" s="4" t="str">
        <v>19/10/2024</v>
      </c>
      <c r="I349" s="1" t="str">
        <v>CHEQUEO DEPARTAMENTAL</v>
      </c>
      <c r="J349" s="1" t="str">
        <v>100m ESPALDA</v>
      </c>
      <c r="K349" s="3">
        <v>9.353009259259259E-4</v>
      </c>
      <c r="L349" s="3" t="str" cm="1">
        <f t="array" ref="L349">IF(J349=0,"-",_xlfn.XLOOKUP(C349&amp;J349,O:O&amp;P:P,Q:Q,_xlfn.XLOOKUP(J349,U:U,V:V)))</f>
        <v>01:14,77</v>
      </c>
      <c r="M349" s="3">
        <f t="shared" si="5"/>
        <v>6.9907407407407418E-5</v>
      </c>
    </row>
    <row r="350" spans="1:13" x14ac:dyDescent="0.25">
      <c r="A350" s="1">
        <v>2024</v>
      </c>
      <c r="B350" s="4">
        <v>40321</v>
      </c>
      <c r="C350" s="1">
        <v>10</v>
      </c>
      <c r="D350" s="2" t="str">
        <v xml:space="preserve">JOSE AGUIRRE </v>
      </c>
      <c r="E350" s="1" t="str">
        <v>AVATAR</v>
      </c>
      <c r="F350" s="1" t="str">
        <v>PRE B</v>
      </c>
      <c r="G350" s="1" t="str">
        <v>M</v>
      </c>
      <c r="H350" s="4" t="str">
        <v>19/10/2024</v>
      </c>
      <c r="I350" s="1" t="str">
        <v>CHEQUEO DEPARTAMENTAL</v>
      </c>
      <c r="J350" s="1" t="str">
        <v>400m LIBRE</v>
      </c>
      <c r="K350" s="3">
        <v>6.2037037037037035E-3</v>
      </c>
      <c r="L350" s="3" cm="1">
        <f t="array" ref="L350">IF(J350=0,"-",_xlfn.XLOOKUP(C350&amp;J350,O:O&amp;P:P,Q:Q,_xlfn.XLOOKUP(J350,U:U,V:V)))</f>
        <v>3.8194444444444443E-3</v>
      </c>
      <c r="M350" s="3">
        <f t="shared" si="5"/>
        <v>2.3842592592592591E-3</v>
      </c>
    </row>
    <row r="351" spans="1:13" x14ac:dyDescent="0.25">
      <c r="A351" s="1">
        <v>2024</v>
      </c>
      <c r="B351" s="4">
        <v>40321</v>
      </c>
      <c r="C351" s="1">
        <v>10</v>
      </c>
      <c r="D351" s="2" t="str">
        <v xml:space="preserve">JOSE AGUIRRE </v>
      </c>
      <c r="E351" s="1" t="str">
        <v>AVATAR</v>
      </c>
      <c r="F351" s="1" t="str">
        <v>PRE B</v>
      </c>
      <c r="G351" s="1" t="str">
        <v>M</v>
      </c>
      <c r="H351" s="4" t="str">
        <v>19/10/2024</v>
      </c>
      <c r="I351" s="1" t="str">
        <v>CHEQUEO DEPARTAMENTAL</v>
      </c>
      <c r="J351" s="1" t="str">
        <v>50m MARIPOSA</v>
      </c>
      <c r="K351" s="3">
        <v>7.8888888888888889E-4</v>
      </c>
      <c r="L351" s="3" cm="1">
        <f t="array" ref="L351">IF(J351=0,"-",_xlfn.XLOOKUP(C351&amp;J351,O:O&amp;P:P,Q:Q,_xlfn.XLOOKUP(J351,U:U,V:V)))</f>
        <v>4.6087962962962961E-4</v>
      </c>
      <c r="M351" s="3">
        <f t="shared" si="5"/>
        <v>3.2800925925925928E-4</v>
      </c>
    </row>
    <row r="352" spans="1:13" x14ac:dyDescent="0.25">
      <c r="A352" s="1">
        <v>2024</v>
      </c>
      <c r="B352" s="4">
        <v>40321</v>
      </c>
      <c r="C352" s="1">
        <v>10</v>
      </c>
      <c r="D352" s="2" t="str">
        <v xml:space="preserve">JOSE AGUIRRE </v>
      </c>
      <c r="E352" s="1" t="str">
        <v>AVATAR</v>
      </c>
      <c r="F352" s="1" t="str">
        <v>PRE B</v>
      </c>
      <c r="G352" s="1" t="str">
        <v>M</v>
      </c>
      <c r="H352" s="4" t="str">
        <v>19/10/2024</v>
      </c>
      <c r="I352" s="1" t="str">
        <v>CHEQUEO DEPARTAMENTAL</v>
      </c>
      <c r="J352" s="1" t="str">
        <v>100m ESPALDA</v>
      </c>
      <c r="K352" s="3">
        <v>2.2563657407407406E-3</v>
      </c>
      <c r="L352" s="3" cm="1">
        <f t="array" ref="L352">IF(J352=0,"-",_xlfn.XLOOKUP(C352&amp;J352,O:O&amp;P:P,Q:Q,_xlfn.XLOOKUP(J352,U:U,V:V)))</f>
        <v>1.0416666666666667E-3</v>
      </c>
      <c r="M352" s="3">
        <f t="shared" si="5"/>
        <v>1.214699074074074E-3</v>
      </c>
    </row>
    <row r="353" spans="1:13" x14ac:dyDescent="0.25">
      <c r="A353" s="1">
        <v>2024</v>
      </c>
      <c r="B353" s="4">
        <v>39447</v>
      </c>
      <c r="C353" s="1">
        <v>12</v>
      </c>
      <c r="D353" s="2" t="str">
        <v>JOSE GABRIEL ORTIZ RUIZ</v>
      </c>
      <c r="E353" s="1" t="str">
        <v>NNG</v>
      </c>
      <c r="F353" s="1" t="str">
        <v>INFANTIL A</v>
      </c>
      <c r="G353" s="1" t="str">
        <v>M</v>
      </c>
      <c r="H353" s="4" t="str">
        <v>19/10/2024</v>
      </c>
      <c r="I353" s="1" t="str">
        <v>CHEQUEO DEPARTAMENTAL</v>
      </c>
      <c r="J353" s="1" t="str">
        <v>400m LIBRE</v>
      </c>
      <c r="K353" s="3">
        <v>3.5416666666666665E-3</v>
      </c>
      <c r="L353" s="3" cm="1">
        <f t="array" ref="L353">IF(J353=0,"-",_xlfn.XLOOKUP(C353&amp;J353,O:O&amp;P:P,Q:Q,_xlfn.XLOOKUP(J353,U:U,V:V)))</f>
        <v>3.5520833333333329E-3</v>
      </c>
      <c r="M353" s="3">
        <f t="shared" si="5"/>
        <v>-1.0416666666666387E-5</v>
      </c>
    </row>
    <row r="354" spans="1:13" x14ac:dyDescent="0.25">
      <c r="A354" s="1">
        <v>2024</v>
      </c>
      <c r="B354" s="4">
        <v>39447</v>
      </c>
      <c r="C354" s="1">
        <v>12</v>
      </c>
      <c r="D354" s="2" t="str">
        <v>JOSE GABRIEL ORTIZ RUIZ</v>
      </c>
      <c r="E354" s="1" t="str">
        <v>NNG</v>
      </c>
      <c r="F354" s="1" t="str">
        <v>INFANTIL A</v>
      </c>
      <c r="G354" s="1" t="str">
        <v>M</v>
      </c>
      <c r="H354" s="4" t="str">
        <v>19/10/2024</v>
      </c>
      <c r="I354" s="1" t="str">
        <v>CHEQUEO DEPARTAMENTAL</v>
      </c>
      <c r="J354" s="1" t="str">
        <v>100m ESPALDA</v>
      </c>
      <c r="K354" s="3">
        <v>9.837962962962962E-4</v>
      </c>
      <c r="L354" s="3" cm="1">
        <f t="array" ref="L354">IF(J354=0,"-",_xlfn.XLOOKUP(C354&amp;J354,O:O&amp;P:P,Q:Q,_xlfn.XLOOKUP(J354,U:U,V:V)))</f>
        <v>9.465277777777778E-4</v>
      </c>
      <c r="M354" s="3">
        <f t="shared" si="5"/>
        <v>3.7268518518518401E-5</v>
      </c>
    </row>
    <row r="355" spans="1:13" x14ac:dyDescent="0.25">
      <c r="A355" s="1">
        <v>2024</v>
      </c>
      <c r="B355" s="4">
        <v>40129</v>
      </c>
      <c r="C355" s="1">
        <v>11</v>
      </c>
      <c r="D355" s="2" t="str">
        <v>JUAN PABLO GONZALEZ</v>
      </c>
      <c r="E355" s="1" t="str">
        <v>AQUARIUM</v>
      </c>
      <c r="F355" s="1" t="str">
        <v>INFANTIL A</v>
      </c>
      <c r="G355" s="1" t="str">
        <v>M</v>
      </c>
      <c r="H355" s="4" t="str">
        <v>19/10/2024</v>
      </c>
      <c r="I355" s="1" t="str">
        <v>CHEQUEO DEPARTAMENTAL</v>
      </c>
      <c r="J355" s="1" t="str">
        <v>400m LIBRE</v>
      </c>
      <c r="K355" s="3">
        <v>4.9494212962962964E-3</v>
      </c>
      <c r="L355" s="3" cm="1">
        <f t="array" ref="L355">IF(J355=0,"-",_xlfn.XLOOKUP(C355&amp;J355,O:O&amp;P:P,Q:Q,_xlfn.XLOOKUP(J355,U:U,V:V)))</f>
        <v>3.8194444444444443E-3</v>
      </c>
      <c r="M355" s="3">
        <f t="shared" si="5"/>
        <v>1.1299768518518521E-3</v>
      </c>
    </row>
    <row r="356" spans="1:13" x14ac:dyDescent="0.25">
      <c r="A356" s="1">
        <v>2024</v>
      </c>
      <c r="B356" s="4">
        <v>40129</v>
      </c>
      <c r="C356" s="1">
        <v>11</v>
      </c>
      <c r="D356" s="2" t="str">
        <v>JUAN PABLO GONZALEZ</v>
      </c>
      <c r="E356" s="1" t="str">
        <v>AQUARIUM</v>
      </c>
      <c r="F356" s="1" t="str">
        <v>INFANTIL A</v>
      </c>
      <c r="G356" s="1" t="str">
        <v>M</v>
      </c>
      <c r="H356" s="4" t="str">
        <v>19/10/2024</v>
      </c>
      <c r="I356" s="1" t="str">
        <v>CHEQUEO DEPARTAMENTAL</v>
      </c>
      <c r="J356" s="1" t="str">
        <v>50m MARIPOSA</v>
      </c>
      <c r="K356" s="3">
        <v>5.7326388888888889E-4</v>
      </c>
      <c r="L356" s="3" cm="1">
        <f t="array" ref="L356">IF(J356=0,"-",_xlfn.XLOOKUP(C356&amp;J356,O:O&amp;P:P,Q:Q,_xlfn.XLOOKUP(J356,U:U,V:V)))</f>
        <v>4.6087962962962961E-4</v>
      </c>
      <c r="M356" s="3">
        <f t="shared" si="5"/>
        <v>1.1238425925925928E-4</v>
      </c>
    </row>
    <row r="357" spans="1:13" x14ac:dyDescent="0.25">
      <c r="A357" s="1">
        <v>2024</v>
      </c>
      <c r="B357" s="4">
        <v>40129</v>
      </c>
      <c r="C357" s="1">
        <v>11</v>
      </c>
      <c r="D357" s="2" t="str">
        <v>JUAN PABLO GONZALEZ</v>
      </c>
      <c r="E357" s="1" t="str">
        <v>AQUARIUM</v>
      </c>
      <c r="F357" s="1" t="str">
        <v>INFANTIL A</v>
      </c>
      <c r="G357" s="1" t="str">
        <v>M</v>
      </c>
      <c r="H357" s="4" t="str">
        <v>19/10/2024</v>
      </c>
      <c r="I357" s="1" t="str">
        <v>CHEQUEO DEPARTAMENTAL</v>
      </c>
      <c r="J357" s="1" t="str">
        <v>100m ESPALDA</v>
      </c>
      <c r="K357" s="3">
        <v>1.4489583333333333E-3</v>
      </c>
      <c r="L357" s="3" cm="1">
        <f t="array" ref="L357">IF(J357=0,"-",_xlfn.XLOOKUP(C357&amp;J357,O:O&amp;P:P,Q:Q,_xlfn.XLOOKUP(J357,U:U,V:V)))</f>
        <v>9.8379629629629642E-4</v>
      </c>
      <c r="M357" s="3">
        <f t="shared" si="5"/>
        <v>4.6516203703703693E-4</v>
      </c>
    </row>
    <row r="358" spans="1:13" x14ac:dyDescent="0.25">
      <c r="A358" s="1">
        <v>2024</v>
      </c>
      <c r="B358" s="4">
        <v>40051</v>
      </c>
      <c r="C358" s="1">
        <v>11</v>
      </c>
      <c r="D358" s="2" t="str">
        <v>JUAN PABLO MORALES GOMEZ</v>
      </c>
      <c r="E358" s="1" t="str">
        <v>AQUARIUM</v>
      </c>
      <c r="F358" s="1" t="str">
        <v>INFANTIL A</v>
      </c>
      <c r="G358" s="1" t="str">
        <v>M</v>
      </c>
      <c r="H358" s="4" t="str">
        <v>19/10/2024</v>
      </c>
      <c r="I358" s="1" t="str">
        <v>CHEQUEO DEPARTAMENTAL</v>
      </c>
      <c r="J358" s="1" t="str">
        <v>400m LIBRE</v>
      </c>
      <c r="K358" s="3">
        <v>5.0690972222222222E-3</v>
      </c>
      <c r="L358" s="3" cm="1">
        <f t="array" ref="L358">IF(J358=0,"-",_xlfn.XLOOKUP(C358&amp;J358,O:O&amp;P:P,Q:Q,_xlfn.XLOOKUP(J358,U:U,V:V)))</f>
        <v>3.8194444444444443E-3</v>
      </c>
      <c r="M358" s="3">
        <f t="shared" si="5"/>
        <v>1.2496527777777779E-3</v>
      </c>
    </row>
    <row r="359" spans="1:13" x14ac:dyDescent="0.25">
      <c r="A359" s="1">
        <v>2024</v>
      </c>
      <c r="B359" s="4">
        <v>39416</v>
      </c>
      <c r="C359" s="1">
        <v>13</v>
      </c>
      <c r="D359" s="2" t="str">
        <v>MATHIAS NEGRETE ECHEVERRIA</v>
      </c>
      <c r="E359" s="1" t="str">
        <v>DELFINES</v>
      </c>
      <c r="F359" s="1" t="str">
        <v>INFANTIL B</v>
      </c>
      <c r="G359" s="1" t="str">
        <v>M</v>
      </c>
      <c r="H359" s="4" t="str">
        <v>19/10/2024</v>
      </c>
      <c r="I359" s="1" t="str">
        <v>CHEQUEO DEPARTAMENTAL</v>
      </c>
      <c r="J359" s="1" t="str">
        <v>400m LIBRE</v>
      </c>
      <c r="K359" s="3">
        <v>3.4603009259259261E-3</v>
      </c>
      <c r="L359" s="3" cm="1">
        <f t="array" ref="L359">IF(J359=0,"-",_xlfn.XLOOKUP(C359&amp;J359,O:O&amp;P:P,Q:Q,_xlfn.XLOOKUP(J359,U:U,V:V)))</f>
        <v>3.5520833333333329E-3</v>
      </c>
      <c r="M359" s="3">
        <f t="shared" si="5"/>
        <v>-9.1782407407406744E-5</v>
      </c>
    </row>
    <row r="360" spans="1:13" x14ac:dyDescent="0.25">
      <c r="A360" s="1">
        <v>2024</v>
      </c>
      <c r="B360" s="4">
        <v>39416</v>
      </c>
      <c r="C360" s="1">
        <v>13</v>
      </c>
      <c r="D360" s="2" t="str">
        <v>MATHIAS NEGRETE ECHEVERRIA</v>
      </c>
      <c r="E360" s="1" t="str">
        <v>DELFINES</v>
      </c>
      <c r="F360" s="1" t="str">
        <v>INFANTIL B</v>
      </c>
      <c r="G360" s="1" t="str">
        <v>M</v>
      </c>
      <c r="H360" s="4" t="str">
        <v>19/10/2024</v>
      </c>
      <c r="I360" s="1" t="str">
        <v>CHEQUEO DEPARTAMENTAL</v>
      </c>
      <c r="J360" s="1" t="str">
        <v>50m MARIPOSA</v>
      </c>
      <c r="K360" s="3">
        <v>3.5914351851851851E-4</v>
      </c>
      <c r="L360" s="3" t="str" cm="1">
        <f t="array" ref="L360">IF(J360=0,"-",_xlfn.XLOOKUP(C360&amp;J360,O:O&amp;P:P,Q:Q,_xlfn.XLOOKUP(J360,U:U,V:V)))</f>
        <v>00:32,97</v>
      </c>
      <c r="M360" s="3">
        <f t="shared" si="5"/>
        <v>-2.2453703703703676E-5</v>
      </c>
    </row>
    <row r="361" spans="1:13" x14ac:dyDescent="0.25">
      <c r="A361" s="1">
        <v>2024</v>
      </c>
      <c r="B361" s="4">
        <v>39259</v>
      </c>
      <c r="C361" s="1">
        <v>13</v>
      </c>
      <c r="D361" s="2" t="str">
        <v xml:space="preserve">Matías Londoño García </v>
      </c>
      <c r="E361" s="1" t="str">
        <v>DELFINES</v>
      </c>
      <c r="F361" s="1" t="str">
        <v>INFANTIL B</v>
      </c>
      <c r="G361" s="1" t="str">
        <v>M</v>
      </c>
      <c r="H361" s="4" t="str">
        <v>19/10/2024</v>
      </c>
      <c r="I361" s="1" t="str">
        <v>CHEQUEO DEPARTAMENTAL</v>
      </c>
      <c r="J361" s="1" t="str">
        <v>400m LIBRE</v>
      </c>
      <c r="K361" s="3">
        <v>5.5259259259259263E-3</v>
      </c>
      <c r="L361" s="3" cm="1">
        <f t="array" ref="L361">IF(J361=0,"-",_xlfn.XLOOKUP(C361&amp;J361,O:O&amp;P:P,Q:Q,_xlfn.XLOOKUP(J361,U:U,V:V)))</f>
        <v>3.5520833333333329E-3</v>
      </c>
      <c r="M361" s="3">
        <f t="shared" si="5"/>
        <v>1.9738425925925934E-3</v>
      </c>
    </row>
    <row r="362" spans="1:13" x14ac:dyDescent="0.25">
      <c r="A362" s="1">
        <v>2024</v>
      </c>
      <c r="B362" s="4">
        <v>39259</v>
      </c>
      <c r="C362" s="1">
        <v>13</v>
      </c>
      <c r="D362" s="2" t="str">
        <v xml:space="preserve">Matías Londoño García </v>
      </c>
      <c r="E362" s="1" t="str">
        <v>DELFINES</v>
      </c>
      <c r="F362" s="1" t="str">
        <v>INFANTIL B</v>
      </c>
      <c r="G362" s="1" t="str">
        <v>M</v>
      </c>
      <c r="H362" s="4" t="str">
        <v>19/10/2024</v>
      </c>
      <c r="I362" s="1" t="str">
        <v>CHEQUEO DEPARTAMENTAL</v>
      </c>
      <c r="J362" s="1" t="str">
        <v>50m MARIPOSA</v>
      </c>
      <c r="K362" s="3">
        <v>8.6770833333333329E-4</v>
      </c>
      <c r="L362" s="3" t="str" cm="1">
        <f t="array" ref="L362">IF(J362=0,"-",_xlfn.XLOOKUP(C362&amp;J362,O:O&amp;P:P,Q:Q,_xlfn.XLOOKUP(J362,U:U,V:V)))</f>
        <v>00:32,97</v>
      </c>
      <c r="M362" s="3">
        <f t="shared" si="5"/>
        <v>4.861111111111111E-4</v>
      </c>
    </row>
    <row r="363" spans="1:13" x14ac:dyDescent="0.25">
      <c r="A363" s="1">
        <v>2024</v>
      </c>
      <c r="B363" s="4">
        <v>39783</v>
      </c>
      <c r="C363" s="1">
        <v>12</v>
      </c>
      <c r="D363" s="2" t="str">
        <v>SAMUEL ARGUMEDO</v>
      </c>
      <c r="E363" s="1" t="str">
        <v>NNG</v>
      </c>
      <c r="F363" s="1" t="str">
        <v>INFANTIL A</v>
      </c>
      <c r="G363" s="1" t="str">
        <v>M</v>
      </c>
      <c r="H363" s="4" t="str">
        <v>19/10/2024</v>
      </c>
      <c r="I363" s="1" t="str">
        <v>CHEQUEO DEPARTAMENTAL</v>
      </c>
      <c r="J363" s="1" t="str">
        <v>400m LIBRE</v>
      </c>
      <c r="K363" s="3">
        <v>4.3722222222222218E-3</v>
      </c>
      <c r="L363" s="3" cm="1">
        <f t="array" ref="L363">IF(J363=0,"-",_xlfn.XLOOKUP(C363&amp;J363,O:O&amp;P:P,Q:Q,_xlfn.XLOOKUP(J363,U:U,V:V)))</f>
        <v>3.5520833333333329E-3</v>
      </c>
      <c r="M363" s="3">
        <f t="shared" si="5"/>
        <v>8.2013888888888891E-4</v>
      </c>
    </row>
    <row r="364" spans="1:13" x14ac:dyDescent="0.25">
      <c r="A364" s="1">
        <v>2024</v>
      </c>
      <c r="B364" s="4">
        <v>39783</v>
      </c>
      <c r="C364" s="1">
        <v>12</v>
      </c>
      <c r="D364" s="2" t="str">
        <v>SAMUEL ARGUMEDO</v>
      </c>
      <c r="E364" s="1" t="str">
        <v>NNG</v>
      </c>
      <c r="F364" s="1" t="str">
        <v>INFANTIL A</v>
      </c>
      <c r="G364" s="1" t="str">
        <v>M</v>
      </c>
      <c r="H364" s="4" t="str">
        <v>19/10/2024</v>
      </c>
      <c r="I364" s="1" t="str">
        <v>CHEQUEO DEPARTAMENTAL</v>
      </c>
      <c r="J364" s="1" t="str">
        <v>50m MARIPOSA</v>
      </c>
      <c r="K364" s="3">
        <v>5.2118055555555555E-4</v>
      </c>
      <c r="L364" s="3" cm="1">
        <f t="array" ref="L364">IF(J364=0,"-",_xlfn.XLOOKUP(C364&amp;J364,O:O&amp;P:P,Q:Q,_xlfn.XLOOKUP(J364,U:U,V:V)))</f>
        <v>4.0509259259259258E-4</v>
      </c>
      <c r="M364" s="3">
        <f t="shared" si="5"/>
        <v>1.1608796296296297E-4</v>
      </c>
    </row>
    <row r="365" spans="1:13" x14ac:dyDescent="0.25">
      <c r="A365" s="1">
        <v>2024</v>
      </c>
      <c r="B365" s="4">
        <v>39783</v>
      </c>
      <c r="C365" s="1">
        <v>12</v>
      </c>
      <c r="D365" s="2" t="str">
        <v>SAMUEL ARGUMEDO</v>
      </c>
      <c r="E365" s="1" t="str">
        <v>NNG</v>
      </c>
      <c r="F365" s="1" t="str">
        <v>INFANTIL A</v>
      </c>
      <c r="G365" s="1" t="str">
        <v>M</v>
      </c>
      <c r="H365" s="4" t="str">
        <v>19/10/2024</v>
      </c>
      <c r="I365" s="1" t="str">
        <v>CHEQUEO DEPARTAMENTAL</v>
      </c>
      <c r="J365" s="1" t="str">
        <v>100m ESPALDA</v>
      </c>
      <c r="K365" s="3">
        <v>1.2273148148148148E-3</v>
      </c>
      <c r="L365" s="3" cm="1">
        <f t="array" ref="L365">IF(J365=0,"-",_xlfn.XLOOKUP(C365&amp;J365,O:O&amp;P:P,Q:Q,_xlfn.XLOOKUP(J365,U:U,V:V)))</f>
        <v>9.465277777777778E-4</v>
      </c>
      <c r="M365" s="3">
        <f t="shared" si="5"/>
        <v>2.8078703703703696E-4</v>
      </c>
    </row>
    <row r="366" spans="1:13" x14ac:dyDescent="0.25">
      <c r="A366" s="1">
        <v>2024</v>
      </c>
      <c r="B366" s="4">
        <v>39429</v>
      </c>
      <c r="C366" s="1">
        <v>13</v>
      </c>
      <c r="D366" s="2" t="str">
        <v>SAMUEL BAQUERO</v>
      </c>
      <c r="E366" s="1" t="str">
        <v>TIBURON</v>
      </c>
      <c r="F366" s="1" t="str">
        <v>INFANTIL B</v>
      </c>
      <c r="G366" s="1" t="str">
        <v>M</v>
      </c>
      <c r="H366" s="4" t="str">
        <v>19/10/2024</v>
      </c>
      <c r="I366" s="1" t="str">
        <v>CHEQUEO DEPARTAMENTAL</v>
      </c>
      <c r="J366" s="1" t="str">
        <v>400m LIBRE</v>
      </c>
      <c r="K366" s="3">
        <v>3.9722222222222225E-3</v>
      </c>
      <c r="L366" s="3" cm="1">
        <f t="array" ref="L366">IF(J366=0,"-",_xlfn.XLOOKUP(C366&amp;J366,O:O&amp;P:P,Q:Q,_xlfn.XLOOKUP(J366,U:U,V:V)))</f>
        <v>3.5520833333333329E-3</v>
      </c>
      <c r="M366" s="3">
        <f t="shared" si="5"/>
        <v>4.201388888888896E-4</v>
      </c>
    </row>
    <row r="367" spans="1:13" x14ac:dyDescent="0.25">
      <c r="A367" s="1">
        <v>2024</v>
      </c>
      <c r="B367" s="4">
        <v>39429</v>
      </c>
      <c r="C367" s="1">
        <v>13</v>
      </c>
      <c r="D367" s="2" t="str">
        <v>SAMUEL BAQUERO</v>
      </c>
      <c r="E367" s="1" t="str">
        <v>TIBURON</v>
      </c>
      <c r="F367" s="1" t="str">
        <v>INFANTIL B</v>
      </c>
      <c r="G367" s="1" t="str">
        <v>M</v>
      </c>
      <c r="H367" s="4" t="str">
        <v>19/10/2024</v>
      </c>
      <c r="I367" s="1" t="str">
        <v>CHEQUEO DEPARTAMENTAL</v>
      </c>
      <c r="J367" s="1" t="str">
        <v>50m MARIPOSA</v>
      </c>
      <c r="K367" s="3">
        <v>3.8576388888888889E-4</v>
      </c>
      <c r="L367" s="3" t="str" cm="1">
        <f t="array" ref="L367">IF(J367=0,"-",_xlfn.XLOOKUP(C367&amp;J367,O:O&amp;P:P,Q:Q,_xlfn.XLOOKUP(J367,U:U,V:V)))</f>
        <v>00:32,97</v>
      </c>
      <c r="M367" s="3">
        <f t="shared" si="5"/>
        <v>4.1666666666666957E-6</v>
      </c>
    </row>
    <row r="368" spans="1:13" x14ac:dyDescent="0.25">
      <c r="A368" s="1">
        <v>2024</v>
      </c>
      <c r="B368" s="4">
        <v>39429</v>
      </c>
      <c r="C368" s="1">
        <v>13</v>
      </c>
      <c r="D368" s="2" t="str">
        <v>SAMUEL BAQUERO</v>
      </c>
      <c r="E368" s="1" t="str">
        <v>TIBURON</v>
      </c>
      <c r="F368" s="1" t="str">
        <v>INFANTIL B</v>
      </c>
      <c r="G368" s="1" t="str">
        <v>M</v>
      </c>
      <c r="H368" s="4" t="str">
        <v>19/10/2024</v>
      </c>
      <c r="I368" s="1" t="str">
        <v>CHEQUEO DEPARTAMENTAL</v>
      </c>
      <c r="J368" s="1" t="str">
        <v>100m ESPALDA</v>
      </c>
      <c r="K368" s="3">
        <v>1.0295138888888888E-3</v>
      </c>
      <c r="L368" s="3" t="str" cm="1">
        <f t="array" ref="L368">IF(J368=0,"-",_xlfn.XLOOKUP(C368&amp;J368,O:O&amp;P:P,Q:Q,_xlfn.XLOOKUP(J368,U:U,V:V)))</f>
        <v>01:17,66</v>
      </c>
      <c r="M368" s="3">
        <f t="shared" si="5"/>
        <v>1.3067129629629626E-4</v>
      </c>
    </row>
    <row r="369" spans="1:13" x14ac:dyDescent="0.25">
      <c r="A369" s="1">
        <v>2024</v>
      </c>
      <c r="B369" s="4">
        <v>40165</v>
      </c>
      <c r="C369" s="1">
        <v>11</v>
      </c>
      <c r="D369" s="2" t="str">
        <v>SAMUEL LEONARDO SARMIENTO</v>
      </c>
      <c r="E369" s="1" t="str">
        <v>DELFINES</v>
      </c>
      <c r="F369" s="1" t="str">
        <v>INFANTIL A</v>
      </c>
      <c r="G369" s="1" t="str">
        <v>M</v>
      </c>
      <c r="H369" s="4" t="str">
        <v>19/10/2024</v>
      </c>
      <c r="I369" s="1" t="str">
        <v>CHEQUEO DEPARTAMENTAL</v>
      </c>
      <c r="J369" s="1" t="str">
        <v>400m LIBRE</v>
      </c>
      <c r="K369" s="3">
        <v>5.1045138888888885E-3</v>
      </c>
      <c r="L369" s="3" cm="1">
        <f t="array" ref="L369">IF(J369=0,"-",_xlfn.XLOOKUP(C369&amp;J369,O:O&amp;P:P,Q:Q,_xlfn.XLOOKUP(J369,U:U,V:V)))</f>
        <v>3.8194444444444443E-3</v>
      </c>
      <c r="M369" s="3">
        <f t="shared" si="5"/>
        <v>1.2850694444444441E-3</v>
      </c>
    </row>
    <row r="370" spans="1:13" x14ac:dyDescent="0.25">
      <c r="A370" s="1">
        <v>2024</v>
      </c>
      <c r="B370" s="4">
        <v>40165</v>
      </c>
      <c r="C370" s="1">
        <v>11</v>
      </c>
      <c r="D370" s="2" t="str">
        <v>SAMUEL LEONARDO SARMIENTO</v>
      </c>
      <c r="E370" s="1" t="str">
        <v>DELFINES</v>
      </c>
      <c r="F370" s="1" t="str">
        <v>INFANTIL A</v>
      </c>
      <c r="G370" s="1" t="str">
        <v>M</v>
      </c>
      <c r="H370" s="4" t="str">
        <v>19/10/2024</v>
      </c>
      <c r="I370" s="1" t="str">
        <v>CHEQUEO DEPARTAMENTAL</v>
      </c>
      <c r="J370" s="1" t="str">
        <v>50m MARIPOSA</v>
      </c>
      <c r="K370" s="3">
        <v>7.4583333333333327E-4</v>
      </c>
      <c r="L370" s="3" cm="1">
        <f t="array" ref="L370">IF(J370=0,"-",_xlfn.XLOOKUP(C370&amp;J370,O:O&amp;P:P,Q:Q,_xlfn.XLOOKUP(J370,U:U,V:V)))</f>
        <v>4.6087962962962961E-4</v>
      </c>
      <c r="M370" s="3">
        <f t="shared" si="5"/>
        <v>2.8495370370370366E-4</v>
      </c>
    </row>
    <row r="371" spans="1:13" x14ac:dyDescent="0.25">
      <c r="A371" s="1">
        <v>2024</v>
      </c>
      <c r="B371" s="4">
        <v>40165</v>
      </c>
      <c r="C371" s="1">
        <v>11</v>
      </c>
      <c r="D371" s="2" t="str">
        <v>SAMUEL LEONARDO SARMIENTO</v>
      </c>
      <c r="E371" s="1" t="str">
        <v>DELFINES</v>
      </c>
      <c r="F371" s="1" t="str">
        <v>INFANTIL A</v>
      </c>
      <c r="G371" s="1" t="str">
        <v>M</v>
      </c>
      <c r="H371" s="4" t="str">
        <v>19/10/2024</v>
      </c>
      <c r="I371" s="1" t="str">
        <v>CHEQUEO DEPARTAMENTAL</v>
      </c>
      <c r="J371" s="1" t="str">
        <v>100m ESPALDA</v>
      </c>
      <c r="K371" s="3">
        <v>1.4047453703703704E-3</v>
      </c>
      <c r="L371" s="3" cm="1">
        <f t="array" ref="L371">IF(J371=0,"-",_xlfn.XLOOKUP(C371&amp;J371,O:O&amp;P:P,Q:Q,_xlfn.XLOOKUP(J371,U:U,V:V)))</f>
        <v>9.8379629629629642E-4</v>
      </c>
      <c r="M371" s="3">
        <f t="shared" si="5"/>
        <v>4.2094907407407402E-4</v>
      </c>
    </row>
    <row r="372" spans="1:13" x14ac:dyDescent="0.25">
      <c r="A372" s="1">
        <v>2024</v>
      </c>
      <c r="B372" s="4">
        <v>40632</v>
      </c>
      <c r="C372" s="1">
        <v>9</v>
      </c>
      <c r="D372" s="2" t="str">
        <v>SEBASTIAN RUIZ COGOLLO</v>
      </c>
      <c r="E372" s="1" t="str">
        <v>DELFINES</v>
      </c>
      <c r="F372" s="1" t="str">
        <v>PRE A</v>
      </c>
      <c r="G372" s="1" t="str">
        <v>M</v>
      </c>
      <c r="H372" s="4" t="str">
        <v>19/10/2024</v>
      </c>
      <c r="I372" s="1" t="str">
        <v>CHEQUEO DEPARTAMENTAL</v>
      </c>
      <c r="J372" s="1" t="str">
        <v>400m LIBRE</v>
      </c>
      <c r="K372" s="3">
        <v>4.980787037037037E-3</v>
      </c>
      <c r="L372" s="3" cm="1">
        <f t="array" ref="L372">IF(J372=0,"-",_xlfn.XLOOKUP(C372&amp;J372,O:O&amp;P:P,Q:Q,_xlfn.XLOOKUP(J372,U:U,V:V)))</f>
        <v>3.8194444444444443E-3</v>
      </c>
      <c r="M372" s="3">
        <f t="shared" si="5"/>
        <v>1.1613425925925927E-3</v>
      </c>
    </row>
    <row r="373" spans="1:13" x14ac:dyDescent="0.25">
      <c r="A373" s="1">
        <v>2024</v>
      </c>
      <c r="B373" s="4">
        <v>40632</v>
      </c>
      <c r="C373" s="1">
        <v>9</v>
      </c>
      <c r="D373" s="2" t="str">
        <v>SEBASTIAN RUIZ COGOLLO</v>
      </c>
      <c r="E373" s="1" t="str">
        <v>DELFINES</v>
      </c>
      <c r="F373" s="1" t="str">
        <v>PRE A</v>
      </c>
      <c r="G373" s="1" t="str">
        <v>M</v>
      </c>
      <c r="H373" s="4" t="str">
        <v>19/10/2024</v>
      </c>
      <c r="I373" s="1" t="str">
        <v>CHEQUEO DEPARTAMENTAL</v>
      </c>
      <c r="J373" s="1" t="str">
        <v>50m MARIPOSA</v>
      </c>
      <c r="K373" s="3">
        <v>5.4479166666666662E-4</v>
      </c>
      <c r="L373" s="3" cm="1">
        <f t="array" ref="L373">IF(J373=0,"-",_xlfn.XLOOKUP(C373&amp;J373,O:O&amp;P:P,Q:Q,_xlfn.XLOOKUP(J373,U:U,V:V)))</f>
        <v>4.6087962962962961E-4</v>
      </c>
      <c r="M373" s="3">
        <f t="shared" si="5"/>
        <v>8.3912037037037017E-5</v>
      </c>
    </row>
    <row r="374" spans="1:13" x14ac:dyDescent="0.25">
      <c r="A374" s="1">
        <v>2024</v>
      </c>
      <c r="B374" s="4">
        <v>40632</v>
      </c>
      <c r="C374" s="1">
        <v>9</v>
      </c>
      <c r="D374" s="2" t="str">
        <v>SEBASTIAN RUIZ COGOLLO</v>
      </c>
      <c r="E374" s="1" t="str">
        <v>DELFINES</v>
      </c>
      <c r="F374" s="1" t="str">
        <v>PRE A</v>
      </c>
      <c r="G374" s="1" t="str">
        <v>M</v>
      </c>
      <c r="H374" s="4" t="str">
        <v>19/10/2024</v>
      </c>
      <c r="I374" s="1" t="str">
        <v>CHEQUEO DEPARTAMENTAL</v>
      </c>
      <c r="J374" s="1" t="str">
        <v>100m ESPALDA</v>
      </c>
      <c r="K374" s="3">
        <v>1.5303240740740741E-3</v>
      </c>
      <c r="L374" s="3" cm="1">
        <f t="array" ref="L374">IF(J374=0,"-",_xlfn.XLOOKUP(C374&amp;J374,O:O&amp;P:P,Q:Q,_xlfn.XLOOKUP(J374,U:U,V:V)))</f>
        <v>9.8379629629629642E-4</v>
      </c>
      <c r="M374" s="3">
        <f t="shared" si="5"/>
        <v>5.4652777777777772E-4</v>
      </c>
    </row>
    <row r="375" spans="1:13" x14ac:dyDescent="0.25">
      <c r="A375" s="1">
        <v>2024</v>
      </c>
      <c r="B375" s="4">
        <v>39569</v>
      </c>
      <c r="C375" s="1">
        <v>12</v>
      </c>
      <c r="D375" s="2" t="str">
        <v>DAVID MACHADO JULIO</v>
      </c>
      <c r="E375" s="1" t="str">
        <v>NNG</v>
      </c>
      <c r="F375" s="1" t="str">
        <v>INFANTIL A</v>
      </c>
      <c r="G375" s="1" t="str">
        <v>M</v>
      </c>
      <c r="H375" s="4" t="str">
        <v>20/07/2024</v>
      </c>
      <c r="I375" s="1" t="str">
        <v>CHEQUEO DEPARTAMENTAL</v>
      </c>
      <c r="J375" s="1" t="str">
        <v>400m LIBRE</v>
      </c>
      <c r="K375" s="3">
        <v>4.9114583333333336E-3</v>
      </c>
      <c r="L375" s="3" cm="1">
        <f t="array" ref="L375">IF(J375=0,"-",_xlfn.XLOOKUP(C375&amp;J375,O:O&amp;P:P,Q:Q,_xlfn.XLOOKUP(J375,U:U,V:V)))</f>
        <v>3.5520833333333329E-3</v>
      </c>
      <c r="M375" s="3">
        <f t="shared" si="5"/>
        <v>1.3593750000000008E-3</v>
      </c>
    </row>
    <row r="376" spans="1:13" x14ac:dyDescent="0.25">
      <c r="A376" s="1">
        <v>2024</v>
      </c>
      <c r="B376" s="4">
        <v>39569</v>
      </c>
      <c r="C376" s="1">
        <v>12</v>
      </c>
      <c r="D376" s="2" t="str">
        <v>DAVID MACHADO JULIO</v>
      </c>
      <c r="E376" s="1" t="str">
        <v>NNG</v>
      </c>
      <c r="F376" s="1" t="str">
        <v>INFANTIL A</v>
      </c>
      <c r="G376" s="1" t="str">
        <v>M</v>
      </c>
      <c r="H376" s="4" t="str">
        <v>20/07/2024</v>
      </c>
      <c r="I376" s="1" t="str">
        <v>CHEQUEO DEPARTAMENTAL</v>
      </c>
      <c r="J376" s="1" t="str">
        <v>50m PECHO</v>
      </c>
      <c r="K376" s="3">
        <v>7.577546296296296E-4</v>
      </c>
      <c r="L376" s="3" cm="1">
        <f t="array" ref="L376">IF(J376=0,"-",_xlfn.XLOOKUP(C376&amp;J376,O:O&amp;P:P,Q:Q,_xlfn.XLOOKUP(J376,U:U,V:V)))</f>
        <v>4.8611111111111104E-4</v>
      </c>
      <c r="M376" s="3">
        <f t="shared" si="5"/>
        <v>2.7164351851851856E-4</v>
      </c>
    </row>
    <row r="377" spans="1:13" x14ac:dyDescent="0.25">
      <c r="A377" s="1">
        <v>2024</v>
      </c>
      <c r="B377" s="4">
        <v>39569</v>
      </c>
      <c r="C377" s="1">
        <v>12</v>
      </c>
      <c r="D377" s="2" t="str">
        <v>DAVID MACHADO JULIO</v>
      </c>
      <c r="E377" s="1" t="str">
        <v>NNG</v>
      </c>
      <c r="F377" s="1" t="str">
        <v>INFANTIL A</v>
      </c>
      <c r="G377" s="1" t="str">
        <v>M</v>
      </c>
      <c r="H377" s="4" t="str">
        <v>20/07/2024</v>
      </c>
      <c r="I377" s="1" t="str">
        <v>CHEQUEO DEPARTAMENTAL</v>
      </c>
      <c r="J377" s="1" t="str">
        <v>100m MARIPOSA</v>
      </c>
      <c r="K377" s="3">
        <v>1.3497685185185186E-3</v>
      </c>
      <c r="L377" s="3" cm="1">
        <f t="array" ref="L377">IF(J377=0,"-",_xlfn.XLOOKUP(C377&amp;J377,O:O&amp;P:P,Q:Q,_xlfn.XLOOKUP(J377,U:U,V:V)))</f>
        <v>9.1932870370370378E-4</v>
      </c>
      <c r="M377" s="3">
        <f t="shared" si="5"/>
        <v>4.3043981481481481E-4</v>
      </c>
    </row>
    <row r="378" spans="1:13" x14ac:dyDescent="0.25">
      <c r="A378" s="1">
        <v>2024</v>
      </c>
      <c r="B378" s="4">
        <v>39440</v>
      </c>
      <c r="C378" s="1">
        <v>13</v>
      </c>
      <c r="D378" s="2" t="str">
        <v>EMMANUEL PADILLA</v>
      </c>
      <c r="E378" s="1" t="str">
        <v>TIBURON</v>
      </c>
      <c r="F378" s="1" t="str">
        <v>INFANTIL B</v>
      </c>
      <c r="G378" s="1" t="str">
        <v>M</v>
      </c>
      <c r="H378" s="4" t="str">
        <v>20/07/2024</v>
      </c>
      <c r="I378" s="1" t="str">
        <v>CHEQUEO DEPARTAMENTAL</v>
      </c>
      <c r="J378" s="1" t="str">
        <v>400m LIBRE</v>
      </c>
      <c r="K378" s="3">
        <v>4.3700231481481481E-3</v>
      </c>
      <c r="L378" s="3" cm="1">
        <f t="array" ref="L378">IF(J378=0,"-",_xlfn.XLOOKUP(C378&amp;J378,O:O&amp;P:P,Q:Q,_xlfn.XLOOKUP(J378,U:U,V:V)))</f>
        <v>3.5520833333333329E-3</v>
      </c>
      <c r="M378" s="3">
        <f t="shared" ref="M378:M383" si="6">IFERROR((K378-L378),"-")</f>
        <v>8.1793981481481518E-4</v>
      </c>
    </row>
    <row r="379" spans="1:13" x14ac:dyDescent="0.25">
      <c r="A379" s="1">
        <v>2024</v>
      </c>
      <c r="B379" s="4">
        <v>39440</v>
      </c>
      <c r="C379" s="1">
        <v>13</v>
      </c>
      <c r="D379" s="2" t="str">
        <v>EMMANUEL PADILLA</v>
      </c>
      <c r="E379" s="1" t="str">
        <v>TIBURON</v>
      </c>
      <c r="F379" s="1" t="str">
        <v>INFANTIL B</v>
      </c>
      <c r="G379" s="1" t="str">
        <v>M</v>
      </c>
      <c r="H379" s="4" t="str">
        <v>20/07/2024</v>
      </c>
      <c r="I379" s="1" t="str">
        <v>CHEQUEO DEPARTAMENTAL</v>
      </c>
      <c r="J379" s="1" t="str">
        <v>50m PECHO</v>
      </c>
      <c r="K379" s="3">
        <v>5.2048611111111111E-4</v>
      </c>
      <c r="L379" s="3" cm="1">
        <f t="array" ref="L379">IF(J379=0,"-",_xlfn.XLOOKUP(C379&amp;J379,O:O&amp;P:P,Q:Q,_xlfn.XLOOKUP(J379,U:U,V:V)))</f>
        <v>4.7604166666666671E-4</v>
      </c>
      <c r="M379" s="3">
        <f t="shared" si="6"/>
        <v>4.4444444444444392E-5</v>
      </c>
    </row>
    <row r="380" spans="1:13" x14ac:dyDescent="0.25">
      <c r="A380" s="1">
        <v>2024</v>
      </c>
      <c r="B380" s="4">
        <v>39440</v>
      </c>
      <c r="C380" s="1">
        <v>13</v>
      </c>
      <c r="D380" s="2" t="str">
        <v>EMMANUEL PADILLA</v>
      </c>
      <c r="E380" s="1" t="str">
        <v>TIBURON</v>
      </c>
      <c r="F380" s="1" t="str">
        <v>INFANTIL B</v>
      </c>
      <c r="G380" s="1" t="str">
        <v>M</v>
      </c>
      <c r="H380" s="4" t="str">
        <v>20/07/2024</v>
      </c>
      <c r="I380" s="1" t="str">
        <v>CHEQUEO DEPARTAMENTAL</v>
      </c>
      <c r="J380" s="1" t="str">
        <v>100m MARIPOSA</v>
      </c>
      <c r="K380" s="3">
        <v>1.1832175925925925E-3</v>
      </c>
      <c r="L380" s="3" t="str" cm="1">
        <f t="array" ref="L380">IF(J380=0,"-",_xlfn.XLOOKUP(C380&amp;J380,O:O&amp;P:P,Q:Q,_xlfn.XLOOKUP(J380,U:U,V:V)))</f>
        <v>01:16,70</v>
      </c>
      <c r="M380" s="3">
        <f t="shared" si="6"/>
        <v>2.9548611111111095E-4</v>
      </c>
    </row>
    <row r="381" spans="1:13" x14ac:dyDescent="0.25">
      <c r="A381" s="1">
        <v>2024</v>
      </c>
      <c r="B381" s="4">
        <v>38990</v>
      </c>
      <c r="C381" s="1">
        <v>14</v>
      </c>
      <c r="D381" s="2" t="str">
        <v>GERMAN SEGURA CABRALES</v>
      </c>
      <c r="E381" s="1" t="str">
        <v>AQUARIUM</v>
      </c>
      <c r="F381" s="1" t="str">
        <v>INFANTIL B</v>
      </c>
      <c r="G381" s="1" t="str">
        <v>M</v>
      </c>
      <c r="H381" s="4" t="str">
        <v>20/07/2024</v>
      </c>
      <c r="I381" s="1" t="str">
        <v>CHEQUEO DEPARTAMENTAL</v>
      </c>
      <c r="J381" s="1" t="str">
        <v>400m LIBRE</v>
      </c>
      <c r="K381" s="3">
        <v>3.6313657407407406E-3</v>
      </c>
      <c r="L381" s="3" cm="1">
        <f t="array" ref="L381">IF(J381=0,"-",_xlfn.XLOOKUP(C381&amp;J381,O:O&amp;P:P,Q:Q,_xlfn.XLOOKUP(J381,U:U,V:V)))</f>
        <v>3.3872685185185182E-3</v>
      </c>
      <c r="M381" s="3">
        <f t="shared" si="6"/>
        <v>2.4409722222222237E-4</v>
      </c>
    </row>
    <row r="382" spans="1:13" x14ac:dyDescent="0.25">
      <c r="A382" s="1">
        <v>2024</v>
      </c>
      <c r="B382" s="4">
        <v>38990</v>
      </c>
      <c r="C382" s="1">
        <v>14</v>
      </c>
      <c r="D382" s="2" t="str">
        <v>GERMAN SEGURA CABRALES</v>
      </c>
      <c r="E382" s="1" t="str">
        <v>AQUARIUM</v>
      </c>
      <c r="F382" s="1" t="str">
        <v>INFANTIL B</v>
      </c>
      <c r="G382" s="1" t="str">
        <v>M</v>
      </c>
      <c r="H382" s="4" t="str">
        <v>20/07/2024</v>
      </c>
      <c r="I382" s="1" t="str">
        <v>CHEQUEO DEPARTAMENTAL</v>
      </c>
      <c r="J382" s="1" t="str">
        <v>50m PECHO</v>
      </c>
      <c r="K382" s="3">
        <v>4.6874999999999998E-4</v>
      </c>
      <c r="L382" s="3" cm="1">
        <f t="array" ref="L382">IF(J382=0,"-",_xlfn.XLOOKUP(C382&amp;J382,O:O&amp;P:P,Q:Q,_xlfn.XLOOKUP(J382,U:U,V:V)))</f>
        <v>4.3449074074074071E-4</v>
      </c>
      <c r="M382" s="3">
        <f t="shared" si="6"/>
        <v>3.4259259259259269E-5</v>
      </c>
    </row>
    <row r="383" spans="1:13" x14ac:dyDescent="0.25">
      <c r="A383" s="1">
        <v>2024</v>
      </c>
      <c r="B383" s="4">
        <v>38990</v>
      </c>
      <c r="C383" s="1">
        <v>14</v>
      </c>
      <c r="D383" s="2" t="str">
        <v>GERMAN SEGURA CABRALES</v>
      </c>
      <c r="E383" s="1" t="str">
        <v>AQUARIUM</v>
      </c>
      <c r="F383" s="1" t="str">
        <v>INFANTIL B</v>
      </c>
      <c r="G383" s="1" t="str">
        <v>M</v>
      </c>
      <c r="H383" s="4" t="str">
        <v>20/07/2024</v>
      </c>
      <c r="I383" s="1" t="str">
        <v>CHEQUEO DEPARTAMENTAL</v>
      </c>
      <c r="J383" s="1" t="str">
        <v>100m MARIPOSA</v>
      </c>
      <c r="K383" s="3">
        <v>9.1111111111111113E-4</v>
      </c>
      <c r="L383" s="3" t="str" cm="1">
        <f t="array" ref="L383">IF(J383=0,"-",_xlfn.XLOOKUP(C383&amp;J383,O:O&amp;P:P,Q:Q,_xlfn.XLOOKUP(J383,U:U,V:V)))</f>
        <v>01:12,26</v>
      </c>
      <c r="M383" s="3">
        <f t="shared" si="6"/>
        <v>7.47685185185185E-5</v>
      </c>
    </row>
    <row r="384" spans="1:13" x14ac:dyDescent="0.25">
      <c r="A384" s="1">
        <v>2024</v>
      </c>
      <c r="B384" s="4">
        <v>39447</v>
      </c>
      <c r="C384" s="1">
        <v>12</v>
      </c>
      <c r="D384" s="2" t="str">
        <v>JOSE GABRIEL ORTIZ RUIZ</v>
      </c>
      <c r="E384" s="1" t="str">
        <v>NNG</v>
      </c>
      <c r="F384" s="1" t="str">
        <v>INFANTIL A</v>
      </c>
      <c r="G384" s="1" t="str">
        <v>M</v>
      </c>
      <c r="H384" s="4" t="str">
        <v>20/07/2024</v>
      </c>
      <c r="I384" s="1" t="str">
        <v>CHEQUEO DEPARTAMENTAL</v>
      </c>
      <c r="J384" s="1" t="str">
        <v>400m LIBRE</v>
      </c>
      <c r="K384" s="3">
        <v>3.7821759259259258E-3</v>
      </c>
      <c r="L384" s="3" cm="1">
        <f t="array" ref="L384">IF(J384=0,"-",_xlfn.XLOOKUP(C384&amp;J384,O:O&amp;P:P,Q:Q,_xlfn.XLOOKUP(J384,U:U,V:V)))</f>
        <v>3.5520833333333329E-3</v>
      </c>
      <c r="M384" s="3">
        <f t="shared" ref="M384:M431" si="7">IFERROR((K384-L384),"-")</f>
        <v>2.3009259259259294E-4</v>
      </c>
    </row>
    <row r="385" spans="1:13" x14ac:dyDescent="0.25">
      <c r="A385" s="1">
        <v>2024</v>
      </c>
      <c r="B385" s="4">
        <v>39447</v>
      </c>
      <c r="C385" s="1">
        <v>12</v>
      </c>
      <c r="D385" s="2" t="str">
        <v>JOSE GABRIEL ORTIZ RUIZ</v>
      </c>
      <c r="E385" s="1" t="str">
        <v>NNG</v>
      </c>
      <c r="F385" s="1" t="str">
        <v>INFANTIL A</v>
      </c>
      <c r="G385" s="1" t="str">
        <v>M</v>
      </c>
      <c r="H385" s="4" t="str">
        <v>20/07/2024</v>
      </c>
      <c r="I385" s="1" t="str">
        <v>CHEQUEO DEPARTAMENTAL</v>
      </c>
      <c r="J385" s="1" t="str">
        <v>50m PECHO</v>
      </c>
      <c r="K385" s="3">
        <v>4.8391203703703704E-4</v>
      </c>
      <c r="L385" s="3" cm="1">
        <f t="array" ref="L385">IF(J385=0,"-",_xlfn.XLOOKUP(C385&amp;J385,O:O&amp;P:P,Q:Q,_xlfn.XLOOKUP(J385,U:U,V:V)))</f>
        <v>4.8611111111111104E-4</v>
      </c>
      <c r="M385" s="3">
        <f t="shared" si="7"/>
        <v>-2.1990740740740066E-6</v>
      </c>
    </row>
    <row r="386" spans="1:13" x14ac:dyDescent="0.25">
      <c r="A386" s="1">
        <v>2024</v>
      </c>
      <c r="B386" s="4">
        <v>39447</v>
      </c>
      <c r="C386" s="1">
        <v>12</v>
      </c>
      <c r="D386" s="2" t="str">
        <v>JOSE GABRIEL ORTIZ RUIZ</v>
      </c>
      <c r="E386" s="1" t="str">
        <v>NNG</v>
      </c>
      <c r="F386" s="1" t="str">
        <v>INFANTIL A</v>
      </c>
      <c r="G386" s="1" t="str">
        <v>M</v>
      </c>
      <c r="H386" s="4" t="str">
        <v>20/07/2024</v>
      </c>
      <c r="I386" s="1" t="str">
        <v>CHEQUEO DEPARTAMENTAL</v>
      </c>
      <c r="J386" s="1" t="str">
        <v>100m MARIPOSA</v>
      </c>
      <c r="K386" s="3">
        <v>9.5752314814814821E-4</v>
      </c>
      <c r="L386" s="3" cm="1">
        <f t="array" ref="L386">IF(J386=0,"-",_xlfn.XLOOKUP(C386&amp;J386,O:O&amp;P:P,Q:Q,_xlfn.XLOOKUP(J386,U:U,V:V)))</f>
        <v>9.1932870370370378E-4</v>
      </c>
      <c r="M386" s="3">
        <f t="shared" si="7"/>
        <v>3.819444444444443E-5</v>
      </c>
    </row>
    <row r="387" spans="1:13" x14ac:dyDescent="0.25">
      <c r="A387" s="1">
        <v>2024</v>
      </c>
      <c r="B387" s="4">
        <v>40051</v>
      </c>
      <c r="C387" s="1">
        <v>11</v>
      </c>
      <c r="D387" s="2" t="str">
        <v>JUAN PABLO MORALES GOMEZ</v>
      </c>
      <c r="E387" s="1" t="str">
        <v>AQUARIUM</v>
      </c>
      <c r="F387" s="1" t="str">
        <v>INFANTIL A</v>
      </c>
      <c r="G387" s="1" t="str">
        <v>M</v>
      </c>
      <c r="H387" s="4" t="str">
        <v>20/07/2024</v>
      </c>
      <c r="I387" s="1" t="str">
        <v>CHEQUEO DEPARTAMENTAL</v>
      </c>
      <c r="J387" s="1" t="str">
        <v>400m LIBRE</v>
      </c>
      <c r="K387" s="3">
        <v>5.1526620370370372E-3</v>
      </c>
      <c r="L387" s="3" cm="1">
        <f t="array" ref="L387">IF(J387=0,"-",_xlfn.XLOOKUP(C387&amp;J387,O:O&amp;P:P,Q:Q,_xlfn.XLOOKUP(J387,U:U,V:V)))</f>
        <v>3.8194444444444443E-3</v>
      </c>
      <c r="M387" s="3">
        <f t="shared" si="7"/>
        <v>1.3332175925925929E-3</v>
      </c>
    </row>
    <row r="388" spans="1:13" x14ac:dyDescent="0.25">
      <c r="A388" s="1">
        <v>2024</v>
      </c>
      <c r="B388" s="4">
        <v>40051</v>
      </c>
      <c r="C388" s="1">
        <v>11</v>
      </c>
      <c r="D388" s="2" t="str">
        <v>JUAN PABLO MORALES GOMEZ</v>
      </c>
      <c r="E388" s="1" t="str">
        <v>AQUARIUM</v>
      </c>
      <c r="F388" s="1" t="str">
        <v>INFANTIL A</v>
      </c>
      <c r="G388" s="1" t="str">
        <v>M</v>
      </c>
      <c r="H388" s="4" t="str">
        <v>20/07/2024</v>
      </c>
      <c r="I388" s="1" t="str">
        <v>CHEQUEO DEPARTAMENTAL</v>
      </c>
      <c r="J388" s="1" t="str">
        <v>50m PECHO</v>
      </c>
      <c r="K388" s="3">
        <v>6.5694444444444437E-4</v>
      </c>
      <c r="L388" s="3" cm="1">
        <f t="array" ref="L388">IF(J388=0,"-",_xlfn.XLOOKUP(C388&amp;J388,O:O&amp;P:P,Q:Q,_xlfn.XLOOKUP(J388,U:U,V:V)))</f>
        <v>5.4976851851851855E-4</v>
      </c>
      <c r="M388" s="3">
        <f t="shared" si="7"/>
        <v>1.0717592592592582E-4</v>
      </c>
    </row>
    <row r="389" spans="1:13" x14ac:dyDescent="0.25">
      <c r="A389" s="1">
        <v>2024</v>
      </c>
      <c r="B389" s="4">
        <v>39416</v>
      </c>
      <c r="C389" s="1">
        <v>13</v>
      </c>
      <c r="D389" s="2" t="str">
        <v>MATHIAS NEGRETE ECHEVERRIA</v>
      </c>
      <c r="E389" s="1" t="str">
        <v>DELFINES</v>
      </c>
      <c r="F389" s="1" t="str">
        <v>INFANTIL B</v>
      </c>
      <c r="G389" s="1" t="str">
        <v>M</v>
      </c>
      <c r="H389" s="4" t="str">
        <v>20/07/2024</v>
      </c>
      <c r="I389" s="1" t="str">
        <v>CHEQUEO DEPARTAMENTAL</v>
      </c>
      <c r="J389" s="1" t="str">
        <v>400m LIBRE</v>
      </c>
      <c r="K389" s="3">
        <v>3.5276620370370375E-3</v>
      </c>
      <c r="L389" s="3" cm="1">
        <f t="array" ref="L389">IF(J389=0,"-",_xlfn.XLOOKUP(C389&amp;J389,O:O&amp;P:P,Q:Q,_xlfn.XLOOKUP(J389,U:U,V:V)))</f>
        <v>3.5520833333333329E-3</v>
      </c>
      <c r="M389" s="3">
        <f t="shared" si="7"/>
        <v>-2.442129629629539E-5</v>
      </c>
    </row>
    <row r="390" spans="1:13" x14ac:dyDescent="0.25">
      <c r="A390" s="1">
        <v>2024</v>
      </c>
      <c r="B390" s="4">
        <v>39416</v>
      </c>
      <c r="C390" s="1">
        <v>13</v>
      </c>
      <c r="D390" s="2" t="str">
        <v>MATHIAS NEGRETE ECHEVERRIA</v>
      </c>
      <c r="E390" s="1" t="str">
        <v>DELFINES</v>
      </c>
      <c r="F390" s="1" t="str">
        <v>INFANTIL B</v>
      </c>
      <c r="G390" s="1" t="str">
        <v>M</v>
      </c>
      <c r="H390" s="4" t="str">
        <v>20/07/2024</v>
      </c>
      <c r="I390" s="1" t="str">
        <v>CHEQUEO DEPARTAMENTAL</v>
      </c>
      <c r="J390" s="1" t="str">
        <v>50m PECHO</v>
      </c>
      <c r="K390" s="3">
        <v>4.4629629629629631E-4</v>
      </c>
      <c r="L390" s="3" cm="1">
        <f t="array" ref="L390">IF(J390=0,"-",_xlfn.XLOOKUP(C390&amp;J390,O:O&amp;P:P,Q:Q,_xlfn.XLOOKUP(J390,U:U,V:V)))</f>
        <v>4.7604166666666671E-4</v>
      </c>
      <c r="M390" s="3">
        <f t="shared" si="7"/>
        <v>-2.9745370370370407E-5</v>
      </c>
    </row>
    <row r="391" spans="1:13" x14ac:dyDescent="0.25">
      <c r="A391" s="1">
        <v>2024</v>
      </c>
      <c r="B391" s="4">
        <v>39416</v>
      </c>
      <c r="C391" s="1">
        <v>13</v>
      </c>
      <c r="D391" s="2" t="str">
        <v>MATHIAS NEGRETE ECHEVERRIA</v>
      </c>
      <c r="E391" s="1" t="str">
        <v>DELFINES</v>
      </c>
      <c r="F391" s="1" t="str">
        <v>INFANTIL B</v>
      </c>
      <c r="G391" s="1" t="str">
        <v>M</v>
      </c>
      <c r="H391" s="4" t="str">
        <v>20/07/2024</v>
      </c>
      <c r="I391" s="1" t="str">
        <v>CHEQUEO DEPARTAMENTAL</v>
      </c>
      <c r="J391" s="1" t="str">
        <v>100m MARIPOSA</v>
      </c>
      <c r="K391" s="3">
        <v>8.7384259259259262E-4</v>
      </c>
      <c r="L391" s="3" t="str" cm="1">
        <f t="array" ref="L391">IF(J391=0,"-",_xlfn.XLOOKUP(C391&amp;J391,O:O&amp;P:P,Q:Q,_xlfn.XLOOKUP(J391,U:U,V:V)))</f>
        <v>01:16,70</v>
      </c>
      <c r="M391" s="3">
        <f t="shared" si="7"/>
        <v>-1.3888888888888913E-5</v>
      </c>
    </row>
    <row r="392" spans="1:13" x14ac:dyDescent="0.25">
      <c r="A392" s="1">
        <v>2024</v>
      </c>
      <c r="B392" s="4">
        <v>39259</v>
      </c>
      <c r="C392" s="1">
        <v>13</v>
      </c>
      <c r="D392" s="2" t="str">
        <v xml:space="preserve">Matías Londoño García </v>
      </c>
      <c r="E392" s="1" t="str">
        <v>DELFINES</v>
      </c>
      <c r="F392" s="1" t="str">
        <v>INFANTIL B</v>
      </c>
      <c r="G392" s="1" t="str">
        <v>M</v>
      </c>
      <c r="H392" s="4" t="str">
        <v>20/07/2024</v>
      </c>
      <c r="I392" s="1" t="str">
        <v>CHEQUEO DEPARTAMENTAL</v>
      </c>
      <c r="J392" s="1" t="str">
        <v>400m LIBRE</v>
      </c>
      <c r="K392" s="3">
        <v>7.1395833333333337E-3</v>
      </c>
      <c r="L392" s="3" cm="1">
        <f t="array" ref="L392">IF(J392=0,"-",_xlfn.XLOOKUP(C392&amp;J392,O:O&amp;P:P,Q:Q,_xlfn.XLOOKUP(J392,U:U,V:V)))</f>
        <v>3.5520833333333329E-3</v>
      </c>
      <c r="M392" s="3">
        <f t="shared" si="7"/>
        <v>3.5875000000000008E-3</v>
      </c>
    </row>
    <row r="393" spans="1:13" x14ac:dyDescent="0.25">
      <c r="A393" s="1">
        <v>2024</v>
      </c>
      <c r="B393" s="4">
        <v>39259</v>
      </c>
      <c r="C393" s="1">
        <v>13</v>
      </c>
      <c r="D393" s="2" t="str">
        <v xml:space="preserve">Matías Londoño García </v>
      </c>
      <c r="E393" s="1" t="str">
        <v>DELFINES</v>
      </c>
      <c r="F393" s="1" t="str">
        <v>INFANTIL B</v>
      </c>
      <c r="G393" s="1" t="str">
        <v>M</v>
      </c>
      <c r="H393" s="4" t="str">
        <v>20/07/2024</v>
      </c>
      <c r="I393" s="1" t="str">
        <v>CHEQUEO DEPARTAMENTAL</v>
      </c>
      <c r="J393" s="1" t="str">
        <v>50m PECHO</v>
      </c>
      <c r="K393" s="3">
        <v>1.1118055555555556E-3</v>
      </c>
      <c r="L393" s="3" cm="1">
        <f t="array" ref="L393">IF(J393=0,"-",_xlfn.XLOOKUP(C393&amp;J393,O:O&amp;P:P,Q:Q,_xlfn.XLOOKUP(J393,U:U,V:V)))</f>
        <v>4.7604166666666671E-4</v>
      </c>
      <c r="M393" s="3">
        <f t="shared" si="7"/>
        <v>6.3576388888888884E-4</v>
      </c>
    </row>
    <row r="394" spans="1:13" x14ac:dyDescent="0.25">
      <c r="A394" s="1">
        <v>2024</v>
      </c>
      <c r="B394" s="4">
        <v>39783</v>
      </c>
      <c r="C394" s="1">
        <v>12</v>
      </c>
      <c r="D394" s="2" t="str">
        <v>SAMUEL ARGUMEDO</v>
      </c>
      <c r="E394" s="1" t="str">
        <v>NNG</v>
      </c>
      <c r="F394" s="1" t="str">
        <v>INFANTIL A</v>
      </c>
      <c r="G394" s="1" t="str">
        <v>M</v>
      </c>
      <c r="H394" s="4" t="str">
        <v>20/07/2024</v>
      </c>
      <c r="I394" s="1" t="str">
        <v>CHEQUEO DEPARTAMENTAL</v>
      </c>
      <c r="J394" s="1" t="str">
        <v>400m LIBRE</v>
      </c>
      <c r="K394" s="3">
        <v>4.3787037037037032E-3</v>
      </c>
      <c r="L394" s="3" cm="1">
        <f t="array" ref="L394">IF(J394=0,"-",_xlfn.XLOOKUP(C394&amp;J394,O:O&amp;P:P,Q:Q,_xlfn.XLOOKUP(J394,U:U,V:V)))</f>
        <v>3.5520833333333329E-3</v>
      </c>
      <c r="M394" s="3">
        <f t="shared" si="7"/>
        <v>8.2662037037037036E-4</v>
      </c>
    </row>
    <row r="395" spans="1:13" x14ac:dyDescent="0.25">
      <c r="A395" s="1">
        <v>2024</v>
      </c>
      <c r="B395" s="4">
        <v>39783</v>
      </c>
      <c r="C395" s="1">
        <v>12</v>
      </c>
      <c r="D395" s="2" t="str">
        <v>SAMUEL ARGUMEDO</v>
      </c>
      <c r="E395" s="1" t="str">
        <v>NNG</v>
      </c>
      <c r="F395" s="1" t="str">
        <v>INFANTIL A</v>
      </c>
      <c r="G395" s="1" t="str">
        <v>M</v>
      </c>
      <c r="H395" s="4" t="str">
        <v>20/07/2024</v>
      </c>
      <c r="I395" s="1" t="str">
        <v>CHEQUEO DEPARTAMENTAL</v>
      </c>
      <c r="J395" s="1" t="str">
        <v>50m PECHO</v>
      </c>
      <c r="K395" s="3">
        <v>6.2314814814814817E-4</v>
      </c>
      <c r="L395" s="3" cm="1">
        <f t="array" ref="L395">IF(J395=0,"-",_xlfn.XLOOKUP(C395&amp;J395,O:O&amp;P:P,Q:Q,_xlfn.XLOOKUP(J395,U:U,V:V)))</f>
        <v>4.8611111111111104E-4</v>
      </c>
      <c r="M395" s="3">
        <f t="shared" si="7"/>
        <v>1.3703703703703713E-4</v>
      </c>
    </row>
    <row r="396" spans="1:13" x14ac:dyDescent="0.25">
      <c r="A396" s="1">
        <v>2024</v>
      </c>
      <c r="B396" s="4">
        <v>39783</v>
      </c>
      <c r="C396" s="1">
        <v>12</v>
      </c>
      <c r="D396" s="2" t="str">
        <v>SAMUEL ARGUMEDO</v>
      </c>
      <c r="E396" s="1" t="str">
        <v>NNG</v>
      </c>
      <c r="F396" s="1" t="str">
        <v>INFANTIL A</v>
      </c>
      <c r="G396" s="1" t="str">
        <v>M</v>
      </c>
      <c r="H396" s="4" t="str">
        <v>20/07/2024</v>
      </c>
      <c r="I396" s="1" t="str">
        <v>CHEQUEO DEPARTAMENTAL</v>
      </c>
      <c r="J396" s="1" t="str">
        <v>100m MARIPOSA</v>
      </c>
      <c r="K396" s="3">
        <v>1.3931712962962964E-3</v>
      </c>
      <c r="L396" s="3" cm="1">
        <f t="array" ref="L396">IF(J396=0,"-",_xlfn.XLOOKUP(C396&amp;J396,O:O&amp;P:P,Q:Q,_xlfn.XLOOKUP(J396,U:U,V:V)))</f>
        <v>9.1932870370370378E-4</v>
      </c>
      <c r="M396" s="3">
        <f t="shared" si="7"/>
        <v>4.7384259259259265E-4</v>
      </c>
    </row>
    <row r="397" spans="1:13" x14ac:dyDescent="0.25">
      <c r="A397" s="1">
        <v>2024</v>
      </c>
      <c r="B397" s="4">
        <v>39558</v>
      </c>
      <c r="C397" s="1">
        <v>12</v>
      </c>
      <c r="D397" s="2" t="str">
        <v>SANTIAGO ISAAC CANABAL MOLINARES</v>
      </c>
      <c r="E397" s="1" t="str">
        <v>NNG</v>
      </c>
      <c r="F397" s="1" t="str">
        <v>INFANTIL A</v>
      </c>
      <c r="G397" s="1" t="str">
        <v>M</v>
      </c>
      <c r="H397" s="4" t="str">
        <v>20/07/2024</v>
      </c>
      <c r="I397" s="1" t="str">
        <v>CHEQUEO DEPARTAMENTAL</v>
      </c>
      <c r="J397" s="1" t="str">
        <v>400m LIBRE</v>
      </c>
      <c r="K397" s="3">
        <v>3.9855324074074073E-3</v>
      </c>
      <c r="L397" s="3" cm="1">
        <f t="array" ref="L397">IF(J397=0,"-",_xlfn.XLOOKUP(C397&amp;J397,O:O&amp;P:P,Q:Q,_xlfn.XLOOKUP(J397,U:U,V:V)))</f>
        <v>3.5520833333333329E-3</v>
      </c>
      <c r="M397" s="3">
        <f t="shared" si="7"/>
        <v>4.3344907407407438E-4</v>
      </c>
    </row>
    <row r="398" spans="1:13" x14ac:dyDescent="0.25">
      <c r="A398" s="1">
        <v>2024</v>
      </c>
      <c r="B398" s="4">
        <v>39558</v>
      </c>
      <c r="C398" s="1">
        <v>12</v>
      </c>
      <c r="D398" s="2" t="str">
        <v>SANTIAGO ISAAC CANABAL MOLINARES</v>
      </c>
      <c r="E398" s="1" t="str">
        <v>NNG</v>
      </c>
      <c r="F398" s="1" t="str">
        <v>INFANTIL A</v>
      </c>
      <c r="G398" s="1" t="str">
        <v>M</v>
      </c>
      <c r="H398" s="4" t="str">
        <v>20/07/2024</v>
      </c>
      <c r="I398" s="1" t="str">
        <v>CHEQUEO DEPARTAMENTAL</v>
      </c>
      <c r="J398" s="1" t="str">
        <v>50m PECHO</v>
      </c>
      <c r="K398" s="3">
        <v>4.8831018518518516E-4</v>
      </c>
      <c r="L398" s="3" cm="1">
        <f t="array" ref="L398">IF(J398=0,"-",_xlfn.XLOOKUP(C398&amp;J398,O:O&amp;P:P,Q:Q,_xlfn.XLOOKUP(J398,U:U,V:V)))</f>
        <v>4.8611111111111104E-4</v>
      </c>
      <c r="M398" s="3">
        <f t="shared" si="7"/>
        <v>2.199074074074115E-6</v>
      </c>
    </row>
    <row r="399" spans="1:13" x14ac:dyDescent="0.25">
      <c r="A399" s="1">
        <v>2024</v>
      </c>
      <c r="B399" s="4">
        <v>39558</v>
      </c>
      <c r="C399" s="1">
        <v>12</v>
      </c>
      <c r="D399" s="2" t="str">
        <v>SANTIAGO ISAAC CANABAL MOLINARES</v>
      </c>
      <c r="E399" s="1" t="str">
        <v>NNG</v>
      </c>
      <c r="F399" s="1" t="str">
        <v>INFANTIL A</v>
      </c>
      <c r="G399" s="1" t="str">
        <v>M</v>
      </c>
      <c r="H399" s="4" t="str">
        <v>20/07/2024</v>
      </c>
      <c r="I399" s="1" t="str">
        <v>CHEQUEO DEPARTAMENTAL</v>
      </c>
      <c r="J399" s="1" t="str">
        <v>100m MARIPOSA</v>
      </c>
      <c r="K399" s="3">
        <v>9.6562500000000012E-4</v>
      </c>
      <c r="L399" s="3" cm="1">
        <f t="array" ref="L399">IF(J399=0,"-",_xlfn.XLOOKUP(C399&amp;J399,O:O&amp;P:P,Q:Q,_xlfn.XLOOKUP(J399,U:U,V:V)))</f>
        <v>9.1932870370370378E-4</v>
      </c>
      <c r="M399" s="3">
        <f t="shared" si="7"/>
        <v>4.6296296296296341E-5</v>
      </c>
    </row>
    <row r="400" spans="1:13" x14ac:dyDescent="0.25">
      <c r="A400" s="1">
        <v>2024</v>
      </c>
      <c r="B400" s="4">
        <v>39198</v>
      </c>
      <c r="C400" s="1">
        <v>13</v>
      </c>
      <c r="D400" s="2" t="str">
        <v>SEBASTIAN ALEJANDRO BURGOS CALAO</v>
      </c>
      <c r="E400" s="1" t="str">
        <v>NNG</v>
      </c>
      <c r="F400" s="1" t="str">
        <v>INFANTIL B</v>
      </c>
      <c r="G400" s="1" t="str">
        <v>M</v>
      </c>
      <c r="H400" s="4" t="str">
        <v>20/07/2024</v>
      </c>
      <c r="I400" s="1" t="str">
        <v>CHEQUEO DEPARTAMENTAL</v>
      </c>
      <c r="J400" s="1" t="str">
        <v>400m LIBRE</v>
      </c>
      <c r="K400" s="3">
        <v>3.674652777777778E-3</v>
      </c>
      <c r="L400" s="3" cm="1">
        <f t="array" ref="L400">IF(J400=0,"-",_xlfn.XLOOKUP(C400&amp;J400,O:O&amp;P:P,Q:Q,_xlfn.XLOOKUP(J400,U:U,V:V)))</f>
        <v>3.5520833333333329E-3</v>
      </c>
      <c r="M400" s="3">
        <f t="shared" si="7"/>
        <v>1.2256944444444511E-4</v>
      </c>
    </row>
    <row r="401" spans="1:13" x14ac:dyDescent="0.25">
      <c r="A401" s="1">
        <v>2024</v>
      </c>
      <c r="B401" s="4">
        <v>39198</v>
      </c>
      <c r="C401" s="1">
        <v>13</v>
      </c>
      <c r="D401" s="2" t="str">
        <v>SEBASTIAN ALEJANDRO BURGOS CALAO</v>
      </c>
      <c r="E401" s="1" t="str">
        <v>NNG</v>
      </c>
      <c r="F401" s="1" t="str">
        <v>INFANTIL B</v>
      </c>
      <c r="G401" s="1" t="str">
        <v>M</v>
      </c>
      <c r="H401" s="4" t="str">
        <v>20/07/2024</v>
      </c>
      <c r="I401" s="1" t="str">
        <v>CHEQUEO DEPARTAMENTAL</v>
      </c>
      <c r="J401" s="1" t="str">
        <v>50m PECHO</v>
      </c>
      <c r="K401" s="3">
        <v>4.6527777777777784E-4</v>
      </c>
      <c r="L401" s="3" cm="1">
        <f t="array" ref="L401">IF(J401=0,"-",_xlfn.XLOOKUP(C401&amp;J401,O:O&amp;P:P,Q:Q,_xlfn.XLOOKUP(J401,U:U,V:V)))</f>
        <v>4.7604166666666671E-4</v>
      </c>
      <c r="M401" s="3">
        <f t="shared" si="7"/>
        <v>-1.0763888888888878E-5</v>
      </c>
    </row>
    <row r="402" spans="1:13" x14ac:dyDescent="0.25">
      <c r="A402" s="1">
        <v>2024</v>
      </c>
      <c r="B402" s="4">
        <v>39198</v>
      </c>
      <c r="C402" s="1">
        <v>13</v>
      </c>
      <c r="D402" s="2" t="str">
        <v>SEBASTIAN ALEJANDRO BURGOS CALAO</v>
      </c>
      <c r="E402" s="1" t="str">
        <v>NNG</v>
      </c>
      <c r="F402" s="1" t="str">
        <v>INFANTIL B</v>
      </c>
      <c r="G402" s="1" t="str">
        <v>M</v>
      </c>
      <c r="H402" s="4" t="str">
        <v>20/07/2024</v>
      </c>
      <c r="I402" s="1" t="str">
        <v>CHEQUEO DEPARTAMENTAL</v>
      </c>
      <c r="J402" s="1" t="str">
        <v>100m MARIPOSA</v>
      </c>
      <c r="K402" s="3">
        <v>1.0307870370370371E-3</v>
      </c>
      <c r="L402" s="3" t="str" cm="1">
        <f t="array" ref="L402">IF(J402=0,"-",_xlfn.XLOOKUP(C402&amp;J402,O:O&amp;P:P,Q:Q,_xlfn.XLOOKUP(J402,U:U,V:V)))</f>
        <v>01:16,70</v>
      </c>
      <c r="M402" s="3">
        <f t="shared" si="7"/>
        <v>1.4305555555555556E-4</v>
      </c>
    </row>
    <row r="403" spans="1:13" x14ac:dyDescent="0.25">
      <c r="A403" s="1">
        <v>2024</v>
      </c>
      <c r="B403" s="4">
        <v>40632</v>
      </c>
      <c r="C403" s="1">
        <v>9</v>
      </c>
      <c r="D403" s="2" t="str">
        <v>SEBASTIAN RUIZ COGOLLO</v>
      </c>
      <c r="E403" s="1" t="str">
        <v>DELFINES</v>
      </c>
      <c r="F403" s="1" t="str">
        <v>PRE A</v>
      </c>
      <c r="G403" s="1" t="str">
        <v>M</v>
      </c>
      <c r="H403" s="4" t="str">
        <v>20/07/2024</v>
      </c>
      <c r="I403" s="1" t="str">
        <v>CHEQUEO DEPARTAMENTAL</v>
      </c>
      <c r="J403" s="1" t="str">
        <v>400m LIBRE</v>
      </c>
      <c r="K403" s="3">
        <v>5.2033564814814815E-3</v>
      </c>
      <c r="L403" s="3" cm="1">
        <f t="array" ref="L403">IF(J403=0,"-",_xlfn.XLOOKUP(C403&amp;J403,O:O&amp;P:P,Q:Q,_xlfn.XLOOKUP(J403,U:U,V:V)))</f>
        <v>3.8194444444444443E-3</v>
      </c>
      <c r="M403" s="3">
        <f t="shared" si="7"/>
        <v>1.3839120370370372E-3</v>
      </c>
    </row>
    <row r="404" spans="1:13" x14ac:dyDescent="0.25">
      <c r="A404" s="1">
        <v>2024</v>
      </c>
      <c r="B404" s="4">
        <v>40632</v>
      </c>
      <c r="C404" s="1">
        <v>9</v>
      </c>
      <c r="D404" s="2" t="str">
        <v>SEBASTIAN RUIZ COGOLLO</v>
      </c>
      <c r="E404" s="1" t="str">
        <v>DELFINES</v>
      </c>
      <c r="F404" s="1" t="str">
        <v>PRE A</v>
      </c>
      <c r="G404" s="1" t="str">
        <v>M</v>
      </c>
      <c r="H404" s="4" t="str">
        <v>20/07/2024</v>
      </c>
      <c r="I404" s="1" t="str">
        <v>CHEQUEO DEPARTAMENTAL</v>
      </c>
      <c r="J404" s="1" t="str">
        <v>50m PECHO</v>
      </c>
      <c r="K404" s="3">
        <v>7.5555555555555554E-4</v>
      </c>
      <c r="L404" s="3" cm="1">
        <f t="array" ref="L404">IF(J404=0,"-",_xlfn.XLOOKUP(C404&amp;J404,O:O&amp;P:P,Q:Q,_xlfn.XLOOKUP(J404,U:U,V:V)))</f>
        <v>5.4976851851851855E-4</v>
      </c>
      <c r="M404" s="3">
        <f t="shared" si="7"/>
        <v>2.0578703703703698E-4</v>
      </c>
    </row>
    <row r="405" spans="1:13" x14ac:dyDescent="0.25">
      <c r="A405" s="1">
        <v>2024</v>
      </c>
      <c r="B405" s="4">
        <v>39569</v>
      </c>
      <c r="C405" s="1">
        <v>12</v>
      </c>
      <c r="D405" s="2" t="str">
        <v>DAVID MACHADO JULIO</v>
      </c>
      <c r="E405" s="1" t="str">
        <v>NNG</v>
      </c>
      <c r="F405" s="1" t="str">
        <v>INFANTIL A</v>
      </c>
      <c r="G405" s="1" t="str">
        <v>M</v>
      </c>
      <c r="H405" s="4" t="str">
        <v>4/05/2024</v>
      </c>
      <c r="I405" s="1" t="str">
        <v>CHEQUEO DEPARTAMENTAL</v>
      </c>
      <c r="J405" s="1" t="str">
        <v>400m LIBRE</v>
      </c>
      <c r="K405" s="3">
        <v>4.9106481481481475E-3</v>
      </c>
      <c r="L405" s="3" cm="1">
        <f t="array" ref="L405">IF(J405=0,"-",_xlfn.XLOOKUP(C405&amp;J405,O:O&amp;P:P,Q:Q,_xlfn.XLOOKUP(J405,U:U,V:V)))</f>
        <v>3.5520833333333329E-3</v>
      </c>
      <c r="M405" s="3">
        <f t="shared" si="7"/>
        <v>1.3585648148148146E-3</v>
      </c>
    </row>
    <row r="406" spans="1:13" x14ac:dyDescent="0.25">
      <c r="A406" s="1">
        <v>2024</v>
      </c>
      <c r="B406" s="4">
        <v>39569</v>
      </c>
      <c r="C406" s="1">
        <v>12</v>
      </c>
      <c r="D406" s="2" t="str">
        <v>DAVID MACHADO JULIO</v>
      </c>
      <c r="E406" s="1" t="str">
        <v>NNG</v>
      </c>
      <c r="F406" s="1" t="str">
        <v>INFANTIL A</v>
      </c>
      <c r="G406" s="1" t="str">
        <v>M</v>
      </c>
      <c r="H406" s="4" t="str">
        <v>4/05/2024</v>
      </c>
      <c r="I406" s="1" t="str">
        <v>CHEQUEO DEPARTAMENTAL</v>
      </c>
      <c r="J406" s="1" t="str">
        <v>100m PECHO</v>
      </c>
      <c r="K406" s="3">
        <v>1.7391203703703703E-3</v>
      </c>
      <c r="L406" s="3" cm="1">
        <f t="array" ref="L406">IF(J406=0,"-",_xlfn.XLOOKUP(C406&amp;J406,O:O&amp;P:P,Q:Q,_xlfn.XLOOKUP(J406,U:U,V:V)))</f>
        <v>1.0333333333333334E-3</v>
      </c>
      <c r="M406" s="3">
        <f t="shared" si="7"/>
        <v>7.0578703703703689E-4</v>
      </c>
    </row>
    <row r="407" spans="1:13" x14ac:dyDescent="0.25">
      <c r="A407" s="1">
        <v>2024</v>
      </c>
      <c r="B407" s="4">
        <v>39569</v>
      </c>
      <c r="C407" s="1">
        <v>12</v>
      </c>
      <c r="D407" s="2" t="str">
        <v>DAVID MACHADO JULIO</v>
      </c>
      <c r="E407" s="1" t="str">
        <v>NNG</v>
      </c>
      <c r="F407" s="1" t="str">
        <v>INFANTIL A</v>
      </c>
      <c r="G407" s="1" t="str">
        <v>M</v>
      </c>
      <c r="H407" s="4" t="str">
        <v>4/05/2024</v>
      </c>
      <c r="I407" s="1" t="str">
        <v>CHEQUEO DEPARTAMENTAL</v>
      </c>
      <c r="J407" s="1" t="str">
        <v>50m ESPALDA</v>
      </c>
      <c r="K407" s="3">
        <v>6.0046296296296302E-4</v>
      </c>
      <c r="L407" s="3" cm="1">
        <f t="array" ref="L407">IF(J407=0,"-",_xlfn.XLOOKUP(C407&amp;J407,O:O&amp;P:P,Q:Q,_xlfn.XLOOKUP(J407,U:U,V:V)))</f>
        <v>4.3981481481481481E-4</v>
      </c>
      <c r="M407" s="3">
        <f t="shared" si="7"/>
        <v>1.6064814814814821E-4</v>
      </c>
    </row>
    <row r="408" spans="1:13" x14ac:dyDescent="0.25">
      <c r="A408" s="1">
        <v>2024</v>
      </c>
      <c r="B408" s="4">
        <v>38990</v>
      </c>
      <c r="C408" s="1">
        <v>14</v>
      </c>
      <c r="D408" s="2" t="str">
        <v>GERMAN SEGURA CABRALES</v>
      </c>
      <c r="E408" s="1" t="str">
        <v>AQUARIUM</v>
      </c>
      <c r="F408" s="1" t="str">
        <v>INFANTIL B</v>
      </c>
      <c r="G408" s="1" t="str">
        <v>M</v>
      </c>
      <c r="H408" s="4" t="str">
        <v>4/05/2024</v>
      </c>
      <c r="I408" s="1" t="str">
        <v>CHEQUEO DEPARTAMENTAL</v>
      </c>
      <c r="J408" s="1" t="str">
        <v>400m LIBRE</v>
      </c>
      <c r="K408" s="3">
        <v>3.6587962962962963E-3</v>
      </c>
      <c r="L408" s="3" cm="1">
        <f t="array" ref="L408">IF(J408=0,"-",_xlfn.XLOOKUP(C408&amp;J408,O:O&amp;P:P,Q:Q,_xlfn.XLOOKUP(J408,U:U,V:V)))</f>
        <v>3.3872685185185182E-3</v>
      </c>
      <c r="M408" s="3">
        <f t="shared" si="7"/>
        <v>2.7152777777777809E-4</v>
      </c>
    </row>
    <row r="409" spans="1:13" x14ac:dyDescent="0.25">
      <c r="A409" s="1">
        <v>2024</v>
      </c>
      <c r="B409" s="4">
        <v>38990</v>
      </c>
      <c r="C409" s="1">
        <v>14</v>
      </c>
      <c r="D409" s="2" t="str">
        <v>GERMAN SEGURA CABRALES</v>
      </c>
      <c r="E409" s="1" t="str">
        <v>AQUARIUM</v>
      </c>
      <c r="F409" s="1" t="str">
        <v>INFANTIL B</v>
      </c>
      <c r="G409" s="1" t="str">
        <v>M</v>
      </c>
      <c r="H409" s="4" t="str">
        <v>4/05/2024</v>
      </c>
      <c r="I409" s="1" t="str">
        <v>CHEQUEO DEPARTAMENTAL</v>
      </c>
      <c r="J409" s="1" t="str">
        <v>50m ESPALDA</v>
      </c>
      <c r="K409" s="3">
        <v>4.0833333333333336E-4</v>
      </c>
      <c r="L409" s="3" t="str" cm="1">
        <f t="array" ref="L409">IF(J409=0,"-",_xlfn.XLOOKUP(C409&amp;J409,O:O&amp;P:P,Q:Q,_xlfn.XLOOKUP(J409,U:U,V:V)))</f>
        <v>00:33,75</v>
      </c>
      <c r="M409" s="3">
        <f t="shared" si="7"/>
        <v>1.7708333333333335E-5</v>
      </c>
    </row>
    <row r="410" spans="1:13" x14ac:dyDescent="0.25">
      <c r="A410" s="1">
        <v>2024</v>
      </c>
      <c r="B410" s="4">
        <v>39727</v>
      </c>
      <c r="C410" s="1">
        <v>12</v>
      </c>
      <c r="D410" s="2" t="str">
        <v>JAFET ALVAREZ</v>
      </c>
      <c r="E410" s="1" t="str">
        <v>NNG</v>
      </c>
      <c r="F410" s="1" t="str">
        <v>INFANTIL A</v>
      </c>
      <c r="G410" s="1" t="str">
        <v>M</v>
      </c>
      <c r="H410" s="4" t="str">
        <v>4/05/2024</v>
      </c>
      <c r="I410" s="1" t="str">
        <v>CHEQUEO DEPARTAMENTAL</v>
      </c>
      <c r="J410" s="1" t="str">
        <v>100m PECHO</v>
      </c>
      <c r="K410" s="3">
        <v>1.1104166666666667E-3</v>
      </c>
      <c r="L410" s="3" cm="1">
        <f t="array" ref="L410">IF(J410=0,"-",_xlfn.XLOOKUP(C410&amp;J410,O:O&amp;P:P,Q:Q,_xlfn.XLOOKUP(J410,U:U,V:V)))</f>
        <v>1.0333333333333334E-3</v>
      </c>
      <c r="M410" s="3">
        <f t="shared" si="7"/>
        <v>7.7083333333333301E-5</v>
      </c>
    </row>
    <row r="411" spans="1:13" x14ac:dyDescent="0.25">
      <c r="A411" s="1">
        <v>2024</v>
      </c>
      <c r="B411" s="4">
        <v>39727</v>
      </c>
      <c r="C411" s="1">
        <v>12</v>
      </c>
      <c r="D411" s="2" t="str">
        <v>JAFET ALVAREZ</v>
      </c>
      <c r="E411" s="1" t="str">
        <v>NNG</v>
      </c>
      <c r="F411" s="1" t="str">
        <v>INFANTIL A</v>
      </c>
      <c r="G411" s="1" t="str">
        <v>M</v>
      </c>
      <c r="H411" s="4" t="str">
        <v>4/05/2024</v>
      </c>
      <c r="I411" s="1" t="str">
        <v>CHEQUEO DEPARTAMENTAL</v>
      </c>
      <c r="J411" s="1" t="str">
        <v>50m ESPALDA</v>
      </c>
      <c r="K411" s="3">
        <v>5.2152777777777777E-4</v>
      </c>
      <c r="L411" s="3" cm="1">
        <f t="array" ref="L411">IF(J411=0,"-",_xlfn.XLOOKUP(C411&amp;J411,O:O&amp;P:P,Q:Q,_xlfn.XLOOKUP(J411,U:U,V:V)))</f>
        <v>4.3981481481481481E-4</v>
      </c>
      <c r="M411" s="3">
        <f t="shared" si="7"/>
        <v>8.1712962962962956E-5</v>
      </c>
    </row>
    <row r="412" spans="1:13" x14ac:dyDescent="0.25">
      <c r="A412" s="1">
        <v>2024</v>
      </c>
      <c r="B412" s="4">
        <v>38832</v>
      </c>
      <c r="C412" s="1">
        <v>14</v>
      </c>
      <c r="D412" s="2" t="str">
        <v>JHON GOMEZ</v>
      </c>
      <c r="E412" s="1" t="str">
        <v>TIBURON</v>
      </c>
      <c r="F412" s="1" t="str">
        <v>INFANTIL B</v>
      </c>
      <c r="G412" s="1" t="str">
        <v>M</v>
      </c>
      <c r="H412" s="4" t="str">
        <v>4/05/2024</v>
      </c>
      <c r="I412" s="1" t="str">
        <v>CHEQUEO DEPARTAMENTAL</v>
      </c>
      <c r="J412" s="1" t="str">
        <v>400m LIBRE</v>
      </c>
      <c r="K412" s="3">
        <v>4.0527777777777775E-3</v>
      </c>
      <c r="L412" s="3" cm="1">
        <f t="array" ref="L412">IF(J412=0,"-",_xlfn.XLOOKUP(C412&amp;J412,O:O&amp;P:P,Q:Q,_xlfn.XLOOKUP(J412,U:U,V:V)))</f>
        <v>3.3872685185185182E-3</v>
      </c>
      <c r="M412" s="3">
        <f t="shared" si="7"/>
        <v>6.6550925925925935E-4</v>
      </c>
    </row>
    <row r="413" spans="1:13" x14ac:dyDescent="0.25">
      <c r="A413" s="1">
        <v>2024</v>
      </c>
      <c r="B413" s="4">
        <v>38832</v>
      </c>
      <c r="C413" s="1">
        <v>14</v>
      </c>
      <c r="D413" s="2" t="str">
        <v>JHON GOMEZ</v>
      </c>
      <c r="E413" s="1" t="str">
        <v>TIBURON</v>
      </c>
      <c r="F413" s="1" t="str">
        <v>INFANTIL B</v>
      </c>
      <c r="G413" s="1" t="str">
        <v>M</v>
      </c>
      <c r="H413" s="4" t="str">
        <v>4/05/2024</v>
      </c>
      <c r="I413" s="1" t="str">
        <v>CHEQUEO DEPARTAMENTAL</v>
      </c>
      <c r="J413" s="1" t="str">
        <v>50m ESPALDA</v>
      </c>
      <c r="K413" s="3">
        <v>4.3472222222222225E-4</v>
      </c>
      <c r="L413" s="3" t="str" cm="1">
        <f t="array" ref="L413">IF(J413=0,"-",_xlfn.XLOOKUP(C413&amp;J413,O:O&amp;P:P,Q:Q,_xlfn.XLOOKUP(J413,U:U,V:V)))</f>
        <v>00:33,75</v>
      </c>
      <c r="M413" s="3">
        <f t="shared" si="7"/>
        <v>4.4097222222222226E-5</v>
      </c>
    </row>
    <row r="414" spans="1:13" x14ac:dyDescent="0.25">
      <c r="A414" s="1">
        <v>2024</v>
      </c>
      <c r="B414" s="4">
        <v>39447</v>
      </c>
      <c r="C414" s="1">
        <v>12</v>
      </c>
      <c r="D414" s="2" t="str">
        <v>JOSE GABRIEL ORTIZ RUIZ</v>
      </c>
      <c r="E414" s="1" t="str">
        <v>NNG</v>
      </c>
      <c r="F414" s="1" t="str">
        <v>INFANTIL A</v>
      </c>
      <c r="G414" s="1" t="str">
        <v>M</v>
      </c>
      <c r="H414" s="4" t="str">
        <v>4/05/2024</v>
      </c>
      <c r="I414" s="1" t="str">
        <v>CHEQUEO DEPARTAMENTAL</v>
      </c>
      <c r="J414" s="1" t="str">
        <v>400m LIBRE</v>
      </c>
      <c r="K414" s="3">
        <v>3.8089120370370369E-3</v>
      </c>
      <c r="L414" s="3" cm="1">
        <f t="array" ref="L414">IF(J414=0,"-",_xlfn.XLOOKUP(C414&amp;J414,O:O&amp;P:P,Q:Q,_xlfn.XLOOKUP(J414,U:U,V:V)))</f>
        <v>3.5520833333333329E-3</v>
      </c>
      <c r="M414" s="3">
        <f t="shared" si="7"/>
        <v>2.5682870370370399E-4</v>
      </c>
    </row>
    <row r="415" spans="1:13" x14ac:dyDescent="0.25">
      <c r="A415" s="1">
        <v>2024</v>
      </c>
      <c r="B415" s="4">
        <v>39447</v>
      </c>
      <c r="C415" s="1">
        <v>12</v>
      </c>
      <c r="D415" s="2" t="str">
        <v>JOSE GABRIEL ORTIZ RUIZ</v>
      </c>
      <c r="E415" s="1" t="str">
        <v>NNG</v>
      </c>
      <c r="F415" s="1" t="str">
        <v>INFANTIL A</v>
      </c>
      <c r="G415" s="1" t="str">
        <v>M</v>
      </c>
      <c r="H415" s="4" t="str">
        <v>4/05/2024</v>
      </c>
      <c r="I415" s="1" t="str">
        <v>CHEQUEO DEPARTAMENTAL</v>
      </c>
      <c r="J415" s="1" t="str">
        <v>100m PECHO</v>
      </c>
      <c r="K415" s="3">
        <v>1.1027777777777778E-3</v>
      </c>
      <c r="L415" s="3" cm="1">
        <f t="array" ref="L415">IF(J415=0,"-",_xlfn.XLOOKUP(C415&amp;J415,O:O&amp;P:P,Q:Q,_xlfn.XLOOKUP(J415,U:U,V:V)))</f>
        <v>1.0333333333333334E-3</v>
      </c>
      <c r="M415" s="3">
        <f t="shared" si="7"/>
        <v>6.9444444444444458E-5</v>
      </c>
    </row>
    <row r="416" spans="1:13" x14ac:dyDescent="0.25">
      <c r="A416" s="1">
        <v>2024</v>
      </c>
      <c r="B416" s="4">
        <v>39447</v>
      </c>
      <c r="C416" s="1">
        <v>12</v>
      </c>
      <c r="D416" s="2" t="str">
        <v>JOSE GABRIEL ORTIZ RUIZ</v>
      </c>
      <c r="E416" s="1" t="str">
        <v>NNG</v>
      </c>
      <c r="F416" s="1" t="str">
        <v>INFANTIL A</v>
      </c>
      <c r="G416" s="1" t="str">
        <v>M</v>
      </c>
      <c r="H416" s="4" t="str">
        <v>4/05/2024</v>
      </c>
      <c r="I416" s="1" t="str">
        <v>CHEQUEO DEPARTAMENTAL</v>
      </c>
      <c r="J416" s="1" t="str">
        <v>50m ESPALDA</v>
      </c>
      <c r="K416" s="3">
        <v>4.814814814814815E-4</v>
      </c>
      <c r="L416" s="3" cm="1">
        <f t="array" ref="L416">IF(J416=0,"-",_xlfn.XLOOKUP(C416&amp;J416,O:O&amp;P:P,Q:Q,_xlfn.XLOOKUP(J416,U:U,V:V)))</f>
        <v>4.3981481481481481E-4</v>
      </c>
      <c r="M416" s="3">
        <f t="shared" si="7"/>
        <v>4.1666666666666686E-5</v>
      </c>
    </row>
    <row r="417" spans="1:13" x14ac:dyDescent="0.25">
      <c r="A417" s="1">
        <v>2024</v>
      </c>
      <c r="B417" s="4">
        <v>39416</v>
      </c>
      <c r="C417" s="1">
        <v>13</v>
      </c>
      <c r="D417" s="2" t="str">
        <v>MATHIAS NEGRETE ECHEVERRIA</v>
      </c>
      <c r="E417" s="1" t="str">
        <v>DELFINES</v>
      </c>
      <c r="F417" s="1" t="str">
        <v>INFANTIL B</v>
      </c>
      <c r="G417" s="1" t="str">
        <v>M</v>
      </c>
      <c r="H417" s="4" t="str">
        <v>4/05/2024</v>
      </c>
      <c r="I417" s="1" t="str">
        <v>CHEQUEO DEPARTAMENTAL</v>
      </c>
      <c r="J417" s="1" t="str">
        <v>400m LIBRE</v>
      </c>
      <c r="K417" s="3">
        <v>3.5905092592592594E-3</v>
      </c>
      <c r="L417" s="3" cm="1">
        <f t="array" ref="L417">IF(J417=0,"-",_xlfn.XLOOKUP(C417&amp;J417,O:O&amp;P:P,Q:Q,_xlfn.XLOOKUP(J417,U:U,V:V)))</f>
        <v>3.5520833333333329E-3</v>
      </c>
      <c r="M417" s="3">
        <f t="shared" si="7"/>
        <v>3.8425925925926561E-5</v>
      </c>
    </row>
    <row r="418" spans="1:13" x14ac:dyDescent="0.25">
      <c r="A418" s="1">
        <v>2024</v>
      </c>
      <c r="B418" s="4">
        <v>39416</v>
      </c>
      <c r="C418" s="1">
        <v>13</v>
      </c>
      <c r="D418" s="2" t="str">
        <v>MATHIAS NEGRETE ECHEVERRIA</v>
      </c>
      <c r="E418" s="1" t="str">
        <v>DELFINES</v>
      </c>
      <c r="F418" s="1" t="str">
        <v>INFANTIL B</v>
      </c>
      <c r="G418" s="1" t="str">
        <v>M</v>
      </c>
      <c r="H418" s="4" t="str">
        <v>4/05/2024</v>
      </c>
      <c r="I418" s="1" t="str">
        <v>CHEQUEO DEPARTAMENTAL</v>
      </c>
      <c r="J418" s="1" t="str">
        <v>100m PECHO</v>
      </c>
      <c r="K418" s="3">
        <v>1.0077546296296295E-3</v>
      </c>
      <c r="L418" s="3" cm="1">
        <f t="array" ref="L418">IF(J418=0,"-",_xlfn.XLOOKUP(C418&amp;J418,O:O&amp;P:P,Q:Q,_xlfn.XLOOKUP(J418,U:U,V:V)))</f>
        <v>1.0333333333333334E-3</v>
      </c>
      <c r="M418" s="3">
        <f t="shared" si="7"/>
        <v>-2.5578703703703874E-5</v>
      </c>
    </row>
    <row r="419" spans="1:13" x14ac:dyDescent="0.25">
      <c r="A419" s="1">
        <v>2024</v>
      </c>
      <c r="B419" s="4">
        <v>39416</v>
      </c>
      <c r="C419" s="1">
        <v>13</v>
      </c>
      <c r="D419" s="2" t="str">
        <v>MATHIAS NEGRETE ECHEVERRIA</v>
      </c>
      <c r="E419" s="1" t="str">
        <v>DELFINES</v>
      </c>
      <c r="F419" s="1" t="str">
        <v>INFANTIL B</v>
      </c>
      <c r="G419" s="1" t="str">
        <v>M</v>
      </c>
      <c r="H419" s="4" t="str">
        <v>4/05/2024</v>
      </c>
      <c r="I419" s="1" t="str">
        <v>CHEQUEO DEPARTAMENTAL</v>
      </c>
      <c r="J419" s="1" t="str">
        <v>50m ESPALDA</v>
      </c>
      <c r="K419" s="3">
        <v>4.0439814814814814E-4</v>
      </c>
      <c r="L419" s="3" t="str" cm="1">
        <f t="array" ref="L419">IF(J419=0,"-",_xlfn.XLOOKUP(C419&amp;J419,O:O&amp;P:P,Q:Q,_xlfn.XLOOKUP(J419,U:U,V:V)))</f>
        <v>00:35,89</v>
      </c>
      <c r="M419" s="3">
        <f t="shared" si="7"/>
        <v>-1.0995370370370358E-5</v>
      </c>
    </row>
    <row r="420" spans="1:13" x14ac:dyDescent="0.25">
      <c r="A420" s="1">
        <v>2024</v>
      </c>
      <c r="B420" s="4">
        <v>39783</v>
      </c>
      <c r="C420" s="1">
        <v>12</v>
      </c>
      <c r="D420" s="2" t="str">
        <v>SAMUEL ARGUMEDO</v>
      </c>
      <c r="E420" s="1" t="str">
        <v>NNG</v>
      </c>
      <c r="F420" s="1" t="str">
        <v>INFANTIL A</v>
      </c>
      <c r="G420" s="1" t="str">
        <v>M</v>
      </c>
      <c r="H420" s="4" t="str">
        <v>4/05/2024</v>
      </c>
      <c r="I420" s="1" t="str">
        <v>CHEQUEO DEPARTAMENTAL</v>
      </c>
      <c r="J420" s="1" t="str">
        <v>400m LIBRE</v>
      </c>
      <c r="K420" s="3">
        <v>4.3460648148148148E-3</v>
      </c>
      <c r="L420" s="3" cm="1">
        <f t="array" ref="L420">IF(J420=0,"-",_xlfn.XLOOKUP(C420&amp;J420,O:O&amp;P:P,Q:Q,_xlfn.XLOOKUP(J420,U:U,V:V)))</f>
        <v>3.5520833333333329E-3</v>
      </c>
      <c r="M420" s="3">
        <f t="shared" si="7"/>
        <v>7.9398148148148188E-4</v>
      </c>
    </row>
    <row r="421" spans="1:13" x14ac:dyDescent="0.25">
      <c r="A421" s="1">
        <v>2024</v>
      </c>
      <c r="B421" s="4">
        <v>39783</v>
      </c>
      <c r="C421" s="1">
        <v>12</v>
      </c>
      <c r="D421" s="2" t="str">
        <v>SAMUEL ARGUMEDO</v>
      </c>
      <c r="E421" s="1" t="str">
        <v>NNG</v>
      </c>
      <c r="F421" s="1" t="str">
        <v>INFANTIL A</v>
      </c>
      <c r="G421" s="1" t="str">
        <v>M</v>
      </c>
      <c r="H421" s="4" t="str">
        <v>4/05/2024</v>
      </c>
      <c r="I421" s="1" t="str">
        <v>CHEQUEO DEPARTAMENTAL</v>
      </c>
      <c r="J421" s="1" t="str">
        <v>50m ESPALDA</v>
      </c>
      <c r="K421" s="3">
        <v>5.9212962962962962E-4</v>
      </c>
      <c r="L421" s="3" cm="1">
        <f t="array" ref="L421">IF(J421=0,"-",_xlfn.XLOOKUP(C421&amp;J421,O:O&amp;P:P,Q:Q,_xlfn.XLOOKUP(J421,U:U,V:V)))</f>
        <v>4.3981481481481481E-4</v>
      </c>
      <c r="M421" s="3">
        <f t="shared" si="7"/>
        <v>1.5231481481481481E-4</v>
      </c>
    </row>
    <row r="422" spans="1:13" x14ac:dyDescent="0.25">
      <c r="A422" s="1">
        <v>2024</v>
      </c>
      <c r="B422" s="4">
        <v>39429</v>
      </c>
      <c r="C422" s="1">
        <v>13</v>
      </c>
      <c r="D422" s="2" t="str">
        <v>SAMUEL BAQUERO</v>
      </c>
      <c r="E422" s="1" t="str">
        <v>TIBURON</v>
      </c>
      <c r="F422" s="1" t="str">
        <v>INFANTIL B</v>
      </c>
      <c r="G422" s="1" t="str">
        <v>M</v>
      </c>
      <c r="H422" s="4" t="str">
        <v>4/05/2024</v>
      </c>
      <c r="I422" s="1" t="str">
        <v>CHEQUEO DEPARTAMENTAL</v>
      </c>
      <c r="J422" s="1" t="str">
        <v>400m LIBRE</v>
      </c>
      <c r="K422" s="3">
        <v>4.3510416666666671E-3</v>
      </c>
      <c r="L422" s="3" cm="1">
        <f t="array" ref="L422">IF(J422=0,"-",_xlfn.XLOOKUP(C422&amp;J422,O:O&amp;P:P,Q:Q,_xlfn.XLOOKUP(J422,U:U,V:V)))</f>
        <v>3.5520833333333329E-3</v>
      </c>
      <c r="M422" s="3">
        <f t="shared" si="7"/>
        <v>7.9895833333333425E-4</v>
      </c>
    </row>
    <row r="423" spans="1:13" x14ac:dyDescent="0.25">
      <c r="A423" s="1">
        <v>2024</v>
      </c>
      <c r="B423" s="4">
        <v>39558</v>
      </c>
      <c r="C423" s="1">
        <v>12</v>
      </c>
      <c r="D423" s="2" t="str">
        <v>SANTIAGO ISAAC CANABAL MOLINARES</v>
      </c>
      <c r="E423" s="1" t="str">
        <v>NNG</v>
      </c>
      <c r="F423" s="1" t="str">
        <v>INFANTIL A</v>
      </c>
      <c r="G423" s="1" t="str">
        <v>M</v>
      </c>
      <c r="H423" s="4" t="str">
        <v>4/05/2024</v>
      </c>
      <c r="I423" s="1" t="str">
        <v>CHEQUEO DEPARTAMENTAL</v>
      </c>
      <c r="J423" s="1" t="str">
        <v>400m LIBRE</v>
      </c>
      <c r="K423" s="3">
        <v>4.0075231481481481E-3</v>
      </c>
      <c r="L423" s="3" cm="1">
        <f t="array" ref="L423">IF(J423=0,"-",_xlfn.XLOOKUP(C423&amp;J423,O:O&amp;P:P,Q:Q,_xlfn.XLOOKUP(J423,U:U,V:V)))</f>
        <v>3.5520833333333329E-3</v>
      </c>
      <c r="M423" s="3">
        <f t="shared" si="7"/>
        <v>4.554398148148152E-4</v>
      </c>
    </row>
    <row r="424" spans="1:13" x14ac:dyDescent="0.25">
      <c r="A424" s="1">
        <v>2024</v>
      </c>
      <c r="B424" s="4">
        <v>39558</v>
      </c>
      <c r="C424" s="1">
        <v>12</v>
      </c>
      <c r="D424" s="2" t="str">
        <v>SANTIAGO ISAAC CANABAL MOLINARES</v>
      </c>
      <c r="E424" s="1" t="str">
        <v>NNG</v>
      </c>
      <c r="F424" s="1" t="str">
        <v>INFANTIL A</v>
      </c>
      <c r="G424" s="1" t="str">
        <v>M</v>
      </c>
      <c r="H424" s="4" t="str">
        <v>4/05/2024</v>
      </c>
      <c r="I424" s="1" t="str">
        <v>CHEQUEO DEPARTAMENTAL</v>
      </c>
      <c r="J424" s="1" t="str">
        <v>100m PECHO</v>
      </c>
      <c r="K424" s="3">
        <v>1.1064814814814815E-3</v>
      </c>
      <c r="L424" s="3" cm="1">
        <f t="array" ref="L424">IF(J424=0,"-",_xlfn.XLOOKUP(C424&amp;J424,O:O&amp;P:P,Q:Q,_xlfn.XLOOKUP(J424,U:U,V:V)))</f>
        <v>1.0333333333333334E-3</v>
      </c>
      <c r="M424" s="3">
        <f t="shared" si="7"/>
        <v>7.3148148148148139E-5</v>
      </c>
    </row>
    <row r="425" spans="1:13" x14ac:dyDescent="0.25">
      <c r="A425" s="1">
        <v>2024</v>
      </c>
      <c r="B425" s="4">
        <v>39558</v>
      </c>
      <c r="C425" s="1">
        <v>12</v>
      </c>
      <c r="D425" s="2" t="str">
        <v>SANTIAGO ISAAC CANABAL MOLINARES</v>
      </c>
      <c r="E425" s="1" t="str">
        <v>NNG</v>
      </c>
      <c r="F425" s="1" t="str">
        <v>INFANTIL A</v>
      </c>
      <c r="G425" s="1" t="str">
        <v>M</v>
      </c>
      <c r="H425" s="4" t="str">
        <v>4/05/2024</v>
      </c>
      <c r="I425" s="1" t="str">
        <v>CHEQUEO DEPARTAMENTAL</v>
      </c>
      <c r="J425" s="1" t="str">
        <v>50m ESPALDA</v>
      </c>
      <c r="K425" s="3">
        <v>4.5763888888888888E-4</v>
      </c>
      <c r="L425" s="3" cm="1">
        <f t="array" ref="L425">IF(J425=0,"-",_xlfn.XLOOKUP(C425&amp;J425,O:O&amp;P:P,Q:Q,_xlfn.XLOOKUP(J425,U:U,V:V)))</f>
        <v>4.3981481481481481E-4</v>
      </c>
      <c r="M425" s="3">
        <f t="shared" si="7"/>
        <v>1.7824074074074075E-5</v>
      </c>
    </row>
    <row r="426" spans="1:13" x14ac:dyDescent="0.25">
      <c r="A426" s="1">
        <v>2024</v>
      </c>
      <c r="B426" s="4">
        <v>40178</v>
      </c>
      <c r="C426" s="1">
        <v>10</v>
      </c>
      <c r="D426" s="2" t="str">
        <v>SAUL HOYOS</v>
      </c>
      <c r="E426" s="1" t="str">
        <v>NNG</v>
      </c>
      <c r="F426" s="1" t="str">
        <v>PRE B</v>
      </c>
      <c r="G426" s="1" t="str">
        <v>M</v>
      </c>
      <c r="H426" s="4" t="str">
        <v>4/05/2024</v>
      </c>
      <c r="I426" s="1" t="str">
        <v>CHEQUEO DEPARTAMENTAL</v>
      </c>
      <c r="J426" s="1" t="str">
        <v>400m LIBRE</v>
      </c>
      <c r="K426" s="3">
        <v>6.1795138888888889E-3</v>
      </c>
      <c r="L426" s="3" cm="1">
        <f t="array" ref="L426">IF(J426=0,"-",_xlfn.XLOOKUP(C426&amp;J426,O:O&amp;P:P,Q:Q,_xlfn.XLOOKUP(J426,U:U,V:V)))</f>
        <v>3.8194444444444443E-3</v>
      </c>
      <c r="M426" s="3">
        <f t="shared" si="7"/>
        <v>2.3600694444444446E-3</v>
      </c>
    </row>
    <row r="427" spans="1:13" x14ac:dyDescent="0.25">
      <c r="A427" s="1">
        <v>2024</v>
      </c>
      <c r="B427" s="4">
        <v>40178</v>
      </c>
      <c r="C427" s="1">
        <v>10</v>
      </c>
      <c r="D427" s="2" t="str">
        <v>SAUL HOYOS</v>
      </c>
      <c r="E427" s="1" t="str">
        <v>NNG</v>
      </c>
      <c r="F427" s="1" t="str">
        <v>PRE B</v>
      </c>
      <c r="G427" s="1" t="str">
        <v>M</v>
      </c>
      <c r="H427" s="4" t="str">
        <v>4/05/2024</v>
      </c>
      <c r="I427" s="1" t="str">
        <v>CHEQUEO DEPARTAMENTAL</v>
      </c>
      <c r="J427" s="1" t="str">
        <v>100m PECHO</v>
      </c>
      <c r="K427" s="3">
        <v>1.9686342592592594E-3</v>
      </c>
      <c r="L427" s="3" cm="1">
        <f t="array" ref="L427">IF(J427=0,"-",_xlfn.XLOOKUP(C427&amp;J427,O:O&amp;P:P,Q:Q,_xlfn.XLOOKUP(J427,U:U,V:V)))</f>
        <v>1.1574074074074073E-3</v>
      </c>
      <c r="M427" s="3">
        <f t="shared" si="7"/>
        <v>8.1122685185185204E-4</v>
      </c>
    </row>
    <row r="428" spans="1:13" x14ac:dyDescent="0.25">
      <c r="A428" s="1">
        <v>2024</v>
      </c>
      <c r="B428" s="4">
        <v>40178</v>
      </c>
      <c r="C428" s="1">
        <v>10</v>
      </c>
      <c r="D428" s="2" t="str">
        <v>SAUL HOYOS</v>
      </c>
      <c r="E428" s="1" t="str">
        <v>NNG</v>
      </c>
      <c r="F428" s="1" t="str">
        <v>PRE B</v>
      </c>
      <c r="G428" s="1" t="str">
        <v>M</v>
      </c>
      <c r="H428" s="4" t="str">
        <v>4/05/2024</v>
      </c>
      <c r="I428" s="1" t="str">
        <v>CHEQUEO DEPARTAMENTAL</v>
      </c>
      <c r="J428" s="1" t="str">
        <v>50m ESPALDA</v>
      </c>
      <c r="K428" s="3">
        <v>8.0011574074074067E-4</v>
      </c>
      <c r="L428" s="3" cm="1">
        <f t="array" ref="L428">IF(J428=0,"-",_xlfn.XLOOKUP(C428&amp;J428,O:O&amp;P:P,Q:Q,_xlfn.XLOOKUP(J428,U:U,V:V)))</f>
        <v>4.8912037037037034E-4</v>
      </c>
      <c r="M428" s="3">
        <f t="shared" si="7"/>
        <v>3.1099537037037033E-4</v>
      </c>
    </row>
    <row r="429" spans="1:13" x14ac:dyDescent="0.25">
      <c r="A429" s="1">
        <v>2024</v>
      </c>
      <c r="B429" s="4">
        <v>39198</v>
      </c>
      <c r="C429" s="1">
        <v>13</v>
      </c>
      <c r="D429" s="2" t="str">
        <v>SEBASTIAN ALEJANDRO BURGOS CALAO</v>
      </c>
      <c r="E429" s="1" t="str">
        <v>NNG</v>
      </c>
      <c r="F429" s="1" t="str">
        <v>INFANTIL B</v>
      </c>
      <c r="G429" s="1" t="str">
        <v>M</v>
      </c>
      <c r="H429" s="4" t="str">
        <v>4/05/2024</v>
      </c>
      <c r="I429" s="1" t="str">
        <v>CHEQUEO DEPARTAMENTAL</v>
      </c>
      <c r="J429" s="1" t="str">
        <v>400m LIBRE</v>
      </c>
      <c r="K429" s="3">
        <v>3.834722222222222E-3</v>
      </c>
      <c r="L429" s="3" cm="1">
        <f t="array" ref="L429">IF(J429=0,"-",_xlfn.XLOOKUP(C429&amp;J429,O:O&amp;P:P,Q:Q,_xlfn.XLOOKUP(J429,U:U,V:V)))</f>
        <v>3.5520833333333329E-3</v>
      </c>
      <c r="M429" s="3">
        <f t="shared" si="7"/>
        <v>2.8263888888888913E-4</v>
      </c>
    </row>
    <row r="430" spans="1:13" x14ac:dyDescent="0.25">
      <c r="A430" s="1">
        <v>2024</v>
      </c>
      <c r="B430" s="4">
        <v>39198</v>
      </c>
      <c r="C430" s="1">
        <v>13</v>
      </c>
      <c r="D430" s="2" t="str">
        <v>SEBASTIAN ALEJANDRO BURGOS CALAO</v>
      </c>
      <c r="E430" s="1" t="str">
        <v>NNG</v>
      </c>
      <c r="F430" s="1" t="str">
        <v>INFANTIL B</v>
      </c>
      <c r="G430" s="1" t="str">
        <v>M</v>
      </c>
      <c r="H430" s="4" t="str">
        <v>4/05/2024</v>
      </c>
      <c r="I430" s="1" t="str">
        <v>CHEQUEO DEPARTAMENTAL</v>
      </c>
      <c r="J430" s="1" t="str">
        <v>100m PECHO</v>
      </c>
      <c r="K430" s="3">
        <v>1.0908564814814815E-3</v>
      </c>
      <c r="L430" s="3" cm="1">
        <f t="array" ref="L430">IF(J430=0,"-",_xlfn.XLOOKUP(C430&amp;J430,O:O&amp;P:P,Q:Q,_xlfn.XLOOKUP(J430,U:U,V:V)))</f>
        <v>1.0333333333333334E-3</v>
      </c>
      <c r="M430" s="3">
        <f t="shared" si="7"/>
        <v>5.7523148148148125E-5</v>
      </c>
    </row>
    <row r="431" spans="1:13" x14ac:dyDescent="0.25">
      <c r="A431" s="1">
        <v>2024</v>
      </c>
      <c r="B431" s="4">
        <v>39198</v>
      </c>
      <c r="C431" s="1">
        <v>13</v>
      </c>
      <c r="D431" s="2" t="str">
        <v>SEBASTIAN ALEJANDRO BURGOS CALAO</v>
      </c>
      <c r="E431" s="1" t="str">
        <v>NNG</v>
      </c>
      <c r="F431" s="1" t="str">
        <v>INFANTIL B</v>
      </c>
      <c r="G431" s="1" t="str">
        <v>M</v>
      </c>
      <c r="H431" s="4" t="str">
        <v>4/05/2024</v>
      </c>
      <c r="I431" s="1" t="str">
        <v>CHEQUEO DEPARTAMENTAL</v>
      </c>
      <c r="J431" s="1" t="str">
        <v>50m ESPALDA</v>
      </c>
      <c r="K431" s="3">
        <v>4.521990740740741E-4</v>
      </c>
      <c r="L431" s="3" t="str" cm="1">
        <f t="array" ref="L431">IF(J431=0,"-",_xlfn.XLOOKUP(C431&amp;J431,O:O&amp;P:P,Q:Q,_xlfn.XLOOKUP(J431,U:U,V:V)))</f>
        <v>00:35,89</v>
      </c>
      <c r="M431" s="3">
        <f t="shared" si="7"/>
        <v>3.6805555555555604E-5</v>
      </c>
    </row>
  </sheetData>
  <autoFilter ref="A4:M431" xr:uid="{3A6E8728-6E15-4E7C-AD6F-33AAC53A8045}"/>
  <conditionalFormatting sqref="M4:M1048576">
    <cfRule type="cellIs" dxfId="11" priority="1" operator="lessThan">
      <formula>0</formula>
    </cfRule>
    <cfRule type="cellIs" dxfId="10" priority="2" operator="lessThan">
      <formula>0.0000810185185185185</formula>
    </cfRule>
  </conditionalFormatting>
  <dataValidations count="1">
    <dataValidation type="list" allowBlank="1" showInputMessage="1" showErrorMessage="1" sqref="C2" xr:uid="{39F7301C-9E65-47A5-BBC5-BD5DB709BBD0}">
      <formula1>"F,M"</formula1>
    </dataValidation>
  </dataValidations>
  <pageMargins left="0.7" right="0.7" top="0.75" bottom="0.75" header="0.3" footer="0.3"/>
  <pageSetup paperSize="9" scale="5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B7314-9C3E-47F3-B7C7-F6CF8C1B8537}">
          <x14:formula1>
            <xm:f>ATLETAS!$C$2:$C$364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3029-1FF9-46E5-BDC4-D480AB1A11DA}">
  <dimension ref="A1:Z75"/>
  <sheetViews>
    <sheetView workbookViewId="0">
      <selection activeCell="O1" sqref="O1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5.5703125" bestFit="1" customWidth="1"/>
    <col min="4" max="4" width="28.85546875" bestFit="1" customWidth="1"/>
    <col min="5" max="5" width="19.28515625" bestFit="1" customWidth="1"/>
    <col min="6" max="6" width="10.5703125" bestFit="1" customWidth="1"/>
    <col min="7" max="7" width="5.28515625" bestFit="1" customWidth="1"/>
    <col min="8" max="8" width="15.140625" bestFit="1" customWidth="1"/>
    <col min="9" max="9" width="24.5703125" bestFit="1" customWidth="1"/>
    <col min="10" max="10" width="14.7109375" bestFit="1" customWidth="1"/>
    <col min="11" max="11" width="8" bestFit="1" customWidth="1"/>
    <col min="12" max="12" width="13.85546875" customWidth="1"/>
    <col min="13" max="13" width="11" customWidth="1"/>
    <col min="15" max="15" width="13.85546875" style="1" bestFit="1" customWidth="1"/>
    <col min="16" max="16" width="5.5703125" style="1" bestFit="1" customWidth="1"/>
    <col min="17" max="17" width="28.85546875" style="66" bestFit="1" customWidth="1"/>
    <col min="18" max="18" width="24.5703125" style="1" bestFit="1" customWidth="1"/>
    <col min="19" max="19" width="10.7109375" style="1" bestFit="1" customWidth="1"/>
    <col min="20" max="20" width="5.42578125" style="3" bestFit="1" customWidth="1"/>
    <col min="21" max="21" width="13.57031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6" width="11.5703125" style="3"/>
  </cols>
  <sheetData>
    <row r="1" spans="1:26" ht="45" x14ac:dyDescent="0.25">
      <c r="A1" s="29" t="s">
        <v>0</v>
      </c>
      <c r="B1" s="15" t="s">
        <v>1</v>
      </c>
      <c r="C1" s="29" t="s">
        <v>3</v>
      </c>
      <c r="D1" s="29" t="s">
        <v>2</v>
      </c>
      <c r="E1" s="29" t="s">
        <v>4</v>
      </c>
      <c r="F1" s="29" t="s">
        <v>43</v>
      </c>
      <c r="G1" s="29" t="s">
        <v>62</v>
      </c>
      <c r="H1" s="15" t="s">
        <v>5</v>
      </c>
      <c r="I1" s="29" t="s">
        <v>6</v>
      </c>
      <c r="J1" s="29" t="s">
        <v>7</v>
      </c>
      <c r="K1" s="62" t="s">
        <v>8</v>
      </c>
      <c r="L1" s="29" t="s">
        <v>465</v>
      </c>
      <c r="M1" s="29" t="s">
        <v>665</v>
      </c>
      <c r="O1" s="63" t="e" cm="1" vm="2">
        <f t="array" ref="O1">_xlfn._xlws.PY(0,1,C1:M500)</f>
        <v>#VALUE!</v>
      </c>
      <c r="P1" s="63"/>
      <c r="Q1" s="65"/>
      <c r="R1" s="63"/>
      <c r="S1" s="63"/>
      <c r="T1" s="64"/>
      <c r="U1" s="63"/>
      <c r="V1" s="63"/>
      <c r="W1" s="63"/>
      <c r="X1" s="64"/>
      <c r="Y1" s="64"/>
      <c r="Z1" s="64"/>
    </row>
    <row r="2" spans="1:26" x14ac:dyDescent="0.25">
      <c r="A2" s="6">
        <v>2025</v>
      </c>
      <c r="B2" s="61">
        <v>39740</v>
      </c>
      <c r="C2" s="6">
        <f>A2-YEAR(B2)</f>
        <v>13</v>
      </c>
      <c r="D2" s="6" t="s">
        <v>125</v>
      </c>
      <c r="E2" s="6" t="s">
        <v>364</v>
      </c>
      <c r="F2" s="6" t="s">
        <v>47</v>
      </c>
      <c r="G2" s="6" t="s">
        <v>63</v>
      </c>
      <c r="H2" s="61">
        <v>43892</v>
      </c>
      <c r="I2" s="6" t="s">
        <v>69</v>
      </c>
      <c r="J2" s="6" t="s">
        <v>649</v>
      </c>
      <c r="K2" s="19">
        <v>4.2499999999999998E-4</v>
      </c>
      <c r="L2" s="19">
        <v>3.9131944444444446E-4</v>
      </c>
      <c r="M2" s="19">
        <v>3.3680555555555514E-5</v>
      </c>
      <c r="V2" s="3"/>
      <c r="W2" s="3"/>
    </row>
    <row r="3" spans="1:26" x14ac:dyDescent="0.25">
      <c r="A3" s="6">
        <v>2025</v>
      </c>
      <c r="B3" s="61">
        <v>39740</v>
      </c>
      <c r="C3" s="6">
        <f t="shared" ref="C3:C66" si="0">A3-YEAR(B3)</f>
        <v>13</v>
      </c>
      <c r="D3" s="6" t="s">
        <v>125</v>
      </c>
      <c r="E3" s="6" t="s">
        <v>364</v>
      </c>
      <c r="F3" s="6" t="s">
        <v>47</v>
      </c>
      <c r="G3" s="6" t="s">
        <v>63</v>
      </c>
      <c r="H3" s="61">
        <v>43892</v>
      </c>
      <c r="I3" s="6" t="s">
        <v>69</v>
      </c>
      <c r="J3" s="6" t="s">
        <v>12</v>
      </c>
      <c r="K3" s="19">
        <v>5.9467592592592591E-4</v>
      </c>
      <c r="L3" s="19">
        <v>5.4201388888888886E-4</v>
      </c>
      <c r="M3" s="19">
        <v>5.2662037037037044E-5</v>
      </c>
      <c r="V3" s="3"/>
      <c r="W3" s="3"/>
    </row>
    <row r="4" spans="1:26" x14ac:dyDescent="0.25">
      <c r="A4" s="6">
        <v>2025</v>
      </c>
      <c r="B4" s="61">
        <v>38865</v>
      </c>
      <c r="C4" s="6">
        <f t="shared" si="0"/>
        <v>15</v>
      </c>
      <c r="D4" s="6" t="s">
        <v>127</v>
      </c>
      <c r="E4" s="6" t="s">
        <v>364</v>
      </c>
      <c r="F4" s="6" t="s">
        <v>48</v>
      </c>
      <c r="G4" s="6" t="s">
        <v>63</v>
      </c>
      <c r="H4" s="61">
        <v>43892</v>
      </c>
      <c r="I4" s="6" t="s">
        <v>69</v>
      </c>
      <c r="J4" s="6" t="s">
        <v>649</v>
      </c>
      <c r="K4" s="19">
        <v>4.1666666666666669E-4</v>
      </c>
      <c r="L4" s="19" t="s">
        <v>582</v>
      </c>
      <c r="M4" s="19">
        <v>5.3472222222222278E-5</v>
      </c>
      <c r="V4" s="3"/>
      <c r="W4" s="3"/>
    </row>
    <row r="5" spans="1:26" x14ac:dyDescent="0.25">
      <c r="A5" s="6">
        <v>2025</v>
      </c>
      <c r="B5" s="61">
        <v>39263</v>
      </c>
      <c r="C5" s="6">
        <f t="shared" si="0"/>
        <v>14</v>
      </c>
      <c r="D5" s="6" t="s">
        <v>126</v>
      </c>
      <c r="E5" s="6" t="s">
        <v>364</v>
      </c>
      <c r="F5" s="6" t="s">
        <v>47</v>
      </c>
      <c r="G5" s="6" t="s">
        <v>63</v>
      </c>
      <c r="H5" s="61">
        <v>43892</v>
      </c>
      <c r="I5" s="6" t="s">
        <v>69</v>
      </c>
      <c r="J5" s="6" t="s">
        <v>13</v>
      </c>
      <c r="K5" s="19">
        <v>4.7893518518518527E-4</v>
      </c>
      <c r="L5" s="19" t="s">
        <v>577</v>
      </c>
      <c r="M5" s="19">
        <v>6.5972222222222311E-5</v>
      </c>
      <c r="V5" s="3"/>
      <c r="W5" s="3"/>
    </row>
    <row r="6" spans="1:26" x14ac:dyDescent="0.25">
      <c r="A6" s="6">
        <v>2025</v>
      </c>
      <c r="B6" s="61">
        <v>40359</v>
      </c>
      <c r="C6" s="6">
        <f t="shared" si="0"/>
        <v>11</v>
      </c>
      <c r="D6" s="6" t="s">
        <v>82</v>
      </c>
      <c r="E6" s="6" t="s">
        <v>362</v>
      </c>
      <c r="F6" s="6" t="s">
        <v>46</v>
      </c>
      <c r="G6" s="6" t="s">
        <v>63</v>
      </c>
      <c r="H6" s="61">
        <v>43892</v>
      </c>
      <c r="I6" s="6" t="s">
        <v>69</v>
      </c>
      <c r="J6" s="6" t="s">
        <v>649</v>
      </c>
      <c r="K6" s="19">
        <v>5.1215277777777782E-4</v>
      </c>
      <c r="L6" s="19">
        <v>4.5717592592592592E-4</v>
      </c>
      <c r="M6" s="19">
        <v>5.4976851851851899E-5</v>
      </c>
      <c r="V6" s="3"/>
      <c r="W6" s="3"/>
    </row>
    <row r="7" spans="1:26" x14ac:dyDescent="0.25">
      <c r="A7" s="6">
        <v>2025</v>
      </c>
      <c r="B7" s="61">
        <v>39225</v>
      </c>
      <c r="C7" s="6">
        <f t="shared" si="0"/>
        <v>14</v>
      </c>
      <c r="D7" s="6" t="s">
        <v>333</v>
      </c>
      <c r="E7" s="6" t="s">
        <v>376</v>
      </c>
      <c r="F7" s="6" t="s">
        <v>47</v>
      </c>
      <c r="G7" s="6" t="s">
        <v>63</v>
      </c>
      <c r="H7" s="61">
        <v>43892</v>
      </c>
      <c r="I7" s="6" t="s">
        <v>69</v>
      </c>
      <c r="J7" s="6" t="s">
        <v>11</v>
      </c>
      <c r="K7" s="19">
        <v>4.9664351851851855E-4</v>
      </c>
      <c r="L7" s="19" t="s">
        <v>573</v>
      </c>
      <c r="M7" s="19">
        <v>5.4861111111111104E-5</v>
      </c>
      <c r="V7" s="3"/>
      <c r="W7" s="3"/>
    </row>
    <row r="8" spans="1:26" x14ac:dyDescent="0.25">
      <c r="A8" s="6">
        <v>2025</v>
      </c>
      <c r="B8" s="61">
        <v>39225</v>
      </c>
      <c r="C8" s="6">
        <f t="shared" si="0"/>
        <v>14</v>
      </c>
      <c r="D8" s="6" t="s">
        <v>333</v>
      </c>
      <c r="E8" s="6" t="s">
        <v>376</v>
      </c>
      <c r="F8" s="6" t="s">
        <v>47</v>
      </c>
      <c r="G8" s="6" t="s">
        <v>63</v>
      </c>
      <c r="H8" s="61">
        <v>43892</v>
      </c>
      <c r="I8" s="6" t="s">
        <v>69</v>
      </c>
      <c r="J8" s="6" t="s">
        <v>13</v>
      </c>
      <c r="K8" s="19">
        <v>4.2638888888888897E-4</v>
      </c>
      <c r="L8" s="19" t="s">
        <v>577</v>
      </c>
      <c r="M8" s="19">
        <v>1.3425925925926007E-5</v>
      </c>
      <c r="V8" s="3"/>
      <c r="W8" s="3"/>
    </row>
    <row r="9" spans="1:26" x14ac:dyDescent="0.25">
      <c r="A9" s="6">
        <v>2025</v>
      </c>
      <c r="B9" s="61">
        <v>39124</v>
      </c>
      <c r="C9" s="6">
        <f t="shared" si="0"/>
        <v>14</v>
      </c>
      <c r="D9" s="6" t="s">
        <v>248</v>
      </c>
      <c r="E9" s="6" t="s">
        <v>369</v>
      </c>
      <c r="F9" s="6" t="s">
        <v>47</v>
      </c>
      <c r="G9" s="6" t="s">
        <v>63</v>
      </c>
      <c r="H9" s="61">
        <v>43892</v>
      </c>
      <c r="I9" s="6" t="s">
        <v>69</v>
      </c>
      <c r="J9" s="6" t="s">
        <v>649</v>
      </c>
      <c r="K9" s="19">
        <v>4.0416666666666677E-4</v>
      </c>
      <c r="L9" s="19">
        <v>3.7893518518518522E-4</v>
      </c>
      <c r="M9" s="19">
        <v>2.5231481481481546E-5</v>
      </c>
      <c r="V9" s="3"/>
      <c r="W9" s="3"/>
    </row>
    <row r="10" spans="1:26" x14ac:dyDescent="0.25">
      <c r="A10" s="6">
        <v>2025</v>
      </c>
      <c r="B10" s="61">
        <v>39124</v>
      </c>
      <c r="C10" s="6">
        <f t="shared" si="0"/>
        <v>14</v>
      </c>
      <c r="D10" s="6" t="s">
        <v>248</v>
      </c>
      <c r="E10" s="6" t="s">
        <v>369</v>
      </c>
      <c r="F10" s="6" t="s">
        <v>47</v>
      </c>
      <c r="G10" s="6" t="s">
        <v>63</v>
      </c>
      <c r="H10" s="61">
        <v>43892</v>
      </c>
      <c r="I10" s="6" t="s">
        <v>69</v>
      </c>
      <c r="J10" s="6" t="s">
        <v>11</v>
      </c>
      <c r="K10" s="19">
        <v>5.0127314814814815E-4</v>
      </c>
      <c r="L10" s="19" t="s">
        <v>573</v>
      </c>
      <c r="M10" s="19">
        <v>5.9490740740740706E-5</v>
      </c>
    </row>
    <row r="11" spans="1:26" x14ac:dyDescent="0.25">
      <c r="A11" s="6">
        <v>2025</v>
      </c>
      <c r="B11" s="61">
        <v>39124</v>
      </c>
      <c r="C11" s="6">
        <f t="shared" si="0"/>
        <v>14</v>
      </c>
      <c r="D11" s="6" t="s">
        <v>248</v>
      </c>
      <c r="E11" s="6" t="s">
        <v>369</v>
      </c>
      <c r="F11" s="6" t="s">
        <v>47</v>
      </c>
      <c r="G11" s="6" t="s">
        <v>63</v>
      </c>
      <c r="H11" s="61">
        <v>43892</v>
      </c>
      <c r="I11" s="6" t="s">
        <v>69</v>
      </c>
      <c r="J11" s="6" t="s">
        <v>12</v>
      </c>
      <c r="K11" s="19">
        <v>5.9143518518518518E-4</v>
      </c>
      <c r="L11" s="19">
        <v>5.1423611111111114E-4</v>
      </c>
      <c r="M11" s="19">
        <v>7.7199074074074041E-5</v>
      </c>
    </row>
    <row r="12" spans="1:26" x14ac:dyDescent="0.25">
      <c r="A12" s="6">
        <v>2025</v>
      </c>
      <c r="B12" s="61">
        <v>39349</v>
      </c>
      <c r="C12" s="6">
        <f t="shared" si="0"/>
        <v>14</v>
      </c>
      <c r="D12" s="6" t="s">
        <v>72</v>
      </c>
      <c r="E12" s="6" t="s">
        <v>78</v>
      </c>
      <c r="F12" s="6" t="s">
        <v>47</v>
      </c>
      <c r="G12" s="6" t="s">
        <v>63</v>
      </c>
      <c r="H12" s="61">
        <v>43892</v>
      </c>
      <c r="I12" s="6" t="s">
        <v>69</v>
      </c>
      <c r="J12" s="6" t="s">
        <v>649</v>
      </c>
      <c r="K12" s="19">
        <v>4.0173611111111112E-4</v>
      </c>
      <c r="L12" s="19">
        <v>3.7893518518518522E-4</v>
      </c>
      <c r="M12" s="19">
        <v>2.2800925925925896E-5</v>
      </c>
    </row>
    <row r="13" spans="1:26" x14ac:dyDescent="0.25">
      <c r="A13" s="6">
        <v>2025</v>
      </c>
      <c r="B13" s="61">
        <v>39124</v>
      </c>
      <c r="C13" s="6">
        <f t="shared" si="0"/>
        <v>14</v>
      </c>
      <c r="D13" s="6" t="s">
        <v>249</v>
      </c>
      <c r="E13" s="6" t="s">
        <v>369</v>
      </c>
      <c r="F13" s="6" t="s">
        <v>47</v>
      </c>
      <c r="G13" s="6" t="s">
        <v>63</v>
      </c>
      <c r="H13" s="61">
        <v>43892</v>
      </c>
      <c r="I13" s="6" t="s">
        <v>69</v>
      </c>
      <c r="J13" s="6" t="s">
        <v>12</v>
      </c>
      <c r="K13" s="19">
        <v>5.8194444444444439E-4</v>
      </c>
      <c r="L13" s="19">
        <v>5.1423611111111114E-4</v>
      </c>
      <c r="M13" s="19">
        <v>6.7708333333333249E-5</v>
      </c>
    </row>
    <row r="14" spans="1:26" x14ac:dyDescent="0.25">
      <c r="A14" s="6">
        <v>2025</v>
      </c>
      <c r="B14" s="61">
        <v>39782</v>
      </c>
      <c r="C14" s="6">
        <f t="shared" si="0"/>
        <v>13</v>
      </c>
      <c r="D14" s="6" t="s">
        <v>214</v>
      </c>
      <c r="E14" s="6" t="s">
        <v>368</v>
      </c>
      <c r="F14" s="6" t="s">
        <v>47</v>
      </c>
      <c r="G14" s="6" t="s">
        <v>63</v>
      </c>
      <c r="H14" s="61">
        <v>44130</v>
      </c>
      <c r="I14" s="6" t="s">
        <v>381</v>
      </c>
      <c r="J14" s="6" t="s">
        <v>649</v>
      </c>
      <c r="K14" s="19">
        <v>3.931712962962963E-4</v>
      </c>
      <c r="L14" s="19">
        <v>3.9131944444444446E-4</v>
      </c>
      <c r="M14" s="19">
        <v>1.8518518518518406E-6</v>
      </c>
    </row>
    <row r="15" spans="1:26" x14ac:dyDescent="0.25">
      <c r="A15" s="6">
        <v>2025</v>
      </c>
      <c r="B15" s="61">
        <v>39782</v>
      </c>
      <c r="C15" s="6">
        <f t="shared" si="0"/>
        <v>13</v>
      </c>
      <c r="D15" s="6" t="s">
        <v>214</v>
      </c>
      <c r="E15" s="6" t="s">
        <v>368</v>
      </c>
      <c r="F15" s="6" t="s">
        <v>47</v>
      </c>
      <c r="G15" s="6" t="s">
        <v>63</v>
      </c>
      <c r="H15" s="61">
        <v>44130</v>
      </c>
      <c r="I15" s="6" t="s">
        <v>381</v>
      </c>
      <c r="J15" s="6" t="s">
        <v>651</v>
      </c>
      <c r="K15" s="19">
        <v>8.9317129629629631E-4</v>
      </c>
      <c r="L15" s="19">
        <v>8.7534722222222213E-4</v>
      </c>
      <c r="M15" s="19">
        <v>1.7824074074074183E-5</v>
      </c>
    </row>
    <row r="16" spans="1:26" x14ac:dyDescent="0.25">
      <c r="A16" s="6">
        <v>2025</v>
      </c>
      <c r="B16" s="61">
        <v>39782</v>
      </c>
      <c r="C16" s="6">
        <f t="shared" si="0"/>
        <v>13</v>
      </c>
      <c r="D16" s="6" t="s">
        <v>214</v>
      </c>
      <c r="E16" s="6" t="s">
        <v>368</v>
      </c>
      <c r="F16" s="6" t="s">
        <v>47</v>
      </c>
      <c r="G16" s="6" t="s">
        <v>63</v>
      </c>
      <c r="H16" s="61">
        <v>44130</v>
      </c>
      <c r="I16" s="6" t="s">
        <v>381</v>
      </c>
      <c r="J16" s="6" t="s">
        <v>13</v>
      </c>
      <c r="K16" s="19">
        <v>4.2465277777777776E-4</v>
      </c>
      <c r="L16" s="19" t="s">
        <v>566</v>
      </c>
      <c r="M16" s="19">
        <v>-1.3773148148148173E-5</v>
      </c>
    </row>
    <row r="17" spans="1:13" x14ac:dyDescent="0.25">
      <c r="A17" s="6">
        <v>2025</v>
      </c>
      <c r="B17" s="61">
        <v>39782</v>
      </c>
      <c r="C17" s="6">
        <f t="shared" si="0"/>
        <v>13</v>
      </c>
      <c r="D17" s="6" t="s">
        <v>214</v>
      </c>
      <c r="E17" s="6" t="s">
        <v>368</v>
      </c>
      <c r="F17" s="6" t="s">
        <v>47</v>
      </c>
      <c r="G17" s="6" t="s">
        <v>63</v>
      </c>
      <c r="H17" s="61">
        <v>44130</v>
      </c>
      <c r="I17" s="6" t="s">
        <v>381</v>
      </c>
      <c r="J17" s="6" t="s">
        <v>12</v>
      </c>
      <c r="K17" s="19">
        <v>5.4756944444444449E-4</v>
      </c>
      <c r="L17" s="19">
        <v>5.4201388888888886E-4</v>
      </c>
      <c r="M17" s="19">
        <v>5.5555555555556304E-6</v>
      </c>
    </row>
    <row r="18" spans="1:13" x14ac:dyDescent="0.25">
      <c r="A18" s="6">
        <v>2025</v>
      </c>
      <c r="B18" s="61">
        <v>39962</v>
      </c>
      <c r="C18" s="6">
        <f t="shared" si="0"/>
        <v>12</v>
      </c>
      <c r="D18" s="6" t="s">
        <v>245</v>
      </c>
      <c r="E18" s="6" t="s">
        <v>369</v>
      </c>
      <c r="F18" s="6" t="s">
        <v>46</v>
      </c>
      <c r="G18" s="6" t="s">
        <v>63</v>
      </c>
      <c r="H18" s="61">
        <v>44130</v>
      </c>
      <c r="I18" s="6" t="s">
        <v>381</v>
      </c>
      <c r="J18" s="6" t="s">
        <v>649</v>
      </c>
      <c r="K18" s="19">
        <v>4.1724537037037034E-4</v>
      </c>
      <c r="L18" s="19">
        <v>4.0509259259259258E-4</v>
      </c>
      <c r="M18" s="19">
        <v>1.2152777777777758E-5</v>
      </c>
    </row>
    <row r="19" spans="1:13" x14ac:dyDescent="0.25">
      <c r="A19" s="6">
        <v>2025</v>
      </c>
      <c r="B19" s="61">
        <v>39962</v>
      </c>
      <c r="C19" s="6">
        <f t="shared" si="0"/>
        <v>12</v>
      </c>
      <c r="D19" s="6" t="s">
        <v>245</v>
      </c>
      <c r="E19" s="6" t="s">
        <v>369</v>
      </c>
      <c r="F19" s="6" t="s">
        <v>46</v>
      </c>
      <c r="G19" s="6" t="s">
        <v>63</v>
      </c>
      <c r="H19" s="61">
        <v>44130</v>
      </c>
      <c r="I19" s="6" t="s">
        <v>381</v>
      </c>
      <c r="J19" s="6" t="s">
        <v>651</v>
      </c>
      <c r="K19" s="19">
        <v>9.4513888888888881E-4</v>
      </c>
      <c r="L19" s="19">
        <v>8.9062499999999992E-4</v>
      </c>
      <c r="M19" s="19">
        <v>5.4513888888888884E-5</v>
      </c>
    </row>
    <row r="20" spans="1:13" x14ac:dyDescent="0.25">
      <c r="A20" s="6">
        <v>2025</v>
      </c>
      <c r="B20" s="61">
        <v>39962</v>
      </c>
      <c r="C20" s="6">
        <f t="shared" si="0"/>
        <v>12</v>
      </c>
      <c r="D20" s="6" t="s">
        <v>245</v>
      </c>
      <c r="E20" s="6" t="s">
        <v>369</v>
      </c>
      <c r="F20" s="6" t="s">
        <v>46</v>
      </c>
      <c r="G20" s="6" t="s">
        <v>63</v>
      </c>
      <c r="H20" s="61">
        <v>44130</v>
      </c>
      <c r="I20" s="6" t="s">
        <v>381</v>
      </c>
      <c r="J20" s="6" t="s">
        <v>13</v>
      </c>
      <c r="K20" s="19">
        <v>4.8946759259259256E-4</v>
      </c>
      <c r="L20" s="19">
        <v>4.8611111111111104E-4</v>
      </c>
      <c r="M20" s="19">
        <v>3.3564814814815154E-6</v>
      </c>
    </row>
    <row r="21" spans="1:13" x14ac:dyDescent="0.25">
      <c r="A21" s="6">
        <v>2025</v>
      </c>
      <c r="B21" s="61">
        <v>39962</v>
      </c>
      <c r="C21" s="6">
        <f t="shared" si="0"/>
        <v>12</v>
      </c>
      <c r="D21" s="6" t="s">
        <v>245</v>
      </c>
      <c r="E21" s="6" t="s">
        <v>369</v>
      </c>
      <c r="F21" s="6" t="s">
        <v>46</v>
      </c>
      <c r="G21" s="6" t="s">
        <v>63</v>
      </c>
      <c r="H21" s="61">
        <v>44130</v>
      </c>
      <c r="I21" s="6" t="s">
        <v>381</v>
      </c>
      <c r="J21" s="6" t="s">
        <v>12</v>
      </c>
      <c r="K21" s="19">
        <v>5.9374999999999999E-4</v>
      </c>
      <c r="L21" s="19">
        <v>5.4398148148148144E-4</v>
      </c>
      <c r="M21" s="19">
        <v>4.9768518518518543E-5</v>
      </c>
    </row>
    <row r="22" spans="1:13" x14ac:dyDescent="0.25">
      <c r="A22" s="6">
        <v>2025</v>
      </c>
      <c r="B22" s="61">
        <v>39728</v>
      </c>
      <c r="C22" s="6">
        <f t="shared" si="0"/>
        <v>13</v>
      </c>
      <c r="D22" s="6" t="s">
        <v>28</v>
      </c>
      <c r="E22" s="6" t="s">
        <v>25</v>
      </c>
      <c r="F22" s="6" t="s">
        <v>47</v>
      </c>
      <c r="G22" s="6" t="s">
        <v>63</v>
      </c>
      <c r="H22" s="61">
        <v>44130</v>
      </c>
      <c r="I22" s="6" t="s">
        <v>381</v>
      </c>
      <c r="J22" s="6" t="s">
        <v>649</v>
      </c>
      <c r="K22" s="19">
        <v>4.7094907407407404E-4</v>
      </c>
      <c r="L22" s="19">
        <v>3.9131944444444446E-4</v>
      </c>
      <c r="M22" s="19">
        <v>7.9629629629629581E-5</v>
      </c>
    </row>
    <row r="23" spans="1:13" x14ac:dyDescent="0.25">
      <c r="A23" s="6">
        <v>2025</v>
      </c>
      <c r="B23" s="61">
        <v>39728</v>
      </c>
      <c r="C23" s="6">
        <f t="shared" si="0"/>
        <v>13</v>
      </c>
      <c r="D23" s="6" t="s">
        <v>28</v>
      </c>
      <c r="E23" s="6" t="s">
        <v>25</v>
      </c>
      <c r="F23" s="6" t="s">
        <v>47</v>
      </c>
      <c r="G23" s="6" t="s">
        <v>63</v>
      </c>
      <c r="H23" s="61">
        <v>44130</v>
      </c>
      <c r="I23" s="6" t="s">
        <v>381</v>
      </c>
      <c r="J23" s="6" t="s">
        <v>12</v>
      </c>
      <c r="K23" s="19">
        <v>5.8159722222222217E-4</v>
      </c>
      <c r="L23" s="19">
        <v>5.4201388888888886E-4</v>
      </c>
      <c r="M23" s="19">
        <v>3.9583333333333311E-5</v>
      </c>
    </row>
    <row r="24" spans="1:13" x14ac:dyDescent="0.25">
      <c r="A24" s="6">
        <v>2025</v>
      </c>
      <c r="B24" s="61">
        <v>39869</v>
      </c>
      <c r="C24" s="6">
        <f t="shared" si="0"/>
        <v>12</v>
      </c>
      <c r="D24" s="6" t="s">
        <v>246</v>
      </c>
      <c r="E24" s="6" t="s">
        <v>369</v>
      </c>
      <c r="F24" s="6" t="s">
        <v>46</v>
      </c>
      <c r="G24" s="6" t="s">
        <v>63</v>
      </c>
      <c r="H24" s="61">
        <v>44130</v>
      </c>
      <c r="I24" s="6" t="s">
        <v>381</v>
      </c>
      <c r="J24" s="6" t="s">
        <v>11</v>
      </c>
      <c r="K24" s="19">
        <v>5.357638888888889E-4</v>
      </c>
      <c r="L24" s="19">
        <v>5.2083333333333333E-4</v>
      </c>
      <c r="M24" s="19">
        <v>1.4930555555555574E-5</v>
      </c>
    </row>
    <row r="25" spans="1:13" x14ac:dyDescent="0.25">
      <c r="A25" s="6">
        <v>2025</v>
      </c>
      <c r="B25" s="61">
        <v>39869</v>
      </c>
      <c r="C25" s="6">
        <f t="shared" si="0"/>
        <v>12</v>
      </c>
      <c r="D25" s="6" t="s">
        <v>246</v>
      </c>
      <c r="E25" s="6" t="s">
        <v>369</v>
      </c>
      <c r="F25" s="6" t="s">
        <v>46</v>
      </c>
      <c r="G25" s="6" t="s">
        <v>63</v>
      </c>
      <c r="H25" s="61">
        <v>44130</v>
      </c>
      <c r="I25" s="6" t="s">
        <v>381</v>
      </c>
      <c r="J25" s="6" t="s">
        <v>13</v>
      </c>
      <c r="K25" s="19">
        <v>5.3425925925925917E-4</v>
      </c>
      <c r="L25" s="19">
        <v>4.8611111111111104E-4</v>
      </c>
      <c r="M25" s="19">
        <v>4.8148148148148128E-5</v>
      </c>
    </row>
    <row r="26" spans="1:13" x14ac:dyDescent="0.25">
      <c r="A26" s="6">
        <v>2025</v>
      </c>
      <c r="B26" s="61">
        <v>39740</v>
      </c>
      <c r="C26" s="6">
        <f t="shared" si="0"/>
        <v>13</v>
      </c>
      <c r="D26" s="6" t="s">
        <v>125</v>
      </c>
      <c r="E26" s="6" t="s">
        <v>364</v>
      </c>
      <c r="F26" s="6" t="s">
        <v>47</v>
      </c>
      <c r="G26" s="6" t="s">
        <v>63</v>
      </c>
      <c r="H26" s="61">
        <v>44130</v>
      </c>
      <c r="I26" s="6" t="s">
        <v>381</v>
      </c>
      <c r="J26" s="6" t="s">
        <v>649</v>
      </c>
      <c r="K26" s="19">
        <v>3.9236111111111107E-4</v>
      </c>
      <c r="L26" s="19">
        <v>3.9131944444444446E-4</v>
      </c>
      <c r="M26" s="19">
        <v>1.0416666666666062E-6</v>
      </c>
    </row>
    <row r="27" spans="1:13" x14ac:dyDescent="0.25">
      <c r="A27" s="6">
        <v>2025</v>
      </c>
      <c r="B27" s="61">
        <v>39740</v>
      </c>
      <c r="C27" s="6">
        <f t="shared" si="0"/>
        <v>13</v>
      </c>
      <c r="D27" s="6" t="s">
        <v>125</v>
      </c>
      <c r="E27" s="6" t="s">
        <v>364</v>
      </c>
      <c r="F27" s="6" t="s">
        <v>47</v>
      </c>
      <c r="G27" s="6" t="s">
        <v>63</v>
      </c>
      <c r="H27" s="61">
        <v>44130</v>
      </c>
      <c r="I27" s="6" t="s">
        <v>381</v>
      </c>
      <c r="J27" s="6" t="s">
        <v>651</v>
      </c>
      <c r="K27" s="19">
        <v>8.7557870370370372E-4</v>
      </c>
      <c r="L27" s="19">
        <v>8.7534722222222213E-4</v>
      </c>
      <c r="M27" s="19">
        <v>2.314814814815885E-7</v>
      </c>
    </row>
    <row r="28" spans="1:13" x14ac:dyDescent="0.25">
      <c r="A28" s="6">
        <v>2025</v>
      </c>
      <c r="B28" s="61">
        <v>39740</v>
      </c>
      <c r="C28" s="6">
        <f t="shared" si="0"/>
        <v>13</v>
      </c>
      <c r="D28" s="6" t="s">
        <v>125</v>
      </c>
      <c r="E28" s="6" t="s">
        <v>364</v>
      </c>
      <c r="F28" s="6" t="s">
        <v>47</v>
      </c>
      <c r="G28" s="6" t="s">
        <v>63</v>
      </c>
      <c r="H28" s="61">
        <v>44130</v>
      </c>
      <c r="I28" s="6" t="s">
        <v>381</v>
      </c>
      <c r="J28" s="6" t="s">
        <v>13</v>
      </c>
      <c r="K28" s="19">
        <v>4.4456018518518515E-4</v>
      </c>
      <c r="L28" s="19" t="s">
        <v>566</v>
      </c>
      <c r="M28" s="19">
        <v>6.1342592592592221E-6</v>
      </c>
    </row>
    <row r="29" spans="1:13" x14ac:dyDescent="0.25">
      <c r="A29" s="6">
        <v>2025</v>
      </c>
      <c r="B29" s="61">
        <v>39740</v>
      </c>
      <c r="C29" s="6">
        <f t="shared" si="0"/>
        <v>13</v>
      </c>
      <c r="D29" s="6" t="s">
        <v>125</v>
      </c>
      <c r="E29" s="6" t="s">
        <v>364</v>
      </c>
      <c r="F29" s="6" t="s">
        <v>47</v>
      </c>
      <c r="G29" s="6" t="s">
        <v>63</v>
      </c>
      <c r="H29" s="61">
        <v>44130</v>
      </c>
      <c r="I29" s="6" t="s">
        <v>381</v>
      </c>
      <c r="J29" s="6" t="s">
        <v>12</v>
      </c>
      <c r="K29" s="19">
        <v>4.8576388888888888E-4</v>
      </c>
      <c r="L29" s="19">
        <v>5.4201388888888886E-4</v>
      </c>
      <c r="M29" s="19">
        <v>-5.6249999999999985E-5</v>
      </c>
    </row>
    <row r="30" spans="1:13" x14ac:dyDescent="0.25">
      <c r="A30" s="6">
        <v>2025</v>
      </c>
      <c r="B30" s="61">
        <v>38865</v>
      </c>
      <c r="C30" s="6">
        <f t="shared" si="0"/>
        <v>15</v>
      </c>
      <c r="D30" s="6" t="s">
        <v>127</v>
      </c>
      <c r="E30" s="6" t="s">
        <v>364</v>
      </c>
      <c r="F30" s="6" t="s">
        <v>48</v>
      </c>
      <c r="G30" s="6" t="s">
        <v>63</v>
      </c>
      <c r="H30" s="61">
        <v>44130</v>
      </c>
      <c r="I30" s="6" t="s">
        <v>381</v>
      </c>
      <c r="J30" s="6" t="s">
        <v>649</v>
      </c>
      <c r="K30" s="19">
        <v>3.9178240740740742E-4</v>
      </c>
      <c r="L30" s="19" t="s">
        <v>582</v>
      </c>
      <c r="M30" s="19">
        <v>2.8587962962963007E-5</v>
      </c>
    </row>
    <row r="31" spans="1:13" x14ac:dyDescent="0.25">
      <c r="A31" s="6">
        <v>2025</v>
      </c>
      <c r="B31" s="61">
        <v>38865</v>
      </c>
      <c r="C31" s="6">
        <f t="shared" si="0"/>
        <v>15</v>
      </c>
      <c r="D31" s="6" t="s">
        <v>127</v>
      </c>
      <c r="E31" s="6" t="s">
        <v>364</v>
      </c>
      <c r="F31" s="6" t="s">
        <v>48</v>
      </c>
      <c r="G31" s="6" t="s">
        <v>63</v>
      </c>
      <c r="H31" s="61">
        <v>44130</v>
      </c>
      <c r="I31" s="6" t="s">
        <v>381</v>
      </c>
      <c r="J31" s="6" t="s">
        <v>11</v>
      </c>
      <c r="K31" s="19">
        <v>4.8622685185185184E-4</v>
      </c>
      <c r="L31" s="19" t="s">
        <v>588</v>
      </c>
      <c r="M31" s="19">
        <v>5.2314814814814769E-5</v>
      </c>
    </row>
    <row r="32" spans="1:13" x14ac:dyDescent="0.25">
      <c r="A32" s="6">
        <v>2025</v>
      </c>
      <c r="B32" s="61">
        <v>38865</v>
      </c>
      <c r="C32" s="6">
        <f t="shared" si="0"/>
        <v>15</v>
      </c>
      <c r="D32" s="6" t="s">
        <v>127</v>
      </c>
      <c r="E32" s="6" t="s">
        <v>364</v>
      </c>
      <c r="F32" s="6" t="s">
        <v>48</v>
      </c>
      <c r="G32" s="6" t="s">
        <v>63</v>
      </c>
      <c r="H32" s="61">
        <v>44130</v>
      </c>
      <c r="I32" s="6" t="s">
        <v>381</v>
      </c>
      <c r="J32" s="6" t="s">
        <v>13</v>
      </c>
      <c r="K32" s="19">
        <v>4.4155092592592591E-4</v>
      </c>
      <c r="L32" s="19" t="s">
        <v>594</v>
      </c>
      <c r="M32" s="19">
        <v>4.9768518518518488E-5</v>
      </c>
    </row>
    <row r="33" spans="1:13" x14ac:dyDescent="0.25">
      <c r="A33" s="6">
        <v>2025</v>
      </c>
      <c r="B33" s="61">
        <v>39245</v>
      </c>
      <c r="C33" s="6">
        <f t="shared" si="0"/>
        <v>14</v>
      </c>
      <c r="D33" s="6" t="s">
        <v>361</v>
      </c>
      <c r="E33" s="6" t="s">
        <v>374</v>
      </c>
      <c r="F33" s="6" t="s">
        <v>47</v>
      </c>
      <c r="G33" s="6" t="s">
        <v>63</v>
      </c>
      <c r="H33" s="61">
        <v>44130</v>
      </c>
      <c r="I33" s="6" t="s">
        <v>381</v>
      </c>
      <c r="J33" s="6" t="s">
        <v>649</v>
      </c>
      <c r="K33" s="19">
        <v>4.1273148148148142E-4</v>
      </c>
      <c r="L33" s="19">
        <v>3.7893518518518522E-4</v>
      </c>
      <c r="M33" s="19">
        <v>3.37962962962962E-5</v>
      </c>
    </row>
    <row r="34" spans="1:13" x14ac:dyDescent="0.25">
      <c r="A34" s="6">
        <v>2025</v>
      </c>
      <c r="B34" s="61">
        <v>39377</v>
      </c>
      <c r="C34" s="6">
        <f t="shared" si="0"/>
        <v>14</v>
      </c>
      <c r="D34" s="6" t="s">
        <v>215</v>
      </c>
      <c r="E34" s="6" t="s">
        <v>368</v>
      </c>
      <c r="F34" s="6" t="s">
        <v>47</v>
      </c>
      <c r="G34" s="6" t="s">
        <v>63</v>
      </c>
      <c r="H34" s="61">
        <v>44130</v>
      </c>
      <c r="I34" s="6" t="s">
        <v>381</v>
      </c>
      <c r="J34" s="6" t="s">
        <v>12</v>
      </c>
      <c r="K34" s="19">
        <v>5.340277777777778E-4</v>
      </c>
      <c r="L34" s="19">
        <v>5.1423611111111114E-4</v>
      </c>
      <c r="M34" s="19">
        <v>1.9791666666666655E-5</v>
      </c>
    </row>
    <row r="35" spans="1:13" x14ac:dyDescent="0.25">
      <c r="A35" s="6">
        <v>2025</v>
      </c>
      <c r="B35" s="61">
        <v>40039</v>
      </c>
      <c r="C35" s="6">
        <f t="shared" si="0"/>
        <v>12</v>
      </c>
      <c r="D35" s="6" t="s">
        <v>211</v>
      </c>
      <c r="E35" s="6" t="s">
        <v>368</v>
      </c>
      <c r="F35" s="6" t="s">
        <v>46</v>
      </c>
      <c r="G35" s="6" t="s">
        <v>63</v>
      </c>
      <c r="H35" s="61">
        <v>44130</v>
      </c>
      <c r="I35" s="6" t="s">
        <v>381</v>
      </c>
      <c r="J35" s="6" t="s">
        <v>13</v>
      </c>
      <c r="K35" s="19">
        <v>5.5995370370370379E-4</v>
      </c>
      <c r="L35" s="19">
        <v>4.8611111111111104E-4</v>
      </c>
      <c r="M35" s="19">
        <v>7.3842592592592742E-5</v>
      </c>
    </row>
    <row r="36" spans="1:13" x14ac:dyDescent="0.25">
      <c r="A36" s="6">
        <v>2025</v>
      </c>
      <c r="B36" s="61">
        <v>39438</v>
      </c>
      <c r="C36" s="6">
        <f t="shared" si="0"/>
        <v>14</v>
      </c>
      <c r="D36" s="6" t="s">
        <v>216</v>
      </c>
      <c r="E36" s="6" t="s">
        <v>368</v>
      </c>
      <c r="F36" s="6" t="s">
        <v>47</v>
      </c>
      <c r="G36" s="6" t="s">
        <v>63</v>
      </c>
      <c r="H36" s="61">
        <v>44130</v>
      </c>
      <c r="I36" s="6" t="s">
        <v>381</v>
      </c>
      <c r="J36" s="6" t="s">
        <v>649</v>
      </c>
      <c r="K36" s="19">
        <v>4.5462962962962964E-4</v>
      </c>
      <c r="L36" s="19">
        <v>3.7893518518518522E-4</v>
      </c>
      <c r="M36" s="19">
        <v>7.569444444444442E-5</v>
      </c>
    </row>
    <row r="37" spans="1:13" x14ac:dyDescent="0.25">
      <c r="A37" s="6">
        <v>2025</v>
      </c>
      <c r="B37" s="61">
        <v>39987</v>
      </c>
      <c r="C37" s="6">
        <f t="shared" si="0"/>
        <v>12</v>
      </c>
      <c r="D37" s="6" t="s">
        <v>124</v>
      </c>
      <c r="E37" s="6" t="s">
        <v>364</v>
      </c>
      <c r="F37" s="6" t="s">
        <v>46</v>
      </c>
      <c r="G37" s="6" t="s">
        <v>63</v>
      </c>
      <c r="H37" s="61">
        <v>44130</v>
      </c>
      <c r="I37" s="6" t="s">
        <v>381</v>
      </c>
      <c r="J37" s="6" t="s">
        <v>13</v>
      </c>
      <c r="K37" s="19">
        <v>5.4398148148148144E-4</v>
      </c>
      <c r="L37" s="19">
        <v>4.8611111111111104E-4</v>
      </c>
      <c r="M37" s="19">
        <v>5.78703703703704E-5</v>
      </c>
    </row>
    <row r="38" spans="1:13" x14ac:dyDescent="0.25">
      <c r="A38" s="6">
        <v>2025</v>
      </c>
      <c r="B38" s="61">
        <v>39987</v>
      </c>
      <c r="C38" s="6">
        <f t="shared" si="0"/>
        <v>12</v>
      </c>
      <c r="D38" s="6" t="s">
        <v>124</v>
      </c>
      <c r="E38" s="6" t="s">
        <v>364</v>
      </c>
      <c r="F38" s="6" t="s">
        <v>46</v>
      </c>
      <c r="G38" s="6" t="s">
        <v>63</v>
      </c>
      <c r="H38" s="61">
        <v>44130</v>
      </c>
      <c r="I38" s="6" t="s">
        <v>381</v>
      </c>
      <c r="J38" s="6" t="s">
        <v>12</v>
      </c>
      <c r="K38" s="19">
        <v>5.6400462962962958E-4</v>
      </c>
      <c r="L38" s="19">
        <v>5.4398148148148144E-4</v>
      </c>
      <c r="M38" s="19">
        <v>2.0023148148148135E-5</v>
      </c>
    </row>
    <row r="39" spans="1:13" x14ac:dyDescent="0.25">
      <c r="A39" s="6">
        <v>2025</v>
      </c>
      <c r="B39" s="61">
        <v>39740</v>
      </c>
      <c r="C39" s="6">
        <f t="shared" si="0"/>
        <v>13</v>
      </c>
      <c r="D39" s="6" t="s">
        <v>125</v>
      </c>
      <c r="E39" s="6" t="s">
        <v>364</v>
      </c>
      <c r="F39" s="6" t="s">
        <v>47</v>
      </c>
      <c r="G39" s="6" t="s">
        <v>63</v>
      </c>
      <c r="H39" s="61" t="s">
        <v>383</v>
      </c>
      <c r="I39" s="6" t="s">
        <v>388</v>
      </c>
      <c r="J39" s="6" t="s">
        <v>12</v>
      </c>
      <c r="K39" s="19">
        <v>5.461805555555555E-4</v>
      </c>
      <c r="L39" s="19">
        <v>5.4201388888888886E-4</v>
      </c>
      <c r="M39" s="19">
        <v>4.1666666666666415E-6</v>
      </c>
    </row>
    <row r="40" spans="1:13" x14ac:dyDescent="0.25">
      <c r="A40" s="6">
        <v>2025</v>
      </c>
      <c r="B40" s="61">
        <v>39124</v>
      </c>
      <c r="C40" s="6">
        <f t="shared" si="0"/>
        <v>14</v>
      </c>
      <c r="D40" s="6" t="s">
        <v>248</v>
      </c>
      <c r="E40" s="6" t="s">
        <v>369</v>
      </c>
      <c r="F40" s="6" t="s">
        <v>47</v>
      </c>
      <c r="G40" s="6" t="s">
        <v>63</v>
      </c>
      <c r="H40" s="61" t="s">
        <v>383</v>
      </c>
      <c r="I40" s="6" t="s">
        <v>388</v>
      </c>
      <c r="J40" s="6" t="s">
        <v>12</v>
      </c>
      <c r="K40" s="19">
        <v>5.8634259259259251E-4</v>
      </c>
      <c r="L40" s="19">
        <v>5.1423611111111114E-4</v>
      </c>
      <c r="M40" s="19">
        <v>7.210648148148137E-5</v>
      </c>
    </row>
    <row r="41" spans="1:13" x14ac:dyDescent="0.25">
      <c r="A41" s="6">
        <v>2025</v>
      </c>
      <c r="B41" s="61">
        <v>39124</v>
      </c>
      <c r="C41" s="6">
        <f t="shared" si="0"/>
        <v>14</v>
      </c>
      <c r="D41" s="6" t="s">
        <v>249</v>
      </c>
      <c r="E41" s="6" t="s">
        <v>369</v>
      </c>
      <c r="F41" s="6" t="s">
        <v>47</v>
      </c>
      <c r="G41" s="6" t="s">
        <v>63</v>
      </c>
      <c r="H41" s="61" t="s">
        <v>383</v>
      </c>
      <c r="I41" s="6" t="s">
        <v>388</v>
      </c>
      <c r="J41" s="6" t="s">
        <v>12</v>
      </c>
      <c r="K41" s="19">
        <v>5.6134259259259256E-4</v>
      </c>
      <c r="L41" s="19">
        <v>5.1423611111111114E-4</v>
      </c>
      <c r="M41" s="19">
        <v>4.7106481481481413E-5</v>
      </c>
    </row>
    <row r="42" spans="1:13" x14ac:dyDescent="0.25">
      <c r="A42" s="6">
        <v>2025</v>
      </c>
      <c r="B42" s="61">
        <v>39012</v>
      </c>
      <c r="C42" s="6">
        <f t="shared" si="0"/>
        <v>15</v>
      </c>
      <c r="D42" s="6" t="s">
        <v>395</v>
      </c>
      <c r="E42" s="6" t="s">
        <v>372</v>
      </c>
      <c r="F42" s="6" t="s">
        <v>48</v>
      </c>
      <c r="G42" s="6" t="s">
        <v>63</v>
      </c>
      <c r="H42" s="61" t="s">
        <v>382</v>
      </c>
      <c r="I42" s="6" t="s">
        <v>388</v>
      </c>
      <c r="J42" s="6" t="s">
        <v>649</v>
      </c>
      <c r="K42" s="19">
        <v>4.2459490740740739E-4</v>
      </c>
      <c r="L42" s="19" t="s">
        <v>582</v>
      </c>
      <c r="M42" s="19">
        <v>6.1400462962962971E-5</v>
      </c>
    </row>
    <row r="43" spans="1:13" x14ac:dyDescent="0.25">
      <c r="A43" s="6">
        <v>2025</v>
      </c>
      <c r="B43" s="61">
        <v>39962</v>
      </c>
      <c r="C43" s="6">
        <f t="shared" si="0"/>
        <v>12</v>
      </c>
      <c r="D43" s="6" t="s">
        <v>245</v>
      </c>
      <c r="E43" s="6" t="s">
        <v>369</v>
      </c>
      <c r="F43" s="6" t="s">
        <v>46</v>
      </c>
      <c r="G43" s="6" t="s">
        <v>63</v>
      </c>
      <c r="H43" s="61" t="s">
        <v>382</v>
      </c>
      <c r="I43" s="6" t="s">
        <v>388</v>
      </c>
      <c r="J43" s="6" t="s">
        <v>649</v>
      </c>
      <c r="K43" s="19">
        <v>4.1446759259259258E-4</v>
      </c>
      <c r="L43" s="19">
        <v>4.0509259259259258E-4</v>
      </c>
      <c r="M43" s="19">
        <v>9.3749999999999975E-6</v>
      </c>
    </row>
    <row r="44" spans="1:13" x14ac:dyDescent="0.25">
      <c r="A44" s="6">
        <v>2025</v>
      </c>
      <c r="B44" s="61">
        <v>40009</v>
      </c>
      <c r="C44" s="6">
        <f t="shared" si="0"/>
        <v>12</v>
      </c>
      <c r="D44" s="6" t="s">
        <v>332</v>
      </c>
      <c r="E44" s="6" t="s">
        <v>376</v>
      </c>
      <c r="F44" s="6" t="s">
        <v>46</v>
      </c>
      <c r="G44" s="6" t="s">
        <v>63</v>
      </c>
      <c r="H44" s="61" t="s">
        <v>382</v>
      </c>
      <c r="I44" s="6" t="s">
        <v>388</v>
      </c>
      <c r="J44" s="6" t="s">
        <v>649</v>
      </c>
      <c r="K44" s="19">
        <v>4.4641203703703705E-4</v>
      </c>
      <c r="L44" s="19">
        <v>4.0509259259259258E-4</v>
      </c>
      <c r="M44" s="19">
        <v>4.1319444444444465E-5</v>
      </c>
    </row>
    <row r="45" spans="1:13" x14ac:dyDescent="0.25">
      <c r="A45" s="6">
        <v>2025</v>
      </c>
      <c r="B45" s="61">
        <v>39740</v>
      </c>
      <c r="C45" s="6">
        <f t="shared" si="0"/>
        <v>13</v>
      </c>
      <c r="D45" s="6" t="s">
        <v>125</v>
      </c>
      <c r="E45" s="6" t="s">
        <v>364</v>
      </c>
      <c r="F45" s="6" t="s">
        <v>47</v>
      </c>
      <c r="G45" s="6" t="s">
        <v>63</v>
      </c>
      <c r="H45" s="61" t="s">
        <v>382</v>
      </c>
      <c r="I45" s="6" t="s">
        <v>388</v>
      </c>
      <c r="J45" s="6" t="s">
        <v>649</v>
      </c>
      <c r="K45" s="19">
        <v>4.3859953703703704E-4</v>
      </c>
      <c r="L45" s="19">
        <v>3.9131944444444446E-4</v>
      </c>
      <c r="M45" s="19">
        <v>4.7280092592592578E-5</v>
      </c>
    </row>
    <row r="46" spans="1:13" x14ac:dyDescent="0.25">
      <c r="A46" s="6">
        <v>2025</v>
      </c>
      <c r="B46" s="61">
        <v>38865</v>
      </c>
      <c r="C46" s="6">
        <f t="shared" si="0"/>
        <v>15</v>
      </c>
      <c r="D46" s="6" t="s">
        <v>127</v>
      </c>
      <c r="E46" s="6" t="s">
        <v>364</v>
      </c>
      <c r="F46" s="6" t="s">
        <v>48</v>
      </c>
      <c r="G46" s="6" t="s">
        <v>63</v>
      </c>
      <c r="H46" s="61" t="s">
        <v>382</v>
      </c>
      <c r="I46" s="6" t="s">
        <v>388</v>
      </c>
      <c r="J46" s="6" t="s">
        <v>649</v>
      </c>
      <c r="K46" s="19">
        <v>4.3425925925925923E-4</v>
      </c>
      <c r="L46" s="19" t="s">
        <v>582</v>
      </c>
      <c r="M46" s="19">
        <v>7.1064814814814819E-5</v>
      </c>
    </row>
    <row r="47" spans="1:13" x14ac:dyDescent="0.25">
      <c r="A47" s="6">
        <v>2025</v>
      </c>
      <c r="B47" s="61">
        <v>39225</v>
      </c>
      <c r="C47" s="6">
        <f t="shared" si="0"/>
        <v>14</v>
      </c>
      <c r="D47" s="6" t="s">
        <v>333</v>
      </c>
      <c r="E47" s="6" t="s">
        <v>376</v>
      </c>
      <c r="F47" s="6" t="s">
        <v>47</v>
      </c>
      <c r="G47" s="6" t="s">
        <v>63</v>
      </c>
      <c r="H47" s="61" t="s">
        <v>382</v>
      </c>
      <c r="I47" s="6" t="s">
        <v>388</v>
      </c>
      <c r="J47" s="6" t="s">
        <v>649</v>
      </c>
      <c r="K47" s="19">
        <v>3.8993055555555553E-4</v>
      </c>
      <c r="L47" s="19">
        <v>3.7893518518518522E-4</v>
      </c>
      <c r="M47" s="19">
        <v>1.0995370370370304E-5</v>
      </c>
    </row>
    <row r="48" spans="1:13" x14ac:dyDescent="0.25">
      <c r="A48" s="6">
        <v>2025</v>
      </c>
      <c r="B48" s="61">
        <v>39225</v>
      </c>
      <c r="C48" s="6">
        <f t="shared" si="0"/>
        <v>14</v>
      </c>
      <c r="D48" s="6" t="s">
        <v>333</v>
      </c>
      <c r="E48" s="6" t="s">
        <v>376</v>
      </c>
      <c r="F48" s="6" t="s">
        <v>47</v>
      </c>
      <c r="G48" s="6" t="s">
        <v>63</v>
      </c>
      <c r="H48" s="61" t="s">
        <v>382</v>
      </c>
      <c r="I48" s="6" t="s">
        <v>388</v>
      </c>
      <c r="J48" s="6" t="s">
        <v>651</v>
      </c>
      <c r="K48" s="19">
        <v>8.8252314814814801E-4</v>
      </c>
      <c r="L48" s="19">
        <v>8.3645833333333326E-4</v>
      </c>
      <c r="M48" s="19">
        <v>4.6064814814814753E-5</v>
      </c>
    </row>
    <row r="49" spans="1:13" x14ac:dyDescent="0.25">
      <c r="A49" s="6">
        <v>2025</v>
      </c>
      <c r="B49" s="61">
        <v>40298</v>
      </c>
      <c r="C49" s="6">
        <f t="shared" si="0"/>
        <v>11</v>
      </c>
      <c r="D49" s="6" t="s">
        <v>331</v>
      </c>
      <c r="E49" s="6" t="s">
        <v>376</v>
      </c>
      <c r="F49" s="6" t="s">
        <v>46</v>
      </c>
      <c r="G49" s="6" t="s">
        <v>63</v>
      </c>
      <c r="H49" s="61" t="s">
        <v>382</v>
      </c>
      <c r="I49" s="6" t="s">
        <v>388</v>
      </c>
      <c r="J49" s="6" t="s">
        <v>649</v>
      </c>
      <c r="K49" s="19">
        <v>5.2812499999999995E-4</v>
      </c>
      <c r="L49" s="19">
        <v>4.5717592592592592E-4</v>
      </c>
      <c r="M49" s="19">
        <v>7.0949074074074024E-5</v>
      </c>
    </row>
    <row r="50" spans="1:13" x14ac:dyDescent="0.25">
      <c r="A50" s="6">
        <v>2025</v>
      </c>
      <c r="B50" s="61">
        <v>39349</v>
      </c>
      <c r="C50" s="6">
        <f t="shared" si="0"/>
        <v>14</v>
      </c>
      <c r="D50" s="6" t="s">
        <v>72</v>
      </c>
      <c r="E50" s="6" t="s">
        <v>78</v>
      </c>
      <c r="F50" s="6" t="s">
        <v>47</v>
      </c>
      <c r="G50" s="6" t="s">
        <v>63</v>
      </c>
      <c r="H50" s="61" t="s">
        <v>382</v>
      </c>
      <c r="I50" s="6" t="s">
        <v>388</v>
      </c>
      <c r="J50" s="6" t="s">
        <v>649</v>
      </c>
      <c r="K50" s="19">
        <v>4.2048611111111106E-4</v>
      </c>
      <c r="L50" s="19">
        <v>3.7893518518518522E-4</v>
      </c>
      <c r="M50" s="19">
        <v>4.1550925925925837E-5</v>
      </c>
    </row>
    <row r="51" spans="1:13" x14ac:dyDescent="0.25">
      <c r="A51" s="6">
        <v>2025</v>
      </c>
      <c r="B51" s="61">
        <v>39962</v>
      </c>
      <c r="C51" s="6">
        <f t="shared" si="0"/>
        <v>12</v>
      </c>
      <c r="D51" s="6" t="s">
        <v>245</v>
      </c>
      <c r="E51" s="6" t="s">
        <v>369</v>
      </c>
      <c r="F51" s="6" t="s">
        <v>46</v>
      </c>
      <c r="G51" s="6" t="s">
        <v>63</v>
      </c>
      <c r="H51" s="61" t="s">
        <v>386</v>
      </c>
      <c r="I51" s="6" t="s">
        <v>388</v>
      </c>
      <c r="J51" s="6" t="s">
        <v>11</v>
      </c>
      <c r="K51" s="19">
        <v>5.386574074074074E-4</v>
      </c>
      <c r="L51" s="19">
        <v>5.2083333333333333E-4</v>
      </c>
      <c r="M51" s="19">
        <v>1.7824074074074075E-5</v>
      </c>
    </row>
    <row r="52" spans="1:13" x14ac:dyDescent="0.25">
      <c r="A52" s="6">
        <v>2025</v>
      </c>
      <c r="B52" s="61">
        <v>39869</v>
      </c>
      <c r="C52" s="6">
        <f t="shared" si="0"/>
        <v>12</v>
      </c>
      <c r="D52" s="6" t="s">
        <v>246</v>
      </c>
      <c r="E52" s="6" t="s">
        <v>369</v>
      </c>
      <c r="F52" s="6" t="s">
        <v>46</v>
      </c>
      <c r="G52" s="6" t="s">
        <v>63</v>
      </c>
      <c r="H52" s="61" t="s">
        <v>386</v>
      </c>
      <c r="I52" s="6" t="s">
        <v>388</v>
      </c>
      <c r="J52" s="6" t="s">
        <v>11</v>
      </c>
      <c r="K52" s="19">
        <v>5.3564814814814816E-4</v>
      </c>
      <c r="L52" s="19">
        <v>5.2083333333333333E-4</v>
      </c>
      <c r="M52" s="19">
        <v>1.4814814814814834E-5</v>
      </c>
    </row>
    <row r="53" spans="1:13" x14ac:dyDescent="0.25">
      <c r="A53" s="6">
        <v>2025</v>
      </c>
      <c r="B53" s="61">
        <v>40295</v>
      </c>
      <c r="C53" s="6">
        <f t="shared" si="0"/>
        <v>11</v>
      </c>
      <c r="D53" s="6" t="s">
        <v>330</v>
      </c>
      <c r="E53" s="6" t="s">
        <v>376</v>
      </c>
      <c r="F53" s="6" t="s">
        <v>46</v>
      </c>
      <c r="G53" s="6" t="s">
        <v>63</v>
      </c>
      <c r="H53" s="61" t="s">
        <v>386</v>
      </c>
      <c r="I53" s="6" t="s">
        <v>388</v>
      </c>
      <c r="J53" s="6" t="s">
        <v>11</v>
      </c>
      <c r="K53" s="19">
        <v>5.9861111111111107E-4</v>
      </c>
      <c r="L53" s="19">
        <v>5.5694444444444444E-4</v>
      </c>
      <c r="M53" s="19">
        <v>4.1666666666666631E-5</v>
      </c>
    </row>
    <row r="54" spans="1:13" x14ac:dyDescent="0.25">
      <c r="A54" s="6">
        <v>2025</v>
      </c>
      <c r="B54" s="61">
        <v>39124</v>
      </c>
      <c r="C54" s="6">
        <f t="shared" si="0"/>
        <v>14</v>
      </c>
      <c r="D54" s="6" t="s">
        <v>248</v>
      </c>
      <c r="E54" s="6" t="s">
        <v>369</v>
      </c>
      <c r="F54" s="6" t="s">
        <v>47</v>
      </c>
      <c r="G54" s="6" t="s">
        <v>63</v>
      </c>
      <c r="H54" s="61" t="s">
        <v>386</v>
      </c>
      <c r="I54" s="6" t="s">
        <v>388</v>
      </c>
      <c r="J54" s="6" t="s">
        <v>11</v>
      </c>
      <c r="K54" s="19">
        <v>4.9733796296296299E-4</v>
      </c>
      <c r="L54" s="19" t="s">
        <v>573</v>
      </c>
      <c r="M54" s="19">
        <v>5.5555555555555545E-5</v>
      </c>
    </row>
    <row r="55" spans="1:13" x14ac:dyDescent="0.25">
      <c r="A55" s="6">
        <v>2025</v>
      </c>
      <c r="B55" s="61">
        <v>39012</v>
      </c>
      <c r="C55" s="6">
        <f t="shared" si="0"/>
        <v>15</v>
      </c>
      <c r="D55" s="6" t="s">
        <v>395</v>
      </c>
      <c r="E55" s="6" t="s">
        <v>372</v>
      </c>
      <c r="F55" s="6" t="s">
        <v>48</v>
      </c>
      <c r="G55" s="6" t="s">
        <v>63</v>
      </c>
      <c r="H55" s="61" t="s">
        <v>387</v>
      </c>
      <c r="I55" s="6" t="s">
        <v>388</v>
      </c>
      <c r="J55" s="6" t="s">
        <v>13</v>
      </c>
      <c r="K55" s="19">
        <v>4.6273148148148145E-4</v>
      </c>
      <c r="L55" s="19" t="s">
        <v>594</v>
      </c>
      <c r="M55" s="19">
        <v>7.0949074074074024E-5</v>
      </c>
    </row>
    <row r="56" spans="1:13" x14ac:dyDescent="0.25">
      <c r="A56" s="6">
        <v>2025</v>
      </c>
      <c r="B56" s="61">
        <v>39962</v>
      </c>
      <c r="C56" s="6">
        <f t="shared" si="0"/>
        <v>12</v>
      </c>
      <c r="D56" s="6" t="s">
        <v>245</v>
      </c>
      <c r="E56" s="6" t="s">
        <v>369</v>
      </c>
      <c r="F56" s="6" t="s">
        <v>46</v>
      </c>
      <c r="G56" s="6" t="s">
        <v>63</v>
      </c>
      <c r="H56" s="61" t="s">
        <v>387</v>
      </c>
      <c r="I56" s="6" t="s">
        <v>388</v>
      </c>
      <c r="J56" s="6" t="s">
        <v>13</v>
      </c>
      <c r="K56" s="19">
        <v>4.7511574074074068E-4</v>
      </c>
      <c r="L56" s="19">
        <v>4.8611111111111104E-4</v>
      </c>
      <c r="M56" s="19">
        <v>-1.0995370370370358E-5</v>
      </c>
    </row>
    <row r="57" spans="1:13" x14ac:dyDescent="0.25">
      <c r="A57" s="6">
        <v>2025</v>
      </c>
      <c r="B57" s="61">
        <v>39962</v>
      </c>
      <c r="C57" s="6">
        <f t="shared" si="0"/>
        <v>12</v>
      </c>
      <c r="D57" s="6" t="s">
        <v>245</v>
      </c>
      <c r="E57" s="6" t="s">
        <v>369</v>
      </c>
      <c r="F57" s="6" t="s">
        <v>46</v>
      </c>
      <c r="G57" s="6" t="s">
        <v>63</v>
      </c>
      <c r="H57" s="61" t="s">
        <v>387</v>
      </c>
      <c r="I57" s="6" t="s">
        <v>388</v>
      </c>
      <c r="J57" s="6" t="s">
        <v>16</v>
      </c>
      <c r="K57" s="19">
        <v>1.0886574074074073E-3</v>
      </c>
      <c r="L57" s="19">
        <v>1.0292824074074074E-3</v>
      </c>
      <c r="M57" s="19">
        <v>5.9374999999999966E-5</v>
      </c>
    </row>
    <row r="58" spans="1:13" x14ac:dyDescent="0.25">
      <c r="A58" s="6">
        <v>2025</v>
      </c>
      <c r="B58" s="61">
        <v>39740</v>
      </c>
      <c r="C58" s="6">
        <f t="shared" si="0"/>
        <v>13</v>
      </c>
      <c r="D58" s="6" t="s">
        <v>125</v>
      </c>
      <c r="E58" s="6" t="s">
        <v>364</v>
      </c>
      <c r="F58" s="6" t="s">
        <v>47</v>
      </c>
      <c r="G58" s="6" t="s">
        <v>63</v>
      </c>
      <c r="H58" s="61" t="s">
        <v>387</v>
      </c>
      <c r="I58" s="6" t="s">
        <v>388</v>
      </c>
      <c r="J58" s="6" t="s">
        <v>13</v>
      </c>
      <c r="K58" s="19">
        <v>4.697916666666667E-4</v>
      </c>
      <c r="L58" s="19" t="s">
        <v>566</v>
      </c>
      <c r="M58" s="19">
        <v>3.1365740740740768E-5</v>
      </c>
    </row>
    <row r="59" spans="1:13" x14ac:dyDescent="0.25">
      <c r="A59" s="6">
        <v>2025</v>
      </c>
      <c r="B59" s="61">
        <v>39740</v>
      </c>
      <c r="C59" s="6">
        <f t="shared" si="0"/>
        <v>13</v>
      </c>
      <c r="D59" s="6" t="s">
        <v>125</v>
      </c>
      <c r="E59" s="6" t="s">
        <v>364</v>
      </c>
      <c r="F59" s="6" t="s">
        <v>47</v>
      </c>
      <c r="G59" s="6" t="s">
        <v>63</v>
      </c>
      <c r="H59" s="61" t="s">
        <v>387</v>
      </c>
      <c r="I59" s="6" t="s">
        <v>388</v>
      </c>
      <c r="J59" s="6" t="s">
        <v>16</v>
      </c>
      <c r="K59" s="19">
        <v>1.1005787037037037E-3</v>
      </c>
      <c r="L59" s="19" t="s">
        <v>563</v>
      </c>
      <c r="M59" s="19">
        <v>6.4351851851851896E-5</v>
      </c>
    </row>
    <row r="60" spans="1:13" x14ac:dyDescent="0.25">
      <c r="A60" s="6">
        <v>2025</v>
      </c>
      <c r="B60" s="61">
        <v>38865</v>
      </c>
      <c r="C60" s="6">
        <f t="shared" si="0"/>
        <v>15</v>
      </c>
      <c r="D60" s="6" t="s">
        <v>127</v>
      </c>
      <c r="E60" s="6" t="s">
        <v>364</v>
      </c>
      <c r="F60" s="6" t="s">
        <v>48</v>
      </c>
      <c r="G60" s="6" t="s">
        <v>63</v>
      </c>
      <c r="H60" s="61" t="s">
        <v>387</v>
      </c>
      <c r="I60" s="6" t="s">
        <v>388</v>
      </c>
      <c r="J60" s="6" t="s">
        <v>13</v>
      </c>
      <c r="K60" s="19">
        <v>4.5393518518518515E-4</v>
      </c>
      <c r="L60" s="19" t="s">
        <v>594</v>
      </c>
      <c r="M60" s="19">
        <v>6.2152777777777727E-5</v>
      </c>
    </row>
    <row r="61" spans="1:13" x14ac:dyDescent="0.25">
      <c r="A61" s="6">
        <v>2025</v>
      </c>
      <c r="B61" s="61">
        <v>39263</v>
      </c>
      <c r="C61" s="6">
        <f t="shared" si="0"/>
        <v>14</v>
      </c>
      <c r="D61" s="6" t="s">
        <v>126</v>
      </c>
      <c r="E61" s="6" t="s">
        <v>364</v>
      </c>
      <c r="F61" s="6" t="s">
        <v>47</v>
      </c>
      <c r="G61" s="6" t="s">
        <v>63</v>
      </c>
      <c r="H61" s="61" t="s">
        <v>387</v>
      </c>
      <c r="I61" s="6" t="s">
        <v>388</v>
      </c>
      <c r="J61" s="6" t="s">
        <v>13</v>
      </c>
      <c r="K61" s="19">
        <v>4.6296296296296298E-4</v>
      </c>
      <c r="L61" s="19" t="s">
        <v>577</v>
      </c>
      <c r="M61" s="19">
        <v>5.0000000000000023E-5</v>
      </c>
    </row>
    <row r="62" spans="1:13" x14ac:dyDescent="0.25">
      <c r="A62" s="6">
        <v>2025</v>
      </c>
      <c r="B62" s="61">
        <v>39225</v>
      </c>
      <c r="C62" s="6">
        <f t="shared" si="0"/>
        <v>14</v>
      </c>
      <c r="D62" s="6" t="s">
        <v>333</v>
      </c>
      <c r="E62" s="6" t="s">
        <v>376</v>
      </c>
      <c r="F62" s="6" t="s">
        <v>47</v>
      </c>
      <c r="G62" s="6" t="s">
        <v>63</v>
      </c>
      <c r="H62" s="61" t="s">
        <v>387</v>
      </c>
      <c r="I62" s="6" t="s">
        <v>388</v>
      </c>
      <c r="J62" s="6" t="s">
        <v>13</v>
      </c>
      <c r="K62" s="19">
        <v>4.1157407407407408E-4</v>
      </c>
      <c r="L62" s="19" t="s">
        <v>577</v>
      </c>
      <c r="M62" s="19">
        <v>-1.3888888888888805E-6</v>
      </c>
    </row>
    <row r="63" spans="1:13" x14ac:dyDescent="0.25">
      <c r="A63" s="6">
        <v>2025</v>
      </c>
      <c r="B63" s="61">
        <v>40298</v>
      </c>
      <c r="C63" s="6">
        <f t="shared" si="0"/>
        <v>11</v>
      </c>
      <c r="D63" s="6" t="s">
        <v>331</v>
      </c>
      <c r="E63" s="6" t="s">
        <v>376</v>
      </c>
      <c r="F63" s="6" t="s">
        <v>46</v>
      </c>
      <c r="G63" s="6" t="s">
        <v>63</v>
      </c>
      <c r="H63" s="61" t="s">
        <v>387</v>
      </c>
      <c r="I63" s="6" t="s">
        <v>388</v>
      </c>
      <c r="J63" s="6" t="s">
        <v>13</v>
      </c>
      <c r="K63" s="19">
        <v>5.877314814814815E-4</v>
      </c>
      <c r="L63" s="19">
        <v>5.3136574074074078E-4</v>
      </c>
      <c r="M63" s="19">
        <v>5.6365740740740725E-5</v>
      </c>
    </row>
    <row r="64" spans="1:13" x14ac:dyDescent="0.25">
      <c r="A64" s="6">
        <v>2025</v>
      </c>
      <c r="B64" s="61">
        <v>39349</v>
      </c>
      <c r="C64" s="6">
        <f t="shared" si="0"/>
        <v>14</v>
      </c>
      <c r="D64" s="6" t="s">
        <v>72</v>
      </c>
      <c r="E64" s="6" t="s">
        <v>78</v>
      </c>
      <c r="F64" s="6" t="s">
        <v>47</v>
      </c>
      <c r="G64" s="6" t="s">
        <v>63</v>
      </c>
      <c r="H64" s="61" t="s">
        <v>387</v>
      </c>
      <c r="I64" s="6" t="s">
        <v>388</v>
      </c>
      <c r="J64" s="6" t="s">
        <v>13</v>
      </c>
      <c r="K64" s="19">
        <v>3.9560185185185184E-4</v>
      </c>
      <c r="L64" s="19" t="s">
        <v>577</v>
      </c>
      <c r="M64" s="19">
        <v>-1.7361111111111114E-5</v>
      </c>
    </row>
    <row r="65" spans="1:13" x14ac:dyDescent="0.25">
      <c r="A65" s="6">
        <v>2025</v>
      </c>
      <c r="B65" s="61">
        <v>39012</v>
      </c>
      <c r="C65" s="6">
        <f t="shared" si="0"/>
        <v>15</v>
      </c>
      <c r="D65" s="6" t="s">
        <v>395</v>
      </c>
      <c r="E65" s="6" t="s">
        <v>372</v>
      </c>
      <c r="F65" s="6" t="s">
        <v>48</v>
      </c>
      <c r="G65" s="6" t="s">
        <v>63</v>
      </c>
      <c r="H65" s="61" t="s">
        <v>385</v>
      </c>
      <c r="I65" s="6" t="s">
        <v>388</v>
      </c>
      <c r="J65" s="6" t="s">
        <v>12</v>
      </c>
      <c r="K65" s="19">
        <v>5.5046296296296299E-4</v>
      </c>
      <c r="L65" s="19" t="s">
        <v>591</v>
      </c>
      <c r="M65" s="19">
        <v>6.9675925925925992E-5</v>
      </c>
    </row>
    <row r="66" spans="1:13" x14ac:dyDescent="0.25">
      <c r="A66" s="6">
        <v>2025</v>
      </c>
      <c r="B66" s="61">
        <v>39740</v>
      </c>
      <c r="C66" s="6">
        <f t="shared" si="0"/>
        <v>13</v>
      </c>
      <c r="D66" s="6" t="s">
        <v>125</v>
      </c>
      <c r="E66" s="6" t="s">
        <v>364</v>
      </c>
      <c r="F66" s="6" t="s">
        <v>47</v>
      </c>
      <c r="G66" s="6" t="s">
        <v>63</v>
      </c>
      <c r="H66" s="61" t="s">
        <v>385</v>
      </c>
      <c r="I66" s="6" t="s">
        <v>388</v>
      </c>
      <c r="J66" s="6" t="s">
        <v>12</v>
      </c>
      <c r="K66" s="19">
        <v>5.1250000000000004E-4</v>
      </c>
      <c r="L66" s="19">
        <v>5.4201388888888886E-4</v>
      </c>
      <c r="M66" s="19">
        <v>-2.9513888888888819E-5</v>
      </c>
    </row>
    <row r="67" spans="1:13" x14ac:dyDescent="0.25">
      <c r="A67" s="6">
        <v>2025</v>
      </c>
      <c r="B67" s="61">
        <v>39740</v>
      </c>
      <c r="C67" s="6">
        <f t="shared" ref="C67:C75" si="1">A67-YEAR(B67)</f>
        <v>13</v>
      </c>
      <c r="D67" s="6" t="s">
        <v>125</v>
      </c>
      <c r="E67" s="6" t="s">
        <v>364</v>
      </c>
      <c r="F67" s="6" t="s">
        <v>47</v>
      </c>
      <c r="G67" s="6" t="s">
        <v>63</v>
      </c>
      <c r="H67" s="61" t="s">
        <v>385</v>
      </c>
      <c r="I67" s="6" t="s">
        <v>388</v>
      </c>
      <c r="J67" s="6" t="s">
        <v>18</v>
      </c>
      <c r="K67" s="19">
        <v>1.1675925925925925E-3</v>
      </c>
      <c r="L67" s="19" t="s">
        <v>567</v>
      </c>
      <c r="M67" s="19">
        <v>5.3125000000000004E-5</v>
      </c>
    </row>
    <row r="68" spans="1:13" x14ac:dyDescent="0.25">
      <c r="A68" s="6">
        <v>2025</v>
      </c>
      <c r="B68" s="61">
        <v>39263</v>
      </c>
      <c r="C68" s="6">
        <f t="shared" si="1"/>
        <v>14</v>
      </c>
      <c r="D68" s="6" t="s">
        <v>126</v>
      </c>
      <c r="E68" s="6" t="s">
        <v>364</v>
      </c>
      <c r="F68" s="6" t="s">
        <v>47</v>
      </c>
      <c r="G68" s="6" t="s">
        <v>63</v>
      </c>
      <c r="H68" s="61" t="s">
        <v>385</v>
      </c>
      <c r="I68" s="6" t="s">
        <v>388</v>
      </c>
      <c r="J68" s="6" t="s">
        <v>12</v>
      </c>
      <c r="K68" s="19">
        <v>5.7800925925925923E-4</v>
      </c>
      <c r="L68" s="19">
        <v>5.1423611111111114E-4</v>
      </c>
      <c r="M68" s="19">
        <v>6.3773148148148088E-5</v>
      </c>
    </row>
    <row r="69" spans="1:13" x14ac:dyDescent="0.25">
      <c r="A69" s="6">
        <v>2025</v>
      </c>
      <c r="B69" s="61">
        <v>39225</v>
      </c>
      <c r="C69" s="6">
        <f t="shared" si="1"/>
        <v>14</v>
      </c>
      <c r="D69" s="6" t="s">
        <v>333</v>
      </c>
      <c r="E69" s="6" t="s">
        <v>376</v>
      </c>
      <c r="F69" s="6" t="s">
        <v>47</v>
      </c>
      <c r="G69" s="6" t="s">
        <v>63</v>
      </c>
      <c r="H69" s="61" t="s">
        <v>385</v>
      </c>
      <c r="I69" s="6" t="s">
        <v>388</v>
      </c>
      <c r="J69" s="6" t="s">
        <v>12</v>
      </c>
      <c r="K69" s="19">
        <v>5.6944444444444447E-4</v>
      </c>
      <c r="L69" s="19">
        <v>5.1423611111111114E-4</v>
      </c>
      <c r="M69" s="19">
        <v>5.5208333333333325E-5</v>
      </c>
    </row>
    <row r="70" spans="1:13" x14ac:dyDescent="0.25">
      <c r="A70" s="6">
        <v>2025</v>
      </c>
      <c r="B70" s="61">
        <v>40298</v>
      </c>
      <c r="C70" s="6">
        <f t="shared" si="1"/>
        <v>11</v>
      </c>
      <c r="D70" s="6" t="s">
        <v>331</v>
      </c>
      <c r="E70" s="6" t="s">
        <v>376</v>
      </c>
      <c r="F70" s="6" t="s">
        <v>46</v>
      </c>
      <c r="G70" s="6" t="s">
        <v>63</v>
      </c>
      <c r="H70" s="61" t="s">
        <v>385</v>
      </c>
      <c r="I70" s="6" t="s">
        <v>388</v>
      </c>
      <c r="J70" s="6" t="s">
        <v>12</v>
      </c>
      <c r="K70" s="19">
        <v>6.2731481481481481E-4</v>
      </c>
      <c r="L70" s="19">
        <v>6.0856481481481482E-4</v>
      </c>
      <c r="M70" s="19">
        <v>1.8749999999999995E-5</v>
      </c>
    </row>
    <row r="71" spans="1:13" x14ac:dyDescent="0.25">
      <c r="A71" s="6">
        <v>2025</v>
      </c>
      <c r="B71" s="61">
        <v>39349</v>
      </c>
      <c r="C71" s="6">
        <f t="shared" si="1"/>
        <v>14</v>
      </c>
      <c r="D71" s="6" t="s">
        <v>72</v>
      </c>
      <c r="E71" s="6" t="s">
        <v>78</v>
      </c>
      <c r="F71" s="6" t="s">
        <v>47</v>
      </c>
      <c r="G71" s="6" t="s">
        <v>63</v>
      </c>
      <c r="H71" s="61" t="s">
        <v>385</v>
      </c>
      <c r="I71" s="6" t="s">
        <v>388</v>
      </c>
      <c r="J71" s="6" t="s">
        <v>12</v>
      </c>
      <c r="K71" s="19">
        <v>5.7037037037037039E-4</v>
      </c>
      <c r="L71" s="19">
        <v>5.1423611111111114E-4</v>
      </c>
      <c r="M71" s="19">
        <v>5.6134259259259245E-5</v>
      </c>
    </row>
    <row r="72" spans="1:13" x14ac:dyDescent="0.25">
      <c r="A72" s="6">
        <v>2025</v>
      </c>
      <c r="B72" s="61">
        <v>39349</v>
      </c>
      <c r="C72" s="6">
        <f t="shared" si="1"/>
        <v>14</v>
      </c>
      <c r="D72" s="6" t="s">
        <v>72</v>
      </c>
      <c r="E72" s="6" t="s">
        <v>78</v>
      </c>
      <c r="F72" s="6" t="s">
        <v>47</v>
      </c>
      <c r="G72" s="6" t="s">
        <v>63</v>
      </c>
      <c r="H72" s="61" t="s">
        <v>385</v>
      </c>
      <c r="I72" s="6" t="s">
        <v>388</v>
      </c>
      <c r="J72" s="6" t="s">
        <v>18</v>
      </c>
      <c r="K72" s="19">
        <v>9.9826388888888881E-4</v>
      </c>
      <c r="L72" s="19" t="s">
        <v>578</v>
      </c>
      <c r="M72" s="19">
        <v>-5.7870370370372189E-6</v>
      </c>
    </row>
    <row r="73" spans="1:13" x14ac:dyDescent="0.25">
      <c r="A73" s="6">
        <v>2025</v>
      </c>
      <c r="B73" s="61">
        <v>39962</v>
      </c>
      <c r="C73" s="6">
        <f t="shared" si="1"/>
        <v>12</v>
      </c>
      <c r="D73" s="6" t="s">
        <v>245</v>
      </c>
      <c r="E73" s="6" t="s">
        <v>369</v>
      </c>
      <c r="F73" s="6" t="s">
        <v>46</v>
      </c>
      <c r="G73" s="6" t="s">
        <v>63</v>
      </c>
      <c r="H73" s="61" t="s">
        <v>384</v>
      </c>
      <c r="I73" s="6" t="s">
        <v>388</v>
      </c>
      <c r="J73" s="6" t="s">
        <v>11</v>
      </c>
      <c r="K73" s="19">
        <v>5.7592592592592591E-4</v>
      </c>
      <c r="L73" s="19">
        <v>5.2083333333333333E-4</v>
      </c>
      <c r="M73" s="19">
        <v>5.5092592592592585E-5</v>
      </c>
    </row>
    <row r="74" spans="1:13" x14ac:dyDescent="0.25">
      <c r="A74" s="6">
        <v>2025</v>
      </c>
      <c r="B74" s="61">
        <v>39740</v>
      </c>
      <c r="C74" s="6">
        <f t="shared" si="1"/>
        <v>13</v>
      </c>
      <c r="D74" s="6" t="s">
        <v>125</v>
      </c>
      <c r="E74" s="6" t="s">
        <v>364</v>
      </c>
      <c r="F74" s="6" t="s">
        <v>47</v>
      </c>
      <c r="G74" s="6" t="s">
        <v>63</v>
      </c>
      <c r="H74" s="61" t="s">
        <v>384</v>
      </c>
      <c r="I74" s="6" t="s">
        <v>388</v>
      </c>
      <c r="J74" s="6" t="s">
        <v>20</v>
      </c>
      <c r="K74" s="19">
        <v>1.2340277777777779E-3</v>
      </c>
      <c r="L74" s="19">
        <v>1.1884259259259261E-3</v>
      </c>
      <c r="M74" s="19">
        <v>4.5601851851851793E-5</v>
      </c>
    </row>
    <row r="75" spans="1:13" x14ac:dyDescent="0.25">
      <c r="A75" s="6">
        <v>2025</v>
      </c>
      <c r="B75" s="61">
        <v>39225</v>
      </c>
      <c r="C75" s="6">
        <f t="shared" si="1"/>
        <v>14</v>
      </c>
      <c r="D75" s="6" t="s">
        <v>333</v>
      </c>
      <c r="E75" s="6" t="s">
        <v>376</v>
      </c>
      <c r="F75" s="6" t="s">
        <v>47</v>
      </c>
      <c r="G75" s="6" t="s">
        <v>63</v>
      </c>
      <c r="H75" s="61" t="s">
        <v>384</v>
      </c>
      <c r="I75" s="6" t="s">
        <v>388</v>
      </c>
      <c r="J75" s="6" t="s">
        <v>11</v>
      </c>
      <c r="K75" s="19">
        <v>5.0960648148148154E-4</v>
      </c>
      <c r="L75" s="19" t="s">
        <v>573</v>
      </c>
      <c r="M75" s="19">
        <v>6.7824074074074097E-5</v>
      </c>
    </row>
  </sheetData>
  <conditionalFormatting sqref="Z1:Z1048576">
    <cfRule type="cellIs" dxfId="9" priority="1" operator="lessThan">
      <formula>0</formula>
    </cfRule>
    <cfRule type="cellIs" dxfId="8" priority="2" operator="lessThan">
      <formula>0.0000810185185185185</formula>
    </cfRule>
    <cfRule type="cellIs" dxfId="7" priority="3" operator="lessThan">
      <formula>0.0000810185185185185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0E9-274A-4117-AEB7-8F8316E29B76}">
  <sheetPr filterMode="1"/>
  <dimension ref="A1:Z428"/>
  <sheetViews>
    <sheetView tabSelected="1" topLeftCell="H1" workbookViewId="0">
      <selection activeCell="M19" sqref="M19"/>
    </sheetView>
  </sheetViews>
  <sheetFormatPr baseColWidth="10" defaultRowHeight="15" x14ac:dyDescent="0.25"/>
  <cols>
    <col min="3" max="3" width="4.5703125" style="1" bestFit="1" customWidth="1"/>
    <col min="4" max="4" width="34.140625" style="1" bestFit="1" customWidth="1"/>
    <col min="5" max="5" width="19.28515625" style="1" bestFit="1" customWidth="1"/>
    <col min="6" max="6" width="10.7109375" style="1" bestFit="1" customWidth="1"/>
    <col min="7" max="7" width="5.42578125" style="1" bestFit="1" customWidth="1"/>
    <col min="8" max="8" width="15.42578125" style="1" bestFit="1" customWidth="1"/>
    <col min="9" max="9" width="24.5703125" style="1" bestFit="1" customWidth="1"/>
    <col min="10" max="10" width="14.7109375" style="1" bestFit="1" customWidth="1"/>
    <col min="11" max="11" width="8" style="1" bestFit="1" customWidth="1"/>
    <col min="12" max="12" width="11.7109375" style="1" customWidth="1"/>
    <col min="13" max="13" width="11.140625" style="1" customWidth="1"/>
    <col min="15" max="15" width="18.28515625" bestFit="1" customWidth="1"/>
    <col min="16" max="16" width="5.5703125" bestFit="1" customWidth="1"/>
    <col min="17" max="17" width="34.140625" bestFit="1" customWidth="1"/>
    <col min="18" max="18" width="19.28515625" style="1" bestFit="1" customWidth="1"/>
    <col min="19" max="19" width="10.5703125" style="1" bestFit="1" customWidth="1"/>
    <col min="20" max="20" width="5.28515625" style="1" bestFit="1" customWidth="1"/>
    <col min="21" max="21" width="15.1406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5" width="14.28515625" style="3" customWidth="1"/>
    <col min="26" max="26" width="13.7109375" style="3" customWidth="1"/>
  </cols>
  <sheetData>
    <row r="1" spans="1:26" ht="36" x14ac:dyDescent="0.25">
      <c r="A1" s="41" t="s">
        <v>0</v>
      </c>
      <c r="B1" s="42" t="s">
        <v>1</v>
      </c>
      <c r="C1" s="41" t="s">
        <v>3</v>
      </c>
      <c r="D1" s="41" t="s">
        <v>2</v>
      </c>
      <c r="E1" s="41" t="s">
        <v>4</v>
      </c>
      <c r="F1" s="41" t="s">
        <v>43</v>
      </c>
      <c r="G1" s="41" t="s">
        <v>62</v>
      </c>
      <c r="H1" s="42" t="s">
        <v>5</v>
      </c>
      <c r="I1" s="41" t="s">
        <v>6</v>
      </c>
      <c r="J1" s="41" t="s">
        <v>7</v>
      </c>
      <c r="K1" s="44" t="s">
        <v>8</v>
      </c>
      <c r="L1" s="40" t="s">
        <v>465</v>
      </c>
      <c r="M1" s="40" t="s">
        <v>665</v>
      </c>
      <c r="O1" s="18" t="str" cm="1">
        <f t="array" ref="O1:Z286">_xlfn._xlws.PY(1,0,C1:M500)</f>
        <v/>
      </c>
      <c r="P1" s="67" t="str">
        <v>EDAD</v>
      </c>
      <c r="Q1" s="67" t="str">
        <v>ATLETA</v>
      </c>
      <c r="R1" s="67" t="str">
        <v>EQUIPO</v>
      </c>
      <c r="S1" s="67" t="str">
        <v>CATEGORIA</v>
      </c>
      <c r="T1" s="67" t="str">
        <v>SEXO</v>
      </c>
      <c r="U1" s="67" t="str">
        <v>F. COMPETENCIA</v>
      </c>
      <c r="V1" s="67" t="str">
        <v>COMPETENCIA</v>
      </c>
      <c r="W1" s="67" t="str">
        <v>PRUEBA</v>
      </c>
      <c r="X1" s="68" t="str">
        <v>TIEMPO</v>
      </c>
      <c r="Y1" s="68" t="str">
        <v>Marca Referencia 2024</v>
      </c>
      <c r="Z1" s="68" t="str">
        <v>FALTA PARA M. 6 seg.</v>
      </c>
    </row>
    <row r="2" spans="1:26" hidden="1" x14ac:dyDescent="0.25">
      <c r="A2" s="1">
        <v>2025</v>
      </c>
      <c r="B2" s="4">
        <v>39558</v>
      </c>
      <c r="C2" s="1">
        <f>A2-YEAR(B2)</f>
        <v>13</v>
      </c>
      <c r="D2" s="2" t="s">
        <v>188</v>
      </c>
      <c r="E2" s="1" t="s">
        <v>367</v>
      </c>
      <c r="F2" s="1" t="s">
        <v>46</v>
      </c>
      <c r="G2" s="1" t="s">
        <v>64</v>
      </c>
      <c r="H2" s="4">
        <v>43892</v>
      </c>
      <c r="I2" s="1" t="s">
        <v>69</v>
      </c>
      <c r="J2" s="1" t="s">
        <v>11</v>
      </c>
      <c r="K2" s="3">
        <v>5.807870370370371E-4</v>
      </c>
      <c r="L2" s="3">
        <v>4.3981481481481481E-4</v>
      </c>
      <c r="M2" s="3">
        <v>1.4097222222222229E-4</v>
      </c>
      <c r="O2">
        <v>212</v>
      </c>
      <c r="P2">
        <v>12</v>
      </c>
      <c r="Q2" t="str">
        <v>ABRAHAM ARENAS COGOLLO</v>
      </c>
      <c r="R2" s="1" t="str">
        <v>DELFINES</v>
      </c>
      <c r="S2" s="1" t="str">
        <v>INFANTIL A</v>
      </c>
      <c r="T2" s="1" t="str">
        <v>M</v>
      </c>
      <c r="U2" s="1" t="str">
        <v>17/02/2024</v>
      </c>
      <c r="V2" s="1" t="str">
        <v>CHEQUEO DEPARTAMENTAL</v>
      </c>
      <c r="W2" s="1" t="str">
        <v>100m LIBRE</v>
      </c>
      <c r="X2" s="3" vm="3">
        <v>1.5157343749999999E-3</v>
      </c>
      <c r="Y2" s="3" vm="4">
        <v>8.1018518518518516E-4</v>
      </c>
      <c r="Z2" s="3" vm="5">
        <v>7.0555468750000002E-4</v>
      </c>
    </row>
    <row r="3" spans="1:26" hidden="1" x14ac:dyDescent="0.25">
      <c r="A3" s="1">
        <v>2025</v>
      </c>
      <c r="B3" s="4">
        <v>39558</v>
      </c>
      <c r="C3" s="1">
        <f t="shared" ref="C3:C66" si="0">A3-YEAR(B3)</f>
        <v>13</v>
      </c>
      <c r="D3" s="2" t="s">
        <v>188</v>
      </c>
      <c r="E3" s="1" t="s">
        <v>367</v>
      </c>
      <c r="F3" s="1" t="s">
        <v>46</v>
      </c>
      <c r="G3" s="1" t="s">
        <v>64</v>
      </c>
      <c r="H3" s="4">
        <v>43892</v>
      </c>
      <c r="I3" s="1" t="s">
        <v>69</v>
      </c>
      <c r="J3" s="1" t="s">
        <v>12</v>
      </c>
      <c r="K3" s="3">
        <v>6.1701388888888895E-4</v>
      </c>
      <c r="L3" s="3">
        <v>4.8611111111111104E-4</v>
      </c>
      <c r="M3" s="3">
        <v>1.3090277777777791E-4</v>
      </c>
      <c r="O3">
        <v>211</v>
      </c>
      <c r="P3">
        <v>12</v>
      </c>
      <c r="Q3" t="str">
        <v>ABRAHAM ARENAS COGOLLO</v>
      </c>
      <c r="R3" s="1" t="str">
        <v>DELFINES</v>
      </c>
      <c r="S3" s="1" t="str">
        <v>INFANTIL A</v>
      </c>
      <c r="T3" s="1" t="str">
        <v>M</v>
      </c>
      <c r="U3" s="1" t="str">
        <v>17/02/2024</v>
      </c>
      <c r="V3" s="1" t="str">
        <v>CHEQUEO DEPARTAMENTAL</v>
      </c>
      <c r="W3" s="1" t="str">
        <v>50m LIBRE</v>
      </c>
      <c r="X3" s="3" vm="6">
        <v>7.3390624999999997E-4</v>
      </c>
      <c r="Y3" s="3" vm="7">
        <v>3.9756250000000002E-4</v>
      </c>
      <c r="Z3" s="3" vm="8">
        <v>3.3633593749999999E-4</v>
      </c>
    </row>
    <row r="4" spans="1:26" hidden="1" x14ac:dyDescent="0.25">
      <c r="A4" s="1">
        <v>2025</v>
      </c>
      <c r="B4" s="4">
        <v>39884</v>
      </c>
      <c r="C4" s="1">
        <f t="shared" si="0"/>
        <v>12</v>
      </c>
      <c r="D4" s="2" t="s">
        <v>259</v>
      </c>
      <c r="E4" s="1" t="s">
        <v>369</v>
      </c>
      <c r="F4" s="1" t="s">
        <v>46</v>
      </c>
      <c r="G4" s="1" t="s">
        <v>64</v>
      </c>
      <c r="H4" s="4">
        <v>43892</v>
      </c>
      <c r="I4" s="1" t="s">
        <v>69</v>
      </c>
      <c r="J4" s="1" t="s">
        <v>649</v>
      </c>
      <c r="K4" s="3">
        <v>5.2986111111111105E-4</v>
      </c>
      <c r="L4" s="3">
        <v>3.9756944444444448E-4</v>
      </c>
      <c r="M4" s="3">
        <v>1.3229166666666657E-4</v>
      </c>
      <c r="O4">
        <v>73</v>
      </c>
      <c r="P4">
        <v>11</v>
      </c>
      <c r="Q4" t="str">
        <v>ABRAHAM ELIAS BRU ROBLES</v>
      </c>
      <c r="R4" s="1" t="str">
        <v>AVATAR</v>
      </c>
      <c r="S4" s="1" t="str">
        <v>PRE B</v>
      </c>
      <c r="T4" s="1" t="str">
        <v>M</v>
      </c>
      <c r="U4" s="1" vm="9">
        <v>44130</v>
      </c>
      <c r="V4" s="1" t="str">
        <v>V CAIMAN DE ORO</v>
      </c>
      <c r="W4" s="1" t="str">
        <v>100m LIBRE</v>
      </c>
      <c r="X4" s="3" vm="10">
        <v>1.2444375000000001E-3</v>
      </c>
      <c r="Y4" s="3" vm="4">
        <v>8.1018518518518516E-4</v>
      </c>
      <c r="Z4" s="3" vm="11">
        <v>4.3425781250000002E-4</v>
      </c>
    </row>
    <row r="5" spans="1:26" hidden="1" x14ac:dyDescent="0.25">
      <c r="A5" s="1">
        <v>2025</v>
      </c>
      <c r="B5" s="4">
        <v>39884</v>
      </c>
      <c r="C5" s="1">
        <f t="shared" si="0"/>
        <v>12</v>
      </c>
      <c r="D5" s="2" t="s">
        <v>259</v>
      </c>
      <c r="E5" s="1" t="s">
        <v>369</v>
      </c>
      <c r="F5" s="1" t="s">
        <v>46</v>
      </c>
      <c r="G5" s="1" t="s">
        <v>64</v>
      </c>
      <c r="H5" s="4">
        <v>43892</v>
      </c>
      <c r="I5" s="1" t="s">
        <v>69</v>
      </c>
      <c r="J5" s="1" t="s">
        <v>651</v>
      </c>
      <c r="K5" s="3">
        <v>1.3184027777777777E-3</v>
      </c>
      <c r="L5" s="3">
        <v>8.1018518518518516E-4</v>
      </c>
      <c r="M5" s="3">
        <v>5.0821759259259255E-4</v>
      </c>
      <c r="O5">
        <v>74</v>
      </c>
      <c r="P5">
        <v>11</v>
      </c>
      <c r="Q5" t="str">
        <v>ABRAHAM ELIAS BRU ROBLES</v>
      </c>
      <c r="R5" s="1" t="str">
        <v>AVATAR</v>
      </c>
      <c r="S5" s="1" t="str">
        <v>PRE B</v>
      </c>
      <c r="T5" s="1" t="str">
        <v>M</v>
      </c>
      <c r="U5" s="1" vm="9">
        <v>44130</v>
      </c>
      <c r="V5" s="1" t="str">
        <v>V CAIMAN DE ORO</v>
      </c>
      <c r="W5" s="1" t="str">
        <v>50m ESPALDA</v>
      </c>
      <c r="X5" s="3" vm="12">
        <v>7.1793750000000004E-4</v>
      </c>
      <c r="Y5" s="3" vm="13">
        <v>4.8911718749999997E-4</v>
      </c>
      <c r="Z5" s="3" vm="14">
        <v>2.2881250000000001E-4</v>
      </c>
    </row>
    <row r="6" spans="1:26" hidden="1" x14ac:dyDescent="0.25">
      <c r="A6" s="1">
        <v>2025</v>
      </c>
      <c r="B6" s="4">
        <v>39884</v>
      </c>
      <c r="C6" s="1">
        <f t="shared" si="0"/>
        <v>12</v>
      </c>
      <c r="D6" s="2" t="s">
        <v>259</v>
      </c>
      <c r="E6" s="1" t="s">
        <v>369</v>
      </c>
      <c r="F6" s="1" t="s">
        <v>46</v>
      </c>
      <c r="G6" s="1" t="s">
        <v>64</v>
      </c>
      <c r="H6" s="4">
        <v>43892</v>
      </c>
      <c r="I6" s="1" t="s">
        <v>69</v>
      </c>
      <c r="J6" s="1" t="s">
        <v>11</v>
      </c>
      <c r="K6" s="3">
        <v>7.6678240740740743E-4</v>
      </c>
      <c r="L6" s="3">
        <v>4.8912037037037034E-4</v>
      </c>
      <c r="M6" s="3">
        <v>2.7766203703703709E-4</v>
      </c>
      <c r="O6">
        <v>75</v>
      </c>
      <c r="P6">
        <v>11</v>
      </c>
      <c r="Q6" t="str">
        <v>ABRAHAM ELIAS BRU ROBLES</v>
      </c>
      <c r="R6" s="1" t="str">
        <v>AVATAR</v>
      </c>
      <c r="S6" s="1" t="str">
        <v>PRE B</v>
      </c>
      <c r="T6" s="1" t="str">
        <v>M</v>
      </c>
      <c r="U6" s="1" vm="9">
        <v>44130</v>
      </c>
      <c r="V6" s="1" t="str">
        <v>V CAIMAN DE ORO</v>
      </c>
      <c r="W6" s="1" t="str">
        <v>50m MARIPOSA</v>
      </c>
      <c r="X6" s="3" vm="15">
        <v>6.0173437499999995E-4</v>
      </c>
      <c r="Y6" s="3" vm="16">
        <v>4.6087500000000002E-4</v>
      </c>
      <c r="Z6" s="3" vm="17">
        <v>1.408515625E-4</v>
      </c>
    </row>
    <row r="7" spans="1:26" hidden="1" x14ac:dyDescent="0.25">
      <c r="A7" s="1">
        <v>2025</v>
      </c>
      <c r="B7" s="4">
        <v>39569</v>
      </c>
      <c r="C7" s="1">
        <f t="shared" si="0"/>
        <v>13</v>
      </c>
      <c r="D7" s="2" t="s">
        <v>261</v>
      </c>
      <c r="E7" s="1" t="s">
        <v>369</v>
      </c>
      <c r="F7" s="1" t="s">
        <v>46</v>
      </c>
      <c r="G7" s="1" t="s">
        <v>64</v>
      </c>
      <c r="H7" s="4">
        <v>43892</v>
      </c>
      <c r="I7" s="1" t="s">
        <v>69</v>
      </c>
      <c r="J7" s="1" t="s">
        <v>11</v>
      </c>
      <c r="K7" s="3">
        <v>5.8634259259259251E-4</v>
      </c>
      <c r="L7" s="3">
        <v>4.3981481481481481E-4</v>
      </c>
      <c r="M7" s="3">
        <v>1.465277777777777E-4</v>
      </c>
      <c r="O7">
        <v>214</v>
      </c>
      <c r="P7">
        <v>12</v>
      </c>
      <c r="Q7" t="str">
        <v>ADRIAN CAMARGO GARNAUTT</v>
      </c>
      <c r="R7" s="1" t="str">
        <v>DELFINES</v>
      </c>
      <c r="S7" s="1" t="str">
        <v>INFANTIL A</v>
      </c>
      <c r="T7" s="1" t="str">
        <v>M</v>
      </c>
      <c r="U7" s="1" t="str">
        <v>17/02/2024</v>
      </c>
      <c r="V7" s="1" t="str">
        <v>CHEQUEO DEPARTAMENTAL</v>
      </c>
      <c r="W7" s="1" t="str">
        <v>100m LIBRE</v>
      </c>
      <c r="X7" s="3" vm="18">
        <v>1.4167812500000001E-3</v>
      </c>
      <c r="Y7" s="3" vm="4">
        <v>8.1018518518518516E-4</v>
      </c>
      <c r="Z7" s="3" vm="19">
        <v>6.0659375000000004E-4</v>
      </c>
    </row>
    <row r="8" spans="1:26" hidden="1" x14ac:dyDescent="0.25">
      <c r="A8" s="1">
        <v>2025</v>
      </c>
      <c r="B8" s="4">
        <v>39569</v>
      </c>
      <c r="C8" s="1">
        <f t="shared" si="0"/>
        <v>13</v>
      </c>
      <c r="D8" s="2" t="s">
        <v>261</v>
      </c>
      <c r="E8" s="1" t="s">
        <v>369</v>
      </c>
      <c r="F8" s="1" t="s">
        <v>46</v>
      </c>
      <c r="G8" s="1" t="s">
        <v>64</v>
      </c>
      <c r="H8" s="4">
        <v>43892</v>
      </c>
      <c r="I8" s="1" t="s">
        <v>69</v>
      </c>
      <c r="J8" s="1" t="s">
        <v>13</v>
      </c>
      <c r="K8" s="3">
        <v>6.174768518518518E-4</v>
      </c>
      <c r="L8" s="3">
        <v>4.0509259259259258E-4</v>
      </c>
      <c r="M8" s="3">
        <v>2.1238425925925922E-4</v>
      </c>
      <c r="O8">
        <v>213</v>
      </c>
      <c r="P8">
        <v>12</v>
      </c>
      <c r="Q8" t="str">
        <v>ADRIAN CAMARGO GARNAUTT</v>
      </c>
      <c r="R8" s="1" t="str">
        <v>DELFINES</v>
      </c>
      <c r="S8" s="1" t="str">
        <v>INFANTIL A</v>
      </c>
      <c r="T8" s="1" t="str">
        <v>M</v>
      </c>
      <c r="U8" s="1" t="str">
        <v>17/02/2024</v>
      </c>
      <c r="V8" s="1" t="str">
        <v>CHEQUEO DEPARTAMENTAL</v>
      </c>
      <c r="W8" s="1" t="str">
        <v>50m LIBRE</v>
      </c>
      <c r="X8" s="3" vm="20">
        <v>6.600078125E-4</v>
      </c>
      <c r="Y8" s="3" vm="7">
        <v>3.9756250000000002E-4</v>
      </c>
      <c r="Z8" s="3" vm="21">
        <v>2.6243749999999998E-4</v>
      </c>
    </row>
    <row r="9" spans="1:26" hidden="1" x14ac:dyDescent="0.25">
      <c r="A9" s="1">
        <v>2025</v>
      </c>
      <c r="B9" s="4">
        <v>39569</v>
      </c>
      <c r="C9" s="1">
        <f t="shared" si="0"/>
        <v>13</v>
      </c>
      <c r="D9" s="2" t="s">
        <v>261</v>
      </c>
      <c r="E9" s="1" t="s">
        <v>369</v>
      </c>
      <c r="F9" s="1" t="s">
        <v>46</v>
      </c>
      <c r="G9" s="1" t="s">
        <v>64</v>
      </c>
      <c r="H9" s="4">
        <v>43892</v>
      </c>
      <c r="I9" s="1" t="s">
        <v>69</v>
      </c>
      <c r="J9" s="1" t="s">
        <v>12</v>
      </c>
      <c r="K9" s="3">
        <v>7.7870370370370365E-4</v>
      </c>
      <c r="L9" s="3">
        <v>4.8611111111111104E-4</v>
      </c>
      <c r="M9" s="3">
        <v>2.9259259259259261E-4</v>
      </c>
      <c r="O9">
        <v>217</v>
      </c>
      <c r="P9">
        <v>13</v>
      </c>
      <c r="Q9" t="str">
        <v>ALEJANDRO CAMARGO GARNAUTT</v>
      </c>
      <c r="R9" s="1" t="str">
        <v>DELFINES</v>
      </c>
      <c r="S9" s="1" t="str">
        <v>INFANTIL A</v>
      </c>
      <c r="T9" s="1" t="str">
        <v>M</v>
      </c>
      <c r="U9" s="1" t="str">
        <v>17/02/2024</v>
      </c>
      <c r="V9" s="1" t="str">
        <v>CHEQUEO DEPARTAMENTAL</v>
      </c>
      <c r="W9" s="1" t="str">
        <v>100m LIBRE</v>
      </c>
      <c r="X9" s="3" vm="22">
        <v>1.1942109375E-3</v>
      </c>
      <c r="Y9" s="3" vm="23">
        <v>7.5462499999999998E-4</v>
      </c>
      <c r="Z9" s="3" vm="24">
        <v>4.3957812499999997E-4</v>
      </c>
    </row>
    <row r="10" spans="1:26" hidden="1" x14ac:dyDescent="0.25">
      <c r="A10" s="1">
        <v>2025</v>
      </c>
      <c r="B10" s="4">
        <v>40365</v>
      </c>
      <c r="C10" s="1">
        <f t="shared" si="0"/>
        <v>11</v>
      </c>
      <c r="D10" s="2" t="s">
        <v>37</v>
      </c>
      <c r="E10" s="1" t="s">
        <v>25</v>
      </c>
      <c r="F10" s="1" t="s">
        <v>45</v>
      </c>
      <c r="G10" s="1" t="s">
        <v>64</v>
      </c>
      <c r="H10" s="4">
        <v>43892</v>
      </c>
      <c r="I10" s="1" t="s">
        <v>69</v>
      </c>
      <c r="J10" s="1" t="s">
        <v>649</v>
      </c>
      <c r="K10" s="3">
        <v>5.3680555555555556E-4</v>
      </c>
      <c r="L10" s="3">
        <v>3.9756944444444448E-4</v>
      </c>
      <c r="M10" s="3">
        <v>1.3923611111111108E-4</v>
      </c>
      <c r="O10">
        <v>215</v>
      </c>
      <c r="P10">
        <v>13</v>
      </c>
      <c r="Q10" t="str">
        <v>ALEJANDRO CAMARGO GARNAUTT</v>
      </c>
      <c r="R10" s="1" t="str">
        <v>DELFINES</v>
      </c>
      <c r="S10" s="1" t="str">
        <v>INFANTIL A</v>
      </c>
      <c r="T10" s="1" t="str">
        <v>M</v>
      </c>
      <c r="U10" s="1" t="str">
        <v>17/02/2024</v>
      </c>
      <c r="V10" s="1" t="str">
        <v>CHEQUEO DEPARTAMENTAL</v>
      </c>
      <c r="W10" s="1" t="str">
        <v>400m LIBRE</v>
      </c>
      <c r="X10" s="3" vm="25">
        <v>5.5509765624999997E-3</v>
      </c>
      <c r="Y10" s="3" vm="26">
        <v>3.5520781250000001E-3</v>
      </c>
      <c r="Z10" s="3" vm="27">
        <v>1.9988984375E-3</v>
      </c>
    </row>
    <row r="11" spans="1:26" hidden="1" x14ac:dyDescent="0.25">
      <c r="A11" s="1">
        <v>2025</v>
      </c>
      <c r="B11" s="4">
        <v>40365</v>
      </c>
      <c r="C11" s="1">
        <f t="shared" si="0"/>
        <v>11</v>
      </c>
      <c r="D11" s="2" t="s">
        <v>37</v>
      </c>
      <c r="E11" s="1" t="s">
        <v>25</v>
      </c>
      <c r="F11" s="1" t="s">
        <v>45</v>
      </c>
      <c r="G11" s="1" t="s">
        <v>64</v>
      </c>
      <c r="H11" s="4">
        <v>43892</v>
      </c>
      <c r="I11" s="1" t="s">
        <v>69</v>
      </c>
      <c r="J11" s="1" t="s">
        <v>11</v>
      </c>
      <c r="K11" s="3">
        <v>8.6446759259259246E-4</v>
      </c>
      <c r="L11" s="3">
        <v>4.8912037037037034E-4</v>
      </c>
      <c r="M11" s="3">
        <v>3.7534722222222212E-4</v>
      </c>
      <c r="O11">
        <v>216</v>
      </c>
      <c r="P11">
        <v>13</v>
      </c>
      <c r="Q11" t="str">
        <v>ALEJANDRO CAMARGO GARNAUTT</v>
      </c>
      <c r="R11" s="1" t="str">
        <v>DELFINES</v>
      </c>
      <c r="S11" s="1" t="str">
        <v>INFANTIL A</v>
      </c>
      <c r="T11" s="1" t="str">
        <v>M</v>
      </c>
      <c r="U11" s="1" t="str">
        <v>17/02/2024</v>
      </c>
      <c r="V11" s="1" t="str">
        <v>CHEQUEO DEPARTAMENTAL</v>
      </c>
      <c r="W11" s="1" t="str">
        <v>50m LIBRE</v>
      </c>
      <c r="X11" s="3" vm="28">
        <v>4.9964843749999998E-4</v>
      </c>
      <c r="Y11" s="3" vm="29">
        <v>3.398125E-4</v>
      </c>
      <c r="Z11" s="3" vm="30">
        <v>1.5983593750000001E-4</v>
      </c>
    </row>
    <row r="12" spans="1:26" hidden="1" x14ac:dyDescent="0.25">
      <c r="A12" s="1">
        <v>2025</v>
      </c>
      <c r="B12" s="4">
        <v>40365</v>
      </c>
      <c r="C12" s="1">
        <f t="shared" si="0"/>
        <v>11</v>
      </c>
      <c r="D12" s="2" t="s">
        <v>37</v>
      </c>
      <c r="E12" s="1" t="s">
        <v>25</v>
      </c>
      <c r="F12" s="1" t="s">
        <v>45</v>
      </c>
      <c r="G12" s="1" t="s">
        <v>64</v>
      </c>
      <c r="H12" s="4">
        <v>43892</v>
      </c>
      <c r="I12" s="1" t="s">
        <v>69</v>
      </c>
      <c r="J12" s="1" t="s">
        <v>13</v>
      </c>
      <c r="K12" s="3">
        <v>8.4351851851851851E-4</v>
      </c>
      <c r="L12" s="3">
        <v>4.6087962962962961E-4</v>
      </c>
      <c r="M12" s="3">
        <v>3.826388888888889E-4</v>
      </c>
      <c r="O12">
        <v>77</v>
      </c>
      <c r="P12">
        <v>14</v>
      </c>
      <c r="Q12" t="str">
        <v xml:space="preserve">ALEJANDRO COGOLLO FAJARDO </v>
      </c>
      <c r="R12" s="1" t="str">
        <v>METEOROS DE URABA</v>
      </c>
      <c r="S12" s="1" t="str">
        <v>INFANTIL B</v>
      </c>
      <c r="T12" s="1" t="str">
        <v>M</v>
      </c>
      <c r="U12" s="1" vm="9">
        <v>44130</v>
      </c>
      <c r="V12" s="1" t="str">
        <v>V CAIMAN DE ORO</v>
      </c>
      <c r="W12" s="1" t="str">
        <v>100m LIBRE</v>
      </c>
      <c r="X12" s="3" vm="31">
        <v>1.1915468749999999E-3</v>
      </c>
      <c r="Y12" s="3" vm="23">
        <v>7.5462499999999998E-4</v>
      </c>
      <c r="Z12" s="3" vm="32">
        <v>4.3691406250000002E-4</v>
      </c>
    </row>
    <row r="13" spans="1:26" hidden="1" x14ac:dyDescent="0.25">
      <c r="A13" s="1">
        <v>2025</v>
      </c>
      <c r="B13" s="4">
        <v>40875</v>
      </c>
      <c r="C13" s="1">
        <f t="shared" si="0"/>
        <v>10</v>
      </c>
      <c r="D13" s="2" t="s">
        <v>184</v>
      </c>
      <c r="E13" s="1" t="s">
        <v>367</v>
      </c>
      <c r="F13" s="1" t="s">
        <v>44</v>
      </c>
      <c r="G13" s="1" t="s">
        <v>64</v>
      </c>
      <c r="H13" s="4">
        <v>43892</v>
      </c>
      <c r="I13" s="1" t="s">
        <v>69</v>
      </c>
      <c r="J13" s="1" t="s">
        <v>649</v>
      </c>
      <c r="K13" s="3">
        <v>5.4872685185185178E-4</v>
      </c>
      <c r="L13" s="3">
        <v>3.9756944444444448E-4</v>
      </c>
      <c r="M13" s="3">
        <v>1.5115740740740731E-4</v>
      </c>
      <c r="O13">
        <v>78</v>
      </c>
      <c r="P13">
        <v>14</v>
      </c>
      <c r="Q13" t="str">
        <v xml:space="preserve">ALEJANDRO COGOLLO FAJARDO </v>
      </c>
      <c r="R13" s="1" t="str">
        <v>METEOROS DE URABA</v>
      </c>
      <c r="S13" s="1" t="str">
        <v>INFANTIL B</v>
      </c>
      <c r="T13" s="1" t="str">
        <v>M</v>
      </c>
      <c r="U13" s="1" vm="9">
        <v>44130</v>
      </c>
      <c r="V13" s="1" t="str">
        <v>V CAIMAN DE ORO</v>
      </c>
      <c r="W13" s="1" t="str">
        <v>50m ESPALDA</v>
      </c>
      <c r="X13" s="3" vm="33">
        <v>7.5878906250000002E-4</v>
      </c>
      <c r="Y13" s="3" t="str">
        <v>00:35,89</v>
      </c>
      <c r="Z13" s="3" vm="34">
        <v>3.4339843750000001E-4</v>
      </c>
    </row>
    <row r="14" spans="1:26" hidden="1" x14ac:dyDescent="0.25">
      <c r="A14" s="1">
        <v>2025</v>
      </c>
      <c r="B14" s="4">
        <v>40875</v>
      </c>
      <c r="C14" s="1">
        <f t="shared" si="0"/>
        <v>10</v>
      </c>
      <c r="D14" s="2" t="s">
        <v>184</v>
      </c>
      <c r="E14" s="1" t="s">
        <v>367</v>
      </c>
      <c r="F14" s="1" t="s">
        <v>44</v>
      </c>
      <c r="G14" s="1" t="s">
        <v>64</v>
      </c>
      <c r="H14" s="4">
        <v>43892</v>
      </c>
      <c r="I14" s="1" t="s">
        <v>69</v>
      </c>
      <c r="J14" s="1" t="s">
        <v>651</v>
      </c>
      <c r="K14" s="3">
        <v>1.4145833333333334E-3</v>
      </c>
      <c r="L14" s="3">
        <v>8.1018518518518516E-4</v>
      </c>
      <c r="M14" s="3">
        <v>6.0439814814814829E-4</v>
      </c>
      <c r="O14">
        <v>76</v>
      </c>
      <c r="P14">
        <v>14</v>
      </c>
      <c r="Q14" t="str">
        <v xml:space="preserve">ALEJANDRO COGOLLO FAJARDO </v>
      </c>
      <c r="R14" s="1" t="str">
        <v>METEOROS DE URABA</v>
      </c>
      <c r="S14" s="1" t="str">
        <v>INFANTIL B</v>
      </c>
      <c r="T14" s="1" t="str">
        <v>M</v>
      </c>
      <c r="U14" s="1" vm="9">
        <v>44130</v>
      </c>
      <c r="V14" s="1" t="str">
        <v>V CAIMAN DE ORO</v>
      </c>
      <c r="W14" s="1" t="str">
        <v>50m LIBRE</v>
      </c>
      <c r="X14" s="3" vm="35">
        <v>5.4687500000000005E-4</v>
      </c>
      <c r="Y14" s="3" vm="29">
        <v>3.398125E-4</v>
      </c>
      <c r="Z14" s="3" vm="36">
        <v>2.0705468749999999E-4</v>
      </c>
    </row>
    <row r="15" spans="1:26" hidden="1" x14ac:dyDescent="0.25">
      <c r="A15" s="1">
        <v>2025</v>
      </c>
      <c r="B15" s="4">
        <v>40875</v>
      </c>
      <c r="C15" s="1">
        <f t="shared" si="0"/>
        <v>10</v>
      </c>
      <c r="D15" s="2" t="s">
        <v>184</v>
      </c>
      <c r="E15" s="1" t="s">
        <v>367</v>
      </c>
      <c r="F15" s="1" t="s">
        <v>44</v>
      </c>
      <c r="G15" s="1" t="s">
        <v>64</v>
      </c>
      <c r="H15" s="4">
        <v>43892</v>
      </c>
      <c r="I15" s="1" t="s">
        <v>69</v>
      </c>
      <c r="J15" s="1" t="s">
        <v>11</v>
      </c>
      <c r="K15" s="3">
        <v>7.2847222222222226E-4</v>
      </c>
      <c r="L15" s="3">
        <v>4.8912037037037034E-4</v>
      </c>
      <c r="M15" s="3">
        <v>2.3935185185185192E-4</v>
      </c>
      <c r="O15">
        <v>79</v>
      </c>
      <c r="P15">
        <v>14</v>
      </c>
      <c r="Q15" t="str">
        <v xml:space="preserve">ALEJANDRO COGOLLO FAJARDO </v>
      </c>
      <c r="R15" s="1" t="str">
        <v>METEOROS DE URABA</v>
      </c>
      <c r="S15" s="1" t="str">
        <v>INFANTIL B</v>
      </c>
      <c r="T15" s="1" t="str">
        <v>M</v>
      </c>
      <c r="U15" s="1" vm="9">
        <v>44130</v>
      </c>
      <c r="V15" s="1" t="str">
        <v>V CAIMAN DE ORO</v>
      </c>
      <c r="W15" s="1" t="str">
        <v>50m PECHO</v>
      </c>
      <c r="X15" s="3" vm="37">
        <v>7.0392968750000002E-4</v>
      </c>
      <c r="Y15" s="3" vm="38">
        <v>4.7603906250000001E-4</v>
      </c>
      <c r="Z15" s="3" vm="39">
        <v>2.2789062500000001E-4</v>
      </c>
    </row>
    <row r="16" spans="1:26" hidden="1" x14ac:dyDescent="0.25">
      <c r="A16" s="1">
        <v>2025</v>
      </c>
      <c r="B16" s="4">
        <v>40875</v>
      </c>
      <c r="C16" s="1">
        <f t="shared" si="0"/>
        <v>10</v>
      </c>
      <c r="D16" s="2" t="s">
        <v>184</v>
      </c>
      <c r="E16" s="1" t="s">
        <v>367</v>
      </c>
      <c r="F16" s="1" t="s">
        <v>44</v>
      </c>
      <c r="G16" s="1" t="s">
        <v>64</v>
      </c>
      <c r="H16" s="4">
        <v>43892</v>
      </c>
      <c r="I16" s="1" t="s">
        <v>69</v>
      </c>
      <c r="J16" s="1" t="s">
        <v>12</v>
      </c>
      <c r="K16" s="3">
        <v>8.2141203703703705E-4</v>
      </c>
      <c r="L16" s="3">
        <v>5.4976851851851855E-4</v>
      </c>
      <c r="M16" s="3">
        <v>2.716435185185185E-4</v>
      </c>
      <c r="O16">
        <v>84</v>
      </c>
      <c r="P16">
        <v>11</v>
      </c>
      <c r="Q16" t="str">
        <v>ALEJANDRO PALACIO</v>
      </c>
      <c r="R16" s="1" t="str">
        <v>METEOROS DE URABA</v>
      </c>
      <c r="S16" s="1" t="str">
        <v>PRE B</v>
      </c>
      <c r="T16" s="1" t="str">
        <v>M</v>
      </c>
      <c r="U16" s="1" vm="9">
        <v>44130</v>
      </c>
      <c r="V16" s="1" t="str">
        <v>V CAIMAN DE ORO</v>
      </c>
      <c r="W16" s="1" t="str">
        <v>100m LIBRE</v>
      </c>
      <c r="X16" s="3" vm="40">
        <v>1.087609375E-3</v>
      </c>
      <c r="Y16" s="3" vm="4">
        <v>8.1018518518518516E-4</v>
      </c>
      <c r="Z16" s="3" vm="41">
        <v>2.7742968750000001E-4</v>
      </c>
    </row>
    <row r="17" spans="1:26" hidden="1" x14ac:dyDescent="0.25">
      <c r="A17" s="1">
        <v>2025</v>
      </c>
      <c r="B17" s="4">
        <v>38990</v>
      </c>
      <c r="C17" s="1">
        <f t="shared" si="0"/>
        <v>15</v>
      </c>
      <c r="D17" s="2" t="s">
        <v>405</v>
      </c>
      <c r="E17" s="1" t="s">
        <v>362</v>
      </c>
      <c r="F17" s="1" t="s">
        <v>47</v>
      </c>
      <c r="G17" s="1" t="s">
        <v>64</v>
      </c>
      <c r="H17" s="4">
        <v>43892</v>
      </c>
      <c r="I17" s="1" t="s">
        <v>69</v>
      </c>
      <c r="J17" s="1" t="s">
        <v>649</v>
      </c>
      <c r="K17" s="3">
        <v>3.4861111111111112E-4</v>
      </c>
      <c r="L17" s="3">
        <v>3.2395833333333332E-4</v>
      </c>
      <c r="M17" s="3">
        <v>2.4652777777777791E-5</v>
      </c>
      <c r="O17">
        <v>85</v>
      </c>
      <c r="P17">
        <v>11</v>
      </c>
      <c r="Q17" t="str">
        <v>ALEJANDRO PALACIO</v>
      </c>
      <c r="R17" s="1" t="str">
        <v>METEOROS DE URABA</v>
      </c>
      <c r="S17" s="1" t="str">
        <v>PRE B</v>
      </c>
      <c r="T17" s="1" t="str">
        <v>M</v>
      </c>
      <c r="U17" s="1" vm="9">
        <v>44130</v>
      </c>
      <c r="V17" s="1" t="str">
        <v>V CAIMAN DE ORO</v>
      </c>
      <c r="W17" s="1" t="str">
        <v>50m ESPALDA</v>
      </c>
      <c r="X17" s="3" vm="42">
        <v>5.7962499999999995E-4</v>
      </c>
      <c r="Y17" s="3" vm="13">
        <v>4.8911718749999997E-4</v>
      </c>
      <c r="Z17" s="3" vm="43">
        <v>9.0507812499999999E-5</v>
      </c>
    </row>
    <row r="18" spans="1:26" hidden="1" x14ac:dyDescent="0.25">
      <c r="A18" s="1">
        <v>2025</v>
      </c>
      <c r="B18" s="4">
        <v>38990</v>
      </c>
      <c r="C18" s="1">
        <f t="shared" si="0"/>
        <v>15</v>
      </c>
      <c r="D18" s="2" t="s">
        <v>405</v>
      </c>
      <c r="E18" s="1" t="s">
        <v>362</v>
      </c>
      <c r="F18" s="1" t="s">
        <v>47</v>
      </c>
      <c r="G18" s="1" t="s">
        <v>64</v>
      </c>
      <c r="H18" s="4">
        <v>43892</v>
      </c>
      <c r="I18" s="1" t="s">
        <v>69</v>
      </c>
      <c r="J18" s="1" t="s">
        <v>651</v>
      </c>
      <c r="K18" s="3">
        <v>7.684027777777779E-4</v>
      </c>
      <c r="L18" s="3">
        <v>7.0937499999999994E-4</v>
      </c>
      <c r="M18" s="3">
        <v>5.9027777777777963E-5</v>
      </c>
      <c r="O18">
        <v>86</v>
      </c>
      <c r="P18">
        <v>11</v>
      </c>
      <c r="Q18" t="str">
        <v>ALEJANDRO PALACIO</v>
      </c>
      <c r="R18" s="1" t="str">
        <v>METEOROS DE URABA</v>
      </c>
      <c r="S18" s="1" t="str">
        <v>PRE B</v>
      </c>
      <c r="T18" s="1" t="str">
        <v>M</v>
      </c>
      <c r="U18" s="1" vm="9">
        <v>44130</v>
      </c>
      <c r="V18" s="1" t="str">
        <v>V CAIMAN DE ORO</v>
      </c>
      <c r="W18" s="1" t="str">
        <v>50m MARIPOSA</v>
      </c>
      <c r="X18" s="3" vm="44">
        <v>5.4710156249999995E-4</v>
      </c>
      <c r="Y18" s="3" vm="16">
        <v>4.6087500000000002E-4</v>
      </c>
      <c r="Z18" s="3" vm="45">
        <v>8.6226562499999999E-5</v>
      </c>
    </row>
    <row r="19" spans="1:26" x14ac:dyDescent="0.25">
      <c r="A19" s="1">
        <v>2025</v>
      </c>
      <c r="B19" s="4">
        <v>38990</v>
      </c>
      <c r="C19" s="1">
        <f t="shared" si="0"/>
        <v>15</v>
      </c>
      <c r="D19" s="2" t="s">
        <v>405</v>
      </c>
      <c r="E19" s="1" t="s">
        <v>362</v>
      </c>
      <c r="F19" s="1" t="s">
        <v>47</v>
      </c>
      <c r="G19" s="1" t="s">
        <v>64</v>
      </c>
      <c r="H19" s="4">
        <v>43892</v>
      </c>
      <c r="I19" s="1" t="s">
        <v>69</v>
      </c>
      <c r="J19" s="1" t="s">
        <v>13</v>
      </c>
      <c r="K19" s="3">
        <v>3.8703703703703708E-4</v>
      </c>
      <c r="L19" s="3" t="s">
        <v>487</v>
      </c>
      <c r="M19" s="3">
        <v>4.0277777777777805E-5</v>
      </c>
      <c r="O19">
        <v>87</v>
      </c>
      <c r="P19">
        <v>11</v>
      </c>
      <c r="Q19" t="str">
        <v>ALEJANDRO PALACIO</v>
      </c>
      <c r="R19" s="1" t="str">
        <v>METEOROS DE URABA</v>
      </c>
      <c r="S19" s="1" t="str">
        <v>PRE B</v>
      </c>
      <c r="T19" s="1" t="str">
        <v>M</v>
      </c>
      <c r="U19" s="1" vm="9">
        <v>44130</v>
      </c>
      <c r="V19" s="1" t="str">
        <v>V CAIMAN DE ORO</v>
      </c>
      <c r="W19" s="1" t="str">
        <v>50m PECHO</v>
      </c>
      <c r="X19" s="3" vm="46">
        <v>5.8738281250000001E-4</v>
      </c>
      <c r="Y19" s="3" vm="47">
        <v>5.4976562500000002E-4</v>
      </c>
      <c r="Z19" s="3" vm="48">
        <v>3.7609374999999998E-5</v>
      </c>
    </row>
    <row r="20" spans="1:26" hidden="1" x14ac:dyDescent="0.25">
      <c r="A20" s="1">
        <v>2025</v>
      </c>
      <c r="B20" s="4">
        <v>39082</v>
      </c>
      <c r="C20" s="1">
        <f t="shared" si="0"/>
        <v>14</v>
      </c>
      <c r="D20" s="2" t="s">
        <v>411</v>
      </c>
      <c r="E20" s="1" t="s">
        <v>369</v>
      </c>
      <c r="F20" s="1" t="s">
        <v>47</v>
      </c>
      <c r="G20" s="1" t="s">
        <v>64</v>
      </c>
      <c r="H20" s="4">
        <v>43892</v>
      </c>
      <c r="I20" s="1" t="s">
        <v>69</v>
      </c>
      <c r="J20" s="1" t="s">
        <v>649</v>
      </c>
      <c r="K20" s="3">
        <v>4.9351851851851846E-4</v>
      </c>
      <c r="L20" s="3">
        <v>3.3981481481481482E-4</v>
      </c>
      <c r="M20" s="3">
        <v>1.5370370370370364E-4</v>
      </c>
      <c r="O20">
        <v>170</v>
      </c>
      <c r="P20">
        <v>13</v>
      </c>
      <c r="Q20" t="str">
        <v>ANDRES EDUARDO VICUÑA RIVAS</v>
      </c>
      <c r="R20" s="1" t="str">
        <v>MASTER</v>
      </c>
      <c r="S20" s="1" t="str">
        <v>INFANTIL A</v>
      </c>
      <c r="T20" s="1" t="str">
        <v>M</v>
      </c>
      <c r="U20" s="1" t="str">
        <v>16/03/2024</v>
      </c>
      <c r="V20" s="1" t="str">
        <v>CHEQUEO DEPARTAMENTAL</v>
      </c>
      <c r="W20" s="1" t="str">
        <v>200m LIBRE</v>
      </c>
      <c r="X20" s="3" vm="49">
        <v>2.14525E-3</v>
      </c>
      <c r="Y20" s="3" vm="50">
        <v>1.68553125E-3</v>
      </c>
      <c r="Z20" s="3" vm="51">
        <v>4.5971875E-4</v>
      </c>
    </row>
    <row r="21" spans="1:26" hidden="1" x14ac:dyDescent="0.25">
      <c r="A21" s="1">
        <v>2025</v>
      </c>
      <c r="B21" s="4">
        <v>39082</v>
      </c>
      <c r="C21" s="1">
        <f t="shared" si="0"/>
        <v>14</v>
      </c>
      <c r="D21" s="2" t="s">
        <v>411</v>
      </c>
      <c r="E21" s="1" t="s">
        <v>369</v>
      </c>
      <c r="F21" s="1" t="s">
        <v>47</v>
      </c>
      <c r="G21" s="1" t="s">
        <v>64</v>
      </c>
      <c r="H21" s="4">
        <v>43892</v>
      </c>
      <c r="I21" s="1" t="s">
        <v>69</v>
      </c>
      <c r="J21" s="1" t="s">
        <v>651</v>
      </c>
      <c r="K21" s="3">
        <v>1.2156250000000001E-3</v>
      </c>
      <c r="L21" s="3">
        <v>7.5462962962962962E-4</v>
      </c>
      <c r="M21" s="3">
        <v>4.6099537037037051E-4</v>
      </c>
      <c r="O21">
        <v>218</v>
      </c>
      <c r="P21">
        <v>13</v>
      </c>
      <c r="Q21" t="str">
        <v>ANDRES EDUARDO VICUÑA RIVAS</v>
      </c>
      <c r="R21" s="1" t="str">
        <v>MASTER</v>
      </c>
      <c r="S21" s="1" t="str">
        <v>INFANTIL A</v>
      </c>
      <c r="T21" s="1" t="str">
        <v>M</v>
      </c>
      <c r="U21" s="1" t="str">
        <v>17/02/2024</v>
      </c>
      <c r="V21" s="1" t="str">
        <v>CHEQUEO DEPARTAMENTAL</v>
      </c>
      <c r="W21" s="1" t="str">
        <v>400m LIBRE</v>
      </c>
      <c r="X21" s="3" vm="52">
        <v>4.5539296874999996E-3</v>
      </c>
      <c r="Y21" s="3" vm="26">
        <v>3.5520781250000001E-3</v>
      </c>
      <c r="Z21" s="3" vm="53">
        <v>1.0018515624999999E-3</v>
      </c>
    </row>
    <row r="22" spans="1:26" hidden="1" x14ac:dyDescent="0.25">
      <c r="A22" s="1">
        <v>2025</v>
      </c>
      <c r="B22" s="4">
        <v>39082</v>
      </c>
      <c r="C22" s="1">
        <f t="shared" si="0"/>
        <v>14</v>
      </c>
      <c r="D22" s="2" t="s">
        <v>411</v>
      </c>
      <c r="E22" s="1" t="s">
        <v>369</v>
      </c>
      <c r="F22" s="1" t="s">
        <v>47</v>
      </c>
      <c r="G22" s="1" t="s">
        <v>64</v>
      </c>
      <c r="H22" s="4">
        <v>43892</v>
      </c>
      <c r="I22" s="1" t="s">
        <v>69</v>
      </c>
      <c r="J22" s="1" t="s">
        <v>652</v>
      </c>
      <c r="K22" s="3">
        <v>3.3050925925925925E-3</v>
      </c>
      <c r="L22" s="3">
        <v>1.6855324074074073E-3</v>
      </c>
      <c r="M22" s="3">
        <v>1.6195601851851853E-3</v>
      </c>
      <c r="O22">
        <v>221</v>
      </c>
      <c r="P22">
        <v>12</v>
      </c>
      <c r="Q22" t="str">
        <v>ANGHEL GABRIEL CARDENAS SUAREZ</v>
      </c>
      <c r="R22" s="1" t="str">
        <v>NNG</v>
      </c>
      <c r="S22" s="1" t="str">
        <v>INFANTIL A</v>
      </c>
      <c r="T22" s="1" t="str">
        <v>M</v>
      </c>
      <c r="U22" s="1" t="str">
        <v>17/02/2024</v>
      </c>
      <c r="V22" s="1" t="str">
        <v>CHEQUEO DEPARTAMENTAL</v>
      </c>
      <c r="W22" s="1" t="str">
        <v>100m LIBRE</v>
      </c>
      <c r="X22" s="3" vm="54">
        <v>1.3222734375000001E-3</v>
      </c>
      <c r="Y22" s="3" vm="4">
        <v>8.1018518518518516E-4</v>
      </c>
      <c r="Z22" s="3" vm="55">
        <v>5.1209374999999996E-4</v>
      </c>
    </row>
    <row r="23" spans="1:26" hidden="1" x14ac:dyDescent="0.25">
      <c r="A23" s="1">
        <v>2025</v>
      </c>
      <c r="B23" s="4">
        <v>39447</v>
      </c>
      <c r="C23" s="1">
        <f t="shared" si="0"/>
        <v>13</v>
      </c>
      <c r="D23" s="2" t="s">
        <v>262</v>
      </c>
      <c r="E23" s="1" t="s">
        <v>369</v>
      </c>
      <c r="F23" s="1" t="s">
        <v>46</v>
      </c>
      <c r="G23" s="1" t="s">
        <v>64</v>
      </c>
      <c r="H23" s="4">
        <v>43892</v>
      </c>
      <c r="I23" s="1" t="s">
        <v>69</v>
      </c>
      <c r="J23" s="1" t="s">
        <v>649</v>
      </c>
      <c r="K23" s="3">
        <v>4.8379629629629624E-4</v>
      </c>
      <c r="L23" s="3">
        <v>3.3981481481481482E-4</v>
      </c>
      <c r="M23" s="3">
        <v>1.4398148148148142E-4</v>
      </c>
      <c r="O23">
        <v>172</v>
      </c>
      <c r="P23">
        <v>12</v>
      </c>
      <c r="Q23" t="str">
        <v>ANGHEL GABRIEL CARDENAS SUAREZ</v>
      </c>
      <c r="R23" s="1" t="str">
        <v>NNG</v>
      </c>
      <c r="S23" s="1" t="str">
        <v>INFANTIL A</v>
      </c>
      <c r="T23" s="1" t="str">
        <v>M</v>
      </c>
      <c r="U23" s="1" t="str">
        <v>16/03/2024</v>
      </c>
      <c r="V23" s="1" t="str">
        <v>CHEQUEO DEPARTAMENTAL</v>
      </c>
      <c r="W23" s="1" t="str">
        <v>200m LIBRE</v>
      </c>
      <c r="X23" s="3" vm="56">
        <v>2.9850624999999999E-3</v>
      </c>
      <c r="Y23" s="3" vm="57">
        <v>1.8518518518518519E-3</v>
      </c>
      <c r="Z23" s="3" vm="58">
        <v>1.1332109375000001E-3</v>
      </c>
    </row>
    <row r="24" spans="1:26" hidden="1" x14ac:dyDescent="0.25">
      <c r="A24" s="1">
        <v>2025</v>
      </c>
      <c r="B24" s="4">
        <v>39447</v>
      </c>
      <c r="C24" s="1">
        <f t="shared" si="0"/>
        <v>13</v>
      </c>
      <c r="D24" s="2" t="s">
        <v>262</v>
      </c>
      <c r="E24" s="1" t="s">
        <v>369</v>
      </c>
      <c r="F24" s="1" t="s">
        <v>46</v>
      </c>
      <c r="G24" s="1" t="s">
        <v>64</v>
      </c>
      <c r="H24" s="4">
        <v>43892</v>
      </c>
      <c r="I24" s="1" t="s">
        <v>69</v>
      </c>
      <c r="J24" s="1" t="s">
        <v>651</v>
      </c>
      <c r="K24" s="3">
        <v>1.2064814814814816E-3</v>
      </c>
      <c r="L24" s="3">
        <v>7.5462962962962962E-4</v>
      </c>
      <c r="M24" s="3">
        <v>4.5185185185185194E-4</v>
      </c>
      <c r="O24">
        <v>171</v>
      </c>
      <c r="P24">
        <v>12</v>
      </c>
      <c r="Q24" t="str">
        <v>ANGHEL GABRIEL CARDENAS SUAREZ</v>
      </c>
      <c r="R24" s="1" t="str">
        <v>NNG</v>
      </c>
      <c r="S24" s="1" t="str">
        <v>INFANTIL A</v>
      </c>
      <c r="T24" s="1" t="str">
        <v>M</v>
      </c>
      <c r="U24" s="1" t="str">
        <v>16/03/2024</v>
      </c>
      <c r="V24" s="1" t="str">
        <v>CHEQUEO DEPARTAMENTAL</v>
      </c>
      <c r="W24" s="1" t="str">
        <v>400m LIBRE</v>
      </c>
      <c r="X24" s="3" vm="59">
        <v>5.7537031249999997E-3</v>
      </c>
      <c r="Y24" s="3" vm="60">
        <v>3.8194444444444443E-3</v>
      </c>
      <c r="Z24" s="3" vm="61">
        <v>1.9342578125E-3</v>
      </c>
    </row>
    <row r="25" spans="1:26" hidden="1" x14ac:dyDescent="0.25">
      <c r="A25" s="1">
        <v>2025</v>
      </c>
      <c r="B25" s="4">
        <v>39447</v>
      </c>
      <c r="C25" s="1">
        <f t="shared" si="0"/>
        <v>13</v>
      </c>
      <c r="D25" s="2" t="s">
        <v>262</v>
      </c>
      <c r="E25" s="1" t="s">
        <v>369</v>
      </c>
      <c r="F25" s="1" t="s">
        <v>46</v>
      </c>
      <c r="G25" s="1" t="s">
        <v>64</v>
      </c>
      <c r="H25" s="4">
        <v>43892</v>
      </c>
      <c r="I25" s="1" t="s">
        <v>69</v>
      </c>
      <c r="J25" s="1" t="s">
        <v>652</v>
      </c>
      <c r="K25" s="3">
        <v>2.5141203703703706E-3</v>
      </c>
      <c r="L25" s="3">
        <v>1.6855324074074073E-3</v>
      </c>
      <c r="M25" s="3">
        <v>8.2858796296296326E-4</v>
      </c>
      <c r="O25">
        <v>173</v>
      </c>
      <c r="P25">
        <v>12</v>
      </c>
      <c r="Q25" t="str">
        <v>ANGHEL GABRIEL CARDENAS SUAREZ</v>
      </c>
      <c r="R25" s="1" t="str">
        <v>NNG</v>
      </c>
      <c r="S25" s="1" t="str">
        <v>INFANTIL A</v>
      </c>
      <c r="T25" s="1" t="str">
        <v>M</v>
      </c>
      <c r="U25" s="1" t="str">
        <v>16/03/2024</v>
      </c>
      <c r="V25" s="1" t="str">
        <v>CHEQUEO DEPARTAMENTAL</v>
      </c>
      <c r="W25" s="1" t="str">
        <v>50m PECHO</v>
      </c>
      <c r="X25" s="3" vm="62">
        <v>7.8020312499999997E-4</v>
      </c>
      <c r="Y25" s="3" vm="47">
        <v>5.4976562500000002E-4</v>
      </c>
      <c r="Z25" s="3" vm="63">
        <v>2.3043750000000001E-4</v>
      </c>
    </row>
    <row r="26" spans="1:26" hidden="1" x14ac:dyDescent="0.25">
      <c r="A26" s="1">
        <v>2025</v>
      </c>
      <c r="B26" s="4">
        <v>39447</v>
      </c>
      <c r="C26" s="1">
        <f t="shared" si="0"/>
        <v>13</v>
      </c>
      <c r="D26" s="2" t="s">
        <v>406</v>
      </c>
      <c r="E26" s="1" t="s">
        <v>369</v>
      </c>
      <c r="F26" s="1" t="s">
        <v>46</v>
      </c>
      <c r="G26" s="1" t="s">
        <v>64</v>
      </c>
      <c r="H26" s="4">
        <v>43892</v>
      </c>
      <c r="I26" s="1" t="s">
        <v>69</v>
      </c>
      <c r="J26" s="1" t="s">
        <v>649</v>
      </c>
      <c r="K26" s="3">
        <v>3.5416666666666669E-4</v>
      </c>
      <c r="L26" s="3">
        <v>3.3981481481481482E-4</v>
      </c>
      <c r="M26" s="3">
        <v>1.4351851851851873E-5</v>
      </c>
      <c r="O26">
        <v>81</v>
      </c>
      <c r="P26">
        <v>15</v>
      </c>
      <c r="Q26" t="str">
        <v xml:space="preserve">Alejandro Londoño Delgado </v>
      </c>
      <c r="R26" s="1" t="str">
        <v>METEOROS DE URABA</v>
      </c>
      <c r="S26" s="1" t="str">
        <v>INFANTIL B</v>
      </c>
      <c r="T26" s="1" t="str">
        <v>M</v>
      </c>
      <c r="U26" s="1" vm="9">
        <v>44130</v>
      </c>
      <c r="V26" s="1" t="str">
        <v>V CAIMAN DE ORO</v>
      </c>
      <c r="W26" s="1" t="str">
        <v>50m ESPALDA</v>
      </c>
      <c r="X26" s="3" vm="64">
        <v>1.1249999999999999E-3</v>
      </c>
      <c r="Y26" s="3" t="str">
        <v>00:33,75</v>
      </c>
      <c r="Z26" s="3" vm="65">
        <v>7.34375E-4</v>
      </c>
    </row>
    <row r="27" spans="1:26" hidden="1" x14ac:dyDescent="0.25">
      <c r="A27" s="1">
        <v>2025</v>
      </c>
      <c r="B27" s="4">
        <v>39447</v>
      </c>
      <c r="C27" s="1">
        <f t="shared" si="0"/>
        <v>13</v>
      </c>
      <c r="D27" s="2" t="s">
        <v>406</v>
      </c>
      <c r="E27" s="1" t="s">
        <v>369</v>
      </c>
      <c r="F27" s="1" t="s">
        <v>46</v>
      </c>
      <c r="G27" s="1" t="s">
        <v>64</v>
      </c>
      <c r="H27" s="4">
        <v>43892</v>
      </c>
      <c r="I27" s="1" t="s">
        <v>69</v>
      </c>
      <c r="J27" s="1" t="s">
        <v>651</v>
      </c>
      <c r="K27" s="3">
        <v>8.2893518518518516E-4</v>
      </c>
      <c r="L27" s="3">
        <v>7.5462962962962962E-4</v>
      </c>
      <c r="M27" s="3">
        <v>7.430555555555554E-5</v>
      </c>
      <c r="O27">
        <v>80</v>
      </c>
      <c r="P27">
        <v>15</v>
      </c>
      <c r="Q27" t="str">
        <v xml:space="preserve">Alejandro Londoño Delgado </v>
      </c>
      <c r="R27" s="1" t="str">
        <v>METEOROS DE URABA</v>
      </c>
      <c r="S27" s="1" t="str">
        <v>INFANTIL B</v>
      </c>
      <c r="T27" s="1" t="str">
        <v>M</v>
      </c>
      <c r="U27" s="1" vm="9">
        <v>44130</v>
      </c>
      <c r="V27" s="1" t="str">
        <v>V CAIMAN DE ORO</v>
      </c>
      <c r="W27" s="1" t="str">
        <v>50m LIBRE</v>
      </c>
      <c r="X27" s="3" vm="66">
        <v>7.0462499999999996E-4</v>
      </c>
      <c r="Y27" s="3" vm="67">
        <v>3.2395312500000002E-4</v>
      </c>
      <c r="Z27" s="3" vm="68">
        <v>3.8066406249999998E-4</v>
      </c>
    </row>
    <row r="28" spans="1:26" hidden="1" x14ac:dyDescent="0.25">
      <c r="A28" s="1">
        <v>2025</v>
      </c>
      <c r="B28" s="4">
        <v>39447</v>
      </c>
      <c r="C28" s="1">
        <f t="shared" si="0"/>
        <v>13</v>
      </c>
      <c r="D28" s="2" t="s">
        <v>406</v>
      </c>
      <c r="E28" s="1" t="s">
        <v>369</v>
      </c>
      <c r="F28" s="1" t="s">
        <v>46</v>
      </c>
      <c r="G28" s="1" t="s">
        <v>64</v>
      </c>
      <c r="H28" s="4">
        <v>43892</v>
      </c>
      <c r="I28" s="1" t="s">
        <v>69</v>
      </c>
      <c r="J28" s="1" t="s">
        <v>652</v>
      </c>
      <c r="K28" s="3">
        <v>1.9675925925925928E-3</v>
      </c>
      <c r="L28" s="3">
        <v>1.6855324074074073E-3</v>
      </c>
      <c r="M28" s="3">
        <v>2.8206018518518554E-4</v>
      </c>
      <c r="O28">
        <v>82</v>
      </c>
      <c r="P28">
        <v>15</v>
      </c>
      <c r="Q28" t="str">
        <v xml:space="preserve">Alejandro Londoño Delgado </v>
      </c>
      <c r="R28" s="1" t="str">
        <v>METEOROS DE URABA</v>
      </c>
      <c r="S28" s="1" t="str">
        <v>INFANTIL B</v>
      </c>
      <c r="T28" s="1" t="str">
        <v>M</v>
      </c>
      <c r="U28" s="1" vm="9">
        <v>44130</v>
      </c>
      <c r="V28" s="1" t="str">
        <v>V CAIMAN DE ORO</v>
      </c>
      <c r="W28" s="1" t="str">
        <v>50m MARIPOSA</v>
      </c>
      <c r="X28" s="3" vm="69">
        <v>8.7071093749999996E-4</v>
      </c>
      <c r="Y28" s="3" t="str">
        <v>00:29,96</v>
      </c>
      <c r="Z28" s="3" vm="70">
        <v>5.23953125E-4</v>
      </c>
    </row>
    <row r="29" spans="1:26" hidden="1" x14ac:dyDescent="0.25">
      <c r="A29" s="1">
        <v>2025</v>
      </c>
      <c r="B29" s="4">
        <v>39447</v>
      </c>
      <c r="C29" s="1">
        <f t="shared" si="0"/>
        <v>13</v>
      </c>
      <c r="D29" s="2" t="s">
        <v>406</v>
      </c>
      <c r="E29" s="1" t="s">
        <v>369</v>
      </c>
      <c r="F29" s="1" t="s">
        <v>46</v>
      </c>
      <c r="G29" s="1" t="s">
        <v>64</v>
      </c>
      <c r="H29" s="4">
        <v>43892</v>
      </c>
      <c r="I29" s="1" t="s">
        <v>69</v>
      </c>
      <c r="J29" s="1" t="s">
        <v>13</v>
      </c>
      <c r="K29" s="3">
        <v>4.1377314814814814E-4</v>
      </c>
      <c r="L29" s="3">
        <v>4.0509259259259258E-4</v>
      </c>
      <c r="M29" s="3">
        <v>8.6805555555555572E-6</v>
      </c>
      <c r="O29">
        <v>83</v>
      </c>
      <c r="P29">
        <v>15</v>
      </c>
      <c r="Q29" t="str">
        <v xml:space="preserve">Alejandro Londoño Delgado </v>
      </c>
      <c r="R29" s="1" t="str">
        <v>METEOROS DE URABA</v>
      </c>
      <c r="S29" s="1" t="str">
        <v>INFANTIL B</v>
      </c>
      <c r="T29" s="1" t="str">
        <v>M</v>
      </c>
      <c r="U29" s="1" vm="9">
        <v>44130</v>
      </c>
      <c r="V29" s="1" t="str">
        <v>V CAIMAN DE ORO</v>
      </c>
      <c r="W29" s="1" t="str">
        <v>50m PECHO</v>
      </c>
      <c r="X29" s="3" vm="71">
        <v>9.3935156249999997E-4</v>
      </c>
      <c r="Y29" s="3" vm="72">
        <v>4.3448437499999997E-4</v>
      </c>
      <c r="Z29" s="3" vm="73">
        <v>5.0485937499999999E-4</v>
      </c>
    </row>
    <row r="30" spans="1:26" hidden="1" x14ac:dyDescent="0.25">
      <c r="A30" s="1">
        <v>2025</v>
      </c>
      <c r="B30" s="4">
        <v>39447</v>
      </c>
      <c r="C30" s="1">
        <f t="shared" si="0"/>
        <v>13</v>
      </c>
      <c r="D30" s="2" t="s">
        <v>406</v>
      </c>
      <c r="E30" s="1" t="s">
        <v>369</v>
      </c>
      <c r="F30" s="1" t="s">
        <v>46</v>
      </c>
      <c r="G30" s="1" t="s">
        <v>64</v>
      </c>
      <c r="H30" s="4">
        <v>43892</v>
      </c>
      <c r="I30" s="1" t="s">
        <v>69</v>
      </c>
      <c r="J30" s="1" t="s">
        <v>12</v>
      </c>
      <c r="K30" s="3">
        <v>5.14699074074074E-4</v>
      </c>
      <c r="L30" s="3">
        <v>4.8611111111111104E-4</v>
      </c>
      <c r="M30" s="3">
        <v>2.8587962962962953E-5</v>
      </c>
      <c r="O30">
        <v>0</v>
      </c>
      <c r="P30">
        <v>13</v>
      </c>
      <c r="Q30" t="str">
        <v>Andres Eduardo Vicuña Rivas</v>
      </c>
      <c r="R30" s="1" t="str">
        <v>MASTER</v>
      </c>
      <c r="S30" s="1" t="str">
        <v>INFANTIL A</v>
      </c>
      <c r="T30" s="1" t="str">
        <v>M</v>
      </c>
      <c r="U30" s="1" vm="74">
        <v>43892</v>
      </c>
      <c r="V30" s="1" t="str">
        <v>PERLA DEL SINÚ</v>
      </c>
      <c r="W30" s="1" t="str">
        <v>50m ESPALDA</v>
      </c>
      <c r="X30" s="3" vm="75">
        <v>5.8078125000000003E-4</v>
      </c>
      <c r="Y30" s="3" vm="76">
        <v>4.3981481481481481E-4</v>
      </c>
      <c r="Z30" s="3" vm="77">
        <v>1.4096875000000001E-4</v>
      </c>
    </row>
    <row r="31" spans="1:26" hidden="1" x14ac:dyDescent="0.25">
      <c r="A31" s="1">
        <v>2025</v>
      </c>
      <c r="B31" s="4">
        <v>39884</v>
      </c>
      <c r="C31" s="1">
        <f t="shared" si="0"/>
        <v>12</v>
      </c>
      <c r="D31" s="2" t="s">
        <v>422</v>
      </c>
      <c r="E31" s="1" t="s">
        <v>362</v>
      </c>
      <c r="F31" s="1" t="s">
        <v>46</v>
      </c>
      <c r="G31" s="1" t="s">
        <v>64</v>
      </c>
      <c r="H31" s="4">
        <v>43892</v>
      </c>
      <c r="I31" s="1" t="s">
        <v>69</v>
      </c>
      <c r="J31" s="1" t="s">
        <v>649</v>
      </c>
      <c r="K31" s="3">
        <v>5.9212962962962962E-4</v>
      </c>
      <c r="L31" s="3">
        <v>3.9756944444444448E-4</v>
      </c>
      <c r="M31" s="3">
        <v>1.9456018518518515E-4</v>
      </c>
      <c r="O31">
        <v>219</v>
      </c>
      <c r="P31">
        <v>13</v>
      </c>
      <c r="Q31" t="str">
        <v>Andres Eduardo Vicuña Rivas</v>
      </c>
      <c r="R31" s="1" t="str">
        <v>MASTER</v>
      </c>
      <c r="S31" s="1" t="str">
        <v>INFANTIL A</v>
      </c>
      <c r="T31" s="1" t="str">
        <v>M</v>
      </c>
      <c r="U31" s="1" t="str">
        <v>17/02/2024</v>
      </c>
      <c r="V31" s="1" t="str">
        <v>CHEQUEO DEPARTAMENTAL</v>
      </c>
      <c r="W31" s="1" t="str">
        <v>50m LIBRE</v>
      </c>
      <c r="X31" s="3" vm="78">
        <v>4.2135156250000001E-4</v>
      </c>
      <c r="Y31" s="3" vm="29">
        <v>3.398125E-4</v>
      </c>
      <c r="Z31" s="3" vm="79">
        <v>8.1539062500000001E-5</v>
      </c>
    </row>
    <row r="32" spans="1:26" hidden="1" x14ac:dyDescent="0.25">
      <c r="A32" s="1">
        <v>2025</v>
      </c>
      <c r="B32" s="4">
        <v>39884</v>
      </c>
      <c r="C32" s="1">
        <f t="shared" si="0"/>
        <v>12</v>
      </c>
      <c r="D32" s="2" t="s">
        <v>422</v>
      </c>
      <c r="E32" s="1" t="s">
        <v>362</v>
      </c>
      <c r="F32" s="1" t="s">
        <v>46</v>
      </c>
      <c r="G32" s="1" t="s">
        <v>64</v>
      </c>
      <c r="H32" s="4">
        <v>43892</v>
      </c>
      <c r="I32" s="1" t="s">
        <v>69</v>
      </c>
      <c r="J32" s="1" t="s">
        <v>651</v>
      </c>
      <c r="K32" s="3">
        <v>1.407638888888889E-3</v>
      </c>
      <c r="L32" s="3">
        <v>8.1018518518518516E-4</v>
      </c>
      <c r="M32" s="3">
        <v>5.9745370370370388E-4</v>
      </c>
      <c r="O32">
        <v>1</v>
      </c>
      <c r="P32">
        <v>13</v>
      </c>
      <c r="Q32" t="str">
        <v>Andres Eduardo Vicuña Rivas</v>
      </c>
      <c r="R32" s="1" t="str">
        <v>MASTER</v>
      </c>
      <c r="S32" s="1" t="str">
        <v>INFANTIL A</v>
      </c>
      <c r="T32" s="1" t="str">
        <v>M</v>
      </c>
      <c r="U32" s="1" vm="74">
        <v>43892</v>
      </c>
      <c r="V32" s="1" t="str">
        <v>PERLA DEL SINÚ</v>
      </c>
      <c r="W32" s="1" t="str">
        <v>50m PECHO</v>
      </c>
      <c r="X32" s="3" vm="80">
        <v>6.1700781250000004E-4</v>
      </c>
      <c r="Y32" s="3" vm="81">
        <v>4.861111111111111E-4</v>
      </c>
      <c r="Z32" s="3" vm="82">
        <v>1.3089843749999999E-4</v>
      </c>
    </row>
    <row r="33" spans="1:26" hidden="1" x14ac:dyDescent="0.25">
      <c r="A33" s="1">
        <v>2025</v>
      </c>
      <c r="B33" s="4">
        <v>39884</v>
      </c>
      <c r="C33" s="1">
        <f t="shared" si="0"/>
        <v>12</v>
      </c>
      <c r="D33" s="2" t="s">
        <v>422</v>
      </c>
      <c r="E33" s="1" t="s">
        <v>362</v>
      </c>
      <c r="F33" s="1" t="s">
        <v>46</v>
      </c>
      <c r="G33" s="1" t="s">
        <v>64</v>
      </c>
      <c r="H33" s="4">
        <v>43892</v>
      </c>
      <c r="I33" s="1" t="s">
        <v>69</v>
      </c>
      <c r="J33" s="1" t="s">
        <v>12</v>
      </c>
      <c r="K33" s="3">
        <v>7.7141203703703703E-4</v>
      </c>
      <c r="L33" s="3">
        <v>5.4976851851851855E-4</v>
      </c>
      <c r="M33" s="3">
        <v>2.2164351851851848E-4</v>
      </c>
      <c r="O33">
        <v>3</v>
      </c>
      <c r="P33">
        <v>12</v>
      </c>
      <c r="Q33" t="str">
        <v xml:space="preserve">Anghel Gabriel Cárdenas </v>
      </c>
      <c r="R33" s="1" t="str">
        <v>NNG</v>
      </c>
      <c r="S33" s="1" t="str">
        <v>INFANTIL A</v>
      </c>
      <c r="T33" s="1" t="str">
        <v>M</v>
      </c>
      <c r="U33" s="1" vm="74">
        <v>43892</v>
      </c>
      <c r="V33" s="1" t="str">
        <v>PERLA DEL SINÚ</v>
      </c>
      <c r="W33" s="1" t="str">
        <v>100m LIBRE</v>
      </c>
      <c r="X33" s="3" vm="83">
        <v>1.3183984374999999E-3</v>
      </c>
      <c r="Y33" s="3" vm="4">
        <v>8.1018518518518516E-4</v>
      </c>
      <c r="Z33" s="3" vm="84">
        <v>5.0821093749999998E-4</v>
      </c>
    </row>
    <row r="34" spans="1:26" hidden="1" x14ac:dyDescent="0.25">
      <c r="A34" s="1">
        <v>2025</v>
      </c>
      <c r="B34" s="4">
        <v>39884</v>
      </c>
      <c r="C34" s="1">
        <f t="shared" si="0"/>
        <v>12</v>
      </c>
      <c r="D34" s="2" t="s">
        <v>422</v>
      </c>
      <c r="E34" s="1" t="s">
        <v>362</v>
      </c>
      <c r="F34" s="1" t="s">
        <v>46</v>
      </c>
      <c r="G34" s="1" t="s">
        <v>64</v>
      </c>
      <c r="H34" s="4">
        <v>43892</v>
      </c>
      <c r="I34" s="1" t="s">
        <v>69</v>
      </c>
      <c r="J34" s="1" t="s">
        <v>13</v>
      </c>
      <c r="K34" s="3">
        <v>7.6458333333333326E-4</v>
      </c>
      <c r="L34" s="3">
        <v>4.6087962962962961E-4</v>
      </c>
      <c r="M34" s="3">
        <v>3.0370370370370366E-4</v>
      </c>
      <c r="O34">
        <v>4</v>
      </c>
      <c r="P34">
        <v>12</v>
      </c>
      <c r="Q34" t="str">
        <v xml:space="preserve">Anghel Gabriel Cárdenas </v>
      </c>
      <c r="R34" s="1" t="str">
        <v>NNG</v>
      </c>
      <c r="S34" s="1" t="str">
        <v>INFANTIL A</v>
      </c>
      <c r="T34" s="1" t="str">
        <v>M</v>
      </c>
      <c r="U34" s="1" vm="74">
        <v>43892</v>
      </c>
      <c r="V34" s="1" t="str">
        <v>PERLA DEL SINÚ</v>
      </c>
      <c r="W34" s="1" t="str">
        <v>50m ESPALDA</v>
      </c>
      <c r="X34" s="3" vm="85">
        <v>7.6678124999999999E-4</v>
      </c>
      <c r="Y34" s="3" vm="13">
        <v>4.8911718749999997E-4</v>
      </c>
      <c r="Z34" s="3" vm="86">
        <v>2.7765625000000002E-4</v>
      </c>
    </row>
    <row r="35" spans="1:26" hidden="1" x14ac:dyDescent="0.25">
      <c r="A35" s="1">
        <v>2025</v>
      </c>
      <c r="B35" s="4">
        <v>39725</v>
      </c>
      <c r="C35" s="1">
        <f t="shared" si="0"/>
        <v>13</v>
      </c>
      <c r="D35" s="2" t="s">
        <v>423</v>
      </c>
      <c r="E35" s="1" t="s">
        <v>25</v>
      </c>
      <c r="F35" s="1" t="s">
        <v>46</v>
      </c>
      <c r="G35" s="1" t="s">
        <v>64</v>
      </c>
      <c r="H35" s="4">
        <v>43892</v>
      </c>
      <c r="I35" s="1" t="s">
        <v>69</v>
      </c>
      <c r="J35" s="1" t="s">
        <v>649</v>
      </c>
      <c r="K35" s="3">
        <v>4.3113425925925931E-4</v>
      </c>
      <c r="L35" s="3">
        <v>3.3981481481481482E-4</v>
      </c>
      <c r="M35" s="3">
        <v>9.1319444444444488E-5</v>
      </c>
      <c r="O35">
        <v>2</v>
      </c>
      <c r="P35">
        <v>12</v>
      </c>
      <c r="Q35" t="str">
        <v xml:space="preserve">Anghel Gabriel Cárdenas </v>
      </c>
      <c r="R35" s="1" t="str">
        <v>NNG</v>
      </c>
      <c r="S35" s="1" t="str">
        <v>INFANTIL A</v>
      </c>
      <c r="T35" s="1" t="str">
        <v>M</v>
      </c>
      <c r="U35" s="1" vm="74">
        <v>43892</v>
      </c>
      <c r="V35" s="1" t="str">
        <v>PERLA DEL SINÚ</v>
      </c>
      <c r="W35" s="1" t="str">
        <v>50m LIBRE</v>
      </c>
      <c r="X35" s="3" vm="87">
        <v>5.2985937499999995E-4</v>
      </c>
      <c r="Y35" s="3" vm="7">
        <v>3.9756250000000002E-4</v>
      </c>
      <c r="Z35" s="3" vm="88">
        <v>1.322890625E-4</v>
      </c>
    </row>
    <row r="36" spans="1:26" hidden="1" x14ac:dyDescent="0.25">
      <c r="A36" s="1">
        <v>2025</v>
      </c>
      <c r="B36" s="4">
        <v>39725</v>
      </c>
      <c r="C36" s="1">
        <f t="shared" si="0"/>
        <v>13</v>
      </c>
      <c r="D36" s="2" t="s">
        <v>423</v>
      </c>
      <c r="E36" s="1" t="s">
        <v>25</v>
      </c>
      <c r="F36" s="1" t="s">
        <v>46</v>
      </c>
      <c r="G36" s="1" t="s">
        <v>64</v>
      </c>
      <c r="H36" s="4">
        <v>43892</v>
      </c>
      <c r="I36" s="1" t="s">
        <v>69</v>
      </c>
      <c r="J36" s="1" t="s">
        <v>11</v>
      </c>
      <c r="K36" s="3">
        <v>6.1921296296296301E-4</v>
      </c>
      <c r="L36" s="3">
        <v>4.3981481481481481E-4</v>
      </c>
      <c r="M36" s="3">
        <v>1.793981481481482E-4</v>
      </c>
      <c r="O36">
        <v>89</v>
      </c>
      <c r="P36">
        <v>11</v>
      </c>
      <c r="Q36" t="str">
        <v xml:space="preserve">Charles David Monsalve </v>
      </c>
      <c r="R36" s="1" t="str">
        <v>AQUAPLANET</v>
      </c>
      <c r="S36" s="1" t="str">
        <v>PRE B</v>
      </c>
      <c r="T36" s="1" t="str">
        <v>M</v>
      </c>
      <c r="U36" s="1" vm="9">
        <v>44130</v>
      </c>
      <c r="V36" s="1" t="str">
        <v>V CAIMAN DE ORO</v>
      </c>
      <c r="W36" s="1" t="str">
        <v>50m ESPALDA</v>
      </c>
      <c r="X36" s="3" vm="89">
        <v>8.3807812499999996E-4</v>
      </c>
      <c r="Y36" s="3" vm="13">
        <v>4.8911718749999997E-4</v>
      </c>
      <c r="Z36" s="3" vm="90">
        <v>3.4895312499999998E-4</v>
      </c>
    </row>
    <row r="37" spans="1:26" hidden="1" x14ac:dyDescent="0.25">
      <c r="A37" s="1">
        <v>2025</v>
      </c>
      <c r="B37" s="4">
        <v>39725</v>
      </c>
      <c r="C37" s="1">
        <f t="shared" si="0"/>
        <v>13</v>
      </c>
      <c r="D37" s="2" t="s">
        <v>423</v>
      </c>
      <c r="E37" s="1" t="s">
        <v>25</v>
      </c>
      <c r="F37" s="1" t="s">
        <v>46</v>
      </c>
      <c r="G37" s="1" t="s">
        <v>64</v>
      </c>
      <c r="H37" s="4">
        <v>43892</v>
      </c>
      <c r="I37" s="1" t="s">
        <v>69</v>
      </c>
      <c r="J37" s="1" t="s">
        <v>13</v>
      </c>
      <c r="K37" s="3">
        <v>5.2083333333333333E-4</v>
      </c>
      <c r="L37" s="3">
        <v>4.0509259259259258E-4</v>
      </c>
      <c r="M37" s="3">
        <v>1.1574074074074075E-4</v>
      </c>
      <c r="O37">
        <v>88</v>
      </c>
      <c r="P37">
        <v>11</v>
      </c>
      <c r="Q37" t="str">
        <v xml:space="preserve">Charles David Monsalve </v>
      </c>
      <c r="R37" s="1" t="str">
        <v>AQUAPLANET</v>
      </c>
      <c r="S37" s="1" t="str">
        <v>PRE B</v>
      </c>
      <c r="T37" s="1" t="str">
        <v>M</v>
      </c>
      <c r="U37" s="1" vm="9">
        <v>44130</v>
      </c>
      <c r="V37" s="1" t="str">
        <v>V CAIMAN DE ORO</v>
      </c>
      <c r="W37" s="1" t="str">
        <v>50m LIBRE</v>
      </c>
      <c r="X37" s="3" vm="46">
        <v>5.8738281250000001E-4</v>
      </c>
      <c r="Y37" s="3" vm="7">
        <v>3.9756250000000002E-4</v>
      </c>
      <c r="Z37" s="3" vm="91">
        <v>1.8981250000000001E-4</v>
      </c>
    </row>
    <row r="38" spans="1:26" hidden="1" x14ac:dyDescent="0.25">
      <c r="A38" s="1">
        <v>2025</v>
      </c>
      <c r="B38" s="4">
        <v>39725</v>
      </c>
      <c r="C38" s="1">
        <f t="shared" si="0"/>
        <v>13</v>
      </c>
      <c r="D38" s="2" t="s">
        <v>423</v>
      </c>
      <c r="E38" s="1" t="s">
        <v>25</v>
      </c>
      <c r="F38" s="1" t="s">
        <v>46</v>
      </c>
      <c r="G38" s="1" t="s">
        <v>64</v>
      </c>
      <c r="H38" s="4">
        <v>43892</v>
      </c>
      <c r="I38" s="1" t="s">
        <v>69</v>
      </c>
      <c r="J38" s="1" t="s">
        <v>12</v>
      </c>
      <c r="K38" s="3">
        <v>6.4814814814814813E-4</v>
      </c>
      <c r="L38" s="3">
        <v>4.8611111111111104E-4</v>
      </c>
      <c r="M38" s="3">
        <v>1.6203703703703709E-4</v>
      </c>
      <c r="O38">
        <v>332</v>
      </c>
      <c r="P38">
        <v>13</v>
      </c>
      <c r="Q38" t="str">
        <v>DAVID MACHADO JULIO</v>
      </c>
      <c r="R38" s="1" t="str">
        <v>NNG</v>
      </c>
      <c r="S38" s="1" t="str">
        <v>INFANTIL A</v>
      </c>
      <c r="T38" s="1" t="str">
        <v>M</v>
      </c>
      <c r="U38" s="1" t="str">
        <v>19/10/2024</v>
      </c>
      <c r="V38" s="1" t="str">
        <v>CHEQUEO DEPARTAMENTAL</v>
      </c>
      <c r="W38" s="1" t="str">
        <v>100m ESPALDA</v>
      </c>
      <c r="X38" s="3" vm="92">
        <v>1.2070546875E-3</v>
      </c>
      <c r="Y38" s="3" vm="93">
        <v>9.4652343749999999E-4</v>
      </c>
      <c r="Z38" s="3" vm="94">
        <v>2.6053125000000002E-4</v>
      </c>
    </row>
    <row r="39" spans="1:26" hidden="1" x14ac:dyDescent="0.25">
      <c r="A39" s="1">
        <v>2025</v>
      </c>
      <c r="B39" s="4">
        <v>40129</v>
      </c>
      <c r="C39" s="1">
        <f t="shared" si="0"/>
        <v>12</v>
      </c>
      <c r="D39" s="2" t="s">
        <v>95</v>
      </c>
      <c r="E39" s="1" t="s">
        <v>362</v>
      </c>
      <c r="F39" s="1" t="s">
        <v>46</v>
      </c>
      <c r="G39" s="1" t="s">
        <v>64</v>
      </c>
      <c r="H39" s="4">
        <v>43892</v>
      </c>
      <c r="I39" s="1" t="s">
        <v>69</v>
      </c>
      <c r="J39" s="1" t="s">
        <v>649</v>
      </c>
      <c r="K39" s="3">
        <v>4.7858796296296299E-4</v>
      </c>
      <c r="L39" s="3">
        <v>3.9756944444444448E-4</v>
      </c>
      <c r="M39" s="3">
        <v>8.1018518518518516E-5</v>
      </c>
      <c r="O39">
        <v>223</v>
      </c>
      <c r="P39">
        <v>13</v>
      </c>
      <c r="Q39" t="str">
        <v>DAVID MACHADO JULIO</v>
      </c>
      <c r="R39" s="1" t="str">
        <v>NNG</v>
      </c>
      <c r="S39" s="1" t="str">
        <v>INFANTIL A</v>
      </c>
      <c r="T39" s="1" t="str">
        <v>M</v>
      </c>
      <c r="U39" s="1" t="str">
        <v>17/02/2024</v>
      </c>
      <c r="V39" s="1" t="str">
        <v>CHEQUEO DEPARTAMENTAL</v>
      </c>
      <c r="W39" s="1" t="str">
        <v>100m LIBRE</v>
      </c>
      <c r="X39" s="3" vm="95">
        <v>1.0890625E-3</v>
      </c>
      <c r="Y39" s="3" vm="23">
        <v>7.5462499999999998E-4</v>
      </c>
      <c r="Z39" s="3" vm="96">
        <v>3.3442968749999998E-4</v>
      </c>
    </row>
    <row r="40" spans="1:26" hidden="1" x14ac:dyDescent="0.25">
      <c r="A40" s="1">
        <v>2025</v>
      </c>
      <c r="B40" s="4">
        <v>40129</v>
      </c>
      <c r="C40" s="1">
        <f t="shared" si="0"/>
        <v>12</v>
      </c>
      <c r="D40" s="2" t="s">
        <v>95</v>
      </c>
      <c r="E40" s="1" t="s">
        <v>362</v>
      </c>
      <c r="F40" s="1" t="s">
        <v>46</v>
      </c>
      <c r="G40" s="1" t="s">
        <v>64</v>
      </c>
      <c r="H40" s="4">
        <v>43892</v>
      </c>
      <c r="I40" s="1" t="s">
        <v>69</v>
      </c>
      <c r="J40" s="1" t="s">
        <v>651</v>
      </c>
      <c r="K40" s="3">
        <v>1.1259259259259258E-3</v>
      </c>
      <c r="L40" s="3">
        <v>8.1018518518518516E-4</v>
      </c>
      <c r="M40" s="3">
        <v>3.1574074074074067E-4</v>
      </c>
      <c r="O40">
        <v>372</v>
      </c>
      <c r="P40">
        <v>13</v>
      </c>
      <c r="Q40" t="str">
        <v>DAVID MACHADO JULIO</v>
      </c>
      <c r="R40" s="1" t="str">
        <v>NNG</v>
      </c>
      <c r="S40" s="1" t="str">
        <v>INFANTIL A</v>
      </c>
      <c r="T40" s="1" t="str">
        <v>M</v>
      </c>
      <c r="U40" s="1" t="str">
        <v>20/07/2024</v>
      </c>
      <c r="V40" s="1" t="str">
        <v>CHEQUEO DEPARTAMENTAL</v>
      </c>
      <c r="W40" s="1" t="str">
        <v>100m MARIPOSA</v>
      </c>
      <c r="X40" s="3" vm="97">
        <v>1.3497656250000001E-3</v>
      </c>
      <c r="Y40" s="3" vm="98">
        <v>9.1932812500000001E-4</v>
      </c>
      <c r="Z40" s="3" vm="99">
        <v>4.3043749999999999E-4</v>
      </c>
    </row>
    <row r="41" spans="1:26" hidden="1" x14ac:dyDescent="0.25">
      <c r="A41" s="1">
        <v>2025</v>
      </c>
      <c r="B41" s="4">
        <v>40129</v>
      </c>
      <c r="C41" s="1">
        <f t="shared" si="0"/>
        <v>12</v>
      </c>
      <c r="D41" s="2" t="s">
        <v>95</v>
      </c>
      <c r="E41" s="1" t="s">
        <v>362</v>
      </c>
      <c r="F41" s="1" t="s">
        <v>46</v>
      </c>
      <c r="G41" s="1" t="s">
        <v>64</v>
      </c>
      <c r="H41" s="4">
        <v>43892</v>
      </c>
      <c r="I41" s="1" t="s">
        <v>69</v>
      </c>
      <c r="J41" s="1" t="s">
        <v>13</v>
      </c>
      <c r="K41" s="3">
        <v>5.7951388888888885E-4</v>
      </c>
      <c r="L41" s="3">
        <v>4.6087962962962961E-4</v>
      </c>
      <c r="M41" s="3">
        <v>1.1863425925925925E-4</v>
      </c>
      <c r="O41">
        <v>401</v>
      </c>
      <c r="P41">
        <v>13</v>
      </c>
      <c r="Q41" t="str">
        <v>DAVID MACHADO JULIO</v>
      </c>
      <c r="R41" s="1" t="str">
        <v>NNG</v>
      </c>
      <c r="S41" s="1" t="str">
        <v>INFANTIL A</v>
      </c>
      <c r="T41" s="1" t="str">
        <v>M</v>
      </c>
      <c r="U41" s="1" t="str">
        <v>4/05/2024</v>
      </c>
      <c r="V41" s="1" t="str">
        <v>CHEQUEO DEPARTAMENTAL</v>
      </c>
      <c r="W41" s="1" t="str">
        <v>100m PECHO</v>
      </c>
      <c r="X41" s="3" vm="100">
        <v>1.7391171875E-3</v>
      </c>
      <c r="Y41" s="3" vm="101">
        <v>1.033328125E-3</v>
      </c>
      <c r="Z41" s="3" vm="102">
        <v>7.0578125000000003E-4</v>
      </c>
    </row>
    <row r="42" spans="1:26" hidden="1" x14ac:dyDescent="0.25">
      <c r="A42" s="1">
        <v>2025</v>
      </c>
      <c r="B42" s="4">
        <v>40129</v>
      </c>
      <c r="C42" s="1">
        <f t="shared" si="0"/>
        <v>12</v>
      </c>
      <c r="D42" s="2" t="s">
        <v>95</v>
      </c>
      <c r="E42" s="1" t="s">
        <v>362</v>
      </c>
      <c r="F42" s="1" t="s">
        <v>46</v>
      </c>
      <c r="G42" s="1" t="s">
        <v>64</v>
      </c>
      <c r="H42" s="4">
        <v>43892</v>
      </c>
      <c r="I42" s="1" t="s">
        <v>69</v>
      </c>
      <c r="J42" s="1" t="s">
        <v>12</v>
      </c>
      <c r="K42" s="3">
        <v>7.0451388888888896E-4</v>
      </c>
      <c r="L42" s="3">
        <v>5.4976851851851855E-4</v>
      </c>
      <c r="M42" s="3">
        <v>1.5474537037037041E-4</v>
      </c>
      <c r="O42">
        <v>281</v>
      </c>
      <c r="P42">
        <v>13</v>
      </c>
      <c r="Q42" t="str">
        <v>DAVID MACHADO JULIO</v>
      </c>
      <c r="R42" s="1" t="str">
        <v>NNG</v>
      </c>
      <c r="S42" s="1" t="str">
        <v>INFANTIL A</v>
      </c>
      <c r="T42" s="1" t="str">
        <v>M</v>
      </c>
      <c r="U42" s="1" t="str">
        <v>17/08/2024</v>
      </c>
      <c r="V42" s="1" t="str">
        <v>CHEQUEO DEPARTAMENTAL</v>
      </c>
      <c r="W42" s="1" t="str">
        <v>200m LIBRE</v>
      </c>
      <c r="X42" s="3" vm="103">
        <v>2.234140625E-3</v>
      </c>
      <c r="Y42" s="3" vm="50">
        <v>1.68553125E-3</v>
      </c>
      <c r="Z42" s="3" vm="104">
        <v>5.4860937500000005E-4</v>
      </c>
    </row>
    <row r="43" spans="1:26" hidden="1" x14ac:dyDescent="0.25">
      <c r="A43" s="1">
        <v>2025</v>
      </c>
      <c r="B43" s="4">
        <v>40051</v>
      </c>
      <c r="C43" s="1">
        <f t="shared" si="0"/>
        <v>12</v>
      </c>
      <c r="D43" s="2" t="s">
        <v>414</v>
      </c>
      <c r="E43" s="1" t="s">
        <v>362</v>
      </c>
      <c r="F43" s="1" t="s">
        <v>46</v>
      </c>
      <c r="G43" s="1" t="s">
        <v>64</v>
      </c>
      <c r="H43" s="4">
        <v>43892</v>
      </c>
      <c r="I43" s="1" t="s">
        <v>69</v>
      </c>
      <c r="J43" s="1" t="s">
        <v>649</v>
      </c>
      <c r="K43" s="3">
        <v>4.6192129629629621E-4</v>
      </c>
      <c r="L43" s="3">
        <v>3.9756944444444448E-4</v>
      </c>
      <c r="M43" s="3">
        <v>6.4351851851851734E-5</v>
      </c>
      <c r="O43">
        <v>330</v>
      </c>
      <c r="P43">
        <v>13</v>
      </c>
      <c r="Q43" t="str">
        <v>DAVID MACHADO JULIO</v>
      </c>
      <c r="R43" s="1" t="str">
        <v>NNG</v>
      </c>
      <c r="S43" s="1" t="str">
        <v>INFANTIL A</v>
      </c>
      <c r="T43" s="1" t="str">
        <v>M</v>
      </c>
      <c r="U43" s="1" t="str">
        <v>19/10/2024</v>
      </c>
      <c r="V43" s="1" t="str">
        <v>CHEQUEO DEPARTAMENTAL</v>
      </c>
      <c r="W43" s="1" t="str">
        <v>400m LIBRE</v>
      </c>
      <c r="X43" s="3" vm="105">
        <v>4.3431640625E-3</v>
      </c>
      <c r="Y43" s="3" vm="26">
        <v>3.5520781250000001E-3</v>
      </c>
      <c r="Z43" s="3" vm="106">
        <v>7.9108593750000001E-4</v>
      </c>
    </row>
    <row r="44" spans="1:26" hidden="1" x14ac:dyDescent="0.25">
      <c r="A44" s="1">
        <v>2025</v>
      </c>
      <c r="B44" s="4">
        <v>40051</v>
      </c>
      <c r="C44" s="1">
        <f t="shared" si="0"/>
        <v>12</v>
      </c>
      <c r="D44" s="2" t="s">
        <v>414</v>
      </c>
      <c r="E44" s="1" t="s">
        <v>362</v>
      </c>
      <c r="F44" s="1" t="s">
        <v>46</v>
      </c>
      <c r="G44" s="1" t="s">
        <v>64</v>
      </c>
      <c r="H44" s="4">
        <v>43892</v>
      </c>
      <c r="I44" s="1" t="s">
        <v>69</v>
      </c>
      <c r="J44" s="1" t="s">
        <v>651</v>
      </c>
      <c r="K44" s="3">
        <v>1.1559027777777776E-3</v>
      </c>
      <c r="L44" s="3">
        <v>8.1018518518518516E-4</v>
      </c>
      <c r="M44" s="3">
        <v>3.4571759259259245E-4</v>
      </c>
      <c r="O44">
        <v>282</v>
      </c>
      <c r="P44">
        <v>13</v>
      </c>
      <c r="Q44" t="str">
        <v>DAVID MACHADO JULIO</v>
      </c>
      <c r="R44" s="1" t="str">
        <v>NNG</v>
      </c>
      <c r="S44" s="1" t="str">
        <v>INFANTIL A</v>
      </c>
      <c r="T44" s="1" t="str">
        <v>M</v>
      </c>
      <c r="U44" s="1" t="str">
        <v>17/08/2024</v>
      </c>
      <c r="V44" s="1" t="str">
        <v>CHEQUEO DEPARTAMENTAL</v>
      </c>
      <c r="W44" s="1" t="str">
        <v>50m ESPALDA</v>
      </c>
      <c r="X44" s="3" vm="107">
        <v>5.6967187499999997E-4</v>
      </c>
      <c r="Y44" s="3" vm="76">
        <v>4.3981481481481481E-4</v>
      </c>
      <c r="Z44" s="3" vm="108">
        <v>1.2985937500000001E-4</v>
      </c>
    </row>
    <row r="45" spans="1:26" hidden="1" x14ac:dyDescent="0.25">
      <c r="A45" s="1">
        <v>2025</v>
      </c>
      <c r="B45" s="4">
        <v>40051</v>
      </c>
      <c r="C45" s="1">
        <f t="shared" si="0"/>
        <v>12</v>
      </c>
      <c r="D45" s="2" t="s">
        <v>414</v>
      </c>
      <c r="E45" s="1" t="s">
        <v>362</v>
      </c>
      <c r="F45" s="1" t="s">
        <v>46</v>
      </c>
      <c r="G45" s="1" t="s">
        <v>64</v>
      </c>
      <c r="H45" s="4">
        <v>43892</v>
      </c>
      <c r="I45" s="1" t="s">
        <v>69</v>
      </c>
      <c r="J45" s="1" t="s">
        <v>11</v>
      </c>
      <c r="K45" s="3">
        <v>5.8159722222222217E-4</v>
      </c>
      <c r="L45" s="3">
        <v>4.8912037037037034E-4</v>
      </c>
      <c r="M45" s="3">
        <v>9.2476851851851834E-5</v>
      </c>
      <c r="O45">
        <v>331</v>
      </c>
      <c r="P45">
        <v>13</v>
      </c>
      <c r="Q45" t="str">
        <v>DAVID MACHADO JULIO</v>
      </c>
      <c r="R45" s="1" t="str">
        <v>NNG</v>
      </c>
      <c r="S45" s="1" t="str">
        <v>INFANTIL A</v>
      </c>
      <c r="T45" s="1" t="str">
        <v>M</v>
      </c>
      <c r="U45" s="1" t="str">
        <v>19/10/2024</v>
      </c>
      <c r="V45" s="1" t="str">
        <v>CHEQUEO DEPARTAMENTAL</v>
      </c>
      <c r="W45" s="1" t="str">
        <v>50m MARIPOSA</v>
      </c>
      <c r="X45" s="3" vm="109">
        <v>5.4941406249999999E-4</v>
      </c>
      <c r="Y45" s="3" vm="110">
        <v>4.0509259259259258E-4</v>
      </c>
      <c r="Z45" s="3" vm="111">
        <v>1.4432812500000001E-4</v>
      </c>
    </row>
    <row r="46" spans="1:26" hidden="1" x14ac:dyDescent="0.25">
      <c r="A46" s="1">
        <v>2025</v>
      </c>
      <c r="B46" s="4">
        <v>40051</v>
      </c>
      <c r="C46" s="1">
        <f t="shared" si="0"/>
        <v>12</v>
      </c>
      <c r="D46" s="2" t="s">
        <v>414</v>
      </c>
      <c r="E46" s="1" t="s">
        <v>362</v>
      </c>
      <c r="F46" s="1" t="s">
        <v>46</v>
      </c>
      <c r="G46" s="1" t="s">
        <v>64</v>
      </c>
      <c r="H46" s="4">
        <v>43892</v>
      </c>
      <c r="I46" s="1" t="s">
        <v>69</v>
      </c>
      <c r="J46" s="1" t="s">
        <v>12</v>
      </c>
      <c r="K46" s="3">
        <v>6.7997685185185186E-4</v>
      </c>
      <c r="L46" s="3">
        <v>5.4976851851851855E-4</v>
      </c>
      <c r="M46" s="3">
        <v>1.302083333333333E-4</v>
      </c>
      <c r="O46">
        <v>371</v>
      </c>
      <c r="P46">
        <v>13</v>
      </c>
      <c r="Q46" t="str">
        <v>DAVID MACHADO JULIO</v>
      </c>
      <c r="R46" s="1" t="str">
        <v>NNG</v>
      </c>
      <c r="S46" s="1" t="str">
        <v>INFANTIL A</v>
      </c>
      <c r="T46" s="1" t="str">
        <v>M</v>
      </c>
      <c r="U46" s="1" t="str">
        <v>20/07/2024</v>
      </c>
      <c r="V46" s="1" t="str">
        <v>CHEQUEO DEPARTAMENTAL</v>
      </c>
      <c r="W46" s="1" t="str">
        <v>50m PECHO</v>
      </c>
      <c r="X46" s="3" vm="112">
        <v>7.5774999999999996E-4</v>
      </c>
      <c r="Y46" s="3" vm="81">
        <v>4.861111111111111E-4</v>
      </c>
      <c r="Z46" s="3" vm="113">
        <v>2.7164062500000002E-4</v>
      </c>
    </row>
    <row r="47" spans="1:26" hidden="1" x14ac:dyDescent="0.25">
      <c r="A47" s="1">
        <v>2025</v>
      </c>
      <c r="B47" s="4">
        <v>39416</v>
      </c>
      <c r="C47" s="1">
        <f t="shared" si="0"/>
        <v>14</v>
      </c>
      <c r="D47" s="2" t="s">
        <v>138</v>
      </c>
      <c r="E47" s="1" t="s">
        <v>364</v>
      </c>
      <c r="F47" s="1" t="s">
        <v>47</v>
      </c>
      <c r="G47" s="1" t="s">
        <v>64</v>
      </c>
      <c r="H47" s="4">
        <v>43892</v>
      </c>
      <c r="I47" s="1" t="s">
        <v>69</v>
      </c>
      <c r="J47" s="1" t="s">
        <v>649</v>
      </c>
      <c r="K47" s="3">
        <v>3.5011574074074074E-4</v>
      </c>
      <c r="L47" s="3">
        <v>3.3981481481481482E-4</v>
      </c>
      <c r="M47" s="3">
        <v>1.0300925925925918E-5</v>
      </c>
      <c r="O47">
        <v>5</v>
      </c>
      <c r="P47">
        <v>13</v>
      </c>
      <c r="Q47" t="str">
        <v>David Machado Julio</v>
      </c>
      <c r="R47" s="1" t="str">
        <v>NNG</v>
      </c>
      <c r="S47" s="1" t="str">
        <v>INFANTIL A</v>
      </c>
      <c r="T47" s="1" t="str">
        <v>M</v>
      </c>
      <c r="U47" s="1" vm="74">
        <v>43892</v>
      </c>
      <c r="V47" s="1" t="str">
        <v>PERLA DEL SINÚ</v>
      </c>
      <c r="W47" s="1" t="str">
        <v>50m ESPALDA</v>
      </c>
      <c r="X47" s="3" vm="114">
        <v>5.8633593750000005E-4</v>
      </c>
      <c r="Y47" s="3" vm="76">
        <v>4.3981481481481481E-4</v>
      </c>
      <c r="Z47" s="3" vm="115">
        <v>1.4652343750000001E-4</v>
      </c>
    </row>
    <row r="48" spans="1:26" hidden="1" x14ac:dyDescent="0.25">
      <c r="A48" s="1">
        <v>2025</v>
      </c>
      <c r="B48" s="4">
        <v>39416</v>
      </c>
      <c r="C48" s="1">
        <f t="shared" si="0"/>
        <v>14</v>
      </c>
      <c r="D48" s="2" t="s">
        <v>138</v>
      </c>
      <c r="E48" s="1" t="s">
        <v>364</v>
      </c>
      <c r="F48" s="1" t="s">
        <v>47</v>
      </c>
      <c r="G48" s="1" t="s">
        <v>64</v>
      </c>
      <c r="H48" s="4">
        <v>43892</v>
      </c>
      <c r="I48" s="1" t="s">
        <v>69</v>
      </c>
      <c r="J48" s="1" t="s">
        <v>651</v>
      </c>
      <c r="K48" s="3">
        <v>7.6851851851851853E-4</v>
      </c>
      <c r="L48" s="3">
        <v>7.5462962962962962E-4</v>
      </c>
      <c r="M48" s="3">
        <v>1.3888888888888913E-5</v>
      </c>
      <c r="O48">
        <v>6</v>
      </c>
      <c r="P48">
        <v>13</v>
      </c>
      <c r="Q48" t="str">
        <v>David Machado Julio</v>
      </c>
      <c r="R48" s="1" t="str">
        <v>NNG</v>
      </c>
      <c r="S48" s="1" t="str">
        <v>INFANTIL A</v>
      </c>
      <c r="T48" s="1" t="str">
        <v>M</v>
      </c>
      <c r="U48" s="1" vm="74">
        <v>43892</v>
      </c>
      <c r="V48" s="1" t="str">
        <v>PERLA DEL SINÚ</v>
      </c>
      <c r="W48" s="1" t="str">
        <v>50m MARIPOSA</v>
      </c>
      <c r="X48" s="3" vm="116">
        <v>6.1747656249999997E-4</v>
      </c>
      <c r="Y48" s="3" vm="110">
        <v>4.0509259259259258E-4</v>
      </c>
      <c r="Z48" s="3" vm="117">
        <v>2.1238281250000001E-4</v>
      </c>
    </row>
    <row r="49" spans="1:26" hidden="1" x14ac:dyDescent="0.25">
      <c r="A49" s="1">
        <v>2025</v>
      </c>
      <c r="B49" s="4">
        <v>39416</v>
      </c>
      <c r="C49" s="1">
        <f t="shared" si="0"/>
        <v>14</v>
      </c>
      <c r="D49" s="2" t="s">
        <v>138</v>
      </c>
      <c r="E49" s="1" t="s">
        <v>364</v>
      </c>
      <c r="F49" s="1" t="s">
        <v>47</v>
      </c>
      <c r="G49" s="1" t="s">
        <v>64</v>
      </c>
      <c r="H49" s="4">
        <v>43892</v>
      </c>
      <c r="I49" s="1" t="s">
        <v>69</v>
      </c>
      <c r="J49" s="1" t="s">
        <v>13</v>
      </c>
      <c r="K49" s="3">
        <v>3.9155092592592589E-4</v>
      </c>
      <c r="L49" s="3" t="s">
        <v>476</v>
      </c>
      <c r="M49" s="3">
        <v>9.9537037037036977E-6</v>
      </c>
      <c r="O49">
        <v>7</v>
      </c>
      <c r="P49">
        <v>13</v>
      </c>
      <c r="Q49" t="str">
        <v>David Machado Julio</v>
      </c>
      <c r="R49" s="1" t="str">
        <v>NNG</v>
      </c>
      <c r="S49" s="1" t="str">
        <v>INFANTIL A</v>
      </c>
      <c r="T49" s="1" t="str">
        <v>M</v>
      </c>
      <c r="U49" s="1" vm="74">
        <v>43892</v>
      </c>
      <c r="V49" s="1" t="str">
        <v>PERLA DEL SINÚ</v>
      </c>
      <c r="W49" s="1" t="str">
        <v>50m PECHO</v>
      </c>
      <c r="X49" s="3" vm="118">
        <v>7.7870312499999999E-4</v>
      </c>
      <c r="Y49" s="3" vm="81">
        <v>4.861111111111111E-4</v>
      </c>
      <c r="Z49" s="3" vm="119">
        <v>2.9258593749999999E-4</v>
      </c>
    </row>
    <row r="50" spans="1:26" hidden="1" x14ac:dyDescent="0.25">
      <c r="A50" s="1">
        <v>2025</v>
      </c>
      <c r="B50" s="4">
        <v>40314</v>
      </c>
      <c r="C50" s="1">
        <f t="shared" si="0"/>
        <v>11</v>
      </c>
      <c r="D50" s="2" t="s">
        <v>186</v>
      </c>
      <c r="E50" s="1" t="s">
        <v>367</v>
      </c>
      <c r="F50" s="1" t="s">
        <v>45</v>
      </c>
      <c r="G50" s="1" t="s">
        <v>64</v>
      </c>
      <c r="H50" s="4">
        <v>43892</v>
      </c>
      <c r="I50" s="1" t="s">
        <v>69</v>
      </c>
      <c r="J50" s="1" t="s">
        <v>649</v>
      </c>
      <c r="K50" s="3">
        <v>5.7256944444444445E-4</v>
      </c>
      <c r="L50" s="3">
        <v>3.9756944444444448E-4</v>
      </c>
      <c r="M50" s="3">
        <v>1.7499999999999997E-4</v>
      </c>
      <c r="O50">
        <v>95</v>
      </c>
      <c r="P50">
        <v>15</v>
      </c>
      <c r="Q50" t="str">
        <v>Dylan Carmona Cepedes</v>
      </c>
      <c r="R50" s="1" t="str">
        <v>SWIMMERS</v>
      </c>
      <c r="S50" s="1" t="str">
        <v>INFANTIL B</v>
      </c>
      <c r="T50" s="1" t="str">
        <v>M</v>
      </c>
      <c r="U50" s="1" vm="9">
        <v>44130</v>
      </c>
      <c r="V50" s="1" t="str">
        <v>V CAIMAN DE ORO</v>
      </c>
      <c r="W50" s="1" t="str">
        <v>100m LIBRE</v>
      </c>
      <c r="X50" s="3" vm="120">
        <v>1.0221015625E-3</v>
      </c>
      <c r="Y50" s="3" vm="121">
        <v>7.0937500000000004E-4</v>
      </c>
      <c r="Z50" s="3" vm="122">
        <v>3.1272656250000002E-4</v>
      </c>
    </row>
    <row r="51" spans="1:26" hidden="1" x14ac:dyDescent="0.25">
      <c r="A51" s="1">
        <v>2025</v>
      </c>
      <c r="B51" s="4">
        <v>40314</v>
      </c>
      <c r="C51" s="1">
        <f t="shared" si="0"/>
        <v>11</v>
      </c>
      <c r="D51" s="2" t="s">
        <v>186</v>
      </c>
      <c r="E51" s="1" t="s">
        <v>367</v>
      </c>
      <c r="F51" s="1" t="s">
        <v>45</v>
      </c>
      <c r="G51" s="1" t="s">
        <v>64</v>
      </c>
      <c r="H51" s="4">
        <v>43892</v>
      </c>
      <c r="I51" s="1" t="s">
        <v>69</v>
      </c>
      <c r="J51" s="1" t="s">
        <v>651</v>
      </c>
      <c r="K51" s="3">
        <v>1.4065972222222223E-3</v>
      </c>
      <c r="L51" s="3">
        <v>8.1018518518518516E-4</v>
      </c>
      <c r="M51" s="3">
        <v>5.9641203703703711E-4</v>
      </c>
      <c r="O51">
        <v>94</v>
      </c>
      <c r="P51">
        <v>15</v>
      </c>
      <c r="Q51" t="str">
        <v>Dylan Carmona Cepedes</v>
      </c>
      <c r="R51" s="1" t="str">
        <v>SWIMMERS</v>
      </c>
      <c r="S51" s="1" t="str">
        <v>INFANTIL B</v>
      </c>
      <c r="T51" s="1" t="str">
        <v>M</v>
      </c>
      <c r="U51" s="1" vm="9">
        <v>44130</v>
      </c>
      <c r="V51" s="1" t="str">
        <v>V CAIMAN DE ORO</v>
      </c>
      <c r="W51" s="1" t="str">
        <v>50m PECHO</v>
      </c>
      <c r="X51" s="3" vm="123">
        <v>5.8645312499999995E-4</v>
      </c>
      <c r="Y51" s="3" vm="72">
        <v>4.3448437499999997E-4</v>
      </c>
      <c r="Z51" s="3" vm="124">
        <v>1.519609375E-4</v>
      </c>
    </row>
    <row r="52" spans="1:26" hidden="1" x14ac:dyDescent="0.25">
      <c r="A52" s="1">
        <v>2025</v>
      </c>
      <c r="B52" s="4">
        <v>40314</v>
      </c>
      <c r="C52" s="1">
        <f t="shared" si="0"/>
        <v>11</v>
      </c>
      <c r="D52" s="2" t="s">
        <v>186</v>
      </c>
      <c r="E52" s="1" t="s">
        <v>367</v>
      </c>
      <c r="F52" s="1" t="s">
        <v>45</v>
      </c>
      <c r="G52" s="1" t="s">
        <v>64</v>
      </c>
      <c r="H52" s="4">
        <v>43892</v>
      </c>
      <c r="I52" s="1" t="s">
        <v>69</v>
      </c>
      <c r="J52" s="1" t="s">
        <v>11</v>
      </c>
      <c r="K52" s="3">
        <v>7.53125E-4</v>
      </c>
      <c r="L52" s="3">
        <v>4.8912037037037034E-4</v>
      </c>
      <c r="M52" s="3">
        <v>2.6400462962962966E-4</v>
      </c>
      <c r="O52">
        <v>97</v>
      </c>
      <c r="P52">
        <v>10</v>
      </c>
      <c r="Q52" t="str">
        <v xml:space="preserve">Dylan Matías Cabarcas Ortiz </v>
      </c>
      <c r="R52" s="1" t="str">
        <v>METEOROS DE URABA</v>
      </c>
      <c r="S52" s="1" t="str">
        <v>PRE A</v>
      </c>
      <c r="T52" s="1" t="str">
        <v>M</v>
      </c>
      <c r="U52" s="1" vm="9">
        <v>44130</v>
      </c>
      <c r="V52" s="1" t="str">
        <v>V CAIMAN DE ORO</v>
      </c>
      <c r="W52" s="1" t="str">
        <v>100m LIBRE</v>
      </c>
      <c r="X52" s="3" vm="125">
        <v>1.1808984375000001E-3</v>
      </c>
      <c r="Y52" s="3" vm="4">
        <v>8.1018518518518516E-4</v>
      </c>
      <c r="Z52" s="3" vm="126">
        <v>3.707109375E-4</v>
      </c>
    </row>
    <row r="53" spans="1:26" hidden="1" x14ac:dyDescent="0.25">
      <c r="A53" s="1">
        <v>2025</v>
      </c>
      <c r="B53" s="4">
        <v>38777</v>
      </c>
      <c r="C53" s="1">
        <f t="shared" si="0"/>
        <v>15</v>
      </c>
      <c r="D53" s="2" t="s">
        <v>190</v>
      </c>
      <c r="E53" s="1" t="s">
        <v>367</v>
      </c>
      <c r="F53" s="1" t="s">
        <v>47</v>
      </c>
      <c r="G53" s="1" t="s">
        <v>64</v>
      </c>
      <c r="H53" s="4">
        <v>43892</v>
      </c>
      <c r="I53" s="1" t="s">
        <v>69</v>
      </c>
      <c r="J53" s="1" t="s">
        <v>649</v>
      </c>
      <c r="K53" s="3">
        <v>4.3622685185185187E-4</v>
      </c>
      <c r="L53" s="3">
        <v>3.2395833333333332E-4</v>
      </c>
      <c r="M53" s="3">
        <v>1.1226851851851854E-4</v>
      </c>
      <c r="O53">
        <v>96</v>
      </c>
      <c r="P53">
        <v>10</v>
      </c>
      <c r="Q53" t="str">
        <v xml:space="preserve">Dylan Matías Cabarcas Ortiz </v>
      </c>
      <c r="R53" s="1" t="str">
        <v>METEOROS DE URABA</v>
      </c>
      <c r="S53" s="1" t="str">
        <v>PRE A</v>
      </c>
      <c r="T53" s="1" t="str">
        <v>M</v>
      </c>
      <c r="U53" s="1" vm="9">
        <v>44130</v>
      </c>
      <c r="V53" s="1" t="str">
        <v>V CAIMAN DE ORO</v>
      </c>
      <c r="W53" s="1" t="str">
        <v>50m LIBRE</v>
      </c>
      <c r="X53" s="3" vm="127">
        <v>5.2337499999999997E-4</v>
      </c>
      <c r="Y53" s="3" vm="7">
        <v>3.9756250000000002E-4</v>
      </c>
      <c r="Z53" s="3" vm="128">
        <v>1.2580468749999999E-4</v>
      </c>
    </row>
    <row r="54" spans="1:26" hidden="1" x14ac:dyDescent="0.25">
      <c r="A54" s="1">
        <v>2025</v>
      </c>
      <c r="B54" s="4">
        <v>38777</v>
      </c>
      <c r="C54" s="1">
        <f t="shared" si="0"/>
        <v>15</v>
      </c>
      <c r="D54" s="2" t="s">
        <v>190</v>
      </c>
      <c r="E54" s="1" t="s">
        <v>367</v>
      </c>
      <c r="F54" s="1" t="s">
        <v>47</v>
      </c>
      <c r="G54" s="1" t="s">
        <v>64</v>
      </c>
      <c r="H54" s="4">
        <v>43892</v>
      </c>
      <c r="I54" s="1" t="s">
        <v>69</v>
      </c>
      <c r="J54" s="1" t="s">
        <v>651</v>
      </c>
      <c r="K54" s="3">
        <v>1.0275462962962964E-3</v>
      </c>
      <c r="L54" s="3">
        <v>7.0937499999999994E-4</v>
      </c>
      <c r="M54" s="3">
        <v>3.1817129629629643E-4</v>
      </c>
      <c r="O54">
        <v>98</v>
      </c>
      <c r="P54">
        <v>10</v>
      </c>
      <c r="Q54" t="str">
        <v xml:space="preserve">Dylan Matías Cabarcas Ortiz </v>
      </c>
      <c r="R54" s="1" t="str">
        <v>METEOROS DE URABA</v>
      </c>
      <c r="S54" s="1" t="str">
        <v>PRE A</v>
      </c>
      <c r="T54" s="1" t="str">
        <v>M</v>
      </c>
      <c r="U54" s="1" vm="9">
        <v>44130</v>
      </c>
      <c r="V54" s="1" t="str">
        <v>V CAIMAN DE ORO</v>
      </c>
      <c r="W54" s="1" t="str">
        <v>50m MARIPOSA</v>
      </c>
      <c r="X54" s="3" vm="129">
        <v>6.3020312500000001E-4</v>
      </c>
      <c r="Y54" s="3" vm="16">
        <v>4.6087500000000002E-4</v>
      </c>
      <c r="Z54" s="3" vm="130">
        <v>1.6932812499999999E-4</v>
      </c>
    </row>
    <row r="55" spans="1:26" x14ac:dyDescent="0.25">
      <c r="A55" s="1">
        <v>2025</v>
      </c>
      <c r="B55" s="4">
        <v>38777</v>
      </c>
      <c r="C55" s="1">
        <f t="shared" si="0"/>
        <v>15</v>
      </c>
      <c r="D55" s="2" t="s">
        <v>190</v>
      </c>
      <c r="E55" s="1" t="s">
        <v>367</v>
      </c>
      <c r="F55" s="1" t="s">
        <v>47</v>
      </c>
      <c r="G55" s="1" t="s">
        <v>64</v>
      </c>
      <c r="H55" s="4">
        <v>43892</v>
      </c>
      <c r="I55" s="1" t="s">
        <v>69</v>
      </c>
      <c r="J55" s="1" t="s">
        <v>11</v>
      </c>
      <c r="K55" s="3">
        <v>6.2824074074074073E-4</v>
      </c>
      <c r="L55" s="3" t="s">
        <v>483</v>
      </c>
      <c r="M55" s="3">
        <v>2.3761574074074071E-4</v>
      </c>
      <c r="O55">
        <v>99</v>
      </c>
      <c r="P55">
        <v>10</v>
      </c>
      <c r="Q55" t="str">
        <v xml:space="preserve">Dylan Matías Cabarcas Ortiz </v>
      </c>
      <c r="R55" s="1" t="str">
        <v>METEOROS DE URABA</v>
      </c>
      <c r="S55" s="1" t="str">
        <v>PRE A</v>
      </c>
      <c r="T55" s="1" t="str">
        <v>M</v>
      </c>
      <c r="U55" s="1" vm="9">
        <v>44130</v>
      </c>
      <c r="V55" s="1" t="str">
        <v>V CAIMAN DE ORO</v>
      </c>
      <c r="W55" s="1" t="str">
        <v>50m PECHO</v>
      </c>
      <c r="X55" s="3" vm="131">
        <v>6.0010937499999995E-4</v>
      </c>
      <c r="Y55" s="3" vm="47">
        <v>5.4976562500000002E-4</v>
      </c>
      <c r="Z55" s="3" vm="132">
        <v>5.0343750000000001E-5</v>
      </c>
    </row>
    <row r="56" spans="1:26" hidden="1" x14ac:dyDescent="0.25">
      <c r="A56" s="1">
        <v>2025</v>
      </c>
      <c r="B56" s="4">
        <v>38777</v>
      </c>
      <c r="C56" s="1">
        <f t="shared" si="0"/>
        <v>15</v>
      </c>
      <c r="D56" s="2" t="s">
        <v>190</v>
      </c>
      <c r="E56" s="1" t="s">
        <v>367</v>
      </c>
      <c r="F56" s="1" t="s">
        <v>47</v>
      </c>
      <c r="G56" s="1" t="s">
        <v>64</v>
      </c>
      <c r="H56" s="4">
        <v>43892</v>
      </c>
      <c r="I56" s="1" t="s">
        <v>69</v>
      </c>
      <c r="J56" s="1" t="s">
        <v>12</v>
      </c>
      <c r="K56" s="3">
        <v>6.0081018518518524E-4</v>
      </c>
      <c r="L56" s="3">
        <v>4.3449074074074071E-4</v>
      </c>
      <c r="M56" s="3">
        <v>1.6631944444444452E-4</v>
      </c>
      <c r="O56">
        <v>101</v>
      </c>
      <c r="P56">
        <v>11</v>
      </c>
      <c r="Q56" t="str">
        <v>EMANUEL LOPEZ PEREZ</v>
      </c>
      <c r="R56" s="1" t="str">
        <v>AQUAPLANET</v>
      </c>
      <c r="S56" s="1" t="str">
        <v>PRE B</v>
      </c>
      <c r="T56" s="1" t="str">
        <v>M</v>
      </c>
      <c r="U56" s="1" vm="9">
        <v>44130</v>
      </c>
      <c r="V56" s="1" t="str">
        <v>V CAIMAN DE ORO</v>
      </c>
      <c r="W56" s="1" t="str">
        <v>100m LIBRE</v>
      </c>
      <c r="X56" s="3" vm="133">
        <v>1.2113359375E-3</v>
      </c>
      <c r="Y56" s="3" vm="4">
        <v>8.1018518518518516E-4</v>
      </c>
      <c r="Z56" s="3" vm="134">
        <v>4.0115624999999998E-4</v>
      </c>
    </row>
    <row r="57" spans="1:26" hidden="1" x14ac:dyDescent="0.25">
      <c r="A57" s="1">
        <v>2025</v>
      </c>
      <c r="B57" s="4">
        <v>40210</v>
      </c>
      <c r="C57" s="1">
        <f t="shared" si="0"/>
        <v>11</v>
      </c>
      <c r="D57" s="2" t="s">
        <v>38</v>
      </c>
      <c r="E57" s="1" t="s">
        <v>25</v>
      </c>
      <c r="F57" s="1" t="s">
        <v>45</v>
      </c>
      <c r="G57" s="1" t="s">
        <v>64</v>
      </c>
      <c r="H57" s="4">
        <v>43892</v>
      </c>
      <c r="I57" s="1" t="s">
        <v>69</v>
      </c>
      <c r="J57" s="1" t="s">
        <v>649</v>
      </c>
      <c r="K57" s="3">
        <v>4.3113425925925931E-4</v>
      </c>
      <c r="L57" s="3">
        <v>3.9756944444444448E-4</v>
      </c>
      <c r="M57" s="3">
        <v>3.3564814814814829E-5</v>
      </c>
      <c r="O57">
        <v>102</v>
      </c>
      <c r="P57">
        <v>11</v>
      </c>
      <c r="Q57" t="str">
        <v>EMANUEL LOPEZ PEREZ</v>
      </c>
      <c r="R57" s="1" t="str">
        <v>AQUAPLANET</v>
      </c>
      <c r="S57" s="1" t="str">
        <v>PRE B</v>
      </c>
      <c r="T57" s="1" t="str">
        <v>M</v>
      </c>
      <c r="U57" s="1" vm="9">
        <v>44130</v>
      </c>
      <c r="V57" s="1" t="str">
        <v>V CAIMAN DE ORO</v>
      </c>
      <c r="W57" s="1" t="str">
        <v>50m ESPALDA</v>
      </c>
      <c r="X57" s="3" vm="135">
        <v>7.7950781250000004E-4</v>
      </c>
      <c r="Y57" s="3" vm="13">
        <v>4.8911718749999997E-4</v>
      </c>
      <c r="Z57" s="3" vm="136">
        <v>2.9039062500000001E-4</v>
      </c>
    </row>
    <row r="58" spans="1:26" hidden="1" x14ac:dyDescent="0.25">
      <c r="A58" s="1">
        <v>2025</v>
      </c>
      <c r="B58" s="4">
        <v>40210</v>
      </c>
      <c r="C58" s="1">
        <f t="shared" si="0"/>
        <v>11</v>
      </c>
      <c r="D58" s="2" t="s">
        <v>38</v>
      </c>
      <c r="E58" s="1" t="s">
        <v>25</v>
      </c>
      <c r="F58" s="1" t="s">
        <v>45</v>
      </c>
      <c r="G58" s="1" t="s">
        <v>64</v>
      </c>
      <c r="H58" s="4">
        <v>43892</v>
      </c>
      <c r="I58" s="1" t="s">
        <v>69</v>
      </c>
      <c r="J58" s="1" t="s">
        <v>11</v>
      </c>
      <c r="K58" s="3">
        <v>6.1921296296296301E-4</v>
      </c>
      <c r="L58" s="3">
        <v>4.8912037037037034E-4</v>
      </c>
      <c r="M58" s="3">
        <v>1.3009259259259267E-4</v>
      </c>
      <c r="O58">
        <v>100</v>
      </c>
      <c r="P58">
        <v>11</v>
      </c>
      <c r="Q58" t="str">
        <v>EMANUEL LOPEZ PEREZ</v>
      </c>
      <c r="R58" s="1" t="str">
        <v>AQUAPLANET</v>
      </c>
      <c r="S58" s="1" t="str">
        <v>PRE B</v>
      </c>
      <c r="T58" s="1" t="str">
        <v>M</v>
      </c>
      <c r="U58" s="1" vm="9">
        <v>44130</v>
      </c>
      <c r="V58" s="1" t="str">
        <v>V CAIMAN DE ORO</v>
      </c>
      <c r="W58" s="1" t="str">
        <v>50m LIBRE</v>
      </c>
      <c r="X58" s="3" vm="84">
        <v>5.0821093749999998E-4</v>
      </c>
      <c r="Y58" s="3" vm="7">
        <v>3.9756250000000002E-4</v>
      </c>
      <c r="Z58" s="3" vm="137">
        <v>1.1064062499999999E-4</v>
      </c>
    </row>
    <row r="59" spans="1:26" hidden="1" x14ac:dyDescent="0.25">
      <c r="A59" s="1">
        <v>2025</v>
      </c>
      <c r="B59" s="4">
        <v>40210</v>
      </c>
      <c r="C59" s="1">
        <f t="shared" si="0"/>
        <v>11</v>
      </c>
      <c r="D59" s="2" t="s">
        <v>38</v>
      </c>
      <c r="E59" s="1" t="s">
        <v>25</v>
      </c>
      <c r="F59" s="1" t="s">
        <v>45</v>
      </c>
      <c r="G59" s="1" t="s">
        <v>64</v>
      </c>
      <c r="H59" s="4">
        <v>43892</v>
      </c>
      <c r="I59" s="1" t="s">
        <v>69</v>
      </c>
      <c r="J59" s="1" t="s">
        <v>13</v>
      </c>
      <c r="K59" s="3">
        <v>5.2083333333333333E-4</v>
      </c>
      <c r="L59" s="3">
        <v>4.6087962962962961E-4</v>
      </c>
      <c r="M59" s="3">
        <v>5.995370370370372E-5</v>
      </c>
      <c r="O59">
        <v>103</v>
      </c>
      <c r="P59">
        <v>11</v>
      </c>
      <c r="Q59" t="str">
        <v>EMANUEL LOPEZ PEREZ</v>
      </c>
      <c r="R59" s="1" t="str">
        <v>AQUAPLANET</v>
      </c>
      <c r="S59" s="1" t="str">
        <v>PRE B</v>
      </c>
      <c r="T59" s="1" t="str">
        <v>M</v>
      </c>
      <c r="U59" s="1" vm="9">
        <v>44130</v>
      </c>
      <c r="V59" s="1" t="str">
        <v>V CAIMAN DE ORO</v>
      </c>
      <c r="W59" s="1" t="str">
        <v>50m MARIPOSA</v>
      </c>
      <c r="X59" s="3" vm="138">
        <v>6.62609375E-4</v>
      </c>
      <c r="Y59" s="3" vm="16">
        <v>4.6087500000000002E-4</v>
      </c>
      <c r="Z59" s="3" vm="139">
        <v>2.0173437500000001E-4</v>
      </c>
    </row>
    <row r="60" spans="1:26" hidden="1" x14ac:dyDescent="0.25">
      <c r="A60" s="1">
        <v>2025</v>
      </c>
      <c r="B60" s="4">
        <v>40210</v>
      </c>
      <c r="C60" s="1">
        <f t="shared" si="0"/>
        <v>11</v>
      </c>
      <c r="D60" s="2" t="s">
        <v>38</v>
      </c>
      <c r="E60" s="1" t="s">
        <v>25</v>
      </c>
      <c r="F60" s="1" t="s">
        <v>45</v>
      </c>
      <c r="G60" s="1" t="s">
        <v>64</v>
      </c>
      <c r="H60" s="4">
        <v>43892</v>
      </c>
      <c r="I60" s="1" t="s">
        <v>69</v>
      </c>
      <c r="J60" s="1" t="s">
        <v>12</v>
      </c>
      <c r="K60" s="3">
        <v>6.4814814814814813E-4</v>
      </c>
      <c r="L60" s="3">
        <v>5.4976851851851855E-4</v>
      </c>
      <c r="M60" s="3">
        <v>9.8379629629629576E-5</v>
      </c>
      <c r="O60">
        <v>335</v>
      </c>
      <c r="P60">
        <v>14</v>
      </c>
      <c r="Q60" t="str">
        <v>EMMANUEL PADILLA</v>
      </c>
      <c r="R60" s="1" t="str">
        <v>TIBURON</v>
      </c>
      <c r="S60" s="1" t="str">
        <v>INFANTIL B</v>
      </c>
      <c r="T60" s="1" t="str">
        <v>M</v>
      </c>
      <c r="U60" s="1" t="str">
        <v>19/10/2024</v>
      </c>
      <c r="V60" s="1" t="str">
        <v>CHEQUEO DEPARTAMENTAL</v>
      </c>
      <c r="W60" s="1" t="str">
        <v>100m ESPALDA</v>
      </c>
      <c r="X60" s="3" vm="140">
        <v>1.0800859375000001E-3</v>
      </c>
      <c r="Y60" s="3" t="str">
        <v>01:17,66</v>
      </c>
      <c r="Z60" s="3" vm="141">
        <v>1.8124999999999999E-4</v>
      </c>
    </row>
    <row r="61" spans="1:26" hidden="1" x14ac:dyDescent="0.25">
      <c r="A61" s="1">
        <v>2025</v>
      </c>
      <c r="B61" s="4">
        <v>39558</v>
      </c>
      <c r="C61" s="1">
        <f t="shared" si="0"/>
        <v>13</v>
      </c>
      <c r="D61" s="2" t="s">
        <v>265</v>
      </c>
      <c r="E61" s="1" t="s">
        <v>369</v>
      </c>
      <c r="F61" s="1" t="s">
        <v>46</v>
      </c>
      <c r="G61" s="1" t="s">
        <v>64</v>
      </c>
      <c r="H61" s="4">
        <v>43892</v>
      </c>
      <c r="I61" s="1" t="s">
        <v>69</v>
      </c>
      <c r="J61" s="1" t="s">
        <v>649</v>
      </c>
      <c r="K61" s="3">
        <v>4.061342592592593E-4</v>
      </c>
      <c r="L61" s="3">
        <v>3.3981481481481482E-4</v>
      </c>
      <c r="M61" s="3">
        <v>6.6319444444444477E-5</v>
      </c>
      <c r="O61">
        <v>375</v>
      </c>
      <c r="P61">
        <v>14</v>
      </c>
      <c r="Q61" t="str">
        <v>EMMANUEL PADILLA</v>
      </c>
      <c r="R61" s="1" t="str">
        <v>TIBURON</v>
      </c>
      <c r="S61" s="1" t="str">
        <v>INFANTIL B</v>
      </c>
      <c r="T61" s="1" t="str">
        <v>M</v>
      </c>
      <c r="U61" s="1" t="str">
        <v>20/07/2024</v>
      </c>
      <c r="V61" s="1" t="str">
        <v>CHEQUEO DEPARTAMENTAL</v>
      </c>
      <c r="W61" s="1" t="str">
        <v>100m MARIPOSA</v>
      </c>
      <c r="X61" s="3" vm="142">
        <v>1.1832109375E-3</v>
      </c>
      <c r="Y61" s="3" t="str">
        <v>01:16,70</v>
      </c>
      <c r="Z61" s="3" vm="143">
        <v>2.9548437500000001E-4</v>
      </c>
    </row>
    <row r="62" spans="1:26" hidden="1" x14ac:dyDescent="0.25">
      <c r="A62" s="1">
        <v>2025</v>
      </c>
      <c r="B62" s="4">
        <v>39558</v>
      </c>
      <c r="C62" s="1">
        <f t="shared" si="0"/>
        <v>13</v>
      </c>
      <c r="D62" s="2" t="s">
        <v>265</v>
      </c>
      <c r="E62" s="1" t="s">
        <v>369</v>
      </c>
      <c r="F62" s="1" t="s">
        <v>46</v>
      </c>
      <c r="G62" s="1" t="s">
        <v>64</v>
      </c>
      <c r="H62" s="4">
        <v>43892</v>
      </c>
      <c r="I62" s="1" t="s">
        <v>69</v>
      </c>
      <c r="J62" s="1" t="s">
        <v>651</v>
      </c>
      <c r="K62" s="3">
        <v>9.8530092592592593E-4</v>
      </c>
      <c r="L62" s="3">
        <v>7.5462962962962962E-4</v>
      </c>
      <c r="M62" s="3">
        <v>2.3067129629629631E-4</v>
      </c>
      <c r="O62">
        <v>284</v>
      </c>
      <c r="P62">
        <v>14</v>
      </c>
      <c r="Q62" t="str">
        <v>EMMANUEL PADILLA</v>
      </c>
      <c r="R62" s="1" t="str">
        <v>TIBURON</v>
      </c>
      <c r="S62" s="1" t="str">
        <v>INFANTIL B</v>
      </c>
      <c r="T62" s="1" t="str">
        <v>M</v>
      </c>
      <c r="U62" s="1" t="str">
        <v>17/08/2024</v>
      </c>
      <c r="V62" s="1" t="str">
        <v>CHEQUEO DEPARTAMENTAL</v>
      </c>
      <c r="W62" s="1" t="str">
        <v>200m LIBRE</v>
      </c>
      <c r="X62" s="3" vm="144">
        <v>1.9516171875E-3</v>
      </c>
      <c r="Y62" s="3" vm="50">
        <v>1.68553125E-3</v>
      </c>
      <c r="Z62" s="3" vm="145">
        <v>2.6608593749999999E-4</v>
      </c>
    </row>
    <row r="63" spans="1:26" hidden="1" x14ac:dyDescent="0.25">
      <c r="A63" s="1">
        <v>2025</v>
      </c>
      <c r="B63" s="4">
        <v>39558</v>
      </c>
      <c r="C63" s="1">
        <f t="shared" si="0"/>
        <v>13</v>
      </c>
      <c r="D63" s="2" t="s">
        <v>265</v>
      </c>
      <c r="E63" s="1" t="s">
        <v>369</v>
      </c>
      <c r="F63" s="1" t="s">
        <v>46</v>
      </c>
      <c r="G63" s="1" t="s">
        <v>64</v>
      </c>
      <c r="H63" s="4">
        <v>43892</v>
      </c>
      <c r="I63" s="1" t="s">
        <v>69</v>
      </c>
      <c r="J63" s="1" t="s">
        <v>652</v>
      </c>
      <c r="K63" s="3">
        <v>2.1405092592592591E-3</v>
      </c>
      <c r="L63" s="3">
        <v>1.6855324074074073E-3</v>
      </c>
      <c r="M63" s="3">
        <v>4.5497685185185181E-4</v>
      </c>
      <c r="O63">
        <v>333</v>
      </c>
      <c r="P63">
        <v>14</v>
      </c>
      <c r="Q63" t="str">
        <v>EMMANUEL PADILLA</v>
      </c>
      <c r="R63" s="1" t="str">
        <v>TIBURON</v>
      </c>
      <c r="S63" s="1" t="str">
        <v>INFANTIL B</v>
      </c>
      <c r="T63" s="1" t="str">
        <v>M</v>
      </c>
      <c r="U63" s="1" t="str">
        <v>19/10/2024</v>
      </c>
      <c r="V63" s="1" t="str">
        <v>CHEQUEO DEPARTAMENTAL</v>
      </c>
      <c r="W63" s="1" t="str">
        <v>400m LIBRE</v>
      </c>
      <c r="X63" s="3" vm="146">
        <v>4.0831015625000001E-3</v>
      </c>
      <c r="Y63" s="3" vm="26">
        <v>3.5520781250000001E-3</v>
      </c>
      <c r="Z63" s="3" vm="147">
        <v>5.3101562500000002E-4</v>
      </c>
    </row>
    <row r="64" spans="1:26" x14ac:dyDescent="0.25">
      <c r="A64" s="1">
        <v>2025</v>
      </c>
      <c r="B64" s="4">
        <v>39558</v>
      </c>
      <c r="C64" s="1">
        <f t="shared" si="0"/>
        <v>13</v>
      </c>
      <c r="D64" s="2" t="s">
        <v>265</v>
      </c>
      <c r="E64" s="1" t="s">
        <v>369</v>
      </c>
      <c r="F64" s="1" t="s">
        <v>46</v>
      </c>
      <c r="G64" s="1" t="s">
        <v>64</v>
      </c>
      <c r="H64" s="4">
        <v>43892</v>
      </c>
      <c r="I64" s="1" t="s">
        <v>69</v>
      </c>
      <c r="J64" s="1" t="s">
        <v>651</v>
      </c>
      <c r="K64" s="3">
        <v>8.5787037037037038E-4</v>
      </c>
      <c r="L64" s="3">
        <v>7.5462962962962962E-4</v>
      </c>
      <c r="M64" s="3">
        <v>1.0324074074074077E-4</v>
      </c>
      <c r="O64">
        <v>285</v>
      </c>
      <c r="P64">
        <v>14</v>
      </c>
      <c r="Q64" t="str">
        <v>EMMANUEL PADILLA</v>
      </c>
      <c r="R64" s="1" t="str">
        <v>TIBURON</v>
      </c>
      <c r="S64" s="1" t="str">
        <v>INFANTIL B</v>
      </c>
      <c r="T64" s="1" t="str">
        <v>M</v>
      </c>
      <c r="U64" s="1" t="str">
        <v>17/08/2024</v>
      </c>
      <c r="V64" s="1" t="str">
        <v>CHEQUEO DEPARTAMENTAL</v>
      </c>
      <c r="W64" s="1" t="str">
        <v>50m ESPALDA</v>
      </c>
      <c r="X64" s="3" vm="148">
        <v>4.8310156250000002E-4</v>
      </c>
      <c r="Y64" s="3" t="str">
        <v>00:35,89</v>
      </c>
      <c r="Z64" s="3" vm="149">
        <v>6.7703125000000001E-5</v>
      </c>
    </row>
    <row r="65" spans="1:26" x14ac:dyDescent="0.25">
      <c r="A65" s="1">
        <v>2025</v>
      </c>
      <c r="B65" s="4">
        <v>39558</v>
      </c>
      <c r="C65" s="1">
        <f t="shared" si="0"/>
        <v>13</v>
      </c>
      <c r="D65" s="2" t="s">
        <v>265</v>
      </c>
      <c r="E65" s="1" t="s">
        <v>369</v>
      </c>
      <c r="F65" s="1" t="s">
        <v>46</v>
      </c>
      <c r="G65" s="1" t="s">
        <v>64</v>
      </c>
      <c r="H65" s="4">
        <v>43892</v>
      </c>
      <c r="I65" s="1" t="s">
        <v>69</v>
      </c>
      <c r="J65" s="1" t="s">
        <v>11</v>
      </c>
      <c r="K65" s="3">
        <v>4.6481481481481477E-4</v>
      </c>
      <c r="L65" s="3">
        <v>4.3981481481481481E-4</v>
      </c>
      <c r="M65" s="3">
        <v>2.4999999999999957E-5</v>
      </c>
      <c r="O65">
        <v>334</v>
      </c>
      <c r="P65">
        <v>14</v>
      </c>
      <c r="Q65" t="str">
        <v>EMMANUEL PADILLA</v>
      </c>
      <c r="R65" s="1" t="str">
        <v>TIBURON</v>
      </c>
      <c r="S65" s="1" t="str">
        <v>INFANTIL B</v>
      </c>
      <c r="T65" s="1" t="str">
        <v>M</v>
      </c>
      <c r="U65" s="1" t="str">
        <v>19/10/2024</v>
      </c>
      <c r="V65" s="1" t="str">
        <v>CHEQUEO DEPARTAMENTAL</v>
      </c>
      <c r="W65" s="1" t="str">
        <v>50m MARIPOSA</v>
      </c>
      <c r="X65" s="3" vm="150">
        <v>4.5138888888888887E-4</v>
      </c>
      <c r="Y65" s="3" t="str">
        <v>00:32,97</v>
      </c>
      <c r="Z65" s="3" vm="151">
        <v>6.97890625E-5</v>
      </c>
    </row>
    <row r="66" spans="1:26" x14ac:dyDescent="0.25">
      <c r="A66" s="1">
        <v>2025</v>
      </c>
      <c r="B66" s="4">
        <v>39558</v>
      </c>
      <c r="C66" s="1">
        <f t="shared" si="0"/>
        <v>13</v>
      </c>
      <c r="D66" s="2" t="s">
        <v>265</v>
      </c>
      <c r="E66" s="1" t="s">
        <v>369</v>
      </c>
      <c r="F66" s="1" t="s">
        <v>46</v>
      </c>
      <c r="G66" s="1" t="s">
        <v>64</v>
      </c>
      <c r="H66" s="4">
        <v>43892</v>
      </c>
      <c r="I66" s="1" t="s">
        <v>69</v>
      </c>
      <c r="J66" s="1" t="s">
        <v>12</v>
      </c>
      <c r="K66" s="3">
        <v>4.9120370370370366E-4</v>
      </c>
      <c r="L66" s="3">
        <v>4.8611111111111104E-4</v>
      </c>
      <c r="M66" s="3">
        <v>5.092592592592616E-6</v>
      </c>
      <c r="O66">
        <v>374</v>
      </c>
      <c r="P66">
        <v>14</v>
      </c>
      <c r="Q66" t="str">
        <v>EMMANUEL PADILLA</v>
      </c>
      <c r="R66" s="1" t="str">
        <v>TIBURON</v>
      </c>
      <c r="S66" s="1" t="str">
        <v>INFANTIL B</v>
      </c>
      <c r="T66" s="1" t="str">
        <v>M</v>
      </c>
      <c r="U66" s="1" t="str">
        <v>20/07/2024</v>
      </c>
      <c r="V66" s="1" t="str">
        <v>CHEQUEO DEPARTAMENTAL</v>
      </c>
      <c r="W66" s="1" t="str">
        <v>50m PECHO</v>
      </c>
      <c r="X66" s="3" vm="152">
        <v>5.2048437500000001E-4</v>
      </c>
      <c r="Y66" s="3" vm="38">
        <v>4.7603906250000001E-4</v>
      </c>
      <c r="Z66" s="3" vm="153">
        <v>4.4437500000000003E-5</v>
      </c>
    </row>
    <row r="67" spans="1:26" hidden="1" x14ac:dyDescent="0.25">
      <c r="A67" s="1">
        <v>2025</v>
      </c>
      <c r="B67" s="4">
        <v>39468</v>
      </c>
      <c r="C67" s="1">
        <f t="shared" ref="C67:C130" si="1">A67-YEAR(B67)</f>
        <v>13</v>
      </c>
      <c r="D67" s="2" t="s">
        <v>424</v>
      </c>
      <c r="E67" s="1" t="s">
        <v>25</v>
      </c>
      <c r="F67" s="1" t="s">
        <v>46</v>
      </c>
      <c r="G67" s="1" t="s">
        <v>64</v>
      </c>
      <c r="H67" s="4">
        <v>43892</v>
      </c>
      <c r="I67" s="1" t="s">
        <v>69</v>
      </c>
      <c r="J67" s="1" t="s">
        <v>649</v>
      </c>
      <c r="K67" s="3">
        <v>4.662037037037037E-4</v>
      </c>
      <c r="L67" s="3">
        <v>3.3981481481481482E-4</v>
      </c>
      <c r="M67" s="3">
        <v>1.2638888888888888E-4</v>
      </c>
      <c r="O67">
        <v>226</v>
      </c>
      <c r="P67">
        <v>11</v>
      </c>
      <c r="Q67" t="str">
        <v>Emmanuel López Pérez</v>
      </c>
      <c r="R67" s="1" t="str">
        <v>AQUAPLANET</v>
      </c>
      <c r="S67" s="1" t="str">
        <v>PRE B</v>
      </c>
      <c r="T67" s="1" t="str">
        <v>M</v>
      </c>
      <c r="U67" s="1" t="str">
        <v>17/02/2024</v>
      </c>
      <c r="V67" s="1" t="str">
        <v>CHEQUEO DEPARTAMENTAL</v>
      </c>
      <c r="W67" s="1" t="str">
        <v>100m LIBRE</v>
      </c>
      <c r="X67" s="3" vm="154">
        <v>1.2976796875E-3</v>
      </c>
      <c r="Y67" s="3" vm="4">
        <v>8.1018518518518516E-4</v>
      </c>
      <c r="Z67" s="3" vm="155">
        <v>4.8749999999999998E-4</v>
      </c>
    </row>
    <row r="68" spans="1:26" hidden="1" x14ac:dyDescent="0.25">
      <c r="A68" s="1">
        <v>2025</v>
      </c>
      <c r="B68" s="4">
        <v>39468</v>
      </c>
      <c r="C68" s="1">
        <f t="shared" si="1"/>
        <v>13</v>
      </c>
      <c r="D68" s="2" t="s">
        <v>424</v>
      </c>
      <c r="E68" s="1" t="s">
        <v>25</v>
      </c>
      <c r="F68" s="1" t="s">
        <v>46</v>
      </c>
      <c r="G68" s="1" t="s">
        <v>64</v>
      </c>
      <c r="H68" s="4">
        <v>43892</v>
      </c>
      <c r="I68" s="1" t="s">
        <v>69</v>
      </c>
      <c r="J68" s="1" t="s">
        <v>11</v>
      </c>
      <c r="K68" s="3">
        <v>5.8124999999999995E-4</v>
      </c>
      <c r="L68" s="3">
        <v>4.3981481481481481E-4</v>
      </c>
      <c r="M68" s="3">
        <v>1.4143518518518514E-4</v>
      </c>
      <c r="O68">
        <v>224</v>
      </c>
      <c r="P68">
        <v>11</v>
      </c>
      <c r="Q68" t="str">
        <v>Emmanuel López Pérez</v>
      </c>
      <c r="R68" s="1" t="str">
        <v>AQUAPLANET</v>
      </c>
      <c r="S68" s="1" t="str">
        <v>PRE B</v>
      </c>
      <c r="T68" s="1" t="str">
        <v>M</v>
      </c>
      <c r="U68" s="1" t="str">
        <v>17/02/2024</v>
      </c>
      <c r="V68" s="1" t="str">
        <v>CHEQUEO DEPARTAMENTAL</v>
      </c>
      <c r="W68" s="1" t="str">
        <v>400m LIBRE</v>
      </c>
      <c r="X68" s="3" vm="156">
        <v>6.0898124999999997E-3</v>
      </c>
      <c r="Y68" s="3" vm="60">
        <v>3.8194444444444443E-3</v>
      </c>
      <c r="Z68" s="3" vm="157">
        <v>2.2703671875E-3</v>
      </c>
    </row>
    <row r="69" spans="1:26" hidden="1" x14ac:dyDescent="0.25">
      <c r="A69" s="1">
        <v>2025</v>
      </c>
      <c r="B69" s="4">
        <v>39468</v>
      </c>
      <c r="C69" s="1">
        <f t="shared" si="1"/>
        <v>13</v>
      </c>
      <c r="D69" s="2" t="s">
        <v>424</v>
      </c>
      <c r="E69" s="1" t="s">
        <v>25</v>
      </c>
      <c r="F69" s="1" t="s">
        <v>46</v>
      </c>
      <c r="G69" s="1" t="s">
        <v>64</v>
      </c>
      <c r="H69" s="4">
        <v>43892</v>
      </c>
      <c r="I69" s="1" t="s">
        <v>69</v>
      </c>
      <c r="J69" s="1" t="s">
        <v>13</v>
      </c>
      <c r="K69" s="3">
        <v>6.6874999999999997E-4</v>
      </c>
      <c r="L69" s="3">
        <v>4.0509259259259258E-4</v>
      </c>
      <c r="M69" s="3">
        <v>2.6365740740740738E-4</v>
      </c>
      <c r="O69">
        <v>225</v>
      </c>
      <c r="P69">
        <v>11</v>
      </c>
      <c r="Q69" t="str">
        <v>Emmanuel López Pérez</v>
      </c>
      <c r="R69" s="1" t="str">
        <v>AQUAPLANET</v>
      </c>
      <c r="S69" s="1" t="str">
        <v>PRE B</v>
      </c>
      <c r="T69" s="1" t="str">
        <v>M</v>
      </c>
      <c r="U69" s="1" t="str">
        <v>17/02/2024</v>
      </c>
      <c r="V69" s="1" t="str">
        <v>CHEQUEO DEPARTAMENTAL</v>
      </c>
      <c r="W69" s="1" t="str">
        <v>50m LIBRE</v>
      </c>
      <c r="X69" s="3" vm="158">
        <v>5.6168750000000001E-4</v>
      </c>
      <c r="Y69" s="3" vm="7">
        <v>3.9756250000000002E-4</v>
      </c>
      <c r="Z69" s="3" vm="159">
        <v>1.6411718750000001E-4</v>
      </c>
    </row>
    <row r="70" spans="1:26" hidden="1" x14ac:dyDescent="0.25">
      <c r="A70" s="1">
        <v>2025</v>
      </c>
      <c r="B70" s="4">
        <v>39198</v>
      </c>
      <c r="C70" s="1">
        <f t="shared" si="1"/>
        <v>14</v>
      </c>
      <c r="D70" s="2" t="s">
        <v>408</v>
      </c>
      <c r="E70" s="1" t="s">
        <v>369</v>
      </c>
      <c r="F70" s="1" t="s">
        <v>47</v>
      </c>
      <c r="G70" s="1" t="s">
        <v>64</v>
      </c>
      <c r="H70" s="4">
        <v>43892</v>
      </c>
      <c r="I70" s="1" t="s">
        <v>69</v>
      </c>
      <c r="J70" s="1" t="s">
        <v>649</v>
      </c>
      <c r="K70" s="3">
        <v>3.3680555555555563E-4</v>
      </c>
      <c r="L70" s="3">
        <v>3.3981481481481482E-4</v>
      </c>
      <c r="M70" s="3">
        <v>-3.0092592592591868E-6</v>
      </c>
      <c r="O70">
        <v>105</v>
      </c>
      <c r="P70">
        <v>10</v>
      </c>
      <c r="Q70" t="str">
        <v>Emmanuel Zapata</v>
      </c>
      <c r="R70" s="1" t="str">
        <v>METEOROS DE URABA</v>
      </c>
      <c r="S70" s="1" t="str">
        <v>PRE A</v>
      </c>
      <c r="T70" s="1" t="str">
        <v>M</v>
      </c>
      <c r="U70" s="1" vm="9">
        <v>44130</v>
      </c>
      <c r="V70" s="1" t="str">
        <v>V CAIMAN DE ORO</v>
      </c>
      <c r="W70" s="1" t="str">
        <v>50m ESPALDA</v>
      </c>
      <c r="X70" s="3" vm="160">
        <v>1.732171875E-3</v>
      </c>
      <c r="Y70" s="3" vm="13">
        <v>4.8911718749999997E-4</v>
      </c>
      <c r="Z70" s="3" vm="161">
        <v>1.2430546875E-3</v>
      </c>
    </row>
    <row r="71" spans="1:26" hidden="1" x14ac:dyDescent="0.25">
      <c r="A71" s="1">
        <v>2025</v>
      </c>
      <c r="B71" s="4">
        <v>39198</v>
      </c>
      <c r="C71" s="1">
        <f t="shared" si="1"/>
        <v>14</v>
      </c>
      <c r="D71" s="2" t="s">
        <v>408</v>
      </c>
      <c r="E71" s="1" t="s">
        <v>369</v>
      </c>
      <c r="F71" s="1" t="s">
        <v>47</v>
      </c>
      <c r="G71" s="1" t="s">
        <v>64</v>
      </c>
      <c r="H71" s="4">
        <v>43892</v>
      </c>
      <c r="I71" s="1" t="s">
        <v>69</v>
      </c>
      <c r="J71" s="1" t="s">
        <v>651</v>
      </c>
      <c r="K71" s="3">
        <v>7.6828703703703705E-4</v>
      </c>
      <c r="L71" s="3">
        <v>7.5462962962962962E-4</v>
      </c>
      <c r="M71" s="3">
        <v>1.3657407407407433E-5</v>
      </c>
      <c r="O71">
        <v>104</v>
      </c>
      <c r="P71">
        <v>10</v>
      </c>
      <c r="Q71" t="str">
        <v>Emmanuel Zapata</v>
      </c>
      <c r="R71" s="1" t="str">
        <v>METEOROS DE URABA</v>
      </c>
      <c r="S71" s="1" t="str">
        <v>PRE A</v>
      </c>
      <c r="T71" s="1" t="str">
        <v>M</v>
      </c>
      <c r="U71" s="1" vm="9">
        <v>44130</v>
      </c>
      <c r="V71" s="1" t="str">
        <v>V CAIMAN DE ORO</v>
      </c>
      <c r="W71" s="1" t="str">
        <v>50m LIBRE</v>
      </c>
      <c r="X71" s="3" vm="162">
        <v>1.0932812500000001E-3</v>
      </c>
      <c r="Y71" s="3" vm="7">
        <v>3.9756250000000002E-4</v>
      </c>
      <c r="Z71" s="3" vm="163">
        <v>6.9571093750000004E-4</v>
      </c>
    </row>
    <row r="72" spans="1:26" hidden="1" x14ac:dyDescent="0.25">
      <c r="A72" s="1">
        <v>2025</v>
      </c>
      <c r="B72" s="4">
        <v>39198</v>
      </c>
      <c r="C72" s="1">
        <f t="shared" si="1"/>
        <v>14</v>
      </c>
      <c r="D72" s="2" t="s">
        <v>408</v>
      </c>
      <c r="E72" s="1" t="s">
        <v>369</v>
      </c>
      <c r="F72" s="1" t="s">
        <v>47</v>
      </c>
      <c r="G72" s="1" t="s">
        <v>64</v>
      </c>
      <c r="H72" s="4">
        <v>43892</v>
      </c>
      <c r="I72" s="1" t="s">
        <v>69</v>
      </c>
      <c r="J72" s="1" t="s">
        <v>12</v>
      </c>
      <c r="K72" s="3">
        <v>4.8101851851851848E-4</v>
      </c>
      <c r="L72" s="3">
        <v>4.7604166666666671E-4</v>
      </c>
      <c r="M72" s="3">
        <v>4.9768518518517675E-6</v>
      </c>
      <c r="O72">
        <v>106</v>
      </c>
      <c r="P72">
        <v>10</v>
      </c>
      <c r="Q72" t="str">
        <v>Emmanuel Zapata</v>
      </c>
      <c r="R72" s="1" t="str">
        <v>METEOROS DE URABA</v>
      </c>
      <c r="S72" s="1" t="str">
        <v>PRE A</v>
      </c>
      <c r="T72" s="1" t="str">
        <v>M</v>
      </c>
      <c r="U72" s="1" vm="9">
        <v>44130</v>
      </c>
      <c r="V72" s="1" t="str">
        <v>V CAIMAN DE ORO</v>
      </c>
      <c r="W72" s="1" t="str">
        <v>50m MARIPOSA</v>
      </c>
      <c r="X72" s="3" vm="164">
        <v>1.04640625E-3</v>
      </c>
      <c r="Y72" s="3" vm="16">
        <v>4.6087500000000002E-4</v>
      </c>
      <c r="Z72" s="3" vm="165">
        <v>5.8553125000000001E-4</v>
      </c>
    </row>
    <row r="73" spans="1:26" hidden="1" x14ac:dyDescent="0.25">
      <c r="A73" s="1">
        <v>2025</v>
      </c>
      <c r="B73" s="4">
        <v>40484</v>
      </c>
      <c r="C73" s="1">
        <f t="shared" si="1"/>
        <v>11</v>
      </c>
      <c r="D73" s="2" t="s">
        <v>93</v>
      </c>
      <c r="E73" s="1" t="s">
        <v>362</v>
      </c>
      <c r="F73" s="1" t="s">
        <v>45</v>
      </c>
      <c r="G73" s="1" t="s">
        <v>64</v>
      </c>
      <c r="H73" s="4">
        <v>43892</v>
      </c>
      <c r="I73" s="1" t="s">
        <v>69</v>
      </c>
      <c r="J73" s="1" t="s">
        <v>649</v>
      </c>
      <c r="K73" s="3">
        <v>5.0023148148148138E-4</v>
      </c>
      <c r="L73" s="3">
        <v>3.9756944444444448E-4</v>
      </c>
      <c r="M73" s="3">
        <v>1.026620370370369E-4</v>
      </c>
      <c r="O73">
        <v>107</v>
      </c>
      <c r="P73">
        <v>10</v>
      </c>
      <c r="Q73" t="str">
        <v>Emmanuel Zapata</v>
      </c>
      <c r="R73" s="1" t="str">
        <v>METEOROS DE URABA</v>
      </c>
      <c r="S73" s="1" t="str">
        <v>PRE A</v>
      </c>
      <c r="T73" s="1" t="str">
        <v>M</v>
      </c>
      <c r="U73" s="1" vm="9">
        <v>44130</v>
      </c>
      <c r="V73" s="1" t="str">
        <v>V CAIMAN DE ORO</v>
      </c>
      <c r="W73" s="1" t="str">
        <v>50m PECHO</v>
      </c>
      <c r="X73" s="3" vm="166">
        <v>1.1650390625000001E-3</v>
      </c>
      <c r="Y73" s="3" vm="47">
        <v>5.4976562500000002E-4</v>
      </c>
      <c r="Z73" s="3" vm="167">
        <v>6.1527343750000004E-4</v>
      </c>
    </row>
    <row r="74" spans="1:26" hidden="1" x14ac:dyDescent="0.25">
      <c r="A74" s="1">
        <v>2025</v>
      </c>
      <c r="B74" s="4">
        <v>40484</v>
      </c>
      <c r="C74" s="1">
        <f t="shared" si="1"/>
        <v>11</v>
      </c>
      <c r="D74" s="2" t="s">
        <v>93</v>
      </c>
      <c r="E74" s="1" t="s">
        <v>362</v>
      </c>
      <c r="F74" s="1" t="s">
        <v>45</v>
      </c>
      <c r="G74" s="1" t="s">
        <v>64</v>
      </c>
      <c r="H74" s="4">
        <v>43892</v>
      </c>
      <c r="I74" s="1" t="s">
        <v>69</v>
      </c>
      <c r="J74" s="1" t="s">
        <v>13</v>
      </c>
      <c r="K74" s="3">
        <v>6.0324074074074067E-4</v>
      </c>
      <c r="L74" s="3">
        <v>4.6087962962962961E-4</v>
      </c>
      <c r="M74" s="3">
        <v>1.4236111111111106E-4</v>
      </c>
      <c r="O74">
        <v>109</v>
      </c>
      <c r="P74">
        <v>15</v>
      </c>
      <c r="Q74" t="str">
        <v>Esteban Castro</v>
      </c>
      <c r="R74" s="1" t="str">
        <v>METEOROS DE URABA</v>
      </c>
      <c r="S74" s="1" t="str">
        <v>INFANTIL B</v>
      </c>
      <c r="T74" s="1" t="str">
        <v>M</v>
      </c>
      <c r="U74" s="1" vm="9">
        <v>44130</v>
      </c>
      <c r="V74" s="1" t="str">
        <v>V CAIMAN DE ORO</v>
      </c>
      <c r="W74" s="1" t="str">
        <v>100m LIBRE</v>
      </c>
      <c r="X74" s="3" vm="168">
        <v>1.4887656250000001E-3</v>
      </c>
      <c r="Y74" s="3" vm="121">
        <v>7.0937500000000004E-4</v>
      </c>
      <c r="Z74" s="3" vm="169">
        <v>7.7939062500000003E-4</v>
      </c>
    </row>
    <row r="75" spans="1:26" hidden="1" x14ac:dyDescent="0.25">
      <c r="A75" s="1">
        <v>2025</v>
      </c>
      <c r="B75" s="4">
        <v>40286</v>
      </c>
      <c r="C75" s="1">
        <f t="shared" si="1"/>
        <v>11</v>
      </c>
      <c r="D75" s="2" t="s">
        <v>114</v>
      </c>
      <c r="E75" s="1" t="s">
        <v>78</v>
      </c>
      <c r="F75" s="1" t="s">
        <v>45</v>
      </c>
      <c r="G75" s="1" t="s">
        <v>64</v>
      </c>
      <c r="H75" s="4">
        <v>44130</v>
      </c>
      <c r="I75" s="1" t="s">
        <v>381</v>
      </c>
      <c r="J75" s="1" t="s">
        <v>651</v>
      </c>
      <c r="K75" s="3">
        <v>1.2444444444444445E-3</v>
      </c>
      <c r="L75" s="3">
        <v>8.1018518518518516E-4</v>
      </c>
      <c r="M75" s="3">
        <v>4.3425925925925934E-4</v>
      </c>
      <c r="O75">
        <v>110</v>
      </c>
      <c r="P75">
        <v>15</v>
      </c>
      <c r="Q75" t="str">
        <v>Esteban Castro</v>
      </c>
      <c r="R75" s="1" t="str">
        <v>METEOROS DE URABA</v>
      </c>
      <c r="S75" s="1" t="str">
        <v>INFANTIL B</v>
      </c>
      <c r="T75" s="1" t="str">
        <v>M</v>
      </c>
      <c r="U75" s="1" vm="9">
        <v>44130</v>
      </c>
      <c r="V75" s="1" t="str">
        <v>V CAIMAN DE ORO</v>
      </c>
      <c r="W75" s="1" t="str">
        <v>50m ESPALDA</v>
      </c>
      <c r="X75" s="3" vm="170">
        <v>1.0908515625E-3</v>
      </c>
      <c r="Y75" s="3" t="str">
        <v>00:33,75</v>
      </c>
      <c r="Z75" s="3" vm="171">
        <v>7.002265625E-4</v>
      </c>
    </row>
    <row r="76" spans="1:26" hidden="1" x14ac:dyDescent="0.25">
      <c r="A76" s="1">
        <v>2025</v>
      </c>
      <c r="B76" s="4">
        <v>40286</v>
      </c>
      <c r="C76" s="1">
        <f t="shared" si="1"/>
        <v>11</v>
      </c>
      <c r="D76" s="2" t="s">
        <v>114</v>
      </c>
      <c r="E76" s="1" t="s">
        <v>78</v>
      </c>
      <c r="F76" s="1" t="s">
        <v>45</v>
      </c>
      <c r="G76" s="1" t="s">
        <v>64</v>
      </c>
      <c r="H76" s="4">
        <v>44130</v>
      </c>
      <c r="I76" s="1" t="s">
        <v>381</v>
      </c>
      <c r="J76" s="1" t="s">
        <v>11</v>
      </c>
      <c r="K76" s="3">
        <v>7.1793981481481481E-4</v>
      </c>
      <c r="L76" s="3">
        <v>4.8912037037037034E-4</v>
      </c>
      <c r="M76" s="3">
        <v>2.2881944444444447E-4</v>
      </c>
      <c r="O76">
        <v>108</v>
      </c>
      <c r="P76">
        <v>15</v>
      </c>
      <c r="Q76" t="str">
        <v>Esteban Castro</v>
      </c>
      <c r="R76" s="1" t="str">
        <v>METEOROS DE URABA</v>
      </c>
      <c r="S76" s="1" t="str">
        <v>INFANTIL B</v>
      </c>
      <c r="T76" s="1" t="str">
        <v>M</v>
      </c>
      <c r="U76" s="1" vm="9">
        <v>44130</v>
      </c>
      <c r="V76" s="1" t="str">
        <v>V CAIMAN DE ORO</v>
      </c>
      <c r="W76" s="1" t="str">
        <v>50m LIBRE</v>
      </c>
      <c r="X76" s="3" vm="172">
        <v>6.7094531249999999E-4</v>
      </c>
      <c r="Y76" s="3" vm="67">
        <v>3.2395312500000002E-4</v>
      </c>
      <c r="Z76" s="3" vm="173">
        <v>3.4698437500000002E-4</v>
      </c>
    </row>
    <row r="77" spans="1:26" hidden="1" x14ac:dyDescent="0.25">
      <c r="A77" s="1">
        <v>2025</v>
      </c>
      <c r="B77" s="4">
        <v>40286</v>
      </c>
      <c r="C77" s="1">
        <f t="shared" si="1"/>
        <v>11</v>
      </c>
      <c r="D77" s="2" t="s">
        <v>114</v>
      </c>
      <c r="E77" s="1" t="s">
        <v>78</v>
      </c>
      <c r="F77" s="1" t="s">
        <v>45</v>
      </c>
      <c r="G77" s="1" t="s">
        <v>64</v>
      </c>
      <c r="H77" s="4">
        <v>44130</v>
      </c>
      <c r="I77" s="1" t="s">
        <v>381</v>
      </c>
      <c r="J77" s="1" t="s">
        <v>13</v>
      </c>
      <c r="K77" s="3">
        <v>6.0173611111111116E-4</v>
      </c>
      <c r="L77" s="3">
        <v>4.6087962962962961E-4</v>
      </c>
      <c r="M77" s="3">
        <v>1.4085648148148155E-4</v>
      </c>
      <c r="O77">
        <v>112</v>
      </c>
      <c r="P77">
        <v>10</v>
      </c>
      <c r="Q77" t="str">
        <v xml:space="preserve">GABRIEL HOYOS </v>
      </c>
      <c r="R77" s="1" t="str">
        <v>MASTER</v>
      </c>
      <c r="S77" s="1" t="str">
        <v>PRE A</v>
      </c>
      <c r="T77" s="1" t="str">
        <v>M</v>
      </c>
      <c r="U77" s="1" vm="9">
        <v>44130</v>
      </c>
      <c r="V77" s="1" t="str">
        <v>V CAIMAN DE ORO</v>
      </c>
      <c r="W77" s="1" t="str">
        <v>100m LIBRE</v>
      </c>
      <c r="X77" s="3" vm="174">
        <v>1.1670078125000001E-3</v>
      </c>
      <c r="Y77" s="3" vm="4">
        <v>8.1018518518518516E-4</v>
      </c>
      <c r="Z77" s="3" vm="175">
        <v>3.5682812499999999E-4</v>
      </c>
    </row>
    <row r="78" spans="1:26" hidden="1" x14ac:dyDescent="0.25">
      <c r="A78" s="1">
        <v>2025</v>
      </c>
      <c r="B78" s="4">
        <v>39295</v>
      </c>
      <c r="C78" s="1">
        <f t="shared" si="1"/>
        <v>14</v>
      </c>
      <c r="D78" s="2" t="s">
        <v>229</v>
      </c>
      <c r="E78" s="1" t="s">
        <v>368</v>
      </c>
      <c r="F78" s="1" t="s">
        <v>47</v>
      </c>
      <c r="G78" s="1" t="s">
        <v>64</v>
      </c>
      <c r="H78" s="4">
        <v>44130</v>
      </c>
      <c r="I78" s="1" t="s">
        <v>381</v>
      </c>
      <c r="J78" s="1" t="s">
        <v>649</v>
      </c>
      <c r="K78" s="3">
        <v>5.4687500000000005E-4</v>
      </c>
      <c r="L78" s="3">
        <v>3.3981481481481482E-4</v>
      </c>
      <c r="M78" s="3">
        <v>2.0706018518518523E-4</v>
      </c>
      <c r="O78">
        <v>177</v>
      </c>
      <c r="P78">
        <v>10</v>
      </c>
      <c r="Q78" t="str">
        <v xml:space="preserve">GABRIEL HOYOS </v>
      </c>
      <c r="R78" s="1" t="str">
        <v>MASTER</v>
      </c>
      <c r="S78" s="1" t="str">
        <v>PRE A</v>
      </c>
      <c r="T78" s="1" t="str">
        <v>M</v>
      </c>
      <c r="U78" s="1" t="str">
        <v>16/03/2024</v>
      </c>
      <c r="V78" s="1" t="str">
        <v>CHEQUEO DEPARTAMENTAL</v>
      </c>
      <c r="W78" s="1" t="str">
        <v>400m LIBRE</v>
      </c>
      <c r="X78" s="3" vm="176">
        <v>6.4311328125000004E-3</v>
      </c>
      <c r="Y78" s="3" vm="60">
        <v>3.8194444444444443E-3</v>
      </c>
      <c r="Z78" s="3" vm="177">
        <v>2.6116874999999999E-3</v>
      </c>
    </row>
    <row r="79" spans="1:26" hidden="1" x14ac:dyDescent="0.25">
      <c r="A79" s="1">
        <v>2025</v>
      </c>
      <c r="B79" s="4">
        <v>39295</v>
      </c>
      <c r="C79" s="1">
        <f t="shared" si="1"/>
        <v>14</v>
      </c>
      <c r="D79" s="2" t="s">
        <v>229</v>
      </c>
      <c r="E79" s="1" t="s">
        <v>368</v>
      </c>
      <c r="F79" s="1" t="s">
        <v>47</v>
      </c>
      <c r="G79" s="1" t="s">
        <v>64</v>
      </c>
      <c r="H79" s="4">
        <v>44130</v>
      </c>
      <c r="I79" s="1" t="s">
        <v>381</v>
      </c>
      <c r="J79" s="1" t="s">
        <v>651</v>
      </c>
      <c r="K79" s="3">
        <v>1.191550925925926E-3</v>
      </c>
      <c r="L79" s="3">
        <v>7.5462962962962962E-4</v>
      </c>
      <c r="M79" s="3">
        <v>4.3692129629629636E-4</v>
      </c>
      <c r="O79">
        <v>13</v>
      </c>
      <c r="P79">
        <v>10</v>
      </c>
      <c r="Q79" t="str">
        <v xml:space="preserve">GABRIEL HOYOS </v>
      </c>
      <c r="R79" s="1" t="str">
        <v>MASTER</v>
      </c>
      <c r="S79" s="1" t="str">
        <v>PRE A</v>
      </c>
      <c r="T79" s="1" t="str">
        <v>M</v>
      </c>
      <c r="U79" s="1" vm="74">
        <v>43892</v>
      </c>
      <c r="V79" s="1" t="str">
        <v>PERLA DEL SINÚ</v>
      </c>
      <c r="W79" s="1" t="str">
        <v>50m ESPALDA</v>
      </c>
      <c r="X79" s="3" vm="178">
        <v>7.2846874999999995E-4</v>
      </c>
      <c r="Y79" s="3" vm="13">
        <v>4.8911718749999997E-4</v>
      </c>
      <c r="Z79" s="3" vm="179">
        <v>2.3935156250000001E-4</v>
      </c>
    </row>
    <row r="80" spans="1:26" hidden="1" x14ac:dyDescent="0.25">
      <c r="A80" s="1">
        <v>2025</v>
      </c>
      <c r="B80" s="4">
        <v>39295</v>
      </c>
      <c r="C80" s="1">
        <f t="shared" si="1"/>
        <v>14</v>
      </c>
      <c r="D80" s="2" t="s">
        <v>229</v>
      </c>
      <c r="E80" s="1" t="s">
        <v>368</v>
      </c>
      <c r="F80" s="1" t="s">
        <v>47</v>
      </c>
      <c r="G80" s="1" t="s">
        <v>64</v>
      </c>
      <c r="H80" s="4">
        <v>44130</v>
      </c>
      <c r="I80" s="1" t="s">
        <v>381</v>
      </c>
      <c r="J80" s="1" t="s">
        <v>11</v>
      </c>
      <c r="K80" s="3">
        <v>7.5879629629629637E-4</v>
      </c>
      <c r="L80" s="3" t="s">
        <v>472</v>
      </c>
      <c r="M80" s="3">
        <v>3.4340277777777787E-4</v>
      </c>
      <c r="O80">
        <v>11</v>
      </c>
      <c r="P80">
        <v>10</v>
      </c>
      <c r="Q80" t="str">
        <v xml:space="preserve">GABRIEL HOYOS </v>
      </c>
      <c r="R80" s="1" t="str">
        <v>MASTER</v>
      </c>
      <c r="S80" s="1" t="str">
        <v>PRE A</v>
      </c>
      <c r="T80" s="1" t="str">
        <v>M</v>
      </c>
      <c r="U80" s="1" vm="74">
        <v>43892</v>
      </c>
      <c r="V80" s="1" t="str">
        <v>PERLA DEL SINÚ</v>
      </c>
      <c r="W80" s="1" t="str">
        <v>50m LIBRE</v>
      </c>
      <c r="X80" s="3" vm="180">
        <v>5.4872656249999995E-4</v>
      </c>
      <c r="Y80" s="3" vm="7">
        <v>3.9756250000000002E-4</v>
      </c>
      <c r="Z80" s="3" vm="181">
        <v>1.5115625E-4</v>
      </c>
    </row>
    <row r="81" spans="1:26" hidden="1" x14ac:dyDescent="0.25">
      <c r="A81" s="1">
        <v>2025</v>
      </c>
      <c r="B81" s="4">
        <v>39295</v>
      </c>
      <c r="C81" s="1">
        <f t="shared" si="1"/>
        <v>14</v>
      </c>
      <c r="D81" s="2" t="s">
        <v>229</v>
      </c>
      <c r="E81" s="1" t="s">
        <v>368</v>
      </c>
      <c r="F81" s="1" t="s">
        <v>47</v>
      </c>
      <c r="G81" s="1" t="s">
        <v>64</v>
      </c>
      <c r="H81" s="4">
        <v>44130</v>
      </c>
      <c r="I81" s="1" t="s">
        <v>381</v>
      </c>
      <c r="J81" s="1" t="s">
        <v>12</v>
      </c>
      <c r="K81" s="3">
        <v>7.0393518518518515E-4</v>
      </c>
      <c r="L81" s="3">
        <v>4.7604166666666671E-4</v>
      </c>
      <c r="M81" s="3">
        <v>2.2789351851851844E-4</v>
      </c>
      <c r="O81">
        <v>113</v>
      </c>
      <c r="P81">
        <v>10</v>
      </c>
      <c r="Q81" t="str">
        <v xml:space="preserve">GABRIEL HOYOS </v>
      </c>
      <c r="R81" s="1" t="str">
        <v>MASTER</v>
      </c>
      <c r="S81" s="1" t="str">
        <v>PRE A</v>
      </c>
      <c r="T81" s="1" t="str">
        <v>M</v>
      </c>
      <c r="U81" s="1" vm="9">
        <v>44130</v>
      </c>
      <c r="V81" s="1" t="str">
        <v>V CAIMAN DE ORO</v>
      </c>
      <c r="W81" s="1" t="str">
        <v>50m MARIPOSA</v>
      </c>
      <c r="X81" s="3" vm="182">
        <v>6.3135937499999998E-4</v>
      </c>
      <c r="Y81" s="3" vm="16">
        <v>4.6087500000000002E-4</v>
      </c>
      <c r="Z81" s="3" vm="183">
        <v>1.7048437500000001E-4</v>
      </c>
    </row>
    <row r="82" spans="1:26" hidden="1" x14ac:dyDescent="0.25">
      <c r="A82" s="1">
        <v>2025</v>
      </c>
      <c r="B82" s="4">
        <v>38897</v>
      </c>
      <c r="C82" s="1">
        <f t="shared" si="1"/>
        <v>15</v>
      </c>
      <c r="D82" s="2" t="s">
        <v>234</v>
      </c>
      <c r="E82" s="1" t="s">
        <v>368</v>
      </c>
      <c r="F82" s="1" t="s">
        <v>47</v>
      </c>
      <c r="G82" s="1" t="s">
        <v>64</v>
      </c>
      <c r="H82" s="4">
        <v>44130</v>
      </c>
      <c r="I82" s="1" t="s">
        <v>381</v>
      </c>
      <c r="J82" s="1" t="s">
        <v>649</v>
      </c>
      <c r="K82" s="3">
        <v>7.046296296296297E-4</v>
      </c>
      <c r="L82" s="3">
        <v>3.2395833333333332E-4</v>
      </c>
      <c r="M82" s="3">
        <v>3.8067129629629638E-4</v>
      </c>
      <c r="O82">
        <v>114</v>
      </c>
      <c r="P82">
        <v>10</v>
      </c>
      <c r="Q82" t="str">
        <v xml:space="preserve">GABRIEL HOYOS </v>
      </c>
      <c r="R82" s="1" t="str">
        <v>MASTER</v>
      </c>
      <c r="S82" s="1" t="str">
        <v>PRE A</v>
      </c>
      <c r="T82" s="1" t="str">
        <v>M</v>
      </c>
      <c r="U82" s="1" vm="9">
        <v>44130</v>
      </c>
      <c r="V82" s="1" t="str">
        <v>V CAIMAN DE ORO</v>
      </c>
      <c r="W82" s="1" t="str">
        <v>50m PECHO</v>
      </c>
      <c r="X82" s="3" vm="184">
        <v>7.2626562500000002E-4</v>
      </c>
      <c r="Y82" s="3" vm="47">
        <v>5.4976562500000002E-4</v>
      </c>
      <c r="Z82" s="3" vm="185">
        <v>1.7650000000000001E-4</v>
      </c>
    </row>
    <row r="83" spans="1:26" x14ac:dyDescent="0.25">
      <c r="A83" s="1">
        <v>2025</v>
      </c>
      <c r="B83" s="4">
        <v>38897</v>
      </c>
      <c r="C83" s="1">
        <f t="shared" si="1"/>
        <v>15</v>
      </c>
      <c r="D83" s="2" t="s">
        <v>234</v>
      </c>
      <c r="E83" s="1" t="s">
        <v>368</v>
      </c>
      <c r="F83" s="1" t="s">
        <v>47</v>
      </c>
      <c r="G83" s="1" t="s">
        <v>64</v>
      </c>
      <c r="H83" s="4">
        <v>44130</v>
      </c>
      <c r="I83" s="1" t="s">
        <v>381</v>
      </c>
      <c r="J83" s="1" t="s">
        <v>11</v>
      </c>
      <c r="K83" s="3">
        <v>1.1250000000000001E-3</v>
      </c>
      <c r="L83" s="3" t="s">
        <v>483</v>
      </c>
      <c r="M83" s="3">
        <v>7.3437500000000011E-4</v>
      </c>
      <c r="O83">
        <v>338</v>
      </c>
      <c r="P83">
        <v>15</v>
      </c>
      <c r="Q83" t="str">
        <v>GERMAN SEGURA CABRALES</v>
      </c>
      <c r="R83" s="1" t="str">
        <v>AQUARIUM</v>
      </c>
      <c r="S83" s="1" t="str">
        <v>INFANTIL B</v>
      </c>
      <c r="T83" s="1" t="str">
        <v>M</v>
      </c>
      <c r="U83" s="1" t="str">
        <v>19/10/2024</v>
      </c>
      <c r="V83" s="1" t="str">
        <v>CHEQUEO DEPARTAMENTAL</v>
      </c>
      <c r="W83" s="1" t="str">
        <v>100m ESPALDA</v>
      </c>
      <c r="X83" s="3" vm="186">
        <v>9.1435185185185185E-4</v>
      </c>
      <c r="Y83" s="3" t="str">
        <v>01:14,77</v>
      </c>
      <c r="Z83" s="3" vm="187">
        <v>4.8953124999999999E-5</v>
      </c>
    </row>
    <row r="84" spans="1:26" x14ac:dyDescent="0.25">
      <c r="A84" s="1">
        <v>2025</v>
      </c>
      <c r="B84" s="4">
        <v>38897</v>
      </c>
      <c r="C84" s="1">
        <f t="shared" si="1"/>
        <v>15</v>
      </c>
      <c r="D84" s="2" t="s">
        <v>234</v>
      </c>
      <c r="E84" s="1" t="s">
        <v>368</v>
      </c>
      <c r="F84" s="1" t="s">
        <v>47</v>
      </c>
      <c r="G84" s="1" t="s">
        <v>64</v>
      </c>
      <c r="H84" s="4">
        <v>44130</v>
      </c>
      <c r="I84" s="1" t="s">
        <v>381</v>
      </c>
      <c r="J84" s="1" t="s">
        <v>13</v>
      </c>
      <c r="K84" s="3">
        <v>8.7071759259259264E-4</v>
      </c>
      <c r="L84" s="3" t="s">
        <v>487</v>
      </c>
      <c r="M84" s="3">
        <v>5.2395833333333331E-4</v>
      </c>
      <c r="O84">
        <v>16</v>
      </c>
      <c r="P84">
        <v>15</v>
      </c>
      <c r="Q84" t="str">
        <v>GERMAN SEGURA CABRALES</v>
      </c>
      <c r="R84" s="1" t="str">
        <v>AQUARIUM</v>
      </c>
      <c r="S84" s="1" t="str">
        <v>INFANTIL B</v>
      </c>
      <c r="T84" s="1" t="str">
        <v>M</v>
      </c>
      <c r="U84" s="1" vm="74">
        <v>43892</v>
      </c>
      <c r="V84" s="1" t="str">
        <v>PERLA DEL SINÚ</v>
      </c>
      <c r="W84" s="1" t="str">
        <v>100m LIBRE</v>
      </c>
      <c r="X84" s="3" vm="188">
        <v>7.6839843749999998E-4</v>
      </c>
      <c r="Y84" s="3" vm="121">
        <v>7.0937500000000004E-4</v>
      </c>
      <c r="Z84" s="3" vm="189">
        <v>5.9023437500000001E-5</v>
      </c>
    </row>
    <row r="85" spans="1:26" x14ac:dyDescent="0.25">
      <c r="A85" s="1">
        <v>2025</v>
      </c>
      <c r="B85" s="4">
        <v>38897</v>
      </c>
      <c r="C85" s="1">
        <f t="shared" si="1"/>
        <v>15</v>
      </c>
      <c r="D85" s="2" t="s">
        <v>234</v>
      </c>
      <c r="E85" s="1" t="s">
        <v>368</v>
      </c>
      <c r="F85" s="1" t="s">
        <v>47</v>
      </c>
      <c r="G85" s="1" t="s">
        <v>64</v>
      </c>
      <c r="H85" s="4">
        <v>44130</v>
      </c>
      <c r="I85" s="1" t="s">
        <v>381</v>
      </c>
      <c r="J85" s="1" t="s">
        <v>12</v>
      </c>
      <c r="K85" s="3">
        <v>9.3935185185185181E-4</v>
      </c>
      <c r="L85" s="3">
        <v>4.3449074074074071E-4</v>
      </c>
      <c r="M85" s="3">
        <v>5.0486111111111109E-4</v>
      </c>
      <c r="O85">
        <v>378</v>
      </c>
      <c r="P85">
        <v>15</v>
      </c>
      <c r="Q85" t="str">
        <v>GERMAN SEGURA CABRALES</v>
      </c>
      <c r="R85" s="1" t="str">
        <v>AQUARIUM</v>
      </c>
      <c r="S85" s="1" t="str">
        <v>INFANTIL B</v>
      </c>
      <c r="T85" s="1" t="str">
        <v>M</v>
      </c>
      <c r="U85" s="1" t="str">
        <v>20/07/2024</v>
      </c>
      <c r="V85" s="1" t="str">
        <v>CHEQUEO DEPARTAMENTAL</v>
      </c>
      <c r="W85" s="1" t="str">
        <v>100m MARIPOSA</v>
      </c>
      <c r="X85" s="3" vm="190">
        <v>9.1110937500000003E-4</v>
      </c>
      <c r="Y85" s="3" t="str">
        <v>01:12,26</v>
      </c>
      <c r="Z85" s="3" vm="191">
        <v>7.4765625000000003E-5</v>
      </c>
    </row>
    <row r="86" spans="1:26" x14ac:dyDescent="0.25">
      <c r="A86" s="1">
        <v>2025</v>
      </c>
      <c r="B86" s="4">
        <v>40269</v>
      </c>
      <c r="C86" s="1">
        <f t="shared" si="1"/>
        <v>11</v>
      </c>
      <c r="D86" s="2" t="s">
        <v>225</v>
      </c>
      <c r="E86" s="1" t="s">
        <v>368</v>
      </c>
      <c r="F86" s="1" t="s">
        <v>45</v>
      </c>
      <c r="G86" s="1" t="s">
        <v>64</v>
      </c>
      <c r="H86" s="4">
        <v>44130</v>
      </c>
      <c r="I86" s="1" t="s">
        <v>381</v>
      </c>
      <c r="J86" s="1" t="s">
        <v>651</v>
      </c>
      <c r="K86" s="3">
        <v>1.0876157407407408E-3</v>
      </c>
      <c r="L86" s="3">
        <v>8.1018518518518516E-4</v>
      </c>
      <c r="M86" s="3">
        <v>2.7743055555555561E-4</v>
      </c>
      <c r="O86">
        <v>287</v>
      </c>
      <c r="P86">
        <v>15</v>
      </c>
      <c r="Q86" t="str">
        <v>GERMAN SEGURA CABRALES</v>
      </c>
      <c r="R86" s="1" t="str">
        <v>AQUARIUM</v>
      </c>
      <c r="S86" s="1" t="str">
        <v>INFANTIL B</v>
      </c>
      <c r="T86" s="1" t="str">
        <v>M</v>
      </c>
      <c r="U86" s="1" t="str">
        <v>17/08/2024</v>
      </c>
      <c r="V86" s="1" t="str">
        <v>CHEQUEO DEPARTAMENTAL</v>
      </c>
      <c r="W86" s="1" t="str">
        <v>200m LIBRE</v>
      </c>
      <c r="X86" s="3" vm="192">
        <v>1.6410859375E-3</v>
      </c>
      <c r="Y86" s="3" vm="193">
        <v>1.5917812500000001E-3</v>
      </c>
      <c r="Z86" s="3" vm="194">
        <v>4.9304687499999998E-5</v>
      </c>
    </row>
    <row r="87" spans="1:26" x14ac:dyDescent="0.25">
      <c r="A87" s="1">
        <v>2025</v>
      </c>
      <c r="B87" s="4">
        <v>40269</v>
      </c>
      <c r="C87" s="1">
        <f t="shared" si="1"/>
        <v>11</v>
      </c>
      <c r="D87" s="2" t="s">
        <v>225</v>
      </c>
      <c r="E87" s="1" t="s">
        <v>368</v>
      </c>
      <c r="F87" s="1" t="s">
        <v>45</v>
      </c>
      <c r="G87" s="1" t="s">
        <v>64</v>
      </c>
      <c r="H87" s="4">
        <v>44130</v>
      </c>
      <c r="I87" s="1" t="s">
        <v>381</v>
      </c>
      <c r="J87" s="1" t="s">
        <v>11</v>
      </c>
      <c r="K87" s="3">
        <v>5.7962962962962959E-4</v>
      </c>
      <c r="L87" s="3">
        <v>4.8912037037037034E-4</v>
      </c>
      <c r="M87" s="3">
        <v>9.0509259259259254E-5</v>
      </c>
      <c r="O87">
        <v>336</v>
      </c>
      <c r="P87">
        <v>15</v>
      </c>
      <c r="Q87" t="str">
        <v>GERMAN SEGURA CABRALES</v>
      </c>
      <c r="R87" s="1" t="str">
        <v>AQUARIUM</v>
      </c>
      <c r="S87" s="1" t="str">
        <v>INFANTIL B</v>
      </c>
      <c r="T87" s="1" t="str">
        <v>M</v>
      </c>
      <c r="U87" s="1" t="str">
        <v>19/10/2024</v>
      </c>
      <c r="V87" s="1" t="str">
        <v>CHEQUEO DEPARTAMENTAL</v>
      </c>
      <c r="W87" s="1" t="str">
        <v>400m LIBRE</v>
      </c>
      <c r="X87" s="3" vm="195">
        <v>3.4679375000000001E-3</v>
      </c>
      <c r="Y87" s="3" vm="196">
        <v>3.3872656250000001E-3</v>
      </c>
      <c r="Z87" s="3" vm="197">
        <v>8.0664062500000007E-5</v>
      </c>
    </row>
    <row r="88" spans="1:26" x14ac:dyDescent="0.25">
      <c r="A88" s="1">
        <v>2025</v>
      </c>
      <c r="B88" s="4">
        <v>40269</v>
      </c>
      <c r="C88" s="1">
        <f t="shared" si="1"/>
        <v>11</v>
      </c>
      <c r="D88" s="2" t="s">
        <v>225</v>
      </c>
      <c r="E88" s="1" t="s">
        <v>368</v>
      </c>
      <c r="F88" s="1" t="s">
        <v>45</v>
      </c>
      <c r="G88" s="1" t="s">
        <v>64</v>
      </c>
      <c r="H88" s="4">
        <v>44130</v>
      </c>
      <c r="I88" s="1" t="s">
        <v>381</v>
      </c>
      <c r="J88" s="1" t="s">
        <v>13</v>
      </c>
      <c r="K88" s="3">
        <v>5.4710648148148153E-4</v>
      </c>
      <c r="L88" s="3">
        <v>4.6087962962962961E-4</v>
      </c>
      <c r="M88" s="3">
        <v>8.6226851851851926E-5</v>
      </c>
      <c r="O88">
        <v>288</v>
      </c>
      <c r="P88">
        <v>15</v>
      </c>
      <c r="Q88" t="str">
        <v>GERMAN SEGURA CABRALES</v>
      </c>
      <c r="R88" s="1" t="str">
        <v>AQUARIUM</v>
      </c>
      <c r="S88" s="1" t="str">
        <v>INFANTIL B</v>
      </c>
      <c r="T88" s="1" t="str">
        <v>M</v>
      </c>
      <c r="U88" s="1" t="str">
        <v>17/08/2024</v>
      </c>
      <c r="V88" s="1" t="str">
        <v>CHEQUEO DEPARTAMENTAL</v>
      </c>
      <c r="W88" s="1" t="str">
        <v>50m ESPALDA</v>
      </c>
      <c r="X88" s="3" vm="198">
        <v>4.0000000000000002E-4</v>
      </c>
      <c r="Y88" s="3" t="str">
        <v>00:33,75</v>
      </c>
      <c r="Z88" s="3" vm="199">
        <v>9.3749999999999992E-6</v>
      </c>
    </row>
    <row r="89" spans="1:26" x14ac:dyDescent="0.25">
      <c r="A89" s="1">
        <v>2025</v>
      </c>
      <c r="B89" s="4">
        <v>40269</v>
      </c>
      <c r="C89" s="1">
        <f t="shared" si="1"/>
        <v>11</v>
      </c>
      <c r="D89" s="2" t="s">
        <v>225</v>
      </c>
      <c r="E89" s="1" t="s">
        <v>368</v>
      </c>
      <c r="F89" s="1" t="s">
        <v>45</v>
      </c>
      <c r="G89" s="1" t="s">
        <v>64</v>
      </c>
      <c r="H89" s="4">
        <v>44130</v>
      </c>
      <c r="I89" s="1" t="s">
        <v>381</v>
      </c>
      <c r="J89" s="1" t="s">
        <v>12</v>
      </c>
      <c r="K89" s="3">
        <v>5.8738425925925928E-4</v>
      </c>
      <c r="L89" s="3">
        <v>5.4976851851851855E-4</v>
      </c>
      <c r="M89" s="3">
        <v>3.761574074074073E-5</v>
      </c>
      <c r="O89">
        <v>15</v>
      </c>
      <c r="P89">
        <v>15</v>
      </c>
      <c r="Q89" t="str">
        <v>GERMAN SEGURA CABRALES</v>
      </c>
      <c r="R89" s="1" t="str">
        <v>AQUARIUM</v>
      </c>
      <c r="S89" s="1" t="str">
        <v>INFANTIL B</v>
      </c>
      <c r="T89" s="1" t="str">
        <v>M</v>
      </c>
      <c r="U89" s="1" vm="74">
        <v>43892</v>
      </c>
      <c r="V89" s="1" t="str">
        <v>PERLA DEL SINÚ</v>
      </c>
      <c r="W89" s="1" t="str">
        <v>50m LIBRE</v>
      </c>
      <c r="X89" s="3" vm="200">
        <v>3.4860937500000002E-4</v>
      </c>
      <c r="Y89" s="3" vm="67">
        <v>3.2395312500000002E-4</v>
      </c>
      <c r="Z89" s="3" vm="201">
        <v>2.4648437499999999E-5</v>
      </c>
    </row>
    <row r="90" spans="1:26" x14ac:dyDescent="0.25">
      <c r="A90" s="1">
        <v>2025</v>
      </c>
      <c r="B90" s="4">
        <v>40192</v>
      </c>
      <c r="C90" s="1">
        <f t="shared" si="1"/>
        <v>11</v>
      </c>
      <c r="D90" s="2" t="s">
        <v>36</v>
      </c>
      <c r="E90" s="1" t="s">
        <v>25</v>
      </c>
      <c r="F90" s="1" t="s">
        <v>45</v>
      </c>
      <c r="G90" s="1" t="s">
        <v>64</v>
      </c>
      <c r="H90" s="4">
        <v>44130</v>
      </c>
      <c r="I90" s="1" t="s">
        <v>381</v>
      </c>
      <c r="J90" s="1" t="s">
        <v>649</v>
      </c>
      <c r="K90" s="3">
        <v>5.8738425925925928E-4</v>
      </c>
      <c r="L90" s="3">
        <v>3.9756944444444448E-4</v>
      </c>
      <c r="M90" s="3">
        <v>1.898148148148148E-4</v>
      </c>
      <c r="O90">
        <v>337</v>
      </c>
      <c r="P90">
        <v>15</v>
      </c>
      <c r="Q90" t="str">
        <v>GERMAN SEGURA CABRALES</v>
      </c>
      <c r="R90" s="1" t="str">
        <v>AQUARIUM</v>
      </c>
      <c r="S90" s="1" t="str">
        <v>INFANTIL B</v>
      </c>
      <c r="T90" s="1" t="str">
        <v>M</v>
      </c>
      <c r="U90" s="1" t="str">
        <v>19/10/2024</v>
      </c>
      <c r="V90" s="1" t="str">
        <v>CHEQUEO DEPARTAMENTAL</v>
      </c>
      <c r="W90" s="1" t="str">
        <v>50m MARIPOSA</v>
      </c>
      <c r="X90" s="3" vm="202">
        <v>3.6342187499999998E-4</v>
      </c>
      <c r="Y90" s="3" t="str">
        <v>00:29,96</v>
      </c>
      <c r="Z90" s="3" vm="203">
        <v>1.6664062499999999E-5</v>
      </c>
    </row>
    <row r="91" spans="1:26" x14ac:dyDescent="0.25">
      <c r="A91" s="1">
        <v>2025</v>
      </c>
      <c r="B91" s="4">
        <v>40192</v>
      </c>
      <c r="C91" s="1">
        <f t="shared" si="1"/>
        <v>11</v>
      </c>
      <c r="D91" s="2" t="s">
        <v>36</v>
      </c>
      <c r="E91" s="1" t="s">
        <v>25</v>
      </c>
      <c r="F91" s="1" t="s">
        <v>45</v>
      </c>
      <c r="G91" s="1" t="s">
        <v>64</v>
      </c>
      <c r="H91" s="4">
        <v>44130</v>
      </c>
      <c r="I91" s="1" t="s">
        <v>381</v>
      </c>
      <c r="J91" s="1" t="s">
        <v>11</v>
      </c>
      <c r="K91" s="3">
        <v>8.3807870370370362E-4</v>
      </c>
      <c r="L91" s="3">
        <v>4.8912037037037034E-4</v>
      </c>
      <c r="M91" s="3">
        <v>3.4895833333333328E-4</v>
      </c>
      <c r="O91">
        <v>377</v>
      </c>
      <c r="P91">
        <v>15</v>
      </c>
      <c r="Q91" t="str">
        <v>GERMAN SEGURA CABRALES</v>
      </c>
      <c r="R91" s="1" t="str">
        <v>AQUARIUM</v>
      </c>
      <c r="S91" s="1" t="str">
        <v>INFANTIL B</v>
      </c>
      <c r="T91" s="1" t="str">
        <v>M</v>
      </c>
      <c r="U91" s="1" t="str">
        <v>20/07/2024</v>
      </c>
      <c r="V91" s="1" t="str">
        <v>CHEQUEO DEPARTAMENTAL</v>
      </c>
      <c r="W91" s="1" t="str">
        <v>50m PECHO</v>
      </c>
      <c r="X91" s="3" vm="204">
        <v>4.6874999999999998E-4</v>
      </c>
      <c r="Y91" s="3" vm="72">
        <v>4.3448437499999997E-4</v>
      </c>
      <c r="Z91" s="3" vm="205">
        <v>3.42578125E-5</v>
      </c>
    </row>
    <row r="92" spans="1:26" hidden="1" x14ac:dyDescent="0.25">
      <c r="A92" s="1">
        <v>2025</v>
      </c>
      <c r="B92" s="4">
        <v>39474</v>
      </c>
      <c r="C92" s="1">
        <f t="shared" si="1"/>
        <v>13</v>
      </c>
      <c r="D92" s="2" t="s">
        <v>228</v>
      </c>
      <c r="E92" s="1" t="s">
        <v>368</v>
      </c>
      <c r="F92" s="1" t="s">
        <v>46</v>
      </c>
      <c r="G92" s="1" t="s">
        <v>64</v>
      </c>
      <c r="H92" s="4">
        <v>44130</v>
      </c>
      <c r="I92" s="1" t="s">
        <v>381</v>
      </c>
      <c r="J92" s="1" t="s">
        <v>649</v>
      </c>
      <c r="K92" s="3">
        <v>5.6180555555555552E-4</v>
      </c>
      <c r="L92" s="3">
        <v>3.3981481481481482E-4</v>
      </c>
      <c r="M92" s="3">
        <v>2.219907407407407E-4</v>
      </c>
      <c r="O92">
        <v>233</v>
      </c>
      <c r="P92">
        <v>14</v>
      </c>
      <c r="Q92" t="str">
        <v>ISAAC BURITICÁ OTALVARO</v>
      </c>
      <c r="R92" s="1" t="str">
        <v>NNG</v>
      </c>
      <c r="S92" s="1" t="str">
        <v>INFANTIL B</v>
      </c>
      <c r="T92" s="1" t="str">
        <v>M</v>
      </c>
      <c r="U92" s="1" t="str">
        <v>17/02/2024</v>
      </c>
      <c r="V92" s="1" t="str">
        <v>CHEQUEO DEPARTAMENTAL</v>
      </c>
      <c r="W92" s="1" t="str">
        <v>100m LIBRE</v>
      </c>
      <c r="X92" s="3" vm="206">
        <v>1.1649296874999999E-3</v>
      </c>
      <c r="Y92" s="3" vm="23">
        <v>7.5462499999999998E-4</v>
      </c>
      <c r="Z92" s="3" vm="207">
        <v>4.1029687500000002E-4</v>
      </c>
    </row>
    <row r="93" spans="1:26" hidden="1" x14ac:dyDescent="0.25">
      <c r="A93" s="1">
        <v>2025</v>
      </c>
      <c r="B93" s="4">
        <v>39474</v>
      </c>
      <c r="C93" s="1">
        <f t="shared" si="1"/>
        <v>13</v>
      </c>
      <c r="D93" s="2" t="s">
        <v>228</v>
      </c>
      <c r="E93" s="1" t="s">
        <v>368</v>
      </c>
      <c r="F93" s="1" t="s">
        <v>46</v>
      </c>
      <c r="G93" s="1" t="s">
        <v>64</v>
      </c>
      <c r="H93" s="4">
        <v>44130</v>
      </c>
      <c r="I93" s="1" t="s">
        <v>381</v>
      </c>
      <c r="J93" s="1" t="s">
        <v>11</v>
      </c>
      <c r="K93" s="3">
        <v>6.6261574074074074E-4</v>
      </c>
      <c r="L93" s="3">
        <v>4.3981481481481481E-4</v>
      </c>
      <c r="M93" s="3">
        <v>2.2280092592592593E-4</v>
      </c>
      <c r="O93">
        <v>290</v>
      </c>
      <c r="P93">
        <v>14</v>
      </c>
      <c r="Q93" t="str">
        <v>ISAAC BURITICÁ OTALVARO</v>
      </c>
      <c r="R93" s="1" t="str">
        <v>NNG</v>
      </c>
      <c r="S93" s="1" t="str">
        <v>INFANTIL B</v>
      </c>
      <c r="T93" s="1" t="str">
        <v>M</v>
      </c>
      <c r="U93" s="1" t="str">
        <v>17/08/2024</v>
      </c>
      <c r="V93" s="1" t="str">
        <v>CHEQUEO DEPARTAMENTAL</v>
      </c>
      <c r="W93" s="1" t="str">
        <v>200m LIBRE</v>
      </c>
      <c r="X93" s="3" vm="208">
        <v>2.3741875E-3</v>
      </c>
      <c r="Y93" s="3" vm="50">
        <v>1.68553125E-3</v>
      </c>
      <c r="Z93" s="3" vm="209">
        <v>6.8865625000000003E-4</v>
      </c>
    </row>
    <row r="94" spans="1:26" hidden="1" x14ac:dyDescent="0.25">
      <c r="A94" s="1">
        <v>2025</v>
      </c>
      <c r="B94" s="4">
        <v>39474</v>
      </c>
      <c r="C94" s="1">
        <f t="shared" si="1"/>
        <v>13</v>
      </c>
      <c r="D94" s="2" t="s">
        <v>228</v>
      </c>
      <c r="E94" s="1" t="s">
        <v>368</v>
      </c>
      <c r="F94" s="1" t="s">
        <v>46</v>
      </c>
      <c r="G94" s="1" t="s">
        <v>64</v>
      </c>
      <c r="H94" s="4">
        <v>44130</v>
      </c>
      <c r="I94" s="1" t="s">
        <v>381</v>
      </c>
      <c r="J94" s="1" t="s">
        <v>13</v>
      </c>
      <c r="K94" s="3">
        <v>6.5937500000000002E-4</v>
      </c>
      <c r="L94" s="3">
        <v>4.0509259259259258E-4</v>
      </c>
      <c r="M94" s="3">
        <v>2.5428240740740744E-4</v>
      </c>
      <c r="O94">
        <v>180</v>
      </c>
      <c r="P94">
        <v>14</v>
      </c>
      <c r="Q94" t="str">
        <v>ISAAC BURITICÁ OTALVARO</v>
      </c>
      <c r="R94" s="1" t="str">
        <v>NNG</v>
      </c>
      <c r="S94" s="1" t="str">
        <v>INFANTIL B</v>
      </c>
      <c r="T94" s="1" t="str">
        <v>M</v>
      </c>
      <c r="U94" s="1" t="str">
        <v>16/03/2024</v>
      </c>
      <c r="V94" s="1" t="str">
        <v>CHEQUEO DEPARTAMENTAL</v>
      </c>
      <c r="W94" s="1" t="str">
        <v>400m LIBRE</v>
      </c>
      <c r="X94" s="3" vm="210">
        <v>4.43287037037037E-3</v>
      </c>
      <c r="Y94" s="3" vm="26">
        <v>3.5520781250000001E-3</v>
      </c>
      <c r="Z94" s="3" vm="211">
        <v>8.8078125000000005E-4</v>
      </c>
    </row>
    <row r="95" spans="1:26" hidden="1" x14ac:dyDescent="0.25">
      <c r="A95" s="1">
        <v>2025</v>
      </c>
      <c r="B95" s="4">
        <v>39474</v>
      </c>
      <c r="C95" s="1">
        <f t="shared" si="1"/>
        <v>13</v>
      </c>
      <c r="D95" s="2" t="s">
        <v>228</v>
      </c>
      <c r="E95" s="1" t="s">
        <v>368</v>
      </c>
      <c r="F95" s="1" t="s">
        <v>46</v>
      </c>
      <c r="G95" s="1" t="s">
        <v>64</v>
      </c>
      <c r="H95" s="4">
        <v>44130</v>
      </c>
      <c r="I95" s="1" t="s">
        <v>381</v>
      </c>
      <c r="J95" s="1" t="s">
        <v>12</v>
      </c>
      <c r="K95" s="3">
        <v>7.4872685185185188E-4</v>
      </c>
      <c r="L95" s="3">
        <v>4.8611111111111104E-4</v>
      </c>
      <c r="M95" s="3">
        <v>2.6261574074074083E-4</v>
      </c>
      <c r="O95">
        <v>291</v>
      </c>
      <c r="P95">
        <v>14</v>
      </c>
      <c r="Q95" t="str">
        <v>ISAAC BURITICÁ OTALVARO</v>
      </c>
      <c r="R95" s="1" t="str">
        <v>NNG</v>
      </c>
      <c r="S95" s="1" t="str">
        <v>INFANTIL B</v>
      </c>
      <c r="T95" s="1" t="str">
        <v>M</v>
      </c>
      <c r="U95" s="1" t="str">
        <v>17/08/2024</v>
      </c>
      <c r="V95" s="1" t="str">
        <v>CHEQUEO DEPARTAMENTAL</v>
      </c>
      <c r="W95" s="1" t="str">
        <v>50m ESPALDA</v>
      </c>
      <c r="X95" s="3" vm="212">
        <v>6.3760937500000005E-4</v>
      </c>
      <c r="Y95" s="3" t="str">
        <v>00:35,89</v>
      </c>
      <c r="Z95" s="3" vm="213">
        <v>2.2221875E-4</v>
      </c>
    </row>
    <row r="96" spans="1:26" hidden="1" x14ac:dyDescent="0.25">
      <c r="A96" s="1">
        <v>2025</v>
      </c>
      <c r="B96" s="4">
        <v>38983</v>
      </c>
      <c r="C96" s="1">
        <f t="shared" si="1"/>
        <v>15</v>
      </c>
      <c r="D96" s="2" t="s">
        <v>312</v>
      </c>
      <c r="E96" s="1" t="s">
        <v>374</v>
      </c>
      <c r="F96" s="1" t="s">
        <v>47</v>
      </c>
      <c r="G96" s="1" t="s">
        <v>64</v>
      </c>
      <c r="H96" s="4">
        <v>44130</v>
      </c>
      <c r="I96" s="1" t="s">
        <v>381</v>
      </c>
      <c r="J96" s="1" t="s">
        <v>12</v>
      </c>
      <c r="K96" s="3">
        <v>5.8645833333333336E-4</v>
      </c>
      <c r="L96" s="3">
        <v>4.3449074074074071E-4</v>
      </c>
      <c r="M96" s="3">
        <v>1.5196759259259265E-4</v>
      </c>
      <c r="O96">
        <v>18</v>
      </c>
      <c r="P96">
        <v>14</v>
      </c>
      <c r="Q96" t="str">
        <v>ISAAC BURITICÁ OTALVARO</v>
      </c>
      <c r="R96" s="1" t="str">
        <v>NNG</v>
      </c>
      <c r="S96" s="1" t="str">
        <v>INFANTIL B</v>
      </c>
      <c r="T96" s="1" t="str">
        <v>M</v>
      </c>
      <c r="U96" s="1" vm="74">
        <v>43892</v>
      </c>
      <c r="V96" s="1" t="str">
        <v>PERLA DEL SINÚ</v>
      </c>
      <c r="W96" s="1" t="str">
        <v>50m LIBRE</v>
      </c>
      <c r="X96" s="3" vm="214">
        <v>4.9351562500000003E-4</v>
      </c>
      <c r="Y96" s="3" vm="29">
        <v>3.398125E-4</v>
      </c>
      <c r="Z96" s="3" vm="215">
        <v>1.53703125E-4</v>
      </c>
    </row>
    <row r="97" spans="1:26" hidden="1" x14ac:dyDescent="0.25">
      <c r="A97" s="1">
        <v>2025</v>
      </c>
      <c r="B97" s="4">
        <v>38983</v>
      </c>
      <c r="C97" s="1">
        <f t="shared" si="1"/>
        <v>15</v>
      </c>
      <c r="D97" s="2" t="s">
        <v>312</v>
      </c>
      <c r="E97" s="1" t="s">
        <v>374</v>
      </c>
      <c r="F97" s="1" t="s">
        <v>47</v>
      </c>
      <c r="G97" s="1" t="s">
        <v>64</v>
      </c>
      <c r="H97" s="4">
        <v>44130</v>
      </c>
      <c r="I97" s="1" t="s">
        <v>381</v>
      </c>
      <c r="J97" s="1" t="s">
        <v>651</v>
      </c>
      <c r="K97" s="3">
        <v>1.0221064814814815E-3</v>
      </c>
      <c r="L97" s="3">
        <v>7.0937499999999994E-4</v>
      </c>
      <c r="M97" s="3">
        <v>3.1273148148148154E-4</v>
      </c>
      <c r="O97">
        <v>182</v>
      </c>
      <c r="P97">
        <v>14</v>
      </c>
      <c r="Q97" t="str">
        <v>ISAAC BURITICÁ OTALVARO</v>
      </c>
      <c r="R97" s="1" t="str">
        <v>NNG</v>
      </c>
      <c r="S97" s="1" t="str">
        <v>INFANTIL B</v>
      </c>
      <c r="T97" s="1" t="str">
        <v>M</v>
      </c>
      <c r="U97" s="1" t="str">
        <v>16/03/2024</v>
      </c>
      <c r="V97" s="1" t="str">
        <v>CHEQUEO DEPARTAMENTAL</v>
      </c>
      <c r="W97" s="1" t="str">
        <v>50m PECHO</v>
      </c>
      <c r="X97" s="3" vm="158">
        <v>5.6168750000000001E-4</v>
      </c>
      <c r="Y97" s="3" vm="38">
        <v>4.7603906250000001E-4</v>
      </c>
      <c r="Z97" s="3" vm="216">
        <v>8.5640624999999996E-5</v>
      </c>
    </row>
    <row r="98" spans="1:26" hidden="1" x14ac:dyDescent="0.25">
      <c r="A98" s="1">
        <v>2025</v>
      </c>
      <c r="B98" s="4">
        <v>40634</v>
      </c>
      <c r="C98" s="1">
        <f t="shared" si="1"/>
        <v>10</v>
      </c>
      <c r="D98" s="2" t="s">
        <v>223</v>
      </c>
      <c r="E98" s="1" t="s">
        <v>368</v>
      </c>
      <c r="F98" s="1" t="s">
        <v>44</v>
      </c>
      <c r="G98" s="1" t="s">
        <v>64</v>
      </c>
      <c r="H98" s="4">
        <v>44130</v>
      </c>
      <c r="I98" s="1" t="s">
        <v>381</v>
      </c>
      <c r="J98" s="1" t="s">
        <v>649</v>
      </c>
      <c r="K98" s="3">
        <v>5.2337962962962961E-4</v>
      </c>
      <c r="L98" s="3">
        <v>3.9756944444444448E-4</v>
      </c>
      <c r="M98" s="3">
        <v>1.2581018518518513E-4</v>
      </c>
      <c r="O98">
        <v>116</v>
      </c>
      <c r="P98">
        <v>11</v>
      </c>
      <c r="Q98" t="str">
        <v xml:space="preserve">Ian Álvarez Machado </v>
      </c>
      <c r="R98" s="1" t="str">
        <v>METEOROS DE URABA</v>
      </c>
      <c r="S98" s="1" t="str">
        <v>PRE B</v>
      </c>
      <c r="T98" s="1" t="str">
        <v>M</v>
      </c>
      <c r="U98" s="1" vm="9">
        <v>44130</v>
      </c>
      <c r="V98" s="1" t="str">
        <v>V CAIMAN DE ORO</v>
      </c>
      <c r="W98" s="1" t="str">
        <v>50m ESPALDA</v>
      </c>
      <c r="X98" s="3" vm="217">
        <v>1.0181640625E-3</v>
      </c>
      <c r="Y98" s="3" vm="13">
        <v>4.8911718749999997E-4</v>
      </c>
      <c r="Z98" s="3" vm="218">
        <v>5.29046875E-4</v>
      </c>
    </row>
    <row r="99" spans="1:26" hidden="1" x14ac:dyDescent="0.25">
      <c r="A99" s="1">
        <v>2025</v>
      </c>
      <c r="B99" s="4">
        <v>40634</v>
      </c>
      <c r="C99" s="1">
        <f t="shared" si="1"/>
        <v>10</v>
      </c>
      <c r="D99" s="2" t="s">
        <v>223</v>
      </c>
      <c r="E99" s="1" t="s">
        <v>368</v>
      </c>
      <c r="F99" s="1" t="s">
        <v>44</v>
      </c>
      <c r="G99" s="1" t="s">
        <v>64</v>
      </c>
      <c r="H99" s="4">
        <v>44130</v>
      </c>
      <c r="I99" s="1" t="s">
        <v>381</v>
      </c>
      <c r="J99" s="1" t="s">
        <v>651</v>
      </c>
      <c r="K99" s="3">
        <v>1.1809027777777779E-3</v>
      </c>
      <c r="L99" s="3">
        <v>8.1018518518518516E-4</v>
      </c>
      <c r="M99" s="3">
        <v>3.7071759259259273E-4</v>
      </c>
      <c r="O99">
        <v>115</v>
      </c>
      <c r="P99">
        <v>11</v>
      </c>
      <c r="Q99" t="str">
        <v xml:space="preserve">Ian Álvarez Machado </v>
      </c>
      <c r="R99" s="1" t="str">
        <v>METEOROS DE URABA</v>
      </c>
      <c r="S99" s="1" t="str">
        <v>PRE B</v>
      </c>
      <c r="T99" s="1" t="str">
        <v>M</v>
      </c>
      <c r="U99" s="1" vm="9">
        <v>44130</v>
      </c>
      <c r="V99" s="1" t="str">
        <v>V CAIMAN DE ORO</v>
      </c>
      <c r="W99" s="1" t="str">
        <v>50m LIBRE</v>
      </c>
      <c r="X99" s="3" vm="219">
        <v>6.4907031250000002E-4</v>
      </c>
      <c r="Y99" s="3" vm="7">
        <v>3.9756250000000002E-4</v>
      </c>
      <c r="Z99" s="3" vm="220">
        <v>2.5149999999999999E-4</v>
      </c>
    </row>
    <row r="100" spans="1:26" hidden="1" x14ac:dyDescent="0.25">
      <c r="A100" s="1">
        <v>2025</v>
      </c>
      <c r="B100" s="4">
        <v>40634</v>
      </c>
      <c r="C100" s="1">
        <f t="shared" si="1"/>
        <v>10</v>
      </c>
      <c r="D100" s="2" t="s">
        <v>223</v>
      </c>
      <c r="E100" s="1" t="s">
        <v>368</v>
      </c>
      <c r="F100" s="1" t="s">
        <v>44</v>
      </c>
      <c r="G100" s="1" t="s">
        <v>64</v>
      </c>
      <c r="H100" s="4">
        <v>44130</v>
      </c>
      <c r="I100" s="1" t="s">
        <v>381</v>
      </c>
      <c r="J100" s="1" t="s">
        <v>13</v>
      </c>
      <c r="K100" s="3">
        <v>6.3020833333333331E-4</v>
      </c>
      <c r="L100" s="3">
        <v>4.6087962962962961E-4</v>
      </c>
      <c r="M100" s="3">
        <v>1.6932870370370371E-4</v>
      </c>
      <c r="O100">
        <v>117</v>
      </c>
      <c r="P100">
        <v>11</v>
      </c>
      <c r="Q100" t="str">
        <v xml:space="preserve">Ian Álvarez Machado </v>
      </c>
      <c r="R100" s="1" t="str">
        <v>METEOROS DE URABA</v>
      </c>
      <c r="S100" s="1" t="str">
        <v>PRE B</v>
      </c>
      <c r="T100" s="1" t="str">
        <v>M</v>
      </c>
      <c r="U100" s="1" vm="9">
        <v>44130</v>
      </c>
      <c r="V100" s="1" t="str">
        <v>V CAIMAN DE ORO</v>
      </c>
      <c r="W100" s="1" t="str">
        <v>50m MARIPOSA</v>
      </c>
      <c r="X100" s="3" vm="221">
        <v>8.0844531250000003E-4</v>
      </c>
      <c r="Y100" s="3" vm="16">
        <v>4.6087500000000002E-4</v>
      </c>
      <c r="Z100" s="3" vm="222">
        <v>3.475625E-4</v>
      </c>
    </row>
    <row r="101" spans="1:26" hidden="1" x14ac:dyDescent="0.25">
      <c r="A101" s="1">
        <v>2025</v>
      </c>
      <c r="B101" s="4">
        <v>40634</v>
      </c>
      <c r="C101" s="1">
        <f t="shared" si="1"/>
        <v>10</v>
      </c>
      <c r="D101" s="2" t="s">
        <v>223</v>
      </c>
      <c r="E101" s="1" t="s">
        <v>368</v>
      </c>
      <c r="F101" s="1" t="s">
        <v>44</v>
      </c>
      <c r="G101" s="1" t="s">
        <v>64</v>
      </c>
      <c r="H101" s="4">
        <v>44130</v>
      </c>
      <c r="I101" s="1" t="s">
        <v>381</v>
      </c>
      <c r="J101" s="1" t="s">
        <v>12</v>
      </c>
      <c r="K101" s="3">
        <v>6.001157407407408E-4</v>
      </c>
      <c r="L101" s="3">
        <v>5.4976851851851855E-4</v>
      </c>
      <c r="M101" s="3">
        <v>5.0347222222222243E-5</v>
      </c>
      <c r="O101">
        <v>118</v>
      </c>
      <c r="P101">
        <v>11</v>
      </c>
      <c r="Q101" t="str">
        <v xml:space="preserve">Ian Álvarez Machado </v>
      </c>
      <c r="R101" s="1" t="str">
        <v>METEOROS DE URABA</v>
      </c>
      <c r="S101" s="1" t="str">
        <v>PRE B</v>
      </c>
      <c r="T101" s="1" t="str">
        <v>M</v>
      </c>
      <c r="U101" s="1" vm="9">
        <v>44130</v>
      </c>
      <c r="V101" s="1" t="str">
        <v>V CAIMAN DE ORO</v>
      </c>
      <c r="W101" s="1" t="str">
        <v>50m PECHO</v>
      </c>
      <c r="X101" s="3" vm="223">
        <v>8.2870312500000001E-4</v>
      </c>
      <c r="Y101" s="3" vm="47">
        <v>5.4976562500000002E-4</v>
      </c>
      <c r="Z101" s="3" vm="224">
        <v>2.7892968749999999E-4</v>
      </c>
    </row>
    <row r="102" spans="1:26" hidden="1" x14ac:dyDescent="0.25">
      <c r="A102" s="1">
        <v>2025</v>
      </c>
      <c r="B102" s="4">
        <v>40365</v>
      </c>
      <c r="C102" s="1">
        <f t="shared" si="1"/>
        <v>11</v>
      </c>
      <c r="D102" s="2" t="s">
        <v>37</v>
      </c>
      <c r="E102" s="1" t="s">
        <v>25</v>
      </c>
      <c r="F102" s="1" t="s">
        <v>45</v>
      </c>
      <c r="G102" s="1" t="s">
        <v>64</v>
      </c>
      <c r="H102" s="4">
        <v>44130</v>
      </c>
      <c r="I102" s="1" t="s">
        <v>381</v>
      </c>
      <c r="J102" s="1" t="s">
        <v>649</v>
      </c>
      <c r="K102" s="3">
        <v>5.0821759259259255E-4</v>
      </c>
      <c r="L102" s="3">
        <v>3.9756944444444448E-4</v>
      </c>
      <c r="M102" s="3">
        <v>1.1064814814814807E-4</v>
      </c>
      <c r="O102">
        <v>341</v>
      </c>
      <c r="P102">
        <v>13</v>
      </c>
      <c r="Q102" t="str">
        <v>JAFET ALVAREZ</v>
      </c>
      <c r="R102" s="1" t="str">
        <v>NNG</v>
      </c>
      <c r="S102" s="1" t="str">
        <v>INFANTIL A</v>
      </c>
      <c r="T102" s="1" t="str">
        <v>M</v>
      </c>
      <c r="U102" s="1" t="str">
        <v>19/10/2024</v>
      </c>
      <c r="V102" s="1" t="str">
        <v>CHEQUEO DEPARTAMENTAL</v>
      </c>
      <c r="W102" s="1" t="str">
        <v>100m ESPALDA</v>
      </c>
      <c r="X102" s="3" vm="225">
        <v>1.1346015625E-3</v>
      </c>
      <c r="Y102" s="3" vm="93">
        <v>9.4652343749999999E-4</v>
      </c>
      <c r="Z102" s="3" vm="226">
        <v>1.8807812500000001E-4</v>
      </c>
    </row>
    <row r="103" spans="1:26" hidden="1" x14ac:dyDescent="0.25">
      <c r="A103" s="1">
        <v>2025</v>
      </c>
      <c r="B103" s="4">
        <v>40365</v>
      </c>
      <c r="C103" s="1">
        <f t="shared" si="1"/>
        <v>11</v>
      </c>
      <c r="D103" s="2" t="s">
        <v>37</v>
      </c>
      <c r="E103" s="1" t="s">
        <v>25</v>
      </c>
      <c r="F103" s="1" t="s">
        <v>45</v>
      </c>
      <c r="G103" s="1" t="s">
        <v>64</v>
      </c>
      <c r="H103" s="4">
        <v>44130</v>
      </c>
      <c r="I103" s="1" t="s">
        <v>381</v>
      </c>
      <c r="J103" s="1" t="s">
        <v>651</v>
      </c>
      <c r="K103" s="3">
        <v>1.2113425925925926E-3</v>
      </c>
      <c r="L103" s="3">
        <v>8.1018518518518516E-4</v>
      </c>
      <c r="M103" s="3">
        <v>4.0115740740740747E-4</v>
      </c>
      <c r="O103">
        <v>236</v>
      </c>
      <c r="P103">
        <v>13</v>
      </c>
      <c r="Q103" t="str">
        <v>JAFET ALVAREZ</v>
      </c>
      <c r="R103" s="1" t="str">
        <v>NNG</v>
      </c>
      <c r="S103" s="1" t="str">
        <v>INFANTIL A</v>
      </c>
      <c r="T103" s="1" t="str">
        <v>M</v>
      </c>
      <c r="U103" s="1" t="str">
        <v>17/02/2024</v>
      </c>
      <c r="V103" s="1" t="str">
        <v>CHEQUEO DEPARTAMENTAL</v>
      </c>
      <c r="W103" s="1" t="str">
        <v>100m LIBRE</v>
      </c>
      <c r="X103" s="3" vm="227">
        <v>8.9560156250000002E-4</v>
      </c>
      <c r="Y103" s="3" vm="23">
        <v>7.5462499999999998E-4</v>
      </c>
      <c r="Z103" s="3" vm="77">
        <v>1.4096875000000001E-4</v>
      </c>
    </row>
    <row r="104" spans="1:26" x14ac:dyDescent="0.25">
      <c r="A104" s="1">
        <v>2025</v>
      </c>
      <c r="B104" s="4">
        <v>40365</v>
      </c>
      <c r="C104" s="1">
        <f t="shared" si="1"/>
        <v>11</v>
      </c>
      <c r="D104" s="2" t="s">
        <v>37</v>
      </c>
      <c r="E104" s="1" t="s">
        <v>25</v>
      </c>
      <c r="F104" s="1" t="s">
        <v>45</v>
      </c>
      <c r="G104" s="1" t="s">
        <v>64</v>
      </c>
      <c r="H104" s="4">
        <v>44130</v>
      </c>
      <c r="I104" s="1" t="s">
        <v>381</v>
      </c>
      <c r="J104" s="1" t="s">
        <v>11</v>
      </c>
      <c r="K104" s="3">
        <v>7.7951388888888883E-4</v>
      </c>
      <c r="L104" s="3">
        <v>4.8912037037037034E-4</v>
      </c>
      <c r="M104" s="3">
        <v>2.903935185185185E-4</v>
      </c>
      <c r="O104">
        <v>405</v>
      </c>
      <c r="P104">
        <v>13</v>
      </c>
      <c r="Q104" t="str">
        <v>JAFET ALVAREZ</v>
      </c>
      <c r="R104" s="1" t="str">
        <v>NNG</v>
      </c>
      <c r="S104" s="1" t="str">
        <v>INFANTIL A</v>
      </c>
      <c r="T104" s="1" t="str">
        <v>M</v>
      </c>
      <c r="U104" s="1" t="str">
        <v>4/05/2024</v>
      </c>
      <c r="V104" s="1" t="str">
        <v>CHEQUEO DEPARTAMENTAL</v>
      </c>
      <c r="W104" s="1" t="str">
        <v>100m PECHO</v>
      </c>
      <c r="X104" s="3" vm="228">
        <v>1.1104140625000001E-3</v>
      </c>
      <c r="Y104" s="3" vm="101">
        <v>1.033328125E-3</v>
      </c>
      <c r="Z104" s="3" vm="229">
        <v>7.7078124999999998E-5</v>
      </c>
    </row>
    <row r="105" spans="1:26" hidden="1" x14ac:dyDescent="0.25">
      <c r="A105" s="1">
        <v>2025</v>
      </c>
      <c r="B105" s="4">
        <v>40365</v>
      </c>
      <c r="C105" s="1">
        <f t="shared" si="1"/>
        <v>11</v>
      </c>
      <c r="D105" s="2" t="s">
        <v>37</v>
      </c>
      <c r="E105" s="1" t="s">
        <v>25</v>
      </c>
      <c r="F105" s="1" t="s">
        <v>45</v>
      </c>
      <c r="G105" s="1" t="s">
        <v>64</v>
      </c>
      <c r="H105" s="4">
        <v>44130</v>
      </c>
      <c r="I105" s="1" t="s">
        <v>381</v>
      </c>
      <c r="J105" s="1" t="s">
        <v>13</v>
      </c>
      <c r="K105" s="3">
        <v>6.6261574074074074E-4</v>
      </c>
      <c r="L105" s="3">
        <v>4.6087962962962961E-4</v>
      </c>
      <c r="M105" s="3">
        <v>2.0173611111111114E-4</v>
      </c>
      <c r="O105">
        <v>293</v>
      </c>
      <c r="P105">
        <v>13</v>
      </c>
      <c r="Q105" t="str">
        <v>JAFET ALVAREZ</v>
      </c>
      <c r="R105" s="1" t="str">
        <v>NNG</v>
      </c>
      <c r="S105" s="1" t="str">
        <v>INFANTIL A</v>
      </c>
      <c r="T105" s="1" t="str">
        <v>M</v>
      </c>
      <c r="U105" s="1" t="str">
        <v>17/08/2024</v>
      </c>
      <c r="V105" s="1" t="str">
        <v>CHEQUEO DEPARTAMENTAL</v>
      </c>
      <c r="W105" s="1" t="str">
        <v>200m LIBRE</v>
      </c>
      <c r="X105" s="3" vm="230">
        <v>1.92928125E-3</v>
      </c>
      <c r="Y105" s="3" vm="50">
        <v>1.68553125E-3</v>
      </c>
      <c r="Z105" s="3" vm="231">
        <v>2.4374999999999999E-4</v>
      </c>
    </row>
    <row r="106" spans="1:26" hidden="1" x14ac:dyDescent="0.25">
      <c r="A106" s="1">
        <v>2025</v>
      </c>
      <c r="B106" s="4">
        <v>40551</v>
      </c>
      <c r="C106" s="1">
        <f t="shared" si="1"/>
        <v>10</v>
      </c>
      <c r="D106" s="2" t="s">
        <v>224</v>
      </c>
      <c r="E106" s="1" t="s">
        <v>368</v>
      </c>
      <c r="F106" s="1" t="s">
        <v>44</v>
      </c>
      <c r="G106" s="1" t="s">
        <v>64</v>
      </c>
      <c r="H106" s="4">
        <v>44130</v>
      </c>
      <c r="I106" s="1" t="s">
        <v>381</v>
      </c>
      <c r="J106" s="1" t="s">
        <v>649</v>
      </c>
      <c r="K106" s="3">
        <v>1.0932870370370371E-3</v>
      </c>
      <c r="L106" s="3">
        <v>3.9756944444444448E-4</v>
      </c>
      <c r="M106" s="3">
        <v>6.9571759259259261E-4</v>
      </c>
      <c r="O106">
        <v>339</v>
      </c>
      <c r="P106">
        <v>13</v>
      </c>
      <c r="Q106" t="str">
        <v>JAFET ALVAREZ</v>
      </c>
      <c r="R106" s="1" t="str">
        <v>NNG</v>
      </c>
      <c r="S106" s="1" t="str">
        <v>INFANTIL A</v>
      </c>
      <c r="T106" s="1" t="str">
        <v>M</v>
      </c>
      <c r="U106" s="1" t="str">
        <v>19/10/2024</v>
      </c>
      <c r="V106" s="1" t="str">
        <v>CHEQUEO DEPARTAMENTAL</v>
      </c>
      <c r="W106" s="1" t="str">
        <v>400m LIBRE</v>
      </c>
      <c r="X106" s="3" vm="232">
        <v>4.0078671874999999E-3</v>
      </c>
      <c r="Y106" s="3" vm="26">
        <v>3.5520781250000001E-3</v>
      </c>
      <c r="Z106" s="3" vm="233">
        <v>4.5578125000000002E-4</v>
      </c>
    </row>
    <row r="107" spans="1:26" x14ac:dyDescent="0.25">
      <c r="A107" s="1">
        <v>2025</v>
      </c>
      <c r="B107" s="4">
        <v>40551</v>
      </c>
      <c r="C107" s="1">
        <f t="shared" si="1"/>
        <v>10</v>
      </c>
      <c r="D107" s="2" t="s">
        <v>224</v>
      </c>
      <c r="E107" s="1" t="s">
        <v>368</v>
      </c>
      <c r="F107" s="1" t="s">
        <v>44</v>
      </c>
      <c r="G107" s="1" t="s">
        <v>64</v>
      </c>
      <c r="H107" s="4">
        <v>44130</v>
      </c>
      <c r="I107" s="1" t="s">
        <v>381</v>
      </c>
      <c r="J107" s="1" t="s">
        <v>11</v>
      </c>
      <c r="K107" s="3">
        <v>1.7321759259259259E-3</v>
      </c>
      <c r="L107" s="3">
        <v>4.8912037037037034E-4</v>
      </c>
      <c r="M107" s="3">
        <v>1.2430555555555554E-3</v>
      </c>
      <c r="O107">
        <v>294</v>
      </c>
      <c r="P107">
        <v>13</v>
      </c>
      <c r="Q107" t="str">
        <v>JAFET ALVAREZ</v>
      </c>
      <c r="R107" s="1" t="str">
        <v>NNG</v>
      </c>
      <c r="S107" s="1" t="str">
        <v>INFANTIL A</v>
      </c>
      <c r="T107" s="1" t="str">
        <v>M</v>
      </c>
      <c r="U107" s="1" t="str">
        <v>17/08/2024</v>
      </c>
      <c r="V107" s="1" t="str">
        <v>CHEQUEO DEPARTAMENTAL</v>
      </c>
      <c r="W107" s="1" t="str">
        <v>50m ESPALDA</v>
      </c>
      <c r="X107" s="3" vm="234">
        <v>4.8899999999999996E-4</v>
      </c>
      <c r="Y107" s="3" vm="76">
        <v>4.3981481481481481E-4</v>
      </c>
      <c r="Z107" s="3" vm="235">
        <v>4.9187500000000003E-5</v>
      </c>
    </row>
    <row r="108" spans="1:26" x14ac:dyDescent="0.25">
      <c r="A108" s="1">
        <v>2025</v>
      </c>
      <c r="B108" s="4">
        <v>40551</v>
      </c>
      <c r="C108" s="1">
        <f t="shared" si="1"/>
        <v>10</v>
      </c>
      <c r="D108" s="2" t="s">
        <v>224</v>
      </c>
      <c r="E108" s="1" t="s">
        <v>368</v>
      </c>
      <c r="F108" s="1" t="s">
        <v>44</v>
      </c>
      <c r="G108" s="1" t="s">
        <v>64</v>
      </c>
      <c r="H108" s="4">
        <v>44130</v>
      </c>
      <c r="I108" s="1" t="s">
        <v>381</v>
      </c>
      <c r="J108" s="1" t="s">
        <v>13</v>
      </c>
      <c r="K108" s="3">
        <v>1.0464120370370371E-3</v>
      </c>
      <c r="L108" s="3">
        <v>4.6087962962962961E-4</v>
      </c>
      <c r="M108" s="3">
        <v>5.8553240740740744E-4</v>
      </c>
      <c r="O108">
        <v>235</v>
      </c>
      <c r="P108">
        <v>13</v>
      </c>
      <c r="Q108" t="str">
        <v>JAFET ALVAREZ</v>
      </c>
      <c r="R108" s="1" t="str">
        <v>NNG</v>
      </c>
      <c r="S108" s="1" t="str">
        <v>INFANTIL A</v>
      </c>
      <c r="T108" s="1" t="str">
        <v>M</v>
      </c>
      <c r="U108" s="1" t="str">
        <v>17/02/2024</v>
      </c>
      <c r="V108" s="1" t="str">
        <v>CHEQUEO DEPARTAMENTAL</v>
      </c>
      <c r="W108" s="1" t="str">
        <v>50m LIBRE</v>
      </c>
      <c r="X108" s="3" vm="236">
        <v>3.7974218749999998E-4</v>
      </c>
      <c r="Y108" s="3" vm="29">
        <v>3.398125E-4</v>
      </c>
      <c r="Z108" s="3" vm="237">
        <v>3.9929687500000001E-5</v>
      </c>
    </row>
    <row r="109" spans="1:26" x14ac:dyDescent="0.25">
      <c r="A109" s="1">
        <v>2025</v>
      </c>
      <c r="B109" s="4">
        <v>40551</v>
      </c>
      <c r="C109" s="1">
        <f t="shared" si="1"/>
        <v>10</v>
      </c>
      <c r="D109" s="2" t="s">
        <v>224</v>
      </c>
      <c r="E109" s="1" t="s">
        <v>368</v>
      </c>
      <c r="F109" s="1" t="s">
        <v>44</v>
      </c>
      <c r="G109" s="1" t="s">
        <v>64</v>
      </c>
      <c r="H109" s="4">
        <v>44130</v>
      </c>
      <c r="I109" s="1" t="s">
        <v>381</v>
      </c>
      <c r="J109" s="1" t="s">
        <v>12</v>
      </c>
      <c r="K109" s="3">
        <v>1.1650462962962962E-3</v>
      </c>
      <c r="L109" s="3">
        <v>5.4976851851851855E-4</v>
      </c>
      <c r="M109" s="3">
        <v>6.1527777777777763E-4</v>
      </c>
      <c r="O109">
        <v>340</v>
      </c>
      <c r="P109">
        <v>13</v>
      </c>
      <c r="Q109" t="str">
        <v>JAFET ALVAREZ</v>
      </c>
      <c r="R109" s="1" t="str">
        <v>NNG</v>
      </c>
      <c r="S109" s="1" t="str">
        <v>INFANTIL A</v>
      </c>
      <c r="T109" s="1" t="str">
        <v>M</v>
      </c>
      <c r="U109" s="1" t="str">
        <v>19/10/2024</v>
      </c>
      <c r="V109" s="1" t="str">
        <v>CHEQUEO DEPARTAMENTAL</v>
      </c>
      <c r="W109" s="1" t="str">
        <v>50m MARIPOSA</v>
      </c>
      <c r="X109" s="3" vm="238">
        <v>4.314765625E-4</v>
      </c>
      <c r="Y109" s="3" vm="110">
        <v>4.0509259259259258E-4</v>
      </c>
      <c r="Z109" s="3" vm="239">
        <v>2.6382812499999998E-5</v>
      </c>
    </row>
    <row r="110" spans="1:26" x14ac:dyDescent="0.25">
      <c r="A110" s="1">
        <v>2025</v>
      </c>
      <c r="B110" s="4">
        <v>38971</v>
      </c>
      <c r="C110" s="1">
        <f t="shared" si="1"/>
        <v>15</v>
      </c>
      <c r="D110" s="2" t="s">
        <v>236</v>
      </c>
      <c r="E110" s="1" t="s">
        <v>368</v>
      </c>
      <c r="F110" s="1" t="s">
        <v>47</v>
      </c>
      <c r="G110" s="1" t="s">
        <v>64</v>
      </c>
      <c r="H110" s="4">
        <v>44130</v>
      </c>
      <c r="I110" s="1" t="s">
        <v>381</v>
      </c>
      <c r="J110" s="1" t="s">
        <v>649</v>
      </c>
      <c r="K110" s="3">
        <v>6.7094907407407403E-4</v>
      </c>
      <c r="L110" s="3">
        <v>3.2395833333333332E-4</v>
      </c>
      <c r="M110" s="3">
        <v>3.469907407407407E-4</v>
      </c>
      <c r="O110">
        <v>185</v>
      </c>
      <c r="P110">
        <v>13</v>
      </c>
      <c r="Q110" t="str">
        <v>JAFET ALVAREZ</v>
      </c>
      <c r="R110" s="1" t="str">
        <v>NNG</v>
      </c>
      <c r="S110" s="1" t="str">
        <v>INFANTIL A</v>
      </c>
      <c r="T110" s="1" t="str">
        <v>M</v>
      </c>
      <c r="U110" s="1" t="str">
        <v>16/03/2024</v>
      </c>
      <c r="V110" s="1" t="str">
        <v>CHEQUEO DEPARTAMENTAL</v>
      </c>
      <c r="W110" s="1" t="str">
        <v>50m PECHO</v>
      </c>
      <c r="X110" s="3" vm="240">
        <v>5.1793749999999995E-4</v>
      </c>
      <c r="Y110" s="3" vm="81">
        <v>4.861111111111111E-4</v>
      </c>
      <c r="Z110" s="3" vm="241">
        <v>3.1828125000000003E-5</v>
      </c>
    </row>
    <row r="111" spans="1:26" hidden="1" x14ac:dyDescent="0.25">
      <c r="A111" s="1">
        <v>2025</v>
      </c>
      <c r="B111" s="4">
        <v>38971</v>
      </c>
      <c r="C111" s="1">
        <f t="shared" si="1"/>
        <v>15</v>
      </c>
      <c r="D111" s="2" t="s">
        <v>236</v>
      </c>
      <c r="E111" s="1" t="s">
        <v>368</v>
      </c>
      <c r="F111" s="1" t="s">
        <v>47</v>
      </c>
      <c r="G111" s="1" t="s">
        <v>64</v>
      </c>
      <c r="H111" s="4">
        <v>44130</v>
      </c>
      <c r="I111" s="1" t="s">
        <v>381</v>
      </c>
      <c r="J111" s="1" t="s">
        <v>651</v>
      </c>
      <c r="K111" s="3">
        <v>1.4887731481481481E-3</v>
      </c>
      <c r="L111" s="3">
        <v>7.0937499999999994E-4</v>
      </c>
      <c r="M111" s="3">
        <v>7.793981481481482E-4</v>
      </c>
      <c r="O111">
        <v>238</v>
      </c>
      <c r="P111">
        <v>12</v>
      </c>
      <c r="Q111" t="str">
        <v>JERONIMO DAZA BORJA</v>
      </c>
      <c r="R111" s="1" t="str">
        <v>DELFINES</v>
      </c>
      <c r="S111" s="1" t="str">
        <v>INFANTIL A</v>
      </c>
      <c r="T111" s="1" t="str">
        <v>M</v>
      </c>
      <c r="U111" s="1" t="str">
        <v>17/02/2024</v>
      </c>
      <c r="V111" s="1" t="str">
        <v>CHEQUEO DEPARTAMENTAL</v>
      </c>
      <c r="W111" s="1" t="str">
        <v>100m LIBRE</v>
      </c>
      <c r="X111" s="3" vm="242">
        <v>2.3502265625000001E-3</v>
      </c>
      <c r="Y111" s="3" vm="4">
        <v>8.1018518518518516E-4</v>
      </c>
      <c r="Z111" s="3" vm="243">
        <v>1.5400390625E-3</v>
      </c>
    </row>
    <row r="112" spans="1:26" hidden="1" x14ac:dyDescent="0.25">
      <c r="A112" s="1">
        <v>2025</v>
      </c>
      <c r="B112" s="4">
        <v>38971</v>
      </c>
      <c r="C112" s="1">
        <f t="shared" si="1"/>
        <v>15</v>
      </c>
      <c r="D112" s="2" t="s">
        <v>236</v>
      </c>
      <c r="E112" s="1" t="s">
        <v>368</v>
      </c>
      <c r="F112" s="1" t="s">
        <v>47</v>
      </c>
      <c r="G112" s="1" t="s">
        <v>64</v>
      </c>
      <c r="H112" s="4">
        <v>44130</v>
      </c>
      <c r="I112" s="1" t="s">
        <v>381</v>
      </c>
      <c r="J112" s="1" t="s">
        <v>11</v>
      </c>
      <c r="K112" s="3">
        <v>1.0908564814814815E-3</v>
      </c>
      <c r="L112" s="3" t="s">
        <v>483</v>
      </c>
      <c r="M112" s="3">
        <v>7.0023148148148147E-4</v>
      </c>
      <c r="O112">
        <v>237</v>
      </c>
      <c r="P112">
        <v>12</v>
      </c>
      <c r="Q112" t="str">
        <v>JERONIMO DAZA BORJA</v>
      </c>
      <c r="R112" s="1" t="str">
        <v>DELFINES</v>
      </c>
      <c r="S112" s="1" t="str">
        <v>INFANTIL A</v>
      </c>
      <c r="T112" s="1" t="str">
        <v>M</v>
      </c>
      <c r="U112" s="1" t="str">
        <v>17/02/2024</v>
      </c>
      <c r="V112" s="1" t="str">
        <v>CHEQUEO DEPARTAMENTAL</v>
      </c>
      <c r="W112" s="1" t="str">
        <v>50m LIBRE</v>
      </c>
      <c r="X112" s="3" vm="244">
        <v>1.2156249999999999E-3</v>
      </c>
      <c r="Y112" s="3" vm="7">
        <v>3.9756250000000002E-4</v>
      </c>
      <c r="Z112" s="3" vm="245">
        <v>8.1805468749999999E-4</v>
      </c>
    </row>
    <row r="113" spans="1:26" hidden="1" x14ac:dyDescent="0.25">
      <c r="A113" s="1">
        <v>2025</v>
      </c>
      <c r="B113" s="4">
        <v>40875</v>
      </c>
      <c r="C113" s="1">
        <f t="shared" si="1"/>
        <v>10</v>
      </c>
      <c r="D113" s="2" t="s">
        <v>184</v>
      </c>
      <c r="E113" s="1" t="s">
        <v>367</v>
      </c>
      <c r="F113" s="1" t="s">
        <v>44</v>
      </c>
      <c r="G113" s="1" t="s">
        <v>64</v>
      </c>
      <c r="H113" s="4">
        <v>44130</v>
      </c>
      <c r="I113" s="1" t="s">
        <v>381</v>
      </c>
      <c r="J113" s="1" t="s">
        <v>649</v>
      </c>
      <c r="K113" s="3">
        <v>5.5381944444444445E-4</v>
      </c>
      <c r="L113" s="3">
        <v>3.9756944444444448E-4</v>
      </c>
      <c r="M113" s="3">
        <v>1.5624999999999998E-4</v>
      </c>
      <c r="O113">
        <v>241</v>
      </c>
      <c r="P113">
        <v>14</v>
      </c>
      <c r="Q113" t="str">
        <v>JESUS NAVARRO</v>
      </c>
      <c r="R113" s="1" t="str">
        <v>TIBURON</v>
      </c>
      <c r="S113" s="1" t="str">
        <v>INFANTIL B</v>
      </c>
      <c r="T113" s="1" t="str">
        <v>M</v>
      </c>
      <c r="U113" s="1" t="str">
        <v>17/02/2024</v>
      </c>
      <c r="V113" s="1" t="str">
        <v>CHEQUEO DEPARTAMENTAL</v>
      </c>
      <c r="W113" s="1" t="str">
        <v>100m LIBRE</v>
      </c>
      <c r="X113" s="3" vm="246">
        <v>9.773125000000001E-4</v>
      </c>
      <c r="Y113" s="3" vm="23">
        <v>7.5462499999999998E-4</v>
      </c>
      <c r="Z113" s="3" vm="247">
        <v>2.226796875E-4</v>
      </c>
    </row>
    <row r="114" spans="1:26" hidden="1" x14ac:dyDescent="0.25">
      <c r="A114" s="1">
        <v>2025</v>
      </c>
      <c r="B114" s="4">
        <v>40875</v>
      </c>
      <c r="C114" s="1">
        <f t="shared" si="1"/>
        <v>10</v>
      </c>
      <c r="D114" s="2" t="s">
        <v>184</v>
      </c>
      <c r="E114" s="1" t="s">
        <v>367</v>
      </c>
      <c r="F114" s="1" t="s">
        <v>44</v>
      </c>
      <c r="G114" s="1" t="s">
        <v>64</v>
      </c>
      <c r="H114" s="4">
        <v>44130</v>
      </c>
      <c r="I114" s="1" t="s">
        <v>381</v>
      </c>
      <c r="J114" s="1" t="s">
        <v>651</v>
      </c>
      <c r="K114" s="3">
        <v>1.1670138888888889E-3</v>
      </c>
      <c r="L114" s="3">
        <v>8.1018518518518516E-4</v>
      </c>
      <c r="M114" s="3">
        <v>3.5682870370370371E-4</v>
      </c>
      <c r="O114">
        <v>296</v>
      </c>
      <c r="P114">
        <v>14</v>
      </c>
      <c r="Q114" t="str">
        <v>JESUS NAVARRO</v>
      </c>
      <c r="R114" s="1" t="str">
        <v>TIBURON</v>
      </c>
      <c r="S114" s="1" t="str">
        <v>INFANTIL B</v>
      </c>
      <c r="T114" s="1" t="str">
        <v>M</v>
      </c>
      <c r="U114" s="1" t="str">
        <v>17/08/2024</v>
      </c>
      <c r="V114" s="1" t="str">
        <v>CHEQUEO DEPARTAMENTAL</v>
      </c>
      <c r="W114" s="1" t="str">
        <v>200m LIBRE</v>
      </c>
      <c r="X114" s="3" vm="248">
        <v>2.0829843750000002E-3</v>
      </c>
      <c r="Y114" s="3" vm="50">
        <v>1.68553125E-3</v>
      </c>
      <c r="Z114" s="3" vm="249">
        <v>3.9745312500000002E-4</v>
      </c>
    </row>
    <row r="115" spans="1:26" hidden="1" x14ac:dyDescent="0.25">
      <c r="A115" s="1">
        <v>2025</v>
      </c>
      <c r="B115" s="4">
        <v>40875</v>
      </c>
      <c r="C115" s="1">
        <f t="shared" si="1"/>
        <v>10</v>
      </c>
      <c r="D115" s="2" t="s">
        <v>184</v>
      </c>
      <c r="E115" s="1" t="s">
        <v>367</v>
      </c>
      <c r="F115" s="1" t="s">
        <v>44</v>
      </c>
      <c r="G115" s="1" t="s">
        <v>64</v>
      </c>
      <c r="H115" s="4">
        <v>44130</v>
      </c>
      <c r="I115" s="1" t="s">
        <v>381</v>
      </c>
      <c r="J115" s="1" t="s">
        <v>13</v>
      </c>
      <c r="K115" s="3">
        <v>6.3136574074074072E-4</v>
      </c>
      <c r="L115" s="3">
        <v>4.6087962962962961E-4</v>
      </c>
      <c r="M115" s="3">
        <v>1.7048611111111111E-4</v>
      </c>
      <c r="O115">
        <v>295</v>
      </c>
      <c r="P115">
        <v>14</v>
      </c>
      <c r="Q115" t="str">
        <v>JESUS NAVARRO</v>
      </c>
      <c r="R115" s="1" t="str">
        <v>TIBURON</v>
      </c>
      <c r="S115" s="1" t="str">
        <v>INFANTIL B</v>
      </c>
      <c r="T115" s="1" t="str">
        <v>M</v>
      </c>
      <c r="U115" s="1" t="str">
        <v>17/08/2024</v>
      </c>
      <c r="V115" s="1" t="str">
        <v>CHEQUEO DEPARTAMENTAL</v>
      </c>
      <c r="W115" s="1" t="str">
        <v>400m LIBRE</v>
      </c>
      <c r="X115" s="3" vm="250">
        <v>4.4480312499999997E-3</v>
      </c>
      <c r="Y115" s="3" vm="26">
        <v>3.5520781250000001E-3</v>
      </c>
      <c r="Z115" s="3" vm="251">
        <v>8.9594531250000004E-4</v>
      </c>
    </row>
    <row r="116" spans="1:26" hidden="1" x14ac:dyDescent="0.25">
      <c r="A116" s="1">
        <v>2025</v>
      </c>
      <c r="B116" s="4">
        <v>40875</v>
      </c>
      <c r="C116" s="1">
        <f t="shared" si="1"/>
        <v>10</v>
      </c>
      <c r="D116" s="2" t="s">
        <v>184</v>
      </c>
      <c r="E116" s="1" t="s">
        <v>367</v>
      </c>
      <c r="F116" s="1" t="s">
        <v>44</v>
      </c>
      <c r="G116" s="1" t="s">
        <v>64</v>
      </c>
      <c r="H116" s="4">
        <v>44130</v>
      </c>
      <c r="I116" s="1" t="s">
        <v>381</v>
      </c>
      <c r="J116" s="1" t="s">
        <v>12</v>
      </c>
      <c r="K116" s="3">
        <v>7.262731481481482E-4</v>
      </c>
      <c r="L116" s="3">
        <v>5.4976851851851855E-4</v>
      </c>
      <c r="M116" s="3">
        <v>1.7650462962962965E-4</v>
      </c>
      <c r="O116">
        <v>297</v>
      </c>
      <c r="P116">
        <v>14</v>
      </c>
      <c r="Q116" t="str">
        <v>JESUS NAVARRO</v>
      </c>
      <c r="R116" s="1" t="str">
        <v>TIBURON</v>
      </c>
      <c r="S116" s="1" t="str">
        <v>INFANTIL B</v>
      </c>
      <c r="T116" s="1" t="str">
        <v>M</v>
      </c>
      <c r="U116" s="1" t="str">
        <v>17/08/2024</v>
      </c>
      <c r="V116" s="1" t="str">
        <v>CHEQUEO DEPARTAMENTAL</v>
      </c>
      <c r="W116" s="1" t="str">
        <v>50m ESPALDA</v>
      </c>
      <c r="X116" s="3" vm="252">
        <v>5.4039062499999996E-4</v>
      </c>
      <c r="Y116" s="3" t="str">
        <v>00:35,89</v>
      </c>
      <c r="Z116" s="3" vm="253">
        <v>1.25E-4</v>
      </c>
    </row>
    <row r="117" spans="1:26" hidden="1" x14ac:dyDescent="0.25">
      <c r="A117" s="1">
        <v>2025</v>
      </c>
      <c r="B117" s="4">
        <v>40196</v>
      </c>
      <c r="C117" s="1">
        <f t="shared" si="1"/>
        <v>11</v>
      </c>
      <c r="D117" s="2" t="s">
        <v>226</v>
      </c>
      <c r="E117" s="1" t="s">
        <v>368</v>
      </c>
      <c r="F117" s="1" t="s">
        <v>45</v>
      </c>
      <c r="G117" s="1" t="s">
        <v>64</v>
      </c>
      <c r="H117" s="4">
        <v>44130</v>
      </c>
      <c r="I117" s="1" t="s">
        <v>381</v>
      </c>
      <c r="J117" s="1" t="s">
        <v>649</v>
      </c>
      <c r="K117" s="3">
        <v>6.4907407407407405E-4</v>
      </c>
      <c r="L117" s="3">
        <v>3.9756944444444448E-4</v>
      </c>
      <c r="M117" s="3">
        <v>2.5150462962962957E-4</v>
      </c>
      <c r="O117">
        <v>240</v>
      </c>
      <c r="P117">
        <v>14</v>
      </c>
      <c r="Q117" t="str">
        <v>JESUS NAVARRO</v>
      </c>
      <c r="R117" s="1" t="str">
        <v>TIBURON</v>
      </c>
      <c r="S117" s="1" t="str">
        <v>INFANTIL B</v>
      </c>
      <c r="T117" s="1" t="str">
        <v>M</v>
      </c>
      <c r="U117" s="1" t="str">
        <v>17/02/2024</v>
      </c>
      <c r="V117" s="1" t="str">
        <v>CHEQUEO DEPARTAMENTAL</v>
      </c>
      <c r="W117" s="1" t="str">
        <v>50m LIBRE</v>
      </c>
      <c r="X117" s="3" vm="254">
        <v>4.2534374999999999E-4</v>
      </c>
      <c r="Y117" s="3" vm="29">
        <v>3.398125E-4</v>
      </c>
      <c r="Z117" s="3" vm="255">
        <v>8.5531249999999995E-5</v>
      </c>
    </row>
    <row r="118" spans="1:26" x14ac:dyDescent="0.25">
      <c r="A118" s="1">
        <v>2025</v>
      </c>
      <c r="B118" s="4">
        <v>40196</v>
      </c>
      <c r="C118" s="1">
        <f t="shared" si="1"/>
        <v>11</v>
      </c>
      <c r="D118" s="2" t="s">
        <v>226</v>
      </c>
      <c r="E118" s="1" t="s">
        <v>368</v>
      </c>
      <c r="F118" s="1" t="s">
        <v>45</v>
      </c>
      <c r="G118" s="1" t="s">
        <v>64</v>
      </c>
      <c r="H118" s="4">
        <v>44130</v>
      </c>
      <c r="I118" s="1" t="s">
        <v>381</v>
      </c>
      <c r="J118" s="1" t="s">
        <v>11</v>
      </c>
      <c r="K118" s="3">
        <v>1.0181712962962963E-3</v>
      </c>
      <c r="L118" s="3">
        <v>4.8912037037037034E-4</v>
      </c>
      <c r="M118" s="3">
        <v>5.2905092592592598E-4</v>
      </c>
      <c r="O118">
        <v>344</v>
      </c>
      <c r="P118">
        <v>15</v>
      </c>
      <c r="Q118" t="str">
        <v>JHON GOMEZ</v>
      </c>
      <c r="R118" s="1" t="str">
        <v>TIBURON</v>
      </c>
      <c r="S118" s="1" t="str">
        <v>INFANTIL B</v>
      </c>
      <c r="T118" s="1" t="str">
        <v>M</v>
      </c>
      <c r="U118" s="1" t="str">
        <v>19/10/2024</v>
      </c>
      <c r="V118" s="1" t="str">
        <v>CHEQUEO DEPARTAMENTAL</v>
      </c>
      <c r="W118" s="1" t="str">
        <v>100m ESPALDA</v>
      </c>
      <c r="X118" s="3" vm="256">
        <v>9.3529687500000004E-4</v>
      </c>
      <c r="Y118" s="3" t="str">
        <v>01:14,77</v>
      </c>
      <c r="Z118" s="3" vm="257">
        <v>6.9906249999999995E-5</v>
      </c>
    </row>
    <row r="119" spans="1:26" hidden="1" x14ac:dyDescent="0.25">
      <c r="A119" s="1">
        <v>2025</v>
      </c>
      <c r="B119" s="4">
        <v>40196</v>
      </c>
      <c r="C119" s="1">
        <f t="shared" si="1"/>
        <v>11</v>
      </c>
      <c r="D119" s="2" t="s">
        <v>226</v>
      </c>
      <c r="E119" s="1" t="s">
        <v>368</v>
      </c>
      <c r="F119" s="1" t="s">
        <v>45</v>
      </c>
      <c r="G119" s="1" t="s">
        <v>64</v>
      </c>
      <c r="H119" s="4">
        <v>44130</v>
      </c>
      <c r="I119" s="1" t="s">
        <v>381</v>
      </c>
      <c r="J119" s="1" t="s">
        <v>13</v>
      </c>
      <c r="K119" s="3">
        <v>8.0844907407407406E-4</v>
      </c>
      <c r="L119" s="3">
        <v>4.6087962962962961E-4</v>
      </c>
      <c r="M119" s="3">
        <v>3.4756944444444446E-4</v>
      </c>
      <c r="O119">
        <v>299</v>
      </c>
      <c r="P119">
        <v>15</v>
      </c>
      <c r="Q119" t="str">
        <v>JHON GOMEZ</v>
      </c>
      <c r="R119" s="1" t="str">
        <v>TIBURON</v>
      </c>
      <c r="S119" s="1" t="str">
        <v>INFANTIL B</v>
      </c>
      <c r="T119" s="1" t="str">
        <v>M</v>
      </c>
      <c r="U119" s="1" t="str">
        <v>17/08/2024</v>
      </c>
      <c r="V119" s="1" t="str">
        <v>CHEQUEO DEPARTAMENTAL</v>
      </c>
      <c r="W119" s="1" t="str">
        <v>200m LIBRE</v>
      </c>
      <c r="X119" s="3" vm="258">
        <v>1.8630781249999999E-3</v>
      </c>
      <c r="Y119" s="3" vm="193">
        <v>1.5917812500000001E-3</v>
      </c>
      <c r="Z119" s="3" vm="259">
        <v>2.7128906249999999E-4</v>
      </c>
    </row>
    <row r="120" spans="1:26" hidden="1" x14ac:dyDescent="0.25">
      <c r="A120" s="1">
        <v>2025</v>
      </c>
      <c r="B120" s="4">
        <v>40196</v>
      </c>
      <c r="C120" s="1">
        <f t="shared" si="1"/>
        <v>11</v>
      </c>
      <c r="D120" s="2" t="s">
        <v>226</v>
      </c>
      <c r="E120" s="1" t="s">
        <v>368</v>
      </c>
      <c r="F120" s="1" t="s">
        <v>45</v>
      </c>
      <c r="G120" s="1" t="s">
        <v>64</v>
      </c>
      <c r="H120" s="4">
        <v>44130</v>
      </c>
      <c r="I120" s="1" t="s">
        <v>381</v>
      </c>
      <c r="J120" s="1" t="s">
        <v>12</v>
      </c>
      <c r="K120" s="3">
        <v>8.2870370370370368E-4</v>
      </c>
      <c r="L120" s="3">
        <v>5.4976851851851855E-4</v>
      </c>
      <c r="M120" s="3">
        <v>2.7893518518518512E-4</v>
      </c>
      <c r="O120">
        <v>342</v>
      </c>
      <c r="P120">
        <v>15</v>
      </c>
      <c r="Q120" t="str">
        <v>JHON GOMEZ</v>
      </c>
      <c r="R120" s="1" t="str">
        <v>TIBURON</v>
      </c>
      <c r="S120" s="1" t="str">
        <v>INFANTIL B</v>
      </c>
      <c r="T120" s="1" t="str">
        <v>M</v>
      </c>
      <c r="U120" s="1" t="str">
        <v>19/10/2024</v>
      </c>
      <c r="V120" s="1" t="str">
        <v>CHEQUEO DEPARTAMENTAL</v>
      </c>
      <c r="W120" s="1" t="str">
        <v>400m LIBRE</v>
      </c>
      <c r="X120" s="3" vm="260">
        <v>3.9510390624999999E-3</v>
      </c>
      <c r="Y120" s="3" vm="196">
        <v>3.3872656250000001E-3</v>
      </c>
      <c r="Z120" s="3" vm="261">
        <v>5.6376562500000003E-4</v>
      </c>
    </row>
    <row r="121" spans="1:26" x14ac:dyDescent="0.25">
      <c r="A121" s="1">
        <v>2025</v>
      </c>
      <c r="B121" s="4">
        <v>38796</v>
      </c>
      <c r="C121" s="1">
        <f t="shared" si="1"/>
        <v>15</v>
      </c>
      <c r="D121" s="2" t="s">
        <v>237</v>
      </c>
      <c r="E121" s="1" t="s">
        <v>368</v>
      </c>
      <c r="F121" s="1" t="s">
        <v>47</v>
      </c>
      <c r="G121" s="1" t="s">
        <v>64</v>
      </c>
      <c r="H121" s="4">
        <v>44130</v>
      </c>
      <c r="I121" s="1" t="s">
        <v>381</v>
      </c>
      <c r="J121" s="1" t="s">
        <v>649</v>
      </c>
      <c r="K121" s="3">
        <v>1.0250000000000001E-3</v>
      </c>
      <c r="L121" s="3">
        <v>3.2395833333333332E-4</v>
      </c>
      <c r="M121" s="3">
        <v>7.0104166666666676E-4</v>
      </c>
      <c r="O121">
        <v>408</v>
      </c>
      <c r="P121">
        <v>15</v>
      </c>
      <c r="Q121" t="str">
        <v>JHON GOMEZ</v>
      </c>
      <c r="R121" s="1" t="str">
        <v>TIBURON</v>
      </c>
      <c r="S121" s="1" t="str">
        <v>INFANTIL B</v>
      </c>
      <c r="T121" s="1" t="str">
        <v>M</v>
      </c>
      <c r="U121" s="1" t="str">
        <v>4/05/2024</v>
      </c>
      <c r="V121" s="1" t="str">
        <v>CHEQUEO DEPARTAMENTAL</v>
      </c>
      <c r="W121" s="1" t="str">
        <v>50m ESPALDA</v>
      </c>
      <c r="X121" s="3" vm="262">
        <v>4.3471874999999999E-4</v>
      </c>
      <c r="Y121" s="3" t="str">
        <v>00:33,75</v>
      </c>
      <c r="Z121" s="3" vm="263">
        <v>4.4093749999999998E-5</v>
      </c>
    </row>
    <row r="122" spans="1:26" x14ac:dyDescent="0.25">
      <c r="A122" s="1">
        <v>2025</v>
      </c>
      <c r="B122" s="4">
        <v>38796</v>
      </c>
      <c r="C122" s="1">
        <f t="shared" si="1"/>
        <v>15</v>
      </c>
      <c r="D122" s="2" t="s">
        <v>237</v>
      </c>
      <c r="E122" s="1" t="s">
        <v>368</v>
      </c>
      <c r="F122" s="1" t="s">
        <v>47</v>
      </c>
      <c r="G122" s="1" t="s">
        <v>64</v>
      </c>
      <c r="H122" s="4">
        <v>44130</v>
      </c>
      <c r="I122" s="1" t="s">
        <v>381</v>
      </c>
      <c r="J122" s="1" t="s">
        <v>11</v>
      </c>
      <c r="K122" s="3">
        <v>1.4469907407407407E-3</v>
      </c>
      <c r="L122" s="3" t="s">
        <v>483</v>
      </c>
      <c r="M122" s="3">
        <v>1.0563657407407405E-3</v>
      </c>
      <c r="O122">
        <v>343</v>
      </c>
      <c r="P122">
        <v>15</v>
      </c>
      <c r="Q122" t="str">
        <v>JHON GOMEZ</v>
      </c>
      <c r="R122" s="1" t="str">
        <v>TIBURON</v>
      </c>
      <c r="S122" s="1" t="str">
        <v>INFANTIL B</v>
      </c>
      <c r="T122" s="1" t="str">
        <v>M</v>
      </c>
      <c r="U122" s="1" t="str">
        <v>19/10/2024</v>
      </c>
      <c r="V122" s="1" t="str">
        <v>CHEQUEO DEPARTAMENTAL</v>
      </c>
      <c r="W122" s="1" t="str">
        <v>50m MARIPOSA</v>
      </c>
      <c r="X122" s="3" vm="264">
        <v>3.6712499999999999E-4</v>
      </c>
      <c r="Y122" s="3" t="str">
        <v>00:29,96</v>
      </c>
      <c r="Z122" s="3" vm="265">
        <v>2.03671875E-5</v>
      </c>
    </row>
    <row r="123" spans="1:26" hidden="1" x14ac:dyDescent="0.25">
      <c r="A123" s="1">
        <v>2025</v>
      </c>
      <c r="B123" s="4">
        <v>38796</v>
      </c>
      <c r="C123" s="1">
        <f t="shared" si="1"/>
        <v>15</v>
      </c>
      <c r="D123" s="2" t="s">
        <v>237</v>
      </c>
      <c r="E123" s="1" t="s">
        <v>368</v>
      </c>
      <c r="F123" s="1" t="s">
        <v>47</v>
      </c>
      <c r="G123" s="1" t="s">
        <v>64</v>
      </c>
      <c r="H123" s="4">
        <v>44130</v>
      </c>
      <c r="I123" s="1" t="s">
        <v>381</v>
      </c>
      <c r="J123" s="1" t="s">
        <v>13</v>
      </c>
      <c r="K123" s="3">
        <v>1.223263888888889E-3</v>
      </c>
      <c r="L123" s="3" t="s">
        <v>487</v>
      </c>
      <c r="M123" s="3">
        <v>8.7650462962962964E-4</v>
      </c>
      <c r="O123">
        <v>124</v>
      </c>
      <c r="P123">
        <v>14</v>
      </c>
      <c r="Q123" t="str">
        <v>JHON JAMES CARDONA</v>
      </c>
      <c r="R123" s="1" t="str">
        <v>METEOROS DE URABA</v>
      </c>
      <c r="S123" s="1" t="str">
        <v>INFANTIL B</v>
      </c>
      <c r="T123" s="1" t="str">
        <v>M</v>
      </c>
      <c r="U123" s="1" vm="9">
        <v>44130</v>
      </c>
      <c r="V123" s="1" t="str">
        <v>V CAIMAN DE ORO</v>
      </c>
      <c r="W123" s="1" t="str">
        <v>100m LIBRE</v>
      </c>
      <c r="X123" s="3" vm="266">
        <v>9.8414062499999999E-4</v>
      </c>
      <c r="Y123" s="3" vm="23">
        <v>7.5462499999999998E-4</v>
      </c>
      <c r="Z123" s="3" vm="267">
        <v>2.295078125E-4</v>
      </c>
    </row>
    <row r="124" spans="1:26" hidden="1" x14ac:dyDescent="0.25">
      <c r="A124" s="1">
        <v>2025</v>
      </c>
      <c r="B124" s="4">
        <v>38796</v>
      </c>
      <c r="C124" s="1">
        <f t="shared" si="1"/>
        <v>15</v>
      </c>
      <c r="D124" s="2" t="s">
        <v>237</v>
      </c>
      <c r="E124" s="1" t="s">
        <v>368</v>
      </c>
      <c r="F124" s="1" t="s">
        <v>47</v>
      </c>
      <c r="G124" s="1" t="s">
        <v>64</v>
      </c>
      <c r="H124" s="4">
        <v>44130</v>
      </c>
      <c r="I124" s="1" t="s">
        <v>381</v>
      </c>
      <c r="J124" s="1" t="s">
        <v>12</v>
      </c>
      <c r="K124" s="3">
        <v>1.2583333333333333E-3</v>
      </c>
      <c r="L124" s="3">
        <v>4.3449074074074071E-4</v>
      </c>
      <c r="M124" s="3">
        <v>8.238425925925926E-4</v>
      </c>
      <c r="O124">
        <v>125</v>
      </c>
      <c r="P124">
        <v>14</v>
      </c>
      <c r="Q124" t="str">
        <v>JHON JAMES CARDONA</v>
      </c>
      <c r="R124" s="1" t="str">
        <v>METEOROS DE URABA</v>
      </c>
      <c r="S124" s="1" t="str">
        <v>INFANTIL B</v>
      </c>
      <c r="T124" s="1" t="str">
        <v>M</v>
      </c>
      <c r="U124" s="1" vm="9">
        <v>44130</v>
      </c>
      <c r="V124" s="1" t="str">
        <v>V CAIMAN DE ORO</v>
      </c>
      <c r="W124" s="1" t="str">
        <v>50m ESPALDA</v>
      </c>
      <c r="X124" s="3" vm="268">
        <v>5.581015625E-4</v>
      </c>
      <c r="Y124" s="3" t="str">
        <v>00:35,89</v>
      </c>
      <c r="Z124" s="3" vm="269">
        <v>1.4270312500000001E-4</v>
      </c>
    </row>
    <row r="125" spans="1:26" hidden="1" x14ac:dyDescent="0.25">
      <c r="A125" s="1">
        <v>2025</v>
      </c>
      <c r="B125" s="4">
        <v>39082</v>
      </c>
      <c r="C125" s="1">
        <f t="shared" si="1"/>
        <v>14</v>
      </c>
      <c r="D125" s="2" t="s">
        <v>231</v>
      </c>
      <c r="E125" s="1" t="s">
        <v>368</v>
      </c>
      <c r="F125" s="1" t="s">
        <v>47</v>
      </c>
      <c r="G125" s="1" t="s">
        <v>64</v>
      </c>
      <c r="H125" s="4">
        <v>44130</v>
      </c>
      <c r="I125" s="1" t="s">
        <v>381</v>
      </c>
      <c r="J125" s="1" t="s">
        <v>649</v>
      </c>
      <c r="K125" s="3">
        <v>4.2141203703703698E-4</v>
      </c>
      <c r="L125" s="3">
        <v>3.3981481481481482E-4</v>
      </c>
      <c r="M125" s="3">
        <v>8.1597222222222162E-5</v>
      </c>
      <c r="O125">
        <v>123</v>
      </c>
      <c r="P125">
        <v>14</v>
      </c>
      <c r="Q125" t="str">
        <v>JHON JAMES CARDONA</v>
      </c>
      <c r="R125" s="1" t="str">
        <v>METEOROS DE URABA</v>
      </c>
      <c r="S125" s="1" t="str">
        <v>INFANTIL B</v>
      </c>
      <c r="T125" s="1" t="str">
        <v>M</v>
      </c>
      <c r="U125" s="1" vm="9">
        <v>44130</v>
      </c>
      <c r="V125" s="1" t="str">
        <v>V CAIMAN DE ORO</v>
      </c>
      <c r="W125" s="1" t="str">
        <v>50m LIBRE</v>
      </c>
      <c r="X125" s="3" vm="270">
        <v>4.2140625000000001E-4</v>
      </c>
      <c r="Y125" s="3" vm="29">
        <v>3.398125E-4</v>
      </c>
      <c r="Z125" s="3" vm="271">
        <v>8.1593750000000001E-5</v>
      </c>
    </row>
    <row r="126" spans="1:26" x14ac:dyDescent="0.25">
      <c r="A126" s="1">
        <v>2025</v>
      </c>
      <c r="B126" s="4">
        <v>39082</v>
      </c>
      <c r="C126" s="1">
        <f t="shared" si="1"/>
        <v>14</v>
      </c>
      <c r="D126" s="2" t="s">
        <v>231</v>
      </c>
      <c r="E126" s="1" t="s">
        <v>368</v>
      </c>
      <c r="F126" s="1" t="s">
        <v>47</v>
      </c>
      <c r="G126" s="1" t="s">
        <v>64</v>
      </c>
      <c r="H126" s="4">
        <v>44130</v>
      </c>
      <c r="I126" s="1" t="s">
        <v>381</v>
      </c>
      <c r="J126" s="1" t="s">
        <v>651</v>
      </c>
      <c r="K126" s="3">
        <v>9.8414351851851853E-4</v>
      </c>
      <c r="L126" s="3">
        <v>7.5462962962962962E-4</v>
      </c>
      <c r="M126" s="3">
        <v>2.2951388888888891E-4</v>
      </c>
      <c r="O126">
        <v>126</v>
      </c>
      <c r="P126">
        <v>14</v>
      </c>
      <c r="Q126" t="str">
        <v>JHON JAMES CARDONA</v>
      </c>
      <c r="R126" s="1" t="str">
        <v>METEOROS DE URABA</v>
      </c>
      <c r="S126" s="1" t="str">
        <v>INFANTIL B</v>
      </c>
      <c r="T126" s="1" t="str">
        <v>M</v>
      </c>
      <c r="U126" s="1" vm="9">
        <v>44130</v>
      </c>
      <c r="V126" s="1" t="str">
        <v>V CAIMAN DE ORO</v>
      </c>
      <c r="W126" s="1" t="str">
        <v>50m MARIPOSA</v>
      </c>
      <c r="X126" s="3" vm="272">
        <v>4.399296875E-4</v>
      </c>
      <c r="Y126" s="3" t="str">
        <v>00:32,97</v>
      </c>
      <c r="Z126" s="3" vm="273">
        <v>5.8328125000000003E-5</v>
      </c>
    </row>
    <row r="127" spans="1:26" hidden="1" x14ac:dyDescent="0.25">
      <c r="A127" s="1">
        <v>2025</v>
      </c>
      <c r="B127" s="4">
        <v>39082</v>
      </c>
      <c r="C127" s="1">
        <f t="shared" si="1"/>
        <v>14</v>
      </c>
      <c r="D127" s="2" t="s">
        <v>231</v>
      </c>
      <c r="E127" s="1" t="s">
        <v>368</v>
      </c>
      <c r="F127" s="1" t="s">
        <v>47</v>
      </c>
      <c r="G127" s="1" t="s">
        <v>64</v>
      </c>
      <c r="H127" s="4">
        <v>44130</v>
      </c>
      <c r="I127" s="1" t="s">
        <v>381</v>
      </c>
      <c r="J127" s="1" t="s">
        <v>11</v>
      </c>
      <c r="K127" s="3">
        <v>5.5810185185185184E-4</v>
      </c>
      <c r="L127" s="3" t="s">
        <v>472</v>
      </c>
      <c r="M127" s="3">
        <v>1.4270833333333334E-4</v>
      </c>
      <c r="O127">
        <v>347</v>
      </c>
      <c r="P127">
        <v>11</v>
      </c>
      <c r="Q127" t="str">
        <v xml:space="preserve">JOSE AGUIRRE </v>
      </c>
      <c r="R127" s="1" t="str">
        <v>AVATAR</v>
      </c>
      <c r="S127" s="1" t="str">
        <v>PRE B</v>
      </c>
      <c r="T127" s="1" t="str">
        <v>M</v>
      </c>
      <c r="U127" s="1" t="str">
        <v>19/10/2024</v>
      </c>
      <c r="V127" s="1" t="str">
        <v>CHEQUEO DEPARTAMENTAL</v>
      </c>
      <c r="W127" s="1" t="str">
        <v>100m ESPALDA</v>
      </c>
      <c r="X127" s="3" vm="274">
        <v>2.2563593750000001E-3</v>
      </c>
      <c r="Y127" s="3" vm="275">
        <v>1.0416666666666667E-3</v>
      </c>
      <c r="Z127" s="3" vm="276">
        <v>1.2146953125000001E-3</v>
      </c>
    </row>
    <row r="128" spans="1:26" hidden="1" x14ac:dyDescent="0.25">
      <c r="A128" s="1">
        <v>2025</v>
      </c>
      <c r="B128" s="4">
        <v>39082</v>
      </c>
      <c r="C128" s="1">
        <f t="shared" si="1"/>
        <v>14</v>
      </c>
      <c r="D128" s="2" t="s">
        <v>231</v>
      </c>
      <c r="E128" s="1" t="s">
        <v>368</v>
      </c>
      <c r="F128" s="1" t="s">
        <v>47</v>
      </c>
      <c r="G128" s="1" t="s">
        <v>64</v>
      </c>
      <c r="H128" s="4">
        <v>44130</v>
      </c>
      <c r="I128" s="1" t="s">
        <v>381</v>
      </c>
      <c r="J128" s="1" t="s">
        <v>13</v>
      </c>
      <c r="K128" s="3">
        <v>4.3993055555555555E-4</v>
      </c>
      <c r="L128" s="3" t="s">
        <v>476</v>
      </c>
      <c r="M128" s="3">
        <v>5.833333333333336E-5</v>
      </c>
      <c r="O128">
        <v>345</v>
      </c>
      <c r="P128">
        <v>11</v>
      </c>
      <c r="Q128" t="str">
        <v xml:space="preserve">JOSE AGUIRRE </v>
      </c>
      <c r="R128" s="1" t="str">
        <v>AVATAR</v>
      </c>
      <c r="S128" s="1" t="str">
        <v>PRE B</v>
      </c>
      <c r="T128" s="1" t="str">
        <v>M</v>
      </c>
      <c r="U128" s="1" t="str">
        <v>19/10/2024</v>
      </c>
      <c r="V128" s="1" t="str">
        <v>CHEQUEO DEPARTAMENTAL</v>
      </c>
      <c r="W128" s="1" t="str">
        <v>400m LIBRE</v>
      </c>
      <c r="X128" s="3" vm="277">
        <v>6.2037037037037035E-3</v>
      </c>
      <c r="Y128" s="3" vm="60">
        <v>3.8194444444444443E-3</v>
      </c>
      <c r="Z128" s="3" vm="278">
        <v>2.3842592592592591E-3</v>
      </c>
    </row>
    <row r="129" spans="1:26" hidden="1" x14ac:dyDescent="0.25">
      <c r="A129" s="1">
        <v>2025</v>
      </c>
      <c r="B129" s="4">
        <v>40090</v>
      </c>
      <c r="C129" s="1">
        <f t="shared" si="1"/>
        <v>12</v>
      </c>
      <c r="D129" s="2" t="s">
        <v>115</v>
      </c>
      <c r="E129" s="1" t="s">
        <v>78</v>
      </c>
      <c r="F129" s="1" t="s">
        <v>46</v>
      </c>
      <c r="G129" s="1" t="s">
        <v>64</v>
      </c>
      <c r="H129" s="4">
        <v>44130</v>
      </c>
      <c r="I129" s="1" t="s">
        <v>381</v>
      </c>
      <c r="J129" s="1" t="s">
        <v>649</v>
      </c>
      <c r="K129" s="3">
        <v>5.5266203703703705E-4</v>
      </c>
      <c r="L129" s="3">
        <v>3.9756944444444448E-4</v>
      </c>
      <c r="M129" s="3">
        <v>1.5509259259259258E-4</v>
      </c>
      <c r="O129">
        <v>346</v>
      </c>
      <c r="P129">
        <v>11</v>
      </c>
      <c r="Q129" t="str">
        <v xml:space="preserve">JOSE AGUIRRE </v>
      </c>
      <c r="R129" s="1" t="str">
        <v>AVATAR</v>
      </c>
      <c r="S129" s="1" t="str">
        <v>PRE B</v>
      </c>
      <c r="T129" s="1" t="str">
        <v>M</v>
      </c>
      <c r="U129" s="1" t="str">
        <v>19/10/2024</v>
      </c>
      <c r="V129" s="1" t="str">
        <v>CHEQUEO DEPARTAMENTAL</v>
      </c>
      <c r="W129" s="1" t="str">
        <v>50m MARIPOSA</v>
      </c>
      <c r="X129" s="3" vm="279">
        <v>7.8888281249999998E-4</v>
      </c>
      <c r="Y129" s="3" vm="16">
        <v>4.6087500000000002E-4</v>
      </c>
      <c r="Z129" s="3" vm="280">
        <v>3.2800781250000001E-4</v>
      </c>
    </row>
    <row r="130" spans="1:26" hidden="1" x14ac:dyDescent="0.25">
      <c r="A130" s="1">
        <v>2025</v>
      </c>
      <c r="B130" s="4">
        <v>40090</v>
      </c>
      <c r="C130" s="1">
        <f t="shared" si="1"/>
        <v>12</v>
      </c>
      <c r="D130" s="2" t="s">
        <v>115</v>
      </c>
      <c r="E130" s="1" t="s">
        <v>78</v>
      </c>
      <c r="F130" s="1" t="s">
        <v>46</v>
      </c>
      <c r="G130" s="1" t="s">
        <v>64</v>
      </c>
      <c r="H130" s="4">
        <v>44130</v>
      </c>
      <c r="I130" s="1" t="s">
        <v>381</v>
      </c>
      <c r="J130" s="1" t="s">
        <v>651</v>
      </c>
      <c r="K130" s="3">
        <v>1.3625E-3</v>
      </c>
      <c r="L130" s="3">
        <v>8.1018518518518516E-4</v>
      </c>
      <c r="M130" s="3">
        <v>5.5231481481481483E-4</v>
      </c>
      <c r="O130">
        <v>128</v>
      </c>
      <c r="P130">
        <v>12</v>
      </c>
      <c r="Q130" t="str">
        <v>JOSE ALEJANDRO AGUIRRE OBAGI</v>
      </c>
      <c r="R130" s="1" t="str">
        <v>AVATAR</v>
      </c>
      <c r="S130" s="1" t="str">
        <v>INFANTIL A</v>
      </c>
      <c r="T130" s="1" t="str">
        <v>M</v>
      </c>
      <c r="U130" s="1" vm="9">
        <v>44130</v>
      </c>
      <c r="V130" s="1" t="str">
        <v>V CAIMAN DE ORO</v>
      </c>
      <c r="W130" s="1" t="str">
        <v>100m LIBRE</v>
      </c>
      <c r="X130" s="3" vm="281">
        <v>1.3625E-3</v>
      </c>
      <c r="Y130" s="3" vm="4">
        <v>8.1018518518518516E-4</v>
      </c>
      <c r="Z130" s="3" vm="282">
        <v>5.5231249999999996E-4</v>
      </c>
    </row>
    <row r="131" spans="1:26" hidden="1" x14ac:dyDescent="0.25">
      <c r="A131" s="1">
        <v>2025</v>
      </c>
      <c r="B131" s="4">
        <v>38774</v>
      </c>
      <c r="C131" s="1">
        <f t="shared" ref="C131:C194" si="2">A131-YEAR(B131)</f>
        <v>15</v>
      </c>
      <c r="D131" s="2" t="s">
        <v>238</v>
      </c>
      <c r="E131" s="1" t="s">
        <v>368</v>
      </c>
      <c r="F131" s="1" t="s">
        <v>47</v>
      </c>
      <c r="G131" s="1" t="s">
        <v>64</v>
      </c>
      <c r="H131" s="4">
        <v>44130</v>
      </c>
      <c r="I131" s="1" t="s">
        <v>381</v>
      </c>
      <c r="J131" s="1" t="s">
        <v>649</v>
      </c>
      <c r="K131" s="3">
        <v>3.3819444444444446E-4</v>
      </c>
      <c r="L131" s="3">
        <v>3.2395833333333332E-4</v>
      </c>
      <c r="M131" s="3">
        <v>1.4236111111111133E-5</v>
      </c>
      <c r="O131">
        <v>127</v>
      </c>
      <c r="P131">
        <v>12</v>
      </c>
      <c r="Q131" t="str">
        <v>JOSE ALEJANDRO AGUIRRE OBAGI</v>
      </c>
      <c r="R131" s="1" t="str">
        <v>AVATAR</v>
      </c>
      <c r="S131" s="1" t="str">
        <v>INFANTIL A</v>
      </c>
      <c r="T131" s="1" t="str">
        <v>M</v>
      </c>
      <c r="U131" s="1" vm="9">
        <v>44130</v>
      </c>
      <c r="V131" s="1" t="str">
        <v>V CAIMAN DE ORO</v>
      </c>
      <c r="W131" s="1" t="str">
        <v>50m LIBRE</v>
      </c>
      <c r="X131" s="3" vm="283">
        <v>5.5265624999999998E-4</v>
      </c>
      <c r="Y131" s="3" vm="7">
        <v>3.9756250000000002E-4</v>
      </c>
      <c r="Z131" s="3" vm="284">
        <v>1.550859375E-4</v>
      </c>
    </row>
    <row r="132" spans="1:26" x14ac:dyDescent="0.25">
      <c r="A132" s="1">
        <v>2025</v>
      </c>
      <c r="B132" s="4">
        <v>38774</v>
      </c>
      <c r="C132" s="1">
        <f t="shared" si="2"/>
        <v>15</v>
      </c>
      <c r="D132" s="2" t="s">
        <v>238</v>
      </c>
      <c r="E132" s="1" t="s">
        <v>368</v>
      </c>
      <c r="F132" s="1" t="s">
        <v>47</v>
      </c>
      <c r="G132" s="1" t="s">
        <v>64</v>
      </c>
      <c r="H132" s="4">
        <v>44130</v>
      </c>
      <c r="I132" s="1" t="s">
        <v>381</v>
      </c>
      <c r="J132" s="1" t="s">
        <v>651</v>
      </c>
      <c r="K132" s="3">
        <v>7.7106481481481492E-4</v>
      </c>
      <c r="L132" s="3">
        <v>7.0937499999999994E-4</v>
      </c>
      <c r="M132" s="3">
        <v>6.1689814814814984E-5</v>
      </c>
      <c r="O132">
        <v>349</v>
      </c>
      <c r="P132">
        <v>13</v>
      </c>
      <c r="Q132" t="str">
        <v>JOSE GABRIEL ORTIZ RUIZ</v>
      </c>
      <c r="R132" s="1" t="str">
        <v>NNG</v>
      </c>
      <c r="S132" s="1" t="str">
        <v>INFANTIL A</v>
      </c>
      <c r="T132" s="1" t="str">
        <v>M</v>
      </c>
      <c r="U132" s="1" t="str">
        <v>19/10/2024</v>
      </c>
      <c r="V132" s="1" t="str">
        <v>CHEQUEO DEPARTAMENTAL</v>
      </c>
      <c r="W132" s="1" t="str">
        <v>100m ESPALDA</v>
      </c>
      <c r="X132" s="3" vm="285">
        <v>9.837962962962962E-4</v>
      </c>
      <c r="Y132" s="3" vm="93">
        <v>9.4652343749999999E-4</v>
      </c>
      <c r="Z132" s="3" vm="286">
        <v>3.7265624999999999E-5</v>
      </c>
    </row>
    <row r="133" spans="1:26" x14ac:dyDescent="0.25">
      <c r="A133" s="1">
        <v>2025</v>
      </c>
      <c r="B133" s="4">
        <v>38774</v>
      </c>
      <c r="C133" s="1">
        <f t="shared" si="2"/>
        <v>15</v>
      </c>
      <c r="D133" s="2" t="s">
        <v>238</v>
      </c>
      <c r="E133" s="1" t="s">
        <v>368</v>
      </c>
      <c r="F133" s="1" t="s">
        <v>47</v>
      </c>
      <c r="G133" s="1" t="s">
        <v>64</v>
      </c>
      <c r="H133" s="4">
        <v>44130</v>
      </c>
      <c r="I133" s="1" t="s">
        <v>381</v>
      </c>
      <c r="J133" s="1" t="s">
        <v>13</v>
      </c>
      <c r="K133" s="3">
        <v>3.8067129629629632E-4</v>
      </c>
      <c r="L133" s="3" t="s">
        <v>487</v>
      </c>
      <c r="M133" s="3">
        <v>3.3912037037037049E-5</v>
      </c>
      <c r="O133">
        <v>25</v>
      </c>
      <c r="P133">
        <v>13</v>
      </c>
      <c r="Q133" t="str">
        <v>JOSE GABRIEL ORTIZ RUIZ</v>
      </c>
      <c r="R133" s="1" t="str">
        <v>NNG</v>
      </c>
      <c r="S133" s="1" t="str">
        <v>INFANTIL A</v>
      </c>
      <c r="T133" s="1" t="str">
        <v>M</v>
      </c>
      <c r="U133" s="1" vm="74">
        <v>43892</v>
      </c>
      <c r="V133" s="1" t="str">
        <v>PERLA DEL SINÚ</v>
      </c>
      <c r="W133" s="1" t="str">
        <v>100m LIBRE</v>
      </c>
      <c r="X133" s="3" vm="287">
        <v>8.2892968750000002E-4</v>
      </c>
      <c r="Y133" s="3" vm="23">
        <v>7.5462499999999998E-4</v>
      </c>
      <c r="Z133" s="3" vm="288">
        <v>7.4304687500000003E-5</v>
      </c>
    </row>
    <row r="134" spans="1:26" x14ac:dyDescent="0.25">
      <c r="A134" s="1">
        <v>2025</v>
      </c>
      <c r="B134" s="4">
        <v>38774</v>
      </c>
      <c r="C134" s="1">
        <f t="shared" si="2"/>
        <v>15</v>
      </c>
      <c r="D134" s="2" t="s">
        <v>238</v>
      </c>
      <c r="E134" s="1" t="s">
        <v>368</v>
      </c>
      <c r="F134" s="1" t="s">
        <v>47</v>
      </c>
      <c r="G134" s="1" t="s">
        <v>64</v>
      </c>
      <c r="H134" s="4">
        <v>44130</v>
      </c>
      <c r="I134" s="1" t="s">
        <v>381</v>
      </c>
      <c r="J134" s="1" t="s">
        <v>12</v>
      </c>
      <c r="K134" s="3">
        <v>4.3587962962962959E-4</v>
      </c>
      <c r="L134" s="3">
        <v>4.3449074074074071E-4</v>
      </c>
      <c r="M134" s="3">
        <v>1.3888888888888805E-6</v>
      </c>
      <c r="O134">
        <v>381</v>
      </c>
      <c r="P134">
        <v>13</v>
      </c>
      <c r="Q134" t="str">
        <v>JOSE GABRIEL ORTIZ RUIZ</v>
      </c>
      <c r="R134" s="1" t="str">
        <v>NNG</v>
      </c>
      <c r="S134" s="1" t="str">
        <v>INFANTIL A</v>
      </c>
      <c r="T134" s="1" t="str">
        <v>M</v>
      </c>
      <c r="U134" s="1" t="str">
        <v>20/07/2024</v>
      </c>
      <c r="V134" s="1" t="str">
        <v>CHEQUEO DEPARTAMENTAL</v>
      </c>
      <c r="W134" s="1" t="str">
        <v>100m MARIPOSA</v>
      </c>
      <c r="X134" s="3" vm="289">
        <v>9.5751562500000003E-4</v>
      </c>
      <c r="Y134" s="3" vm="98">
        <v>9.1932812500000001E-4</v>
      </c>
      <c r="Z134" s="3" vm="290">
        <v>3.81875E-5</v>
      </c>
    </row>
    <row r="135" spans="1:26" x14ac:dyDescent="0.25">
      <c r="A135" s="1">
        <v>2025</v>
      </c>
      <c r="B135" s="4">
        <v>39725</v>
      </c>
      <c r="C135" s="1">
        <f t="shared" si="2"/>
        <v>13</v>
      </c>
      <c r="D135" s="2" t="s">
        <v>423</v>
      </c>
      <c r="E135" s="1" t="s">
        <v>25</v>
      </c>
      <c r="F135" s="1" t="s">
        <v>46</v>
      </c>
      <c r="G135" s="1" t="s">
        <v>64</v>
      </c>
      <c r="H135" s="4">
        <v>44130</v>
      </c>
      <c r="I135" s="1" t="s">
        <v>381</v>
      </c>
      <c r="J135" s="1" t="s">
        <v>649</v>
      </c>
      <c r="K135" s="3">
        <v>3.3333333333333332E-4</v>
      </c>
      <c r="L135" s="3">
        <v>3.3981481481481482E-4</v>
      </c>
      <c r="M135" s="3">
        <v>-6.4814814814814965E-6</v>
      </c>
      <c r="O135">
        <v>410</v>
      </c>
      <c r="P135">
        <v>13</v>
      </c>
      <c r="Q135" t="str">
        <v>JOSE GABRIEL ORTIZ RUIZ</v>
      </c>
      <c r="R135" s="1" t="str">
        <v>NNG</v>
      </c>
      <c r="S135" s="1" t="str">
        <v>INFANTIL A</v>
      </c>
      <c r="T135" s="1" t="str">
        <v>M</v>
      </c>
      <c r="U135" s="1" t="str">
        <v>4/05/2024</v>
      </c>
      <c r="V135" s="1" t="str">
        <v>CHEQUEO DEPARTAMENTAL</v>
      </c>
      <c r="W135" s="1" t="str">
        <v>100m PECHO</v>
      </c>
      <c r="X135" s="3" vm="291">
        <v>1.1027734375E-3</v>
      </c>
      <c r="Y135" s="3" vm="101">
        <v>1.033328125E-3</v>
      </c>
      <c r="Z135" s="3" vm="292">
        <v>6.9444444444444444E-5</v>
      </c>
    </row>
    <row r="136" spans="1:26" hidden="1" x14ac:dyDescent="0.25">
      <c r="A136" s="1">
        <v>2025</v>
      </c>
      <c r="B136" s="4">
        <v>39725</v>
      </c>
      <c r="C136" s="1">
        <f t="shared" si="2"/>
        <v>13</v>
      </c>
      <c r="D136" s="2" t="s">
        <v>423</v>
      </c>
      <c r="E136" s="1" t="s">
        <v>25</v>
      </c>
      <c r="F136" s="1" t="s">
        <v>46</v>
      </c>
      <c r="G136" s="1" t="s">
        <v>64</v>
      </c>
      <c r="H136" s="4">
        <v>44130</v>
      </c>
      <c r="I136" s="1" t="s">
        <v>381</v>
      </c>
      <c r="J136" s="1" t="s">
        <v>651</v>
      </c>
      <c r="K136" s="3">
        <v>8.1377314814814821E-4</v>
      </c>
      <c r="L136" s="3">
        <v>7.5462962962962962E-4</v>
      </c>
      <c r="M136" s="3">
        <v>5.9143518518518594E-5</v>
      </c>
      <c r="O136">
        <v>302</v>
      </c>
      <c r="P136">
        <v>13</v>
      </c>
      <c r="Q136" t="str">
        <v>JOSE GABRIEL ORTIZ RUIZ</v>
      </c>
      <c r="R136" s="1" t="str">
        <v>NNG</v>
      </c>
      <c r="S136" s="1" t="str">
        <v>INFANTIL A</v>
      </c>
      <c r="T136" s="1" t="str">
        <v>M</v>
      </c>
      <c r="U136" s="1" t="str">
        <v>17/08/2024</v>
      </c>
      <c r="V136" s="1" t="str">
        <v>CHEQUEO DEPARTAMENTAL</v>
      </c>
      <c r="W136" s="1" t="str">
        <v>200m LIBRE</v>
      </c>
      <c r="X136" s="3" vm="293">
        <v>1.7787031249999999E-3</v>
      </c>
      <c r="Y136" s="3" vm="50">
        <v>1.68553125E-3</v>
      </c>
      <c r="Z136" s="3" vm="294">
        <v>9.3164062499999999E-5</v>
      </c>
    </row>
    <row r="137" spans="1:26" x14ac:dyDescent="0.25">
      <c r="A137" s="1">
        <v>2025</v>
      </c>
      <c r="B137" s="4">
        <v>39725</v>
      </c>
      <c r="C137" s="1">
        <f t="shared" si="2"/>
        <v>13</v>
      </c>
      <c r="D137" s="2" t="s">
        <v>423</v>
      </c>
      <c r="E137" s="1" t="s">
        <v>25</v>
      </c>
      <c r="F137" s="1" t="s">
        <v>46</v>
      </c>
      <c r="G137" s="1" t="s">
        <v>64</v>
      </c>
      <c r="H137" s="4">
        <v>44130</v>
      </c>
      <c r="I137" s="1" t="s">
        <v>381</v>
      </c>
      <c r="J137" s="1" t="s">
        <v>13</v>
      </c>
      <c r="K137" s="3">
        <v>4.2499999999999998E-4</v>
      </c>
      <c r="L137" s="3">
        <v>4.0509259259259258E-4</v>
      </c>
      <c r="M137" s="3">
        <v>1.9907407407407395E-5</v>
      </c>
      <c r="O137">
        <v>348</v>
      </c>
      <c r="P137">
        <v>13</v>
      </c>
      <c r="Q137" t="str">
        <v>JOSE GABRIEL ORTIZ RUIZ</v>
      </c>
      <c r="R137" s="1" t="str">
        <v>NNG</v>
      </c>
      <c r="S137" s="1" t="str">
        <v>INFANTIL A</v>
      </c>
      <c r="T137" s="1" t="str">
        <v>M</v>
      </c>
      <c r="U137" s="1" t="str">
        <v>19/10/2024</v>
      </c>
      <c r="V137" s="1" t="str">
        <v>CHEQUEO DEPARTAMENTAL</v>
      </c>
      <c r="W137" s="1" t="str">
        <v>400m LIBRE</v>
      </c>
      <c r="X137" s="3" vm="295">
        <v>3.5416666666666665E-3</v>
      </c>
      <c r="Y137" s="3" vm="26">
        <v>3.5520781250000001E-3</v>
      </c>
      <c r="Z137" s="3">
        <v>-1.0416666666666387E-5</v>
      </c>
    </row>
    <row r="138" spans="1:26" x14ac:dyDescent="0.25">
      <c r="A138" s="1">
        <v>2025</v>
      </c>
      <c r="B138" s="4">
        <v>39332</v>
      </c>
      <c r="C138" s="1">
        <f t="shared" si="2"/>
        <v>14</v>
      </c>
      <c r="D138" s="2" t="s">
        <v>232</v>
      </c>
      <c r="E138" s="1" t="s">
        <v>368</v>
      </c>
      <c r="F138" s="1" t="s">
        <v>47</v>
      </c>
      <c r="G138" s="1" t="s">
        <v>64</v>
      </c>
      <c r="H138" s="4">
        <v>44130</v>
      </c>
      <c r="I138" s="1" t="s">
        <v>381</v>
      </c>
      <c r="J138" s="1" t="s">
        <v>649</v>
      </c>
      <c r="K138" s="3">
        <v>4.5972222222222221E-4</v>
      </c>
      <c r="L138" s="3">
        <v>3.3981481481481482E-4</v>
      </c>
      <c r="M138" s="3">
        <v>1.1990740740740739E-4</v>
      </c>
      <c r="O138">
        <v>303</v>
      </c>
      <c r="P138">
        <v>13</v>
      </c>
      <c r="Q138" t="str">
        <v>JOSE GABRIEL ORTIZ RUIZ</v>
      </c>
      <c r="R138" s="1" t="str">
        <v>NNG</v>
      </c>
      <c r="S138" s="1" t="str">
        <v>INFANTIL A</v>
      </c>
      <c r="T138" s="1" t="str">
        <v>M</v>
      </c>
      <c r="U138" s="1" t="str">
        <v>17/08/2024</v>
      </c>
      <c r="V138" s="1" t="str">
        <v>CHEQUEO DEPARTAMENTAL</v>
      </c>
      <c r="W138" s="1" t="str">
        <v>50m ESPALDA</v>
      </c>
      <c r="X138" s="3" vm="296">
        <v>4.7557812499999998E-4</v>
      </c>
      <c r="Y138" s="3" vm="76">
        <v>4.3981481481481481E-4</v>
      </c>
      <c r="Z138" s="3" vm="297">
        <v>3.5757812500000003E-5</v>
      </c>
    </row>
    <row r="139" spans="1:26" x14ac:dyDescent="0.25">
      <c r="A139" s="1">
        <v>2025</v>
      </c>
      <c r="B139" s="4">
        <v>39332</v>
      </c>
      <c r="C139" s="1">
        <f t="shared" si="2"/>
        <v>14</v>
      </c>
      <c r="D139" s="2" t="s">
        <v>232</v>
      </c>
      <c r="E139" s="1" t="s">
        <v>368</v>
      </c>
      <c r="F139" s="1" t="s">
        <v>47</v>
      </c>
      <c r="G139" s="1" t="s">
        <v>64</v>
      </c>
      <c r="H139" s="4">
        <v>44130</v>
      </c>
      <c r="I139" s="1" t="s">
        <v>381</v>
      </c>
      <c r="J139" s="1" t="s">
        <v>11</v>
      </c>
      <c r="K139" s="3">
        <v>6.0104166666666672E-4</v>
      </c>
      <c r="L139" s="3" t="s">
        <v>472</v>
      </c>
      <c r="M139" s="3">
        <v>1.8564814814814822E-4</v>
      </c>
      <c r="O139">
        <v>24</v>
      </c>
      <c r="P139">
        <v>13</v>
      </c>
      <c r="Q139" t="str">
        <v>JOSE GABRIEL ORTIZ RUIZ</v>
      </c>
      <c r="R139" s="1" t="str">
        <v>NNG</v>
      </c>
      <c r="S139" s="1" t="str">
        <v>INFANTIL A</v>
      </c>
      <c r="T139" s="1" t="str">
        <v>M</v>
      </c>
      <c r="U139" s="1" vm="74">
        <v>43892</v>
      </c>
      <c r="V139" s="1" t="str">
        <v>PERLA DEL SINÚ</v>
      </c>
      <c r="W139" s="1" t="str">
        <v>50m LIBRE</v>
      </c>
      <c r="X139" s="3" vm="298">
        <v>3.5416406249999999E-4</v>
      </c>
      <c r="Y139" s="3" vm="29">
        <v>3.398125E-4</v>
      </c>
      <c r="Z139" s="3" vm="299">
        <v>1.4351562500000001E-5</v>
      </c>
    </row>
    <row r="140" spans="1:26" x14ac:dyDescent="0.25">
      <c r="A140" s="1">
        <v>2025</v>
      </c>
      <c r="B140" s="4">
        <v>39332</v>
      </c>
      <c r="C140" s="1">
        <f t="shared" si="2"/>
        <v>14</v>
      </c>
      <c r="D140" s="2" t="s">
        <v>232</v>
      </c>
      <c r="E140" s="1" t="s">
        <v>368</v>
      </c>
      <c r="F140" s="1" t="s">
        <v>47</v>
      </c>
      <c r="G140" s="1" t="s">
        <v>64</v>
      </c>
      <c r="H140" s="4">
        <v>44130</v>
      </c>
      <c r="I140" s="1" t="s">
        <v>381</v>
      </c>
      <c r="J140" s="1" t="s">
        <v>13</v>
      </c>
      <c r="K140" s="3">
        <v>6.1817129629629624E-4</v>
      </c>
      <c r="L140" s="3" t="s">
        <v>476</v>
      </c>
      <c r="M140" s="3">
        <v>2.3657407407407405E-4</v>
      </c>
      <c r="O140">
        <v>27</v>
      </c>
      <c r="P140">
        <v>13</v>
      </c>
      <c r="Q140" t="str">
        <v>JOSE GABRIEL ORTIZ RUIZ</v>
      </c>
      <c r="R140" s="1" t="str">
        <v>NNG</v>
      </c>
      <c r="S140" s="1" t="str">
        <v>INFANTIL A</v>
      </c>
      <c r="T140" s="1" t="str">
        <v>M</v>
      </c>
      <c r="U140" s="1" vm="74">
        <v>43892</v>
      </c>
      <c r="V140" s="1" t="str">
        <v>PERLA DEL SINÚ</v>
      </c>
      <c r="W140" s="1" t="str">
        <v>50m MARIPOSA</v>
      </c>
      <c r="X140" s="3" vm="300">
        <v>4.1376562500000002E-4</v>
      </c>
      <c r="Y140" s="3" vm="110">
        <v>4.0509259259259258E-4</v>
      </c>
      <c r="Z140" s="3" vm="301">
        <v>8.6796875000000001E-6</v>
      </c>
    </row>
    <row r="141" spans="1:26" x14ac:dyDescent="0.25">
      <c r="A141" s="1">
        <v>2025</v>
      </c>
      <c r="B141" s="4">
        <v>39416</v>
      </c>
      <c r="C141" s="1">
        <f t="shared" si="2"/>
        <v>14</v>
      </c>
      <c r="D141" s="2" t="s">
        <v>138</v>
      </c>
      <c r="E141" s="1" t="s">
        <v>364</v>
      </c>
      <c r="F141" s="1" t="s">
        <v>47</v>
      </c>
      <c r="G141" s="1" t="s">
        <v>64</v>
      </c>
      <c r="H141" s="4">
        <v>44130</v>
      </c>
      <c r="I141" s="1" t="s">
        <v>381</v>
      </c>
      <c r="J141" s="1" t="s">
        <v>649</v>
      </c>
      <c r="K141" s="3">
        <v>3.2118055555555556E-4</v>
      </c>
      <c r="L141" s="3">
        <v>3.3981481481481482E-4</v>
      </c>
      <c r="M141" s="3">
        <v>-1.8634259259259255E-5</v>
      </c>
      <c r="O141">
        <v>380</v>
      </c>
      <c r="P141">
        <v>13</v>
      </c>
      <c r="Q141" t="str">
        <v>JOSE GABRIEL ORTIZ RUIZ</v>
      </c>
      <c r="R141" s="1" t="str">
        <v>NNG</v>
      </c>
      <c r="S141" s="1" t="str">
        <v>INFANTIL A</v>
      </c>
      <c r="T141" s="1" t="str">
        <v>M</v>
      </c>
      <c r="U141" s="1" t="str">
        <v>20/07/2024</v>
      </c>
      <c r="V141" s="1" t="str">
        <v>CHEQUEO DEPARTAMENTAL</v>
      </c>
      <c r="W141" s="1" t="str">
        <v>50m PECHO</v>
      </c>
      <c r="X141" s="3" vm="302">
        <v>4.8390625000000002E-4</v>
      </c>
      <c r="Y141" s="3" vm="81">
        <v>4.861111111111111E-4</v>
      </c>
      <c r="Z141" s="3">
        <v>-2.1990740740740066E-6</v>
      </c>
    </row>
    <row r="142" spans="1:26" x14ac:dyDescent="0.25">
      <c r="A142" s="1">
        <v>2025</v>
      </c>
      <c r="B142" s="4">
        <v>39416</v>
      </c>
      <c r="C142" s="1">
        <f t="shared" si="2"/>
        <v>14</v>
      </c>
      <c r="D142" s="2" t="s">
        <v>138</v>
      </c>
      <c r="E142" s="1" t="s">
        <v>364</v>
      </c>
      <c r="F142" s="1" t="s">
        <v>47</v>
      </c>
      <c r="G142" s="1" t="s">
        <v>64</v>
      </c>
      <c r="H142" s="4">
        <v>44130</v>
      </c>
      <c r="I142" s="1" t="s">
        <v>381</v>
      </c>
      <c r="J142" s="1" t="s">
        <v>651</v>
      </c>
      <c r="K142" s="3">
        <v>7.2268518518518515E-4</v>
      </c>
      <c r="L142" s="3">
        <v>7.5462962962962962E-4</v>
      </c>
      <c r="M142" s="3">
        <v>-3.1944444444444468E-5</v>
      </c>
      <c r="O142">
        <v>130</v>
      </c>
      <c r="P142">
        <v>15</v>
      </c>
      <c r="Q142" t="str">
        <v>JUAN ESTEBAN AGUIRRE</v>
      </c>
      <c r="R142" s="1" t="str">
        <v>METEOROS DE URABA</v>
      </c>
      <c r="S142" s="1" t="str">
        <v>INFANTIL B</v>
      </c>
      <c r="T142" s="1" t="str">
        <v>M</v>
      </c>
      <c r="U142" s="1" vm="9">
        <v>44130</v>
      </c>
      <c r="V142" s="1" t="str">
        <v>V CAIMAN DE ORO</v>
      </c>
      <c r="W142" s="1" t="str">
        <v>100m LIBRE</v>
      </c>
      <c r="X142" s="3" vm="303">
        <v>7.7106250000000005E-4</v>
      </c>
      <c r="Y142" s="3" vm="121">
        <v>7.0937500000000004E-4</v>
      </c>
      <c r="Z142" s="3" vm="304">
        <v>6.1687500000000002E-5</v>
      </c>
    </row>
    <row r="143" spans="1:26" x14ac:dyDescent="0.25">
      <c r="A143" s="1">
        <v>2025</v>
      </c>
      <c r="B143" s="4">
        <v>39416</v>
      </c>
      <c r="C143" s="1">
        <f t="shared" si="2"/>
        <v>14</v>
      </c>
      <c r="D143" s="2" t="s">
        <v>138</v>
      </c>
      <c r="E143" s="1" t="s">
        <v>364</v>
      </c>
      <c r="F143" s="1" t="s">
        <v>47</v>
      </c>
      <c r="G143" s="1" t="s">
        <v>64</v>
      </c>
      <c r="H143" s="4">
        <v>44130</v>
      </c>
      <c r="I143" s="1" t="s">
        <v>381</v>
      </c>
      <c r="J143" s="1" t="s">
        <v>13</v>
      </c>
      <c r="K143" s="3">
        <v>3.6238425925925923E-4</v>
      </c>
      <c r="L143" s="3" t="s">
        <v>476</v>
      </c>
      <c r="M143" s="3">
        <v>-1.9212962962962955E-5</v>
      </c>
      <c r="O143">
        <v>129</v>
      </c>
      <c r="P143">
        <v>15</v>
      </c>
      <c r="Q143" t="str">
        <v>JUAN ESTEBAN AGUIRRE</v>
      </c>
      <c r="R143" s="1" t="str">
        <v>METEOROS DE URABA</v>
      </c>
      <c r="S143" s="1" t="str">
        <v>INFANTIL B</v>
      </c>
      <c r="T143" s="1" t="str">
        <v>M</v>
      </c>
      <c r="U143" s="1" vm="9">
        <v>44130</v>
      </c>
      <c r="V143" s="1" t="str">
        <v>V CAIMAN DE ORO</v>
      </c>
      <c r="W143" s="1" t="str">
        <v>50m LIBRE</v>
      </c>
      <c r="X143" s="3" vm="305">
        <v>3.381875E-4</v>
      </c>
      <c r="Y143" s="3" vm="67">
        <v>3.2395312500000002E-4</v>
      </c>
      <c r="Z143" s="3" vm="306">
        <v>1.4234375E-5</v>
      </c>
    </row>
    <row r="144" spans="1:26" x14ac:dyDescent="0.25">
      <c r="A144" s="1">
        <v>2025</v>
      </c>
      <c r="B144" s="4">
        <v>39416</v>
      </c>
      <c r="C144" s="1">
        <f t="shared" si="2"/>
        <v>14</v>
      </c>
      <c r="D144" s="2" t="s">
        <v>138</v>
      </c>
      <c r="E144" s="1" t="s">
        <v>364</v>
      </c>
      <c r="F144" s="1" t="s">
        <v>47</v>
      </c>
      <c r="G144" s="1" t="s">
        <v>64</v>
      </c>
      <c r="H144" s="4">
        <v>44130</v>
      </c>
      <c r="I144" s="1" t="s">
        <v>381</v>
      </c>
      <c r="J144" s="1" t="s">
        <v>12</v>
      </c>
      <c r="K144" s="3">
        <v>4.4837962962962963E-4</v>
      </c>
      <c r="L144" s="3">
        <v>4.7604166666666671E-4</v>
      </c>
      <c r="M144" s="3">
        <v>-2.7662037037037087E-5</v>
      </c>
      <c r="O144">
        <v>131</v>
      </c>
      <c r="P144">
        <v>15</v>
      </c>
      <c r="Q144" t="str">
        <v>JUAN ESTEBAN AGUIRRE</v>
      </c>
      <c r="R144" s="1" t="str">
        <v>METEOROS DE URABA</v>
      </c>
      <c r="S144" s="1" t="str">
        <v>INFANTIL B</v>
      </c>
      <c r="T144" s="1" t="str">
        <v>M</v>
      </c>
      <c r="U144" s="1" vm="9">
        <v>44130</v>
      </c>
      <c r="V144" s="1" t="str">
        <v>V CAIMAN DE ORO</v>
      </c>
      <c r="W144" s="1" t="str">
        <v>50m MARIPOSA</v>
      </c>
      <c r="X144" s="3" vm="68">
        <v>3.8066406249999998E-4</v>
      </c>
      <c r="Y144" s="3" t="str">
        <v>00:29,96</v>
      </c>
      <c r="Z144" s="3" vm="307">
        <v>3.3906250000000001E-5</v>
      </c>
    </row>
    <row r="145" spans="1:26" x14ac:dyDescent="0.25">
      <c r="A145" s="1">
        <v>2025</v>
      </c>
      <c r="B145" s="4">
        <v>38862</v>
      </c>
      <c r="C145" s="1">
        <f t="shared" si="2"/>
        <v>15</v>
      </c>
      <c r="D145" s="2" t="s">
        <v>313</v>
      </c>
      <c r="E145" s="1" t="s">
        <v>374</v>
      </c>
      <c r="F145" s="1" t="s">
        <v>47</v>
      </c>
      <c r="G145" s="1" t="s">
        <v>64</v>
      </c>
      <c r="H145" s="4">
        <v>44130</v>
      </c>
      <c r="I145" s="1" t="s">
        <v>381</v>
      </c>
      <c r="J145" s="1" t="s">
        <v>649</v>
      </c>
      <c r="K145" s="3">
        <v>4.4039351851851851E-4</v>
      </c>
      <c r="L145" s="3">
        <v>3.2395833333333332E-4</v>
      </c>
      <c r="M145" s="3">
        <v>1.1643518518518519E-4</v>
      </c>
      <c r="O145">
        <v>132</v>
      </c>
      <c r="P145">
        <v>15</v>
      </c>
      <c r="Q145" t="str">
        <v>JUAN ESTEBAN AGUIRRE</v>
      </c>
      <c r="R145" s="1" t="str">
        <v>METEOROS DE URABA</v>
      </c>
      <c r="S145" s="1" t="str">
        <v>INFANTIL B</v>
      </c>
      <c r="T145" s="1" t="str">
        <v>M</v>
      </c>
      <c r="U145" s="1" vm="9">
        <v>44130</v>
      </c>
      <c r="V145" s="1" t="str">
        <v>V CAIMAN DE ORO</v>
      </c>
      <c r="W145" s="1" t="str">
        <v>50m PECHO</v>
      </c>
      <c r="X145" s="3" vm="308">
        <v>4.3587500000000001E-4</v>
      </c>
      <c r="Y145" s="3" vm="72">
        <v>4.3448437499999997E-4</v>
      </c>
      <c r="Z145" s="3" vm="309">
        <v>1.3828124999999999E-6</v>
      </c>
    </row>
    <row r="146" spans="1:26" x14ac:dyDescent="0.25">
      <c r="A146" s="1">
        <v>2025</v>
      </c>
      <c r="B146" s="4">
        <v>39478</v>
      </c>
      <c r="C146" s="1">
        <f t="shared" si="2"/>
        <v>13</v>
      </c>
      <c r="D146" s="2" t="s">
        <v>39</v>
      </c>
      <c r="E146" s="1" t="s">
        <v>25</v>
      </c>
      <c r="F146" s="1" t="s">
        <v>46</v>
      </c>
      <c r="G146" s="1" t="s">
        <v>64</v>
      </c>
      <c r="H146" s="4">
        <v>44130</v>
      </c>
      <c r="I146" s="1" t="s">
        <v>381</v>
      </c>
      <c r="J146" s="1" t="s">
        <v>649</v>
      </c>
      <c r="K146" s="3">
        <v>3.9976851851851848E-4</v>
      </c>
      <c r="L146" s="3">
        <v>3.3981481481481482E-4</v>
      </c>
      <c r="M146" s="3">
        <v>5.9953703703703666E-5</v>
      </c>
      <c r="O146">
        <v>134</v>
      </c>
      <c r="P146">
        <v>13</v>
      </c>
      <c r="Q146" t="str">
        <v>JUAN JOSÉ RODRIGUEZ DURAN</v>
      </c>
      <c r="R146" s="1" t="str">
        <v>AQUAPLANET</v>
      </c>
      <c r="S146" s="1" t="str">
        <v>INFANTIL A</v>
      </c>
      <c r="T146" s="1" t="str">
        <v>M</v>
      </c>
      <c r="U146" s="1" vm="9">
        <v>44130</v>
      </c>
      <c r="V146" s="1" t="str">
        <v>V CAIMAN DE ORO</v>
      </c>
      <c r="W146" s="1" t="str">
        <v>100m LIBRE</v>
      </c>
      <c r="X146" s="3" vm="310">
        <v>8.1376562500000004E-4</v>
      </c>
      <c r="Y146" s="3" vm="23">
        <v>7.5462499999999998E-4</v>
      </c>
      <c r="Z146" s="3" vm="311">
        <v>5.9140625000000003E-5</v>
      </c>
    </row>
    <row r="147" spans="1:26" hidden="1" x14ac:dyDescent="0.25">
      <c r="A147" s="1">
        <v>2025</v>
      </c>
      <c r="B147" s="4">
        <v>39478</v>
      </c>
      <c r="C147" s="1">
        <f t="shared" si="2"/>
        <v>13</v>
      </c>
      <c r="D147" s="2" t="s">
        <v>39</v>
      </c>
      <c r="E147" s="1" t="s">
        <v>25</v>
      </c>
      <c r="F147" s="1" t="s">
        <v>46</v>
      </c>
      <c r="G147" s="1" t="s">
        <v>64</v>
      </c>
      <c r="H147" s="4">
        <v>44130</v>
      </c>
      <c r="I147" s="1" t="s">
        <v>381</v>
      </c>
      <c r="J147" s="1" t="s">
        <v>651</v>
      </c>
      <c r="K147" s="3">
        <v>9.7037037037037046E-4</v>
      </c>
      <c r="L147" s="3">
        <v>7.5462962962962962E-4</v>
      </c>
      <c r="M147" s="3">
        <v>2.1574074074074084E-4</v>
      </c>
      <c r="O147">
        <v>247</v>
      </c>
      <c r="P147">
        <v>13</v>
      </c>
      <c r="Q147" t="str">
        <v>JUAN JOSÉ RODRIGUEZ DURAN</v>
      </c>
      <c r="R147" s="1" t="str">
        <v>AQUAPLANET</v>
      </c>
      <c r="S147" s="1" t="str">
        <v>INFANTIL A</v>
      </c>
      <c r="T147" s="1" t="str">
        <v>M</v>
      </c>
      <c r="U147" s="1" t="str">
        <v>17/02/2024</v>
      </c>
      <c r="V147" s="1" t="str">
        <v>CHEQUEO DEPARTAMENTAL</v>
      </c>
      <c r="W147" s="1" t="str">
        <v>400m LIBRE</v>
      </c>
      <c r="X147" s="3" vm="312">
        <v>4.706359375E-3</v>
      </c>
      <c r="Y147" s="3" vm="26">
        <v>3.5520781250000001E-3</v>
      </c>
      <c r="Z147" s="3" vm="313">
        <v>1.1542812499999999E-3</v>
      </c>
    </row>
    <row r="148" spans="1:26" hidden="1" x14ac:dyDescent="0.25">
      <c r="A148" s="1">
        <v>2025</v>
      </c>
      <c r="B148" s="4">
        <v>39478</v>
      </c>
      <c r="C148" s="1">
        <f t="shared" si="2"/>
        <v>13</v>
      </c>
      <c r="D148" s="2" t="s">
        <v>39</v>
      </c>
      <c r="E148" s="1" t="s">
        <v>25</v>
      </c>
      <c r="F148" s="1" t="s">
        <v>46</v>
      </c>
      <c r="G148" s="1" t="s">
        <v>64</v>
      </c>
      <c r="H148" s="4">
        <v>44130</v>
      </c>
      <c r="I148" s="1" t="s">
        <v>381</v>
      </c>
      <c r="J148" s="1" t="s">
        <v>11</v>
      </c>
      <c r="K148" s="3">
        <v>5.859953703703704E-4</v>
      </c>
      <c r="L148" s="3">
        <v>4.3981481481481481E-4</v>
      </c>
      <c r="M148" s="3">
        <v>1.4618055555555559E-4</v>
      </c>
      <c r="O148">
        <v>34</v>
      </c>
      <c r="P148">
        <v>13</v>
      </c>
      <c r="Q148" t="str">
        <v>JUAN JOSÉ RODRIGUEZ DURAN</v>
      </c>
      <c r="R148" s="1" t="str">
        <v>AQUAPLANET</v>
      </c>
      <c r="S148" s="1" t="str">
        <v>INFANTIL A</v>
      </c>
      <c r="T148" s="1" t="str">
        <v>M</v>
      </c>
      <c r="U148" s="1" vm="74">
        <v>43892</v>
      </c>
      <c r="V148" s="1" t="str">
        <v>PERLA DEL SINÚ</v>
      </c>
      <c r="W148" s="1" t="str">
        <v>50m ESPALDA</v>
      </c>
      <c r="X148" s="3" vm="314">
        <v>6.1921093749999997E-4</v>
      </c>
      <c r="Y148" s="3" vm="76">
        <v>4.3981481481481481E-4</v>
      </c>
      <c r="Z148" s="3" vm="315">
        <v>1.79390625E-4</v>
      </c>
    </row>
    <row r="149" spans="1:26" x14ac:dyDescent="0.25">
      <c r="A149" s="1">
        <v>2025</v>
      </c>
      <c r="B149" s="4">
        <v>39381</v>
      </c>
      <c r="C149" s="1">
        <f t="shared" si="2"/>
        <v>14</v>
      </c>
      <c r="D149" s="2" t="s">
        <v>233</v>
      </c>
      <c r="E149" s="1" t="s">
        <v>368</v>
      </c>
      <c r="F149" s="1" t="s">
        <v>47</v>
      </c>
      <c r="G149" s="1" t="s">
        <v>64</v>
      </c>
      <c r="H149" s="4">
        <v>44130</v>
      </c>
      <c r="I149" s="1" t="s">
        <v>381</v>
      </c>
      <c r="J149" s="1" t="s">
        <v>649</v>
      </c>
      <c r="K149" s="3">
        <v>4.9236111111111106E-4</v>
      </c>
      <c r="L149" s="3">
        <v>3.3981481481481482E-4</v>
      </c>
      <c r="M149" s="3">
        <v>1.5254629629629624E-4</v>
      </c>
      <c r="O149">
        <v>133</v>
      </c>
      <c r="P149">
        <v>13</v>
      </c>
      <c r="Q149" t="str">
        <v>JUAN JOSÉ RODRIGUEZ DURAN</v>
      </c>
      <c r="R149" s="1" t="str">
        <v>AQUAPLANET</v>
      </c>
      <c r="S149" s="1" t="str">
        <v>INFANTIL A</v>
      </c>
      <c r="T149" s="1" t="str">
        <v>M</v>
      </c>
      <c r="U149" s="1" vm="9">
        <v>44130</v>
      </c>
      <c r="V149" s="1" t="str">
        <v>V CAIMAN DE ORO</v>
      </c>
      <c r="W149" s="1" t="str">
        <v>50m LIBRE</v>
      </c>
      <c r="X149" s="3" vm="316">
        <v>3.3332812500000002E-4</v>
      </c>
      <c r="Y149" s="3" vm="29">
        <v>3.398125E-4</v>
      </c>
      <c r="Z149" s="3">
        <v>-6.4814814814814965E-6</v>
      </c>
    </row>
    <row r="150" spans="1:26" x14ac:dyDescent="0.25">
      <c r="A150" s="1">
        <v>2025</v>
      </c>
      <c r="B150" s="4">
        <v>39381</v>
      </c>
      <c r="C150" s="1">
        <f t="shared" si="2"/>
        <v>14</v>
      </c>
      <c r="D150" s="2" t="s">
        <v>233</v>
      </c>
      <c r="E150" s="1" t="s">
        <v>368</v>
      </c>
      <c r="F150" s="1" t="s">
        <v>47</v>
      </c>
      <c r="G150" s="1" t="s">
        <v>64</v>
      </c>
      <c r="H150" s="4">
        <v>44130</v>
      </c>
      <c r="I150" s="1" t="s">
        <v>381</v>
      </c>
      <c r="J150" s="1" t="s">
        <v>651</v>
      </c>
      <c r="K150" s="3">
        <v>1.1012731481481483E-3</v>
      </c>
      <c r="L150" s="3">
        <v>7.5462962962962962E-4</v>
      </c>
      <c r="M150" s="3">
        <v>3.466435185185187E-4</v>
      </c>
      <c r="O150">
        <v>135</v>
      </c>
      <c r="P150">
        <v>13</v>
      </c>
      <c r="Q150" t="str">
        <v>JUAN JOSÉ RODRIGUEZ DURAN</v>
      </c>
      <c r="R150" s="1" t="str">
        <v>AQUAPLANET</v>
      </c>
      <c r="S150" s="1" t="str">
        <v>INFANTIL A</v>
      </c>
      <c r="T150" s="1" t="str">
        <v>M</v>
      </c>
      <c r="U150" s="1" vm="9">
        <v>44130</v>
      </c>
      <c r="V150" s="1" t="str">
        <v>V CAIMAN DE ORO</v>
      </c>
      <c r="W150" s="1" t="str">
        <v>50m MARIPOSA</v>
      </c>
      <c r="X150" s="3" vm="317">
        <v>4.2499999999999998E-4</v>
      </c>
      <c r="Y150" s="3" vm="110">
        <v>4.0509259259259258E-4</v>
      </c>
      <c r="Z150" s="3" vm="318">
        <v>1.9906249999999999E-5</v>
      </c>
    </row>
    <row r="151" spans="1:26" hidden="1" x14ac:dyDescent="0.25">
      <c r="A151" s="1">
        <v>2025</v>
      </c>
      <c r="B151" s="4">
        <v>39381</v>
      </c>
      <c r="C151" s="1">
        <f t="shared" si="2"/>
        <v>14</v>
      </c>
      <c r="D151" s="2" t="s">
        <v>233</v>
      </c>
      <c r="E151" s="1" t="s">
        <v>368</v>
      </c>
      <c r="F151" s="1" t="s">
        <v>47</v>
      </c>
      <c r="G151" s="1" t="s">
        <v>64</v>
      </c>
      <c r="H151" s="4">
        <v>44130</v>
      </c>
      <c r="I151" s="1" t="s">
        <v>381</v>
      </c>
      <c r="J151" s="1" t="s">
        <v>11</v>
      </c>
      <c r="K151" s="3">
        <v>7.4328703703703698E-4</v>
      </c>
      <c r="L151" s="3" t="s">
        <v>472</v>
      </c>
      <c r="M151" s="3">
        <v>3.2789351851851849E-4</v>
      </c>
      <c r="O151">
        <v>36</v>
      </c>
      <c r="P151">
        <v>13</v>
      </c>
      <c r="Q151" t="str">
        <v>JUAN JOSÉ RODRIGUEZ DURAN</v>
      </c>
      <c r="R151" s="1" t="str">
        <v>AQUAPLANET</v>
      </c>
      <c r="S151" s="1" t="str">
        <v>INFANTIL A</v>
      </c>
      <c r="T151" s="1" t="str">
        <v>M</v>
      </c>
      <c r="U151" s="1" vm="74">
        <v>43892</v>
      </c>
      <c r="V151" s="1" t="str">
        <v>PERLA DEL SINÚ</v>
      </c>
      <c r="W151" s="1" t="str">
        <v>50m PECHO</v>
      </c>
      <c r="X151" s="3" vm="319">
        <v>6.4814814814814813E-4</v>
      </c>
      <c r="Y151" s="3" vm="81">
        <v>4.861111111111111E-4</v>
      </c>
      <c r="Z151" s="3" vm="320">
        <v>1.6203703703703703E-4</v>
      </c>
    </row>
    <row r="152" spans="1:26" hidden="1" x14ac:dyDescent="0.25">
      <c r="A152" s="1">
        <v>2025</v>
      </c>
      <c r="B152" s="4">
        <v>40314</v>
      </c>
      <c r="C152" s="1">
        <f t="shared" si="2"/>
        <v>11</v>
      </c>
      <c r="D152" s="2" t="s">
        <v>186</v>
      </c>
      <c r="E152" s="1" t="s">
        <v>367</v>
      </c>
      <c r="F152" s="1" t="s">
        <v>45</v>
      </c>
      <c r="G152" s="1" t="s">
        <v>64</v>
      </c>
      <c r="H152" s="4">
        <v>44130</v>
      </c>
      <c r="I152" s="1" t="s">
        <v>381</v>
      </c>
      <c r="J152" s="1" t="s">
        <v>649</v>
      </c>
      <c r="K152" s="3">
        <v>5.4571759259259254E-4</v>
      </c>
      <c r="L152" s="3">
        <v>3.9756944444444448E-4</v>
      </c>
      <c r="M152" s="3">
        <v>1.4814814814814806E-4</v>
      </c>
      <c r="O152">
        <v>352</v>
      </c>
      <c r="P152">
        <v>12</v>
      </c>
      <c r="Q152" t="str">
        <v>JUAN PABLO GONZALEZ</v>
      </c>
      <c r="R152" s="1" t="str">
        <v>AQUARIUM</v>
      </c>
      <c r="S152" s="1" t="str">
        <v>INFANTIL A</v>
      </c>
      <c r="T152" s="1" t="str">
        <v>M</v>
      </c>
      <c r="U152" s="1" t="str">
        <v>19/10/2024</v>
      </c>
      <c r="V152" s="1" t="str">
        <v>CHEQUEO DEPARTAMENTAL</v>
      </c>
      <c r="W152" s="1" t="str">
        <v>100m ESPALDA</v>
      </c>
      <c r="X152" s="3" vm="321">
        <v>1.4489531249999999E-3</v>
      </c>
      <c r="Y152" s="3" vm="285">
        <v>9.837962962962962E-4</v>
      </c>
      <c r="Z152" s="3" vm="322">
        <v>4.6515625000000002E-4</v>
      </c>
    </row>
    <row r="153" spans="1:26" hidden="1" x14ac:dyDescent="0.25">
      <c r="A153" s="1">
        <v>2025</v>
      </c>
      <c r="B153" s="4">
        <v>40314</v>
      </c>
      <c r="C153" s="1">
        <f t="shared" si="2"/>
        <v>11</v>
      </c>
      <c r="D153" s="2" t="s">
        <v>186</v>
      </c>
      <c r="E153" s="1" t="s">
        <v>367</v>
      </c>
      <c r="F153" s="1" t="s">
        <v>45</v>
      </c>
      <c r="G153" s="1" t="s">
        <v>64</v>
      </c>
      <c r="H153" s="4">
        <v>44130</v>
      </c>
      <c r="I153" s="1" t="s">
        <v>381</v>
      </c>
      <c r="J153" s="1" t="s">
        <v>651</v>
      </c>
      <c r="K153" s="3">
        <v>1.2307870370370372E-3</v>
      </c>
      <c r="L153" s="3">
        <v>8.1018518518518516E-4</v>
      </c>
      <c r="M153" s="3">
        <v>4.2060185185185202E-4</v>
      </c>
      <c r="O153">
        <v>38</v>
      </c>
      <c r="P153">
        <v>12</v>
      </c>
      <c r="Q153" t="str">
        <v>JUAN PABLO GONZALEZ</v>
      </c>
      <c r="R153" s="1" t="str">
        <v>AQUARIUM</v>
      </c>
      <c r="S153" s="1" t="str">
        <v>INFANTIL A</v>
      </c>
      <c r="T153" s="1" t="str">
        <v>M</v>
      </c>
      <c r="U153" s="1" vm="74">
        <v>43892</v>
      </c>
      <c r="V153" s="1" t="str">
        <v>PERLA DEL SINÚ</v>
      </c>
      <c r="W153" s="1" t="str">
        <v>100m LIBRE</v>
      </c>
      <c r="X153" s="3" vm="323">
        <v>1.125921875E-3</v>
      </c>
      <c r="Y153" s="3" vm="4">
        <v>8.1018518518518516E-4</v>
      </c>
      <c r="Z153" s="3" vm="324">
        <v>3.1573437499999999E-4</v>
      </c>
    </row>
    <row r="154" spans="1:26" hidden="1" x14ac:dyDescent="0.25">
      <c r="A154" s="1">
        <v>2025</v>
      </c>
      <c r="B154" s="4">
        <v>40314</v>
      </c>
      <c r="C154" s="1">
        <f t="shared" si="2"/>
        <v>11</v>
      </c>
      <c r="D154" s="2" t="s">
        <v>186</v>
      </c>
      <c r="E154" s="1" t="s">
        <v>367</v>
      </c>
      <c r="F154" s="1" t="s">
        <v>45</v>
      </c>
      <c r="G154" s="1" t="s">
        <v>64</v>
      </c>
      <c r="H154" s="4">
        <v>44130</v>
      </c>
      <c r="I154" s="1" t="s">
        <v>381</v>
      </c>
      <c r="J154" s="1" t="s">
        <v>13</v>
      </c>
      <c r="K154" s="3">
        <v>7.2777777777777782E-4</v>
      </c>
      <c r="L154" s="3">
        <v>4.6087962962962961E-4</v>
      </c>
      <c r="M154" s="3">
        <v>2.6689814814814821E-4</v>
      </c>
      <c r="O154">
        <v>305</v>
      </c>
      <c r="P154">
        <v>12</v>
      </c>
      <c r="Q154" t="str">
        <v>JUAN PABLO GONZALEZ</v>
      </c>
      <c r="R154" s="1" t="str">
        <v>AQUARIUM</v>
      </c>
      <c r="S154" s="1" t="str">
        <v>INFANTIL A</v>
      </c>
      <c r="T154" s="1" t="str">
        <v>M</v>
      </c>
      <c r="U154" s="1" t="str">
        <v>17/08/2024</v>
      </c>
      <c r="V154" s="1" t="str">
        <v>CHEQUEO DEPARTAMENTAL</v>
      </c>
      <c r="W154" s="1" t="str">
        <v>200m LIBRE</v>
      </c>
      <c r="X154" s="3" vm="325">
        <v>2.493859375E-3</v>
      </c>
      <c r="Y154" s="3" vm="57">
        <v>1.8518518518518519E-3</v>
      </c>
      <c r="Z154" s="3" vm="326">
        <v>6.420078125E-4</v>
      </c>
    </row>
    <row r="155" spans="1:26" hidden="1" x14ac:dyDescent="0.25">
      <c r="A155" s="1">
        <v>2025</v>
      </c>
      <c r="B155" s="4">
        <v>40314</v>
      </c>
      <c r="C155" s="1">
        <f t="shared" si="2"/>
        <v>11</v>
      </c>
      <c r="D155" s="2" t="s">
        <v>186</v>
      </c>
      <c r="E155" s="1" t="s">
        <v>367</v>
      </c>
      <c r="F155" s="1" t="s">
        <v>45</v>
      </c>
      <c r="G155" s="1" t="s">
        <v>64</v>
      </c>
      <c r="H155" s="4">
        <v>44130</v>
      </c>
      <c r="I155" s="1" t="s">
        <v>381</v>
      </c>
      <c r="J155" s="1" t="s">
        <v>12</v>
      </c>
      <c r="K155" s="3">
        <v>8.2187500000000001E-4</v>
      </c>
      <c r="L155" s="3">
        <v>5.4976851851851855E-4</v>
      </c>
      <c r="M155" s="3">
        <v>2.7210648148148146E-4</v>
      </c>
      <c r="O155">
        <v>350</v>
      </c>
      <c r="P155">
        <v>12</v>
      </c>
      <c r="Q155" t="str">
        <v>JUAN PABLO GONZALEZ</v>
      </c>
      <c r="R155" s="1" t="str">
        <v>AQUARIUM</v>
      </c>
      <c r="S155" s="1" t="str">
        <v>INFANTIL A</v>
      </c>
      <c r="T155" s="1" t="str">
        <v>M</v>
      </c>
      <c r="U155" s="1" t="str">
        <v>19/10/2024</v>
      </c>
      <c r="V155" s="1" t="str">
        <v>CHEQUEO DEPARTAMENTAL</v>
      </c>
      <c r="W155" s="1" t="str">
        <v>400m LIBRE</v>
      </c>
      <c r="X155" s="3" vm="327">
        <v>4.9494140625E-3</v>
      </c>
      <c r="Y155" s="3" vm="60">
        <v>3.8194444444444443E-3</v>
      </c>
      <c r="Z155" s="3" vm="328">
        <v>1.1299765624999999E-3</v>
      </c>
    </row>
    <row r="156" spans="1:26" hidden="1" x14ac:dyDescent="0.25">
      <c r="A156" s="1">
        <v>2025</v>
      </c>
      <c r="B156" s="4">
        <v>38777</v>
      </c>
      <c r="C156" s="1">
        <f t="shared" si="2"/>
        <v>15</v>
      </c>
      <c r="D156" s="2" t="s">
        <v>190</v>
      </c>
      <c r="E156" s="1" t="s">
        <v>367</v>
      </c>
      <c r="F156" s="1" t="s">
        <v>47</v>
      </c>
      <c r="G156" s="1" t="s">
        <v>64</v>
      </c>
      <c r="H156" s="4">
        <v>44130</v>
      </c>
      <c r="I156" s="1" t="s">
        <v>381</v>
      </c>
      <c r="J156" s="1" t="s">
        <v>649</v>
      </c>
      <c r="K156" s="3">
        <v>4.2986111111111111E-4</v>
      </c>
      <c r="L156" s="3">
        <v>3.2395833333333332E-4</v>
      </c>
      <c r="M156" s="3">
        <v>1.0590277777777779E-4</v>
      </c>
      <c r="O156">
        <v>306</v>
      </c>
      <c r="P156">
        <v>12</v>
      </c>
      <c r="Q156" t="str">
        <v>JUAN PABLO GONZALEZ</v>
      </c>
      <c r="R156" s="1" t="str">
        <v>AQUARIUM</v>
      </c>
      <c r="S156" s="1" t="str">
        <v>INFANTIL A</v>
      </c>
      <c r="T156" s="1" t="str">
        <v>M</v>
      </c>
      <c r="U156" s="1" t="str">
        <v>17/08/2024</v>
      </c>
      <c r="V156" s="1" t="str">
        <v>CHEQUEO DEPARTAMENTAL</v>
      </c>
      <c r="W156" s="1" t="str">
        <v>50m ESPALDA</v>
      </c>
      <c r="X156" s="3" vm="329">
        <v>6.265E-4</v>
      </c>
      <c r="Y156" s="3" vm="13">
        <v>4.8911718749999997E-4</v>
      </c>
      <c r="Z156" s="3" vm="330">
        <v>1.373828125E-4</v>
      </c>
    </row>
    <row r="157" spans="1:26" hidden="1" x14ac:dyDescent="0.25">
      <c r="A157" s="1">
        <v>2025</v>
      </c>
      <c r="B157" s="4">
        <v>38777</v>
      </c>
      <c r="C157" s="1">
        <f t="shared" si="2"/>
        <v>15</v>
      </c>
      <c r="D157" s="2" t="s">
        <v>190</v>
      </c>
      <c r="E157" s="1" t="s">
        <v>367</v>
      </c>
      <c r="F157" s="1" t="s">
        <v>47</v>
      </c>
      <c r="G157" s="1" t="s">
        <v>64</v>
      </c>
      <c r="H157" s="4">
        <v>44130</v>
      </c>
      <c r="I157" s="1" t="s">
        <v>381</v>
      </c>
      <c r="J157" s="1" t="s">
        <v>651</v>
      </c>
      <c r="K157" s="3">
        <v>9.6712962962962963E-4</v>
      </c>
      <c r="L157" s="3">
        <v>7.0937499999999994E-4</v>
      </c>
      <c r="M157" s="3">
        <v>2.577546296296297E-4</v>
      </c>
      <c r="O157">
        <v>37</v>
      </c>
      <c r="P157">
        <v>12</v>
      </c>
      <c r="Q157" t="str">
        <v>JUAN PABLO GONZALEZ</v>
      </c>
      <c r="R157" s="1" t="str">
        <v>AQUARIUM</v>
      </c>
      <c r="S157" s="1" t="str">
        <v>INFANTIL A</v>
      </c>
      <c r="T157" s="1" t="str">
        <v>M</v>
      </c>
      <c r="U157" s="1" vm="74">
        <v>43892</v>
      </c>
      <c r="V157" s="1" t="str">
        <v>PERLA DEL SINÚ</v>
      </c>
      <c r="W157" s="1" t="str">
        <v>50m LIBRE</v>
      </c>
      <c r="X157" s="3" vm="331">
        <v>4.7858593750000001E-4</v>
      </c>
      <c r="Y157" s="3" vm="7">
        <v>3.9756250000000002E-4</v>
      </c>
      <c r="Z157" s="3" vm="332">
        <v>8.1018518518518516E-5</v>
      </c>
    </row>
    <row r="158" spans="1:26" hidden="1" x14ac:dyDescent="0.25">
      <c r="A158" s="1">
        <v>2025</v>
      </c>
      <c r="B158" s="4">
        <v>38777</v>
      </c>
      <c r="C158" s="1">
        <f t="shared" si="2"/>
        <v>15</v>
      </c>
      <c r="D158" s="2" t="s">
        <v>190</v>
      </c>
      <c r="E158" s="1" t="s">
        <v>367</v>
      </c>
      <c r="F158" s="1" t="s">
        <v>47</v>
      </c>
      <c r="G158" s="1" t="s">
        <v>64</v>
      </c>
      <c r="H158" s="4">
        <v>44130</v>
      </c>
      <c r="I158" s="1" t="s">
        <v>381</v>
      </c>
      <c r="J158" s="1" t="s">
        <v>11</v>
      </c>
      <c r="K158" s="3">
        <v>5.5925925925925924E-4</v>
      </c>
      <c r="L158" s="3" t="s">
        <v>483</v>
      </c>
      <c r="M158" s="3">
        <v>1.6863425925925921E-4</v>
      </c>
      <c r="O158">
        <v>351</v>
      </c>
      <c r="P158">
        <v>12</v>
      </c>
      <c r="Q158" t="str">
        <v>JUAN PABLO GONZALEZ</v>
      </c>
      <c r="R158" s="1" t="str">
        <v>AQUARIUM</v>
      </c>
      <c r="S158" s="1" t="str">
        <v>INFANTIL A</v>
      </c>
      <c r="T158" s="1" t="str">
        <v>M</v>
      </c>
      <c r="U158" s="1" t="str">
        <v>19/10/2024</v>
      </c>
      <c r="V158" s="1" t="str">
        <v>CHEQUEO DEPARTAMENTAL</v>
      </c>
      <c r="W158" s="1" t="str">
        <v>50m MARIPOSA</v>
      </c>
      <c r="X158" s="3" vm="333">
        <v>5.7325781249999998E-4</v>
      </c>
      <c r="Y158" s="3" vm="16">
        <v>4.6087500000000002E-4</v>
      </c>
      <c r="Z158" s="3" vm="334">
        <v>1.123828125E-4</v>
      </c>
    </row>
    <row r="159" spans="1:26" hidden="1" x14ac:dyDescent="0.25">
      <c r="A159" s="1">
        <v>2025</v>
      </c>
      <c r="B159" s="4">
        <v>38777</v>
      </c>
      <c r="C159" s="1">
        <f t="shared" si="2"/>
        <v>15</v>
      </c>
      <c r="D159" s="2" t="s">
        <v>190</v>
      </c>
      <c r="E159" s="1" t="s">
        <v>367</v>
      </c>
      <c r="F159" s="1" t="s">
        <v>47</v>
      </c>
      <c r="G159" s="1" t="s">
        <v>64</v>
      </c>
      <c r="H159" s="4">
        <v>44130</v>
      </c>
      <c r="I159" s="1" t="s">
        <v>381</v>
      </c>
      <c r="J159" s="1" t="s">
        <v>12</v>
      </c>
      <c r="K159" s="3">
        <v>5.4675925925925931E-4</v>
      </c>
      <c r="L159" s="3">
        <v>4.3449074074074071E-4</v>
      </c>
      <c r="M159" s="3">
        <v>1.122685185185186E-4</v>
      </c>
      <c r="O159">
        <v>194</v>
      </c>
      <c r="P159">
        <v>12</v>
      </c>
      <c r="Q159" t="str">
        <v>JUAN PABLO GONZALEZ</v>
      </c>
      <c r="R159" s="1" t="str">
        <v>AQUARIUM</v>
      </c>
      <c r="S159" s="1" t="str">
        <v>INFANTIL A</v>
      </c>
      <c r="T159" s="1" t="str">
        <v>M</v>
      </c>
      <c r="U159" s="1" t="str">
        <v>16/03/2024</v>
      </c>
      <c r="V159" s="1" t="str">
        <v>CHEQUEO DEPARTAMENTAL</v>
      </c>
      <c r="W159" s="1" t="str">
        <v>50m PECHO</v>
      </c>
      <c r="X159" s="3" vm="335">
        <v>6.7707812500000005E-4</v>
      </c>
      <c r="Y159" s="3" vm="47">
        <v>5.4976562500000002E-4</v>
      </c>
      <c r="Z159" s="3" vm="336">
        <v>1.273148148148148E-4</v>
      </c>
    </row>
    <row r="160" spans="1:26" hidden="1" x14ac:dyDescent="0.25">
      <c r="A160" s="1">
        <v>2025</v>
      </c>
      <c r="B160" s="4">
        <v>40165</v>
      </c>
      <c r="C160" s="1">
        <f t="shared" si="2"/>
        <v>12</v>
      </c>
      <c r="D160" s="2" t="s">
        <v>428</v>
      </c>
      <c r="E160" s="1" t="s">
        <v>364</v>
      </c>
      <c r="F160" s="1" t="s">
        <v>46</v>
      </c>
      <c r="G160" s="1" t="s">
        <v>64</v>
      </c>
      <c r="H160" s="4">
        <v>44130</v>
      </c>
      <c r="I160" s="1" t="s">
        <v>381</v>
      </c>
      <c r="J160" s="1" t="s">
        <v>649</v>
      </c>
      <c r="K160" s="3">
        <v>5.4756944444444449E-4</v>
      </c>
      <c r="L160" s="3">
        <v>3.9756944444444448E-4</v>
      </c>
      <c r="M160" s="3">
        <v>1.5000000000000001E-4</v>
      </c>
      <c r="O160">
        <v>42</v>
      </c>
      <c r="P160">
        <v>12</v>
      </c>
      <c r="Q160" t="str">
        <v>JUAN PABLO MORALES GOMEZ</v>
      </c>
      <c r="R160" s="1" t="str">
        <v>AQUARIUM</v>
      </c>
      <c r="S160" s="1" t="str">
        <v>INFANTIL A</v>
      </c>
      <c r="T160" s="1" t="str">
        <v>M</v>
      </c>
      <c r="U160" s="1" vm="74">
        <v>43892</v>
      </c>
      <c r="V160" s="1" t="str">
        <v>PERLA DEL SINÚ</v>
      </c>
      <c r="W160" s="1" t="str">
        <v>100m LIBRE</v>
      </c>
      <c r="X160" s="3" vm="337">
        <v>1.1558984375E-3</v>
      </c>
      <c r="Y160" s="3" vm="4">
        <v>8.1018518518518516E-4</v>
      </c>
      <c r="Z160" s="3" vm="338">
        <v>3.4571093749999999E-4</v>
      </c>
    </row>
    <row r="161" spans="1:26" hidden="1" x14ac:dyDescent="0.25">
      <c r="A161" s="1">
        <v>2025</v>
      </c>
      <c r="B161" s="4">
        <v>40165</v>
      </c>
      <c r="C161" s="1">
        <f t="shared" si="2"/>
        <v>12</v>
      </c>
      <c r="D161" s="2" t="s">
        <v>428</v>
      </c>
      <c r="E161" s="1" t="s">
        <v>364</v>
      </c>
      <c r="F161" s="1" t="s">
        <v>46</v>
      </c>
      <c r="G161" s="1" t="s">
        <v>64</v>
      </c>
      <c r="H161" s="4">
        <v>44130</v>
      </c>
      <c r="I161" s="1" t="s">
        <v>381</v>
      </c>
      <c r="J161" s="1" t="s">
        <v>651</v>
      </c>
      <c r="K161" s="3">
        <v>1.1827546296296295E-3</v>
      </c>
      <c r="L161" s="3">
        <v>8.1018518518518516E-4</v>
      </c>
      <c r="M161" s="3">
        <v>3.7256944444444436E-4</v>
      </c>
      <c r="O161">
        <v>308</v>
      </c>
      <c r="P161">
        <v>12</v>
      </c>
      <c r="Q161" t="str">
        <v>JUAN PABLO MORALES GOMEZ</v>
      </c>
      <c r="R161" s="1" t="str">
        <v>AQUARIUM</v>
      </c>
      <c r="S161" s="1" t="str">
        <v>INFANTIL A</v>
      </c>
      <c r="T161" s="1" t="str">
        <v>M</v>
      </c>
      <c r="U161" s="1" t="str">
        <v>17/08/2024</v>
      </c>
      <c r="V161" s="1" t="str">
        <v>CHEQUEO DEPARTAMENTAL</v>
      </c>
      <c r="W161" s="1" t="str">
        <v>200m LIBRE</v>
      </c>
      <c r="X161" s="3" vm="339">
        <v>2.4802031250000002E-3</v>
      </c>
      <c r="Y161" s="3" vm="57">
        <v>1.8518518518518519E-3</v>
      </c>
      <c r="Z161" s="3" vm="340">
        <v>6.283515625E-4</v>
      </c>
    </row>
    <row r="162" spans="1:26" hidden="1" x14ac:dyDescent="0.25">
      <c r="A162" s="1">
        <v>2025</v>
      </c>
      <c r="B162" s="4">
        <v>40165</v>
      </c>
      <c r="C162" s="1">
        <f t="shared" si="2"/>
        <v>12</v>
      </c>
      <c r="D162" s="2" t="s">
        <v>428</v>
      </c>
      <c r="E162" s="1" t="s">
        <v>364</v>
      </c>
      <c r="F162" s="1" t="s">
        <v>46</v>
      </c>
      <c r="G162" s="1" t="s">
        <v>64</v>
      </c>
      <c r="H162" s="4">
        <v>44130</v>
      </c>
      <c r="I162" s="1" t="s">
        <v>381</v>
      </c>
      <c r="J162" s="1" t="s">
        <v>11</v>
      </c>
      <c r="K162" s="3">
        <v>6.5081018518518515E-4</v>
      </c>
      <c r="L162" s="3">
        <v>4.8912037037037034E-4</v>
      </c>
      <c r="M162" s="3">
        <v>1.6168981481481481E-4</v>
      </c>
      <c r="O162">
        <v>353</v>
      </c>
      <c r="P162">
        <v>12</v>
      </c>
      <c r="Q162" t="str">
        <v>JUAN PABLO MORALES GOMEZ</v>
      </c>
      <c r="R162" s="1" t="str">
        <v>AQUARIUM</v>
      </c>
      <c r="S162" s="1" t="str">
        <v>INFANTIL A</v>
      </c>
      <c r="T162" s="1" t="str">
        <v>M</v>
      </c>
      <c r="U162" s="1" t="str">
        <v>19/10/2024</v>
      </c>
      <c r="V162" s="1" t="str">
        <v>CHEQUEO DEPARTAMENTAL</v>
      </c>
      <c r="W162" s="1" t="str">
        <v>400m LIBRE</v>
      </c>
      <c r="X162" s="3" vm="341">
        <v>5.0690937499999998E-3</v>
      </c>
      <c r="Y162" s="3" vm="60">
        <v>3.8194444444444443E-3</v>
      </c>
      <c r="Z162" s="3" vm="342">
        <v>1.2496484375000001E-3</v>
      </c>
    </row>
    <row r="163" spans="1:26" hidden="1" x14ac:dyDescent="0.25">
      <c r="A163" s="1">
        <v>2025</v>
      </c>
      <c r="B163" s="4">
        <v>40165</v>
      </c>
      <c r="C163" s="1">
        <f t="shared" si="2"/>
        <v>12</v>
      </c>
      <c r="D163" s="2" t="s">
        <v>428</v>
      </c>
      <c r="E163" s="1" t="s">
        <v>364</v>
      </c>
      <c r="F163" s="1" t="s">
        <v>46</v>
      </c>
      <c r="G163" s="1" t="s">
        <v>64</v>
      </c>
      <c r="H163" s="4">
        <v>44130</v>
      </c>
      <c r="I163" s="1" t="s">
        <v>381</v>
      </c>
      <c r="J163" s="1" t="s">
        <v>12</v>
      </c>
      <c r="K163" s="3">
        <v>7.2337962962962959E-4</v>
      </c>
      <c r="L163" s="3">
        <v>5.4976851851851855E-4</v>
      </c>
      <c r="M163" s="3">
        <v>1.7361111111111104E-4</v>
      </c>
      <c r="O163">
        <v>43</v>
      </c>
      <c r="P163">
        <v>12</v>
      </c>
      <c r="Q163" t="str">
        <v>JUAN PABLO MORALES GOMEZ</v>
      </c>
      <c r="R163" s="1" t="str">
        <v>AQUARIUM</v>
      </c>
      <c r="S163" s="1" t="str">
        <v>INFANTIL A</v>
      </c>
      <c r="T163" s="1" t="str">
        <v>M</v>
      </c>
      <c r="U163" s="1" vm="74">
        <v>43892</v>
      </c>
      <c r="V163" s="1" t="str">
        <v>PERLA DEL SINÚ</v>
      </c>
      <c r="W163" s="1" t="str">
        <v>50m ESPALDA</v>
      </c>
      <c r="X163" s="3" vm="343">
        <v>5.8159374999999997E-4</v>
      </c>
      <c r="Y163" s="3" vm="13">
        <v>4.8911718749999997E-4</v>
      </c>
      <c r="Z163" s="3" vm="344">
        <v>9.2476562500000002E-5</v>
      </c>
    </row>
    <row r="164" spans="1:26" x14ac:dyDescent="0.25">
      <c r="A164" s="1">
        <v>2025</v>
      </c>
      <c r="B164" s="4">
        <v>40210</v>
      </c>
      <c r="C164" s="1">
        <f t="shared" si="2"/>
        <v>11</v>
      </c>
      <c r="D164" s="2" t="s">
        <v>38</v>
      </c>
      <c r="E164" s="1" t="s">
        <v>25</v>
      </c>
      <c r="F164" s="1" t="s">
        <v>45</v>
      </c>
      <c r="G164" s="1" t="s">
        <v>64</v>
      </c>
      <c r="H164" s="4">
        <v>44130</v>
      </c>
      <c r="I164" s="1" t="s">
        <v>381</v>
      </c>
      <c r="J164" s="1" t="s">
        <v>649</v>
      </c>
      <c r="K164" s="3">
        <v>3.8587962962962968E-4</v>
      </c>
      <c r="L164" s="3">
        <v>3.9756944444444448E-4</v>
      </c>
      <c r="M164" s="3">
        <v>-1.1689814814814798E-5</v>
      </c>
      <c r="O164">
        <v>41</v>
      </c>
      <c r="P164">
        <v>12</v>
      </c>
      <c r="Q164" t="str">
        <v>JUAN PABLO MORALES GOMEZ</v>
      </c>
      <c r="R164" s="1" t="str">
        <v>AQUARIUM</v>
      </c>
      <c r="S164" s="1" t="str">
        <v>INFANTIL A</v>
      </c>
      <c r="T164" s="1" t="str">
        <v>M</v>
      </c>
      <c r="U164" s="1" vm="74">
        <v>43892</v>
      </c>
      <c r="V164" s="1" t="str">
        <v>PERLA DEL SINÚ</v>
      </c>
      <c r="W164" s="1" t="str">
        <v>50m LIBRE</v>
      </c>
      <c r="X164" s="3" vm="345">
        <v>4.6191406249999998E-4</v>
      </c>
      <c r="Y164" s="3" vm="7">
        <v>3.9756250000000002E-4</v>
      </c>
      <c r="Z164" s="3" vm="346">
        <v>6.4351562499999996E-5</v>
      </c>
    </row>
    <row r="165" spans="1:26" hidden="1" x14ac:dyDescent="0.25">
      <c r="A165" s="1">
        <v>2025</v>
      </c>
      <c r="B165" s="4">
        <v>40210</v>
      </c>
      <c r="C165" s="1">
        <f t="shared" si="2"/>
        <v>11</v>
      </c>
      <c r="D165" s="2" t="s">
        <v>38</v>
      </c>
      <c r="E165" s="1" t="s">
        <v>25</v>
      </c>
      <c r="F165" s="1" t="s">
        <v>45</v>
      </c>
      <c r="G165" s="1" t="s">
        <v>64</v>
      </c>
      <c r="H165" s="4">
        <v>44130</v>
      </c>
      <c r="I165" s="1" t="s">
        <v>381</v>
      </c>
      <c r="J165" s="1" t="s">
        <v>651</v>
      </c>
      <c r="K165" s="3">
        <v>9.1782407407407405E-4</v>
      </c>
      <c r="L165" s="3">
        <v>8.1018518518518516E-4</v>
      </c>
      <c r="M165" s="3">
        <v>1.0763888888888889E-4</v>
      </c>
      <c r="O165">
        <v>383</v>
      </c>
      <c r="P165">
        <v>12</v>
      </c>
      <c r="Q165" t="str">
        <v>JUAN PABLO MORALES GOMEZ</v>
      </c>
      <c r="R165" s="1" t="str">
        <v>AQUARIUM</v>
      </c>
      <c r="S165" s="1" t="str">
        <v>INFANTIL A</v>
      </c>
      <c r="T165" s="1" t="str">
        <v>M</v>
      </c>
      <c r="U165" s="1" t="str">
        <v>20/07/2024</v>
      </c>
      <c r="V165" s="1" t="str">
        <v>CHEQUEO DEPARTAMENTAL</v>
      </c>
      <c r="W165" s="1" t="str">
        <v>50m PECHO</v>
      </c>
      <c r="X165" s="3" vm="347">
        <v>6.5693749999999997E-4</v>
      </c>
      <c r="Y165" s="3" vm="47">
        <v>5.4976562500000002E-4</v>
      </c>
      <c r="Z165" s="3" vm="348">
        <v>1.0717187499999999E-4</v>
      </c>
    </row>
    <row r="166" spans="1:26" hidden="1" x14ac:dyDescent="0.25">
      <c r="A166" s="1">
        <v>2025</v>
      </c>
      <c r="B166" s="4">
        <v>40210</v>
      </c>
      <c r="C166" s="1">
        <f t="shared" si="2"/>
        <v>11</v>
      </c>
      <c r="D166" s="2" t="s">
        <v>38</v>
      </c>
      <c r="E166" s="1" t="s">
        <v>25</v>
      </c>
      <c r="F166" s="1" t="s">
        <v>45</v>
      </c>
      <c r="G166" s="1" t="s">
        <v>64</v>
      </c>
      <c r="H166" s="4">
        <v>44130</v>
      </c>
      <c r="I166" s="1" t="s">
        <v>381</v>
      </c>
      <c r="J166" s="1" t="s">
        <v>13</v>
      </c>
      <c r="K166" s="3">
        <v>4.153935185185185E-4</v>
      </c>
      <c r="L166" s="3">
        <v>4.6087962962962961E-4</v>
      </c>
      <c r="M166" s="3">
        <v>-4.5486111111111107E-5</v>
      </c>
      <c r="O166">
        <v>120</v>
      </c>
      <c r="P166">
        <v>15</v>
      </c>
      <c r="Q166" t="str">
        <v xml:space="preserve">Jhon eder Rivas Carbajal </v>
      </c>
      <c r="R166" s="1" t="str">
        <v>METEOROS DE URABA</v>
      </c>
      <c r="S166" s="1" t="str">
        <v>INFANTIL B</v>
      </c>
      <c r="T166" s="1" t="str">
        <v>M</v>
      </c>
      <c r="U166" s="1" vm="9">
        <v>44130</v>
      </c>
      <c r="V166" s="1" t="str">
        <v>V CAIMAN DE ORO</v>
      </c>
      <c r="W166" s="1" t="str">
        <v>50m ESPALDA</v>
      </c>
      <c r="X166" s="3" vm="349">
        <v>1.4469843749999999E-3</v>
      </c>
      <c r="Y166" s="3" t="str">
        <v>00:33,75</v>
      </c>
      <c r="Z166" s="3" vm="350">
        <v>1.056359375E-3</v>
      </c>
    </row>
    <row r="167" spans="1:26" hidden="1" x14ac:dyDescent="0.25">
      <c r="A167" s="1">
        <v>2025</v>
      </c>
      <c r="B167" s="4">
        <v>40632</v>
      </c>
      <c r="C167" s="1">
        <f t="shared" si="2"/>
        <v>10</v>
      </c>
      <c r="D167" s="2" t="s">
        <v>133</v>
      </c>
      <c r="E167" s="1" t="s">
        <v>364</v>
      </c>
      <c r="F167" s="1" t="s">
        <v>44</v>
      </c>
      <c r="G167" s="1" t="s">
        <v>64</v>
      </c>
      <c r="H167" s="4">
        <v>44130</v>
      </c>
      <c r="I167" s="1" t="s">
        <v>381</v>
      </c>
      <c r="J167" s="1" t="s">
        <v>649</v>
      </c>
      <c r="K167" s="3">
        <v>4.861111111111111E-4</v>
      </c>
      <c r="L167" s="3">
        <v>3.9756944444444448E-4</v>
      </c>
      <c r="M167" s="3">
        <v>8.8541666666666619E-5</v>
      </c>
      <c r="O167">
        <v>119</v>
      </c>
      <c r="P167">
        <v>15</v>
      </c>
      <c r="Q167" t="str">
        <v xml:space="preserve">Jhon eder Rivas Carbajal </v>
      </c>
      <c r="R167" s="1" t="str">
        <v>METEOROS DE URABA</v>
      </c>
      <c r="S167" s="1" t="str">
        <v>INFANTIL B</v>
      </c>
      <c r="T167" s="1" t="str">
        <v>M</v>
      </c>
      <c r="U167" s="1" vm="9">
        <v>44130</v>
      </c>
      <c r="V167" s="1" t="str">
        <v>V CAIMAN DE ORO</v>
      </c>
      <c r="W167" s="1" t="str">
        <v>50m LIBRE</v>
      </c>
      <c r="X167" s="3" vm="351">
        <v>1.0250000000000001E-3</v>
      </c>
      <c r="Y167" s="3" vm="67">
        <v>3.2395312500000002E-4</v>
      </c>
      <c r="Z167" s="3" vm="352">
        <v>7.0103906249999995E-4</v>
      </c>
    </row>
    <row r="168" spans="1:26" hidden="1" x14ac:dyDescent="0.25">
      <c r="A168" s="1">
        <v>2025</v>
      </c>
      <c r="B168" s="4">
        <v>40632</v>
      </c>
      <c r="C168" s="1">
        <f t="shared" si="2"/>
        <v>10</v>
      </c>
      <c r="D168" s="2" t="s">
        <v>133</v>
      </c>
      <c r="E168" s="1" t="s">
        <v>364</v>
      </c>
      <c r="F168" s="1" t="s">
        <v>44</v>
      </c>
      <c r="G168" s="1" t="s">
        <v>64</v>
      </c>
      <c r="H168" s="4">
        <v>44130</v>
      </c>
      <c r="I168" s="1" t="s">
        <v>381</v>
      </c>
      <c r="J168" s="1" t="s">
        <v>651</v>
      </c>
      <c r="K168" s="3">
        <v>1.0648148148148149E-3</v>
      </c>
      <c r="L168" s="3">
        <v>8.1018518518518516E-4</v>
      </c>
      <c r="M168" s="3">
        <v>2.5462962962962972E-4</v>
      </c>
      <c r="O168">
        <v>121</v>
      </c>
      <c r="P168">
        <v>15</v>
      </c>
      <c r="Q168" t="str">
        <v xml:space="preserve">Jhon eder Rivas Carbajal </v>
      </c>
      <c r="R168" s="1" t="str">
        <v>METEOROS DE URABA</v>
      </c>
      <c r="S168" s="1" t="str">
        <v>INFANTIL B</v>
      </c>
      <c r="T168" s="1" t="str">
        <v>M</v>
      </c>
      <c r="U168" s="1" vm="9">
        <v>44130</v>
      </c>
      <c r="V168" s="1" t="str">
        <v>V CAIMAN DE ORO</v>
      </c>
      <c r="W168" s="1" t="str">
        <v>50m MARIPOSA</v>
      </c>
      <c r="X168" s="3" vm="353">
        <v>1.2232578125E-3</v>
      </c>
      <c r="Y168" s="3" t="str">
        <v>00:29,96</v>
      </c>
      <c r="Z168" s="3" vm="354">
        <v>8.765E-4</v>
      </c>
    </row>
    <row r="169" spans="1:26" hidden="1" x14ac:dyDescent="0.25">
      <c r="A169" s="1">
        <v>2025</v>
      </c>
      <c r="B169" s="4">
        <v>40632</v>
      </c>
      <c r="C169" s="1">
        <f t="shared" si="2"/>
        <v>10</v>
      </c>
      <c r="D169" s="2" t="s">
        <v>133</v>
      </c>
      <c r="E169" s="1" t="s">
        <v>364</v>
      </c>
      <c r="F169" s="1" t="s">
        <v>44</v>
      </c>
      <c r="G169" s="1" t="s">
        <v>64</v>
      </c>
      <c r="H169" s="4">
        <v>44130</v>
      </c>
      <c r="I169" s="1" t="s">
        <v>381</v>
      </c>
      <c r="J169" s="1" t="s">
        <v>13</v>
      </c>
      <c r="K169" s="3">
        <v>5.7650462962962961E-4</v>
      </c>
      <c r="L169" s="3">
        <v>4.6087962962962961E-4</v>
      </c>
      <c r="M169" s="3">
        <v>1.1562500000000001E-4</v>
      </c>
      <c r="O169">
        <v>122</v>
      </c>
      <c r="P169">
        <v>15</v>
      </c>
      <c r="Q169" t="str">
        <v xml:space="preserve">Jhon eder Rivas Carbajal </v>
      </c>
      <c r="R169" s="1" t="str">
        <v>METEOROS DE URABA</v>
      </c>
      <c r="S169" s="1" t="str">
        <v>INFANTIL B</v>
      </c>
      <c r="T169" s="1" t="str">
        <v>M</v>
      </c>
      <c r="U169" s="1" vm="9">
        <v>44130</v>
      </c>
      <c r="V169" s="1" t="str">
        <v>V CAIMAN DE ORO</v>
      </c>
      <c r="W169" s="1" t="str">
        <v>50m PECHO</v>
      </c>
      <c r="X169" s="3" vm="355">
        <v>1.2583281249999999E-3</v>
      </c>
      <c r="Y169" s="3" vm="72">
        <v>4.3448437499999997E-4</v>
      </c>
      <c r="Z169" s="3" vm="356">
        <v>8.2383593750000002E-4</v>
      </c>
    </row>
    <row r="170" spans="1:26" hidden="1" x14ac:dyDescent="0.25">
      <c r="A170" s="1">
        <v>2025</v>
      </c>
      <c r="B170" s="4">
        <v>40632</v>
      </c>
      <c r="C170" s="1">
        <f t="shared" si="2"/>
        <v>10</v>
      </c>
      <c r="D170" s="2" t="s">
        <v>133</v>
      </c>
      <c r="E170" s="1" t="s">
        <v>364</v>
      </c>
      <c r="F170" s="1" t="s">
        <v>44</v>
      </c>
      <c r="G170" s="1" t="s">
        <v>64</v>
      </c>
      <c r="H170" s="4">
        <v>44130</v>
      </c>
      <c r="I170" s="1" t="s">
        <v>381</v>
      </c>
      <c r="J170" s="1" t="s">
        <v>12</v>
      </c>
      <c r="K170" s="3">
        <v>7.0671296296296302E-4</v>
      </c>
      <c r="L170" s="3">
        <v>5.4976851851851855E-4</v>
      </c>
      <c r="M170" s="3">
        <v>1.5694444444444447E-4</v>
      </c>
      <c r="O170">
        <v>137</v>
      </c>
      <c r="P170">
        <v>14</v>
      </c>
      <c r="Q170" t="str">
        <v xml:space="preserve">Juan José Scott palacios </v>
      </c>
      <c r="R170" s="1" t="str">
        <v>METEOROS DE URABA</v>
      </c>
      <c r="S170" s="1" t="str">
        <v>INFANTIL B</v>
      </c>
      <c r="T170" s="1" t="str">
        <v>M</v>
      </c>
      <c r="U170" s="1" vm="9">
        <v>44130</v>
      </c>
      <c r="V170" s="1" t="str">
        <v>V CAIMAN DE ORO</v>
      </c>
      <c r="W170" s="1" t="str">
        <v>50m ESPALDA</v>
      </c>
      <c r="X170" s="3" vm="357">
        <v>6.0103906250000001E-4</v>
      </c>
      <c r="Y170" s="3" t="str">
        <v>00:35,89</v>
      </c>
      <c r="Z170" s="3" vm="358">
        <v>1.8564062499999999E-4</v>
      </c>
    </row>
    <row r="171" spans="1:26" hidden="1" x14ac:dyDescent="0.25">
      <c r="A171" s="1">
        <v>2025</v>
      </c>
      <c r="B171" s="4">
        <v>39558</v>
      </c>
      <c r="C171" s="1">
        <f t="shared" si="2"/>
        <v>13</v>
      </c>
      <c r="D171" s="2" t="s">
        <v>412</v>
      </c>
      <c r="E171" s="1" t="s">
        <v>367</v>
      </c>
      <c r="F171" s="1" t="s">
        <v>46</v>
      </c>
      <c r="G171" s="1" t="s">
        <v>64</v>
      </c>
      <c r="H171" s="4" t="s">
        <v>383</v>
      </c>
      <c r="I171" s="1" t="s">
        <v>388</v>
      </c>
      <c r="J171" s="1" t="s">
        <v>653</v>
      </c>
      <c r="K171" s="3">
        <v>4.5688657407407405E-3</v>
      </c>
      <c r="L171" s="3">
        <v>3.5520833333333329E-3</v>
      </c>
      <c r="M171" s="3">
        <v>1.0167824074074077E-3</v>
      </c>
      <c r="O171">
        <v>136</v>
      </c>
      <c r="P171">
        <v>14</v>
      </c>
      <c r="Q171" t="str">
        <v xml:space="preserve">Juan José Scott palacios </v>
      </c>
      <c r="R171" s="1" t="str">
        <v>METEOROS DE URABA</v>
      </c>
      <c r="S171" s="1" t="str">
        <v>INFANTIL B</v>
      </c>
      <c r="T171" s="1" t="str">
        <v>M</v>
      </c>
      <c r="U171" s="1" vm="9">
        <v>44130</v>
      </c>
      <c r="V171" s="1" t="str">
        <v>V CAIMAN DE ORO</v>
      </c>
      <c r="W171" s="1" t="str">
        <v>50m LIBRE</v>
      </c>
      <c r="X171" s="3" vm="51">
        <v>4.5971875E-4</v>
      </c>
      <c r="Y171" s="3" vm="29">
        <v>3.398125E-4</v>
      </c>
      <c r="Z171" s="3" vm="359">
        <v>1.1990625E-4</v>
      </c>
    </row>
    <row r="172" spans="1:26" hidden="1" x14ac:dyDescent="0.25">
      <c r="A172" s="1">
        <v>2025</v>
      </c>
      <c r="B172" s="4">
        <v>39558</v>
      </c>
      <c r="C172" s="1">
        <f t="shared" si="2"/>
        <v>13</v>
      </c>
      <c r="D172" s="2" t="s">
        <v>412</v>
      </c>
      <c r="E172" s="1" t="s">
        <v>367</v>
      </c>
      <c r="F172" s="1" t="s">
        <v>46</v>
      </c>
      <c r="G172" s="1" t="s">
        <v>64</v>
      </c>
      <c r="H172" s="4" t="s">
        <v>383</v>
      </c>
      <c r="I172" s="1" t="s">
        <v>388</v>
      </c>
      <c r="J172" s="1" t="s">
        <v>652</v>
      </c>
      <c r="K172" s="3">
        <v>2.1452546296296298E-3</v>
      </c>
      <c r="L172" s="3">
        <v>1.6855324074074073E-3</v>
      </c>
      <c r="M172" s="3">
        <v>4.5972222222222248E-4</v>
      </c>
      <c r="O172">
        <v>138</v>
      </c>
      <c r="P172">
        <v>14</v>
      </c>
      <c r="Q172" t="str">
        <v xml:space="preserve">Juan José Scott palacios </v>
      </c>
      <c r="R172" s="1" t="str">
        <v>METEOROS DE URABA</v>
      </c>
      <c r="S172" s="1" t="str">
        <v>INFANTIL B</v>
      </c>
      <c r="T172" s="1" t="str">
        <v>M</v>
      </c>
      <c r="U172" s="1" vm="9">
        <v>44130</v>
      </c>
      <c r="V172" s="1" t="str">
        <v>V CAIMAN DE ORO</v>
      </c>
      <c r="W172" s="1" t="str">
        <v>50m MARIPOSA</v>
      </c>
      <c r="X172" s="3" vm="360">
        <v>6.1816406250000001E-4</v>
      </c>
      <c r="Y172" s="3" t="str">
        <v>00:32,97</v>
      </c>
      <c r="Z172" s="3" vm="361">
        <v>2.3657031249999999E-4</v>
      </c>
    </row>
    <row r="173" spans="1:26" hidden="1" x14ac:dyDescent="0.25">
      <c r="A173" s="1">
        <v>2025</v>
      </c>
      <c r="B173" s="4">
        <v>39884</v>
      </c>
      <c r="C173" s="1">
        <f t="shared" si="2"/>
        <v>12</v>
      </c>
      <c r="D173" s="2" t="s">
        <v>417</v>
      </c>
      <c r="E173" s="1" t="s">
        <v>369</v>
      </c>
      <c r="F173" s="1" t="s">
        <v>46</v>
      </c>
      <c r="G173" s="1" t="s">
        <v>64</v>
      </c>
      <c r="H173" s="4" t="s">
        <v>383</v>
      </c>
      <c r="I173" s="1" t="s">
        <v>388</v>
      </c>
      <c r="J173" s="1" t="s">
        <v>653</v>
      </c>
      <c r="K173" s="3">
        <v>5.7537037037037036E-3</v>
      </c>
      <c r="L173" s="3">
        <v>3.8194444444444443E-3</v>
      </c>
      <c r="M173" s="3">
        <v>1.9342592592592593E-3</v>
      </c>
      <c r="O173">
        <v>246</v>
      </c>
      <c r="P173">
        <v>12</v>
      </c>
      <c r="Q173" t="str">
        <v>Juan camilo Acevedo Campo</v>
      </c>
      <c r="R173" s="1" t="str">
        <v>AQUARIUM</v>
      </c>
      <c r="S173" s="1" t="str">
        <v>INFANTIL A</v>
      </c>
      <c r="T173" s="1" t="str">
        <v>M</v>
      </c>
      <c r="U173" s="1" t="str">
        <v>17/02/2024</v>
      </c>
      <c r="V173" s="1" t="str">
        <v>CHEQUEO DEPARTAMENTAL</v>
      </c>
      <c r="W173" s="1" t="str">
        <v>100m LIBRE</v>
      </c>
      <c r="X173" s="3" vm="362">
        <v>1.3295078125E-3</v>
      </c>
      <c r="Y173" s="3" vm="4">
        <v>8.1018518518518516E-4</v>
      </c>
      <c r="Z173" s="3" vm="363">
        <v>5.1932812500000004E-4</v>
      </c>
    </row>
    <row r="174" spans="1:26" hidden="1" x14ac:dyDescent="0.25">
      <c r="A174" s="1">
        <v>2025</v>
      </c>
      <c r="B174" s="4">
        <v>39884</v>
      </c>
      <c r="C174" s="1">
        <f t="shared" si="2"/>
        <v>12</v>
      </c>
      <c r="D174" s="2" t="s">
        <v>417</v>
      </c>
      <c r="E174" s="1" t="s">
        <v>369</v>
      </c>
      <c r="F174" s="1" t="s">
        <v>46</v>
      </c>
      <c r="G174" s="1" t="s">
        <v>64</v>
      </c>
      <c r="H174" s="4" t="s">
        <v>383</v>
      </c>
      <c r="I174" s="1" t="s">
        <v>388</v>
      </c>
      <c r="J174" s="1" t="s">
        <v>652</v>
      </c>
      <c r="K174" s="3">
        <v>2.9850694444444447E-3</v>
      </c>
      <c r="L174" s="3">
        <v>1.8518518518518517E-3</v>
      </c>
      <c r="M174" s="3">
        <v>1.133217592592593E-3</v>
      </c>
      <c r="O174">
        <v>191</v>
      </c>
      <c r="P174">
        <v>12</v>
      </c>
      <c r="Q174" t="str">
        <v>Juan camilo Acevedo Campo</v>
      </c>
      <c r="R174" s="1" t="str">
        <v>AQUARIUM</v>
      </c>
      <c r="S174" s="1" t="str">
        <v>INFANTIL A</v>
      </c>
      <c r="T174" s="1" t="str">
        <v>M</v>
      </c>
      <c r="U174" s="1" t="str">
        <v>16/03/2024</v>
      </c>
      <c r="V174" s="1" t="str">
        <v>CHEQUEO DEPARTAMENTAL</v>
      </c>
      <c r="W174" s="1" t="str">
        <v>400m LIBRE</v>
      </c>
      <c r="X174" s="3" vm="364">
        <v>5.6265000000000004E-3</v>
      </c>
      <c r="Y174" s="3" vm="60">
        <v>3.8194444444444443E-3</v>
      </c>
      <c r="Z174" s="3" vm="365">
        <v>1.8070546875000001E-3</v>
      </c>
    </row>
    <row r="175" spans="1:26" hidden="1" x14ac:dyDescent="0.25">
      <c r="A175" s="1">
        <v>2025</v>
      </c>
      <c r="B175" s="4">
        <v>39884</v>
      </c>
      <c r="C175" s="1">
        <f t="shared" si="2"/>
        <v>12</v>
      </c>
      <c r="D175" s="2" t="s">
        <v>417</v>
      </c>
      <c r="E175" s="1" t="s">
        <v>369</v>
      </c>
      <c r="F175" s="1" t="s">
        <v>46</v>
      </c>
      <c r="G175" s="1" t="s">
        <v>64</v>
      </c>
      <c r="H175" s="4" t="s">
        <v>383</v>
      </c>
      <c r="I175" s="1" t="s">
        <v>388</v>
      </c>
      <c r="J175" s="1" t="s">
        <v>12</v>
      </c>
      <c r="K175" s="3">
        <v>7.8020833333333327E-4</v>
      </c>
      <c r="L175" s="3">
        <v>5.4976851851851855E-4</v>
      </c>
      <c r="M175" s="3">
        <v>2.3043981481481472E-4</v>
      </c>
      <c r="O175">
        <v>245</v>
      </c>
      <c r="P175">
        <v>12</v>
      </c>
      <c r="Q175" t="str">
        <v>Juan camilo Acevedo Campo</v>
      </c>
      <c r="R175" s="1" t="str">
        <v>AQUARIUM</v>
      </c>
      <c r="S175" s="1" t="str">
        <v>INFANTIL A</v>
      </c>
      <c r="T175" s="1" t="str">
        <v>M</v>
      </c>
      <c r="U175" s="1" t="str">
        <v>17/02/2024</v>
      </c>
      <c r="V175" s="1" t="str">
        <v>CHEQUEO DEPARTAMENTAL</v>
      </c>
      <c r="W175" s="1" t="str">
        <v>50m LIBRE</v>
      </c>
      <c r="X175" s="3" vm="366">
        <v>5.8512500000000003E-4</v>
      </c>
      <c r="Y175" s="3" vm="7">
        <v>3.9756250000000002E-4</v>
      </c>
      <c r="Z175" s="3" vm="367">
        <v>1.875546875E-4</v>
      </c>
    </row>
    <row r="176" spans="1:26" hidden="1" x14ac:dyDescent="0.25">
      <c r="A176" s="1">
        <v>2025</v>
      </c>
      <c r="B176" s="4">
        <v>39569</v>
      </c>
      <c r="C176" s="1">
        <f t="shared" si="2"/>
        <v>13</v>
      </c>
      <c r="D176" s="2" t="s">
        <v>410</v>
      </c>
      <c r="E176" s="1" t="s">
        <v>369</v>
      </c>
      <c r="F176" s="1" t="s">
        <v>46</v>
      </c>
      <c r="G176" s="1" t="s">
        <v>64</v>
      </c>
      <c r="H176" s="4" t="s">
        <v>383</v>
      </c>
      <c r="I176" s="1" t="s">
        <v>388</v>
      </c>
      <c r="J176" s="1" t="s">
        <v>653</v>
      </c>
      <c r="K176" s="3">
        <v>5.0248842592592593E-3</v>
      </c>
      <c r="L176" s="3">
        <v>3.5520833333333329E-3</v>
      </c>
      <c r="M176" s="3">
        <v>1.4728009259259264E-3</v>
      </c>
      <c r="O176">
        <v>32</v>
      </c>
      <c r="P176">
        <v>12</v>
      </c>
      <c r="Q176" t="str">
        <v>Juan camilo Acevedo Campo</v>
      </c>
      <c r="R176" s="1" t="str">
        <v>AQUARIUM</v>
      </c>
      <c r="S176" s="1" t="str">
        <v>INFANTIL A</v>
      </c>
      <c r="T176" s="1" t="str">
        <v>M</v>
      </c>
      <c r="U176" s="1" vm="74">
        <v>43892</v>
      </c>
      <c r="V176" s="1" t="str">
        <v>PERLA DEL SINÚ</v>
      </c>
      <c r="W176" s="1" t="str">
        <v>50m MARIPOSA</v>
      </c>
      <c r="X176" s="3" vm="368">
        <v>7.6457812499999996E-4</v>
      </c>
      <c r="Y176" s="3" vm="16">
        <v>4.6087500000000002E-4</v>
      </c>
      <c r="Z176" s="3" vm="369">
        <v>3.0370312499999999E-4</v>
      </c>
    </row>
    <row r="177" spans="1:26" hidden="1" x14ac:dyDescent="0.25">
      <c r="A177" s="1">
        <v>2025</v>
      </c>
      <c r="B177" s="4">
        <v>39569</v>
      </c>
      <c r="C177" s="1">
        <f t="shared" si="2"/>
        <v>13</v>
      </c>
      <c r="D177" s="2" t="s">
        <v>410</v>
      </c>
      <c r="E177" s="1" t="s">
        <v>369</v>
      </c>
      <c r="F177" s="1" t="s">
        <v>46</v>
      </c>
      <c r="G177" s="1" t="s">
        <v>64</v>
      </c>
      <c r="H177" s="4" t="s">
        <v>383</v>
      </c>
      <c r="I177" s="1" t="s">
        <v>388</v>
      </c>
      <c r="J177" s="1" t="s">
        <v>652</v>
      </c>
      <c r="K177" s="3">
        <v>2.421875E-3</v>
      </c>
      <c r="L177" s="3">
        <v>1.6855324074074073E-3</v>
      </c>
      <c r="M177" s="3">
        <v>7.3634259259259269E-4</v>
      </c>
      <c r="O177">
        <v>192</v>
      </c>
      <c r="P177">
        <v>12</v>
      </c>
      <c r="Q177" t="str">
        <v>Juan camilo Acevedo Campo</v>
      </c>
      <c r="R177" s="1" t="str">
        <v>AQUARIUM</v>
      </c>
      <c r="S177" s="1" t="str">
        <v>INFANTIL A</v>
      </c>
      <c r="T177" s="1" t="str">
        <v>M</v>
      </c>
      <c r="U177" s="1" t="str">
        <v>16/03/2024</v>
      </c>
      <c r="V177" s="1" t="str">
        <v>CHEQUEO DEPARTAMENTAL</v>
      </c>
      <c r="W177" s="1" t="str">
        <v>50m PECHO</v>
      </c>
      <c r="X177" s="3" vm="370">
        <v>7.3749999999999998E-4</v>
      </c>
      <c r="Y177" s="3" vm="47">
        <v>5.4976562500000002E-4</v>
      </c>
      <c r="Z177" s="3" vm="371">
        <v>1.8772656249999999E-4</v>
      </c>
    </row>
    <row r="178" spans="1:26" x14ac:dyDescent="0.25">
      <c r="A178" s="1">
        <v>2025</v>
      </c>
      <c r="B178" s="4">
        <v>39569</v>
      </c>
      <c r="C178" s="1">
        <f t="shared" si="2"/>
        <v>13</v>
      </c>
      <c r="D178" s="2" t="s">
        <v>410</v>
      </c>
      <c r="E178" s="1" t="s">
        <v>369</v>
      </c>
      <c r="F178" s="1" t="s">
        <v>46</v>
      </c>
      <c r="G178" s="1" t="s">
        <v>64</v>
      </c>
      <c r="H178" s="4" t="s">
        <v>383</v>
      </c>
      <c r="I178" s="1" t="s">
        <v>388</v>
      </c>
      <c r="J178" s="1" t="s">
        <v>12</v>
      </c>
      <c r="K178" s="3">
        <v>8.17824074074074E-4</v>
      </c>
      <c r="L178" s="3">
        <v>4.8611111111111104E-4</v>
      </c>
      <c r="M178" s="3">
        <v>3.3171296296296296E-4</v>
      </c>
      <c r="O178">
        <v>140</v>
      </c>
      <c r="P178">
        <v>14</v>
      </c>
      <c r="Q178" t="str">
        <v>MATHIAS NEGRETE ECHEVERRIA</v>
      </c>
      <c r="R178" s="1" t="str">
        <v>DELFINES</v>
      </c>
      <c r="S178" s="1" t="str">
        <v>INFANTIL B</v>
      </c>
      <c r="T178" s="1" t="str">
        <v>M</v>
      </c>
      <c r="U178" s="1" vm="9">
        <v>44130</v>
      </c>
      <c r="V178" s="1" t="str">
        <v>V CAIMAN DE ORO</v>
      </c>
      <c r="W178" s="1" t="str">
        <v>100m LIBRE</v>
      </c>
      <c r="X178" s="3" vm="372">
        <v>7.2267968750000001E-4</v>
      </c>
      <c r="Y178" s="3" vm="23">
        <v>7.5462499999999998E-4</v>
      </c>
      <c r="Z178" s="3">
        <v>-3.1944444444444468E-5</v>
      </c>
    </row>
    <row r="179" spans="1:26" x14ac:dyDescent="0.25">
      <c r="A179" s="1">
        <v>2025</v>
      </c>
      <c r="B179" s="4">
        <v>40875</v>
      </c>
      <c r="C179" s="1">
        <f t="shared" si="2"/>
        <v>10</v>
      </c>
      <c r="D179" s="2" t="s">
        <v>184</v>
      </c>
      <c r="E179" s="1" t="s">
        <v>367</v>
      </c>
      <c r="F179" s="1" t="s">
        <v>44</v>
      </c>
      <c r="G179" s="1" t="s">
        <v>64</v>
      </c>
      <c r="H179" s="4" t="s">
        <v>383</v>
      </c>
      <c r="I179" s="1" t="s">
        <v>388</v>
      </c>
      <c r="J179" s="1" t="s">
        <v>653</v>
      </c>
      <c r="K179" s="3">
        <v>6.4311342592592588E-3</v>
      </c>
      <c r="L179" s="3">
        <v>3.8194444444444443E-3</v>
      </c>
      <c r="M179" s="3">
        <v>2.6116898148148145E-3</v>
      </c>
      <c r="O179">
        <v>386</v>
      </c>
      <c r="P179">
        <v>14</v>
      </c>
      <c r="Q179" t="str">
        <v>MATHIAS NEGRETE ECHEVERRIA</v>
      </c>
      <c r="R179" s="1" t="str">
        <v>DELFINES</v>
      </c>
      <c r="S179" s="1" t="str">
        <v>INFANTIL B</v>
      </c>
      <c r="T179" s="1" t="str">
        <v>M</v>
      </c>
      <c r="U179" s="1" t="str">
        <v>20/07/2024</v>
      </c>
      <c r="V179" s="1" t="str">
        <v>CHEQUEO DEPARTAMENTAL</v>
      </c>
      <c r="W179" s="1" t="str">
        <v>100m MARIPOSA</v>
      </c>
      <c r="X179" s="3" vm="373">
        <v>8.7383593750000005E-4</v>
      </c>
      <c r="Y179" s="3" t="str">
        <v>01:16,70</v>
      </c>
      <c r="Z179" s="3">
        <v>-1.3888888888888913E-5</v>
      </c>
    </row>
    <row r="180" spans="1:26" x14ac:dyDescent="0.25">
      <c r="A180" s="1">
        <v>2025</v>
      </c>
      <c r="B180" s="4">
        <v>40875</v>
      </c>
      <c r="C180" s="1">
        <f t="shared" si="2"/>
        <v>10</v>
      </c>
      <c r="D180" s="2" t="s">
        <v>184</v>
      </c>
      <c r="E180" s="1" t="s">
        <v>367</v>
      </c>
      <c r="F180" s="1" t="s">
        <v>44</v>
      </c>
      <c r="G180" s="1" t="s">
        <v>64</v>
      </c>
      <c r="H180" s="4" t="s">
        <v>383</v>
      </c>
      <c r="I180" s="1" t="s">
        <v>388</v>
      </c>
      <c r="J180" s="1" t="s">
        <v>12</v>
      </c>
      <c r="K180" s="3">
        <v>8.4629629629629638E-4</v>
      </c>
      <c r="L180" s="3">
        <v>5.4976851851851855E-4</v>
      </c>
      <c r="M180" s="3">
        <v>2.9652777777777783E-4</v>
      </c>
      <c r="O180">
        <v>413</v>
      </c>
      <c r="P180">
        <v>14</v>
      </c>
      <c r="Q180" t="str">
        <v>MATHIAS NEGRETE ECHEVERRIA</v>
      </c>
      <c r="R180" s="1" t="str">
        <v>DELFINES</v>
      </c>
      <c r="S180" s="1" t="str">
        <v>INFANTIL B</v>
      </c>
      <c r="T180" s="1" t="str">
        <v>M</v>
      </c>
      <c r="U180" s="1" t="str">
        <v>4/05/2024</v>
      </c>
      <c r="V180" s="1" t="str">
        <v>CHEQUEO DEPARTAMENTAL</v>
      </c>
      <c r="W180" s="1" t="str">
        <v>100m PECHO</v>
      </c>
      <c r="X180" s="3" vm="374">
        <v>1.00775E-3</v>
      </c>
      <c r="Y180" s="3" vm="101">
        <v>1.033328125E-3</v>
      </c>
      <c r="Z180" s="3">
        <v>-2.5578703703703874E-5</v>
      </c>
    </row>
    <row r="181" spans="1:26" x14ac:dyDescent="0.25">
      <c r="A181" s="1">
        <v>2025</v>
      </c>
      <c r="B181" s="4">
        <v>38990</v>
      </c>
      <c r="C181" s="1">
        <f t="shared" si="2"/>
        <v>15</v>
      </c>
      <c r="D181" s="2" t="s">
        <v>405</v>
      </c>
      <c r="E181" s="1" t="s">
        <v>362</v>
      </c>
      <c r="F181" s="1" t="s">
        <v>47</v>
      </c>
      <c r="G181" s="1" t="s">
        <v>64</v>
      </c>
      <c r="H181" s="4" t="s">
        <v>383</v>
      </c>
      <c r="I181" s="1" t="s">
        <v>388</v>
      </c>
      <c r="J181" s="1" t="s">
        <v>653</v>
      </c>
      <c r="K181" s="3">
        <v>3.6368055555555559E-3</v>
      </c>
      <c r="L181" s="3">
        <v>3.3872685185185182E-3</v>
      </c>
      <c r="M181" s="3">
        <v>2.495370370370377E-4</v>
      </c>
      <c r="O181">
        <v>198</v>
      </c>
      <c r="P181">
        <v>14</v>
      </c>
      <c r="Q181" t="str">
        <v>MATHIAS NEGRETE ECHEVERRIA</v>
      </c>
      <c r="R181" s="1" t="str">
        <v>DELFINES</v>
      </c>
      <c r="S181" s="1" t="str">
        <v>INFANTIL B</v>
      </c>
      <c r="T181" s="1" t="str">
        <v>M</v>
      </c>
      <c r="U181" s="1" t="str">
        <v>16/03/2024</v>
      </c>
      <c r="V181" s="1" t="str">
        <v>CHEQUEO DEPARTAMENTAL</v>
      </c>
      <c r="W181" s="1" t="str">
        <v>200m LIBRE</v>
      </c>
      <c r="X181" s="3" vm="375">
        <v>1.6843750000000001E-3</v>
      </c>
      <c r="Y181" s="3" vm="50">
        <v>1.68553125E-3</v>
      </c>
      <c r="Z181" s="3">
        <v>-1.1574074074071836E-6</v>
      </c>
    </row>
    <row r="182" spans="1:26" x14ac:dyDescent="0.25">
      <c r="A182" s="1">
        <v>2025</v>
      </c>
      <c r="B182" s="4">
        <v>39082</v>
      </c>
      <c r="C182" s="1">
        <f t="shared" si="2"/>
        <v>14</v>
      </c>
      <c r="D182" s="2" t="s">
        <v>411</v>
      </c>
      <c r="E182" s="1" t="s">
        <v>369</v>
      </c>
      <c r="F182" s="1" t="s">
        <v>47</v>
      </c>
      <c r="G182" s="1" t="s">
        <v>64</v>
      </c>
      <c r="H182" s="4" t="s">
        <v>383</v>
      </c>
      <c r="I182" s="1" t="s">
        <v>388</v>
      </c>
      <c r="J182" s="1" t="s">
        <v>653</v>
      </c>
      <c r="K182" s="3">
        <v>4.43287037037037E-3</v>
      </c>
      <c r="L182" s="3">
        <v>3.5520833333333329E-3</v>
      </c>
      <c r="M182" s="3">
        <v>8.8078703703703713E-4</v>
      </c>
      <c r="O182">
        <v>354</v>
      </c>
      <c r="P182">
        <v>14</v>
      </c>
      <c r="Q182" t="str">
        <v>MATHIAS NEGRETE ECHEVERRIA</v>
      </c>
      <c r="R182" s="1" t="str">
        <v>DELFINES</v>
      </c>
      <c r="S182" s="1" t="str">
        <v>INFANTIL B</v>
      </c>
      <c r="T182" s="1" t="str">
        <v>M</v>
      </c>
      <c r="U182" s="1" t="str">
        <v>19/10/2024</v>
      </c>
      <c r="V182" s="1" t="str">
        <v>CHEQUEO DEPARTAMENTAL</v>
      </c>
      <c r="W182" s="1" t="str">
        <v>400m LIBRE</v>
      </c>
      <c r="X182" s="3" vm="376">
        <v>3.4602968749999998E-3</v>
      </c>
      <c r="Y182" s="3" vm="26">
        <v>3.5520781250000001E-3</v>
      </c>
      <c r="Z182" s="3">
        <v>-9.1782407407406744E-5</v>
      </c>
    </row>
    <row r="183" spans="1:26" x14ac:dyDescent="0.25">
      <c r="A183" s="1">
        <v>2025</v>
      </c>
      <c r="B183" s="4">
        <v>39082</v>
      </c>
      <c r="C183" s="1">
        <f t="shared" si="2"/>
        <v>14</v>
      </c>
      <c r="D183" s="2" t="s">
        <v>411</v>
      </c>
      <c r="E183" s="1" t="s">
        <v>369</v>
      </c>
      <c r="F183" s="1" t="s">
        <v>47</v>
      </c>
      <c r="G183" s="1" t="s">
        <v>64</v>
      </c>
      <c r="H183" s="4" t="s">
        <v>383</v>
      </c>
      <c r="I183" s="1" t="s">
        <v>388</v>
      </c>
      <c r="J183" s="1" t="s">
        <v>652</v>
      </c>
      <c r="K183" s="3">
        <v>2.6568287037037038E-3</v>
      </c>
      <c r="L183" s="3">
        <v>1.6855324074074073E-3</v>
      </c>
      <c r="M183" s="3">
        <v>9.7129629629629649E-4</v>
      </c>
      <c r="O183">
        <v>414</v>
      </c>
      <c r="P183">
        <v>14</v>
      </c>
      <c r="Q183" t="str">
        <v>MATHIAS NEGRETE ECHEVERRIA</v>
      </c>
      <c r="R183" s="1" t="str">
        <v>DELFINES</v>
      </c>
      <c r="S183" s="1" t="str">
        <v>INFANTIL B</v>
      </c>
      <c r="T183" s="1" t="str">
        <v>M</v>
      </c>
      <c r="U183" s="1" t="str">
        <v>4/05/2024</v>
      </c>
      <c r="V183" s="1" t="str">
        <v>CHEQUEO DEPARTAMENTAL</v>
      </c>
      <c r="W183" s="1" t="str">
        <v>50m ESPALDA</v>
      </c>
      <c r="X183" s="3" vm="377">
        <v>4.0439062500000002E-4</v>
      </c>
      <c r="Y183" s="3" t="str">
        <v>00:35,89</v>
      </c>
      <c r="Z183" s="3">
        <v>-1.0995370370370358E-5</v>
      </c>
    </row>
    <row r="184" spans="1:26" x14ac:dyDescent="0.25">
      <c r="A184" s="1">
        <v>2025</v>
      </c>
      <c r="B184" s="4">
        <v>39082</v>
      </c>
      <c r="C184" s="1">
        <f t="shared" si="2"/>
        <v>14</v>
      </c>
      <c r="D184" s="2" t="s">
        <v>411</v>
      </c>
      <c r="E184" s="1" t="s">
        <v>369</v>
      </c>
      <c r="F184" s="1" t="s">
        <v>47</v>
      </c>
      <c r="G184" s="1" t="s">
        <v>64</v>
      </c>
      <c r="H184" s="4" t="s">
        <v>383</v>
      </c>
      <c r="I184" s="1" t="s">
        <v>388</v>
      </c>
      <c r="J184" s="1" t="s">
        <v>12</v>
      </c>
      <c r="K184" s="3">
        <v>5.6168981481481478E-4</v>
      </c>
      <c r="L184" s="3">
        <v>4.7604166666666671E-4</v>
      </c>
      <c r="M184" s="3">
        <v>8.5648148148148064E-5</v>
      </c>
      <c r="O184">
        <v>139</v>
      </c>
      <c r="P184">
        <v>14</v>
      </c>
      <c r="Q184" t="str">
        <v>MATHIAS NEGRETE ECHEVERRIA</v>
      </c>
      <c r="R184" s="1" t="str">
        <v>DELFINES</v>
      </c>
      <c r="S184" s="1" t="str">
        <v>INFANTIL B</v>
      </c>
      <c r="T184" s="1" t="str">
        <v>M</v>
      </c>
      <c r="U184" s="1" vm="9">
        <v>44130</v>
      </c>
      <c r="V184" s="1" t="str">
        <v>V CAIMAN DE ORO</v>
      </c>
      <c r="W184" s="1" t="str">
        <v>50m LIBRE</v>
      </c>
      <c r="X184" s="3" vm="378">
        <v>3.2117968750000001E-4</v>
      </c>
      <c r="Y184" s="3" vm="29">
        <v>3.398125E-4</v>
      </c>
      <c r="Z184" s="3">
        <v>-1.8634259259259255E-5</v>
      </c>
    </row>
    <row r="185" spans="1:26" x14ac:dyDescent="0.25">
      <c r="A185" s="1">
        <v>2025</v>
      </c>
      <c r="B185" s="4">
        <v>39727</v>
      </c>
      <c r="C185" s="1">
        <f t="shared" si="2"/>
        <v>13</v>
      </c>
      <c r="D185" s="2" t="s">
        <v>409</v>
      </c>
      <c r="E185" s="1" t="s">
        <v>369</v>
      </c>
      <c r="F185" s="1" t="s">
        <v>46</v>
      </c>
      <c r="G185" s="1" t="s">
        <v>64</v>
      </c>
      <c r="H185" s="4" t="s">
        <v>383</v>
      </c>
      <c r="I185" s="1" t="s">
        <v>388</v>
      </c>
      <c r="J185" s="1" t="s">
        <v>653</v>
      </c>
      <c r="K185" s="3">
        <v>4.1009259259259263E-3</v>
      </c>
      <c r="L185" s="3">
        <v>3.5520833333333329E-3</v>
      </c>
      <c r="M185" s="3">
        <v>5.4884259259259339E-4</v>
      </c>
      <c r="O185">
        <v>355</v>
      </c>
      <c r="P185">
        <v>14</v>
      </c>
      <c r="Q185" t="str">
        <v>MATHIAS NEGRETE ECHEVERRIA</v>
      </c>
      <c r="R185" s="1" t="str">
        <v>DELFINES</v>
      </c>
      <c r="S185" s="1" t="str">
        <v>INFANTIL B</v>
      </c>
      <c r="T185" s="1" t="str">
        <v>M</v>
      </c>
      <c r="U185" s="1" t="str">
        <v>19/10/2024</v>
      </c>
      <c r="V185" s="1" t="str">
        <v>CHEQUEO DEPARTAMENTAL</v>
      </c>
      <c r="W185" s="1" t="str">
        <v>50m MARIPOSA</v>
      </c>
      <c r="X185" s="3" vm="379">
        <v>3.5914062499999998E-4</v>
      </c>
      <c r="Y185" s="3" t="str">
        <v>00:32,97</v>
      </c>
      <c r="Z185" s="3">
        <v>-2.2453703703703676E-5</v>
      </c>
    </row>
    <row r="186" spans="1:26" x14ac:dyDescent="0.25">
      <c r="A186" s="1">
        <v>2025</v>
      </c>
      <c r="B186" s="4">
        <v>39727</v>
      </c>
      <c r="C186" s="1">
        <f t="shared" si="2"/>
        <v>13</v>
      </c>
      <c r="D186" s="2" t="s">
        <v>409</v>
      </c>
      <c r="E186" s="1" t="s">
        <v>369</v>
      </c>
      <c r="F186" s="1" t="s">
        <v>46</v>
      </c>
      <c r="G186" s="1" t="s">
        <v>64</v>
      </c>
      <c r="H186" s="4" t="s">
        <v>383</v>
      </c>
      <c r="I186" s="1" t="s">
        <v>388</v>
      </c>
      <c r="J186" s="1" t="s">
        <v>652</v>
      </c>
      <c r="K186" s="3">
        <v>1.9422453703703704E-3</v>
      </c>
      <c r="L186" s="3">
        <v>1.6855324074074073E-3</v>
      </c>
      <c r="M186" s="3">
        <v>2.5671296296296314E-4</v>
      </c>
      <c r="O186">
        <v>385</v>
      </c>
      <c r="P186">
        <v>14</v>
      </c>
      <c r="Q186" t="str">
        <v>MATHIAS NEGRETE ECHEVERRIA</v>
      </c>
      <c r="R186" s="1" t="str">
        <v>DELFINES</v>
      </c>
      <c r="S186" s="1" t="str">
        <v>INFANTIL B</v>
      </c>
      <c r="T186" s="1" t="str">
        <v>M</v>
      </c>
      <c r="U186" s="1" t="str">
        <v>20/07/2024</v>
      </c>
      <c r="V186" s="1" t="str">
        <v>CHEQUEO DEPARTAMENTAL</v>
      </c>
      <c r="W186" s="1" t="str">
        <v>50m PECHO</v>
      </c>
      <c r="X186" s="3" vm="380">
        <v>4.4628906250000002E-4</v>
      </c>
      <c r="Y186" s="3" vm="38">
        <v>4.7603906250000001E-4</v>
      </c>
      <c r="Z186" s="3">
        <v>-2.9745370370370407E-5</v>
      </c>
    </row>
    <row r="187" spans="1:26" hidden="1" x14ac:dyDescent="0.25">
      <c r="A187" s="1">
        <v>2025</v>
      </c>
      <c r="B187" s="4">
        <v>39727</v>
      </c>
      <c r="C187" s="1">
        <f t="shared" si="2"/>
        <v>13</v>
      </c>
      <c r="D187" s="2" t="s">
        <v>409</v>
      </c>
      <c r="E187" s="1" t="s">
        <v>369</v>
      </c>
      <c r="F187" s="1" t="s">
        <v>46</v>
      </c>
      <c r="G187" s="1" t="s">
        <v>64</v>
      </c>
      <c r="H187" s="4" t="s">
        <v>383</v>
      </c>
      <c r="I187" s="1" t="s">
        <v>388</v>
      </c>
      <c r="J187" s="1" t="s">
        <v>12</v>
      </c>
      <c r="K187" s="3">
        <v>5.1793981481481483E-4</v>
      </c>
      <c r="L187" s="3">
        <v>4.8611111111111104E-4</v>
      </c>
      <c r="M187" s="3">
        <v>3.1828703703703782E-5</v>
      </c>
      <c r="O187">
        <v>143</v>
      </c>
      <c r="P187">
        <v>15</v>
      </c>
      <c r="Q187" t="str">
        <v>MATHIAS OZUNA VARGAS</v>
      </c>
      <c r="R187" s="1" t="str">
        <v>SWIMMERS</v>
      </c>
      <c r="S187" s="1" t="str">
        <v>INFANTIL B</v>
      </c>
      <c r="T187" s="1" t="str">
        <v>M</v>
      </c>
      <c r="U187" s="1" vm="9">
        <v>44130</v>
      </c>
      <c r="V187" s="1" t="str">
        <v>V CAIMAN DE ORO</v>
      </c>
      <c r="W187" s="1" t="str">
        <v>50m LIBRE</v>
      </c>
      <c r="X187" s="3" vm="381">
        <v>4.4039062500000003E-4</v>
      </c>
      <c r="Y187" s="3" vm="67">
        <v>3.2395312500000002E-4</v>
      </c>
      <c r="Z187" s="3" vm="382">
        <v>1.164296875E-4</v>
      </c>
    </row>
    <row r="188" spans="1:26" hidden="1" x14ac:dyDescent="0.25">
      <c r="A188" s="1">
        <v>2025</v>
      </c>
      <c r="B188" s="4">
        <v>38832</v>
      </c>
      <c r="C188" s="1">
        <f t="shared" si="2"/>
        <v>15</v>
      </c>
      <c r="D188" s="2" t="s">
        <v>346</v>
      </c>
      <c r="E188" s="1" t="s">
        <v>376</v>
      </c>
      <c r="F188" s="1" t="s">
        <v>47</v>
      </c>
      <c r="G188" s="1" t="s">
        <v>64</v>
      </c>
      <c r="H188" s="4" t="s">
        <v>383</v>
      </c>
      <c r="I188" s="1" t="s">
        <v>388</v>
      </c>
      <c r="J188" s="1" t="s">
        <v>653</v>
      </c>
      <c r="K188" s="3">
        <v>4.1884259259259262E-3</v>
      </c>
      <c r="L188" s="3">
        <v>3.3872685185185182E-3</v>
      </c>
      <c r="M188" s="3">
        <v>8.0115740740740798E-4</v>
      </c>
      <c r="O188">
        <v>311</v>
      </c>
      <c r="P188">
        <v>14</v>
      </c>
      <c r="Q188" t="str">
        <v xml:space="preserve">Matías Londoño García </v>
      </c>
      <c r="R188" s="1" t="str">
        <v>DELFINES</v>
      </c>
      <c r="S188" s="1" t="str">
        <v>INFANTIL B</v>
      </c>
      <c r="T188" s="1" t="str">
        <v>M</v>
      </c>
      <c r="U188" s="1" t="str">
        <v>17/08/2024</v>
      </c>
      <c r="V188" s="1" t="str">
        <v>CHEQUEO DEPARTAMENTAL</v>
      </c>
      <c r="W188" s="1" t="str">
        <v>200m LIBRE</v>
      </c>
      <c r="X188" s="3" vm="383">
        <v>2.8011562499999998E-3</v>
      </c>
      <c r="Y188" s="3" vm="50">
        <v>1.68553125E-3</v>
      </c>
      <c r="Z188" s="3" vm="384">
        <v>1.1156250000000001E-3</v>
      </c>
    </row>
    <row r="189" spans="1:26" hidden="1" x14ac:dyDescent="0.25">
      <c r="A189" s="1">
        <v>2025</v>
      </c>
      <c r="B189" s="4">
        <v>38832</v>
      </c>
      <c r="C189" s="1">
        <f t="shared" si="2"/>
        <v>15</v>
      </c>
      <c r="D189" s="2" t="s">
        <v>346</v>
      </c>
      <c r="E189" s="1" t="s">
        <v>376</v>
      </c>
      <c r="F189" s="1" t="s">
        <v>47</v>
      </c>
      <c r="G189" s="1" t="s">
        <v>64</v>
      </c>
      <c r="H189" s="4" t="s">
        <v>383</v>
      </c>
      <c r="I189" s="1" t="s">
        <v>388</v>
      </c>
      <c r="J189" s="1" t="s">
        <v>652</v>
      </c>
      <c r="K189" s="3">
        <v>1.9187500000000001E-3</v>
      </c>
      <c r="L189" s="3">
        <v>1.5917824074074074E-3</v>
      </c>
      <c r="M189" s="3">
        <v>3.2696759259259267E-4</v>
      </c>
      <c r="O189">
        <v>356</v>
      </c>
      <c r="P189">
        <v>14</v>
      </c>
      <c r="Q189" t="str">
        <v xml:space="preserve">Matías Londoño García </v>
      </c>
      <c r="R189" s="1" t="str">
        <v>DELFINES</v>
      </c>
      <c r="S189" s="1" t="str">
        <v>INFANTIL B</v>
      </c>
      <c r="T189" s="1" t="str">
        <v>M</v>
      </c>
      <c r="U189" s="1" t="str">
        <v>19/10/2024</v>
      </c>
      <c r="V189" s="1" t="str">
        <v>CHEQUEO DEPARTAMENTAL</v>
      </c>
      <c r="W189" s="1" t="str">
        <v>400m LIBRE</v>
      </c>
      <c r="X189" s="3" vm="385">
        <v>5.525921875E-3</v>
      </c>
      <c r="Y189" s="3" vm="26">
        <v>3.5520781250000001E-3</v>
      </c>
      <c r="Z189" s="3" vm="386">
        <v>1.9738359375000001E-3</v>
      </c>
    </row>
    <row r="190" spans="1:26" hidden="1" x14ac:dyDescent="0.25">
      <c r="A190" s="1">
        <v>2025</v>
      </c>
      <c r="B190" s="4">
        <v>39447</v>
      </c>
      <c r="C190" s="1">
        <f t="shared" si="2"/>
        <v>13</v>
      </c>
      <c r="D190" s="2" t="s">
        <v>406</v>
      </c>
      <c r="E190" s="1" t="s">
        <v>369</v>
      </c>
      <c r="F190" s="1" t="s">
        <v>46</v>
      </c>
      <c r="G190" s="1" t="s">
        <v>64</v>
      </c>
      <c r="H190" s="4" t="s">
        <v>383</v>
      </c>
      <c r="I190" s="1" t="s">
        <v>388</v>
      </c>
      <c r="J190" s="1" t="s">
        <v>653</v>
      </c>
      <c r="K190" s="3">
        <v>3.9530092592592594E-3</v>
      </c>
      <c r="L190" s="3">
        <v>3.5520833333333329E-3</v>
      </c>
      <c r="M190" s="3">
        <v>4.0092592592592654E-4</v>
      </c>
      <c r="O190">
        <v>312</v>
      </c>
      <c r="P190">
        <v>14</v>
      </c>
      <c r="Q190" t="str">
        <v xml:space="preserve">Matías Londoño García </v>
      </c>
      <c r="R190" s="1" t="str">
        <v>DELFINES</v>
      </c>
      <c r="S190" s="1" t="str">
        <v>INFANTIL B</v>
      </c>
      <c r="T190" s="1" t="str">
        <v>M</v>
      </c>
      <c r="U190" s="1" t="str">
        <v>17/08/2024</v>
      </c>
      <c r="V190" s="1" t="str">
        <v>CHEQUEO DEPARTAMENTAL</v>
      </c>
      <c r="W190" s="1" t="str">
        <v>50m ESPALDA</v>
      </c>
      <c r="X190" s="3" vm="387">
        <v>7.6260937500000005E-4</v>
      </c>
      <c r="Y190" s="3" t="str">
        <v>00:35,89</v>
      </c>
      <c r="Z190" s="3" vm="388">
        <v>3.4722222222222224E-4</v>
      </c>
    </row>
    <row r="191" spans="1:26" hidden="1" x14ac:dyDescent="0.25">
      <c r="A191" s="1">
        <v>2025</v>
      </c>
      <c r="B191" s="4">
        <v>39447</v>
      </c>
      <c r="C191" s="1">
        <f t="shared" si="2"/>
        <v>13</v>
      </c>
      <c r="D191" s="2" t="s">
        <v>406</v>
      </c>
      <c r="E191" s="1" t="s">
        <v>369</v>
      </c>
      <c r="F191" s="1" t="s">
        <v>46</v>
      </c>
      <c r="G191" s="1" t="s">
        <v>64</v>
      </c>
      <c r="H191" s="4" t="s">
        <v>383</v>
      </c>
      <c r="I191" s="1" t="s">
        <v>388</v>
      </c>
      <c r="J191" s="1" t="s">
        <v>652</v>
      </c>
      <c r="K191" s="3">
        <v>1.8232638888888888E-3</v>
      </c>
      <c r="L191" s="3">
        <v>1.6855324074074073E-3</v>
      </c>
      <c r="M191" s="3">
        <v>1.3773148148148152E-4</v>
      </c>
      <c r="O191">
        <v>357</v>
      </c>
      <c r="P191">
        <v>14</v>
      </c>
      <c r="Q191" t="str">
        <v xml:space="preserve">Matías Londoño García </v>
      </c>
      <c r="R191" s="1" t="str">
        <v>DELFINES</v>
      </c>
      <c r="S191" s="1" t="str">
        <v>INFANTIL B</v>
      </c>
      <c r="T191" s="1" t="str">
        <v>M</v>
      </c>
      <c r="U191" s="1" t="str">
        <v>19/10/2024</v>
      </c>
      <c r="V191" s="1" t="str">
        <v>CHEQUEO DEPARTAMENTAL</v>
      </c>
      <c r="W191" s="1" t="str">
        <v>50m MARIPOSA</v>
      </c>
      <c r="X191" s="3" vm="389">
        <v>8.6770312499999998E-4</v>
      </c>
      <c r="Y191" s="3" t="str">
        <v>00:32,97</v>
      </c>
      <c r="Z191" s="3" vm="81">
        <v>4.861111111111111E-4</v>
      </c>
    </row>
    <row r="192" spans="1:26" hidden="1" x14ac:dyDescent="0.25">
      <c r="A192" s="1">
        <v>2025</v>
      </c>
      <c r="B192" s="4">
        <v>39447</v>
      </c>
      <c r="C192" s="1">
        <f t="shared" si="2"/>
        <v>13</v>
      </c>
      <c r="D192" s="2" t="s">
        <v>406</v>
      </c>
      <c r="E192" s="1" t="s">
        <v>369</v>
      </c>
      <c r="F192" s="1" t="s">
        <v>46</v>
      </c>
      <c r="G192" s="1" t="s">
        <v>64</v>
      </c>
      <c r="H192" s="4" t="s">
        <v>383</v>
      </c>
      <c r="I192" s="1" t="s">
        <v>388</v>
      </c>
      <c r="J192" s="1" t="s">
        <v>12</v>
      </c>
      <c r="K192" s="3">
        <v>5.0162037037037037E-4</v>
      </c>
      <c r="L192" s="3">
        <v>4.8611111111111104E-4</v>
      </c>
      <c r="M192" s="3">
        <v>1.5509259259259328E-5</v>
      </c>
      <c r="O192">
        <v>388</v>
      </c>
      <c r="P192">
        <v>14</v>
      </c>
      <c r="Q192" t="str">
        <v xml:space="preserve">Matías Londoño García </v>
      </c>
      <c r="R192" s="1" t="str">
        <v>DELFINES</v>
      </c>
      <c r="S192" s="1" t="str">
        <v>INFANTIL B</v>
      </c>
      <c r="T192" s="1" t="str">
        <v>M</v>
      </c>
      <c r="U192" s="1" t="str">
        <v>20/07/2024</v>
      </c>
      <c r="V192" s="1" t="str">
        <v>CHEQUEO DEPARTAMENTAL</v>
      </c>
      <c r="W192" s="1" t="str">
        <v>50m PECHO</v>
      </c>
      <c r="X192" s="3" vm="390">
        <v>1.1118046874999999E-3</v>
      </c>
      <c r="Y192" s="3" vm="38">
        <v>4.7603906250000001E-4</v>
      </c>
      <c r="Z192" s="3" vm="391">
        <v>6.3575781250000004E-4</v>
      </c>
    </row>
    <row r="193" spans="1:26" hidden="1" x14ac:dyDescent="0.25">
      <c r="A193" s="1">
        <v>2025</v>
      </c>
      <c r="B193" s="4">
        <v>39884</v>
      </c>
      <c r="C193" s="1">
        <f t="shared" si="2"/>
        <v>12</v>
      </c>
      <c r="D193" s="2" t="s">
        <v>422</v>
      </c>
      <c r="E193" s="1" t="s">
        <v>362</v>
      </c>
      <c r="F193" s="1" t="s">
        <v>46</v>
      </c>
      <c r="G193" s="1" t="s">
        <v>64</v>
      </c>
      <c r="H193" s="4" t="s">
        <v>383</v>
      </c>
      <c r="I193" s="1" t="s">
        <v>388</v>
      </c>
      <c r="J193" s="1" t="s">
        <v>653</v>
      </c>
      <c r="K193" s="3">
        <v>5.6265046296296297E-3</v>
      </c>
      <c r="L193" s="3">
        <v>3.8194444444444443E-3</v>
      </c>
      <c r="M193" s="3">
        <v>1.8070601851851854E-3</v>
      </c>
      <c r="O193">
        <v>145</v>
      </c>
      <c r="P193">
        <v>13</v>
      </c>
      <c r="Q193" t="str">
        <v xml:space="preserve">Miguel Castilla </v>
      </c>
      <c r="R193" s="1" t="str">
        <v>AQUAPLANET</v>
      </c>
      <c r="S193" s="1" t="str">
        <v>INFANTIL A</v>
      </c>
      <c r="T193" s="1" t="str">
        <v>M</v>
      </c>
      <c r="U193" s="1" vm="9">
        <v>44130</v>
      </c>
      <c r="V193" s="1" t="str">
        <v>V CAIMAN DE ORO</v>
      </c>
      <c r="W193" s="1" t="str">
        <v>100m LIBRE</v>
      </c>
      <c r="X193" s="3" vm="392">
        <v>9.7036718749999998E-4</v>
      </c>
      <c r="Y193" s="3" vm="23">
        <v>7.5462499999999998E-4</v>
      </c>
      <c r="Z193" s="3" vm="393">
        <v>2.15734375E-4</v>
      </c>
    </row>
    <row r="194" spans="1:26" hidden="1" x14ac:dyDescent="0.25">
      <c r="A194" s="1">
        <v>2025</v>
      </c>
      <c r="B194" s="4">
        <v>39884</v>
      </c>
      <c r="C194" s="1">
        <f t="shared" si="2"/>
        <v>12</v>
      </c>
      <c r="D194" s="2" t="s">
        <v>422</v>
      </c>
      <c r="E194" s="1" t="s">
        <v>362</v>
      </c>
      <c r="F194" s="1" t="s">
        <v>46</v>
      </c>
      <c r="G194" s="1" t="s">
        <v>64</v>
      </c>
      <c r="H194" s="4" t="s">
        <v>383</v>
      </c>
      <c r="I194" s="1" t="s">
        <v>388</v>
      </c>
      <c r="J194" s="1" t="s">
        <v>12</v>
      </c>
      <c r="K194" s="3">
        <v>7.3749999999999998E-4</v>
      </c>
      <c r="L194" s="3">
        <v>5.4976851851851855E-4</v>
      </c>
      <c r="M194" s="3">
        <v>1.8773148148148143E-4</v>
      </c>
      <c r="O194">
        <v>146</v>
      </c>
      <c r="P194">
        <v>13</v>
      </c>
      <c r="Q194" t="str">
        <v xml:space="preserve">Miguel Castilla </v>
      </c>
      <c r="R194" s="1" t="str">
        <v>AQUAPLANET</v>
      </c>
      <c r="S194" s="1" t="str">
        <v>INFANTIL A</v>
      </c>
      <c r="T194" s="1" t="str">
        <v>M</v>
      </c>
      <c r="U194" s="1" vm="9">
        <v>44130</v>
      </c>
      <c r="V194" s="1" t="str">
        <v>V CAIMAN DE ORO</v>
      </c>
      <c r="W194" s="1" t="str">
        <v>50m ESPALDA</v>
      </c>
      <c r="X194" s="3" vm="394">
        <v>5.8599218750000003E-4</v>
      </c>
      <c r="Y194" s="3" vm="76">
        <v>4.3981481481481481E-4</v>
      </c>
      <c r="Z194" s="3" vm="395">
        <v>1.4617968749999999E-4</v>
      </c>
    </row>
    <row r="195" spans="1:26" x14ac:dyDescent="0.25">
      <c r="A195" s="1">
        <v>2025</v>
      </c>
      <c r="B195" s="4">
        <v>40129</v>
      </c>
      <c r="C195" s="1">
        <f t="shared" ref="C195:C258" si="3">A195-YEAR(B195)</f>
        <v>12</v>
      </c>
      <c r="D195" s="2" t="s">
        <v>95</v>
      </c>
      <c r="E195" s="1" t="s">
        <v>362</v>
      </c>
      <c r="F195" s="1" t="s">
        <v>46</v>
      </c>
      <c r="G195" s="1" t="s">
        <v>64</v>
      </c>
      <c r="H195" s="4" t="s">
        <v>383</v>
      </c>
      <c r="I195" s="1" t="s">
        <v>388</v>
      </c>
      <c r="J195" s="1" t="s">
        <v>653</v>
      </c>
      <c r="K195" s="3">
        <v>5.1322916666666669E-3</v>
      </c>
      <c r="L195" s="3">
        <v>3.8194444444444443E-3</v>
      </c>
      <c r="M195" s="3">
        <v>1.3128472222222226E-3</v>
      </c>
      <c r="O195">
        <v>144</v>
      </c>
      <c r="P195">
        <v>13</v>
      </c>
      <c r="Q195" t="str">
        <v xml:space="preserve">Miguel Castilla </v>
      </c>
      <c r="R195" s="1" t="str">
        <v>AQUAPLANET</v>
      </c>
      <c r="S195" s="1" t="str">
        <v>INFANTIL A</v>
      </c>
      <c r="T195" s="1" t="str">
        <v>M</v>
      </c>
      <c r="U195" s="1" vm="9">
        <v>44130</v>
      </c>
      <c r="V195" s="1" t="str">
        <v>V CAIMAN DE ORO</v>
      </c>
      <c r="W195" s="1" t="str">
        <v>50m LIBRE</v>
      </c>
      <c r="X195" s="3" vm="396">
        <v>3.99765625E-4</v>
      </c>
      <c r="Y195" s="3" vm="29">
        <v>3.398125E-4</v>
      </c>
      <c r="Z195" s="3" vm="397">
        <v>5.9953125000000002E-5</v>
      </c>
    </row>
    <row r="196" spans="1:26" hidden="1" x14ac:dyDescent="0.25">
      <c r="A196" s="1">
        <v>2025</v>
      </c>
      <c r="B196" s="4">
        <v>40129</v>
      </c>
      <c r="C196" s="1">
        <f t="shared" si="3"/>
        <v>12</v>
      </c>
      <c r="D196" s="2" t="s">
        <v>95</v>
      </c>
      <c r="E196" s="1" t="s">
        <v>362</v>
      </c>
      <c r="F196" s="1" t="s">
        <v>46</v>
      </c>
      <c r="G196" s="1" t="s">
        <v>64</v>
      </c>
      <c r="H196" s="4" t="s">
        <v>383</v>
      </c>
      <c r="I196" s="1" t="s">
        <v>388</v>
      </c>
      <c r="J196" s="1" t="s">
        <v>12</v>
      </c>
      <c r="K196" s="3">
        <v>6.7708333333333336E-4</v>
      </c>
      <c r="L196" s="3">
        <v>5.4976851851851855E-4</v>
      </c>
      <c r="M196" s="3">
        <v>1.273148148148148E-4</v>
      </c>
      <c r="O196">
        <v>148</v>
      </c>
      <c r="P196">
        <v>14</v>
      </c>
      <c r="Q196" t="str">
        <v>Miguelangel Cuesta</v>
      </c>
      <c r="R196" s="1" t="str">
        <v>METEOROS DE URABA</v>
      </c>
      <c r="S196" s="1" t="str">
        <v>INFANTIL B</v>
      </c>
      <c r="T196" s="1" t="str">
        <v>M</v>
      </c>
      <c r="U196" s="1" vm="9">
        <v>44130</v>
      </c>
      <c r="V196" s="1" t="str">
        <v>V CAIMAN DE ORO</v>
      </c>
      <c r="W196" s="1" t="str">
        <v>100m LIBRE</v>
      </c>
      <c r="X196" s="3" vm="398">
        <v>1.101265625E-3</v>
      </c>
      <c r="Y196" s="3" vm="23">
        <v>7.5462499999999998E-4</v>
      </c>
      <c r="Z196" s="3" vm="399">
        <v>3.46640625E-4</v>
      </c>
    </row>
    <row r="197" spans="1:26" hidden="1" x14ac:dyDescent="0.25">
      <c r="A197" s="1">
        <v>2025</v>
      </c>
      <c r="B197" s="4">
        <v>40051</v>
      </c>
      <c r="C197" s="1">
        <f t="shared" si="3"/>
        <v>12</v>
      </c>
      <c r="D197" s="2" t="s">
        <v>414</v>
      </c>
      <c r="E197" s="1" t="s">
        <v>362</v>
      </c>
      <c r="F197" s="1" t="s">
        <v>46</v>
      </c>
      <c r="G197" s="1" t="s">
        <v>64</v>
      </c>
      <c r="H197" s="4" t="s">
        <v>383</v>
      </c>
      <c r="I197" s="1" t="s">
        <v>388</v>
      </c>
      <c r="J197" s="1" t="s">
        <v>653</v>
      </c>
      <c r="K197" s="3">
        <v>5.1685185185185185E-3</v>
      </c>
      <c r="L197" s="3">
        <v>3.8194444444444443E-3</v>
      </c>
      <c r="M197" s="3">
        <v>1.3490740740740742E-3</v>
      </c>
      <c r="O197">
        <v>149</v>
      </c>
      <c r="P197">
        <v>14</v>
      </c>
      <c r="Q197" t="str">
        <v>Miguelangel Cuesta</v>
      </c>
      <c r="R197" s="1" t="str">
        <v>METEOROS DE URABA</v>
      </c>
      <c r="S197" s="1" t="str">
        <v>INFANTIL B</v>
      </c>
      <c r="T197" s="1" t="str">
        <v>M</v>
      </c>
      <c r="U197" s="1" vm="9">
        <v>44130</v>
      </c>
      <c r="V197" s="1" t="str">
        <v>V CAIMAN DE ORO</v>
      </c>
      <c r="W197" s="1" t="str">
        <v>50m ESPALDA</v>
      </c>
      <c r="X197" s="3" vm="400">
        <v>7.4328125000000002E-4</v>
      </c>
      <c r="Y197" s="3" t="str">
        <v>00:35,89</v>
      </c>
      <c r="Z197" s="3" vm="401">
        <v>3.27890625E-4</v>
      </c>
    </row>
    <row r="198" spans="1:26" hidden="1" x14ac:dyDescent="0.25">
      <c r="A198" s="1">
        <v>2025</v>
      </c>
      <c r="B198" s="4">
        <v>40051</v>
      </c>
      <c r="C198" s="1">
        <f t="shared" si="3"/>
        <v>12</v>
      </c>
      <c r="D198" s="2" t="s">
        <v>414</v>
      </c>
      <c r="E198" s="1" t="s">
        <v>362</v>
      </c>
      <c r="F198" s="1" t="s">
        <v>46</v>
      </c>
      <c r="G198" s="1" t="s">
        <v>64</v>
      </c>
      <c r="H198" s="4" t="s">
        <v>383</v>
      </c>
      <c r="I198" s="1" t="s">
        <v>388</v>
      </c>
      <c r="J198" s="1" t="s">
        <v>12</v>
      </c>
      <c r="K198" s="3">
        <v>6.8078703703703704E-4</v>
      </c>
      <c r="L198" s="3">
        <v>5.4976851851851855E-4</v>
      </c>
      <c r="M198" s="3">
        <v>1.3101851851851848E-4</v>
      </c>
      <c r="O198">
        <v>147</v>
      </c>
      <c r="P198">
        <v>14</v>
      </c>
      <c r="Q198" t="str">
        <v>Miguelangel Cuesta</v>
      </c>
      <c r="R198" s="1" t="str">
        <v>METEOROS DE URABA</v>
      </c>
      <c r="S198" s="1" t="str">
        <v>INFANTIL B</v>
      </c>
      <c r="T198" s="1" t="str">
        <v>M</v>
      </c>
      <c r="U198" s="1" vm="9">
        <v>44130</v>
      </c>
      <c r="V198" s="1" t="str">
        <v>V CAIMAN DE ORO</v>
      </c>
      <c r="W198" s="1" t="str">
        <v>50m LIBRE</v>
      </c>
      <c r="X198" s="3" vm="402">
        <v>4.9235937499999996E-4</v>
      </c>
      <c r="Y198" s="3" vm="29">
        <v>3.398125E-4</v>
      </c>
      <c r="Z198" s="3" vm="403">
        <v>1.5253906250000001E-4</v>
      </c>
    </row>
    <row r="199" spans="1:26" hidden="1" x14ac:dyDescent="0.25">
      <c r="A199" s="1">
        <v>2025</v>
      </c>
      <c r="B199" s="4">
        <v>39416</v>
      </c>
      <c r="C199" s="1">
        <f t="shared" si="3"/>
        <v>14</v>
      </c>
      <c r="D199" s="2" t="s">
        <v>138</v>
      </c>
      <c r="E199" s="1" t="s">
        <v>364</v>
      </c>
      <c r="F199" s="1" t="s">
        <v>47</v>
      </c>
      <c r="G199" s="1" t="s">
        <v>64</v>
      </c>
      <c r="H199" s="4" t="s">
        <v>383</v>
      </c>
      <c r="I199" s="1" t="s">
        <v>388</v>
      </c>
      <c r="J199" s="1" t="s">
        <v>653</v>
      </c>
      <c r="K199" s="3">
        <v>3.6559027777777779E-3</v>
      </c>
      <c r="L199" s="3">
        <v>3.5520833333333329E-3</v>
      </c>
      <c r="M199" s="3">
        <v>1.0381944444444501E-4</v>
      </c>
      <c r="O199">
        <v>151</v>
      </c>
      <c r="P199">
        <v>11</v>
      </c>
      <c r="Q199" t="str">
        <v xml:space="preserve">NICOLAS JARABA </v>
      </c>
      <c r="R199" s="1" t="str">
        <v>MASTER</v>
      </c>
      <c r="S199" s="1" t="str">
        <v>PRE B</v>
      </c>
      <c r="T199" s="1" t="str">
        <v>M</v>
      </c>
      <c r="U199" s="1" vm="9">
        <v>44130</v>
      </c>
      <c r="V199" s="1" t="str">
        <v>V CAIMAN DE ORO</v>
      </c>
      <c r="W199" s="1" t="str">
        <v>100m LIBRE</v>
      </c>
      <c r="X199" s="3" vm="404">
        <v>1.2307812500000001E-3</v>
      </c>
      <c r="Y199" s="3" vm="4">
        <v>8.1018518518518516E-4</v>
      </c>
      <c r="Z199" s="3" vm="405">
        <v>4.2060156250000002E-4</v>
      </c>
    </row>
    <row r="200" spans="1:26" hidden="1" x14ac:dyDescent="0.25">
      <c r="A200" s="1">
        <v>2025</v>
      </c>
      <c r="B200" s="4">
        <v>39416</v>
      </c>
      <c r="C200" s="1">
        <f t="shared" si="3"/>
        <v>14</v>
      </c>
      <c r="D200" s="2" t="s">
        <v>138</v>
      </c>
      <c r="E200" s="1" t="s">
        <v>364</v>
      </c>
      <c r="F200" s="1" t="s">
        <v>47</v>
      </c>
      <c r="G200" s="1" t="s">
        <v>64</v>
      </c>
      <c r="H200" s="4" t="s">
        <v>383</v>
      </c>
      <c r="I200" s="1" t="s">
        <v>388</v>
      </c>
      <c r="J200" s="1" t="s">
        <v>652</v>
      </c>
      <c r="K200" s="3">
        <v>1.6843750000000001E-3</v>
      </c>
      <c r="L200" s="3">
        <v>1.6855324074074073E-3</v>
      </c>
      <c r="M200" s="3">
        <v>-1.1574074074071836E-6</v>
      </c>
      <c r="O200">
        <v>50</v>
      </c>
      <c r="P200">
        <v>11</v>
      </c>
      <c r="Q200" t="str">
        <v xml:space="preserve">NICOLAS JARABA </v>
      </c>
      <c r="R200" s="1" t="str">
        <v>MASTER</v>
      </c>
      <c r="S200" s="1" t="str">
        <v>PRE B</v>
      </c>
      <c r="T200" s="1" t="str">
        <v>M</v>
      </c>
      <c r="U200" s="1" vm="74">
        <v>43892</v>
      </c>
      <c r="V200" s="1" t="str">
        <v>PERLA DEL SINÚ</v>
      </c>
      <c r="W200" s="1" t="str">
        <v>50m ESPALDA</v>
      </c>
      <c r="X200" s="3" vm="406">
        <v>7.53125E-4</v>
      </c>
      <c r="Y200" s="3" vm="13">
        <v>4.8911718749999997E-4</v>
      </c>
      <c r="Z200" s="3" vm="407">
        <v>2.6400000000000002E-4</v>
      </c>
    </row>
    <row r="201" spans="1:26" hidden="1" x14ac:dyDescent="0.25">
      <c r="A201" s="1">
        <v>2025</v>
      </c>
      <c r="B201" s="4">
        <v>39416</v>
      </c>
      <c r="C201" s="1">
        <f t="shared" si="3"/>
        <v>14</v>
      </c>
      <c r="D201" s="2" t="s">
        <v>138</v>
      </c>
      <c r="E201" s="1" t="s">
        <v>364</v>
      </c>
      <c r="F201" s="1" t="s">
        <v>47</v>
      </c>
      <c r="G201" s="1" t="s">
        <v>64</v>
      </c>
      <c r="H201" s="4" t="s">
        <v>383</v>
      </c>
      <c r="I201" s="1" t="s">
        <v>388</v>
      </c>
      <c r="J201" s="1" t="s">
        <v>12</v>
      </c>
      <c r="K201" s="3">
        <v>4.5347222222222224E-4</v>
      </c>
      <c r="L201" s="3">
        <v>4.7604166666666671E-4</v>
      </c>
      <c r="M201" s="3">
        <v>-2.2569444444444471E-5</v>
      </c>
      <c r="O201">
        <v>150</v>
      </c>
      <c r="P201">
        <v>11</v>
      </c>
      <c r="Q201" t="str">
        <v xml:space="preserve">NICOLAS JARABA </v>
      </c>
      <c r="R201" s="1" t="str">
        <v>MASTER</v>
      </c>
      <c r="S201" s="1" t="str">
        <v>PRE B</v>
      </c>
      <c r="T201" s="1" t="str">
        <v>M</v>
      </c>
      <c r="U201" s="1" vm="9">
        <v>44130</v>
      </c>
      <c r="V201" s="1" t="str">
        <v>V CAIMAN DE ORO</v>
      </c>
      <c r="W201" s="1" t="str">
        <v>50m LIBRE</v>
      </c>
      <c r="X201" s="3" vm="408">
        <v>5.4571093749999997E-4</v>
      </c>
      <c r="Y201" s="3" vm="7">
        <v>3.9756250000000002E-4</v>
      </c>
      <c r="Z201" s="3" vm="409">
        <v>1.48140625E-4</v>
      </c>
    </row>
    <row r="202" spans="1:26" hidden="1" x14ac:dyDescent="0.25">
      <c r="A202" s="1">
        <v>2025</v>
      </c>
      <c r="B202" s="4">
        <v>39482</v>
      </c>
      <c r="C202" s="1">
        <f t="shared" si="3"/>
        <v>13</v>
      </c>
      <c r="D202" s="2" t="s">
        <v>413</v>
      </c>
      <c r="E202" s="1" t="s">
        <v>362</v>
      </c>
      <c r="F202" s="1" t="s">
        <v>46</v>
      </c>
      <c r="G202" s="1" t="s">
        <v>64</v>
      </c>
      <c r="H202" s="4" t="s">
        <v>383</v>
      </c>
      <c r="I202" s="1" t="s">
        <v>388</v>
      </c>
      <c r="J202" s="1" t="s">
        <v>653</v>
      </c>
      <c r="K202" s="3">
        <v>4.9697916666666666E-3</v>
      </c>
      <c r="L202" s="3">
        <v>3.5520833333333329E-3</v>
      </c>
      <c r="M202" s="3">
        <v>1.4177083333333338E-3</v>
      </c>
      <c r="O202">
        <v>152</v>
      </c>
      <c r="P202">
        <v>11</v>
      </c>
      <c r="Q202" t="str">
        <v xml:space="preserve">NICOLAS JARABA </v>
      </c>
      <c r="R202" s="1" t="str">
        <v>MASTER</v>
      </c>
      <c r="S202" s="1" t="str">
        <v>PRE B</v>
      </c>
      <c r="T202" s="1" t="str">
        <v>M</v>
      </c>
      <c r="U202" s="1" vm="9">
        <v>44130</v>
      </c>
      <c r="V202" s="1" t="str">
        <v>V CAIMAN DE ORO</v>
      </c>
      <c r="W202" s="1" t="str">
        <v>50m MARIPOSA</v>
      </c>
      <c r="X202" s="3" vm="410">
        <v>7.2777343750000001E-4</v>
      </c>
      <c r="Y202" s="3" vm="16">
        <v>4.6087500000000002E-4</v>
      </c>
      <c r="Z202" s="3" vm="411">
        <v>2.6689062499999998E-4</v>
      </c>
    </row>
    <row r="203" spans="1:26" hidden="1" x14ac:dyDescent="0.25">
      <c r="A203" s="1">
        <v>2025</v>
      </c>
      <c r="B203" s="4">
        <v>39482</v>
      </c>
      <c r="C203" s="1">
        <f t="shared" si="3"/>
        <v>13</v>
      </c>
      <c r="D203" s="2" t="s">
        <v>413</v>
      </c>
      <c r="E203" s="1" t="s">
        <v>362</v>
      </c>
      <c r="F203" s="1" t="s">
        <v>46</v>
      </c>
      <c r="G203" s="1" t="s">
        <v>64</v>
      </c>
      <c r="H203" s="4" t="s">
        <v>383</v>
      </c>
      <c r="I203" s="1" t="s">
        <v>388</v>
      </c>
      <c r="J203" s="1" t="s">
        <v>12</v>
      </c>
      <c r="K203" s="3">
        <v>7.4837962962962955E-4</v>
      </c>
      <c r="L203" s="3">
        <v>4.8611111111111104E-4</v>
      </c>
      <c r="M203" s="3">
        <v>2.622685185185185E-4</v>
      </c>
      <c r="O203">
        <v>153</v>
      </c>
      <c r="P203">
        <v>11</v>
      </c>
      <c r="Q203" t="str">
        <v xml:space="preserve">NICOLAS JARABA </v>
      </c>
      <c r="R203" s="1" t="str">
        <v>MASTER</v>
      </c>
      <c r="S203" s="1" t="str">
        <v>PRE B</v>
      </c>
      <c r="T203" s="1" t="str">
        <v>M</v>
      </c>
      <c r="U203" s="1" vm="9">
        <v>44130</v>
      </c>
      <c r="V203" s="1" t="str">
        <v>V CAIMAN DE ORO</v>
      </c>
      <c r="W203" s="1" t="str">
        <v>50m PECHO</v>
      </c>
      <c r="X203" s="3" vm="412">
        <v>8.2187500000000001E-4</v>
      </c>
      <c r="Y203" s="3" vm="47">
        <v>5.4976562500000002E-4</v>
      </c>
      <c r="Z203" s="3" vm="413">
        <v>2.7210156249999999E-4</v>
      </c>
    </row>
    <row r="204" spans="1:26" hidden="1" x14ac:dyDescent="0.25">
      <c r="A204" s="1">
        <v>2025</v>
      </c>
      <c r="B204" s="4">
        <v>38777</v>
      </c>
      <c r="C204" s="1">
        <f t="shared" si="3"/>
        <v>15</v>
      </c>
      <c r="D204" s="2" t="s">
        <v>190</v>
      </c>
      <c r="E204" s="1" t="s">
        <v>367</v>
      </c>
      <c r="F204" s="1" t="s">
        <v>47</v>
      </c>
      <c r="G204" s="1" t="s">
        <v>64</v>
      </c>
      <c r="H204" s="4" t="s">
        <v>383</v>
      </c>
      <c r="I204" s="1" t="s">
        <v>388</v>
      </c>
      <c r="J204" s="1" t="s">
        <v>653</v>
      </c>
      <c r="K204" s="3">
        <v>5.2846064814814821E-3</v>
      </c>
      <c r="L204" s="3">
        <v>3.3872685185185182E-3</v>
      </c>
      <c r="M204" s="3">
        <v>1.897337962962964E-3</v>
      </c>
      <c r="O204">
        <v>261</v>
      </c>
      <c r="P204">
        <v>13</v>
      </c>
      <c r="Q204" t="str">
        <v>Nair Burgos Beltran</v>
      </c>
      <c r="R204" s="1" t="str">
        <v>AQUARIUM</v>
      </c>
      <c r="S204" s="1" t="str">
        <v>INFANTIL A</v>
      </c>
      <c r="T204" s="1" t="str">
        <v>M</v>
      </c>
      <c r="U204" s="1" t="str">
        <v>17/02/2024</v>
      </c>
      <c r="V204" s="1" t="str">
        <v>CHEQUEO DEPARTAMENTAL</v>
      </c>
      <c r="W204" s="1" t="str">
        <v>100m LIBRE</v>
      </c>
      <c r="X204" s="3" vm="414">
        <v>1.1405625000000001E-3</v>
      </c>
      <c r="Y204" s="3" vm="23">
        <v>7.5462499999999998E-4</v>
      </c>
      <c r="Z204" s="3" vm="415">
        <v>3.859375E-4</v>
      </c>
    </row>
    <row r="205" spans="1:26" hidden="1" x14ac:dyDescent="0.25">
      <c r="A205" s="1">
        <v>2025</v>
      </c>
      <c r="B205" s="4">
        <v>38777</v>
      </c>
      <c r="C205" s="1">
        <f t="shared" si="3"/>
        <v>15</v>
      </c>
      <c r="D205" s="2" t="s">
        <v>190</v>
      </c>
      <c r="E205" s="1" t="s">
        <v>367</v>
      </c>
      <c r="F205" s="1" t="s">
        <v>47</v>
      </c>
      <c r="G205" s="1" t="s">
        <v>64</v>
      </c>
      <c r="H205" s="4" t="s">
        <v>383</v>
      </c>
      <c r="I205" s="1" t="s">
        <v>388</v>
      </c>
      <c r="J205" s="1" t="s">
        <v>12</v>
      </c>
      <c r="K205" s="3">
        <v>6.3773148148148153E-4</v>
      </c>
      <c r="L205" s="3">
        <v>4.3449074074074071E-4</v>
      </c>
      <c r="M205" s="3">
        <v>2.0324074074074081E-4</v>
      </c>
      <c r="O205">
        <v>314</v>
      </c>
      <c r="P205">
        <v>13</v>
      </c>
      <c r="Q205" t="str">
        <v>Nair Burgos Beltran</v>
      </c>
      <c r="R205" s="1" t="str">
        <v>AQUARIUM</v>
      </c>
      <c r="S205" s="1" t="str">
        <v>INFANTIL A</v>
      </c>
      <c r="T205" s="1" t="str">
        <v>M</v>
      </c>
      <c r="U205" s="1" t="str">
        <v>17/08/2024</v>
      </c>
      <c r="V205" s="1" t="str">
        <v>CHEQUEO DEPARTAMENTAL</v>
      </c>
      <c r="W205" s="1" t="str">
        <v>200m LIBRE</v>
      </c>
      <c r="X205" s="3" vm="416">
        <v>2.2613359375000001E-3</v>
      </c>
      <c r="Y205" s="3" vm="50">
        <v>1.68553125E-3</v>
      </c>
      <c r="Z205" s="3" vm="417">
        <v>5.7580468750000004E-4</v>
      </c>
    </row>
    <row r="206" spans="1:26" hidden="1" x14ac:dyDescent="0.25">
      <c r="A206" s="1">
        <v>2025</v>
      </c>
      <c r="B206" s="4">
        <v>39218</v>
      </c>
      <c r="C206" s="1">
        <f t="shared" si="3"/>
        <v>14</v>
      </c>
      <c r="D206" s="2" t="s">
        <v>433</v>
      </c>
      <c r="E206" s="1" t="s">
        <v>364</v>
      </c>
      <c r="F206" s="1" t="s">
        <v>47</v>
      </c>
      <c r="G206" s="1" t="s">
        <v>64</v>
      </c>
      <c r="H206" s="4" t="s">
        <v>383</v>
      </c>
      <c r="I206" s="1" t="s">
        <v>388</v>
      </c>
      <c r="J206" s="1" t="s">
        <v>652</v>
      </c>
      <c r="K206" s="3">
        <v>2.7936342592592592E-3</v>
      </c>
      <c r="L206" s="3">
        <v>1.6855324074074073E-3</v>
      </c>
      <c r="M206" s="3">
        <v>1.1081018518518519E-3</v>
      </c>
      <c r="O206">
        <v>313</v>
      </c>
      <c r="P206">
        <v>13</v>
      </c>
      <c r="Q206" t="str">
        <v>Nair Burgos Beltran</v>
      </c>
      <c r="R206" s="1" t="str">
        <v>AQUARIUM</v>
      </c>
      <c r="S206" s="1" t="str">
        <v>INFANTIL A</v>
      </c>
      <c r="T206" s="1" t="str">
        <v>M</v>
      </c>
      <c r="U206" s="1" t="str">
        <v>17/08/2024</v>
      </c>
      <c r="V206" s="1" t="str">
        <v>CHEQUEO DEPARTAMENTAL</v>
      </c>
      <c r="W206" s="1" t="str">
        <v>400m LIBRE</v>
      </c>
      <c r="X206" s="3" vm="418">
        <v>4.7977968750000004E-3</v>
      </c>
      <c r="Y206" s="3" vm="26">
        <v>3.5520781250000001E-3</v>
      </c>
      <c r="Z206" s="3" vm="419">
        <v>1.2457109375000001E-3</v>
      </c>
    </row>
    <row r="207" spans="1:26" hidden="1" x14ac:dyDescent="0.25">
      <c r="A207" s="1">
        <v>2025</v>
      </c>
      <c r="B207" s="4">
        <v>39558</v>
      </c>
      <c r="C207" s="1">
        <f t="shared" si="3"/>
        <v>13</v>
      </c>
      <c r="D207" s="2" t="s">
        <v>265</v>
      </c>
      <c r="E207" s="1" t="s">
        <v>369</v>
      </c>
      <c r="F207" s="1" t="s">
        <v>46</v>
      </c>
      <c r="G207" s="1" t="s">
        <v>64</v>
      </c>
      <c r="H207" s="4" t="s">
        <v>383</v>
      </c>
      <c r="I207" s="1" t="s">
        <v>388</v>
      </c>
      <c r="J207" s="1" t="s">
        <v>653</v>
      </c>
      <c r="K207" s="3">
        <v>4.0795138888888895E-3</v>
      </c>
      <c r="L207" s="3">
        <v>3.5520833333333329E-3</v>
      </c>
      <c r="M207" s="3">
        <v>5.2743055555555659E-4</v>
      </c>
      <c r="O207">
        <v>315</v>
      </c>
      <c r="P207">
        <v>13</v>
      </c>
      <c r="Q207" t="str">
        <v>Nair Burgos Beltran</v>
      </c>
      <c r="R207" s="1" t="str">
        <v>AQUARIUM</v>
      </c>
      <c r="S207" s="1" t="str">
        <v>INFANTIL A</v>
      </c>
      <c r="T207" s="1" t="str">
        <v>M</v>
      </c>
      <c r="U207" s="1" t="str">
        <v>17/08/2024</v>
      </c>
      <c r="V207" s="1" t="str">
        <v>CHEQUEO DEPARTAMENTAL</v>
      </c>
      <c r="W207" s="1" t="str">
        <v>50m ESPALDA</v>
      </c>
      <c r="X207" s="3" vm="420">
        <v>5.7510937499999999E-4</v>
      </c>
      <c r="Y207" s="3" vm="76">
        <v>4.3981481481481481E-4</v>
      </c>
      <c r="Z207" s="3" vm="421">
        <v>1.35296875E-4</v>
      </c>
    </row>
    <row r="208" spans="1:26" hidden="1" x14ac:dyDescent="0.25">
      <c r="A208" s="1">
        <v>2025</v>
      </c>
      <c r="B208" s="4">
        <v>39558</v>
      </c>
      <c r="C208" s="1">
        <f t="shared" si="3"/>
        <v>13</v>
      </c>
      <c r="D208" s="2" t="s">
        <v>265</v>
      </c>
      <c r="E208" s="1" t="s">
        <v>369</v>
      </c>
      <c r="F208" s="1" t="s">
        <v>46</v>
      </c>
      <c r="G208" s="1" t="s">
        <v>64</v>
      </c>
      <c r="H208" s="4" t="s">
        <v>383</v>
      </c>
      <c r="I208" s="1" t="s">
        <v>388</v>
      </c>
      <c r="J208" s="1" t="s">
        <v>652</v>
      </c>
      <c r="K208" s="3">
        <v>1.9593749999999997E-3</v>
      </c>
      <c r="L208" s="3">
        <v>1.6855324074074073E-3</v>
      </c>
      <c r="M208" s="3">
        <v>2.7384259259259245E-4</v>
      </c>
      <c r="O208">
        <v>260</v>
      </c>
      <c r="P208">
        <v>13</v>
      </c>
      <c r="Q208" t="str">
        <v>Nair Burgos Beltran</v>
      </c>
      <c r="R208" s="1" t="str">
        <v>AQUARIUM</v>
      </c>
      <c r="S208" s="1" t="str">
        <v>INFANTIL A</v>
      </c>
      <c r="T208" s="1" t="str">
        <v>M</v>
      </c>
      <c r="U208" s="1" t="str">
        <v>17/02/2024</v>
      </c>
      <c r="V208" s="1" t="str">
        <v>CHEQUEO DEPARTAMENTAL</v>
      </c>
      <c r="W208" s="1" t="str">
        <v>50m LIBRE</v>
      </c>
      <c r="X208" s="3" vm="422">
        <v>4.8714843750000001E-4</v>
      </c>
      <c r="Y208" s="3" vm="29">
        <v>3.398125E-4</v>
      </c>
      <c r="Z208" s="3" vm="423">
        <v>1.4733593750000001E-4</v>
      </c>
    </row>
    <row r="209" spans="1:26" hidden="1" x14ac:dyDescent="0.25">
      <c r="A209" s="1">
        <v>2025</v>
      </c>
      <c r="B209" s="4">
        <v>39558</v>
      </c>
      <c r="C209" s="1">
        <f t="shared" si="3"/>
        <v>13</v>
      </c>
      <c r="D209" s="2" t="s">
        <v>265</v>
      </c>
      <c r="E209" s="1" t="s">
        <v>369</v>
      </c>
      <c r="F209" s="1" t="s">
        <v>46</v>
      </c>
      <c r="G209" s="1" t="s">
        <v>64</v>
      </c>
      <c r="H209" s="4" t="s">
        <v>383</v>
      </c>
      <c r="I209" s="1" t="s">
        <v>388</v>
      </c>
      <c r="J209" s="1" t="s">
        <v>12</v>
      </c>
      <c r="K209" s="3">
        <v>4.7349537037037032E-4</v>
      </c>
      <c r="L209" s="3">
        <v>4.8611111111111104E-4</v>
      </c>
      <c r="M209" s="3">
        <v>-1.2615740740740719E-5</v>
      </c>
      <c r="O209">
        <v>201</v>
      </c>
      <c r="P209">
        <v>13</v>
      </c>
      <c r="Q209" t="str">
        <v>Nair Burgos Beltran</v>
      </c>
      <c r="R209" s="1" t="str">
        <v>AQUARIUM</v>
      </c>
      <c r="S209" s="1" t="str">
        <v>INFANTIL A</v>
      </c>
      <c r="T209" s="1" t="str">
        <v>M</v>
      </c>
      <c r="U209" s="1" t="str">
        <v>16/03/2024</v>
      </c>
      <c r="V209" s="1" t="str">
        <v>CHEQUEO DEPARTAMENTAL</v>
      </c>
      <c r="W209" s="1" t="str">
        <v>50m PECHO</v>
      </c>
      <c r="X209" s="3" vm="424">
        <v>7.4837500000000002E-4</v>
      </c>
      <c r="Y209" s="3" vm="81">
        <v>4.861111111111111E-4</v>
      </c>
      <c r="Z209" s="3" vm="425">
        <v>2.6226562500000002E-4</v>
      </c>
    </row>
    <row r="210" spans="1:26" hidden="1" x14ac:dyDescent="0.25">
      <c r="A210" s="1">
        <v>2025</v>
      </c>
      <c r="B210" s="4">
        <v>39198</v>
      </c>
      <c r="C210" s="1">
        <f t="shared" si="3"/>
        <v>14</v>
      </c>
      <c r="D210" s="2" t="s">
        <v>408</v>
      </c>
      <c r="E210" s="1" t="s">
        <v>369</v>
      </c>
      <c r="F210" s="1" t="s">
        <v>47</v>
      </c>
      <c r="G210" s="1" t="s">
        <v>64</v>
      </c>
      <c r="H210" s="4" t="s">
        <v>383</v>
      </c>
      <c r="I210" s="1" t="s">
        <v>388</v>
      </c>
      <c r="J210" s="1" t="s">
        <v>653</v>
      </c>
      <c r="K210" s="3">
        <v>3.893634259259259E-3</v>
      </c>
      <c r="L210" s="3">
        <v>3.5520833333333329E-3</v>
      </c>
      <c r="M210" s="3">
        <v>3.4155092592592614E-4</v>
      </c>
      <c r="O210">
        <v>155</v>
      </c>
      <c r="P210">
        <v>15</v>
      </c>
      <c r="Q210" t="str">
        <v xml:space="preserve">RAUL HOYOS </v>
      </c>
      <c r="R210" s="1" t="str">
        <v>MASTER</v>
      </c>
      <c r="S210" s="1" t="str">
        <v>INFANTIL B</v>
      </c>
      <c r="T210" s="1" t="str">
        <v>M</v>
      </c>
      <c r="U210" s="1" vm="9">
        <v>44130</v>
      </c>
      <c r="V210" s="1" t="str">
        <v>V CAIMAN DE ORO</v>
      </c>
      <c r="W210" s="1" t="str">
        <v>100m LIBRE</v>
      </c>
      <c r="X210" s="3" vm="426">
        <v>9.6712499999999999E-4</v>
      </c>
      <c r="Y210" s="3" vm="121">
        <v>7.0937500000000004E-4</v>
      </c>
      <c r="Z210" s="3" vm="427">
        <v>2.5775E-4</v>
      </c>
    </row>
    <row r="211" spans="1:26" hidden="1" x14ac:dyDescent="0.25">
      <c r="A211" s="1">
        <v>2025</v>
      </c>
      <c r="B211" s="4">
        <v>39198</v>
      </c>
      <c r="C211" s="1">
        <f t="shared" si="3"/>
        <v>14</v>
      </c>
      <c r="D211" s="2" t="s">
        <v>408</v>
      </c>
      <c r="E211" s="1" t="s">
        <v>369</v>
      </c>
      <c r="F211" s="1" t="s">
        <v>47</v>
      </c>
      <c r="G211" s="1" t="s">
        <v>64</v>
      </c>
      <c r="H211" s="4" t="s">
        <v>383</v>
      </c>
      <c r="I211" s="1" t="s">
        <v>388</v>
      </c>
      <c r="J211" s="1" t="s">
        <v>652</v>
      </c>
      <c r="K211" s="3">
        <v>1.734375E-3</v>
      </c>
      <c r="L211" s="3">
        <v>1.6855324074074073E-3</v>
      </c>
      <c r="M211" s="3">
        <v>4.8842592592592731E-5</v>
      </c>
      <c r="O211">
        <v>202</v>
      </c>
      <c r="P211">
        <v>15</v>
      </c>
      <c r="Q211" t="str">
        <v xml:space="preserve">RAUL HOYOS </v>
      </c>
      <c r="R211" s="1" t="str">
        <v>MASTER</v>
      </c>
      <c r="S211" s="1" t="str">
        <v>INFANTIL B</v>
      </c>
      <c r="T211" s="1" t="str">
        <v>M</v>
      </c>
      <c r="U211" s="1" t="str">
        <v>16/03/2024</v>
      </c>
      <c r="V211" s="1" t="str">
        <v>CHEQUEO DEPARTAMENTAL</v>
      </c>
      <c r="W211" s="1" t="str">
        <v>400m LIBRE</v>
      </c>
      <c r="X211" s="3" vm="428">
        <v>5.2846015624999996E-3</v>
      </c>
      <c r="Y211" s="3" vm="196">
        <v>3.3872656250000001E-3</v>
      </c>
      <c r="Z211" s="3" vm="429">
        <v>1.8973359374999999E-3</v>
      </c>
    </row>
    <row r="212" spans="1:26" hidden="1" x14ac:dyDescent="0.25">
      <c r="A212" s="1">
        <v>2025</v>
      </c>
      <c r="B212" s="4">
        <v>39198</v>
      </c>
      <c r="C212" s="1">
        <f t="shared" si="3"/>
        <v>14</v>
      </c>
      <c r="D212" s="2" t="s">
        <v>408</v>
      </c>
      <c r="E212" s="1" t="s">
        <v>369</v>
      </c>
      <c r="F212" s="1" t="s">
        <v>47</v>
      </c>
      <c r="G212" s="1" t="s">
        <v>64</v>
      </c>
      <c r="H212" s="4" t="s">
        <v>383</v>
      </c>
      <c r="I212" s="1" t="s">
        <v>388</v>
      </c>
      <c r="J212" s="1" t="s">
        <v>12</v>
      </c>
      <c r="K212" s="3">
        <v>4.9849537037037039E-4</v>
      </c>
      <c r="L212" s="3">
        <v>4.7604166666666671E-4</v>
      </c>
      <c r="M212" s="3">
        <v>2.2453703703703676E-5</v>
      </c>
      <c r="O212">
        <v>156</v>
      </c>
      <c r="P212">
        <v>15</v>
      </c>
      <c r="Q212" t="str">
        <v xml:space="preserve">RAUL HOYOS </v>
      </c>
      <c r="R212" s="1" t="str">
        <v>MASTER</v>
      </c>
      <c r="S212" s="1" t="str">
        <v>INFANTIL B</v>
      </c>
      <c r="T212" s="1" t="str">
        <v>M</v>
      </c>
      <c r="U212" s="1" vm="9">
        <v>44130</v>
      </c>
      <c r="V212" s="1" t="str">
        <v>V CAIMAN DE ORO</v>
      </c>
      <c r="W212" s="1" t="str">
        <v>50m ESPALDA</v>
      </c>
      <c r="X212" s="3" vm="430">
        <v>5.5925781249999997E-4</v>
      </c>
      <c r="Y212" s="3" t="str">
        <v>00:33,75</v>
      </c>
      <c r="Z212" s="3" vm="431">
        <v>1.686328125E-4</v>
      </c>
    </row>
    <row r="213" spans="1:26" hidden="1" x14ac:dyDescent="0.25">
      <c r="A213" s="1">
        <v>2025</v>
      </c>
      <c r="B213" s="4">
        <v>40025</v>
      </c>
      <c r="C213" s="1">
        <f t="shared" si="3"/>
        <v>12</v>
      </c>
      <c r="D213" s="2" t="s">
        <v>431</v>
      </c>
      <c r="E213" s="1" t="s">
        <v>364</v>
      </c>
      <c r="F213" s="1" t="s">
        <v>46</v>
      </c>
      <c r="G213" s="1" t="s">
        <v>64</v>
      </c>
      <c r="H213" s="4" t="s">
        <v>382</v>
      </c>
      <c r="I213" s="1" t="s">
        <v>388</v>
      </c>
      <c r="J213" s="1" t="s">
        <v>649</v>
      </c>
      <c r="K213" s="3">
        <v>7.3391203703703704E-4</v>
      </c>
      <c r="L213" s="3">
        <v>3.9756944444444448E-4</v>
      </c>
      <c r="M213" s="3">
        <v>3.3634259259259256E-4</v>
      </c>
      <c r="O213">
        <v>262</v>
      </c>
      <c r="P213">
        <v>15</v>
      </c>
      <c r="Q213" t="str">
        <v xml:space="preserve">RAUL HOYOS </v>
      </c>
      <c r="R213" s="1" t="str">
        <v>MASTER</v>
      </c>
      <c r="S213" s="1" t="str">
        <v>INFANTIL B</v>
      </c>
      <c r="T213" s="1" t="str">
        <v>M</v>
      </c>
      <c r="U213" s="1" t="str">
        <v>17/02/2024</v>
      </c>
      <c r="V213" s="1" t="str">
        <v>CHEQUEO DEPARTAMENTAL</v>
      </c>
      <c r="W213" s="1" t="str">
        <v>50m LIBRE</v>
      </c>
      <c r="X213" s="3" vm="432">
        <v>4.246484375E-4</v>
      </c>
      <c r="Y213" s="3" vm="67">
        <v>3.2395312500000002E-4</v>
      </c>
      <c r="Z213" s="3" vm="433">
        <v>1.006875E-4</v>
      </c>
    </row>
    <row r="214" spans="1:26" hidden="1" x14ac:dyDescent="0.25">
      <c r="A214" s="1">
        <v>2025</v>
      </c>
      <c r="B214" s="4">
        <v>40025</v>
      </c>
      <c r="C214" s="1">
        <f t="shared" si="3"/>
        <v>12</v>
      </c>
      <c r="D214" s="2" t="s">
        <v>431</v>
      </c>
      <c r="E214" s="1" t="s">
        <v>364</v>
      </c>
      <c r="F214" s="1" t="s">
        <v>46</v>
      </c>
      <c r="G214" s="1" t="s">
        <v>64</v>
      </c>
      <c r="H214" s="4" t="s">
        <v>382</v>
      </c>
      <c r="I214" s="1" t="s">
        <v>388</v>
      </c>
      <c r="J214" s="1" t="s">
        <v>651</v>
      </c>
      <c r="K214" s="3">
        <v>1.5157407407407405E-3</v>
      </c>
      <c r="L214" s="3">
        <v>8.1018518518518516E-4</v>
      </c>
      <c r="M214" s="3">
        <v>7.055555555555553E-4</v>
      </c>
      <c r="O214">
        <v>157</v>
      </c>
      <c r="P214">
        <v>15</v>
      </c>
      <c r="Q214" t="str">
        <v xml:space="preserve">RAUL HOYOS </v>
      </c>
      <c r="R214" s="1" t="str">
        <v>MASTER</v>
      </c>
      <c r="S214" s="1" t="str">
        <v>INFANTIL B</v>
      </c>
      <c r="T214" s="1" t="str">
        <v>M</v>
      </c>
      <c r="U214" s="1" vm="9">
        <v>44130</v>
      </c>
      <c r="V214" s="1" t="str">
        <v>V CAIMAN DE ORO</v>
      </c>
      <c r="W214" s="1" t="str">
        <v>50m PECHO</v>
      </c>
      <c r="X214" s="3" vm="434">
        <v>5.4675781250000004E-4</v>
      </c>
      <c r="Y214" s="3" vm="72">
        <v>4.3448437499999997E-4</v>
      </c>
      <c r="Z214" s="3" vm="435">
        <v>1.1226562500000001E-4</v>
      </c>
    </row>
    <row r="215" spans="1:26" hidden="1" x14ac:dyDescent="0.25">
      <c r="A215" s="1">
        <v>2025</v>
      </c>
      <c r="B215" s="4">
        <v>40158</v>
      </c>
      <c r="C215" s="1">
        <f t="shared" si="3"/>
        <v>12</v>
      </c>
      <c r="D215" s="2" t="s">
        <v>430</v>
      </c>
      <c r="E215" s="1" t="s">
        <v>364</v>
      </c>
      <c r="F215" s="1" t="s">
        <v>46</v>
      </c>
      <c r="G215" s="1" t="s">
        <v>64</v>
      </c>
      <c r="H215" s="4" t="s">
        <v>382</v>
      </c>
      <c r="I215" s="1" t="s">
        <v>388</v>
      </c>
      <c r="J215" s="1" t="s">
        <v>649</v>
      </c>
      <c r="K215" s="3">
        <v>6.6001157407407393E-4</v>
      </c>
      <c r="L215" s="3">
        <v>3.9756944444444448E-4</v>
      </c>
      <c r="M215" s="3">
        <v>2.6244212962962945E-4</v>
      </c>
      <c r="O215">
        <v>360</v>
      </c>
      <c r="P215">
        <v>13</v>
      </c>
      <c r="Q215" t="str">
        <v>SAMUEL ARGUMEDO</v>
      </c>
      <c r="R215" s="1" t="str">
        <v>NNG</v>
      </c>
      <c r="S215" s="1" t="str">
        <v>INFANTIL A</v>
      </c>
      <c r="T215" s="1" t="str">
        <v>M</v>
      </c>
      <c r="U215" s="1" t="str">
        <v>19/10/2024</v>
      </c>
      <c r="V215" s="1" t="str">
        <v>CHEQUEO DEPARTAMENTAL</v>
      </c>
      <c r="W215" s="1" t="str">
        <v>100m ESPALDA</v>
      </c>
      <c r="X215" s="3" vm="436">
        <v>1.2273125000000001E-3</v>
      </c>
      <c r="Y215" s="3" vm="93">
        <v>9.4652343749999999E-4</v>
      </c>
      <c r="Z215" s="3" vm="437">
        <v>2.8078125E-4</v>
      </c>
    </row>
    <row r="216" spans="1:26" hidden="1" x14ac:dyDescent="0.25">
      <c r="A216" s="1">
        <v>2025</v>
      </c>
      <c r="B216" s="4">
        <v>40158</v>
      </c>
      <c r="C216" s="1">
        <f t="shared" si="3"/>
        <v>12</v>
      </c>
      <c r="D216" s="2" t="s">
        <v>430</v>
      </c>
      <c r="E216" s="1" t="s">
        <v>364</v>
      </c>
      <c r="F216" s="1" t="s">
        <v>46</v>
      </c>
      <c r="G216" s="1" t="s">
        <v>64</v>
      </c>
      <c r="H216" s="4" t="s">
        <v>382</v>
      </c>
      <c r="I216" s="1" t="s">
        <v>388</v>
      </c>
      <c r="J216" s="1" t="s">
        <v>651</v>
      </c>
      <c r="K216" s="3">
        <v>1.4167824074074074E-3</v>
      </c>
      <c r="L216" s="3">
        <v>8.1018518518518516E-4</v>
      </c>
      <c r="M216" s="3">
        <v>6.0659722222222224E-4</v>
      </c>
      <c r="O216">
        <v>391</v>
      </c>
      <c r="P216">
        <v>13</v>
      </c>
      <c r="Q216" t="str">
        <v>SAMUEL ARGUMEDO</v>
      </c>
      <c r="R216" s="1" t="str">
        <v>NNG</v>
      </c>
      <c r="S216" s="1" t="str">
        <v>INFANTIL A</v>
      </c>
      <c r="T216" s="1" t="str">
        <v>M</v>
      </c>
      <c r="U216" s="1" t="str">
        <v>20/07/2024</v>
      </c>
      <c r="V216" s="1" t="str">
        <v>CHEQUEO DEPARTAMENTAL</v>
      </c>
      <c r="W216" s="1" t="str">
        <v>100m MARIPOSA</v>
      </c>
      <c r="X216" s="3" vm="438">
        <v>1.3931640625000001E-3</v>
      </c>
      <c r="Y216" s="3" vm="98">
        <v>9.1932812500000001E-4</v>
      </c>
      <c r="Z216" s="3" vm="439">
        <v>4.7383593749999997E-4</v>
      </c>
    </row>
    <row r="217" spans="1:26" hidden="1" x14ac:dyDescent="0.25">
      <c r="A217" s="1">
        <v>2025</v>
      </c>
      <c r="B217" s="4">
        <v>39663</v>
      </c>
      <c r="C217" s="1">
        <f t="shared" si="3"/>
        <v>13</v>
      </c>
      <c r="D217" s="2" t="s">
        <v>415</v>
      </c>
      <c r="E217" s="1" t="s">
        <v>364</v>
      </c>
      <c r="F217" s="1" t="s">
        <v>46</v>
      </c>
      <c r="G217" s="1" t="s">
        <v>64</v>
      </c>
      <c r="H217" s="4" t="s">
        <v>382</v>
      </c>
      <c r="I217" s="1" t="s">
        <v>388</v>
      </c>
      <c r="J217" s="1" t="s">
        <v>653</v>
      </c>
      <c r="K217" s="3">
        <v>5.550983796296296E-3</v>
      </c>
      <c r="L217" s="3">
        <v>3.5520833333333329E-3</v>
      </c>
      <c r="M217" s="3">
        <v>1.9989004629629632E-3</v>
      </c>
      <c r="O217">
        <v>317</v>
      </c>
      <c r="P217">
        <v>13</v>
      </c>
      <c r="Q217" t="str">
        <v>SAMUEL ARGUMEDO</v>
      </c>
      <c r="R217" s="1" t="str">
        <v>NNG</v>
      </c>
      <c r="S217" s="1" t="str">
        <v>INFANTIL A</v>
      </c>
      <c r="T217" s="1" t="str">
        <v>M</v>
      </c>
      <c r="U217" s="1" t="str">
        <v>17/08/2024</v>
      </c>
      <c r="V217" s="1" t="str">
        <v>CHEQUEO DEPARTAMENTAL</v>
      </c>
      <c r="W217" s="1" t="str">
        <v>200m LIBRE</v>
      </c>
      <c r="X217" s="3" vm="440">
        <v>2.0949074074074073E-3</v>
      </c>
      <c r="Y217" s="3" vm="50">
        <v>1.68553125E-3</v>
      </c>
      <c r="Z217" s="3" vm="441">
        <v>4.0937500000000002E-4</v>
      </c>
    </row>
    <row r="218" spans="1:26" hidden="1" x14ac:dyDescent="0.25">
      <c r="A218" s="1">
        <v>2025</v>
      </c>
      <c r="B218" s="4">
        <v>39663</v>
      </c>
      <c r="C218" s="1">
        <f t="shared" si="3"/>
        <v>13</v>
      </c>
      <c r="D218" s="2" t="s">
        <v>415</v>
      </c>
      <c r="E218" s="1" t="s">
        <v>364</v>
      </c>
      <c r="F218" s="1" t="s">
        <v>46</v>
      </c>
      <c r="G218" s="1" t="s">
        <v>64</v>
      </c>
      <c r="H218" s="4" t="s">
        <v>382</v>
      </c>
      <c r="I218" s="1" t="s">
        <v>388</v>
      </c>
      <c r="J218" s="1" t="s">
        <v>649</v>
      </c>
      <c r="K218" s="3">
        <v>4.9965277777777779E-4</v>
      </c>
      <c r="L218" s="3">
        <v>3.3981481481481482E-4</v>
      </c>
      <c r="M218" s="3">
        <v>1.5983796296296297E-4</v>
      </c>
      <c r="O218">
        <v>316</v>
      </c>
      <c r="P218">
        <v>13</v>
      </c>
      <c r="Q218" t="str">
        <v>SAMUEL ARGUMEDO</v>
      </c>
      <c r="R218" s="1" t="str">
        <v>NNG</v>
      </c>
      <c r="S218" s="1" t="str">
        <v>INFANTIL A</v>
      </c>
      <c r="T218" s="1" t="str">
        <v>M</v>
      </c>
      <c r="U218" s="1" t="str">
        <v>17/08/2024</v>
      </c>
      <c r="V218" s="1" t="str">
        <v>CHEQUEO DEPARTAMENTAL</v>
      </c>
      <c r="W218" s="1" t="str">
        <v>400m LIBRE</v>
      </c>
      <c r="X218" s="3" vm="442">
        <v>4.2535859375000002E-3</v>
      </c>
      <c r="Y218" s="3" vm="26">
        <v>3.5520781250000001E-3</v>
      </c>
      <c r="Z218" s="3" vm="443">
        <v>7.0149999999999998E-4</v>
      </c>
    </row>
    <row r="219" spans="1:26" hidden="1" x14ac:dyDescent="0.25">
      <c r="A219" s="1">
        <v>2025</v>
      </c>
      <c r="B219" s="4">
        <v>39663</v>
      </c>
      <c r="C219" s="1">
        <f t="shared" si="3"/>
        <v>13</v>
      </c>
      <c r="D219" s="2" t="s">
        <v>415</v>
      </c>
      <c r="E219" s="1" t="s">
        <v>364</v>
      </c>
      <c r="F219" s="1" t="s">
        <v>46</v>
      </c>
      <c r="G219" s="1" t="s">
        <v>64</v>
      </c>
      <c r="H219" s="4" t="s">
        <v>382</v>
      </c>
      <c r="I219" s="1" t="s">
        <v>388</v>
      </c>
      <c r="J219" s="1" t="s">
        <v>651</v>
      </c>
      <c r="K219" s="3">
        <v>1.1942129629629629E-3</v>
      </c>
      <c r="L219" s="3">
        <v>7.5462962962962962E-4</v>
      </c>
      <c r="M219" s="3">
        <v>4.3958333333333328E-4</v>
      </c>
      <c r="O219">
        <v>318</v>
      </c>
      <c r="P219">
        <v>13</v>
      </c>
      <c r="Q219" t="str">
        <v>SAMUEL ARGUMEDO</v>
      </c>
      <c r="R219" s="1" t="str">
        <v>NNG</v>
      </c>
      <c r="S219" s="1" t="str">
        <v>INFANTIL A</v>
      </c>
      <c r="T219" s="1" t="str">
        <v>M</v>
      </c>
      <c r="U219" s="1" t="str">
        <v>17/08/2024</v>
      </c>
      <c r="V219" s="1" t="str">
        <v>CHEQUEO DEPARTAMENTAL</v>
      </c>
      <c r="W219" s="1" t="str">
        <v>50m ESPALDA</v>
      </c>
      <c r="X219" s="3" vm="158">
        <v>5.6168750000000001E-4</v>
      </c>
      <c r="Y219" s="3" vm="76">
        <v>4.3981481481481481E-4</v>
      </c>
      <c r="Z219" s="3" vm="444">
        <v>1.2187499999999999E-4</v>
      </c>
    </row>
    <row r="220" spans="1:26" hidden="1" x14ac:dyDescent="0.25">
      <c r="A220" s="1">
        <v>2025</v>
      </c>
      <c r="B220" s="4">
        <v>39558</v>
      </c>
      <c r="C220" s="1">
        <f t="shared" si="3"/>
        <v>13</v>
      </c>
      <c r="D220" s="2" t="s">
        <v>412</v>
      </c>
      <c r="E220" s="1" t="s">
        <v>367</v>
      </c>
      <c r="F220" s="1" t="s">
        <v>46</v>
      </c>
      <c r="G220" s="1" t="s">
        <v>64</v>
      </c>
      <c r="H220" s="4" t="s">
        <v>382</v>
      </c>
      <c r="I220" s="1" t="s">
        <v>388</v>
      </c>
      <c r="J220" s="1" t="s">
        <v>653</v>
      </c>
      <c r="K220" s="3">
        <v>4.5539351851851852E-3</v>
      </c>
      <c r="L220" s="3">
        <v>3.5520833333333329E-3</v>
      </c>
      <c r="M220" s="3">
        <v>1.0018518518518523E-3</v>
      </c>
      <c r="O220">
        <v>359</v>
      </c>
      <c r="P220">
        <v>13</v>
      </c>
      <c r="Q220" t="str">
        <v>SAMUEL ARGUMEDO</v>
      </c>
      <c r="R220" s="1" t="str">
        <v>NNG</v>
      </c>
      <c r="S220" s="1" t="str">
        <v>INFANTIL A</v>
      </c>
      <c r="T220" s="1" t="str">
        <v>M</v>
      </c>
      <c r="U220" s="1" t="str">
        <v>19/10/2024</v>
      </c>
      <c r="V220" s="1" t="str">
        <v>CHEQUEO DEPARTAMENTAL</v>
      </c>
      <c r="W220" s="1" t="str">
        <v>50m MARIPOSA</v>
      </c>
      <c r="X220" s="3" vm="445">
        <v>5.2117968750000005E-4</v>
      </c>
      <c r="Y220" s="3" vm="110">
        <v>4.0509259259259258E-4</v>
      </c>
      <c r="Z220" s="3" vm="446">
        <v>1.1608593750000001E-4</v>
      </c>
    </row>
    <row r="221" spans="1:26" hidden="1" x14ac:dyDescent="0.25">
      <c r="A221" s="1">
        <v>2025</v>
      </c>
      <c r="B221" s="4">
        <v>39558</v>
      </c>
      <c r="C221" s="1">
        <f t="shared" si="3"/>
        <v>13</v>
      </c>
      <c r="D221" s="2" t="s">
        <v>188</v>
      </c>
      <c r="E221" s="1" t="s">
        <v>367</v>
      </c>
      <c r="F221" s="1" t="s">
        <v>46</v>
      </c>
      <c r="G221" s="1" t="s">
        <v>64</v>
      </c>
      <c r="H221" s="4" t="s">
        <v>382</v>
      </c>
      <c r="I221" s="1" t="s">
        <v>388</v>
      </c>
      <c r="J221" s="1" t="s">
        <v>649</v>
      </c>
      <c r="K221" s="3">
        <v>4.2135416666666667E-4</v>
      </c>
      <c r="L221" s="3">
        <v>3.3981481481481482E-4</v>
      </c>
      <c r="M221" s="3">
        <v>8.1539351851851846E-5</v>
      </c>
      <c r="O221">
        <v>390</v>
      </c>
      <c r="P221">
        <v>13</v>
      </c>
      <c r="Q221" t="str">
        <v>SAMUEL ARGUMEDO</v>
      </c>
      <c r="R221" s="1" t="str">
        <v>NNG</v>
      </c>
      <c r="S221" s="1" t="str">
        <v>INFANTIL A</v>
      </c>
      <c r="T221" s="1" t="str">
        <v>M</v>
      </c>
      <c r="U221" s="1" t="str">
        <v>20/07/2024</v>
      </c>
      <c r="V221" s="1" t="str">
        <v>CHEQUEO DEPARTAMENTAL</v>
      </c>
      <c r="W221" s="1" t="str">
        <v>50m PECHO</v>
      </c>
      <c r="X221" s="3" vm="447">
        <v>6.23140625E-4</v>
      </c>
      <c r="Y221" s="3" vm="81">
        <v>4.861111111111111E-4</v>
      </c>
      <c r="Z221" s="3" vm="448">
        <v>1.3703125E-4</v>
      </c>
    </row>
    <row r="222" spans="1:26" hidden="1" x14ac:dyDescent="0.25">
      <c r="A222" s="1">
        <v>2025</v>
      </c>
      <c r="B222" s="4">
        <v>39884</v>
      </c>
      <c r="C222" s="1">
        <f t="shared" si="3"/>
        <v>12</v>
      </c>
      <c r="D222" s="2" t="s">
        <v>417</v>
      </c>
      <c r="E222" s="1" t="s">
        <v>369</v>
      </c>
      <c r="F222" s="1" t="s">
        <v>46</v>
      </c>
      <c r="G222" s="1" t="s">
        <v>64</v>
      </c>
      <c r="H222" s="4" t="s">
        <v>382</v>
      </c>
      <c r="I222" s="1" t="s">
        <v>388</v>
      </c>
      <c r="J222" s="1" t="s">
        <v>653</v>
      </c>
      <c r="K222" s="3">
        <v>5.9052083333333344E-3</v>
      </c>
      <c r="L222" s="3">
        <v>3.8194444444444443E-3</v>
      </c>
      <c r="M222" s="3">
        <v>2.08576388888889E-3</v>
      </c>
      <c r="O222">
        <v>363</v>
      </c>
      <c r="P222">
        <v>14</v>
      </c>
      <c r="Q222" t="str">
        <v>SAMUEL BAQUERO</v>
      </c>
      <c r="R222" s="1" t="str">
        <v>TIBURON</v>
      </c>
      <c r="S222" s="1" t="str">
        <v>INFANTIL B</v>
      </c>
      <c r="T222" s="1" t="str">
        <v>M</v>
      </c>
      <c r="U222" s="1" t="str">
        <v>19/10/2024</v>
      </c>
      <c r="V222" s="1" t="str">
        <v>CHEQUEO DEPARTAMENTAL</v>
      </c>
      <c r="W222" s="1" t="str">
        <v>100m ESPALDA</v>
      </c>
      <c r="X222" s="3" vm="449">
        <v>1.0295078125E-3</v>
      </c>
      <c r="Y222" s="3" t="str">
        <v>01:17,66</v>
      </c>
      <c r="Z222" s="3" vm="450">
        <v>1.306640625E-4</v>
      </c>
    </row>
    <row r="223" spans="1:26" hidden="1" x14ac:dyDescent="0.25">
      <c r="A223" s="1">
        <v>2025</v>
      </c>
      <c r="B223" s="4">
        <v>39884</v>
      </c>
      <c r="C223" s="1">
        <f t="shared" si="3"/>
        <v>12</v>
      </c>
      <c r="D223" s="2" t="s">
        <v>417</v>
      </c>
      <c r="E223" s="1" t="s">
        <v>369</v>
      </c>
      <c r="F223" s="1" t="s">
        <v>46</v>
      </c>
      <c r="G223" s="1" t="s">
        <v>64</v>
      </c>
      <c r="H223" s="4" t="s">
        <v>382</v>
      </c>
      <c r="I223" s="1" t="s">
        <v>388</v>
      </c>
      <c r="J223" s="1" t="s">
        <v>651</v>
      </c>
      <c r="K223" s="3">
        <v>1.3222800925925926E-3</v>
      </c>
      <c r="L223" s="3">
        <v>8.1018518518518516E-4</v>
      </c>
      <c r="M223" s="3">
        <v>5.120949074074074E-4</v>
      </c>
      <c r="O223">
        <v>361</v>
      </c>
      <c r="P223">
        <v>14</v>
      </c>
      <c r="Q223" t="str">
        <v>SAMUEL BAQUERO</v>
      </c>
      <c r="R223" s="1" t="str">
        <v>TIBURON</v>
      </c>
      <c r="S223" s="1" t="str">
        <v>INFANTIL B</v>
      </c>
      <c r="T223" s="1" t="str">
        <v>M</v>
      </c>
      <c r="U223" s="1" t="str">
        <v>19/10/2024</v>
      </c>
      <c r="V223" s="1" t="str">
        <v>CHEQUEO DEPARTAMENTAL</v>
      </c>
      <c r="W223" s="1" t="str">
        <v>400m LIBRE</v>
      </c>
      <c r="X223" s="3" vm="451">
        <v>3.9722187500000001E-3</v>
      </c>
      <c r="Y223" s="3" vm="26">
        <v>3.5520781250000001E-3</v>
      </c>
      <c r="Z223" s="3" vm="452">
        <v>4.2013281249999999E-4</v>
      </c>
    </row>
    <row r="224" spans="1:26" x14ac:dyDescent="0.25">
      <c r="A224" s="1">
        <v>2025</v>
      </c>
      <c r="B224" s="4">
        <v>39569</v>
      </c>
      <c r="C224" s="1">
        <f t="shared" si="3"/>
        <v>13</v>
      </c>
      <c r="D224" s="2" t="s">
        <v>410</v>
      </c>
      <c r="E224" s="1" t="s">
        <v>369</v>
      </c>
      <c r="F224" s="1" t="s">
        <v>46</v>
      </c>
      <c r="G224" s="1" t="s">
        <v>64</v>
      </c>
      <c r="H224" s="4" t="s">
        <v>382</v>
      </c>
      <c r="I224" s="1" t="s">
        <v>388</v>
      </c>
      <c r="J224" s="1" t="s">
        <v>653</v>
      </c>
      <c r="K224" s="3">
        <v>5.0105324074074071E-3</v>
      </c>
      <c r="L224" s="3">
        <v>3.5520833333333329E-3</v>
      </c>
      <c r="M224" s="3">
        <v>1.4584490740740742E-3</v>
      </c>
      <c r="O224">
        <v>362</v>
      </c>
      <c r="P224">
        <v>14</v>
      </c>
      <c r="Q224" t="str">
        <v>SAMUEL BAQUERO</v>
      </c>
      <c r="R224" s="1" t="str">
        <v>TIBURON</v>
      </c>
      <c r="S224" s="1" t="str">
        <v>INFANTIL B</v>
      </c>
      <c r="T224" s="1" t="str">
        <v>M</v>
      </c>
      <c r="U224" s="1" t="str">
        <v>19/10/2024</v>
      </c>
      <c r="V224" s="1" t="str">
        <v>CHEQUEO DEPARTAMENTAL</v>
      </c>
      <c r="W224" s="1" t="str">
        <v>50m MARIPOSA</v>
      </c>
      <c r="X224" s="3" vm="453">
        <v>3.8575781249999998E-4</v>
      </c>
      <c r="Y224" s="3" t="str">
        <v>00:32,97</v>
      </c>
      <c r="Z224" s="3" vm="454">
        <v>4.1640625000000004E-6</v>
      </c>
    </row>
    <row r="225" spans="1:26" hidden="1" x14ac:dyDescent="0.25">
      <c r="A225" s="1">
        <v>2025</v>
      </c>
      <c r="B225" s="4">
        <v>39569</v>
      </c>
      <c r="C225" s="1">
        <f t="shared" si="3"/>
        <v>13</v>
      </c>
      <c r="D225" s="2" t="s">
        <v>410</v>
      </c>
      <c r="E225" s="1" t="s">
        <v>369</v>
      </c>
      <c r="F225" s="1" t="s">
        <v>46</v>
      </c>
      <c r="G225" s="1" t="s">
        <v>64</v>
      </c>
      <c r="H225" s="4" t="s">
        <v>382</v>
      </c>
      <c r="I225" s="1" t="s">
        <v>388</v>
      </c>
      <c r="J225" s="1" t="s">
        <v>651</v>
      </c>
      <c r="K225" s="3">
        <v>1.0890625000000002E-3</v>
      </c>
      <c r="L225" s="3">
        <v>7.5462962962962962E-4</v>
      </c>
      <c r="M225" s="3">
        <v>3.3443287037037057E-4</v>
      </c>
      <c r="O225">
        <v>366</v>
      </c>
      <c r="P225">
        <v>12</v>
      </c>
      <c r="Q225" t="str">
        <v>SAMUEL LEONARDO SARMIENTO</v>
      </c>
      <c r="R225" s="1" t="str">
        <v>DELFINES</v>
      </c>
      <c r="S225" s="1" t="str">
        <v>INFANTIL A</v>
      </c>
      <c r="T225" s="1" t="str">
        <v>M</v>
      </c>
      <c r="U225" s="1" t="str">
        <v>19/10/2024</v>
      </c>
      <c r="V225" s="1" t="str">
        <v>CHEQUEO DEPARTAMENTAL</v>
      </c>
      <c r="W225" s="1" t="str">
        <v>100m ESPALDA</v>
      </c>
      <c r="X225" s="3" vm="455">
        <v>1.4047421875E-3</v>
      </c>
      <c r="Y225" s="3" vm="285">
        <v>9.837962962962962E-4</v>
      </c>
      <c r="Z225" s="3" vm="456">
        <v>4.2094531249999999E-4</v>
      </c>
    </row>
    <row r="226" spans="1:26" hidden="1" x14ac:dyDescent="0.25">
      <c r="A226" s="1">
        <v>2025</v>
      </c>
      <c r="B226" s="4">
        <v>40365</v>
      </c>
      <c r="C226" s="1">
        <f t="shared" si="3"/>
        <v>11</v>
      </c>
      <c r="D226" s="2" t="s">
        <v>419</v>
      </c>
      <c r="E226" s="1" t="s">
        <v>25</v>
      </c>
      <c r="F226" s="1" t="s">
        <v>45</v>
      </c>
      <c r="G226" s="1" t="s">
        <v>64</v>
      </c>
      <c r="H226" s="4" t="s">
        <v>382</v>
      </c>
      <c r="I226" s="1" t="s">
        <v>388</v>
      </c>
      <c r="J226" s="1" t="s">
        <v>653</v>
      </c>
      <c r="K226" s="3">
        <v>6.0898148148148153E-3</v>
      </c>
      <c r="L226" s="3">
        <v>3.8194444444444443E-3</v>
      </c>
      <c r="M226" s="3">
        <v>2.2703703703703709E-3</v>
      </c>
      <c r="O226">
        <v>159</v>
      </c>
      <c r="P226">
        <v>12</v>
      </c>
      <c r="Q226" t="str">
        <v>SAMUEL LEONARDO SARMIENTO</v>
      </c>
      <c r="R226" s="1" t="str">
        <v>DELFINES</v>
      </c>
      <c r="S226" s="1" t="str">
        <v>INFANTIL A</v>
      </c>
      <c r="T226" s="1" t="str">
        <v>M</v>
      </c>
      <c r="U226" s="1" vm="9">
        <v>44130</v>
      </c>
      <c r="V226" s="1" t="str">
        <v>V CAIMAN DE ORO</v>
      </c>
      <c r="W226" s="1" t="str">
        <v>100m LIBRE</v>
      </c>
      <c r="X226" s="3" vm="457">
        <v>1.18275E-3</v>
      </c>
      <c r="Y226" s="3" vm="4">
        <v>8.1018518518518516E-4</v>
      </c>
      <c r="Z226" s="3" vm="458">
        <v>3.7256250000000001E-4</v>
      </c>
    </row>
    <row r="227" spans="1:26" hidden="1" x14ac:dyDescent="0.25">
      <c r="A227" s="1">
        <v>2025</v>
      </c>
      <c r="B227" s="4">
        <v>40365</v>
      </c>
      <c r="C227" s="1">
        <f t="shared" si="3"/>
        <v>11</v>
      </c>
      <c r="D227" s="2" t="s">
        <v>419</v>
      </c>
      <c r="E227" s="1" t="s">
        <v>25</v>
      </c>
      <c r="F227" s="1" t="s">
        <v>45</v>
      </c>
      <c r="G227" s="1" t="s">
        <v>64</v>
      </c>
      <c r="H227" s="4" t="s">
        <v>382</v>
      </c>
      <c r="I227" s="1" t="s">
        <v>388</v>
      </c>
      <c r="J227" s="1" t="s">
        <v>649</v>
      </c>
      <c r="K227" s="3">
        <v>5.6168981481481489E-4</v>
      </c>
      <c r="L227" s="3">
        <v>3.9756944444444448E-4</v>
      </c>
      <c r="M227" s="3">
        <v>1.6412037037037041E-4</v>
      </c>
      <c r="O227">
        <v>364</v>
      </c>
      <c r="P227">
        <v>12</v>
      </c>
      <c r="Q227" t="str">
        <v>SAMUEL LEONARDO SARMIENTO</v>
      </c>
      <c r="R227" s="1" t="str">
        <v>DELFINES</v>
      </c>
      <c r="S227" s="1" t="str">
        <v>INFANTIL A</v>
      </c>
      <c r="T227" s="1" t="str">
        <v>M</v>
      </c>
      <c r="U227" s="1" t="str">
        <v>19/10/2024</v>
      </c>
      <c r="V227" s="1" t="str">
        <v>CHEQUEO DEPARTAMENTAL</v>
      </c>
      <c r="W227" s="1" t="str">
        <v>400m LIBRE</v>
      </c>
      <c r="X227" s="3" vm="459">
        <v>5.1045078124999999E-3</v>
      </c>
      <c r="Y227" s="3" vm="60">
        <v>3.8194444444444443E-3</v>
      </c>
      <c r="Z227" s="3" vm="460">
        <v>1.2850625E-3</v>
      </c>
    </row>
    <row r="228" spans="1:26" hidden="1" x14ac:dyDescent="0.25">
      <c r="A228" s="1">
        <v>2025</v>
      </c>
      <c r="B228" s="4">
        <v>40365</v>
      </c>
      <c r="C228" s="1">
        <f t="shared" si="3"/>
        <v>11</v>
      </c>
      <c r="D228" s="2" t="s">
        <v>419</v>
      </c>
      <c r="E228" s="1" t="s">
        <v>25</v>
      </c>
      <c r="F228" s="1" t="s">
        <v>45</v>
      </c>
      <c r="G228" s="1" t="s">
        <v>64</v>
      </c>
      <c r="H228" s="4" t="s">
        <v>382</v>
      </c>
      <c r="I228" s="1" t="s">
        <v>388</v>
      </c>
      <c r="J228" s="1" t="s">
        <v>651</v>
      </c>
      <c r="K228" s="3">
        <v>1.2976851851851851E-3</v>
      </c>
      <c r="L228" s="3">
        <v>8.1018518518518516E-4</v>
      </c>
      <c r="M228" s="3">
        <v>4.8749999999999998E-4</v>
      </c>
      <c r="O228">
        <v>160</v>
      </c>
      <c r="P228">
        <v>12</v>
      </c>
      <c r="Q228" t="str">
        <v>SAMUEL LEONARDO SARMIENTO</v>
      </c>
      <c r="R228" s="1" t="str">
        <v>DELFINES</v>
      </c>
      <c r="S228" s="1" t="str">
        <v>INFANTIL A</v>
      </c>
      <c r="T228" s="1" t="str">
        <v>M</v>
      </c>
      <c r="U228" s="1" vm="9">
        <v>44130</v>
      </c>
      <c r="V228" s="1" t="str">
        <v>V CAIMAN DE ORO</v>
      </c>
      <c r="W228" s="1" t="str">
        <v>50m ESPALDA</v>
      </c>
      <c r="X228" s="3" vm="461">
        <v>6.5080468750000002E-4</v>
      </c>
      <c r="Y228" s="3" vm="13">
        <v>4.8911718749999997E-4</v>
      </c>
      <c r="Z228" s="3" vm="462">
        <v>1.6168749999999999E-4</v>
      </c>
    </row>
    <row r="229" spans="1:26" hidden="1" x14ac:dyDescent="0.25">
      <c r="A229" s="1">
        <v>2025</v>
      </c>
      <c r="B229" s="4">
        <v>40875</v>
      </c>
      <c r="C229" s="1">
        <f t="shared" si="3"/>
        <v>10</v>
      </c>
      <c r="D229" s="2" t="s">
        <v>184</v>
      </c>
      <c r="E229" s="1" t="s">
        <v>367</v>
      </c>
      <c r="F229" s="1" t="s">
        <v>44</v>
      </c>
      <c r="G229" s="1" t="s">
        <v>64</v>
      </c>
      <c r="H229" s="4" t="s">
        <v>382</v>
      </c>
      <c r="I229" s="1" t="s">
        <v>388</v>
      </c>
      <c r="J229" s="1" t="s">
        <v>649</v>
      </c>
      <c r="K229" s="3">
        <v>5.9947916666666656E-4</v>
      </c>
      <c r="L229" s="3">
        <v>3.9756944444444448E-4</v>
      </c>
      <c r="M229" s="3">
        <v>2.0190972222222208E-4</v>
      </c>
      <c r="O229">
        <v>158</v>
      </c>
      <c r="P229">
        <v>12</v>
      </c>
      <c r="Q229" t="str">
        <v>SAMUEL LEONARDO SARMIENTO</v>
      </c>
      <c r="R229" s="1" t="str">
        <v>DELFINES</v>
      </c>
      <c r="S229" s="1" t="str">
        <v>INFANTIL A</v>
      </c>
      <c r="T229" s="1" t="str">
        <v>M</v>
      </c>
      <c r="U229" s="1" vm="9">
        <v>44130</v>
      </c>
      <c r="V229" s="1" t="str">
        <v>V CAIMAN DE ORO</v>
      </c>
      <c r="W229" s="1" t="str">
        <v>50m LIBRE</v>
      </c>
      <c r="X229" s="3" vm="463">
        <v>5.4756249999999998E-4</v>
      </c>
      <c r="Y229" s="3" vm="7">
        <v>3.9756250000000002E-4</v>
      </c>
      <c r="Z229" s="3" vm="464">
        <v>1.4999999999999999E-4</v>
      </c>
    </row>
    <row r="230" spans="1:26" hidden="1" x14ac:dyDescent="0.25">
      <c r="A230" s="1">
        <v>2025</v>
      </c>
      <c r="B230" s="4">
        <v>40875</v>
      </c>
      <c r="C230" s="1">
        <f t="shared" si="3"/>
        <v>10</v>
      </c>
      <c r="D230" s="2" t="s">
        <v>184</v>
      </c>
      <c r="E230" s="1" t="s">
        <v>367</v>
      </c>
      <c r="F230" s="1" t="s">
        <v>44</v>
      </c>
      <c r="G230" s="1" t="s">
        <v>64</v>
      </c>
      <c r="H230" s="4" t="s">
        <v>382</v>
      </c>
      <c r="I230" s="1" t="s">
        <v>388</v>
      </c>
      <c r="J230" s="1" t="s">
        <v>651</v>
      </c>
      <c r="K230" s="3">
        <v>1.3667824074074075E-3</v>
      </c>
      <c r="L230" s="3">
        <v>8.1018518518518516E-4</v>
      </c>
      <c r="M230" s="3">
        <v>5.5659722222222232E-4</v>
      </c>
      <c r="O230">
        <v>365</v>
      </c>
      <c r="P230">
        <v>12</v>
      </c>
      <c r="Q230" t="str">
        <v>SAMUEL LEONARDO SARMIENTO</v>
      </c>
      <c r="R230" s="1" t="str">
        <v>DELFINES</v>
      </c>
      <c r="S230" s="1" t="str">
        <v>INFANTIL A</v>
      </c>
      <c r="T230" s="1" t="str">
        <v>M</v>
      </c>
      <c r="U230" s="1" t="str">
        <v>19/10/2024</v>
      </c>
      <c r="V230" s="1" t="str">
        <v>CHEQUEO DEPARTAMENTAL</v>
      </c>
      <c r="W230" s="1" t="str">
        <v>50m MARIPOSA</v>
      </c>
      <c r="X230" s="3" vm="465">
        <v>7.4582812499999996E-4</v>
      </c>
      <c r="Y230" s="3" vm="16">
        <v>4.6087500000000002E-4</v>
      </c>
      <c r="Z230" s="3" vm="466">
        <v>2.84953125E-4</v>
      </c>
    </row>
    <row r="231" spans="1:26" hidden="1" x14ac:dyDescent="0.25">
      <c r="A231" s="1">
        <v>2025</v>
      </c>
      <c r="B231" s="4">
        <v>38990</v>
      </c>
      <c r="C231" s="1">
        <f t="shared" si="3"/>
        <v>15</v>
      </c>
      <c r="D231" s="2" t="s">
        <v>405</v>
      </c>
      <c r="E231" s="1" t="s">
        <v>362</v>
      </c>
      <c r="F231" s="1" t="s">
        <v>47</v>
      </c>
      <c r="G231" s="1" t="s">
        <v>64</v>
      </c>
      <c r="H231" s="4" t="s">
        <v>382</v>
      </c>
      <c r="I231" s="1" t="s">
        <v>388</v>
      </c>
      <c r="J231" s="1" t="s">
        <v>653</v>
      </c>
      <c r="K231" s="3">
        <v>3.7091435185185192E-3</v>
      </c>
      <c r="L231" s="3">
        <v>3.3872685185185182E-3</v>
      </c>
      <c r="M231" s="3">
        <v>3.2187500000000098E-4</v>
      </c>
      <c r="O231">
        <v>161</v>
      </c>
      <c r="P231">
        <v>12</v>
      </c>
      <c r="Q231" t="str">
        <v>SAMUEL LEONARDO SARMIENTO</v>
      </c>
      <c r="R231" s="1" t="str">
        <v>DELFINES</v>
      </c>
      <c r="S231" s="1" t="str">
        <v>INFANTIL A</v>
      </c>
      <c r="T231" s="1" t="str">
        <v>M</v>
      </c>
      <c r="U231" s="1" vm="9">
        <v>44130</v>
      </c>
      <c r="V231" s="1" t="str">
        <v>V CAIMAN DE ORO</v>
      </c>
      <c r="W231" s="1" t="str">
        <v>50m PECHO</v>
      </c>
      <c r="X231" s="3" vm="467">
        <v>7.2337499999999995E-4</v>
      </c>
      <c r="Y231" s="3" vm="47">
        <v>5.4976562500000002E-4</v>
      </c>
      <c r="Z231" s="3" vm="468">
        <v>1.7361111111111112E-4</v>
      </c>
    </row>
    <row r="232" spans="1:26" hidden="1" x14ac:dyDescent="0.25">
      <c r="A232" s="1">
        <v>2025</v>
      </c>
      <c r="B232" s="4">
        <v>38990</v>
      </c>
      <c r="C232" s="1">
        <f t="shared" si="3"/>
        <v>15</v>
      </c>
      <c r="D232" s="2" t="s">
        <v>405</v>
      </c>
      <c r="E232" s="1" t="s">
        <v>362</v>
      </c>
      <c r="F232" s="1" t="s">
        <v>47</v>
      </c>
      <c r="G232" s="1" t="s">
        <v>64</v>
      </c>
      <c r="H232" s="4" t="s">
        <v>382</v>
      </c>
      <c r="I232" s="1" t="s">
        <v>388</v>
      </c>
      <c r="J232" s="1" t="s">
        <v>649</v>
      </c>
      <c r="K232" s="3">
        <v>3.5028935185185185E-4</v>
      </c>
      <c r="L232" s="3">
        <v>3.2395833333333332E-4</v>
      </c>
      <c r="M232" s="3">
        <v>2.6331018518518522E-5</v>
      </c>
      <c r="O232">
        <v>265</v>
      </c>
      <c r="P232">
        <v>14</v>
      </c>
      <c r="Q232" t="str">
        <v>SAMUEL RAMOS</v>
      </c>
      <c r="R232" s="1" t="str">
        <v>DELFINES</v>
      </c>
      <c r="S232" s="1" t="str">
        <v>INFANTIL B</v>
      </c>
      <c r="T232" s="1" t="str">
        <v>M</v>
      </c>
      <c r="U232" s="1" t="str">
        <v>17/02/2024</v>
      </c>
      <c r="V232" s="1" t="str">
        <v>CHEQUEO DEPARTAMENTAL</v>
      </c>
      <c r="W232" s="1" t="str">
        <v>100m LIBRE</v>
      </c>
      <c r="X232" s="3" vm="469">
        <v>1.2933984375000001E-3</v>
      </c>
      <c r="Y232" s="3" vm="23">
        <v>7.5462499999999998E-4</v>
      </c>
      <c r="Z232" s="3" vm="470">
        <v>5.3876562499999997E-4</v>
      </c>
    </row>
    <row r="233" spans="1:26" hidden="1" x14ac:dyDescent="0.25">
      <c r="A233" s="1">
        <v>2025</v>
      </c>
      <c r="B233" s="4">
        <v>38990</v>
      </c>
      <c r="C233" s="1">
        <f t="shared" si="3"/>
        <v>15</v>
      </c>
      <c r="D233" s="2" t="s">
        <v>405</v>
      </c>
      <c r="E233" s="1" t="s">
        <v>362</v>
      </c>
      <c r="F233" s="1" t="s">
        <v>47</v>
      </c>
      <c r="G233" s="1" t="s">
        <v>64</v>
      </c>
      <c r="H233" s="4" t="s">
        <v>382</v>
      </c>
      <c r="I233" s="1" t="s">
        <v>388</v>
      </c>
      <c r="J233" s="1" t="s">
        <v>651</v>
      </c>
      <c r="K233" s="3">
        <v>7.8032407407407401E-4</v>
      </c>
      <c r="L233" s="3">
        <v>7.0937499999999994E-4</v>
      </c>
      <c r="M233" s="3">
        <v>7.0949074074074078E-5</v>
      </c>
      <c r="O233">
        <v>204</v>
      </c>
      <c r="P233">
        <v>14</v>
      </c>
      <c r="Q233" t="str">
        <v>SAMUEL RAMOS</v>
      </c>
      <c r="R233" s="1" t="str">
        <v>DELFINES</v>
      </c>
      <c r="S233" s="1" t="str">
        <v>INFANTIL B</v>
      </c>
      <c r="T233" s="1" t="str">
        <v>M</v>
      </c>
      <c r="U233" s="1" t="str">
        <v>16/03/2024</v>
      </c>
      <c r="V233" s="1" t="str">
        <v>CHEQUEO DEPARTAMENTAL</v>
      </c>
      <c r="W233" s="1" t="str">
        <v>200m LIBRE</v>
      </c>
      <c r="X233" s="3" vm="471">
        <v>2.7936328124999999E-3</v>
      </c>
      <c r="Y233" s="3" vm="50">
        <v>1.68553125E-3</v>
      </c>
      <c r="Z233" s="3" vm="472">
        <v>1.1081015624999999E-3</v>
      </c>
    </row>
    <row r="234" spans="1:26" hidden="1" x14ac:dyDescent="0.25">
      <c r="A234" s="1">
        <v>2025</v>
      </c>
      <c r="B234" s="4">
        <v>39082</v>
      </c>
      <c r="C234" s="1">
        <f t="shared" si="3"/>
        <v>14</v>
      </c>
      <c r="D234" s="2" t="s">
        <v>411</v>
      </c>
      <c r="E234" s="1" t="s">
        <v>369</v>
      </c>
      <c r="F234" s="1" t="s">
        <v>47</v>
      </c>
      <c r="G234" s="1" t="s">
        <v>64</v>
      </c>
      <c r="H234" s="4" t="s">
        <v>382</v>
      </c>
      <c r="I234" s="1" t="s">
        <v>388</v>
      </c>
      <c r="J234" s="1" t="s">
        <v>653</v>
      </c>
      <c r="K234" s="3">
        <v>5.5501157407407409E-3</v>
      </c>
      <c r="L234" s="3">
        <v>3.5520833333333329E-3</v>
      </c>
      <c r="M234" s="3">
        <v>1.998032407407408E-3</v>
      </c>
      <c r="O234">
        <v>264</v>
      </c>
      <c r="P234">
        <v>14</v>
      </c>
      <c r="Q234" t="str">
        <v>SAMUEL RAMOS</v>
      </c>
      <c r="R234" s="1" t="str">
        <v>DELFINES</v>
      </c>
      <c r="S234" s="1" t="str">
        <v>INFANTIL B</v>
      </c>
      <c r="T234" s="1" t="str">
        <v>M</v>
      </c>
      <c r="U234" s="1" t="str">
        <v>17/02/2024</v>
      </c>
      <c r="V234" s="1" t="str">
        <v>CHEQUEO DEPARTAMENTAL</v>
      </c>
      <c r="W234" s="1" t="str">
        <v>50m LIBRE</v>
      </c>
      <c r="X234" s="3" vm="473">
        <v>5.5017187499999999E-4</v>
      </c>
      <c r="Y234" s="3" vm="29">
        <v>3.398125E-4</v>
      </c>
      <c r="Z234" s="3" vm="474">
        <v>2.1035156250000001E-4</v>
      </c>
    </row>
    <row r="235" spans="1:26" hidden="1" x14ac:dyDescent="0.25">
      <c r="A235" s="1">
        <v>2025</v>
      </c>
      <c r="B235" s="4">
        <v>39082</v>
      </c>
      <c r="C235" s="1">
        <f t="shared" si="3"/>
        <v>14</v>
      </c>
      <c r="D235" s="2" t="s">
        <v>411</v>
      </c>
      <c r="E235" s="1" t="s">
        <v>369</v>
      </c>
      <c r="F235" s="1" t="s">
        <v>47</v>
      </c>
      <c r="G235" s="1" t="s">
        <v>64</v>
      </c>
      <c r="H235" s="4" t="s">
        <v>382</v>
      </c>
      <c r="I235" s="1" t="s">
        <v>388</v>
      </c>
      <c r="J235" s="1" t="s">
        <v>651</v>
      </c>
      <c r="K235" s="3">
        <v>1.1649305555555556E-3</v>
      </c>
      <c r="L235" s="3">
        <v>7.5462962962962962E-4</v>
      </c>
      <c r="M235" s="3">
        <v>4.1030092592592594E-4</v>
      </c>
      <c r="O235">
        <v>163</v>
      </c>
      <c r="P235">
        <v>11</v>
      </c>
      <c r="Q235" t="str">
        <v>SAMUEL TORRES FABRA</v>
      </c>
      <c r="R235" s="1" t="str">
        <v>AQUAPLANET</v>
      </c>
      <c r="S235" s="1" t="str">
        <v>PRE B</v>
      </c>
      <c r="T235" s="1" t="str">
        <v>M</v>
      </c>
      <c r="U235" s="1" vm="9">
        <v>44130</v>
      </c>
      <c r="V235" s="1" t="str">
        <v>V CAIMAN DE ORO</v>
      </c>
      <c r="W235" s="1" t="str">
        <v>100m LIBRE</v>
      </c>
      <c r="X235" s="3" vm="475">
        <v>9.1782031250000002E-4</v>
      </c>
      <c r="Y235" s="3" vm="4">
        <v>8.1018518518518516E-4</v>
      </c>
      <c r="Z235" s="3" vm="476">
        <v>1.0763281249999999E-4</v>
      </c>
    </row>
    <row r="236" spans="1:26" hidden="1" x14ac:dyDescent="0.25">
      <c r="A236" s="1">
        <v>2025</v>
      </c>
      <c r="B236" s="4">
        <v>39727</v>
      </c>
      <c r="C236" s="1">
        <f t="shared" si="3"/>
        <v>13</v>
      </c>
      <c r="D236" s="2" t="s">
        <v>409</v>
      </c>
      <c r="E236" s="1" t="s">
        <v>369</v>
      </c>
      <c r="F236" s="1" t="s">
        <v>46</v>
      </c>
      <c r="G236" s="1" t="s">
        <v>64</v>
      </c>
      <c r="H236" s="4" t="s">
        <v>382</v>
      </c>
      <c r="I236" s="1" t="s">
        <v>388</v>
      </c>
      <c r="J236" s="1" t="s">
        <v>653</v>
      </c>
      <c r="K236" s="3">
        <v>4.3758101851851857E-3</v>
      </c>
      <c r="L236" s="3">
        <v>3.5520833333333329E-3</v>
      </c>
      <c r="M236" s="3">
        <v>8.2372685185185283E-4</v>
      </c>
      <c r="O236">
        <v>266</v>
      </c>
      <c r="P236">
        <v>11</v>
      </c>
      <c r="Q236" t="str">
        <v>SAMUEL TORRES FABRA</v>
      </c>
      <c r="R236" s="1" t="str">
        <v>AQUAPLANET</v>
      </c>
      <c r="S236" s="1" t="str">
        <v>PRE B</v>
      </c>
      <c r="T236" s="1" t="str">
        <v>M</v>
      </c>
      <c r="U236" s="1" t="str">
        <v>17/02/2024</v>
      </c>
      <c r="V236" s="1" t="str">
        <v>CHEQUEO DEPARTAMENTAL</v>
      </c>
      <c r="W236" s="1" t="str">
        <v>400m LIBRE</v>
      </c>
      <c r="X236" s="3" vm="477">
        <v>4.9657968750000002E-3</v>
      </c>
      <c r="Y236" s="3" vm="60">
        <v>3.8194444444444443E-3</v>
      </c>
      <c r="Z236" s="3" vm="478">
        <v>1.1463515625E-3</v>
      </c>
    </row>
    <row r="237" spans="1:26" hidden="1" x14ac:dyDescent="0.25">
      <c r="A237" s="1">
        <v>2025</v>
      </c>
      <c r="B237" s="4">
        <v>39727</v>
      </c>
      <c r="C237" s="1">
        <f t="shared" si="3"/>
        <v>13</v>
      </c>
      <c r="D237" s="2" t="s">
        <v>409</v>
      </c>
      <c r="E237" s="1" t="s">
        <v>369</v>
      </c>
      <c r="F237" s="1" t="s">
        <v>46</v>
      </c>
      <c r="G237" s="1" t="s">
        <v>64</v>
      </c>
      <c r="H237" s="4" t="s">
        <v>382</v>
      </c>
      <c r="I237" s="1" t="s">
        <v>388</v>
      </c>
      <c r="J237" s="1" t="s">
        <v>649</v>
      </c>
      <c r="K237" s="3">
        <v>3.797453703703704E-4</v>
      </c>
      <c r="L237" s="3">
        <v>3.3981481481481482E-4</v>
      </c>
      <c r="M237" s="3">
        <v>3.9930555555555585E-5</v>
      </c>
      <c r="O237">
        <v>56</v>
      </c>
      <c r="P237">
        <v>11</v>
      </c>
      <c r="Q237" t="str">
        <v>SAMUEL TORRES FABRA</v>
      </c>
      <c r="R237" s="1" t="str">
        <v>AQUAPLANET</v>
      </c>
      <c r="S237" s="1" t="str">
        <v>PRE B</v>
      </c>
      <c r="T237" s="1" t="str">
        <v>M</v>
      </c>
      <c r="U237" s="1" vm="74">
        <v>43892</v>
      </c>
      <c r="V237" s="1" t="str">
        <v>PERLA DEL SINÚ</v>
      </c>
      <c r="W237" s="1" t="str">
        <v>50m ESPALDA</v>
      </c>
      <c r="X237" s="3" vm="314">
        <v>6.1921093749999997E-4</v>
      </c>
      <c r="Y237" s="3" vm="13">
        <v>4.8911718749999997E-4</v>
      </c>
      <c r="Z237" s="3" vm="479">
        <v>1.3008593749999999E-4</v>
      </c>
    </row>
    <row r="238" spans="1:26" x14ac:dyDescent="0.25">
      <c r="A238" s="1">
        <v>2025</v>
      </c>
      <c r="B238" s="4">
        <v>39727</v>
      </c>
      <c r="C238" s="1">
        <f t="shared" si="3"/>
        <v>13</v>
      </c>
      <c r="D238" s="2" t="s">
        <v>409</v>
      </c>
      <c r="E238" s="1" t="s">
        <v>369</v>
      </c>
      <c r="F238" s="1" t="s">
        <v>46</v>
      </c>
      <c r="G238" s="1" t="s">
        <v>64</v>
      </c>
      <c r="H238" s="4" t="s">
        <v>382</v>
      </c>
      <c r="I238" s="1" t="s">
        <v>388</v>
      </c>
      <c r="J238" s="1" t="s">
        <v>651</v>
      </c>
      <c r="K238" s="3">
        <v>8.9560185185185185E-4</v>
      </c>
      <c r="L238" s="3">
        <v>7.5462962962962962E-4</v>
      </c>
      <c r="M238" s="3">
        <v>1.4097222222222224E-4</v>
      </c>
      <c r="O238">
        <v>162</v>
      </c>
      <c r="P238">
        <v>11</v>
      </c>
      <c r="Q238" t="str">
        <v>SAMUEL TORRES FABRA</v>
      </c>
      <c r="R238" s="1" t="str">
        <v>AQUAPLANET</v>
      </c>
      <c r="S238" s="1" t="str">
        <v>PRE B</v>
      </c>
      <c r="T238" s="1" t="str">
        <v>M</v>
      </c>
      <c r="U238" s="1" vm="9">
        <v>44130</v>
      </c>
      <c r="V238" s="1" t="str">
        <v>V CAIMAN DE ORO</v>
      </c>
      <c r="W238" s="1" t="str">
        <v>50m LIBRE</v>
      </c>
      <c r="X238" s="3" vm="480">
        <v>3.8587499999999999E-4</v>
      </c>
      <c r="Y238" s="3" vm="7">
        <v>3.9756250000000002E-4</v>
      </c>
      <c r="Z238" s="3">
        <v>-1.1689814814814798E-5</v>
      </c>
    </row>
    <row r="239" spans="1:26" x14ac:dyDescent="0.25">
      <c r="A239" s="1">
        <v>2025</v>
      </c>
      <c r="B239" s="4">
        <v>40019</v>
      </c>
      <c r="C239" s="1">
        <f t="shared" si="3"/>
        <v>12</v>
      </c>
      <c r="D239" s="2" t="s">
        <v>432</v>
      </c>
      <c r="E239" s="1" t="s">
        <v>364</v>
      </c>
      <c r="F239" s="1" t="s">
        <v>46</v>
      </c>
      <c r="G239" s="1" t="s">
        <v>64</v>
      </c>
      <c r="H239" s="4" t="s">
        <v>382</v>
      </c>
      <c r="I239" s="1" t="s">
        <v>388</v>
      </c>
      <c r="J239" s="1" t="s">
        <v>649</v>
      </c>
      <c r="K239" s="3">
        <v>1.2156250000000001E-3</v>
      </c>
      <c r="L239" s="3">
        <v>3.9756944444444448E-4</v>
      </c>
      <c r="M239" s="3">
        <v>8.1805555555555559E-4</v>
      </c>
      <c r="O239">
        <v>164</v>
      </c>
      <c r="P239">
        <v>11</v>
      </c>
      <c r="Q239" t="str">
        <v>SAMUEL TORRES FABRA</v>
      </c>
      <c r="R239" s="1" t="str">
        <v>AQUAPLANET</v>
      </c>
      <c r="S239" s="1" t="str">
        <v>PRE B</v>
      </c>
      <c r="T239" s="1" t="str">
        <v>M</v>
      </c>
      <c r="U239" s="1" vm="9">
        <v>44130</v>
      </c>
      <c r="V239" s="1" t="str">
        <v>V CAIMAN DE ORO</v>
      </c>
      <c r="W239" s="1" t="str">
        <v>50m MARIPOSA</v>
      </c>
      <c r="X239" s="3" vm="481">
        <v>4.1539062500000002E-4</v>
      </c>
      <c r="Y239" s="3" vm="16">
        <v>4.6087500000000002E-4</v>
      </c>
      <c r="Z239" s="3">
        <v>-4.5486111111111107E-5</v>
      </c>
    </row>
    <row r="240" spans="1:26" hidden="1" x14ac:dyDescent="0.25">
      <c r="A240" s="1">
        <v>2025</v>
      </c>
      <c r="B240" s="4">
        <v>40019</v>
      </c>
      <c r="C240" s="1">
        <f t="shared" si="3"/>
        <v>12</v>
      </c>
      <c r="D240" s="2" t="s">
        <v>432</v>
      </c>
      <c r="E240" s="1" t="s">
        <v>364</v>
      </c>
      <c r="F240" s="1" t="s">
        <v>46</v>
      </c>
      <c r="G240" s="1" t="s">
        <v>64</v>
      </c>
      <c r="H240" s="4" t="s">
        <v>382</v>
      </c>
      <c r="I240" s="1" t="s">
        <v>388</v>
      </c>
      <c r="J240" s="1" t="s">
        <v>651</v>
      </c>
      <c r="K240" s="3">
        <v>2.3502314814814818E-3</v>
      </c>
      <c r="L240" s="3">
        <v>8.1018518518518516E-4</v>
      </c>
      <c r="M240" s="3">
        <v>1.5400462962962967E-3</v>
      </c>
      <c r="O240">
        <v>58</v>
      </c>
      <c r="P240">
        <v>11</v>
      </c>
      <c r="Q240" t="str">
        <v>SAMUEL TORRES FABRA</v>
      </c>
      <c r="R240" s="1" t="str">
        <v>AQUAPLANET</v>
      </c>
      <c r="S240" s="1" t="str">
        <v>PRE B</v>
      </c>
      <c r="T240" s="1" t="str">
        <v>M</v>
      </c>
      <c r="U240" s="1" vm="74">
        <v>43892</v>
      </c>
      <c r="V240" s="1" t="str">
        <v>PERLA DEL SINÚ</v>
      </c>
      <c r="W240" s="1" t="str">
        <v>50m PECHO</v>
      </c>
      <c r="X240" s="3" vm="319">
        <v>6.4814814814814813E-4</v>
      </c>
      <c r="Y240" s="3" vm="47">
        <v>5.4976562500000002E-4</v>
      </c>
      <c r="Z240" s="3" vm="482">
        <v>9.8375000000000006E-5</v>
      </c>
    </row>
    <row r="241" spans="1:26" hidden="1" x14ac:dyDescent="0.25">
      <c r="A241" s="1">
        <v>2025</v>
      </c>
      <c r="B241" s="4">
        <v>39294</v>
      </c>
      <c r="C241" s="1">
        <f t="shared" si="3"/>
        <v>14</v>
      </c>
      <c r="D241" s="2" t="s">
        <v>340</v>
      </c>
      <c r="E241" s="1" t="s">
        <v>376</v>
      </c>
      <c r="F241" s="1" t="s">
        <v>47</v>
      </c>
      <c r="G241" s="1" t="s">
        <v>64</v>
      </c>
      <c r="H241" s="4" t="s">
        <v>382</v>
      </c>
      <c r="I241" s="1" t="s">
        <v>388</v>
      </c>
      <c r="J241" s="1" t="s">
        <v>653</v>
      </c>
      <c r="K241" s="3">
        <v>4.5999999999999999E-3</v>
      </c>
      <c r="L241" s="3">
        <v>3.5520833333333329E-3</v>
      </c>
      <c r="M241" s="3">
        <v>1.047916666666667E-3</v>
      </c>
      <c r="O241">
        <v>62</v>
      </c>
      <c r="P241">
        <v>13</v>
      </c>
      <c r="Q241" t="str">
        <v>SANTIAGO ISAAC CANABAL MOLINARES</v>
      </c>
      <c r="R241" s="1" t="str">
        <v>NNG</v>
      </c>
      <c r="S241" s="1" t="str">
        <v>INFANTIL A</v>
      </c>
      <c r="T241" s="1" t="str">
        <v>M</v>
      </c>
      <c r="U241" s="1" vm="74">
        <v>43892</v>
      </c>
      <c r="V241" s="1" t="str">
        <v>PERLA DEL SINÚ</v>
      </c>
      <c r="W241" s="1" t="str">
        <v>100m LIBRE</v>
      </c>
      <c r="X241" s="3" vm="483">
        <v>8.5786718750000001E-4</v>
      </c>
      <c r="Y241" s="3" vm="23">
        <v>7.5462499999999998E-4</v>
      </c>
      <c r="Z241" s="3" vm="484">
        <v>1.03234375E-4</v>
      </c>
    </row>
    <row r="242" spans="1:26" x14ac:dyDescent="0.25">
      <c r="A242" s="1">
        <v>2025</v>
      </c>
      <c r="B242" s="4">
        <v>39294</v>
      </c>
      <c r="C242" s="1">
        <f t="shared" si="3"/>
        <v>14</v>
      </c>
      <c r="D242" s="2" t="s">
        <v>340</v>
      </c>
      <c r="E242" s="1" t="s">
        <v>376</v>
      </c>
      <c r="F242" s="1" t="s">
        <v>47</v>
      </c>
      <c r="G242" s="1" t="s">
        <v>64</v>
      </c>
      <c r="H242" s="4" t="s">
        <v>382</v>
      </c>
      <c r="I242" s="1" t="s">
        <v>388</v>
      </c>
      <c r="J242" s="1" t="s">
        <v>649</v>
      </c>
      <c r="K242" s="3">
        <v>4.253472222222223E-4</v>
      </c>
      <c r="L242" s="3">
        <v>3.3981481481481482E-4</v>
      </c>
      <c r="M242" s="3">
        <v>8.5532407407407486E-5</v>
      </c>
      <c r="O242">
        <v>394</v>
      </c>
      <c r="P242">
        <v>13</v>
      </c>
      <c r="Q242" t="str">
        <v>SANTIAGO ISAAC CANABAL MOLINARES</v>
      </c>
      <c r="R242" s="1" t="str">
        <v>NNG</v>
      </c>
      <c r="S242" s="1" t="str">
        <v>INFANTIL A</v>
      </c>
      <c r="T242" s="1" t="str">
        <v>M</v>
      </c>
      <c r="U242" s="1" t="str">
        <v>20/07/2024</v>
      </c>
      <c r="V242" s="1" t="str">
        <v>CHEQUEO DEPARTAMENTAL</v>
      </c>
      <c r="W242" s="1" t="str">
        <v>100m MARIPOSA</v>
      </c>
      <c r="X242" s="3" vm="485">
        <v>9.6562500000000001E-4</v>
      </c>
      <c r="Y242" s="3" vm="98">
        <v>9.1932812500000001E-4</v>
      </c>
      <c r="Z242" s="3" vm="486">
        <v>4.6296296296296294E-5</v>
      </c>
    </row>
    <row r="243" spans="1:26" x14ac:dyDescent="0.25">
      <c r="A243" s="1">
        <v>2025</v>
      </c>
      <c r="B243" s="4">
        <v>39294</v>
      </c>
      <c r="C243" s="1">
        <f t="shared" si="3"/>
        <v>14</v>
      </c>
      <c r="D243" s="2" t="s">
        <v>340</v>
      </c>
      <c r="E243" s="1" t="s">
        <v>376</v>
      </c>
      <c r="F243" s="1" t="s">
        <v>47</v>
      </c>
      <c r="G243" s="1" t="s">
        <v>64</v>
      </c>
      <c r="H243" s="4" t="s">
        <v>382</v>
      </c>
      <c r="I243" s="1" t="s">
        <v>388</v>
      </c>
      <c r="J243" s="1" t="s">
        <v>651</v>
      </c>
      <c r="K243" s="3">
        <v>9.7731481481481476E-4</v>
      </c>
      <c r="L243" s="3">
        <v>7.5462962962962962E-4</v>
      </c>
      <c r="M243" s="3">
        <v>2.2268518518518514E-4</v>
      </c>
      <c r="O243">
        <v>419</v>
      </c>
      <c r="P243">
        <v>13</v>
      </c>
      <c r="Q243" t="str">
        <v>SANTIAGO ISAAC CANABAL MOLINARES</v>
      </c>
      <c r="R243" s="1" t="str">
        <v>NNG</v>
      </c>
      <c r="S243" s="1" t="str">
        <v>INFANTIL A</v>
      </c>
      <c r="T243" s="1" t="str">
        <v>M</v>
      </c>
      <c r="U243" s="1" t="str">
        <v>4/05/2024</v>
      </c>
      <c r="V243" s="1" t="str">
        <v>CHEQUEO DEPARTAMENTAL</v>
      </c>
      <c r="W243" s="1" t="str">
        <v>100m PECHO</v>
      </c>
      <c r="X243" s="3" vm="487">
        <v>1.1064765625E-3</v>
      </c>
      <c r="Y243" s="3" vm="101">
        <v>1.033328125E-3</v>
      </c>
      <c r="Z243" s="3" vm="488">
        <v>7.3140625000000004E-5</v>
      </c>
    </row>
    <row r="244" spans="1:26" hidden="1" x14ac:dyDescent="0.25">
      <c r="A244" s="1">
        <v>2025</v>
      </c>
      <c r="B244" s="4">
        <v>39447</v>
      </c>
      <c r="C244" s="1">
        <f t="shared" si="3"/>
        <v>13</v>
      </c>
      <c r="D244" s="2" t="s">
        <v>406</v>
      </c>
      <c r="E244" s="1" t="s">
        <v>369</v>
      </c>
      <c r="F244" s="1" t="s">
        <v>46</v>
      </c>
      <c r="G244" s="1" t="s">
        <v>64</v>
      </c>
      <c r="H244" s="4" t="s">
        <v>382</v>
      </c>
      <c r="I244" s="1" t="s">
        <v>388</v>
      </c>
      <c r="J244" s="1" t="s">
        <v>653</v>
      </c>
      <c r="K244" s="3">
        <v>3.9589120370370368E-3</v>
      </c>
      <c r="L244" s="3">
        <v>3.5520833333333329E-3</v>
      </c>
      <c r="M244" s="3">
        <v>4.0682870370370395E-4</v>
      </c>
      <c r="O244">
        <v>320</v>
      </c>
      <c r="P244">
        <v>13</v>
      </c>
      <c r="Q244" t="str">
        <v>SANTIAGO ISAAC CANABAL MOLINARES</v>
      </c>
      <c r="R244" s="1" t="str">
        <v>NNG</v>
      </c>
      <c r="S244" s="1" t="str">
        <v>INFANTIL A</v>
      </c>
      <c r="T244" s="1" t="str">
        <v>M</v>
      </c>
      <c r="U244" s="1" t="str">
        <v>17/08/2024</v>
      </c>
      <c r="V244" s="1" t="str">
        <v>CHEQUEO DEPARTAMENTAL</v>
      </c>
      <c r="W244" s="1" t="str">
        <v>200m LIBRE</v>
      </c>
      <c r="X244" s="3" vm="489">
        <v>1.8964062500000001E-3</v>
      </c>
      <c r="Y244" s="3" vm="50">
        <v>1.68553125E-3</v>
      </c>
      <c r="Z244" s="3" vm="490">
        <v>2.1087499999999999E-4</v>
      </c>
    </row>
    <row r="245" spans="1:26" hidden="1" x14ac:dyDescent="0.25">
      <c r="A245" s="1">
        <v>2025</v>
      </c>
      <c r="B245" s="4">
        <v>39447</v>
      </c>
      <c r="C245" s="1">
        <f t="shared" si="3"/>
        <v>13</v>
      </c>
      <c r="D245" s="2" t="s">
        <v>406</v>
      </c>
      <c r="E245" s="1" t="s">
        <v>369</v>
      </c>
      <c r="F245" s="1" t="s">
        <v>46</v>
      </c>
      <c r="G245" s="1" t="s">
        <v>64</v>
      </c>
      <c r="H245" s="4" t="s">
        <v>382</v>
      </c>
      <c r="I245" s="1" t="s">
        <v>388</v>
      </c>
      <c r="J245" s="1" t="s">
        <v>651</v>
      </c>
      <c r="K245" s="3">
        <v>8.3680555555555559E-4</v>
      </c>
      <c r="L245" s="3">
        <v>7.5462962962962962E-4</v>
      </c>
      <c r="M245" s="3">
        <v>8.2175925925925971E-5</v>
      </c>
      <c r="O245">
        <v>319</v>
      </c>
      <c r="P245">
        <v>13</v>
      </c>
      <c r="Q245" t="str">
        <v>SANTIAGO ISAAC CANABAL MOLINARES</v>
      </c>
      <c r="R245" s="1" t="str">
        <v>NNG</v>
      </c>
      <c r="S245" s="1" t="str">
        <v>INFANTIL A</v>
      </c>
      <c r="T245" s="1" t="str">
        <v>M</v>
      </c>
      <c r="U245" s="1" t="str">
        <v>17/08/2024</v>
      </c>
      <c r="V245" s="1" t="str">
        <v>CHEQUEO DEPARTAMENTAL</v>
      </c>
      <c r="W245" s="1" t="str">
        <v>400m LIBRE</v>
      </c>
      <c r="X245" s="3" vm="491">
        <v>3.9783515625000003E-3</v>
      </c>
      <c r="Y245" s="3" vm="26">
        <v>3.5520781250000001E-3</v>
      </c>
      <c r="Z245" s="3" vm="492">
        <v>4.26265625E-4</v>
      </c>
    </row>
    <row r="246" spans="1:26" x14ac:dyDescent="0.25">
      <c r="A246" s="1">
        <v>2025</v>
      </c>
      <c r="B246" s="4">
        <v>39884</v>
      </c>
      <c r="C246" s="1">
        <f t="shared" si="3"/>
        <v>12</v>
      </c>
      <c r="D246" s="2" t="s">
        <v>422</v>
      </c>
      <c r="E246" s="1" t="s">
        <v>362</v>
      </c>
      <c r="F246" s="1" t="s">
        <v>46</v>
      </c>
      <c r="G246" s="1" t="s">
        <v>64</v>
      </c>
      <c r="H246" s="4" t="s">
        <v>382</v>
      </c>
      <c r="I246" s="1" t="s">
        <v>388</v>
      </c>
      <c r="J246" s="1" t="s">
        <v>653</v>
      </c>
      <c r="K246" s="3">
        <v>6.266319444444445E-3</v>
      </c>
      <c r="L246" s="3">
        <v>3.8194444444444443E-3</v>
      </c>
      <c r="M246" s="3">
        <v>2.4468750000000007E-3</v>
      </c>
      <c r="O246">
        <v>321</v>
      </c>
      <c r="P246">
        <v>13</v>
      </c>
      <c r="Q246" t="str">
        <v>SANTIAGO ISAAC CANABAL MOLINARES</v>
      </c>
      <c r="R246" s="1" t="str">
        <v>NNG</v>
      </c>
      <c r="S246" s="1" t="str">
        <v>INFANTIL A</v>
      </c>
      <c r="T246" s="1" t="str">
        <v>M</v>
      </c>
      <c r="U246" s="1" t="str">
        <v>17/08/2024</v>
      </c>
      <c r="V246" s="1" t="str">
        <v>CHEQUEO DEPARTAMENTAL</v>
      </c>
      <c r="W246" s="1" t="str">
        <v>50m ESPALDA</v>
      </c>
      <c r="X246" s="3" vm="493">
        <v>4.5635937500000001E-4</v>
      </c>
      <c r="Y246" s="3" vm="76">
        <v>4.3981481481481481E-4</v>
      </c>
      <c r="Z246" s="3" vm="494">
        <v>1.6546875000000001E-5</v>
      </c>
    </row>
    <row r="247" spans="1:26" x14ac:dyDescent="0.25">
      <c r="A247" s="1">
        <v>2025</v>
      </c>
      <c r="B247" s="4">
        <v>39884</v>
      </c>
      <c r="C247" s="1">
        <f t="shared" si="3"/>
        <v>12</v>
      </c>
      <c r="D247" s="2" t="s">
        <v>422</v>
      </c>
      <c r="E247" s="1" t="s">
        <v>362</v>
      </c>
      <c r="F247" s="1" t="s">
        <v>46</v>
      </c>
      <c r="G247" s="1" t="s">
        <v>64</v>
      </c>
      <c r="H247" s="4" t="s">
        <v>382</v>
      </c>
      <c r="I247" s="1" t="s">
        <v>388</v>
      </c>
      <c r="J247" s="1" t="s">
        <v>649</v>
      </c>
      <c r="K247" s="3">
        <v>5.851273148148148E-4</v>
      </c>
      <c r="L247" s="3">
        <v>3.9756944444444448E-4</v>
      </c>
      <c r="M247" s="3">
        <v>1.8755787037037032E-4</v>
      </c>
      <c r="O247">
        <v>59</v>
      </c>
      <c r="P247">
        <v>13</v>
      </c>
      <c r="Q247" t="str">
        <v>SANTIAGO ISAAC CANABAL MOLINARES</v>
      </c>
      <c r="R247" s="1" t="str">
        <v>NNG</v>
      </c>
      <c r="S247" s="1" t="str">
        <v>INFANTIL A</v>
      </c>
      <c r="T247" s="1" t="str">
        <v>M</v>
      </c>
      <c r="U247" s="1" vm="74">
        <v>43892</v>
      </c>
      <c r="V247" s="1" t="str">
        <v>PERLA DEL SINÚ</v>
      </c>
      <c r="W247" s="1" t="str">
        <v>50m LIBRE</v>
      </c>
      <c r="X247" s="3" vm="495">
        <v>4.0613281250000003E-4</v>
      </c>
      <c r="Y247" s="3" vm="29">
        <v>3.398125E-4</v>
      </c>
      <c r="Z247" s="3" vm="496">
        <v>6.6312500000000006E-5</v>
      </c>
    </row>
    <row r="248" spans="1:26" x14ac:dyDescent="0.25">
      <c r="A248" s="1">
        <v>2025</v>
      </c>
      <c r="B248" s="4">
        <v>39884</v>
      </c>
      <c r="C248" s="1">
        <f t="shared" si="3"/>
        <v>12</v>
      </c>
      <c r="D248" s="2" t="s">
        <v>422</v>
      </c>
      <c r="E248" s="1" t="s">
        <v>362</v>
      </c>
      <c r="F248" s="1" t="s">
        <v>46</v>
      </c>
      <c r="G248" s="1" t="s">
        <v>64</v>
      </c>
      <c r="H248" s="4" t="s">
        <v>382</v>
      </c>
      <c r="I248" s="1" t="s">
        <v>388</v>
      </c>
      <c r="J248" s="1" t="s">
        <v>651</v>
      </c>
      <c r="K248" s="3">
        <v>1.3295138888888888E-3</v>
      </c>
      <c r="L248" s="3">
        <v>8.1018518518518516E-4</v>
      </c>
      <c r="M248" s="3">
        <v>5.193287037037036E-4</v>
      </c>
      <c r="O248">
        <v>207</v>
      </c>
      <c r="P248">
        <v>13</v>
      </c>
      <c r="Q248" t="str">
        <v>SANTIAGO ISAAC CANABAL MOLINARES</v>
      </c>
      <c r="R248" s="1" t="str">
        <v>NNG</v>
      </c>
      <c r="S248" s="1" t="str">
        <v>INFANTIL A</v>
      </c>
      <c r="T248" s="1" t="str">
        <v>M</v>
      </c>
      <c r="U248" s="1" t="str">
        <v>16/03/2024</v>
      </c>
      <c r="V248" s="1" t="str">
        <v>CHEQUEO DEPARTAMENTAL</v>
      </c>
      <c r="W248" s="1" t="str">
        <v>50m PECHO</v>
      </c>
      <c r="X248" s="3" vm="497">
        <v>4.7349218750000001E-4</v>
      </c>
      <c r="Y248" s="3" vm="81">
        <v>4.861111111111111E-4</v>
      </c>
      <c r="Z248" s="3">
        <v>-1.2615740740740719E-5</v>
      </c>
    </row>
    <row r="249" spans="1:26" hidden="1" x14ac:dyDescent="0.25">
      <c r="A249" s="1">
        <v>2025</v>
      </c>
      <c r="B249" s="4">
        <v>39725</v>
      </c>
      <c r="C249" s="1">
        <f t="shared" si="3"/>
        <v>13</v>
      </c>
      <c r="D249" s="2" t="s">
        <v>423</v>
      </c>
      <c r="E249" s="1" t="s">
        <v>25</v>
      </c>
      <c r="F249" s="1" t="s">
        <v>46</v>
      </c>
      <c r="G249" s="1" t="s">
        <v>64</v>
      </c>
      <c r="H249" s="4" t="s">
        <v>382</v>
      </c>
      <c r="I249" s="1" t="s">
        <v>388</v>
      </c>
      <c r="J249" s="1" t="s">
        <v>653</v>
      </c>
      <c r="K249" s="3">
        <v>4.706365740740741E-3</v>
      </c>
      <c r="L249" s="3">
        <v>3.5520833333333329E-3</v>
      </c>
      <c r="M249" s="3">
        <v>1.1542824074074081E-3</v>
      </c>
      <c r="O249">
        <v>273</v>
      </c>
      <c r="P249">
        <v>13</v>
      </c>
      <c r="Q249" t="str">
        <v>SANTIAGO TORRES FABRA</v>
      </c>
      <c r="R249" s="1" t="str">
        <v>AQUAPLANET</v>
      </c>
      <c r="S249" s="1" t="str">
        <v>INFANTIL A</v>
      </c>
      <c r="T249" s="1" t="str">
        <v>M</v>
      </c>
      <c r="U249" s="1" t="str">
        <v>17/02/2024</v>
      </c>
      <c r="V249" s="1" t="str">
        <v>CHEQUEO DEPARTAMENTAL</v>
      </c>
      <c r="W249" s="1" t="str">
        <v>100m LIBRE</v>
      </c>
      <c r="X249" s="3" vm="498">
        <v>1.0989531250000001E-3</v>
      </c>
      <c r="Y249" s="3" vm="23">
        <v>7.5462499999999998E-4</v>
      </c>
      <c r="Z249" s="3" vm="499">
        <v>3.4432812500000002E-4</v>
      </c>
    </row>
    <row r="250" spans="1:26" hidden="1" x14ac:dyDescent="0.25">
      <c r="A250" s="1">
        <v>2025</v>
      </c>
      <c r="B250" s="4">
        <v>39725</v>
      </c>
      <c r="C250" s="1">
        <f t="shared" si="3"/>
        <v>13</v>
      </c>
      <c r="D250" s="2" t="s">
        <v>423</v>
      </c>
      <c r="E250" s="1" t="s">
        <v>25</v>
      </c>
      <c r="F250" s="1" t="s">
        <v>46</v>
      </c>
      <c r="G250" s="1" t="s">
        <v>64</v>
      </c>
      <c r="H250" s="4" t="s">
        <v>382</v>
      </c>
      <c r="I250" s="1" t="s">
        <v>388</v>
      </c>
      <c r="J250" s="1" t="s">
        <v>649</v>
      </c>
      <c r="K250" s="3">
        <v>3.8310185185185186E-4</v>
      </c>
      <c r="L250" s="3">
        <v>3.3981481481481482E-4</v>
      </c>
      <c r="M250" s="3">
        <v>4.3287037037037046E-5</v>
      </c>
      <c r="O250">
        <v>271</v>
      </c>
      <c r="P250">
        <v>13</v>
      </c>
      <c r="Q250" t="str">
        <v>SANTIAGO TORRES FABRA</v>
      </c>
      <c r="R250" s="1" t="str">
        <v>AQUAPLANET</v>
      </c>
      <c r="S250" s="1" t="str">
        <v>INFANTIL A</v>
      </c>
      <c r="T250" s="1" t="str">
        <v>M</v>
      </c>
      <c r="U250" s="1" t="str">
        <v>17/02/2024</v>
      </c>
      <c r="V250" s="1" t="str">
        <v>CHEQUEO DEPARTAMENTAL</v>
      </c>
      <c r="W250" s="1" t="str">
        <v>400m LIBRE</v>
      </c>
      <c r="X250" s="3" vm="500">
        <v>5.0141171875000001E-3</v>
      </c>
      <c r="Y250" s="3" vm="26">
        <v>3.5520781250000001E-3</v>
      </c>
      <c r="Z250" s="3" vm="501">
        <v>1.46203125E-3</v>
      </c>
    </row>
    <row r="251" spans="1:26" hidden="1" x14ac:dyDescent="0.25">
      <c r="A251" s="1">
        <v>2025</v>
      </c>
      <c r="B251" s="4">
        <v>39725</v>
      </c>
      <c r="C251" s="1">
        <f t="shared" si="3"/>
        <v>13</v>
      </c>
      <c r="D251" s="2" t="s">
        <v>423</v>
      </c>
      <c r="E251" s="1" t="s">
        <v>25</v>
      </c>
      <c r="F251" s="1" t="s">
        <v>46</v>
      </c>
      <c r="G251" s="1" t="s">
        <v>64</v>
      </c>
      <c r="H251" s="4" t="s">
        <v>382</v>
      </c>
      <c r="I251" s="1" t="s">
        <v>388</v>
      </c>
      <c r="J251" s="1" t="s">
        <v>651</v>
      </c>
      <c r="K251" s="3">
        <v>9.549189814814815E-4</v>
      </c>
      <c r="L251" s="3">
        <v>7.5462962962962962E-4</v>
      </c>
      <c r="M251" s="3">
        <v>2.0028935185185189E-4</v>
      </c>
      <c r="O251">
        <v>66</v>
      </c>
      <c r="P251">
        <v>13</v>
      </c>
      <c r="Q251" t="str">
        <v>SANTIAGO TORRES FABRA</v>
      </c>
      <c r="R251" s="1" t="str">
        <v>AQUAPLANET</v>
      </c>
      <c r="S251" s="1" t="str">
        <v>INFANTIL A</v>
      </c>
      <c r="T251" s="1" t="str">
        <v>M</v>
      </c>
      <c r="U251" s="1" vm="74">
        <v>43892</v>
      </c>
      <c r="V251" s="1" t="str">
        <v>PERLA DEL SINÚ</v>
      </c>
      <c r="W251" s="1" t="str">
        <v>50m ESPALDA</v>
      </c>
      <c r="X251" s="3" vm="502">
        <v>5.8124999999999995E-4</v>
      </c>
      <c r="Y251" s="3" vm="76">
        <v>4.3981481481481481E-4</v>
      </c>
      <c r="Z251" s="3" vm="503">
        <v>1.4142968750000001E-4</v>
      </c>
    </row>
    <row r="252" spans="1:26" hidden="1" x14ac:dyDescent="0.25">
      <c r="A252" s="1">
        <v>2025</v>
      </c>
      <c r="B252" s="4">
        <v>40129</v>
      </c>
      <c r="C252" s="1">
        <f t="shared" si="3"/>
        <v>12</v>
      </c>
      <c r="D252" s="2" t="s">
        <v>95</v>
      </c>
      <c r="E252" s="1" t="s">
        <v>362</v>
      </c>
      <c r="F252" s="1" t="s">
        <v>46</v>
      </c>
      <c r="G252" s="1" t="s">
        <v>64</v>
      </c>
      <c r="H252" s="4" t="s">
        <v>382</v>
      </c>
      <c r="I252" s="1" t="s">
        <v>388</v>
      </c>
      <c r="J252" s="1" t="s">
        <v>653</v>
      </c>
      <c r="K252" s="3">
        <v>5.3003472222222228E-3</v>
      </c>
      <c r="L252" s="3">
        <v>3.8194444444444443E-3</v>
      </c>
      <c r="M252" s="3">
        <v>1.4809027777777785E-3</v>
      </c>
      <c r="O252">
        <v>65</v>
      </c>
      <c r="P252">
        <v>13</v>
      </c>
      <c r="Q252" t="str">
        <v>SANTIAGO TORRES FABRA</v>
      </c>
      <c r="R252" s="1" t="str">
        <v>AQUAPLANET</v>
      </c>
      <c r="S252" s="1" t="str">
        <v>INFANTIL A</v>
      </c>
      <c r="T252" s="1" t="str">
        <v>M</v>
      </c>
      <c r="U252" s="1" vm="74">
        <v>43892</v>
      </c>
      <c r="V252" s="1" t="str">
        <v>PERLA DEL SINÚ</v>
      </c>
      <c r="W252" s="1" t="str">
        <v>50m LIBRE</v>
      </c>
      <c r="X252" s="3" vm="504">
        <v>4.6620312499999998E-4</v>
      </c>
      <c r="Y252" s="3" vm="29">
        <v>3.398125E-4</v>
      </c>
      <c r="Z252" s="3" vm="505">
        <v>1.263828125E-4</v>
      </c>
    </row>
    <row r="253" spans="1:26" hidden="1" x14ac:dyDescent="0.25">
      <c r="A253" s="1">
        <v>2025</v>
      </c>
      <c r="B253" s="4">
        <v>40129</v>
      </c>
      <c r="C253" s="1">
        <f t="shared" si="3"/>
        <v>12</v>
      </c>
      <c r="D253" s="2" t="s">
        <v>95</v>
      </c>
      <c r="E253" s="1" t="s">
        <v>362</v>
      </c>
      <c r="F253" s="1" t="s">
        <v>46</v>
      </c>
      <c r="G253" s="1" t="s">
        <v>64</v>
      </c>
      <c r="H253" s="4" t="s">
        <v>382</v>
      </c>
      <c r="I253" s="1" t="s">
        <v>388</v>
      </c>
      <c r="J253" s="1" t="s">
        <v>649</v>
      </c>
      <c r="K253" s="3">
        <v>4.8952546296296287E-4</v>
      </c>
      <c r="L253" s="3">
        <v>3.9756944444444448E-4</v>
      </c>
      <c r="M253" s="3">
        <v>9.1956018518518396E-5</v>
      </c>
      <c r="O253">
        <v>67</v>
      </c>
      <c r="P253">
        <v>13</v>
      </c>
      <c r="Q253" t="str">
        <v>SANTIAGO TORRES FABRA</v>
      </c>
      <c r="R253" s="1" t="str">
        <v>AQUAPLANET</v>
      </c>
      <c r="S253" s="1" t="str">
        <v>INFANTIL A</v>
      </c>
      <c r="T253" s="1" t="str">
        <v>M</v>
      </c>
      <c r="U253" s="1" vm="74">
        <v>43892</v>
      </c>
      <c r="V253" s="1" t="str">
        <v>PERLA DEL SINÚ</v>
      </c>
      <c r="W253" s="1" t="str">
        <v>50m MARIPOSA</v>
      </c>
      <c r="X253" s="3" vm="506">
        <v>6.6874999999999997E-4</v>
      </c>
      <c r="Y253" s="3" vm="110">
        <v>4.0509259259259258E-4</v>
      </c>
      <c r="Z253" s="3" vm="507">
        <v>2.6365625E-4</v>
      </c>
    </row>
    <row r="254" spans="1:26" hidden="1" x14ac:dyDescent="0.25">
      <c r="A254" s="1">
        <v>2025</v>
      </c>
      <c r="B254" s="4">
        <v>40129</v>
      </c>
      <c r="C254" s="1">
        <f t="shared" si="3"/>
        <v>12</v>
      </c>
      <c r="D254" s="2" t="s">
        <v>95</v>
      </c>
      <c r="E254" s="1" t="s">
        <v>362</v>
      </c>
      <c r="F254" s="1" t="s">
        <v>46</v>
      </c>
      <c r="G254" s="1" t="s">
        <v>64</v>
      </c>
      <c r="H254" s="4" t="s">
        <v>382</v>
      </c>
      <c r="I254" s="1" t="s">
        <v>388</v>
      </c>
      <c r="J254" s="1" t="s">
        <v>651</v>
      </c>
      <c r="K254" s="3">
        <v>1.1554398148148149E-3</v>
      </c>
      <c r="L254" s="3">
        <v>8.1018518518518516E-4</v>
      </c>
      <c r="M254" s="3">
        <v>3.4525462962962971E-4</v>
      </c>
      <c r="O254">
        <v>422</v>
      </c>
      <c r="P254">
        <v>11</v>
      </c>
      <c r="Q254" t="str">
        <v>SAUL HOYOS</v>
      </c>
      <c r="R254" s="1" t="str">
        <v>NNG</v>
      </c>
      <c r="S254" s="1" t="str">
        <v>PRE B</v>
      </c>
      <c r="T254" s="1" t="str">
        <v>M</v>
      </c>
      <c r="U254" s="1" t="str">
        <v>4/05/2024</v>
      </c>
      <c r="V254" s="1" t="str">
        <v>CHEQUEO DEPARTAMENTAL</v>
      </c>
      <c r="W254" s="1" t="str">
        <v>100m PECHO</v>
      </c>
      <c r="X254" s="3" vm="508">
        <v>1.9686328125000001E-3</v>
      </c>
      <c r="Y254" s="3" vm="509">
        <v>1.1574074074074073E-3</v>
      </c>
      <c r="Z254" s="3" vm="510">
        <v>8.1122656249999999E-4</v>
      </c>
    </row>
    <row r="255" spans="1:26" hidden="1" x14ac:dyDescent="0.25">
      <c r="A255" s="1">
        <v>2025</v>
      </c>
      <c r="B255" s="4">
        <v>40051</v>
      </c>
      <c r="C255" s="1">
        <f t="shared" si="3"/>
        <v>12</v>
      </c>
      <c r="D255" s="2" t="s">
        <v>414</v>
      </c>
      <c r="E255" s="1" t="s">
        <v>362</v>
      </c>
      <c r="F255" s="1" t="s">
        <v>46</v>
      </c>
      <c r="G255" s="1" t="s">
        <v>64</v>
      </c>
      <c r="H255" s="4" t="s">
        <v>382</v>
      </c>
      <c r="I255" s="1" t="s">
        <v>388</v>
      </c>
      <c r="J255" s="1" t="s">
        <v>653</v>
      </c>
      <c r="K255" s="3">
        <v>5.3310763888888887E-3</v>
      </c>
      <c r="L255" s="3">
        <v>3.8194444444444443E-3</v>
      </c>
      <c r="M255" s="3">
        <v>1.5116319444444444E-3</v>
      </c>
      <c r="O255">
        <v>421</v>
      </c>
      <c r="P255">
        <v>11</v>
      </c>
      <c r="Q255" t="str">
        <v>SAUL HOYOS</v>
      </c>
      <c r="R255" s="1" t="str">
        <v>NNG</v>
      </c>
      <c r="S255" s="1" t="str">
        <v>PRE B</v>
      </c>
      <c r="T255" s="1" t="str">
        <v>M</v>
      </c>
      <c r="U255" s="1" t="str">
        <v>4/05/2024</v>
      </c>
      <c r="V255" s="1" t="str">
        <v>CHEQUEO DEPARTAMENTAL</v>
      </c>
      <c r="W255" s="1" t="str">
        <v>400m LIBRE</v>
      </c>
      <c r="X255" s="3" vm="511">
        <v>6.1795078125000003E-3</v>
      </c>
      <c r="Y255" s="3" vm="60">
        <v>3.8194444444444443E-3</v>
      </c>
      <c r="Z255" s="3" vm="512">
        <v>2.3600625000000002E-3</v>
      </c>
    </row>
    <row r="256" spans="1:26" hidden="1" x14ac:dyDescent="0.25">
      <c r="A256" s="1">
        <v>2025</v>
      </c>
      <c r="B256" s="4">
        <v>40051</v>
      </c>
      <c r="C256" s="1">
        <f t="shared" si="3"/>
        <v>12</v>
      </c>
      <c r="D256" s="2" t="s">
        <v>414</v>
      </c>
      <c r="E256" s="1" t="s">
        <v>362</v>
      </c>
      <c r="F256" s="1" t="s">
        <v>46</v>
      </c>
      <c r="G256" s="1" t="s">
        <v>64</v>
      </c>
      <c r="H256" s="4" t="s">
        <v>382</v>
      </c>
      <c r="I256" s="1" t="s">
        <v>388</v>
      </c>
      <c r="J256" s="1" t="s">
        <v>649</v>
      </c>
      <c r="K256" s="3">
        <v>5.0624999999999997E-4</v>
      </c>
      <c r="L256" s="3">
        <v>3.9756944444444448E-4</v>
      </c>
      <c r="M256" s="3">
        <v>1.0868055555555549E-4</v>
      </c>
      <c r="O256">
        <v>423</v>
      </c>
      <c r="P256">
        <v>11</v>
      </c>
      <c r="Q256" t="str">
        <v>SAUL HOYOS</v>
      </c>
      <c r="R256" s="1" t="str">
        <v>NNG</v>
      </c>
      <c r="S256" s="1" t="str">
        <v>PRE B</v>
      </c>
      <c r="T256" s="1" t="str">
        <v>M</v>
      </c>
      <c r="U256" s="1" t="str">
        <v>4/05/2024</v>
      </c>
      <c r="V256" s="1" t="str">
        <v>CHEQUEO DEPARTAMENTAL</v>
      </c>
      <c r="W256" s="1" t="str">
        <v>50m ESPALDA</v>
      </c>
      <c r="X256" s="3" vm="513">
        <v>8.0010937500000004E-4</v>
      </c>
      <c r="Y256" s="3" vm="13">
        <v>4.8911718749999997E-4</v>
      </c>
      <c r="Z256" s="3" vm="514">
        <v>3.1099218750000002E-4</v>
      </c>
    </row>
    <row r="257" spans="1:26" x14ac:dyDescent="0.25">
      <c r="A257" s="1">
        <v>2025</v>
      </c>
      <c r="B257" s="4">
        <v>40051</v>
      </c>
      <c r="C257" s="1">
        <f t="shared" si="3"/>
        <v>12</v>
      </c>
      <c r="D257" s="2" t="s">
        <v>414</v>
      </c>
      <c r="E257" s="1" t="s">
        <v>362</v>
      </c>
      <c r="F257" s="1" t="s">
        <v>46</v>
      </c>
      <c r="G257" s="1" t="s">
        <v>64</v>
      </c>
      <c r="H257" s="4" t="s">
        <v>382</v>
      </c>
      <c r="I257" s="1" t="s">
        <v>388</v>
      </c>
      <c r="J257" s="1" t="s">
        <v>651</v>
      </c>
      <c r="K257" s="3">
        <v>1.1873842592592593E-3</v>
      </c>
      <c r="L257" s="3">
        <v>8.1018518518518516E-4</v>
      </c>
      <c r="M257" s="3">
        <v>3.7719907407407418E-4</v>
      </c>
      <c r="O257">
        <v>69</v>
      </c>
      <c r="P257">
        <v>14</v>
      </c>
      <c r="Q257" t="str">
        <v>SEBASTIAN ALEJANDRO BURGOS CALAO</v>
      </c>
      <c r="R257" s="1" t="str">
        <v>NNG</v>
      </c>
      <c r="S257" s="1" t="str">
        <v>INFANTIL B</v>
      </c>
      <c r="T257" s="1" t="str">
        <v>M</v>
      </c>
      <c r="U257" s="1" vm="74">
        <v>43892</v>
      </c>
      <c r="V257" s="1" t="str">
        <v>PERLA DEL SINÚ</v>
      </c>
      <c r="W257" s="1" t="str">
        <v>100m LIBRE</v>
      </c>
      <c r="X257" s="3" vm="515">
        <v>7.6828124999999998E-4</v>
      </c>
      <c r="Y257" s="3" vm="23">
        <v>7.5462499999999998E-4</v>
      </c>
      <c r="Z257" s="3" vm="516">
        <v>1.365625E-5</v>
      </c>
    </row>
    <row r="258" spans="1:26" hidden="1" x14ac:dyDescent="0.25">
      <c r="A258" s="1">
        <v>2025</v>
      </c>
      <c r="B258" s="4">
        <v>39416</v>
      </c>
      <c r="C258" s="1">
        <f t="shared" si="3"/>
        <v>14</v>
      </c>
      <c r="D258" s="2" t="s">
        <v>138</v>
      </c>
      <c r="E258" s="1" t="s">
        <v>364</v>
      </c>
      <c r="F258" s="1" t="s">
        <v>47</v>
      </c>
      <c r="G258" s="1" t="s">
        <v>64</v>
      </c>
      <c r="H258" s="4" t="s">
        <v>382</v>
      </c>
      <c r="I258" s="1" t="s">
        <v>388</v>
      </c>
      <c r="J258" s="1" t="s">
        <v>653</v>
      </c>
      <c r="K258" s="3">
        <v>3.7095486111111114E-3</v>
      </c>
      <c r="L258" s="3">
        <v>3.5520833333333329E-3</v>
      </c>
      <c r="M258" s="3">
        <v>1.5746527777777851E-4</v>
      </c>
      <c r="O258">
        <v>397</v>
      </c>
      <c r="P258">
        <v>14</v>
      </c>
      <c r="Q258" t="str">
        <v>SEBASTIAN ALEJANDRO BURGOS CALAO</v>
      </c>
      <c r="R258" s="1" t="str">
        <v>NNG</v>
      </c>
      <c r="S258" s="1" t="str">
        <v>INFANTIL B</v>
      </c>
      <c r="T258" s="1" t="str">
        <v>M</v>
      </c>
      <c r="U258" s="1" t="str">
        <v>20/07/2024</v>
      </c>
      <c r="V258" s="1" t="str">
        <v>CHEQUEO DEPARTAMENTAL</v>
      </c>
      <c r="W258" s="1" t="str">
        <v>100m MARIPOSA</v>
      </c>
      <c r="X258" s="3" vm="517">
        <v>1.03078125E-3</v>
      </c>
      <c r="Y258" s="3" t="str">
        <v>01:16,70</v>
      </c>
      <c r="Z258" s="3" vm="518">
        <v>1.4305468750000001E-4</v>
      </c>
    </row>
    <row r="259" spans="1:26" x14ac:dyDescent="0.25">
      <c r="A259" s="1">
        <v>2025</v>
      </c>
      <c r="B259" s="4">
        <v>39416</v>
      </c>
      <c r="C259" s="1">
        <f t="shared" ref="C259:C322" si="4">A259-YEAR(B259)</f>
        <v>14</v>
      </c>
      <c r="D259" s="2" t="s">
        <v>138</v>
      </c>
      <c r="E259" s="1" t="s">
        <v>364</v>
      </c>
      <c r="F259" s="1" t="s">
        <v>47</v>
      </c>
      <c r="G259" s="1" t="s">
        <v>64</v>
      </c>
      <c r="H259" s="4" t="s">
        <v>382</v>
      </c>
      <c r="I259" s="1" t="s">
        <v>388</v>
      </c>
      <c r="J259" s="1" t="s">
        <v>649</v>
      </c>
      <c r="K259" s="3">
        <v>3.4913194444444445E-4</v>
      </c>
      <c r="L259" s="3">
        <v>3.3981481481481482E-4</v>
      </c>
      <c r="M259" s="3">
        <v>9.3171296296296275E-6</v>
      </c>
      <c r="O259">
        <v>425</v>
      </c>
      <c r="P259">
        <v>14</v>
      </c>
      <c r="Q259" t="str">
        <v>SEBASTIAN ALEJANDRO BURGOS CALAO</v>
      </c>
      <c r="R259" s="1" t="str">
        <v>NNG</v>
      </c>
      <c r="S259" s="1" t="str">
        <v>INFANTIL B</v>
      </c>
      <c r="T259" s="1" t="str">
        <v>M</v>
      </c>
      <c r="U259" s="1" t="str">
        <v>4/05/2024</v>
      </c>
      <c r="V259" s="1" t="str">
        <v>CHEQUEO DEPARTAMENTAL</v>
      </c>
      <c r="W259" s="1" t="str">
        <v>100m PECHO</v>
      </c>
      <c r="X259" s="3" vm="170">
        <v>1.0908515625E-3</v>
      </c>
      <c r="Y259" s="3" vm="101">
        <v>1.033328125E-3</v>
      </c>
      <c r="Z259" s="3" vm="519">
        <v>5.7515624999999997E-5</v>
      </c>
    </row>
    <row r="260" spans="1:26" x14ac:dyDescent="0.25">
      <c r="A260" s="1">
        <v>2025</v>
      </c>
      <c r="B260" s="4">
        <v>39416</v>
      </c>
      <c r="C260" s="1">
        <f t="shared" si="4"/>
        <v>14</v>
      </c>
      <c r="D260" s="2" t="s">
        <v>138</v>
      </c>
      <c r="E260" s="1" t="s">
        <v>364</v>
      </c>
      <c r="F260" s="1" t="s">
        <v>47</v>
      </c>
      <c r="G260" s="1" t="s">
        <v>64</v>
      </c>
      <c r="H260" s="4" t="s">
        <v>382</v>
      </c>
      <c r="I260" s="1" t="s">
        <v>388</v>
      </c>
      <c r="J260" s="1" t="s">
        <v>651</v>
      </c>
      <c r="K260" s="3">
        <v>7.8096064814814825E-4</v>
      </c>
      <c r="L260" s="3">
        <v>7.5462962962962962E-4</v>
      </c>
      <c r="M260" s="3">
        <v>2.633101851851863E-5</v>
      </c>
      <c r="O260">
        <v>323</v>
      </c>
      <c r="P260">
        <v>14</v>
      </c>
      <c r="Q260" t="str">
        <v>SEBASTIAN ALEJANDRO BURGOS CALAO</v>
      </c>
      <c r="R260" s="1" t="str">
        <v>NNG</v>
      </c>
      <c r="S260" s="1" t="str">
        <v>INFANTIL B</v>
      </c>
      <c r="T260" s="1" t="str">
        <v>M</v>
      </c>
      <c r="U260" s="1" t="str">
        <v>17/08/2024</v>
      </c>
      <c r="V260" s="1" t="str">
        <v>CHEQUEO DEPARTAMENTAL</v>
      </c>
      <c r="W260" s="1" t="str">
        <v>200m LIBRE</v>
      </c>
      <c r="X260" s="3" vm="520">
        <v>1.7096015625E-3</v>
      </c>
      <c r="Y260" s="3" vm="50">
        <v>1.68553125E-3</v>
      </c>
      <c r="Z260" s="3" vm="521">
        <v>2.40703125E-5</v>
      </c>
    </row>
    <row r="261" spans="1:26" hidden="1" x14ac:dyDescent="0.25">
      <c r="A261" s="1">
        <v>2025</v>
      </c>
      <c r="B261" s="4">
        <v>39482</v>
      </c>
      <c r="C261" s="1">
        <f t="shared" si="4"/>
        <v>13</v>
      </c>
      <c r="D261" s="2" t="s">
        <v>413</v>
      </c>
      <c r="E261" s="1" t="s">
        <v>362</v>
      </c>
      <c r="F261" s="1" t="s">
        <v>46</v>
      </c>
      <c r="G261" s="1" t="s">
        <v>64</v>
      </c>
      <c r="H261" s="4" t="s">
        <v>382</v>
      </c>
      <c r="I261" s="1" t="s">
        <v>388</v>
      </c>
      <c r="J261" s="1" t="s">
        <v>653</v>
      </c>
      <c r="K261" s="3">
        <v>5.2120370370370376E-3</v>
      </c>
      <c r="L261" s="3">
        <v>3.5520833333333329E-3</v>
      </c>
      <c r="M261" s="3">
        <v>1.6599537037037047E-3</v>
      </c>
      <c r="O261">
        <v>395</v>
      </c>
      <c r="P261">
        <v>14</v>
      </c>
      <c r="Q261" t="str">
        <v>SEBASTIAN ALEJANDRO BURGOS CALAO</v>
      </c>
      <c r="R261" s="1" t="str">
        <v>NNG</v>
      </c>
      <c r="S261" s="1" t="str">
        <v>INFANTIL B</v>
      </c>
      <c r="T261" s="1" t="str">
        <v>M</v>
      </c>
      <c r="U261" s="1" t="str">
        <v>20/07/2024</v>
      </c>
      <c r="V261" s="1" t="str">
        <v>CHEQUEO DEPARTAMENTAL</v>
      </c>
      <c r="W261" s="1" t="str">
        <v>400m LIBRE</v>
      </c>
      <c r="X261" s="3" vm="522">
        <v>3.6746484375000002E-3</v>
      </c>
      <c r="Y261" s="3" vm="26">
        <v>3.5520781250000001E-3</v>
      </c>
      <c r="Z261" s="3" vm="523">
        <v>1.225625E-4</v>
      </c>
    </row>
    <row r="262" spans="1:26" x14ac:dyDescent="0.25">
      <c r="A262" s="1">
        <v>2025</v>
      </c>
      <c r="B262" s="4">
        <v>39482</v>
      </c>
      <c r="C262" s="1">
        <f t="shared" si="4"/>
        <v>13</v>
      </c>
      <c r="D262" s="2" t="s">
        <v>413</v>
      </c>
      <c r="E262" s="1" t="s">
        <v>362</v>
      </c>
      <c r="F262" s="1" t="s">
        <v>46</v>
      </c>
      <c r="G262" s="1" t="s">
        <v>64</v>
      </c>
      <c r="H262" s="4" t="s">
        <v>382</v>
      </c>
      <c r="I262" s="1" t="s">
        <v>388</v>
      </c>
      <c r="J262" s="1" t="s">
        <v>649</v>
      </c>
      <c r="K262" s="3">
        <v>4.8715277777777781E-4</v>
      </c>
      <c r="L262" s="3">
        <v>3.3981481481481482E-4</v>
      </c>
      <c r="M262" s="3">
        <v>1.4733796296296299E-4</v>
      </c>
      <c r="O262">
        <v>324</v>
      </c>
      <c r="P262">
        <v>14</v>
      </c>
      <c r="Q262" t="str">
        <v>SEBASTIAN ALEJANDRO BURGOS CALAO</v>
      </c>
      <c r="R262" s="1" t="str">
        <v>NNG</v>
      </c>
      <c r="S262" s="1" t="str">
        <v>INFANTIL B</v>
      </c>
      <c r="T262" s="1" t="str">
        <v>M</v>
      </c>
      <c r="U262" s="1" t="str">
        <v>17/08/2024</v>
      </c>
      <c r="V262" s="1" t="str">
        <v>CHEQUEO DEPARTAMENTAL</v>
      </c>
      <c r="W262" s="1" t="str">
        <v>50m ESPALDA</v>
      </c>
      <c r="X262" s="3" vm="524">
        <v>4.4582812499999999E-4</v>
      </c>
      <c r="Y262" s="3" t="str">
        <v>00:35,89</v>
      </c>
      <c r="Z262" s="3" vm="525">
        <v>3.0437500000000001E-5</v>
      </c>
    </row>
    <row r="263" spans="1:26" x14ac:dyDescent="0.25">
      <c r="A263" s="1">
        <v>2025</v>
      </c>
      <c r="B263" s="4">
        <v>39482</v>
      </c>
      <c r="C263" s="1">
        <f t="shared" si="4"/>
        <v>13</v>
      </c>
      <c r="D263" s="2" t="s">
        <v>413</v>
      </c>
      <c r="E263" s="1" t="s">
        <v>362</v>
      </c>
      <c r="F263" s="1" t="s">
        <v>46</v>
      </c>
      <c r="G263" s="1" t="s">
        <v>64</v>
      </c>
      <c r="H263" s="4" t="s">
        <v>382</v>
      </c>
      <c r="I263" s="1" t="s">
        <v>388</v>
      </c>
      <c r="J263" s="1" t="s">
        <v>651</v>
      </c>
      <c r="K263" s="3">
        <v>1.1405671296296296E-3</v>
      </c>
      <c r="L263" s="3">
        <v>7.5462962962962962E-4</v>
      </c>
      <c r="M263" s="3">
        <v>3.859375E-4</v>
      </c>
      <c r="O263">
        <v>68</v>
      </c>
      <c r="P263">
        <v>14</v>
      </c>
      <c r="Q263" t="str">
        <v>SEBASTIAN ALEJANDRO BURGOS CALAO</v>
      </c>
      <c r="R263" s="1" t="str">
        <v>NNG</v>
      </c>
      <c r="S263" s="1" t="str">
        <v>INFANTIL B</v>
      </c>
      <c r="T263" s="1" t="str">
        <v>M</v>
      </c>
      <c r="U263" s="1" vm="74">
        <v>43892</v>
      </c>
      <c r="V263" s="1" t="str">
        <v>PERLA DEL SINÚ</v>
      </c>
      <c r="W263" s="1" t="str">
        <v>50m LIBRE</v>
      </c>
      <c r="X263" s="3" vm="526">
        <v>3.3680468749999997E-4</v>
      </c>
      <c r="Y263" s="3" vm="29">
        <v>3.398125E-4</v>
      </c>
      <c r="Z263" s="3">
        <v>-3.0092592592591868E-6</v>
      </c>
    </row>
    <row r="264" spans="1:26" x14ac:dyDescent="0.25">
      <c r="A264" s="1">
        <v>2025</v>
      </c>
      <c r="B264" s="4">
        <v>38777</v>
      </c>
      <c r="C264" s="1">
        <f t="shared" si="4"/>
        <v>15</v>
      </c>
      <c r="D264" s="2" t="s">
        <v>190</v>
      </c>
      <c r="E264" s="1" t="s">
        <v>367</v>
      </c>
      <c r="F264" s="1" t="s">
        <v>47</v>
      </c>
      <c r="G264" s="1" t="s">
        <v>64</v>
      </c>
      <c r="H264" s="4" t="s">
        <v>382</v>
      </c>
      <c r="I264" s="1" t="s">
        <v>388</v>
      </c>
      <c r="J264" s="1" t="s">
        <v>649</v>
      </c>
      <c r="K264" s="3">
        <v>4.246527777777777E-4</v>
      </c>
      <c r="L264" s="3">
        <v>3.2395833333333332E-4</v>
      </c>
      <c r="M264" s="3">
        <v>1.0069444444444438E-4</v>
      </c>
      <c r="O264">
        <v>396</v>
      </c>
      <c r="P264">
        <v>14</v>
      </c>
      <c r="Q264" t="str">
        <v>SEBASTIAN ALEJANDRO BURGOS CALAO</v>
      </c>
      <c r="R264" s="1" t="str">
        <v>NNG</v>
      </c>
      <c r="S264" s="1" t="str">
        <v>INFANTIL B</v>
      </c>
      <c r="T264" s="1" t="str">
        <v>M</v>
      </c>
      <c r="U264" s="1" t="str">
        <v>20/07/2024</v>
      </c>
      <c r="V264" s="1" t="str">
        <v>CHEQUEO DEPARTAMENTAL</v>
      </c>
      <c r="W264" s="1" t="str">
        <v>50m PECHO</v>
      </c>
      <c r="X264" s="3" vm="527">
        <v>4.6527343749999998E-4</v>
      </c>
      <c r="Y264" s="3" vm="38">
        <v>4.7603906250000001E-4</v>
      </c>
      <c r="Z264" s="3">
        <v>-1.0763888888888878E-5</v>
      </c>
    </row>
    <row r="265" spans="1:26" hidden="1" x14ac:dyDescent="0.25">
      <c r="A265" s="1">
        <v>2025</v>
      </c>
      <c r="B265" s="4">
        <v>38777</v>
      </c>
      <c r="C265" s="1">
        <f t="shared" si="4"/>
        <v>15</v>
      </c>
      <c r="D265" s="2" t="s">
        <v>190</v>
      </c>
      <c r="E265" s="1" t="s">
        <v>367</v>
      </c>
      <c r="F265" s="1" t="s">
        <v>47</v>
      </c>
      <c r="G265" s="1" t="s">
        <v>64</v>
      </c>
      <c r="H265" s="4" t="s">
        <v>382</v>
      </c>
      <c r="I265" s="1" t="s">
        <v>388</v>
      </c>
      <c r="J265" s="1" t="s">
        <v>651</v>
      </c>
      <c r="K265" s="3">
        <v>1.0243055555555556E-3</v>
      </c>
      <c r="L265" s="3">
        <v>7.0937499999999994E-4</v>
      </c>
      <c r="M265" s="3">
        <v>3.1493055555555571E-4</v>
      </c>
      <c r="O265">
        <v>277</v>
      </c>
      <c r="P265">
        <v>11</v>
      </c>
      <c r="Q265" t="str">
        <v xml:space="preserve">SEBASTIAN ANDRÉS PATERNINA </v>
      </c>
      <c r="R265" s="1" t="str">
        <v>AQUARIUM</v>
      </c>
      <c r="S265" s="1" t="str">
        <v>PRE B</v>
      </c>
      <c r="T265" s="1" t="str">
        <v>M</v>
      </c>
      <c r="U265" s="1" t="str">
        <v>17/02/2024</v>
      </c>
      <c r="V265" s="1" t="str">
        <v>CHEQUEO DEPARTAMENTAL</v>
      </c>
      <c r="W265" s="1" t="str">
        <v>100m LIBRE</v>
      </c>
      <c r="X265" s="3" vm="528">
        <v>1.1789921874999999E-3</v>
      </c>
      <c r="Y265" s="3" vm="4">
        <v>8.1018518518518516E-4</v>
      </c>
      <c r="Z265" s="3" vm="529">
        <v>3.6880468749999999E-4</v>
      </c>
    </row>
    <row r="266" spans="1:26" hidden="1" x14ac:dyDescent="0.25">
      <c r="A266" s="1">
        <v>2025</v>
      </c>
      <c r="B266" s="4">
        <v>39218</v>
      </c>
      <c r="C266" s="1">
        <f t="shared" si="4"/>
        <v>14</v>
      </c>
      <c r="D266" s="2" t="s">
        <v>433</v>
      </c>
      <c r="E266" s="1" t="s">
        <v>364</v>
      </c>
      <c r="F266" s="1" t="s">
        <v>47</v>
      </c>
      <c r="G266" s="1" t="s">
        <v>64</v>
      </c>
      <c r="H266" s="4" t="s">
        <v>382</v>
      </c>
      <c r="I266" s="1" t="s">
        <v>388</v>
      </c>
      <c r="J266" s="1" t="s">
        <v>649</v>
      </c>
      <c r="K266" s="3">
        <v>5.5017361111111109E-4</v>
      </c>
      <c r="L266" s="3">
        <v>3.3981481481481482E-4</v>
      </c>
      <c r="M266" s="3">
        <v>2.1035879629629627E-4</v>
      </c>
      <c r="O266">
        <v>71</v>
      </c>
      <c r="P266">
        <v>11</v>
      </c>
      <c r="Q266" t="str">
        <v xml:space="preserve">SEBASTIAN ANDRÉS PATERNINA </v>
      </c>
      <c r="R266" s="1" t="str">
        <v>AQUARIUM</v>
      </c>
      <c r="S266" s="1" t="str">
        <v>PRE B</v>
      </c>
      <c r="T266" s="1" t="str">
        <v>M</v>
      </c>
      <c r="U266" s="1" vm="74">
        <v>43892</v>
      </c>
      <c r="V266" s="1" t="str">
        <v>PERLA DEL SINÚ</v>
      </c>
      <c r="W266" s="1" t="str">
        <v>50m LIBRE</v>
      </c>
      <c r="X266" s="3" vm="530">
        <v>5.0022656250000002E-4</v>
      </c>
      <c r="Y266" s="3" vm="7">
        <v>3.9756250000000002E-4</v>
      </c>
      <c r="Z266" s="3" vm="531">
        <v>1.0265625E-4</v>
      </c>
    </row>
    <row r="267" spans="1:26" hidden="1" x14ac:dyDescent="0.25">
      <c r="A267" s="1">
        <v>2025</v>
      </c>
      <c r="B267" s="4">
        <v>39218</v>
      </c>
      <c r="C267" s="1">
        <f t="shared" si="4"/>
        <v>14</v>
      </c>
      <c r="D267" s="2" t="s">
        <v>433</v>
      </c>
      <c r="E267" s="1" t="s">
        <v>364</v>
      </c>
      <c r="F267" s="1" t="s">
        <v>47</v>
      </c>
      <c r="G267" s="1" t="s">
        <v>64</v>
      </c>
      <c r="H267" s="4" t="s">
        <v>382</v>
      </c>
      <c r="I267" s="1" t="s">
        <v>388</v>
      </c>
      <c r="J267" s="1" t="s">
        <v>651</v>
      </c>
      <c r="K267" s="3">
        <v>1.2934027777777779E-3</v>
      </c>
      <c r="L267" s="3">
        <v>7.5462962962962962E-4</v>
      </c>
      <c r="M267" s="3">
        <v>5.3877314814814825E-4</v>
      </c>
      <c r="O267">
        <v>72</v>
      </c>
      <c r="P267">
        <v>11</v>
      </c>
      <c r="Q267" t="str">
        <v xml:space="preserve">SEBASTIAN ANDRÉS PATERNINA </v>
      </c>
      <c r="R267" s="1" t="str">
        <v>AQUARIUM</v>
      </c>
      <c r="S267" s="1" t="str">
        <v>PRE B</v>
      </c>
      <c r="T267" s="1" t="str">
        <v>M</v>
      </c>
      <c r="U267" s="1" vm="74">
        <v>43892</v>
      </c>
      <c r="V267" s="1" t="str">
        <v>PERLA DEL SINÚ</v>
      </c>
      <c r="W267" s="1" t="str">
        <v>50m MARIPOSA</v>
      </c>
      <c r="X267" s="3" vm="532">
        <v>6.0323437500000004E-4</v>
      </c>
      <c r="Y267" s="3" vm="16">
        <v>4.6087500000000002E-4</v>
      </c>
      <c r="Z267" s="3" vm="533">
        <v>1.4235937499999999E-4</v>
      </c>
    </row>
    <row r="268" spans="1:26" hidden="1" x14ac:dyDescent="0.25">
      <c r="A268" s="1">
        <v>2025</v>
      </c>
      <c r="B268" s="4">
        <v>40210</v>
      </c>
      <c r="C268" s="1">
        <f t="shared" si="4"/>
        <v>11</v>
      </c>
      <c r="D268" s="2" t="s">
        <v>38</v>
      </c>
      <c r="E268" s="1" t="s">
        <v>25</v>
      </c>
      <c r="F268" s="1" t="s">
        <v>45</v>
      </c>
      <c r="G268" s="1" t="s">
        <v>64</v>
      </c>
      <c r="H268" s="4" t="s">
        <v>382</v>
      </c>
      <c r="I268" s="1" t="s">
        <v>388</v>
      </c>
      <c r="J268" s="1" t="s">
        <v>653</v>
      </c>
      <c r="K268" s="3">
        <v>4.9657986111111118E-3</v>
      </c>
      <c r="L268" s="3">
        <v>3.8194444444444443E-3</v>
      </c>
      <c r="M268" s="3">
        <v>1.1463541666666675E-3</v>
      </c>
      <c r="O268">
        <v>369</v>
      </c>
      <c r="P268">
        <v>10</v>
      </c>
      <c r="Q268" t="str">
        <v>SEBASTIAN RUIZ COGOLLO</v>
      </c>
      <c r="R268" s="1" t="str">
        <v>DELFINES</v>
      </c>
      <c r="S268" s="1" t="str">
        <v>PRE A</v>
      </c>
      <c r="T268" s="1" t="str">
        <v>M</v>
      </c>
      <c r="U268" s="1" t="str">
        <v>19/10/2024</v>
      </c>
      <c r="V268" s="1" t="str">
        <v>CHEQUEO DEPARTAMENTAL</v>
      </c>
      <c r="W268" s="1" t="str">
        <v>100m ESPALDA</v>
      </c>
      <c r="X268" s="3" vm="534">
        <v>1.5303203125E-3</v>
      </c>
      <c r="Y268" s="3" vm="285">
        <v>9.837962962962962E-4</v>
      </c>
      <c r="Z268" s="3" vm="535">
        <v>5.4652343750000003E-4</v>
      </c>
    </row>
    <row r="269" spans="1:26" hidden="1" x14ac:dyDescent="0.25">
      <c r="A269" s="1">
        <v>2025</v>
      </c>
      <c r="B269" s="4">
        <v>40210</v>
      </c>
      <c r="C269" s="1">
        <f t="shared" si="4"/>
        <v>11</v>
      </c>
      <c r="D269" s="2" t="s">
        <v>38</v>
      </c>
      <c r="E269" s="1" t="s">
        <v>25</v>
      </c>
      <c r="F269" s="1" t="s">
        <v>45</v>
      </c>
      <c r="G269" s="1" t="s">
        <v>64</v>
      </c>
      <c r="H269" s="4" t="s">
        <v>382</v>
      </c>
      <c r="I269" s="1" t="s">
        <v>388</v>
      </c>
      <c r="J269" s="1" t="s">
        <v>649</v>
      </c>
      <c r="K269" s="3">
        <v>4.2060185185185185E-4</v>
      </c>
      <c r="L269" s="3">
        <v>3.9756944444444448E-4</v>
      </c>
      <c r="M269" s="3">
        <v>2.3032407407407376E-5</v>
      </c>
      <c r="O269">
        <v>166</v>
      </c>
      <c r="P269">
        <v>10</v>
      </c>
      <c r="Q269" t="str">
        <v>SEBASTIAN RUIZ COGOLLO</v>
      </c>
      <c r="R269" s="1" t="str">
        <v>DELFINES</v>
      </c>
      <c r="S269" s="1" t="str">
        <v>PRE A</v>
      </c>
      <c r="T269" s="1" t="str">
        <v>M</v>
      </c>
      <c r="U269" s="1" vm="9">
        <v>44130</v>
      </c>
      <c r="V269" s="1" t="str">
        <v>V CAIMAN DE ORO</v>
      </c>
      <c r="W269" s="1" t="str">
        <v>100m LIBRE</v>
      </c>
      <c r="X269" s="3" vm="536">
        <v>1.0648148148148149E-3</v>
      </c>
      <c r="Y269" s="3" vm="4">
        <v>8.1018518518518516E-4</v>
      </c>
      <c r="Z269" s="3" vm="537">
        <v>2.5462962962962961E-4</v>
      </c>
    </row>
    <row r="270" spans="1:26" hidden="1" x14ac:dyDescent="0.25">
      <c r="A270" s="1">
        <v>2025</v>
      </c>
      <c r="B270" s="4">
        <v>40210</v>
      </c>
      <c r="C270" s="1">
        <f t="shared" si="4"/>
        <v>11</v>
      </c>
      <c r="D270" s="2" t="s">
        <v>38</v>
      </c>
      <c r="E270" s="1" t="s">
        <v>25</v>
      </c>
      <c r="F270" s="1" t="s">
        <v>45</v>
      </c>
      <c r="G270" s="1" t="s">
        <v>64</v>
      </c>
      <c r="H270" s="4" t="s">
        <v>382</v>
      </c>
      <c r="I270" s="1" t="s">
        <v>388</v>
      </c>
      <c r="J270" s="1" t="s">
        <v>651</v>
      </c>
      <c r="K270" s="3">
        <v>1.0137152777777779E-3</v>
      </c>
      <c r="L270" s="3">
        <v>8.1018518518518516E-4</v>
      </c>
      <c r="M270" s="3">
        <v>2.0353009259259272E-4</v>
      </c>
      <c r="O270">
        <v>326</v>
      </c>
      <c r="P270">
        <v>10</v>
      </c>
      <c r="Q270" t="str">
        <v>SEBASTIAN RUIZ COGOLLO</v>
      </c>
      <c r="R270" s="1" t="str">
        <v>DELFINES</v>
      </c>
      <c r="S270" s="1" t="str">
        <v>PRE A</v>
      </c>
      <c r="T270" s="1" t="str">
        <v>M</v>
      </c>
      <c r="U270" s="1" t="str">
        <v>17/08/2024</v>
      </c>
      <c r="V270" s="1" t="str">
        <v>CHEQUEO DEPARTAMENTAL</v>
      </c>
      <c r="W270" s="1" t="str">
        <v>200m LIBRE</v>
      </c>
      <c r="X270" s="3" vm="538">
        <v>2.5093749999999999E-3</v>
      </c>
      <c r="Y270" s="3" vm="57">
        <v>1.8518518518518519E-3</v>
      </c>
      <c r="Z270" s="3" vm="539">
        <v>6.5751562500000001E-4</v>
      </c>
    </row>
    <row r="271" spans="1:26" hidden="1" x14ac:dyDescent="0.25">
      <c r="A271" s="1">
        <v>2025</v>
      </c>
      <c r="B271" s="4">
        <v>39558</v>
      </c>
      <c r="C271" s="1">
        <f t="shared" si="4"/>
        <v>13</v>
      </c>
      <c r="D271" s="2" t="s">
        <v>265</v>
      </c>
      <c r="E271" s="1" t="s">
        <v>369</v>
      </c>
      <c r="F271" s="1" t="s">
        <v>46</v>
      </c>
      <c r="G271" s="1" t="s">
        <v>64</v>
      </c>
      <c r="H271" s="4" t="s">
        <v>382</v>
      </c>
      <c r="I271" s="1" t="s">
        <v>388</v>
      </c>
      <c r="J271" s="1" t="s">
        <v>653</v>
      </c>
      <c r="K271" s="3">
        <v>4.294328703703703E-3</v>
      </c>
      <c r="L271" s="3">
        <v>3.5520833333333329E-3</v>
      </c>
      <c r="M271" s="3">
        <v>7.4224537037037011E-4</v>
      </c>
      <c r="O271">
        <v>367</v>
      </c>
      <c r="P271">
        <v>10</v>
      </c>
      <c r="Q271" t="str">
        <v>SEBASTIAN RUIZ COGOLLO</v>
      </c>
      <c r="R271" s="1" t="str">
        <v>DELFINES</v>
      </c>
      <c r="S271" s="1" t="str">
        <v>PRE A</v>
      </c>
      <c r="T271" s="1" t="str">
        <v>M</v>
      </c>
      <c r="U271" s="1" t="str">
        <v>19/10/2024</v>
      </c>
      <c r="V271" s="1" t="str">
        <v>CHEQUEO DEPARTAMENTAL</v>
      </c>
      <c r="W271" s="1" t="str">
        <v>400m LIBRE</v>
      </c>
      <c r="X271" s="3" vm="540">
        <v>4.98078125E-3</v>
      </c>
      <c r="Y271" s="3" vm="60">
        <v>3.8194444444444443E-3</v>
      </c>
      <c r="Z271" s="3" vm="541">
        <v>1.1613359375E-3</v>
      </c>
    </row>
    <row r="272" spans="1:26" hidden="1" x14ac:dyDescent="0.25">
      <c r="A272" s="1">
        <v>2025</v>
      </c>
      <c r="B272" s="4">
        <v>39558</v>
      </c>
      <c r="C272" s="1">
        <f t="shared" si="4"/>
        <v>13</v>
      </c>
      <c r="D272" s="2" t="s">
        <v>265</v>
      </c>
      <c r="E272" s="1" t="s">
        <v>369</v>
      </c>
      <c r="F272" s="1" t="s">
        <v>46</v>
      </c>
      <c r="G272" s="1" t="s">
        <v>64</v>
      </c>
      <c r="H272" s="4" t="s">
        <v>382</v>
      </c>
      <c r="I272" s="1" t="s">
        <v>388</v>
      </c>
      <c r="J272" s="1" t="s">
        <v>651</v>
      </c>
      <c r="K272" s="3">
        <v>8.59375E-4</v>
      </c>
      <c r="L272" s="3">
        <v>7.5462962962962962E-4</v>
      </c>
      <c r="M272" s="3">
        <v>1.0474537037037039E-4</v>
      </c>
      <c r="O272">
        <v>327</v>
      </c>
      <c r="P272">
        <v>10</v>
      </c>
      <c r="Q272" t="str">
        <v>SEBASTIAN RUIZ COGOLLO</v>
      </c>
      <c r="R272" s="1" t="str">
        <v>DELFINES</v>
      </c>
      <c r="S272" s="1" t="str">
        <v>PRE A</v>
      </c>
      <c r="T272" s="1" t="str">
        <v>M</v>
      </c>
      <c r="U272" s="1" t="str">
        <v>17/08/2024</v>
      </c>
      <c r="V272" s="1" t="str">
        <v>CHEQUEO DEPARTAMENTAL</v>
      </c>
      <c r="W272" s="1" t="str">
        <v>50m ESPALDA</v>
      </c>
      <c r="X272" s="3" vm="542">
        <v>6.3506249999999999E-4</v>
      </c>
      <c r="Y272" s="3" vm="13">
        <v>4.8911718749999997E-4</v>
      </c>
      <c r="Z272" s="3" vm="543">
        <v>1.459453125E-4</v>
      </c>
    </row>
    <row r="273" spans="1:26" hidden="1" x14ac:dyDescent="0.25">
      <c r="A273" s="1">
        <v>2025</v>
      </c>
      <c r="B273" s="4">
        <v>39468</v>
      </c>
      <c r="C273" s="1">
        <f t="shared" si="4"/>
        <v>13</v>
      </c>
      <c r="D273" s="2" t="s">
        <v>424</v>
      </c>
      <c r="E273" s="1" t="s">
        <v>25</v>
      </c>
      <c r="F273" s="1" t="s">
        <v>46</v>
      </c>
      <c r="G273" s="1" t="s">
        <v>64</v>
      </c>
      <c r="H273" s="4" t="s">
        <v>382</v>
      </c>
      <c r="I273" s="1" t="s">
        <v>388</v>
      </c>
      <c r="J273" s="1" t="s">
        <v>653</v>
      </c>
      <c r="K273" s="3">
        <v>5.014120370370371E-3</v>
      </c>
      <c r="L273" s="3">
        <v>3.5520833333333329E-3</v>
      </c>
      <c r="M273" s="3">
        <v>1.4620370370370382E-3</v>
      </c>
      <c r="O273">
        <v>165</v>
      </c>
      <c r="P273">
        <v>10</v>
      </c>
      <c r="Q273" t="str">
        <v>SEBASTIAN RUIZ COGOLLO</v>
      </c>
      <c r="R273" s="1" t="str">
        <v>DELFINES</v>
      </c>
      <c r="S273" s="1" t="str">
        <v>PRE A</v>
      </c>
      <c r="T273" s="1" t="str">
        <v>M</v>
      </c>
      <c r="U273" s="1" vm="9">
        <v>44130</v>
      </c>
      <c r="V273" s="1" t="str">
        <v>V CAIMAN DE ORO</v>
      </c>
      <c r="W273" s="1" t="str">
        <v>50m LIBRE</v>
      </c>
      <c r="X273" s="3" vm="81">
        <v>4.861111111111111E-4</v>
      </c>
      <c r="Y273" s="3" vm="7">
        <v>3.9756250000000002E-4</v>
      </c>
      <c r="Z273" s="3" vm="544">
        <v>8.8539062499999995E-5</v>
      </c>
    </row>
    <row r="274" spans="1:26" hidden="1" x14ac:dyDescent="0.25">
      <c r="A274" s="1">
        <v>2025</v>
      </c>
      <c r="B274" s="4">
        <v>39468</v>
      </c>
      <c r="C274" s="1">
        <f t="shared" si="4"/>
        <v>13</v>
      </c>
      <c r="D274" s="2" t="s">
        <v>424</v>
      </c>
      <c r="E274" s="1" t="s">
        <v>25</v>
      </c>
      <c r="F274" s="1" t="s">
        <v>46</v>
      </c>
      <c r="G274" s="1" t="s">
        <v>64</v>
      </c>
      <c r="H274" s="4" t="s">
        <v>382</v>
      </c>
      <c r="I274" s="1" t="s">
        <v>388</v>
      </c>
      <c r="J274" s="1" t="s">
        <v>649</v>
      </c>
      <c r="K274" s="3">
        <v>4.8015046296296293E-4</v>
      </c>
      <c r="L274" s="3">
        <v>3.3981481481481482E-4</v>
      </c>
      <c r="M274" s="3">
        <v>1.4033564814814811E-4</v>
      </c>
      <c r="O274">
        <v>368</v>
      </c>
      <c r="P274">
        <v>10</v>
      </c>
      <c r="Q274" t="str">
        <v>SEBASTIAN RUIZ COGOLLO</v>
      </c>
      <c r="R274" s="1" t="str">
        <v>DELFINES</v>
      </c>
      <c r="S274" s="1" t="str">
        <v>PRE A</v>
      </c>
      <c r="T274" s="1" t="str">
        <v>M</v>
      </c>
      <c r="U274" s="1" t="str">
        <v>19/10/2024</v>
      </c>
      <c r="V274" s="1" t="str">
        <v>CHEQUEO DEPARTAMENTAL</v>
      </c>
      <c r="W274" s="1" t="str">
        <v>50m MARIPOSA</v>
      </c>
      <c r="X274" s="3" vm="545">
        <v>5.4478906250000003E-4</v>
      </c>
      <c r="Y274" s="3" vm="16">
        <v>4.6087500000000002E-4</v>
      </c>
      <c r="Z274" s="3" vm="546">
        <v>8.3906249999999996E-5</v>
      </c>
    </row>
    <row r="275" spans="1:26" hidden="1" x14ac:dyDescent="0.25">
      <c r="A275" s="1">
        <v>2025</v>
      </c>
      <c r="B275" s="4">
        <v>39468</v>
      </c>
      <c r="C275" s="1">
        <f t="shared" si="4"/>
        <v>13</v>
      </c>
      <c r="D275" s="2" t="s">
        <v>424</v>
      </c>
      <c r="E275" s="1" t="s">
        <v>25</v>
      </c>
      <c r="F275" s="1" t="s">
        <v>46</v>
      </c>
      <c r="G275" s="1" t="s">
        <v>64</v>
      </c>
      <c r="H275" s="4" t="s">
        <v>382</v>
      </c>
      <c r="I275" s="1" t="s">
        <v>388</v>
      </c>
      <c r="J275" s="1" t="s">
        <v>651</v>
      </c>
      <c r="K275" s="3">
        <v>1.0989583333333333E-3</v>
      </c>
      <c r="L275" s="3">
        <v>7.5462962962962962E-4</v>
      </c>
      <c r="M275" s="3">
        <v>3.4432870370370368E-4</v>
      </c>
      <c r="O275">
        <v>168</v>
      </c>
      <c r="P275">
        <v>10</v>
      </c>
      <c r="Q275" t="str">
        <v>SEBASTIAN RUIZ COGOLLO</v>
      </c>
      <c r="R275" s="1" t="str">
        <v>DELFINES</v>
      </c>
      <c r="S275" s="1" t="str">
        <v>PRE A</v>
      </c>
      <c r="T275" s="1" t="str">
        <v>M</v>
      </c>
      <c r="U275" s="1" vm="9">
        <v>44130</v>
      </c>
      <c r="V275" s="1" t="str">
        <v>V CAIMAN DE ORO</v>
      </c>
      <c r="W275" s="1" t="str">
        <v>50m PECHO</v>
      </c>
      <c r="X275" s="3" vm="547">
        <v>7.0671093749999998E-4</v>
      </c>
      <c r="Y275" s="3" vm="47">
        <v>5.4976562500000002E-4</v>
      </c>
      <c r="Z275" s="3" vm="548">
        <v>1.5693750000000001E-4</v>
      </c>
    </row>
    <row r="276" spans="1:26" hidden="1" x14ac:dyDescent="0.25">
      <c r="A276" s="1">
        <v>2025</v>
      </c>
      <c r="B276" s="4">
        <v>39198</v>
      </c>
      <c r="C276" s="1">
        <f t="shared" si="4"/>
        <v>14</v>
      </c>
      <c r="D276" s="2" t="s">
        <v>408</v>
      </c>
      <c r="E276" s="1" t="s">
        <v>369</v>
      </c>
      <c r="F276" s="1" t="s">
        <v>47</v>
      </c>
      <c r="G276" s="1" t="s">
        <v>64</v>
      </c>
      <c r="H276" s="4" t="s">
        <v>382</v>
      </c>
      <c r="I276" s="1" t="s">
        <v>388</v>
      </c>
      <c r="J276" s="1" t="s">
        <v>653</v>
      </c>
      <c r="K276" s="3">
        <v>3.8379629629629632E-3</v>
      </c>
      <c r="L276" s="3">
        <v>3.5520833333333329E-3</v>
      </c>
      <c r="M276" s="3">
        <v>2.8587962962963029E-4</v>
      </c>
      <c r="O276">
        <v>328</v>
      </c>
      <c r="P276">
        <v>10</v>
      </c>
      <c r="Q276" t="str">
        <v>SERGIO VILLALBA</v>
      </c>
      <c r="R276" s="1" t="str">
        <v>TIBURON</v>
      </c>
      <c r="S276" s="1" t="str">
        <v>PRE A</v>
      </c>
      <c r="T276" s="1" t="str">
        <v>M</v>
      </c>
      <c r="U276" s="1" t="str">
        <v>17/08/2024</v>
      </c>
      <c r="V276" s="1" t="str">
        <v>CHEQUEO DEPARTAMENTAL</v>
      </c>
      <c r="W276" s="1" t="str">
        <v>200m LIBRE</v>
      </c>
      <c r="X276" s="3" vm="549">
        <v>2.9604140625000002E-3</v>
      </c>
      <c r="Y276" s="3" vm="57">
        <v>1.8518518518518519E-3</v>
      </c>
      <c r="Z276" s="3" vm="550">
        <v>1.1085625E-3</v>
      </c>
    </row>
    <row r="277" spans="1:26" hidden="1" x14ac:dyDescent="0.25">
      <c r="A277" s="1">
        <v>2025</v>
      </c>
      <c r="B277" s="4">
        <v>39198</v>
      </c>
      <c r="C277" s="1">
        <f t="shared" si="4"/>
        <v>14</v>
      </c>
      <c r="D277" s="2" t="s">
        <v>408</v>
      </c>
      <c r="E277" s="1" t="s">
        <v>369</v>
      </c>
      <c r="F277" s="1" t="s">
        <v>47</v>
      </c>
      <c r="G277" s="1" t="s">
        <v>64</v>
      </c>
      <c r="H277" s="4" t="s">
        <v>382</v>
      </c>
      <c r="I277" s="1" t="s">
        <v>388</v>
      </c>
      <c r="J277" s="1" t="s">
        <v>651</v>
      </c>
      <c r="K277" s="3">
        <v>7.7939814814814799E-4</v>
      </c>
      <c r="L277" s="3">
        <v>7.5462962962962962E-4</v>
      </c>
      <c r="M277" s="3">
        <v>2.4768518518518369E-5</v>
      </c>
      <c r="O277">
        <v>329</v>
      </c>
      <c r="P277">
        <v>10</v>
      </c>
      <c r="Q277" t="str">
        <v>SERGIO VILLALBA</v>
      </c>
      <c r="R277" s="1" t="str">
        <v>TIBURON</v>
      </c>
      <c r="S277" s="1" t="str">
        <v>PRE A</v>
      </c>
      <c r="T277" s="1" t="str">
        <v>M</v>
      </c>
      <c r="U277" s="1" t="str">
        <v>17/08/2024</v>
      </c>
      <c r="V277" s="1" t="str">
        <v>CHEQUEO DEPARTAMENTAL</v>
      </c>
      <c r="W277" s="1" t="str">
        <v>50m ESPALDA</v>
      </c>
      <c r="X277" s="3" vm="551">
        <v>8.1747656249999995E-4</v>
      </c>
      <c r="Y277" s="3" vm="13">
        <v>4.8911718749999997E-4</v>
      </c>
      <c r="Z277" s="3" vm="552">
        <v>3.2835156249999998E-4</v>
      </c>
    </row>
    <row r="278" spans="1:26" hidden="1" x14ac:dyDescent="0.25">
      <c r="A278" s="1">
        <v>2025</v>
      </c>
      <c r="B278" s="4">
        <v>40484</v>
      </c>
      <c r="C278" s="1">
        <f t="shared" si="4"/>
        <v>11</v>
      </c>
      <c r="D278" s="2" t="s">
        <v>93</v>
      </c>
      <c r="E278" s="1" t="s">
        <v>362</v>
      </c>
      <c r="F278" s="1" t="s">
        <v>45</v>
      </c>
      <c r="G278" s="1" t="s">
        <v>64</v>
      </c>
      <c r="H278" s="4" t="s">
        <v>382</v>
      </c>
      <c r="I278" s="1" t="s">
        <v>388</v>
      </c>
      <c r="J278" s="1" t="s">
        <v>649</v>
      </c>
      <c r="K278" s="3">
        <v>5.2771990740740741E-4</v>
      </c>
      <c r="L278" s="3">
        <v>3.9756944444444448E-4</v>
      </c>
      <c r="M278" s="3">
        <v>1.3015046296296293E-4</v>
      </c>
      <c r="O278">
        <v>279</v>
      </c>
      <c r="P278">
        <v>12</v>
      </c>
      <c r="Q278" t="str">
        <v xml:space="preserve">Yonier Vuelvas Salazar </v>
      </c>
      <c r="R278" s="1" t="str">
        <v>MASTER</v>
      </c>
      <c r="S278" s="1" t="str">
        <v>INFANTIL A</v>
      </c>
      <c r="T278" s="1" t="str">
        <v>M</v>
      </c>
      <c r="U278" s="1" t="str">
        <v>17/02/2024</v>
      </c>
      <c r="V278" s="1" t="str">
        <v>CHEQUEO DEPARTAMENTAL</v>
      </c>
      <c r="W278" s="1" t="str">
        <v>100m LIBRE</v>
      </c>
      <c r="X278" s="3" vm="553">
        <v>1.589984375E-3</v>
      </c>
      <c r="Y278" s="3" vm="4">
        <v>8.1018518518518516E-4</v>
      </c>
      <c r="Z278" s="3" vm="554">
        <v>7.79796875E-4</v>
      </c>
    </row>
    <row r="279" spans="1:26" hidden="1" x14ac:dyDescent="0.25">
      <c r="A279" s="1">
        <v>2025</v>
      </c>
      <c r="B279" s="4">
        <v>40484</v>
      </c>
      <c r="C279" s="1">
        <f t="shared" si="4"/>
        <v>11</v>
      </c>
      <c r="D279" s="2" t="s">
        <v>93</v>
      </c>
      <c r="E279" s="1" t="s">
        <v>362</v>
      </c>
      <c r="F279" s="1" t="s">
        <v>45</v>
      </c>
      <c r="G279" s="1" t="s">
        <v>64</v>
      </c>
      <c r="H279" s="4" t="s">
        <v>382</v>
      </c>
      <c r="I279" s="1" t="s">
        <v>388</v>
      </c>
      <c r="J279" s="1" t="s">
        <v>651</v>
      </c>
      <c r="K279" s="3">
        <v>1.1789930555555555E-3</v>
      </c>
      <c r="L279" s="3">
        <v>8.1018518518518516E-4</v>
      </c>
      <c r="M279" s="3">
        <v>3.6880787037037036E-4</v>
      </c>
      <c r="O279">
        <v>278</v>
      </c>
      <c r="P279">
        <v>12</v>
      </c>
      <c r="Q279" t="str">
        <v xml:space="preserve">Yonier Vuelvas Salazar </v>
      </c>
      <c r="R279" s="1" t="str">
        <v>MASTER</v>
      </c>
      <c r="S279" s="1" t="str">
        <v>INFANTIL A</v>
      </c>
      <c r="T279" s="1" t="str">
        <v>M</v>
      </c>
      <c r="U279" s="1" t="str">
        <v>17/02/2024</v>
      </c>
      <c r="V279" s="1" t="str">
        <v>CHEQUEO DEPARTAMENTAL</v>
      </c>
      <c r="W279" s="1" t="str">
        <v>50m LIBRE</v>
      </c>
      <c r="X279" s="3" vm="555">
        <v>7.2968749999999998E-4</v>
      </c>
      <c r="Y279" s="3" vm="7">
        <v>3.9756250000000002E-4</v>
      </c>
      <c r="Z279" s="3" vm="556">
        <v>3.321171875E-4</v>
      </c>
    </row>
    <row r="280" spans="1:26" hidden="1" x14ac:dyDescent="0.25">
      <c r="A280" s="1">
        <v>2025</v>
      </c>
      <c r="B280" s="4">
        <v>39898</v>
      </c>
      <c r="C280" s="1">
        <f t="shared" si="4"/>
        <v>12</v>
      </c>
      <c r="D280" s="2" t="s">
        <v>187</v>
      </c>
      <c r="E280" s="1" t="s">
        <v>367</v>
      </c>
      <c r="F280" s="1" t="s">
        <v>46</v>
      </c>
      <c r="G280" s="1" t="s">
        <v>64</v>
      </c>
      <c r="H280" s="4" t="s">
        <v>382</v>
      </c>
      <c r="I280" s="1" t="s">
        <v>388</v>
      </c>
      <c r="J280" s="1" t="s">
        <v>649</v>
      </c>
      <c r="K280" s="3">
        <v>7.2968750000000008E-4</v>
      </c>
      <c r="L280" s="3">
        <v>3.9756944444444448E-4</v>
      </c>
      <c r="M280" s="3">
        <v>3.3211805555555561E-4</v>
      </c>
      <c r="O280">
        <v>91</v>
      </c>
      <c r="P280">
        <v>13</v>
      </c>
      <c r="Q280" t="str">
        <v>dylan andres palomino lopez</v>
      </c>
      <c r="R280" s="1" t="str">
        <v>METEOROS DE URABA</v>
      </c>
      <c r="S280" s="1" t="str">
        <v>INFANTIL A</v>
      </c>
      <c r="T280" s="1" t="str">
        <v>M</v>
      </c>
      <c r="U280" s="1" vm="9">
        <v>44130</v>
      </c>
      <c r="V280" s="1" t="str">
        <v>V CAIMAN DE ORO</v>
      </c>
      <c r="W280" s="1" t="str">
        <v>50m ESPALDA</v>
      </c>
      <c r="X280" s="3" vm="138">
        <v>6.62609375E-4</v>
      </c>
      <c r="Y280" s="3" vm="76">
        <v>4.3981481481481481E-4</v>
      </c>
      <c r="Z280" s="3" vm="557">
        <v>2.2279687500000001E-4</v>
      </c>
    </row>
    <row r="281" spans="1:26" hidden="1" x14ac:dyDescent="0.25">
      <c r="A281" s="1">
        <v>2025</v>
      </c>
      <c r="B281" s="4">
        <v>39898</v>
      </c>
      <c r="C281" s="1">
        <f t="shared" si="4"/>
        <v>12</v>
      </c>
      <c r="D281" s="2" t="s">
        <v>187</v>
      </c>
      <c r="E281" s="1" t="s">
        <v>367</v>
      </c>
      <c r="F281" s="1" t="s">
        <v>46</v>
      </c>
      <c r="G281" s="1" t="s">
        <v>64</v>
      </c>
      <c r="H281" s="4" t="s">
        <v>382</v>
      </c>
      <c r="I281" s="1" t="s">
        <v>388</v>
      </c>
      <c r="J281" s="1" t="s">
        <v>651</v>
      </c>
      <c r="K281" s="3">
        <v>1.5899884259259261E-3</v>
      </c>
      <c r="L281" s="3">
        <v>8.1018518518518516E-4</v>
      </c>
      <c r="M281" s="3">
        <v>7.7980324074074096E-4</v>
      </c>
      <c r="O281">
        <v>90</v>
      </c>
      <c r="P281">
        <v>13</v>
      </c>
      <c r="Q281" t="str">
        <v>dylan andres palomino lopez</v>
      </c>
      <c r="R281" s="1" t="str">
        <v>METEOROS DE URABA</v>
      </c>
      <c r="S281" s="1" t="str">
        <v>INFANTIL A</v>
      </c>
      <c r="T281" s="1" t="str">
        <v>M</v>
      </c>
      <c r="U281" s="1" vm="9">
        <v>44130</v>
      </c>
      <c r="V281" s="1" t="str">
        <v>V CAIMAN DE ORO</v>
      </c>
      <c r="W281" s="1" t="str">
        <v>50m LIBRE</v>
      </c>
      <c r="X281" s="3" vm="558">
        <v>5.6180468750000002E-4</v>
      </c>
      <c r="Y281" s="3" vm="29">
        <v>3.398125E-4</v>
      </c>
      <c r="Z281" s="3" vm="559">
        <v>2.2198437499999999E-4</v>
      </c>
    </row>
    <row r="282" spans="1:26" hidden="1" x14ac:dyDescent="0.25">
      <c r="A282" s="1">
        <v>2025</v>
      </c>
      <c r="B282" s="4">
        <v>39569</v>
      </c>
      <c r="C282" s="1">
        <f t="shared" si="4"/>
        <v>13</v>
      </c>
      <c r="D282" s="2" t="s">
        <v>410</v>
      </c>
      <c r="E282" s="1" t="s">
        <v>369</v>
      </c>
      <c r="F282" s="1" t="s">
        <v>46</v>
      </c>
      <c r="G282" s="1" t="s">
        <v>64</v>
      </c>
      <c r="H282" s="4" t="s">
        <v>386</v>
      </c>
      <c r="I282" s="1" t="s">
        <v>388</v>
      </c>
      <c r="J282" s="1" t="s">
        <v>653</v>
      </c>
      <c r="K282" s="3">
        <v>4.5732638888888889E-3</v>
      </c>
      <c r="L282" s="3">
        <v>3.5520833333333329E-3</v>
      </c>
      <c r="M282" s="3">
        <v>1.021180555555556E-3</v>
      </c>
      <c r="O282">
        <v>92</v>
      </c>
      <c r="P282">
        <v>13</v>
      </c>
      <c r="Q282" t="str">
        <v>dylan andres palomino lopez</v>
      </c>
      <c r="R282" s="1" t="str">
        <v>METEOROS DE URABA</v>
      </c>
      <c r="S282" s="1" t="str">
        <v>INFANTIL A</v>
      </c>
      <c r="T282" s="1" t="str">
        <v>M</v>
      </c>
      <c r="U282" s="1" vm="9">
        <v>44130</v>
      </c>
      <c r="V282" s="1" t="str">
        <v>V CAIMAN DE ORO</v>
      </c>
      <c r="W282" s="1" t="str">
        <v>50m MARIPOSA</v>
      </c>
      <c r="X282" s="3" vm="560">
        <v>6.5937500000000002E-4</v>
      </c>
      <c r="Y282" s="3" vm="110">
        <v>4.0509259259259258E-4</v>
      </c>
      <c r="Z282" s="3" vm="561">
        <v>2.5428125E-4</v>
      </c>
    </row>
    <row r="283" spans="1:26" hidden="1" x14ac:dyDescent="0.25">
      <c r="A283" s="1">
        <v>2025</v>
      </c>
      <c r="B283" s="4">
        <v>39569</v>
      </c>
      <c r="C283" s="1">
        <f t="shared" si="4"/>
        <v>13</v>
      </c>
      <c r="D283" s="2" t="s">
        <v>410</v>
      </c>
      <c r="E283" s="1" t="s">
        <v>369</v>
      </c>
      <c r="F283" s="1" t="s">
        <v>46</v>
      </c>
      <c r="G283" s="1" t="s">
        <v>64</v>
      </c>
      <c r="H283" s="4" t="s">
        <v>386</v>
      </c>
      <c r="I283" s="1" t="s">
        <v>388</v>
      </c>
      <c r="J283" s="1" t="s">
        <v>652</v>
      </c>
      <c r="K283" s="3">
        <v>2.2341435185185186E-3</v>
      </c>
      <c r="L283" s="3">
        <v>1.6855324074074073E-3</v>
      </c>
      <c r="M283" s="3">
        <v>5.4861111111111126E-4</v>
      </c>
      <c r="O283">
        <v>93</v>
      </c>
      <c r="P283">
        <v>13</v>
      </c>
      <c r="Q283" t="str">
        <v>dylan andres palomino lopez</v>
      </c>
      <c r="R283" s="1" t="str">
        <v>METEOROS DE URABA</v>
      </c>
      <c r="S283" s="1" t="str">
        <v>INFANTIL A</v>
      </c>
      <c r="T283" s="1" t="str">
        <v>M</v>
      </c>
      <c r="U283" s="1" vm="9">
        <v>44130</v>
      </c>
      <c r="V283" s="1" t="str">
        <v>V CAIMAN DE ORO</v>
      </c>
      <c r="W283" s="1" t="str">
        <v>50m PECHO</v>
      </c>
      <c r="X283" s="3" vm="562">
        <v>7.4872656250000004E-4</v>
      </c>
      <c r="Y283" s="3" vm="81">
        <v>4.861111111111111E-4</v>
      </c>
      <c r="Z283" s="3" vm="563">
        <v>2.6260937499999998E-4</v>
      </c>
    </row>
    <row r="284" spans="1:26" hidden="1" x14ac:dyDescent="0.25">
      <c r="A284" s="1">
        <v>2025</v>
      </c>
      <c r="B284" s="4">
        <v>39569</v>
      </c>
      <c r="C284" s="1">
        <f t="shared" si="4"/>
        <v>13</v>
      </c>
      <c r="D284" s="2" t="s">
        <v>410</v>
      </c>
      <c r="E284" s="1" t="s">
        <v>369</v>
      </c>
      <c r="F284" s="1" t="s">
        <v>46</v>
      </c>
      <c r="G284" s="1" t="s">
        <v>64</v>
      </c>
      <c r="H284" s="4" t="s">
        <v>386</v>
      </c>
      <c r="I284" s="1" t="s">
        <v>388</v>
      </c>
      <c r="J284" s="1" t="s">
        <v>11</v>
      </c>
      <c r="K284" s="3">
        <v>5.6967592592592595E-4</v>
      </c>
      <c r="L284" s="3">
        <v>4.3981481481481481E-4</v>
      </c>
      <c r="M284" s="3">
        <v>1.2986111111111114E-4</v>
      </c>
      <c r="O284">
        <v>22</v>
      </c>
      <c r="P284">
        <v>13</v>
      </c>
      <c r="Q284" t="str">
        <v>johann martinez Garces</v>
      </c>
      <c r="R284" s="1" t="str">
        <v>NNG</v>
      </c>
      <c r="S284" s="1" t="str">
        <v>INFANTIL A</v>
      </c>
      <c r="T284" s="1" t="str">
        <v>M</v>
      </c>
      <c r="U284" s="1" vm="74">
        <v>43892</v>
      </c>
      <c r="V284" s="1" t="str">
        <v>PERLA DEL SINÚ</v>
      </c>
      <c r="W284" s="1" t="str">
        <v>100m LIBRE</v>
      </c>
      <c r="X284" s="3" vm="564">
        <v>1.2064765625000001E-3</v>
      </c>
      <c r="Y284" s="3" vm="23">
        <v>7.5462499999999998E-4</v>
      </c>
      <c r="Z284" s="3" vm="565">
        <v>4.518515625E-4</v>
      </c>
    </row>
    <row r="285" spans="1:26" hidden="1" x14ac:dyDescent="0.25">
      <c r="A285" s="1">
        <v>2025</v>
      </c>
      <c r="B285" s="4">
        <v>39440</v>
      </c>
      <c r="C285" s="1">
        <f t="shared" si="4"/>
        <v>14</v>
      </c>
      <c r="D285" s="2" t="s">
        <v>426</v>
      </c>
      <c r="E285" s="1" t="s">
        <v>376</v>
      </c>
      <c r="F285" s="1" t="s">
        <v>47</v>
      </c>
      <c r="G285" s="1" t="s">
        <v>64</v>
      </c>
      <c r="H285" s="4" t="s">
        <v>386</v>
      </c>
      <c r="I285" s="1" t="s">
        <v>388</v>
      </c>
      <c r="J285" s="1" t="s">
        <v>653</v>
      </c>
      <c r="K285" s="3">
        <v>4.1295138888888892E-3</v>
      </c>
      <c r="L285" s="3">
        <v>3.5520833333333329E-3</v>
      </c>
      <c r="M285" s="3">
        <v>5.7743055555555629E-4</v>
      </c>
      <c r="O285">
        <v>23</v>
      </c>
      <c r="P285">
        <v>13</v>
      </c>
      <c r="Q285" t="str">
        <v>johann martinez Garces</v>
      </c>
      <c r="R285" s="1" t="str">
        <v>NNG</v>
      </c>
      <c r="S285" s="1" t="str">
        <v>INFANTIL A</v>
      </c>
      <c r="T285" s="1" t="str">
        <v>M</v>
      </c>
      <c r="U285" s="1" vm="74">
        <v>43892</v>
      </c>
      <c r="V285" s="1" t="str">
        <v>PERLA DEL SINÚ</v>
      </c>
      <c r="W285" s="1" t="str">
        <v>200m LIBRE</v>
      </c>
      <c r="X285" s="3" vm="566">
        <v>2.5141171875000001E-3</v>
      </c>
      <c r="Y285" s="3" vm="50">
        <v>1.68553125E-3</v>
      </c>
      <c r="Z285" s="3" vm="567">
        <v>8.285859375E-4</v>
      </c>
    </row>
    <row r="286" spans="1:26" hidden="1" x14ac:dyDescent="0.25">
      <c r="A286" s="1">
        <v>2025</v>
      </c>
      <c r="B286" s="4">
        <v>39440</v>
      </c>
      <c r="C286" s="1">
        <f t="shared" si="4"/>
        <v>14</v>
      </c>
      <c r="D286" s="2" t="s">
        <v>426</v>
      </c>
      <c r="E286" s="1" t="s">
        <v>376</v>
      </c>
      <c r="F286" s="1" t="s">
        <v>47</v>
      </c>
      <c r="G286" s="1" t="s">
        <v>64</v>
      </c>
      <c r="H286" s="4" t="s">
        <v>386</v>
      </c>
      <c r="I286" s="1" t="s">
        <v>388</v>
      </c>
      <c r="J286" s="1" t="s">
        <v>652</v>
      </c>
      <c r="K286" s="3">
        <v>1.9516203703703705E-3</v>
      </c>
      <c r="L286" s="3">
        <v>1.6855324074074073E-3</v>
      </c>
      <c r="M286" s="3">
        <v>2.660879629629632E-4</v>
      </c>
      <c r="O286">
        <v>21</v>
      </c>
      <c r="P286">
        <v>13</v>
      </c>
      <c r="Q286" t="str">
        <v>johann martinez Garces</v>
      </c>
      <c r="R286" s="1" t="str">
        <v>NNG</v>
      </c>
      <c r="S286" s="1" t="str">
        <v>INFANTIL A</v>
      </c>
      <c r="T286" s="1" t="str">
        <v>M</v>
      </c>
      <c r="U286" s="1" vm="74">
        <v>43892</v>
      </c>
      <c r="V286" s="1" t="str">
        <v>PERLA DEL SINÚ</v>
      </c>
      <c r="W286" s="1" t="str">
        <v>50m LIBRE</v>
      </c>
      <c r="X286" s="3" vm="568">
        <v>4.8378906250000001E-4</v>
      </c>
      <c r="Y286" s="3" vm="29">
        <v>3.398125E-4</v>
      </c>
      <c r="Z286" s="3" vm="569">
        <v>1.4397656250000001E-4</v>
      </c>
    </row>
    <row r="287" spans="1:26" x14ac:dyDescent="0.25">
      <c r="A287" s="1">
        <v>2025</v>
      </c>
      <c r="B287" s="4">
        <v>39440</v>
      </c>
      <c r="C287" s="1">
        <f t="shared" si="4"/>
        <v>14</v>
      </c>
      <c r="D287" s="2" t="s">
        <v>426</v>
      </c>
      <c r="E287" s="1" t="s">
        <v>376</v>
      </c>
      <c r="F287" s="1" t="s">
        <v>47</v>
      </c>
      <c r="G287" s="1" t="s">
        <v>64</v>
      </c>
      <c r="H287" s="4" t="s">
        <v>386</v>
      </c>
      <c r="I287" s="1" t="s">
        <v>388</v>
      </c>
      <c r="J287" s="1" t="s">
        <v>11</v>
      </c>
      <c r="K287" s="3">
        <v>4.8310185185185186E-4</v>
      </c>
      <c r="L287" s="3" t="s">
        <v>472</v>
      </c>
      <c r="M287" s="3">
        <v>6.7708333333333357E-5</v>
      </c>
    </row>
    <row r="288" spans="1:26" x14ac:dyDescent="0.25">
      <c r="A288" s="1">
        <v>2025</v>
      </c>
      <c r="B288" s="4">
        <v>38990</v>
      </c>
      <c r="C288" s="1">
        <f t="shared" si="4"/>
        <v>15</v>
      </c>
      <c r="D288" s="2" t="s">
        <v>405</v>
      </c>
      <c r="E288" s="1" t="s">
        <v>362</v>
      </c>
      <c r="F288" s="1" t="s">
        <v>47</v>
      </c>
      <c r="G288" s="1" t="s">
        <v>64</v>
      </c>
      <c r="H288" s="4" t="s">
        <v>386</v>
      </c>
      <c r="I288" s="1" t="s">
        <v>388</v>
      </c>
      <c r="J288" s="1" t="s">
        <v>653</v>
      </c>
      <c r="K288" s="3">
        <v>3.4866898148148149E-3</v>
      </c>
      <c r="L288" s="3">
        <v>3.3872685185185182E-3</v>
      </c>
      <c r="M288" s="3">
        <v>9.9421296296296671E-5</v>
      </c>
    </row>
    <row r="289" spans="1:13" x14ac:dyDescent="0.25">
      <c r="A289" s="1">
        <v>2025</v>
      </c>
      <c r="B289" s="4">
        <v>38990</v>
      </c>
      <c r="C289" s="1">
        <f t="shared" si="4"/>
        <v>15</v>
      </c>
      <c r="D289" s="2" t="s">
        <v>405</v>
      </c>
      <c r="E289" s="1" t="s">
        <v>362</v>
      </c>
      <c r="F289" s="1" t="s">
        <v>47</v>
      </c>
      <c r="G289" s="1" t="s">
        <v>64</v>
      </c>
      <c r="H289" s="4" t="s">
        <v>386</v>
      </c>
      <c r="I289" s="1" t="s">
        <v>388</v>
      </c>
      <c r="J289" s="1" t="s">
        <v>652</v>
      </c>
      <c r="K289" s="3">
        <v>1.6410879629629629E-3</v>
      </c>
      <c r="L289" s="3">
        <v>1.5917824074074074E-3</v>
      </c>
      <c r="M289" s="3">
        <v>4.9305555555555474E-5</v>
      </c>
    </row>
    <row r="290" spans="1:13" x14ac:dyDescent="0.25">
      <c r="A290" s="1">
        <v>2025</v>
      </c>
      <c r="B290" s="4">
        <v>38990</v>
      </c>
      <c r="C290" s="1">
        <f t="shared" si="4"/>
        <v>15</v>
      </c>
      <c r="D290" s="2" t="s">
        <v>405</v>
      </c>
      <c r="E290" s="1" t="s">
        <v>362</v>
      </c>
      <c r="F290" s="1" t="s">
        <v>47</v>
      </c>
      <c r="G290" s="1" t="s">
        <v>64</v>
      </c>
      <c r="H290" s="4" t="s">
        <v>386</v>
      </c>
      <c r="I290" s="1" t="s">
        <v>388</v>
      </c>
      <c r="J290" s="1" t="s">
        <v>11</v>
      </c>
      <c r="K290" s="3">
        <v>4.0000000000000002E-4</v>
      </c>
      <c r="L290" s="3" t="s">
        <v>483</v>
      </c>
      <c r="M290" s="3">
        <v>9.3749999999999975E-6</v>
      </c>
    </row>
    <row r="291" spans="1:13" x14ac:dyDescent="0.25">
      <c r="A291" s="1">
        <v>2025</v>
      </c>
      <c r="B291" s="4">
        <v>39082</v>
      </c>
      <c r="C291" s="1">
        <f t="shared" si="4"/>
        <v>14</v>
      </c>
      <c r="D291" s="2" t="s">
        <v>411</v>
      </c>
      <c r="E291" s="1" t="s">
        <v>369</v>
      </c>
      <c r="F291" s="1" t="s">
        <v>47</v>
      </c>
      <c r="G291" s="1" t="s">
        <v>64</v>
      </c>
      <c r="H291" s="4" t="s">
        <v>386</v>
      </c>
      <c r="I291" s="1" t="s">
        <v>388</v>
      </c>
      <c r="J291" s="1" t="s">
        <v>653</v>
      </c>
      <c r="K291" s="3">
        <v>5.1525462962962966E-3</v>
      </c>
      <c r="L291" s="3">
        <v>3.5520833333333329E-3</v>
      </c>
      <c r="M291" s="3">
        <v>1.6004629629629637E-3</v>
      </c>
    </row>
    <row r="292" spans="1:13" x14ac:dyDescent="0.25">
      <c r="A292" s="1">
        <v>2025</v>
      </c>
      <c r="B292" s="4">
        <v>39082</v>
      </c>
      <c r="C292" s="1">
        <f t="shared" si="4"/>
        <v>14</v>
      </c>
      <c r="D292" s="2" t="s">
        <v>411</v>
      </c>
      <c r="E292" s="1" t="s">
        <v>369</v>
      </c>
      <c r="F292" s="1" t="s">
        <v>47</v>
      </c>
      <c r="G292" s="1" t="s">
        <v>64</v>
      </c>
      <c r="H292" s="4" t="s">
        <v>386</v>
      </c>
      <c r="I292" s="1" t="s">
        <v>388</v>
      </c>
      <c r="J292" s="1" t="s">
        <v>652</v>
      </c>
      <c r="K292" s="3">
        <v>2.3741898148148147E-3</v>
      </c>
      <c r="L292" s="3">
        <v>1.6855324074074073E-3</v>
      </c>
      <c r="M292" s="3">
        <v>6.8865740740740736E-4</v>
      </c>
    </row>
    <row r="293" spans="1:13" x14ac:dyDescent="0.25">
      <c r="A293" s="1">
        <v>2025</v>
      </c>
      <c r="B293" s="4">
        <v>39082</v>
      </c>
      <c r="C293" s="1">
        <f t="shared" si="4"/>
        <v>14</v>
      </c>
      <c r="D293" s="2" t="s">
        <v>411</v>
      </c>
      <c r="E293" s="1" t="s">
        <v>369</v>
      </c>
      <c r="F293" s="1" t="s">
        <v>47</v>
      </c>
      <c r="G293" s="1" t="s">
        <v>64</v>
      </c>
      <c r="H293" s="4" t="s">
        <v>386</v>
      </c>
      <c r="I293" s="1" t="s">
        <v>388</v>
      </c>
      <c r="J293" s="1" t="s">
        <v>11</v>
      </c>
      <c r="K293" s="3">
        <v>6.3761574074074079E-4</v>
      </c>
      <c r="L293" s="3" t="s">
        <v>472</v>
      </c>
      <c r="M293" s="3">
        <v>2.2222222222222229E-4</v>
      </c>
    </row>
    <row r="294" spans="1:13" x14ac:dyDescent="0.25">
      <c r="A294" s="1">
        <v>2025</v>
      </c>
      <c r="B294" s="4">
        <v>39727</v>
      </c>
      <c r="C294" s="1">
        <f t="shared" si="4"/>
        <v>13</v>
      </c>
      <c r="D294" s="2" t="s">
        <v>409</v>
      </c>
      <c r="E294" s="1" t="s">
        <v>369</v>
      </c>
      <c r="F294" s="1" t="s">
        <v>46</v>
      </c>
      <c r="G294" s="1" t="s">
        <v>64</v>
      </c>
      <c r="H294" s="4" t="s">
        <v>386</v>
      </c>
      <c r="I294" s="1" t="s">
        <v>388</v>
      </c>
      <c r="J294" s="1" t="s">
        <v>653</v>
      </c>
      <c r="K294" s="3">
        <v>4.078472222222222E-3</v>
      </c>
      <c r="L294" s="3">
        <v>3.5520833333333329E-3</v>
      </c>
      <c r="M294" s="3">
        <v>5.2638888888888917E-4</v>
      </c>
    </row>
    <row r="295" spans="1:13" x14ac:dyDescent="0.25">
      <c r="A295" s="1">
        <v>2025</v>
      </c>
      <c r="B295" s="4">
        <v>39727</v>
      </c>
      <c r="C295" s="1">
        <f t="shared" si="4"/>
        <v>13</v>
      </c>
      <c r="D295" s="2" t="s">
        <v>409</v>
      </c>
      <c r="E295" s="1" t="s">
        <v>369</v>
      </c>
      <c r="F295" s="1" t="s">
        <v>46</v>
      </c>
      <c r="G295" s="1" t="s">
        <v>64</v>
      </c>
      <c r="H295" s="4" t="s">
        <v>386</v>
      </c>
      <c r="I295" s="1" t="s">
        <v>388</v>
      </c>
      <c r="J295" s="1" t="s">
        <v>652</v>
      </c>
      <c r="K295" s="3">
        <v>1.9292824074074073E-3</v>
      </c>
      <c r="L295" s="3">
        <v>1.6855324074074073E-3</v>
      </c>
      <c r="M295" s="3">
        <v>2.4375000000000004E-4</v>
      </c>
    </row>
    <row r="296" spans="1:13" x14ac:dyDescent="0.25">
      <c r="A296" s="1">
        <v>2025</v>
      </c>
      <c r="B296" s="4">
        <v>39727</v>
      </c>
      <c r="C296" s="1">
        <f t="shared" si="4"/>
        <v>13</v>
      </c>
      <c r="D296" s="2" t="s">
        <v>409</v>
      </c>
      <c r="E296" s="1" t="s">
        <v>369</v>
      </c>
      <c r="F296" s="1" t="s">
        <v>46</v>
      </c>
      <c r="G296" s="1" t="s">
        <v>64</v>
      </c>
      <c r="H296" s="4" t="s">
        <v>386</v>
      </c>
      <c r="I296" s="1" t="s">
        <v>388</v>
      </c>
      <c r="J296" s="1" t="s">
        <v>11</v>
      </c>
      <c r="K296" s="3">
        <v>4.890046296296296E-4</v>
      </c>
      <c r="L296" s="3">
        <v>4.3981481481481481E-4</v>
      </c>
      <c r="M296" s="3">
        <v>4.9189814814814788E-5</v>
      </c>
    </row>
    <row r="297" spans="1:13" x14ac:dyDescent="0.25">
      <c r="A297" s="1">
        <v>2025</v>
      </c>
      <c r="B297" s="4">
        <v>39294</v>
      </c>
      <c r="C297" s="1">
        <f t="shared" si="4"/>
        <v>14</v>
      </c>
      <c r="D297" s="2" t="s">
        <v>340</v>
      </c>
      <c r="E297" s="1" t="s">
        <v>376</v>
      </c>
      <c r="F297" s="1" t="s">
        <v>47</v>
      </c>
      <c r="G297" s="1" t="s">
        <v>64</v>
      </c>
      <c r="H297" s="4" t="s">
        <v>386</v>
      </c>
      <c r="I297" s="1" t="s">
        <v>388</v>
      </c>
      <c r="J297" s="1" t="s">
        <v>653</v>
      </c>
      <c r="K297" s="3">
        <v>4.4480324074074075E-3</v>
      </c>
      <c r="L297" s="3">
        <v>3.5520833333333329E-3</v>
      </c>
      <c r="M297" s="3">
        <v>8.9594907407407462E-4</v>
      </c>
    </row>
    <row r="298" spans="1:13" x14ac:dyDescent="0.25">
      <c r="A298" s="1">
        <v>2025</v>
      </c>
      <c r="B298" s="4">
        <v>39294</v>
      </c>
      <c r="C298" s="1">
        <f t="shared" si="4"/>
        <v>14</v>
      </c>
      <c r="D298" s="2" t="s">
        <v>340</v>
      </c>
      <c r="E298" s="1" t="s">
        <v>376</v>
      </c>
      <c r="F298" s="1" t="s">
        <v>47</v>
      </c>
      <c r="G298" s="1" t="s">
        <v>64</v>
      </c>
      <c r="H298" s="4" t="s">
        <v>386</v>
      </c>
      <c r="I298" s="1" t="s">
        <v>388</v>
      </c>
      <c r="J298" s="1" t="s">
        <v>652</v>
      </c>
      <c r="K298" s="3">
        <v>2.082986111111111E-3</v>
      </c>
      <c r="L298" s="3">
        <v>1.6855324074074073E-3</v>
      </c>
      <c r="M298" s="3">
        <v>3.9745370370370368E-4</v>
      </c>
    </row>
    <row r="299" spans="1:13" x14ac:dyDescent="0.25">
      <c r="A299" s="1">
        <v>2025</v>
      </c>
      <c r="B299" s="4">
        <v>39294</v>
      </c>
      <c r="C299" s="1">
        <f t="shared" si="4"/>
        <v>14</v>
      </c>
      <c r="D299" s="2" t="s">
        <v>340</v>
      </c>
      <c r="E299" s="1" t="s">
        <v>376</v>
      </c>
      <c r="F299" s="1" t="s">
        <v>47</v>
      </c>
      <c r="G299" s="1" t="s">
        <v>64</v>
      </c>
      <c r="H299" s="4" t="s">
        <v>386</v>
      </c>
      <c r="I299" s="1" t="s">
        <v>388</v>
      </c>
      <c r="J299" s="1" t="s">
        <v>11</v>
      </c>
      <c r="K299" s="3">
        <v>5.403935185185185E-4</v>
      </c>
      <c r="L299" s="3" t="s">
        <v>472</v>
      </c>
      <c r="M299" s="3">
        <v>1.25E-4</v>
      </c>
    </row>
    <row r="300" spans="1:13" x14ac:dyDescent="0.25">
      <c r="A300" s="1">
        <v>2025</v>
      </c>
      <c r="B300" s="4">
        <v>38832</v>
      </c>
      <c r="C300" s="1">
        <f t="shared" si="4"/>
        <v>15</v>
      </c>
      <c r="D300" s="2" t="s">
        <v>346</v>
      </c>
      <c r="E300" s="1" t="s">
        <v>376</v>
      </c>
      <c r="F300" s="1" t="s">
        <v>47</v>
      </c>
      <c r="G300" s="1" t="s">
        <v>64</v>
      </c>
      <c r="H300" s="4" t="s">
        <v>386</v>
      </c>
      <c r="I300" s="1" t="s">
        <v>388</v>
      </c>
      <c r="J300" s="1" t="s">
        <v>653</v>
      </c>
      <c r="K300" s="3">
        <v>3.9519675925925929E-3</v>
      </c>
      <c r="L300" s="3">
        <v>3.3872685185185182E-3</v>
      </c>
      <c r="M300" s="3">
        <v>5.6469907407407467E-4</v>
      </c>
    </row>
    <row r="301" spans="1:13" x14ac:dyDescent="0.25">
      <c r="A301" s="1">
        <v>2025</v>
      </c>
      <c r="B301" s="4">
        <v>38832</v>
      </c>
      <c r="C301" s="1">
        <f t="shared" si="4"/>
        <v>15</v>
      </c>
      <c r="D301" s="2" t="s">
        <v>346</v>
      </c>
      <c r="E301" s="1" t="s">
        <v>376</v>
      </c>
      <c r="F301" s="1" t="s">
        <v>47</v>
      </c>
      <c r="G301" s="1" t="s">
        <v>64</v>
      </c>
      <c r="H301" s="4" t="s">
        <v>386</v>
      </c>
      <c r="I301" s="1" t="s">
        <v>388</v>
      </c>
      <c r="J301" s="1" t="s">
        <v>652</v>
      </c>
      <c r="K301" s="3">
        <v>1.8630787037037036E-3</v>
      </c>
      <c r="L301" s="3">
        <v>1.5917824074074074E-3</v>
      </c>
      <c r="M301" s="3">
        <v>2.7129629629629617E-4</v>
      </c>
    </row>
    <row r="302" spans="1:13" x14ac:dyDescent="0.25">
      <c r="A302" s="1">
        <v>2025</v>
      </c>
      <c r="B302" s="4">
        <v>38832</v>
      </c>
      <c r="C302" s="1">
        <f t="shared" si="4"/>
        <v>15</v>
      </c>
      <c r="D302" s="2" t="s">
        <v>346</v>
      </c>
      <c r="E302" s="1" t="s">
        <v>376</v>
      </c>
      <c r="F302" s="1" t="s">
        <v>47</v>
      </c>
      <c r="G302" s="1" t="s">
        <v>64</v>
      </c>
      <c r="H302" s="4" t="s">
        <v>386</v>
      </c>
      <c r="I302" s="1" t="s">
        <v>388</v>
      </c>
      <c r="J302" s="1" t="s">
        <v>11</v>
      </c>
      <c r="K302" s="3">
        <v>4.4236111111111109E-4</v>
      </c>
      <c r="L302" s="3" t="s">
        <v>483</v>
      </c>
      <c r="M302" s="3">
        <v>5.1736111111111069E-5</v>
      </c>
    </row>
    <row r="303" spans="1:13" x14ac:dyDescent="0.25">
      <c r="A303" s="1">
        <v>2025</v>
      </c>
      <c r="B303" s="4">
        <v>39447</v>
      </c>
      <c r="C303" s="1">
        <f t="shared" si="4"/>
        <v>13</v>
      </c>
      <c r="D303" s="2" t="s">
        <v>406</v>
      </c>
      <c r="E303" s="1" t="s">
        <v>369</v>
      </c>
      <c r="F303" s="1" t="s">
        <v>46</v>
      </c>
      <c r="G303" s="1" t="s">
        <v>64</v>
      </c>
      <c r="H303" s="4" t="s">
        <v>386</v>
      </c>
      <c r="I303" s="1" t="s">
        <v>388</v>
      </c>
      <c r="J303" s="1" t="s">
        <v>653</v>
      </c>
      <c r="K303" s="3">
        <v>3.761226851851852E-3</v>
      </c>
      <c r="L303" s="3">
        <v>3.5520833333333329E-3</v>
      </c>
      <c r="M303" s="3">
        <v>2.091435185185191E-4</v>
      </c>
    </row>
    <row r="304" spans="1:13" x14ac:dyDescent="0.25">
      <c r="A304" s="1">
        <v>2025</v>
      </c>
      <c r="B304" s="4">
        <v>39447</v>
      </c>
      <c r="C304" s="1">
        <f t="shared" si="4"/>
        <v>13</v>
      </c>
      <c r="D304" s="2" t="s">
        <v>406</v>
      </c>
      <c r="E304" s="1" t="s">
        <v>369</v>
      </c>
      <c r="F304" s="1" t="s">
        <v>46</v>
      </c>
      <c r="G304" s="1" t="s">
        <v>64</v>
      </c>
      <c r="H304" s="4" t="s">
        <v>386</v>
      </c>
      <c r="I304" s="1" t="s">
        <v>388</v>
      </c>
      <c r="J304" s="1" t="s">
        <v>652</v>
      </c>
      <c r="K304" s="3">
        <v>1.7787037037037038E-3</v>
      </c>
      <c r="L304" s="3">
        <v>1.6855324074074073E-3</v>
      </c>
      <c r="M304" s="3">
        <v>9.3171296296296491E-5</v>
      </c>
    </row>
    <row r="305" spans="1:13" x14ac:dyDescent="0.25">
      <c r="A305" s="1">
        <v>2025</v>
      </c>
      <c r="B305" s="4">
        <v>39447</v>
      </c>
      <c r="C305" s="1">
        <f t="shared" si="4"/>
        <v>13</v>
      </c>
      <c r="D305" s="2" t="s">
        <v>406</v>
      </c>
      <c r="E305" s="1" t="s">
        <v>369</v>
      </c>
      <c r="F305" s="1" t="s">
        <v>46</v>
      </c>
      <c r="G305" s="1" t="s">
        <v>64</v>
      </c>
      <c r="H305" s="4" t="s">
        <v>386</v>
      </c>
      <c r="I305" s="1" t="s">
        <v>388</v>
      </c>
      <c r="J305" s="1" t="s">
        <v>11</v>
      </c>
      <c r="K305" s="3">
        <v>4.7557870370370375E-4</v>
      </c>
      <c r="L305" s="3">
        <v>4.3981481481481481E-4</v>
      </c>
      <c r="M305" s="3">
        <v>3.5763888888888944E-5</v>
      </c>
    </row>
    <row r="306" spans="1:13" x14ac:dyDescent="0.25">
      <c r="A306" s="1">
        <v>2025</v>
      </c>
      <c r="B306" s="4">
        <v>40129</v>
      </c>
      <c r="C306" s="1">
        <f t="shared" si="4"/>
        <v>12</v>
      </c>
      <c r="D306" s="2" t="s">
        <v>95</v>
      </c>
      <c r="E306" s="1" t="s">
        <v>362</v>
      </c>
      <c r="F306" s="1" t="s">
        <v>46</v>
      </c>
      <c r="G306" s="1" t="s">
        <v>64</v>
      </c>
      <c r="H306" s="4" t="s">
        <v>386</v>
      </c>
      <c r="I306" s="1" t="s">
        <v>388</v>
      </c>
      <c r="J306" s="1" t="s">
        <v>653</v>
      </c>
      <c r="K306" s="3">
        <v>5.426851851851852E-3</v>
      </c>
      <c r="L306" s="3">
        <v>3.8194444444444443E-3</v>
      </c>
      <c r="M306" s="3">
        <v>1.6074074074074077E-3</v>
      </c>
    </row>
    <row r="307" spans="1:13" x14ac:dyDescent="0.25">
      <c r="A307" s="1">
        <v>2025</v>
      </c>
      <c r="B307" s="4">
        <v>40129</v>
      </c>
      <c r="C307" s="1">
        <f t="shared" si="4"/>
        <v>12</v>
      </c>
      <c r="D307" s="2" t="s">
        <v>95</v>
      </c>
      <c r="E307" s="1" t="s">
        <v>362</v>
      </c>
      <c r="F307" s="1" t="s">
        <v>46</v>
      </c>
      <c r="G307" s="1" t="s">
        <v>64</v>
      </c>
      <c r="H307" s="4" t="s">
        <v>386</v>
      </c>
      <c r="I307" s="1" t="s">
        <v>388</v>
      </c>
      <c r="J307" s="1" t="s">
        <v>652</v>
      </c>
      <c r="K307" s="3">
        <v>2.4938657407407409E-3</v>
      </c>
      <c r="L307" s="3">
        <v>1.8518518518518517E-3</v>
      </c>
      <c r="M307" s="3">
        <v>6.4201388888888923E-4</v>
      </c>
    </row>
    <row r="308" spans="1:13" x14ac:dyDescent="0.25">
      <c r="A308" s="1">
        <v>2025</v>
      </c>
      <c r="B308" s="4">
        <v>40129</v>
      </c>
      <c r="C308" s="1">
        <f t="shared" si="4"/>
        <v>12</v>
      </c>
      <c r="D308" s="2" t="s">
        <v>95</v>
      </c>
      <c r="E308" s="1" t="s">
        <v>362</v>
      </c>
      <c r="F308" s="1" t="s">
        <v>46</v>
      </c>
      <c r="G308" s="1" t="s">
        <v>64</v>
      </c>
      <c r="H308" s="4" t="s">
        <v>386</v>
      </c>
      <c r="I308" s="1" t="s">
        <v>388</v>
      </c>
      <c r="J308" s="1" t="s">
        <v>11</v>
      </c>
      <c r="K308" s="3">
        <v>6.2650462962962963E-4</v>
      </c>
      <c r="L308" s="3">
        <v>4.8912037037037034E-4</v>
      </c>
      <c r="M308" s="3">
        <v>1.373842592592593E-4</v>
      </c>
    </row>
    <row r="309" spans="1:13" x14ac:dyDescent="0.25">
      <c r="A309" s="1">
        <v>2025</v>
      </c>
      <c r="B309" s="4">
        <v>40051</v>
      </c>
      <c r="C309" s="1">
        <f t="shared" si="4"/>
        <v>12</v>
      </c>
      <c r="D309" s="2" t="s">
        <v>414</v>
      </c>
      <c r="E309" s="1" t="s">
        <v>362</v>
      </c>
      <c r="F309" s="1" t="s">
        <v>46</v>
      </c>
      <c r="G309" s="1" t="s">
        <v>64</v>
      </c>
      <c r="H309" s="4" t="s">
        <v>386</v>
      </c>
      <c r="I309" s="1" t="s">
        <v>388</v>
      </c>
      <c r="J309" s="1" t="s">
        <v>653</v>
      </c>
      <c r="K309" s="3">
        <v>5.2965277777777776E-3</v>
      </c>
      <c r="L309" s="3">
        <v>3.8194444444444443E-3</v>
      </c>
      <c r="M309" s="3">
        <v>1.4770833333333333E-3</v>
      </c>
    </row>
    <row r="310" spans="1:13" x14ac:dyDescent="0.25">
      <c r="A310" s="1">
        <v>2025</v>
      </c>
      <c r="B310" s="4">
        <v>40051</v>
      </c>
      <c r="C310" s="1">
        <f t="shared" si="4"/>
        <v>12</v>
      </c>
      <c r="D310" s="2" t="s">
        <v>414</v>
      </c>
      <c r="E310" s="1" t="s">
        <v>362</v>
      </c>
      <c r="F310" s="1" t="s">
        <v>46</v>
      </c>
      <c r="G310" s="1" t="s">
        <v>64</v>
      </c>
      <c r="H310" s="4" t="s">
        <v>386</v>
      </c>
      <c r="I310" s="1" t="s">
        <v>388</v>
      </c>
      <c r="J310" s="1" t="s">
        <v>652</v>
      </c>
      <c r="K310" s="3">
        <v>2.4802083333333334E-3</v>
      </c>
      <c r="L310" s="3">
        <v>1.8518518518518517E-3</v>
      </c>
      <c r="M310" s="3">
        <v>6.2835648148148169E-4</v>
      </c>
    </row>
    <row r="311" spans="1:13" x14ac:dyDescent="0.25">
      <c r="A311" s="1">
        <v>2025</v>
      </c>
      <c r="B311" s="4">
        <v>40051</v>
      </c>
      <c r="C311" s="1">
        <f t="shared" si="4"/>
        <v>12</v>
      </c>
      <c r="D311" s="2" t="s">
        <v>414</v>
      </c>
      <c r="E311" s="1" t="s">
        <v>362</v>
      </c>
      <c r="F311" s="1" t="s">
        <v>46</v>
      </c>
      <c r="G311" s="1" t="s">
        <v>64</v>
      </c>
      <c r="H311" s="4" t="s">
        <v>386</v>
      </c>
      <c r="I311" s="1" t="s">
        <v>388</v>
      </c>
      <c r="J311" s="1" t="s">
        <v>11</v>
      </c>
      <c r="K311" s="3">
        <v>6.0243055555555549E-4</v>
      </c>
      <c r="L311" s="3">
        <v>4.8912037037037034E-4</v>
      </c>
      <c r="M311" s="3">
        <v>1.1331018518518515E-4</v>
      </c>
    </row>
    <row r="312" spans="1:13" x14ac:dyDescent="0.25">
      <c r="A312" s="1">
        <v>2025</v>
      </c>
      <c r="B312" s="4">
        <v>39259</v>
      </c>
      <c r="C312" s="1">
        <f t="shared" si="4"/>
        <v>14</v>
      </c>
      <c r="D312" s="2" t="s">
        <v>427</v>
      </c>
      <c r="E312" s="1" t="s">
        <v>364</v>
      </c>
      <c r="F312" s="1" t="s">
        <v>47</v>
      </c>
      <c r="G312" s="1" t="s">
        <v>64</v>
      </c>
      <c r="H312" s="4" t="s">
        <v>386</v>
      </c>
      <c r="I312" s="1" t="s">
        <v>388</v>
      </c>
      <c r="J312" s="1" t="s">
        <v>653</v>
      </c>
      <c r="K312" s="3">
        <v>5.839236111111111E-3</v>
      </c>
      <c r="L312" s="3">
        <v>3.5520833333333329E-3</v>
      </c>
      <c r="M312" s="3">
        <v>2.2871527777777781E-3</v>
      </c>
    </row>
    <row r="313" spans="1:13" x14ac:dyDescent="0.25">
      <c r="A313" s="1">
        <v>2025</v>
      </c>
      <c r="B313" s="4">
        <v>39259</v>
      </c>
      <c r="C313" s="1">
        <f t="shared" si="4"/>
        <v>14</v>
      </c>
      <c r="D313" s="2" t="s">
        <v>427</v>
      </c>
      <c r="E313" s="1" t="s">
        <v>364</v>
      </c>
      <c r="F313" s="1" t="s">
        <v>47</v>
      </c>
      <c r="G313" s="1" t="s">
        <v>64</v>
      </c>
      <c r="H313" s="4" t="s">
        <v>386</v>
      </c>
      <c r="I313" s="1" t="s">
        <v>388</v>
      </c>
      <c r="J313" s="1" t="s">
        <v>652</v>
      </c>
      <c r="K313" s="3">
        <v>2.8011574074074076E-3</v>
      </c>
      <c r="L313" s="3">
        <v>1.6855324074074073E-3</v>
      </c>
      <c r="M313" s="3">
        <v>1.1156250000000003E-3</v>
      </c>
    </row>
    <row r="314" spans="1:13" x14ac:dyDescent="0.25">
      <c r="A314" s="1">
        <v>2025</v>
      </c>
      <c r="B314" s="4">
        <v>39259</v>
      </c>
      <c r="C314" s="1">
        <f t="shared" si="4"/>
        <v>14</v>
      </c>
      <c r="D314" s="2" t="s">
        <v>427</v>
      </c>
      <c r="E314" s="1" t="s">
        <v>364</v>
      </c>
      <c r="F314" s="1" t="s">
        <v>47</v>
      </c>
      <c r="G314" s="1" t="s">
        <v>64</v>
      </c>
      <c r="H314" s="4" t="s">
        <v>386</v>
      </c>
      <c r="I314" s="1" t="s">
        <v>388</v>
      </c>
      <c r="J314" s="1" t="s">
        <v>11</v>
      </c>
      <c r="K314" s="3">
        <v>7.6261574074074079E-4</v>
      </c>
      <c r="L314" s="3" t="s">
        <v>472</v>
      </c>
      <c r="M314" s="3">
        <v>3.4722222222222229E-4</v>
      </c>
    </row>
    <row r="315" spans="1:13" x14ac:dyDescent="0.25">
      <c r="A315" s="1">
        <v>2025</v>
      </c>
      <c r="B315" s="4">
        <v>39482</v>
      </c>
      <c r="C315" s="1">
        <f t="shared" si="4"/>
        <v>13</v>
      </c>
      <c r="D315" s="2" t="s">
        <v>413</v>
      </c>
      <c r="E315" s="1" t="s">
        <v>362</v>
      </c>
      <c r="F315" s="1" t="s">
        <v>46</v>
      </c>
      <c r="G315" s="1" t="s">
        <v>64</v>
      </c>
      <c r="H315" s="4" t="s">
        <v>386</v>
      </c>
      <c r="I315" s="1" t="s">
        <v>388</v>
      </c>
      <c r="J315" s="1" t="s">
        <v>653</v>
      </c>
      <c r="K315" s="3">
        <v>4.7978009259259258E-3</v>
      </c>
      <c r="L315" s="3">
        <v>3.5520833333333329E-3</v>
      </c>
      <c r="M315" s="3">
        <v>1.245717592592593E-3</v>
      </c>
    </row>
    <row r="316" spans="1:13" x14ac:dyDescent="0.25">
      <c r="A316" s="1">
        <v>2025</v>
      </c>
      <c r="B316" s="4">
        <v>39482</v>
      </c>
      <c r="C316" s="1">
        <f t="shared" si="4"/>
        <v>13</v>
      </c>
      <c r="D316" s="2" t="s">
        <v>413</v>
      </c>
      <c r="E316" s="1" t="s">
        <v>362</v>
      </c>
      <c r="F316" s="1" t="s">
        <v>46</v>
      </c>
      <c r="G316" s="1" t="s">
        <v>64</v>
      </c>
      <c r="H316" s="4" t="s">
        <v>386</v>
      </c>
      <c r="I316" s="1" t="s">
        <v>388</v>
      </c>
      <c r="J316" s="1" t="s">
        <v>652</v>
      </c>
      <c r="K316" s="3">
        <v>2.2613425925925926E-3</v>
      </c>
      <c r="L316" s="3">
        <v>1.6855324074074073E-3</v>
      </c>
      <c r="M316" s="3">
        <v>5.7581018518518528E-4</v>
      </c>
    </row>
    <row r="317" spans="1:13" x14ac:dyDescent="0.25">
      <c r="A317" s="1">
        <v>2025</v>
      </c>
      <c r="B317" s="4">
        <v>39482</v>
      </c>
      <c r="C317" s="1">
        <f t="shared" si="4"/>
        <v>13</v>
      </c>
      <c r="D317" s="2" t="s">
        <v>413</v>
      </c>
      <c r="E317" s="1" t="s">
        <v>362</v>
      </c>
      <c r="F317" s="1" t="s">
        <v>46</v>
      </c>
      <c r="G317" s="1" t="s">
        <v>64</v>
      </c>
      <c r="H317" s="4" t="s">
        <v>386</v>
      </c>
      <c r="I317" s="1" t="s">
        <v>388</v>
      </c>
      <c r="J317" s="1" t="s">
        <v>11</v>
      </c>
      <c r="K317" s="3">
        <v>5.7511574074074073E-4</v>
      </c>
      <c r="L317" s="3">
        <v>4.3981481481481481E-4</v>
      </c>
      <c r="M317" s="3">
        <v>1.3530092592592592E-4</v>
      </c>
    </row>
    <row r="318" spans="1:13" x14ac:dyDescent="0.25">
      <c r="A318" s="1">
        <v>2025</v>
      </c>
      <c r="B318" s="4">
        <v>39783</v>
      </c>
      <c r="C318" s="1">
        <f t="shared" si="4"/>
        <v>13</v>
      </c>
      <c r="D318" s="2" t="s">
        <v>263</v>
      </c>
      <c r="E318" s="1" t="s">
        <v>369</v>
      </c>
      <c r="F318" s="1" t="s">
        <v>46</v>
      </c>
      <c r="G318" s="1" t="s">
        <v>64</v>
      </c>
      <c r="H318" s="4" t="s">
        <v>386</v>
      </c>
      <c r="I318" s="1" t="s">
        <v>388</v>
      </c>
      <c r="J318" s="1" t="s">
        <v>653</v>
      </c>
      <c r="K318" s="3">
        <v>4.2535879629629625E-3</v>
      </c>
      <c r="L318" s="3">
        <v>3.5520833333333329E-3</v>
      </c>
      <c r="M318" s="3">
        <v>7.0150462962962961E-4</v>
      </c>
    </row>
    <row r="319" spans="1:13" x14ac:dyDescent="0.25">
      <c r="A319" s="1">
        <v>2025</v>
      </c>
      <c r="B319" s="4">
        <v>39783</v>
      </c>
      <c r="C319" s="1">
        <f t="shared" si="4"/>
        <v>13</v>
      </c>
      <c r="D319" s="2" t="s">
        <v>263</v>
      </c>
      <c r="E319" s="1" t="s">
        <v>369</v>
      </c>
      <c r="F319" s="1" t="s">
        <v>46</v>
      </c>
      <c r="G319" s="1" t="s">
        <v>64</v>
      </c>
      <c r="H319" s="4" t="s">
        <v>386</v>
      </c>
      <c r="I319" s="1" t="s">
        <v>388</v>
      </c>
      <c r="J319" s="1" t="s">
        <v>652</v>
      </c>
      <c r="K319" s="3">
        <v>2.0949074074074073E-3</v>
      </c>
      <c r="L319" s="3">
        <v>1.6855324074074073E-3</v>
      </c>
      <c r="M319" s="3">
        <v>4.0937500000000002E-4</v>
      </c>
    </row>
    <row r="320" spans="1:13" x14ac:dyDescent="0.25">
      <c r="A320" s="1">
        <v>2025</v>
      </c>
      <c r="B320" s="4">
        <v>39783</v>
      </c>
      <c r="C320" s="1">
        <f t="shared" si="4"/>
        <v>13</v>
      </c>
      <c r="D320" s="2" t="s">
        <v>263</v>
      </c>
      <c r="E320" s="1" t="s">
        <v>369</v>
      </c>
      <c r="F320" s="1" t="s">
        <v>46</v>
      </c>
      <c r="G320" s="1" t="s">
        <v>64</v>
      </c>
      <c r="H320" s="4" t="s">
        <v>386</v>
      </c>
      <c r="I320" s="1" t="s">
        <v>388</v>
      </c>
      <c r="J320" s="1" t="s">
        <v>11</v>
      </c>
      <c r="K320" s="3">
        <v>5.6168981481481478E-4</v>
      </c>
      <c r="L320" s="3">
        <v>4.3981481481481481E-4</v>
      </c>
      <c r="M320" s="3">
        <v>1.2187499999999997E-4</v>
      </c>
    </row>
    <row r="321" spans="1:13" x14ac:dyDescent="0.25">
      <c r="A321" s="1">
        <v>2025</v>
      </c>
      <c r="B321" s="4">
        <v>39558</v>
      </c>
      <c r="C321" s="1">
        <f t="shared" si="4"/>
        <v>13</v>
      </c>
      <c r="D321" s="2" t="s">
        <v>265</v>
      </c>
      <c r="E321" s="1" t="s">
        <v>369</v>
      </c>
      <c r="F321" s="1" t="s">
        <v>46</v>
      </c>
      <c r="G321" s="1" t="s">
        <v>64</v>
      </c>
      <c r="H321" s="4" t="s">
        <v>386</v>
      </c>
      <c r="I321" s="1" t="s">
        <v>388</v>
      </c>
      <c r="J321" s="1" t="s">
        <v>653</v>
      </c>
      <c r="K321" s="3">
        <v>3.978356481481482E-3</v>
      </c>
      <c r="L321" s="3">
        <v>3.5520833333333329E-3</v>
      </c>
      <c r="M321" s="3">
        <v>4.2627314814814915E-4</v>
      </c>
    </row>
    <row r="322" spans="1:13" x14ac:dyDescent="0.25">
      <c r="A322" s="1">
        <v>2025</v>
      </c>
      <c r="B322" s="4">
        <v>39558</v>
      </c>
      <c r="C322" s="1">
        <f t="shared" si="4"/>
        <v>13</v>
      </c>
      <c r="D322" s="2" t="s">
        <v>265</v>
      </c>
      <c r="E322" s="1" t="s">
        <v>369</v>
      </c>
      <c r="F322" s="1" t="s">
        <v>46</v>
      </c>
      <c r="G322" s="1" t="s">
        <v>64</v>
      </c>
      <c r="H322" s="4" t="s">
        <v>386</v>
      </c>
      <c r="I322" s="1" t="s">
        <v>388</v>
      </c>
      <c r="J322" s="1" t="s">
        <v>652</v>
      </c>
      <c r="K322" s="3">
        <v>1.8964120370370369E-3</v>
      </c>
      <c r="L322" s="3">
        <v>1.6855324074074073E-3</v>
      </c>
      <c r="M322" s="3">
        <v>2.1087962962962965E-4</v>
      </c>
    </row>
    <row r="323" spans="1:13" x14ac:dyDescent="0.25">
      <c r="A323" s="1">
        <v>2025</v>
      </c>
      <c r="B323" s="4">
        <v>39558</v>
      </c>
      <c r="C323" s="1">
        <f t="shared" ref="C323:C386" si="5">A323-YEAR(B323)</f>
        <v>13</v>
      </c>
      <c r="D323" s="2" t="s">
        <v>265</v>
      </c>
      <c r="E323" s="1" t="s">
        <v>369</v>
      </c>
      <c r="F323" s="1" t="s">
        <v>46</v>
      </c>
      <c r="G323" s="1" t="s">
        <v>64</v>
      </c>
      <c r="H323" s="4" t="s">
        <v>386</v>
      </c>
      <c r="I323" s="1" t="s">
        <v>388</v>
      </c>
      <c r="J323" s="1" t="s">
        <v>11</v>
      </c>
      <c r="K323" s="3">
        <v>4.5636574074074074E-4</v>
      </c>
      <c r="L323" s="3">
        <v>4.3981481481481481E-4</v>
      </c>
      <c r="M323" s="3">
        <v>1.6550925925925934E-5</v>
      </c>
    </row>
    <row r="324" spans="1:13" x14ac:dyDescent="0.25">
      <c r="A324" s="1">
        <v>2025</v>
      </c>
      <c r="B324" s="4">
        <v>39198</v>
      </c>
      <c r="C324" s="1">
        <f t="shared" si="5"/>
        <v>14</v>
      </c>
      <c r="D324" s="2" t="s">
        <v>408</v>
      </c>
      <c r="E324" s="1" t="s">
        <v>369</v>
      </c>
      <c r="F324" s="1" t="s">
        <v>47</v>
      </c>
      <c r="G324" s="1" t="s">
        <v>64</v>
      </c>
      <c r="H324" s="4" t="s">
        <v>386</v>
      </c>
      <c r="I324" s="1" t="s">
        <v>388</v>
      </c>
      <c r="J324" s="1" t="s">
        <v>653</v>
      </c>
      <c r="K324" s="3">
        <v>3.7348379629629628E-3</v>
      </c>
      <c r="L324" s="3">
        <v>3.5520833333333329E-3</v>
      </c>
      <c r="M324" s="3">
        <v>1.8275462962962993E-4</v>
      </c>
    </row>
    <row r="325" spans="1:13" x14ac:dyDescent="0.25">
      <c r="A325" s="1">
        <v>2025</v>
      </c>
      <c r="B325" s="4">
        <v>39198</v>
      </c>
      <c r="C325" s="1">
        <f t="shared" si="5"/>
        <v>14</v>
      </c>
      <c r="D325" s="2" t="s">
        <v>408</v>
      </c>
      <c r="E325" s="1" t="s">
        <v>369</v>
      </c>
      <c r="F325" s="1" t="s">
        <v>47</v>
      </c>
      <c r="G325" s="1" t="s">
        <v>64</v>
      </c>
      <c r="H325" s="4" t="s">
        <v>386</v>
      </c>
      <c r="I325" s="1" t="s">
        <v>388</v>
      </c>
      <c r="J325" s="1" t="s">
        <v>652</v>
      </c>
      <c r="K325" s="3">
        <v>1.7096064814814817E-3</v>
      </c>
      <c r="L325" s="3">
        <v>1.6855324074074073E-3</v>
      </c>
      <c r="M325" s="3">
        <v>2.4074074074074362E-5</v>
      </c>
    </row>
    <row r="326" spans="1:13" x14ac:dyDescent="0.25">
      <c r="A326" s="1">
        <v>2025</v>
      </c>
      <c r="B326" s="4">
        <v>39198</v>
      </c>
      <c r="C326" s="1">
        <f t="shared" si="5"/>
        <v>14</v>
      </c>
      <c r="D326" s="2" t="s">
        <v>408</v>
      </c>
      <c r="E326" s="1" t="s">
        <v>369</v>
      </c>
      <c r="F326" s="1" t="s">
        <v>47</v>
      </c>
      <c r="G326" s="1" t="s">
        <v>64</v>
      </c>
      <c r="H326" s="4" t="s">
        <v>386</v>
      </c>
      <c r="I326" s="1" t="s">
        <v>388</v>
      </c>
      <c r="J326" s="1" t="s">
        <v>11</v>
      </c>
      <c r="K326" s="3">
        <v>4.4583333333333335E-4</v>
      </c>
      <c r="L326" s="3" t="s">
        <v>472</v>
      </c>
      <c r="M326" s="3">
        <v>3.0439814814814847E-5</v>
      </c>
    </row>
    <row r="327" spans="1:13" x14ac:dyDescent="0.25">
      <c r="A327" s="1">
        <v>2025</v>
      </c>
      <c r="B327" s="4">
        <v>40632</v>
      </c>
      <c r="C327" s="1">
        <f t="shared" si="5"/>
        <v>10</v>
      </c>
      <c r="D327" s="2" t="s">
        <v>133</v>
      </c>
      <c r="E327" s="1" t="s">
        <v>364</v>
      </c>
      <c r="F327" s="1" t="s">
        <v>44</v>
      </c>
      <c r="G327" s="1" t="s">
        <v>64</v>
      </c>
      <c r="H327" s="4" t="s">
        <v>386</v>
      </c>
      <c r="I327" s="1" t="s">
        <v>388</v>
      </c>
      <c r="J327" s="1" t="s">
        <v>653</v>
      </c>
      <c r="K327" s="3">
        <v>5.0313657407407408E-3</v>
      </c>
      <c r="L327" s="3">
        <v>3.8194444444444443E-3</v>
      </c>
      <c r="M327" s="3">
        <v>1.2119212962962964E-3</v>
      </c>
    </row>
    <row r="328" spans="1:13" x14ac:dyDescent="0.25">
      <c r="A328" s="1">
        <v>2025</v>
      </c>
      <c r="B328" s="4">
        <v>40632</v>
      </c>
      <c r="C328" s="1">
        <f t="shared" si="5"/>
        <v>10</v>
      </c>
      <c r="D328" s="2" t="s">
        <v>133</v>
      </c>
      <c r="E328" s="1" t="s">
        <v>364</v>
      </c>
      <c r="F328" s="1" t="s">
        <v>44</v>
      </c>
      <c r="G328" s="1" t="s">
        <v>64</v>
      </c>
      <c r="H328" s="4" t="s">
        <v>386</v>
      </c>
      <c r="I328" s="1" t="s">
        <v>388</v>
      </c>
      <c r="J328" s="1" t="s">
        <v>652</v>
      </c>
      <c r="K328" s="3">
        <v>2.5093749999999999E-3</v>
      </c>
      <c r="L328" s="3">
        <v>1.8518518518518517E-3</v>
      </c>
      <c r="M328" s="3">
        <v>6.5752314814814818E-4</v>
      </c>
    </row>
    <row r="329" spans="1:13" x14ac:dyDescent="0.25">
      <c r="A329" s="1">
        <v>2025</v>
      </c>
      <c r="B329" s="4">
        <v>40632</v>
      </c>
      <c r="C329" s="1">
        <f t="shared" si="5"/>
        <v>10</v>
      </c>
      <c r="D329" s="2" t="s">
        <v>133</v>
      </c>
      <c r="E329" s="1" t="s">
        <v>364</v>
      </c>
      <c r="F329" s="1" t="s">
        <v>44</v>
      </c>
      <c r="G329" s="1" t="s">
        <v>64</v>
      </c>
      <c r="H329" s="4" t="s">
        <v>386</v>
      </c>
      <c r="I329" s="1" t="s">
        <v>388</v>
      </c>
      <c r="J329" s="1" t="s">
        <v>11</v>
      </c>
      <c r="K329" s="3">
        <v>6.350694444444444E-4</v>
      </c>
      <c r="L329" s="3">
        <v>4.8912037037037034E-4</v>
      </c>
      <c r="M329" s="3">
        <v>1.4594907407407406E-4</v>
      </c>
    </row>
    <row r="330" spans="1:13" x14ac:dyDescent="0.25">
      <c r="A330" s="1">
        <v>2025</v>
      </c>
      <c r="B330" s="4">
        <v>40739</v>
      </c>
      <c r="C330" s="1">
        <f t="shared" si="5"/>
        <v>10</v>
      </c>
      <c r="D330" s="2" t="s">
        <v>434</v>
      </c>
      <c r="E330" s="1" t="s">
        <v>376</v>
      </c>
      <c r="F330" s="1" t="s">
        <v>44</v>
      </c>
      <c r="G330" s="1" t="s">
        <v>64</v>
      </c>
      <c r="H330" s="4" t="s">
        <v>386</v>
      </c>
      <c r="I330" s="1" t="s">
        <v>388</v>
      </c>
      <c r="J330" s="1" t="s">
        <v>652</v>
      </c>
      <c r="K330" s="3">
        <v>2.9604166666666668E-3</v>
      </c>
      <c r="L330" s="3">
        <v>1.8518518518518517E-3</v>
      </c>
      <c r="M330" s="3">
        <v>1.108564814814815E-3</v>
      </c>
    </row>
    <row r="331" spans="1:13" x14ac:dyDescent="0.25">
      <c r="A331" s="1">
        <v>2025</v>
      </c>
      <c r="B331" s="4">
        <v>40739</v>
      </c>
      <c r="C331" s="1">
        <f t="shared" si="5"/>
        <v>10</v>
      </c>
      <c r="D331" s="2" t="s">
        <v>434</v>
      </c>
      <c r="E331" s="1" t="s">
        <v>376</v>
      </c>
      <c r="F331" s="1" t="s">
        <v>44</v>
      </c>
      <c r="G331" s="1" t="s">
        <v>64</v>
      </c>
      <c r="H331" s="4" t="s">
        <v>386</v>
      </c>
      <c r="I331" s="1" t="s">
        <v>388</v>
      </c>
      <c r="J331" s="1" t="s">
        <v>11</v>
      </c>
      <c r="K331" s="3">
        <v>8.1747685185185178E-4</v>
      </c>
      <c r="L331" s="3">
        <v>4.8912037037037034E-4</v>
      </c>
      <c r="M331" s="3">
        <v>3.2835648148148145E-4</v>
      </c>
    </row>
    <row r="332" spans="1:13" x14ac:dyDescent="0.25">
      <c r="A332" s="1">
        <v>2025</v>
      </c>
      <c r="B332" s="4">
        <v>39569</v>
      </c>
      <c r="C332" s="1">
        <f t="shared" si="5"/>
        <v>13</v>
      </c>
      <c r="D332" s="2" t="s">
        <v>410</v>
      </c>
      <c r="E332" s="1" t="s">
        <v>369</v>
      </c>
      <c r="F332" s="1" t="s">
        <v>46</v>
      </c>
      <c r="G332" s="1" t="s">
        <v>64</v>
      </c>
      <c r="H332" s="4" t="s">
        <v>387</v>
      </c>
      <c r="I332" s="1" t="s">
        <v>388</v>
      </c>
      <c r="J332" s="1" t="s">
        <v>653</v>
      </c>
      <c r="K332" s="3">
        <v>4.3431712962962964E-3</v>
      </c>
      <c r="L332" s="3">
        <v>3.5520833333333329E-3</v>
      </c>
      <c r="M332" s="3">
        <v>7.9108796296296349E-4</v>
      </c>
    </row>
    <row r="333" spans="1:13" x14ac:dyDescent="0.25">
      <c r="A333" s="1">
        <v>2025</v>
      </c>
      <c r="B333" s="4">
        <v>39569</v>
      </c>
      <c r="C333" s="1">
        <f t="shared" si="5"/>
        <v>13</v>
      </c>
      <c r="D333" s="2" t="s">
        <v>410</v>
      </c>
      <c r="E333" s="1" t="s">
        <v>369</v>
      </c>
      <c r="F333" s="1" t="s">
        <v>46</v>
      </c>
      <c r="G333" s="1" t="s">
        <v>64</v>
      </c>
      <c r="H333" s="4" t="s">
        <v>387</v>
      </c>
      <c r="I333" s="1" t="s">
        <v>388</v>
      </c>
      <c r="J333" s="1" t="s">
        <v>13</v>
      </c>
      <c r="K333" s="3">
        <v>5.4942129629629633E-4</v>
      </c>
      <c r="L333" s="3">
        <v>4.0509259259259258E-4</v>
      </c>
      <c r="M333" s="3">
        <v>1.4432870370370375E-4</v>
      </c>
    </row>
    <row r="334" spans="1:13" x14ac:dyDescent="0.25">
      <c r="A334" s="1">
        <v>2025</v>
      </c>
      <c r="B334" s="4">
        <v>39569</v>
      </c>
      <c r="C334" s="1">
        <f t="shared" si="5"/>
        <v>13</v>
      </c>
      <c r="D334" s="2" t="s">
        <v>410</v>
      </c>
      <c r="E334" s="1" t="s">
        <v>369</v>
      </c>
      <c r="F334" s="1" t="s">
        <v>46</v>
      </c>
      <c r="G334" s="1" t="s">
        <v>64</v>
      </c>
      <c r="H334" s="4" t="s">
        <v>387</v>
      </c>
      <c r="I334" s="1" t="s">
        <v>388</v>
      </c>
      <c r="J334" s="1" t="s">
        <v>16</v>
      </c>
      <c r="K334" s="3">
        <v>1.2070601851851851E-3</v>
      </c>
      <c r="L334" s="3">
        <v>9.465277777777778E-4</v>
      </c>
      <c r="M334" s="3">
        <v>2.6053240740740735E-4</v>
      </c>
    </row>
    <row r="335" spans="1:13" x14ac:dyDescent="0.25">
      <c r="A335" s="1">
        <v>2025</v>
      </c>
      <c r="B335" s="4">
        <v>39440</v>
      </c>
      <c r="C335" s="1">
        <f t="shared" si="5"/>
        <v>14</v>
      </c>
      <c r="D335" s="2" t="s">
        <v>426</v>
      </c>
      <c r="E335" s="1" t="s">
        <v>376</v>
      </c>
      <c r="F335" s="1" t="s">
        <v>47</v>
      </c>
      <c r="G335" s="1" t="s">
        <v>64</v>
      </c>
      <c r="H335" s="4" t="s">
        <v>387</v>
      </c>
      <c r="I335" s="1" t="s">
        <v>388</v>
      </c>
      <c r="J335" s="1" t="s">
        <v>653</v>
      </c>
      <c r="K335" s="3">
        <v>4.0831018518518516E-3</v>
      </c>
      <c r="L335" s="3">
        <v>3.5520833333333329E-3</v>
      </c>
      <c r="M335" s="3">
        <v>5.3101851851851877E-4</v>
      </c>
    </row>
    <row r="336" spans="1:13" x14ac:dyDescent="0.25">
      <c r="A336" s="1">
        <v>2025</v>
      </c>
      <c r="B336" s="4">
        <v>39440</v>
      </c>
      <c r="C336" s="1">
        <f t="shared" si="5"/>
        <v>14</v>
      </c>
      <c r="D336" s="2" t="s">
        <v>426</v>
      </c>
      <c r="E336" s="1" t="s">
        <v>376</v>
      </c>
      <c r="F336" s="1" t="s">
        <v>47</v>
      </c>
      <c r="G336" s="1" t="s">
        <v>64</v>
      </c>
      <c r="H336" s="4" t="s">
        <v>387</v>
      </c>
      <c r="I336" s="1" t="s">
        <v>388</v>
      </c>
      <c r="J336" s="1" t="s">
        <v>13</v>
      </c>
      <c r="K336" s="3">
        <v>4.5138888888888887E-4</v>
      </c>
      <c r="L336" s="3" t="s">
        <v>476</v>
      </c>
      <c r="M336" s="3">
        <v>6.9791666666666678E-5</v>
      </c>
    </row>
    <row r="337" spans="1:13" x14ac:dyDescent="0.25">
      <c r="A337" s="1">
        <v>2025</v>
      </c>
      <c r="B337" s="4">
        <v>39440</v>
      </c>
      <c r="C337" s="1">
        <f t="shared" si="5"/>
        <v>14</v>
      </c>
      <c r="D337" s="2" t="s">
        <v>426</v>
      </c>
      <c r="E337" s="1" t="s">
        <v>376</v>
      </c>
      <c r="F337" s="1" t="s">
        <v>47</v>
      </c>
      <c r="G337" s="1" t="s">
        <v>64</v>
      </c>
      <c r="H337" s="4" t="s">
        <v>387</v>
      </c>
      <c r="I337" s="1" t="s">
        <v>388</v>
      </c>
      <c r="J337" s="1" t="s">
        <v>16</v>
      </c>
      <c r="K337" s="3">
        <v>1.0800925925925926E-3</v>
      </c>
      <c r="L337" s="3" t="s">
        <v>473</v>
      </c>
      <c r="M337" s="3">
        <v>1.8124999999999999E-4</v>
      </c>
    </row>
    <row r="338" spans="1:13" x14ac:dyDescent="0.25">
      <c r="A338" s="1">
        <v>2025</v>
      </c>
      <c r="B338" s="4">
        <v>38990</v>
      </c>
      <c r="C338" s="1">
        <f t="shared" si="5"/>
        <v>15</v>
      </c>
      <c r="D338" s="2" t="s">
        <v>405</v>
      </c>
      <c r="E338" s="1" t="s">
        <v>362</v>
      </c>
      <c r="F338" s="1" t="s">
        <v>47</v>
      </c>
      <c r="G338" s="1" t="s">
        <v>64</v>
      </c>
      <c r="H338" s="4" t="s">
        <v>387</v>
      </c>
      <c r="I338" s="1" t="s">
        <v>388</v>
      </c>
      <c r="J338" s="1" t="s">
        <v>653</v>
      </c>
      <c r="K338" s="3">
        <v>3.4679398148148148E-3</v>
      </c>
      <c r="L338" s="3">
        <v>3.3872685185185182E-3</v>
      </c>
      <c r="M338" s="3">
        <v>8.0671296296296567E-5</v>
      </c>
    </row>
    <row r="339" spans="1:13" x14ac:dyDescent="0.25">
      <c r="A339" s="1">
        <v>2025</v>
      </c>
      <c r="B339" s="4">
        <v>38990</v>
      </c>
      <c r="C339" s="1">
        <f t="shared" si="5"/>
        <v>15</v>
      </c>
      <c r="D339" s="2" t="s">
        <v>405</v>
      </c>
      <c r="E339" s="1" t="s">
        <v>362</v>
      </c>
      <c r="F339" s="1" t="s">
        <v>47</v>
      </c>
      <c r="G339" s="1" t="s">
        <v>64</v>
      </c>
      <c r="H339" s="4" t="s">
        <v>387</v>
      </c>
      <c r="I339" s="1" t="s">
        <v>388</v>
      </c>
      <c r="J339" s="1" t="s">
        <v>13</v>
      </c>
      <c r="K339" s="3">
        <v>3.634259259259259E-4</v>
      </c>
      <c r="L339" s="3" t="s">
        <v>487</v>
      </c>
      <c r="M339" s="3">
        <v>1.666666666666662E-5</v>
      </c>
    </row>
    <row r="340" spans="1:13" x14ac:dyDescent="0.25">
      <c r="A340" s="1">
        <v>2025</v>
      </c>
      <c r="B340" s="4">
        <v>38990</v>
      </c>
      <c r="C340" s="1">
        <f t="shared" si="5"/>
        <v>15</v>
      </c>
      <c r="D340" s="2" t="s">
        <v>405</v>
      </c>
      <c r="E340" s="1" t="s">
        <v>362</v>
      </c>
      <c r="F340" s="1" t="s">
        <v>47</v>
      </c>
      <c r="G340" s="1" t="s">
        <v>64</v>
      </c>
      <c r="H340" s="4" t="s">
        <v>387</v>
      </c>
      <c r="I340" s="1" t="s">
        <v>388</v>
      </c>
      <c r="J340" s="1" t="s">
        <v>16</v>
      </c>
      <c r="K340" s="3">
        <v>9.1435185185185185E-4</v>
      </c>
      <c r="L340" s="3" t="s">
        <v>484</v>
      </c>
      <c r="M340" s="3">
        <v>4.8958333333333362E-5</v>
      </c>
    </row>
    <row r="341" spans="1:13" x14ac:dyDescent="0.25">
      <c r="A341" s="1">
        <v>2025</v>
      </c>
      <c r="B341" s="4">
        <v>39727</v>
      </c>
      <c r="C341" s="1">
        <f t="shared" si="5"/>
        <v>13</v>
      </c>
      <c r="D341" s="2" t="s">
        <v>409</v>
      </c>
      <c r="E341" s="1" t="s">
        <v>369</v>
      </c>
      <c r="F341" s="1" t="s">
        <v>46</v>
      </c>
      <c r="G341" s="1" t="s">
        <v>64</v>
      </c>
      <c r="H341" s="4" t="s">
        <v>387</v>
      </c>
      <c r="I341" s="1" t="s">
        <v>388</v>
      </c>
      <c r="J341" s="1" t="s">
        <v>653</v>
      </c>
      <c r="K341" s="3">
        <v>4.00787037037037E-3</v>
      </c>
      <c r="L341" s="3">
        <v>3.5520833333333329E-3</v>
      </c>
      <c r="M341" s="3">
        <v>4.557870370370371E-4</v>
      </c>
    </row>
    <row r="342" spans="1:13" x14ac:dyDescent="0.25">
      <c r="A342" s="1">
        <v>2025</v>
      </c>
      <c r="B342" s="4">
        <v>39727</v>
      </c>
      <c r="C342" s="1">
        <f t="shared" si="5"/>
        <v>13</v>
      </c>
      <c r="D342" s="2" t="s">
        <v>409</v>
      </c>
      <c r="E342" s="1" t="s">
        <v>369</v>
      </c>
      <c r="F342" s="1" t="s">
        <v>46</v>
      </c>
      <c r="G342" s="1" t="s">
        <v>64</v>
      </c>
      <c r="H342" s="4" t="s">
        <v>387</v>
      </c>
      <c r="I342" s="1" t="s">
        <v>388</v>
      </c>
      <c r="J342" s="1" t="s">
        <v>13</v>
      </c>
      <c r="K342" s="3">
        <v>4.3148148148148147E-4</v>
      </c>
      <c r="L342" s="3">
        <v>4.0509259259259258E-4</v>
      </c>
      <c r="M342" s="3">
        <v>2.6388888888888892E-5</v>
      </c>
    </row>
    <row r="343" spans="1:13" x14ac:dyDescent="0.25">
      <c r="A343" s="1">
        <v>2025</v>
      </c>
      <c r="B343" s="4">
        <v>39727</v>
      </c>
      <c r="C343" s="1">
        <f t="shared" si="5"/>
        <v>13</v>
      </c>
      <c r="D343" s="2" t="s">
        <v>409</v>
      </c>
      <c r="E343" s="1" t="s">
        <v>369</v>
      </c>
      <c r="F343" s="1" t="s">
        <v>46</v>
      </c>
      <c r="G343" s="1" t="s">
        <v>64</v>
      </c>
      <c r="H343" s="4" t="s">
        <v>387</v>
      </c>
      <c r="I343" s="1" t="s">
        <v>388</v>
      </c>
      <c r="J343" s="1" t="s">
        <v>16</v>
      </c>
      <c r="K343" s="3">
        <v>1.1346064814814814E-3</v>
      </c>
      <c r="L343" s="3">
        <v>9.465277777777778E-4</v>
      </c>
      <c r="M343" s="3">
        <v>1.8807870370370365E-4</v>
      </c>
    </row>
    <row r="344" spans="1:13" x14ac:dyDescent="0.25">
      <c r="A344" s="1">
        <v>2025</v>
      </c>
      <c r="B344" s="4">
        <v>38832</v>
      </c>
      <c r="C344" s="1">
        <f t="shared" si="5"/>
        <v>15</v>
      </c>
      <c r="D344" s="2" t="s">
        <v>346</v>
      </c>
      <c r="E344" s="1" t="s">
        <v>376</v>
      </c>
      <c r="F344" s="1" t="s">
        <v>47</v>
      </c>
      <c r="G344" s="1" t="s">
        <v>64</v>
      </c>
      <c r="H344" s="4" t="s">
        <v>387</v>
      </c>
      <c r="I344" s="1" t="s">
        <v>388</v>
      </c>
      <c r="J344" s="1" t="s">
        <v>653</v>
      </c>
      <c r="K344" s="3">
        <v>3.9510416666666669E-3</v>
      </c>
      <c r="L344" s="3">
        <v>3.3872685185185182E-3</v>
      </c>
      <c r="M344" s="3">
        <v>5.6377314814814875E-4</v>
      </c>
    </row>
    <row r="345" spans="1:13" x14ac:dyDescent="0.25">
      <c r="A345" s="1">
        <v>2025</v>
      </c>
      <c r="B345" s="4">
        <v>38832</v>
      </c>
      <c r="C345" s="1">
        <f t="shared" si="5"/>
        <v>15</v>
      </c>
      <c r="D345" s="2" t="s">
        <v>346</v>
      </c>
      <c r="E345" s="1" t="s">
        <v>376</v>
      </c>
      <c r="F345" s="1" t="s">
        <v>47</v>
      </c>
      <c r="G345" s="1" t="s">
        <v>64</v>
      </c>
      <c r="H345" s="4" t="s">
        <v>387</v>
      </c>
      <c r="I345" s="1" t="s">
        <v>388</v>
      </c>
      <c r="J345" s="1" t="s">
        <v>13</v>
      </c>
      <c r="K345" s="3">
        <v>3.6712962962962963E-4</v>
      </c>
      <c r="L345" s="3" t="s">
        <v>487</v>
      </c>
      <c r="M345" s="3">
        <v>2.0370370370370356E-5</v>
      </c>
    </row>
    <row r="346" spans="1:13" x14ac:dyDescent="0.25">
      <c r="A346" s="1">
        <v>2025</v>
      </c>
      <c r="B346" s="4">
        <v>38832</v>
      </c>
      <c r="C346" s="1">
        <f t="shared" si="5"/>
        <v>15</v>
      </c>
      <c r="D346" s="2" t="s">
        <v>346</v>
      </c>
      <c r="E346" s="1" t="s">
        <v>376</v>
      </c>
      <c r="F346" s="1" t="s">
        <v>47</v>
      </c>
      <c r="G346" s="1" t="s">
        <v>64</v>
      </c>
      <c r="H346" s="4" t="s">
        <v>387</v>
      </c>
      <c r="I346" s="1" t="s">
        <v>388</v>
      </c>
      <c r="J346" s="1" t="s">
        <v>16</v>
      </c>
      <c r="K346" s="3">
        <v>9.353009259259259E-4</v>
      </c>
      <c r="L346" s="3" t="s">
        <v>484</v>
      </c>
      <c r="M346" s="3">
        <v>6.9907407407407418E-5</v>
      </c>
    </row>
    <row r="347" spans="1:13" x14ac:dyDescent="0.25">
      <c r="A347" s="1">
        <v>2025</v>
      </c>
      <c r="B347" s="4">
        <v>40321</v>
      </c>
      <c r="C347" s="1">
        <f t="shared" si="5"/>
        <v>11</v>
      </c>
      <c r="D347" s="2" t="s">
        <v>429</v>
      </c>
      <c r="E347" s="1" t="s">
        <v>78</v>
      </c>
      <c r="F347" s="1" t="s">
        <v>45</v>
      </c>
      <c r="G347" s="1" t="s">
        <v>64</v>
      </c>
      <c r="H347" s="4" t="s">
        <v>387</v>
      </c>
      <c r="I347" s="1" t="s">
        <v>388</v>
      </c>
      <c r="J347" s="1" t="s">
        <v>653</v>
      </c>
      <c r="K347" s="3">
        <v>6.2037037037037035E-3</v>
      </c>
      <c r="L347" s="3">
        <v>3.8194444444444443E-3</v>
      </c>
      <c r="M347" s="3">
        <v>2.3842592592592591E-3</v>
      </c>
    </row>
    <row r="348" spans="1:13" x14ac:dyDescent="0.25">
      <c r="A348" s="1">
        <v>2025</v>
      </c>
      <c r="B348" s="4">
        <v>40321</v>
      </c>
      <c r="C348" s="1">
        <f t="shared" si="5"/>
        <v>11</v>
      </c>
      <c r="D348" s="2" t="s">
        <v>429</v>
      </c>
      <c r="E348" s="1" t="s">
        <v>78</v>
      </c>
      <c r="F348" s="1" t="s">
        <v>45</v>
      </c>
      <c r="G348" s="1" t="s">
        <v>64</v>
      </c>
      <c r="H348" s="4" t="s">
        <v>387</v>
      </c>
      <c r="I348" s="1" t="s">
        <v>388</v>
      </c>
      <c r="J348" s="1" t="s">
        <v>13</v>
      </c>
      <c r="K348" s="3">
        <v>7.8888888888888889E-4</v>
      </c>
      <c r="L348" s="3">
        <v>4.6087962962962961E-4</v>
      </c>
      <c r="M348" s="3">
        <v>3.2800925925925928E-4</v>
      </c>
    </row>
    <row r="349" spans="1:13" x14ac:dyDescent="0.25">
      <c r="A349" s="1">
        <v>2025</v>
      </c>
      <c r="B349" s="4">
        <v>40321</v>
      </c>
      <c r="C349" s="1">
        <f t="shared" si="5"/>
        <v>11</v>
      </c>
      <c r="D349" s="2" t="s">
        <v>429</v>
      </c>
      <c r="E349" s="1" t="s">
        <v>78</v>
      </c>
      <c r="F349" s="1" t="s">
        <v>45</v>
      </c>
      <c r="G349" s="1" t="s">
        <v>64</v>
      </c>
      <c r="H349" s="4" t="s">
        <v>387</v>
      </c>
      <c r="I349" s="1" t="s">
        <v>388</v>
      </c>
      <c r="J349" s="1" t="s">
        <v>16</v>
      </c>
      <c r="K349" s="3">
        <v>2.2563657407407406E-3</v>
      </c>
      <c r="L349" s="3">
        <v>1.0416666666666667E-3</v>
      </c>
      <c r="M349" s="3">
        <v>1.214699074074074E-3</v>
      </c>
    </row>
    <row r="350" spans="1:13" x14ac:dyDescent="0.25">
      <c r="A350" s="1">
        <v>2025</v>
      </c>
      <c r="B350" s="4">
        <v>39447</v>
      </c>
      <c r="C350" s="1">
        <f t="shared" si="5"/>
        <v>13</v>
      </c>
      <c r="D350" s="2" t="s">
        <v>406</v>
      </c>
      <c r="E350" s="1" t="s">
        <v>369</v>
      </c>
      <c r="F350" s="1" t="s">
        <v>46</v>
      </c>
      <c r="G350" s="1" t="s">
        <v>64</v>
      </c>
      <c r="H350" s="4" t="s">
        <v>387</v>
      </c>
      <c r="I350" s="1" t="s">
        <v>388</v>
      </c>
      <c r="J350" s="1" t="s">
        <v>653</v>
      </c>
      <c r="K350" s="3">
        <v>3.5416666666666665E-3</v>
      </c>
      <c r="L350" s="3">
        <v>3.5520833333333329E-3</v>
      </c>
      <c r="M350" s="3">
        <v>-1.0416666666666387E-5</v>
      </c>
    </row>
    <row r="351" spans="1:13" x14ac:dyDescent="0.25">
      <c r="A351" s="1">
        <v>2025</v>
      </c>
      <c r="B351" s="4">
        <v>39447</v>
      </c>
      <c r="C351" s="1">
        <f t="shared" si="5"/>
        <v>13</v>
      </c>
      <c r="D351" s="2" t="s">
        <v>406</v>
      </c>
      <c r="E351" s="1" t="s">
        <v>369</v>
      </c>
      <c r="F351" s="1" t="s">
        <v>46</v>
      </c>
      <c r="G351" s="1" t="s">
        <v>64</v>
      </c>
      <c r="H351" s="4" t="s">
        <v>387</v>
      </c>
      <c r="I351" s="1" t="s">
        <v>388</v>
      </c>
      <c r="J351" s="1" t="s">
        <v>16</v>
      </c>
      <c r="K351" s="3">
        <v>9.837962962962962E-4</v>
      </c>
      <c r="L351" s="3">
        <v>9.465277777777778E-4</v>
      </c>
      <c r="M351" s="3">
        <v>3.7268518518518401E-5</v>
      </c>
    </row>
    <row r="352" spans="1:13" x14ac:dyDescent="0.25">
      <c r="A352" s="1">
        <v>2025</v>
      </c>
      <c r="B352" s="4">
        <v>40129</v>
      </c>
      <c r="C352" s="1">
        <f t="shared" si="5"/>
        <v>12</v>
      </c>
      <c r="D352" s="2" t="s">
        <v>95</v>
      </c>
      <c r="E352" s="1" t="s">
        <v>362</v>
      </c>
      <c r="F352" s="1" t="s">
        <v>46</v>
      </c>
      <c r="G352" s="1" t="s">
        <v>64</v>
      </c>
      <c r="H352" s="4" t="s">
        <v>387</v>
      </c>
      <c r="I352" s="1" t="s">
        <v>388</v>
      </c>
      <c r="J352" s="1" t="s">
        <v>653</v>
      </c>
      <c r="K352" s="3">
        <v>4.9494212962962964E-3</v>
      </c>
      <c r="L352" s="3">
        <v>3.8194444444444443E-3</v>
      </c>
      <c r="M352" s="3">
        <v>1.1299768518518521E-3</v>
      </c>
    </row>
    <row r="353" spans="1:13" x14ac:dyDescent="0.25">
      <c r="A353" s="1">
        <v>2025</v>
      </c>
      <c r="B353" s="4">
        <v>40129</v>
      </c>
      <c r="C353" s="1">
        <f t="shared" si="5"/>
        <v>12</v>
      </c>
      <c r="D353" s="2" t="s">
        <v>95</v>
      </c>
      <c r="E353" s="1" t="s">
        <v>362</v>
      </c>
      <c r="F353" s="1" t="s">
        <v>46</v>
      </c>
      <c r="G353" s="1" t="s">
        <v>64</v>
      </c>
      <c r="H353" s="4" t="s">
        <v>387</v>
      </c>
      <c r="I353" s="1" t="s">
        <v>388</v>
      </c>
      <c r="J353" s="1" t="s">
        <v>13</v>
      </c>
      <c r="K353" s="3">
        <v>5.7326388888888889E-4</v>
      </c>
      <c r="L353" s="3">
        <v>4.6087962962962961E-4</v>
      </c>
      <c r="M353" s="3">
        <v>1.1238425925925928E-4</v>
      </c>
    </row>
    <row r="354" spans="1:13" x14ac:dyDescent="0.25">
      <c r="A354" s="1">
        <v>2025</v>
      </c>
      <c r="B354" s="4">
        <v>40129</v>
      </c>
      <c r="C354" s="1">
        <f t="shared" si="5"/>
        <v>12</v>
      </c>
      <c r="D354" s="2" t="s">
        <v>95</v>
      </c>
      <c r="E354" s="1" t="s">
        <v>362</v>
      </c>
      <c r="F354" s="1" t="s">
        <v>46</v>
      </c>
      <c r="G354" s="1" t="s">
        <v>64</v>
      </c>
      <c r="H354" s="4" t="s">
        <v>387</v>
      </c>
      <c r="I354" s="1" t="s">
        <v>388</v>
      </c>
      <c r="J354" s="1" t="s">
        <v>16</v>
      </c>
      <c r="K354" s="3">
        <v>1.4489583333333333E-3</v>
      </c>
      <c r="L354" s="3">
        <v>9.8379629629629642E-4</v>
      </c>
      <c r="M354" s="3">
        <v>4.6516203703703693E-4</v>
      </c>
    </row>
    <row r="355" spans="1:13" x14ac:dyDescent="0.25">
      <c r="A355" s="1">
        <v>2025</v>
      </c>
      <c r="B355" s="4">
        <v>40051</v>
      </c>
      <c r="C355" s="1">
        <f t="shared" si="5"/>
        <v>12</v>
      </c>
      <c r="D355" s="2" t="s">
        <v>414</v>
      </c>
      <c r="E355" s="1" t="s">
        <v>362</v>
      </c>
      <c r="F355" s="1" t="s">
        <v>46</v>
      </c>
      <c r="G355" s="1" t="s">
        <v>64</v>
      </c>
      <c r="H355" s="4" t="s">
        <v>387</v>
      </c>
      <c r="I355" s="1" t="s">
        <v>388</v>
      </c>
      <c r="J355" s="1" t="s">
        <v>653</v>
      </c>
      <c r="K355" s="3">
        <v>5.0690972222222222E-3</v>
      </c>
      <c r="L355" s="3">
        <v>3.8194444444444443E-3</v>
      </c>
      <c r="M355" s="3">
        <v>1.2496527777777779E-3</v>
      </c>
    </row>
    <row r="356" spans="1:13" x14ac:dyDescent="0.25">
      <c r="A356" s="1">
        <v>2025</v>
      </c>
      <c r="B356" s="4">
        <v>39416</v>
      </c>
      <c r="C356" s="1">
        <f t="shared" si="5"/>
        <v>14</v>
      </c>
      <c r="D356" s="2" t="s">
        <v>138</v>
      </c>
      <c r="E356" s="1" t="s">
        <v>364</v>
      </c>
      <c r="F356" s="1" t="s">
        <v>47</v>
      </c>
      <c r="G356" s="1" t="s">
        <v>64</v>
      </c>
      <c r="H356" s="4" t="s">
        <v>387</v>
      </c>
      <c r="I356" s="1" t="s">
        <v>388</v>
      </c>
      <c r="J356" s="1" t="s">
        <v>653</v>
      </c>
      <c r="K356" s="3">
        <v>3.4603009259259261E-3</v>
      </c>
      <c r="L356" s="3">
        <v>3.5520833333333329E-3</v>
      </c>
      <c r="M356" s="3">
        <v>-9.1782407407406744E-5</v>
      </c>
    </row>
    <row r="357" spans="1:13" x14ac:dyDescent="0.25">
      <c r="A357" s="1">
        <v>2025</v>
      </c>
      <c r="B357" s="4">
        <v>39416</v>
      </c>
      <c r="C357" s="1">
        <f t="shared" si="5"/>
        <v>14</v>
      </c>
      <c r="D357" s="2" t="s">
        <v>138</v>
      </c>
      <c r="E357" s="1" t="s">
        <v>364</v>
      </c>
      <c r="F357" s="1" t="s">
        <v>47</v>
      </c>
      <c r="G357" s="1" t="s">
        <v>64</v>
      </c>
      <c r="H357" s="4" t="s">
        <v>387</v>
      </c>
      <c r="I357" s="1" t="s">
        <v>388</v>
      </c>
      <c r="J357" s="1" t="s">
        <v>13</v>
      </c>
      <c r="K357" s="3">
        <v>3.5914351851851851E-4</v>
      </c>
      <c r="L357" s="3" t="s">
        <v>476</v>
      </c>
      <c r="M357" s="3">
        <v>-2.2453703703703676E-5</v>
      </c>
    </row>
    <row r="358" spans="1:13" x14ac:dyDescent="0.25">
      <c r="A358" s="1">
        <v>2025</v>
      </c>
      <c r="B358" s="4">
        <v>39259</v>
      </c>
      <c r="C358" s="1">
        <f t="shared" si="5"/>
        <v>14</v>
      </c>
      <c r="D358" s="2" t="s">
        <v>427</v>
      </c>
      <c r="E358" s="1" t="s">
        <v>364</v>
      </c>
      <c r="F358" s="1" t="s">
        <v>47</v>
      </c>
      <c r="G358" s="1" t="s">
        <v>64</v>
      </c>
      <c r="H358" s="4" t="s">
        <v>387</v>
      </c>
      <c r="I358" s="1" t="s">
        <v>388</v>
      </c>
      <c r="J358" s="1" t="s">
        <v>653</v>
      </c>
      <c r="K358" s="3">
        <v>5.5259259259259263E-3</v>
      </c>
      <c r="L358" s="3">
        <v>3.5520833333333329E-3</v>
      </c>
      <c r="M358" s="3">
        <v>1.9738425925925934E-3</v>
      </c>
    </row>
    <row r="359" spans="1:13" x14ac:dyDescent="0.25">
      <c r="A359" s="1">
        <v>2025</v>
      </c>
      <c r="B359" s="4">
        <v>39259</v>
      </c>
      <c r="C359" s="1">
        <f t="shared" si="5"/>
        <v>14</v>
      </c>
      <c r="D359" s="2" t="s">
        <v>427</v>
      </c>
      <c r="E359" s="1" t="s">
        <v>364</v>
      </c>
      <c r="F359" s="1" t="s">
        <v>47</v>
      </c>
      <c r="G359" s="1" t="s">
        <v>64</v>
      </c>
      <c r="H359" s="4" t="s">
        <v>387</v>
      </c>
      <c r="I359" s="1" t="s">
        <v>388</v>
      </c>
      <c r="J359" s="1" t="s">
        <v>13</v>
      </c>
      <c r="K359" s="3">
        <v>8.6770833333333329E-4</v>
      </c>
      <c r="L359" s="3" t="s">
        <v>476</v>
      </c>
      <c r="M359" s="3">
        <v>4.861111111111111E-4</v>
      </c>
    </row>
    <row r="360" spans="1:13" x14ac:dyDescent="0.25">
      <c r="A360" s="1">
        <v>2025</v>
      </c>
      <c r="B360" s="4">
        <v>39783</v>
      </c>
      <c r="C360" s="1">
        <f t="shared" si="5"/>
        <v>13</v>
      </c>
      <c r="D360" s="2" t="s">
        <v>263</v>
      </c>
      <c r="E360" s="1" t="s">
        <v>369</v>
      </c>
      <c r="F360" s="1" t="s">
        <v>46</v>
      </c>
      <c r="G360" s="1" t="s">
        <v>64</v>
      </c>
      <c r="H360" s="4" t="s">
        <v>387</v>
      </c>
      <c r="I360" s="1" t="s">
        <v>388</v>
      </c>
      <c r="J360" s="1" t="s">
        <v>653</v>
      </c>
      <c r="K360" s="3">
        <v>4.3722222222222218E-3</v>
      </c>
      <c r="L360" s="3">
        <v>3.5520833333333329E-3</v>
      </c>
      <c r="M360" s="3">
        <v>8.2013888888888891E-4</v>
      </c>
    </row>
    <row r="361" spans="1:13" x14ac:dyDescent="0.25">
      <c r="A361" s="1">
        <v>2025</v>
      </c>
      <c r="B361" s="4">
        <v>39783</v>
      </c>
      <c r="C361" s="1">
        <f t="shared" si="5"/>
        <v>13</v>
      </c>
      <c r="D361" s="2" t="s">
        <v>263</v>
      </c>
      <c r="E361" s="1" t="s">
        <v>369</v>
      </c>
      <c r="F361" s="1" t="s">
        <v>46</v>
      </c>
      <c r="G361" s="1" t="s">
        <v>64</v>
      </c>
      <c r="H361" s="4" t="s">
        <v>387</v>
      </c>
      <c r="I361" s="1" t="s">
        <v>388</v>
      </c>
      <c r="J361" s="1" t="s">
        <v>13</v>
      </c>
      <c r="K361" s="3">
        <v>5.2118055555555555E-4</v>
      </c>
      <c r="L361" s="3">
        <v>4.0509259259259258E-4</v>
      </c>
      <c r="M361" s="3">
        <v>1.1608796296296297E-4</v>
      </c>
    </row>
    <row r="362" spans="1:13" x14ac:dyDescent="0.25">
      <c r="A362" s="1">
        <v>2025</v>
      </c>
      <c r="B362" s="4">
        <v>39783</v>
      </c>
      <c r="C362" s="1">
        <f t="shared" si="5"/>
        <v>13</v>
      </c>
      <c r="D362" s="2" t="s">
        <v>263</v>
      </c>
      <c r="E362" s="1" t="s">
        <v>369</v>
      </c>
      <c r="F362" s="1" t="s">
        <v>46</v>
      </c>
      <c r="G362" s="1" t="s">
        <v>64</v>
      </c>
      <c r="H362" s="4" t="s">
        <v>387</v>
      </c>
      <c r="I362" s="1" t="s">
        <v>388</v>
      </c>
      <c r="J362" s="1" t="s">
        <v>16</v>
      </c>
      <c r="K362" s="3">
        <v>1.2273148148148148E-3</v>
      </c>
      <c r="L362" s="3">
        <v>9.465277777777778E-4</v>
      </c>
      <c r="M362" s="3">
        <v>2.8078703703703696E-4</v>
      </c>
    </row>
    <row r="363" spans="1:13" x14ac:dyDescent="0.25">
      <c r="A363" s="1">
        <v>2025</v>
      </c>
      <c r="B363" s="4">
        <v>39429</v>
      </c>
      <c r="C363" s="1">
        <f t="shared" si="5"/>
        <v>14</v>
      </c>
      <c r="D363" s="2" t="s">
        <v>342</v>
      </c>
      <c r="E363" s="1" t="s">
        <v>376</v>
      </c>
      <c r="F363" s="1" t="s">
        <v>47</v>
      </c>
      <c r="G363" s="1" t="s">
        <v>64</v>
      </c>
      <c r="H363" s="4" t="s">
        <v>387</v>
      </c>
      <c r="I363" s="1" t="s">
        <v>388</v>
      </c>
      <c r="J363" s="1" t="s">
        <v>653</v>
      </c>
      <c r="K363" s="3">
        <v>3.9722222222222225E-3</v>
      </c>
      <c r="L363" s="3">
        <v>3.5520833333333329E-3</v>
      </c>
      <c r="M363" s="3">
        <v>4.201388888888896E-4</v>
      </c>
    </row>
    <row r="364" spans="1:13" x14ac:dyDescent="0.25">
      <c r="A364" s="1">
        <v>2025</v>
      </c>
      <c r="B364" s="4">
        <v>39429</v>
      </c>
      <c r="C364" s="1">
        <f t="shared" si="5"/>
        <v>14</v>
      </c>
      <c r="D364" s="2" t="s">
        <v>342</v>
      </c>
      <c r="E364" s="1" t="s">
        <v>376</v>
      </c>
      <c r="F364" s="1" t="s">
        <v>47</v>
      </c>
      <c r="G364" s="1" t="s">
        <v>64</v>
      </c>
      <c r="H364" s="4" t="s">
        <v>387</v>
      </c>
      <c r="I364" s="1" t="s">
        <v>388</v>
      </c>
      <c r="J364" s="1" t="s">
        <v>13</v>
      </c>
      <c r="K364" s="3">
        <v>3.8576388888888889E-4</v>
      </c>
      <c r="L364" s="3" t="s">
        <v>476</v>
      </c>
      <c r="M364" s="3">
        <v>4.1666666666666957E-6</v>
      </c>
    </row>
    <row r="365" spans="1:13" x14ac:dyDescent="0.25">
      <c r="A365" s="1">
        <v>2025</v>
      </c>
      <c r="B365" s="4">
        <v>39429</v>
      </c>
      <c r="C365" s="1">
        <f t="shared" si="5"/>
        <v>14</v>
      </c>
      <c r="D365" s="2" t="s">
        <v>342</v>
      </c>
      <c r="E365" s="1" t="s">
        <v>376</v>
      </c>
      <c r="F365" s="1" t="s">
        <v>47</v>
      </c>
      <c r="G365" s="1" t="s">
        <v>64</v>
      </c>
      <c r="H365" s="4" t="s">
        <v>387</v>
      </c>
      <c r="I365" s="1" t="s">
        <v>388</v>
      </c>
      <c r="J365" s="1" t="s">
        <v>16</v>
      </c>
      <c r="K365" s="3">
        <v>1.0295138888888888E-3</v>
      </c>
      <c r="L365" s="3" t="s">
        <v>473</v>
      </c>
      <c r="M365" s="3">
        <v>1.3067129629629626E-4</v>
      </c>
    </row>
    <row r="366" spans="1:13" x14ac:dyDescent="0.25">
      <c r="A366" s="1">
        <v>2025</v>
      </c>
      <c r="B366" s="4">
        <v>40165</v>
      </c>
      <c r="C366" s="1">
        <f t="shared" si="5"/>
        <v>12</v>
      </c>
      <c r="D366" s="2" t="s">
        <v>428</v>
      </c>
      <c r="E366" s="1" t="s">
        <v>364</v>
      </c>
      <c r="F366" s="1" t="s">
        <v>46</v>
      </c>
      <c r="G366" s="1" t="s">
        <v>64</v>
      </c>
      <c r="H366" s="4" t="s">
        <v>387</v>
      </c>
      <c r="I366" s="1" t="s">
        <v>388</v>
      </c>
      <c r="J366" s="1" t="s">
        <v>653</v>
      </c>
      <c r="K366" s="3">
        <v>5.1045138888888885E-3</v>
      </c>
      <c r="L366" s="3">
        <v>3.8194444444444443E-3</v>
      </c>
      <c r="M366" s="3">
        <v>1.2850694444444441E-3</v>
      </c>
    </row>
    <row r="367" spans="1:13" x14ac:dyDescent="0.25">
      <c r="A367" s="1">
        <v>2025</v>
      </c>
      <c r="B367" s="4">
        <v>40165</v>
      </c>
      <c r="C367" s="1">
        <f t="shared" si="5"/>
        <v>12</v>
      </c>
      <c r="D367" s="2" t="s">
        <v>428</v>
      </c>
      <c r="E367" s="1" t="s">
        <v>364</v>
      </c>
      <c r="F367" s="1" t="s">
        <v>46</v>
      </c>
      <c r="G367" s="1" t="s">
        <v>64</v>
      </c>
      <c r="H367" s="4" t="s">
        <v>387</v>
      </c>
      <c r="I367" s="1" t="s">
        <v>388</v>
      </c>
      <c r="J367" s="1" t="s">
        <v>13</v>
      </c>
      <c r="K367" s="3">
        <v>7.4583333333333327E-4</v>
      </c>
      <c r="L367" s="3">
        <v>4.6087962962962961E-4</v>
      </c>
      <c r="M367" s="3">
        <v>2.8495370370370366E-4</v>
      </c>
    </row>
    <row r="368" spans="1:13" x14ac:dyDescent="0.25">
      <c r="A368" s="1">
        <v>2025</v>
      </c>
      <c r="B368" s="4">
        <v>40165</v>
      </c>
      <c r="C368" s="1">
        <f t="shared" si="5"/>
        <v>12</v>
      </c>
      <c r="D368" s="2" t="s">
        <v>428</v>
      </c>
      <c r="E368" s="1" t="s">
        <v>364</v>
      </c>
      <c r="F368" s="1" t="s">
        <v>46</v>
      </c>
      <c r="G368" s="1" t="s">
        <v>64</v>
      </c>
      <c r="H368" s="4" t="s">
        <v>387</v>
      </c>
      <c r="I368" s="1" t="s">
        <v>388</v>
      </c>
      <c r="J368" s="1" t="s">
        <v>16</v>
      </c>
      <c r="K368" s="3">
        <v>1.4047453703703704E-3</v>
      </c>
      <c r="L368" s="3">
        <v>9.8379629629629642E-4</v>
      </c>
      <c r="M368" s="3">
        <v>4.2094907407407402E-4</v>
      </c>
    </row>
    <row r="369" spans="1:13" x14ac:dyDescent="0.25">
      <c r="A369" s="1">
        <v>2025</v>
      </c>
      <c r="B369" s="4">
        <v>40632</v>
      </c>
      <c r="C369" s="1">
        <f t="shared" si="5"/>
        <v>10</v>
      </c>
      <c r="D369" s="2" t="s">
        <v>133</v>
      </c>
      <c r="E369" s="1" t="s">
        <v>364</v>
      </c>
      <c r="F369" s="1" t="s">
        <v>44</v>
      </c>
      <c r="G369" s="1" t="s">
        <v>64</v>
      </c>
      <c r="H369" s="4" t="s">
        <v>387</v>
      </c>
      <c r="I369" s="1" t="s">
        <v>388</v>
      </c>
      <c r="J369" s="1" t="s">
        <v>653</v>
      </c>
      <c r="K369" s="3">
        <v>4.980787037037037E-3</v>
      </c>
      <c r="L369" s="3">
        <v>3.8194444444444443E-3</v>
      </c>
      <c r="M369" s="3">
        <v>1.1613425925925927E-3</v>
      </c>
    </row>
    <row r="370" spans="1:13" x14ac:dyDescent="0.25">
      <c r="A370" s="1">
        <v>2025</v>
      </c>
      <c r="B370" s="4">
        <v>40632</v>
      </c>
      <c r="C370" s="1">
        <f t="shared" si="5"/>
        <v>10</v>
      </c>
      <c r="D370" s="2" t="s">
        <v>133</v>
      </c>
      <c r="E370" s="1" t="s">
        <v>364</v>
      </c>
      <c r="F370" s="1" t="s">
        <v>44</v>
      </c>
      <c r="G370" s="1" t="s">
        <v>64</v>
      </c>
      <c r="H370" s="4" t="s">
        <v>387</v>
      </c>
      <c r="I370" s="1" t="s">
        <v>388</v>
      </c>
      <c r="J370" s="1" t="s">
        <v>13</v>
      </c>
      <c r="K370" s="3">
        <v>5.4479166666666662E-4</v>
      </c>
      <c r="L370" s="3">
        <v>4.6087962962962961E-4</v>
      </c>
      <c r="M370" s="3">
        <v>8.3912037037037017E-5</v>
      </c>
    </row>
    <row r="371" spans="1:13" x14ac:dyDescent="0.25">
      <c r="A371" s="1">
        <v>2025</v>
      </c>
      <c r="B371" s="4">
        <v>40632</v>
      </c>
      <c r="C371" s="1">
        <f t="shared" si="5"/>
        <v>10</v>
      </c>
      <c r="D371" s="2" t="s">
        <v>133</v>
      </c>
      <c r="E371" s="1" t="s">
        <v>364</v>
      </c>
      <c r="F371" s="1" t="s">
        <v>44</v>
      </c>
      <c r="G371" s="1" t="s">
        <v>64</v>
      </c>
      <c r="H371" s="4" t="s">
        <v>387</v>
      </c>
      <c r="I371" s="1" t="s">
        <v>388</v>
      </c>
      <c r="J371" s="1" t="s">
        <v>16</v>
      </c>
      <c r="K371" s="3">
        <v>1.5303240740740741E-3</v>
      </c>
      <c r="L371" s="3">
        <v>9.8379629629629642E-4</v>
      </c>
      <c r="M371" s="3">
        <v>5.4652777777777772E-4</v>
      </c>
    </row>
    <row r="372" spans="1:13" x14ac:dyDescent="0.25">
      <c r="A372" s="1">
        <v>2025</v>
      </c>
      <c r="B372" s="4">
        <v>39569</v>
      </c>
      <c r="C372" s="1">
        <f t="shared" si="5"/>
        <v>13</v>
      </c>
      <c r="D372" s="2" t="s">
        <v>410</v>
      </c>
      <c r="E372" s="1" t="s">
        <v>369</v>
      </c>
      <c r="F372" s="1" t="s">
        <v>46</v>
      </c>
      <c r="G372" s="1" t="s">
        <v>64</v>
      </c>
      <c r="H372" s="4" t="s">
        <v>385</v>
      </c>
      <c r="I372" s="1" t="s">
        <v>388</v>
      </c>
      <c r="J372" s="1" t="s">
        <v>653</v>
      </c>
      <c r="K372" s="3">
        <v>4.9114583333333336E-3</v>
      </c>
      <c r="L372" s="3">
        <v>3.5520833333333329E-3</v>
      </c>
      <c r="M372" s="3">
        <v>1.3593750000000008E-3</v>
      </c>
    </row>
    <row r="373" spans="1:13" x14ac:dyDescent="0.25">
      <c r="A373" s="1">
        <v>2025</v>
      </c>
      <c r="B373" s="4">
        <v>39569</v>
      </c>
      <c r="C373" s="1">
        <f t="shared" si="5"/>
        <v>13</v>
      </c>
      <c r="D373" s="2" t="s">
        <v>410</v>
      </c>
      <c r="E373" s="1" t="s">
        <v>369</v>
      </c>
      <c r="F373" s="1" t="s">
        <v>46</v>
      </c>
      <c r="G373" s="1" t="s">
        <v>64</v>
      </c>
      <c r="H373" s="4" t="s">
        <v>385</v>
      </c>
      <c r="I373" s="1" t="s">
        <v>388</v>
      </c>
      <c r="J373" s="1" t="s">
        <v>12</v>
      </c>
      <c r="K373" s="3">
        <v>7.577546296296296E-4</v>
      </c>
      <c r="L373" s="3">
        <v>4.8611111111111104E-4</v>
      </c>
      <c r="M373" s="3">
        <v>2.7164351851851856E-4</v>
      </c>
    </row>
    <row r="374" spans="1:13" x14ac:dyDescent="0.25">
      <c r="A374" s="1">
        <v>2025</v>
      </c>
      <c r="B374" s="4">
        <v>39569</v>
      </c>
      <c r="C374" s="1">
        <f t="shared" si="5"/>
        <v>13</v>
      </c>
      <c r="D374" s="2" t="s">
        <v>410</v>
      </c>
      <c r="E374" s="1" t="s">
        <v>369</v>
      </c>
      <c r="F374" s="1" t="s">
        <v>46</v>
      </c>
      <c r="G374" s="1" t="s">
        <v>64</v>
      </c>
      <c r="H374" s="4" t="s">
        <v>385</v>
      </c>
      <c r="I374" s="1" t="s">
        <v>388</v>
      </c>
      <c r="J374" s="1" t="s">
        <v>18</v>
      </c>
      <c r="K374" s="3">
        <v>1.3497685185185186E-3</v>
      </c>
      <c r="L374" s="3">
        <v>9.1932870370370378E-4</v>
      </c>
      <c r="M374" s="3">
        <v>4.3043981481481481E-4</v>
      </c>
    </row>
    <row r="375" spans="1:13" x14ac:dyDescent="0.25">
      <c r="A375" s="1">
        <v>2025</v>
      </c>
      <c r="B375" s="4">
        <v>39440</v>
      </c>
      <c r="C375" s="1">
        <f t="shared" si="5"/>
        <v>14</v>
      </c>
      <c r="D375" s="2" t="s">
        <v>426</v>
      </c>
      <c r="E375" s="1" t="s">
        <v>376</v>
      </c>
      <c r="F375" s="1" t="s">
        <v>47</v>
      </c>
      <c r="G375" s="1" t="s">
        <v>64</v>
      </c>
      <c r="H375" s="4" t="s">
        <v>385</v>
      </c>
      <c r="I375" s="1" t="s">
        <v>388</v>
      </c>
      <c r="J375" s="1" t="s">
        <v>653</v>
      </c>
      <c r="K375" s="3">
        <v>4.3700231481481481E-3</v>
      </c>
      <c r="L375" s="3">
        <v>3.5520833333333329E-3</v>
      </c>
      <c r="M375" s="3">
        <v>8.1793981481481518E-4</v>
      </c>
    </row>
    <row r="376" spans="1:13" x14ac:dyDescent="0.25">
      <c r="A376" s="1">
        <v>2025</v>
      </c>
      <c r="B376" s="4">
        <v>39440</v>
      </c>
      <c r="C376" s="1">
        <f t="shared" si="5"/>
        <v>14</v>
      </c>
      <c r="D376" s="2" t="s">
        <v>426</v>
      </c>
      <c r="E376" s="1" t="s">
        <v>376</v>
      </c>
      <c r="F376" s="1" t="s">
        <v>47</v>
      </c>
      <c r="G376" s="1" t="s">
        <v>64</v>
      </c>
      <c r="H376" s="4" t="s">
        <v>385</v>
      </c>
      <c r="I376" s="1" t="s">
        <v>388</v>
      </c>
      <c r="J376" s="1" t="s">
        <v>12</v>
      </c>
      <c r="K376" s="3">
        <v>5.2048611111111111E-4</v>
      </c>
      <c r="L376" s="3">
        <v>4.7604166666666671E-4</v>
      </c>
      <c r="M376" s="3">
        <v>4.4444444444444392E-5</v>
      </c>
    </row>
    <row r="377" spans="1:13" x14ac:dyDescent="0.25">
      <c r="A377" s="1">
        <v>2025</v>
      </c>
      <c r="B377" s="4">
        <v>39440</v>
      </c>
      <c r="C377" s="1">
        <f t="shared" si="5"/>
        <v>14</v>
      </c>
      <c r="D377" s="2" t="s">
        <v>426</v>
      </c>
      <c r="E377" s="1" t="s">
        <v>376</v>
      </c>
      <c r="F377" s="1" t="s">
        <v>47</v>
      </c>
      <c r="G377" s="1" t="s">
        <v>64</v>
      </c>
      <c r="H377" s="4" t="s">
        <v>385</v>
      </c>
      <c r="I377" s="1" t="s">
        <v>388</v>
      </c>
      <c r="J377" s="1" t="s">
        <v>18</v>
      </c>
      <c r="K377" s="3">
        <v>1.1832175925925925E-3</v>
      </c>
      <c r="L377" s="3" t="s">
        <v>477</v>
      </c>
      <c r="M377" s="3">
        <v>2.9548611111111095E-4</v>
      </c>
    </row>
    <row r="378" spans="1:13" x14ac:dyDescent="0.25">
      <c r="A378" s="1">
        <v>2025</v>
      </c>
      <c r="B378" s="4">
        <v>38990</v>
      </c>
      <c r="C378" s="1">
        <f t="shared" si="5"/>
        <v>15</v>
      </c>
      <c r="D378" s="2" t="s">
        <v>405</v>
      </c>
      <c r="E378" s="1" t="s">
        <v>362</v>
      </c>
      <c r="F378" s="1" t="s">
        <v>47</v>
      </c>
      <c r="G378" s="1" t="s">
        <v>64</v>
      </c>
      <c r="H378" s="4" t="s">
        <v>385</v>
      </c>
      <c r="I378" s="1" t="s">
        <v>388</v>
      </c>
      <c r="J378" s="1" t="s">
        <v>653</v>
      </c>
      <c r="K378" s="3">
        <v>3.6313657407407406E-3</v>
      </c>
      <c r="L378" s="3">
        <v>3.3872685185185182E-3</v>
      </c>
      <c r="M378" s="3">
        <v>2.4409722222222237E-4</v>
      </c>
    </row>
    <row r="379" spans="1:13" x14ac:dyDescent="0.25">
      <c r="A379" s="1">
        <v>2025</v>
      </c>
      <c r="B379" s="4">
        <v>38990</v>
      </c>
      <c r="C379" s="1">
        <f t="shared" si="5"/>
        <v>15</v>
      </c>
      <c r="D379" s="2" t="s">
        <v>405</v>
      </c>
      <c r="E379" s="1" t="s">
        <v>362</v>
      </c>
      <c r="F379" s="1" t="s">
        <v>47</v>
      </c>
      <c r="G379" s="1" t="s">
        <v>64</v>
      </c>
      <c r="H379" s="4" t="s">
        <v>385</v>
      </c>
      <c r="I379" s="1" t="s">
        <v>388</v>
      </c>
      <c r="J379" s="1" t="s">
        <v>12</v>
      </c>
      <c r="K379" s="3">
        <v>4.6874999999999998E-4</v>
      </c>
      <c r="L379" s="3">
        <v>4.3449074074074071E-4</v>
      </c>
      <c r="M379" s="3">
        <v>3.4259259259259269E-5</v>
      </c>
    </row>
    <row r="380" spans="1:13" x14ac:dyDescent="0.25">
      <c r="A380" s="1">
        <v>2025</v>
      </c>
      <c r="B380" s="4">
        <v>38990</v>
      </c>
      <c r="C380" s="1">
        <f t="shared" si="5"/>
        <v>15</v>
      </c>
      <c r="D380" s="2" t="s">
        <v>405</v>
      </c>
      <c r="E380" s="1" t="s">
        <v>362</v>
      </c>
      <c r="F380" s="1" t="s">
        <v>47</v>
      </c>
      <c r="G380" s="1" t="s">
        <v>64</v>
      </c>
      <c r="H380" s="4" t="s">
        <v>385</v>
      </c>
      <c r="I380" s="1" t="s">
        <v>388</v>
      </c>
      <c r="J380" s="1" t="s">
        <v>18</v>
      </c>
      <c r="K380" s="3">
        <v>9.1111111111111113E-4</v>
      </c>
      <c r="L380" s="3" t="s">
        <v>488</v>
      </c>
      <c r="M380" s="3">
        <v>7.47685185185185E-5</v>
      </c>
    </row>
    <row r="381" spans="1:13" x14ac:dyDescent="0.25">
      <c r="A381" s="1">
        <v>2025</v>
      </c>
      <c r="B381" s="4">
        <v>39447</v>
      </c>
      <c r="C381" s="1">
        <f t="shared" si="5"/>
        <v>13</v>
      </c>
      <c r="D381" s="2" t="s">
        <v>406</v>
      </c>
      <c r="E381" s="1" t="s">
        <v>369</v>
      </c>
      <c r="F381" s="1" t="s">
        <v>46</v>
      </c>
      <c r="G381" s="1" t="s">
        <v>64</v>
      </c>
      <c r="H381" s="4" t="s">
        <v>385</v>
      </c>
      <c r="I381" s="1" t="s">
        <v>388</v>
      </c>
      <c r="J381" s="1" t="s">
        <v>653</v>
      </c>
      <c r="K381" s="3">
        <v>3.7821759259259258E-3</v>
      </c>
      <c r="L381" s="3">
        <v>3.5520833333333329E-3</v>
      </c>
      <c r="M381" s="3">
        <v>2.3009259259259294E-4</v>
      </c>
    </row>
    <row r="382" spans="1:13" x14ac:dyDescent="0.25">
      <c r="A382" s="1">
        <v>2025</v>
      </c>
      <c r="B382" s="4">
        <v>39447</v>
      </c>
      <c r="C382" s="1">
        <f t="shared" si="5"/>
        <v>13</v>
      </c>
      <c r="D382" s="2" t="s">
        <v>406</v>
      </c>
      <c r="E382" s="1" t="s">
        <v>369</v>
      </c>
      <c r="F382" s="1" t="s">
        <v>46</v>
      </c>
      <c r="G382" s="1" t="s">
        <v>64</v>
      </c>
      <c r="H382" s="4" t="s">
        <v>385</v>
      </c>
      <c r="I382" s="1" t="s">
        <v>388</v>
      </c>
      <c r="J382" s="1" t="s">
        <v>12</v>
      </c>
      <c r="K382" s="3">
        <v>4.8391203703703704E-4</v>
      </c>
      <c r="L382" s="3">
        <v>4.8611111111111104E-4</v>
      </c>
      <c r="M382" s="3">
        <v>-2.1990740740740066E-6</v>
      </c>
    </row>
    <row r="383" spans="1:13" x14ac:dyDescent="0.25">
      <c r="A383" s="1">
        <v>2025</v>
      </c>
      <c r="B383" s="4">
        <v>39447</v>
      </c>
      <c r="C383" s="1">
        <f t="shared" si="5"/>
        <v>13</v>
      </c>
      <c r="D383" s="2" t="s">
        <v>406</v>
      </c>
      <c r="E383" s="1" t="s">
        <v>369</v>
      </c>
      <c r="F383" s="1" t="s">
        <v>46</v>
      </c>
      <c r="G383" s="1" t="s">
        <v>64</v>
      </c>
      <c r="H383" s="4" t="s">
        <v>385</v>
      </c>
      <c r="I383" s="1" t="s">
        <v>388</v>
      </c>
      <c r="J383" s="1" t="s">
        <v>18</v>
      </c>
      <c r="K383" s="3">
        <v>9.5752314814814821E-4</v>
      </c>
      <c r="L383" s="3">
        <v>9.1932870370370378E-4</v>
      </c>
      <c r="M383" s="3">
        <v>3.819444444444443E-5</v>
      </c>
    </row>
    <row r="384" spans="1:13" x14ac:dyDescent="0.25">
      <c r="A384" s="1">
        <v>2025</v>
      </c>
      <c r="B384" s="4">
        <v>40051</v>
      </c>
      <c r="C384" s="1">
        <f t="shared" si="5"/>
        <v>12</v>
      </c>
      <c r="D384" s="2" t="s">
        <v>414</v>
      </c>
      <c r="E384" s="1" t="s">
        <v>362</v>
      </c>
      <c r="F384" s="1" t="s">
        <v>46</v>
      </c>
      <c r="G384" s="1" t="s">
        <v>64</v>
      </c>
      <c r="H384" s="4" t="s">
        <v>385</v>
      </c>
      <c r="I384" s="1" t="s">
        <v>388</v>
      </c>
      <c r="J384" s="1" t="s">
        <v>653</v>
      </c>
      <c r="K384" s="3">
        <v>5.1526620370370372E-3</v>
      </c>
      <c r="L384" s="3">
        <v>3.8194444444444443E-3</v>
      </c>
      <c r="M384" s="3">
        <v>1.3332175925925929E-3</v>
      </c>
    </row>
    <row r="385" spans="1:13" x14ac:dyDescent="0.25">
      <c r="A385" s="1">
        <v>2025</v>
      </c>
      <c r="B385" s="4">
        <v>40051</v>
      </c>
      <c r="C385" s="1">
        <f t="shared" si="5"/>
        <v>12</v>
      </c>
      <c r="D385" s="2" t="s">
        <v>414</v>
      </c>
      <c r="E385" s="1" t="s">
        <v>362</v>
      </c>
      <c r="F385" s="1" t="s">
        <v>46</v>
      </c>
      <c r="G385" s="1" t="s">
        <v>64</v>
      </c>
      <c r="H385" s="4" t="s">
        <v>385</v>
      </c>
      <c r="I385" s="1" t="s">
        <v>388</v>
      </c>
      <c r="J385" s="1" t="s">
        <v>12</v>
      </c>
      <c r="K385" s="3">
        <v>6.5694444444444437E-4</v>
      </c>
      <c r="L385" s="3">
        <v>5.4976851851851855E-4</v>
      </c>
      <c r="M385" s="3">
        <v>1.0717592592592582E-4</v>
      </c>
    </row>
    <row r="386" spans="1:13" x14ac:dyDescent="0.25">
      <c r="A386" s="1">
        <v>2025</v>
      </c>
      <c r="B386" s="4">
        <v>39416</v>
      </c>
      <c r="C386" s="1">
        <f t="shared" si="5"/>
        <v>14</v>
      </c>
      <c r="D386" s="2" t="s">
        <v>138</v>
      </c>
      <c r="E386" s="1" t="s">
        <v>364</v>
      </c>
      <c r="F386" s="1" t="s">
        <v>47</v>
      </c>
      <c r="G386" s="1" t="s">
        <v>64</v>
      </c>
      <c r="H386" s="4" t="s">
        <v>385</v>
      </c>
      <c r="I386" s="1" t="s">
        <v>388</v>
      </c>
      <c r="J386" s="1" t="s">
        <v>653</v>
      </c>
      <c r="K386" s="3">
        <v>3.5276620370370375E-3</v>
      </c>
      <c r="L386" s="3">
        <v>3.5520833333333329E-3</v>
      </c>
      <c r="M386" s="3">
        <v>-2.442129629629539E-5</v>
      </c>
    </row>
    <row r="387" spans="1:13" x14ac:dyDescent="0.25">
      <c r="A387" s="1">
        <v>2025</v>
      </c>
      <c r="B387" s="4">
        <v>39416</v>
      </c>
      <c r="C387" s="1">
        <f t="shared" ref="C387:C428" si="6">A387-YEAR(B387)</f>
        <v>14</v>
      </c>
      <c r="D387" s="2" t="s">
        <v>138</v>
      </c>
      <c r="E387" s="1" t="s">
        <v>364</v>
      </c>
      <c r="F387" s="1" t="s">
        <v>47</v>
      </c>
      <c r="G387" s="1" t="s">
        <v>64</v>
      </c>
      <c r="H387" s="4" t="s">
        <v>385</v>
      </c>
      <c r="I387" s="1" t="s">
        <v>388</v>
      </c>
      <c r="J387" s="1" t="s">
        <v>12</v>
      </c>
      <c r="K387" s="3">
        <v>4.4629629629629631E-4</v>
      </c>
      <c r="L387" s="3">
        <v>4.7604166666666671E-4</v>
      </c>
      <c r="M387" s="3">
        <v>-2.9745370370370407E-5</v>
      </c>
    </row>
    <row r="388" spans="1:13" x14ac:dyDescent="0.25">
      <c r="A388" s="1">
        <v>2025</v>
      </c>
      <c r="B388" s="4">
        <v>39416</v>
      </c>
      <c r="C388" s="1">
        <f t="shared" si="6"/>
        <v>14</v>
      </c>
      <c r="D388" s="2" t="s">
        <v>138</v>
      </c>
      <c r="E388" s="1" t="s">
        <v>364</v>
      </c>
      <c r="F388" s="1" t="s">
        <v>47</v>
      </c>
      <c r="G388" s="1" t="s">
        <v>64</v>
      </c>
      <c r="H388" s="4" t="s">
        <v>385</v>
      </c>
      <c r="I388" s="1" t="s">
        <v>388</v>
      </c>
      <c r="J388" s="1" t="s">
        <v>18</v>
      </c>
      <c r="K388" s="3">
        <v>8.7384259259259262E-4</v>
      </c>
      <c r="L388" s="3" t="s">
        <v>477</v>
      </c>
      <c r="M388" s="3">
        <v>-1.3888888888888913E-5</v>
      </c>
    </row>
    <row r="389" spans="1:13" x14ac:dyDescent="0.25">
      <c r="A389" s="1">
        <v>2025</v>
      </c>
      <c r="B389" s="4">
        <v>39259</v>
      </c>
      <c r="C389" s="1">
        <f t="shared" si="6"/>
        <v>14</v>
      </c>
      <c r="D389" s="2" t="s">
        <v>427</v>
      </c>
      <c r="E389" s="1" t="s">
        <v>364</v>
      </c>
      <c r="F389" s="1" t="s">
        <v>47</v>
      </c>
      <c r="G389" s="1" t="s">
        <v>64</v>
      </c>
      <c r="H389" s="4" t="s">
        <v>385</v>
      </c>
      <c r="I389" s="1" t="s">
        <v>388</v>
      </c>
      <c r="J389" s="1" t="s">
        <v>653</v>
      </c>
      <c r="K389" s="3">
        <v>7.1395833333333337E-3</v>
      </c>
      <c r="L389" s="3">
        <v>3.5520833333333329E-3</v>
      </c>
      <c r="M389" s="3">
        <v>3.5875000000000008E-3</v>
      </c>
    </row>
    <row r="390" spans="1:13" x14ac:dyDescent="0.25">
      <c r="A390" s="1">
        <v>2025</v>
      </c>
      <c r="B390" s="4">
        <v>39259</v>
      </c>
      <c r="C390" s="1">
        <f t="shared" si="6"/>
        <v>14</v>
      </c>
      <c r="D390" s="2" t="s">
        <v>427</v>
      </c>
      <c r="E390" s="1" t="s">
        <v>364</v>
      </c>
      <c r="F390" s="1" t="s">
        <v>47</v>
      </c>
      <c r="G390" s="1" t="s">
        <v>64</v>
      </c>
      <c r="H390" s="4" t="s">
        <v>385</v>
      </c>
      <c r="I390" s="1" t="s">
        <v>388</v>
      </c>
      <c r="J390" s="1" t="s">
        <v>12</v>
      </c>
      <c r="K390" s="3">
        <v>1.1118055555555556E-3</v>
      </c>
      <c r="L390" s="3">
        <v>4.7604166666666671E-4</v>
      </c>
      <c r="M390" s="3">
        <v>6.3576388888888884E-4</v>
      </c>
    </row>
    <row r="391" spans="1:13" x14ac:dyDescent="0.25">
      <c r="A391" s="1">
        <v>2025</v>
      </c>
      <c r="B391" s="4">
        <v>39783</v>
      </c>
      <c r="C391" s="1">
        <f t="shared" si="6"/>
        <v>13</v>
      </c>
      <c r="D391" s="2" t="s">
        <v>263</v>
      </c>
      <c r="E391" s="1" t="s">
        <v>369</v>
      </c>
      <c r="F391" s="1" t="s">
        <v>46</v>
      </c>
      <c r="G391" s="1" t="s">
        <v>64</v>
      </c>
      <c r="H391" s="4" t="s">
        <v>385</v>
      </c>
      <c r="I391" s="1" t="s">
        <v>388</v>
      </c>
      <c r="J391" s="1" t="s">
        <v>653</v>
      </c>
      <c r="K391" s="3">
        <v>4.3787037037037032E-3</v>
      </c>
      <c r="L391" s="3">
        <v>3.5520833333333329E-3</v>
      </c>
      <c r="M391" s="3">
        <v>8.2662037037037036E-4</v>
      </c>
    </row>
    <row r="392" spans="1:13" x14ac:dyDescent="0.25">
      <c r="A392" s="1">
        <v>2025</v>
      </c>
      <c r="B392" s="4">
        <v>39783</v>
      </c>
      <c r="C392" s="1">
        <f t="shared" si="6"/>
        <v>13</v>
      </c>
      <c r="D392" s="2" t="s">
        <v>263</v>
      </c>
      <c r="E392" s="1" t="s">
        <v>369</v>
      </c>
      <c r="F392" s="1" t="s">
        <v>46</v>
      </c>
      <c r="G392" s="1" t="s">
        <v>64</v>
      </c>
      <c r="H392" s="4" t="s">
        <v>385</v>
      </c>
      <c r="I392" s="1" t="s">
        <v>388</v>
      </c>
      <c r="J392" s="1" t="s">
        <v>12</v>
      </c>
      <c r="K392" s="3">
        <v>6.2314814814814817E-4</v>
      </c>
      <c r="L392" s="3">
        <v>4.8611111111111104E-4</v>
      </c>
      <c r="M392" s="3">
        <v>1.3703703703703713E-4</v>
      </c>
    </row>
    <row r="393" spans="1:13" x14ac:dyDescent="0.25">
      <c r="A393" s="1">
        <v>2025</v>
      </c>
      <c r="B393" s="4">
        <v>39783</v>
      </c>
      <c r="C393" s="1">
        <f t="shared" si="6"/>
        <v>13</v>
      </c>
      <c r="D393" s="2" t="s">
        <v>263</v>
      </c>
      <c r="E393" s="1" t="s">
        <v>369</v>
      </c>
      <c r="F393" s="1" t="s">
        <v>46</v>
      </c>
      <c r="G393" s="1" t="s">
        <v>64</v>
      </c>
      <c r="H393" s="4" t="s">
        <v>385</v>
      </c>
      <c r="I393" s="1" t="s">
        <v>388</v>
      </c>
      <c r="J393" s="1" t="s">
        <v>18</v>
      </c>
      <c r="K393" s="3">
        <v>1.3931712962962964E-3</v>
      </c>
      <c r="L393" s="3">
        <v>9.1932870370370378E-4</v>
      </c>
      <c r="M393" s="3">
        <v>4.7384259259259265E-4</v>
      </c>
    </row>
    <row r="394" spans="1:13" x14ac:dyDescent="0.25">
      <c r="A394" s="1">
        <v>2025</v>
      </c>
      <c r="B394" s="4">
        <v>39558</v>
      </c>
      <c r="C394" s="1">
        <f t="shared" si="6"/>
        <v>13</v>
      </c>
      <c r="D394" s="2" t="s">
        <v>265</v>
      </c>
      <c r="E394" s="1" t="s">
        <v>369</v>
      </c>
      <c r="F394" s="1" t="s">
        <v>46</v>
      </c>
      <c r="G394" s="1" t="s">
        <v>64</v>
      </c>
      <c r="H394" s="4" t="s">
        <v>385</v>
      </c>
      <c r="I394" s="1" t="s">
        <v>388</v>
      </c>
      <c r="J394" s="1" t="s">
        <v>653</v>
      </c>
      <c r="K394" s="3">
        <v>3.9855324074074073E-3</v>
      </c>
      <c r="L394" s="3">
        <v>3.5520833333333329E-3</v>
      </c>
      <c r="M394" s="3">
        <v>4.3344907407407438E-4</v>
      </c>
    </row>
    <row r="395" spans="1:13" x14ac:dyDescent="0.25">
      <c r="A395" s="1">
        <v>2025</v>
      </c>
      <c r="B395" s="4">
        <v>39558</v>
      </c>
      <c r="C395" s="1">
        <f t="shared" si="6"/>
        <v>13</v>
      </c>
      <c r="D395" s="2" t="s">
        <v>265</v>
      </c>
      <c r="E395" s="1" t="s">
        <v>369</v>
      </c>
      <c r="F395" s="1" t="s">
        <v>46</v>
      </c>
      <c r="G395" s="1" t="s">
        <v>64</v>
      </c>
      <c r="H395" s="4" t="s">
        <v>385</v>
      </c>
      <c r="I395" s="1" t="s">
        <v>388</v>
      </c>
      <c r="J395" s="1" t="s">
        <v>12</v>
      </c>
      <c r="K395" s="3">
        <v>4.8831018518518516E-4</v>
      </c>
      <c r="L395" s="3">
        <v>4.8611111111111104E-4</v>
      </c>
      <c r="M395" s="3">
        <v>2.199074074074115E-6</v>
      </c>
    </row>
    <row r="396" spans="1:13" x14ac:dyDescent="0.25">
      <c r="A396" s="1">
        <v>2025</v>
      </c>
      <c r="B396" s="4">
        <v>39558</v>
      </c>
      <c r="C396" s="1">
        <f t="shared" si="6"/>
        <v>13</v>
      </c>
      <c r="D396" s="2" t="s">
        <v>265</v>
      </c>
      <c r="E396" s="1" t="s">
        <v>369</v>
      </c>
      <c r="F396" s="1" t="s">
        <v>46</v>
      </c>
      <c r="G396" s="1" t="s">
        <v>64</v>
      </c>
      <c r="H396" s="4" t="s">
        <v>385</v>
      </c>
      <c r="I396" s="1" t="s">
        <v>388</v>
      </c>
      <c r="J396" s="1" t="s">
        <v>18</v>
      </c>
      <c r="K396" s="3">
        <v>9.6562500000000012E-4</v>
      </c>
      <c r="L396" s="3">
        <v>9.1932870370370378E-4</v>
      </c>
      <c r="M396" s="3">
        <v>4.6296296296296341E-5</v>
      </c>
    </row>
    <row r="397" spans="1:13" x14ac:dyDescent="0.25">
      <c r="A397" s="1">
        <v>2025</v>
      </c>
      <c r="B397" s="4">
        <v>39198</v>
      </c>
      <c r="C397" s="1">
        <f t="shared" si="6"/>
        <v>14</v>
      </c>
      <c r="D397" s="2" t="s">
        <v>408</v>
      </c>
      <c r="E397" s="1" t="s">
        <v>369</v>
      </c>
      <c r="F397" s="1" t="s">
        <v>47</v>
      </c>
      <c r="G397" s="1" t="s">
        <v>64</v>
      </c>
      <c r="H397" s="4" t="s">
        <v>385</v>
      </c>
      <c r="I397" s="1" t="s">
        <v>388</v>
      </c>
      <c r="J397" s="1" t="s">
        <v>653</v>
      </c>
      <c r="K397" s="3">
        <v>3.674652777777778E-3</v>
      </c>
      <c r="L397" s="3">
        <v>3.5520833333333329E-3</v>
      </c>
      <c r="M397" s="3">
        <v>1.2256944444444511E-4</v>
      </c>
    </row>
    <row r="398" spans="1:13" x14ac:dyDescent="0.25">
      <c r="A398" s="1">
        <v>2025</v>
      </c>
      <c r="B398" s="4">
        <v>39198</v>
      </c>
      <c r="C398" s="1">
        <f t="shared" si="6"/>
        <v>14</v>
      </c>
      <c r="D398" s="2" t="s">
        <v>408</v>
      </c>
      <c r="E398" s="1" t="s">
        <v>369</v>
      </c>
      <c r="F398" s="1" t="s">
        <v>47</v>
      </c>
      <c r="G398" s="1" t="s">
        <v>64</v>
      </c>
      <c r="H398" s="4" t="s">
        <v>385</v>
      </c>
      <c r="I398" s="1" t="s">
        <v>388</v>
      </c>
      <c r="J398" s="1" t="s">
        <v>12</v>
      </c>
      <c r="K398" s="3">
        <v>4.6527777777777784E-4</v>
      </c>
      <c r="L398" s="3">
        <v>4.7604166666666671E-4</v>
      </c>
      <c r="M398" s="3">
        <v>-1.0763888888888878E-5</v>
      </c>
    </row>
    <row r="399" spans="1:13" x14ac:dyDescent="0.25">
      <c r="A399" s="1">
        <v>2025</v>
      </c>
      <c r="B399" s="4">
        <v>39198</v>
      </c>
      <c r="C399" s="1">
        <f t="shared" si="6"/>
        <v>14</v>
      </c>
      <c r="D399" s="2" t="s">
        <v>408</v>
      </c>
      <c r="E399" s="1" t="s">
        <v>369</v>
      </c>
      <c r="F399" s="1" t="s">
        <v>47</v>
      </c>
      <c r="G399" s="1" t="s">
        <v>64</v>
      </c>
      <c r="H399" s="4" t="s">
        <v>385</v>
      </c>
      <c r="I399" s="1" t="s">
        <v>388</v>
      </c>
      <c r="J399" s="1" t="s">
        <v>18</v>
      </c>
      <c r="K399" s="3">
        <v>1.0307870370370371E-3</v>
      </c>
      <c r="L399" s="3" t="s">
        <v>477</v>
      </c>
      <c r="M399" s="3">
        <v>1.4305555555555556E-4</v>
      </c>
    </row>
    <row r="400" spans="1:13" x14ac:dyDescent="0.25">
      <c r="A400" s="1">
        <v>2025</v>
      </c>
      <c r="B400" s="4">
        <v>40632</v>
      </c>
      <c r="C400" s="1">
        <f t="shared" si="6"/>
        <v>10</v>
      </c>
      <c r="D400" s="2" t="s">
        <v>133</v>
      </c>
      <c r="E400" s="1" t="s">
        <v>364</v>
      </c>
      <c r="F400" s="1" t="s">
        <v>44</v>
      </c>
      <c r="G400" s="1" t="s">
        <v>64</v>
      </c>
      <c r="H400" s="4" t="s">
        <v>385</v>
      </c>
      <c r="I400" s="1" t="s">
        <v>388</v>
      </c>
      <c r="J400" s="1" t="s">
        <v>653</v>
      </c>
      <c r="K400" s="3">
        <v>5.2033564814814815E-3</v>
      </c>
      <c r="L400" s="3">
        <v>3.8194444444444443E-3</v>
      </c>
      <c r="M400" s="3">
        <v>1.3839120370370372E-3</v>
      </c>
    </row>
    <row r="401" spans="1:13" x14ac:dyDescent="0.25">
      <c r="A401" s="1">
        <v>2025</v>
      </c>
      <c r="B401" s="4">
        <v>40632</v>
      </c>
      <c r="C401" s="1">
        <f t="shared" si="6"/>
        <v>10</v>
      </c>
      <c r="D401" s="2" t="s">
        <v>133</v>
      </c>
      <c r="E401" s="1" t="s">
        <v>364</v>
      </c>
      <c r="F401" s="1" t="s">
        <v>44</v>
      </c>
      <c r="G401" s="1" t="s">
        <v>64</v>
      </c>
      <c r="H401" s="4" t="s">
        <v>385</v>
      </c>
      <c r="I401" s="1" t="s">
        <v>388</v>
      </c>
      <c r="J401" s="1" t="s">
        <v>12</v>
      </c>
      <c r="K401" s="3">
        <v>7.5555555555555554E-4</v>
      </c>
      <c r="L401" s="3">
        <v>5.4976851851851855E-4</v>
      </c>
      <c r="M401" s="3">
        <v>2.0578703703703698E-4</v>
      </c>
    </row>
    <row r="402" spans="1:13" x14ac:dyDescent="0.25">
      <c r="A402" s="1">
        <v>2025</v>
      </c>
      <c r="B402" s="4">
        <v>39569</v>
      </c>
      <c r="C402" s="1">
        <f t="shared" si="6"/>
        <v>13</v>
      </c>
      <c r="D402" s="2" t="s">
        <v>410</v>
      </c>
      <c r="E402" s="1" t="s">
        <v>369</v>
      </c>
      <c r="F402" s="1" t="s">
        <v>46</v>
      </c>
      <c r="G402" s="1" t="s">
        <v>64</v>
      </c>
      <c r="H402" s="4" t="s">
        <v>384</v>
      </c>
      <c r="I402" s="1" t="s">
        <v>388</v>
      </c>
      <c r="J402" s="1" t="s">
        <v>653</v>
      </c>
      <c r="K402" s="3">
        <v>4.9106481481481475E-3</v>
      </c>
      <c r="L402" s="3">
        <v>3.5520833333333329E-3</v>
      </c>
      <c r="M402" s="3">
        <v>1.3585648148148146E-3</v>
      </c>
    </row>
    <row r="403" spans="1:13" x14ac:dyDescent="0.25">
      <c r="A403" s="1">
        <v>2025</v>
      </c>
      <c r="B403" s="4">
        <v>39569</v>
      </c>
      <c r="C403" s="1">
        <f t="shared" si="6"/>
        <v>13</v>
      </c>
      <c r="D403" s="2" t="s">
        <v>410</v>
      </c>
      <c r="E403" s="1" t="s">
        <v>369</v>
      </c>
      <c r="F403" s="1" t="s">
        <v>46</v>
      </c>
      <c r="G403" s="1" t="s">
        <v>64</v>
      </c>
      <c r="H403" s="4" t="s">
        <v>384</v>
      </c>
      <c r="I403" s="1" t="s">
        <v>388</v>
      </c>
      <c r="J403" s="1" t="s">
        <v>20</v>
      </c>
      <c r="K403" s="3">
        <v>1.7391203703703703E-3</v>
      </c>
      <c r="L403" s="3">
        <v>1.0333333333333334E-3</v>
      </c>
      <c r="M403" s="3">
        <v>7.0578703703703689E-4</v>
      </c>
    </row>
    <row r="404" spans="1:13" x14ac:dyDescent="0.25">
      <c r="A404" s="1">
        <v>2025</v>
      </c>
      <c r="B404" s="4">
        <v>39569</v>
      </c>
      <c r="C404" s="1">
        <f t="shared" si="6"/>
        <v>13</v>
      </c>
      <c r="D404" s="2" t="s">
        <v>410</v>
      </c>
      <c r="E404" s="1" t="s">
        <v>369</v>
      </c>
      <c r="F404" s="1" t="s">
        <v>46</v>
      </c>
      <c r="G404" s="1" t="s">
        <v>64</v>
      </c>
      <c r="H404" s="4" t="s">
        <v>384</v>
      </c>
      <c r="I404" s="1" t="s">
        <v>388</v>
      </c>
      <c r="J404" s="1" t="s">
        <v>11</v>
      </c>
      <c r="K404" s="3">
        <v>6.0046296296296302E-4</v>
      </c>
      <c r="L404" s="3">
        <v>4.3981481481481481E-4</v>
      </c>
      <c r="M404" s="3">
        <v>1.6064814814814821E-4</v>
      </c>
    </row>
    <row r="405" spans="1:13" x14ac:dyDescent="0.25">
      <c r="A405" s="1">
        <v>2025</v>
      </c>
      <c r="B405" s="4">
        <v>38990</v>
      </c>
      <c r="C405" s="1">
        <f t="shared" si="6"/>
        <v>15</v>
      </c>
      <c r="D405" s="2" t="s">
        <v>405</v>
      </c>
      <c r="E405" s="1" t="s">
        <v>362</v>
      </c>
      <c r="F405" s="1" t="s">
        <v>47</v>
      </c>
      <c r="G405" s="1" t="s">
        <v>64</v>
      </c>
      <c r="H405" s="4" t="s">
        <v>384</v>
      </c>
      <c r="I405" s="1" t="s">
        <v>388</v>
      </c>
      <c r="J405" s="1" t="s">
        <v>653</v>
      </c>
      <c r="K405" s="3">
        <v>3.6587962962962963E-3</v>
      </c>
      <c r="L405" s="3">
        <v>3.3872685185185182E-3</v>
      </c>
      <c r="M405" s="3">
        <v>2.7152777777777809E-4</v>
      </c>
    </row>
    <row r="406" spans="1:13" x14ac:dyDescent="0.25">
      <c r="A406" s="1">
        <v>2025</v>
      </c>
      <c r="B406" s="4">
        <v>38990</v>
      </c>
      <c r="C406" s="1">
        <f t="shared" si="6"/>
        <v>15</v>
      </c>
      <c r="D406" s="2" t="s">
        <v>405</v>
      </c>
      <c r="E406" s="1" t="s">
        <v>362</v>
      </c>
      <c r="F406" s="1" t="s">
        <v>47</v>
      </c>
      <c r="G406" s="1" t="s">
        <v>64</v>
      </c>
      <c r="H406" s="4" t="s">
        <v>384</v>
      </c>
      <c r="I406" s="1" t="s">
        <v>388</v>
      </c>
      <c r="J406" s="1" t="s">
        <v>11</v>
      </c>
      <c r="K406" s="3">
        <v>4.0833333333333336E-4</v>
      </c>
      <c r="L406" s="3" t="s">
        <v>483</v>
      </c>
      <c r="M406" s="3">
        <v>1.7708333333333335E-5</v>
      </c>
    </row>
    <row r="407" spans="1:13" x14ac:dyDescent="0.25">
      <c r="A407" s="1">
        <v>2025</v>
      </c>
      <c r="B407" s="4">
        <v>39727</v>
      </c>
      <c r="C407" s="1">
        <f t="shared" si="6"/>
        <v>13</v>
      </c>
      <c r="D407" s="2" t="s">
        <v>409</v>
      </c>
      <c r="E407" s="1" t="s">
        <v>369</v>
      </c>
      <c r="F407" s="1" t="s">
        <v>46</v>
      </c>
      <c r="G407" s="1" t="s">
        <v>64</v>
      </c>
      <c r="H407" s="4" t="s">
        <v>384</v>
      </c>
      <c r="I407" s="1" t="s">
        <v>388</v>
      </c>
      <c r="J407" s="1" t="s">
        <v>20</v>
      </c>
      <c r="K407" s="3">
        <v>1.1104166666666667E-3</v>
      </c>
      <c r="L407" s="3">
        <v>1.0333333333333334E-3</v>
      </c>
      <c r="M407" s="3">
        <v>7.7083333333333301E-5</v>
      </c>
    </row>
    <row r="408" spans="1:13" x14ac:dyDescent="0.25">
      <c r="A408" s="1">
        <v>2025</v>
      </c>
      <c r="B408" s="4">
        <v>39727</v>
      </c>
      <c r="C408" s="1">
        <f t="shared" si="6"/>
        <v>13</v>
      </c>
      <c r="D408" s="2" t="s">
        <v>409</v>
      </c>
      <c r="E408" s="1" t="s">
        <v>369</v>
      </c>
      <c r="F408" s="1" t="s">
        <v>46</v>
      </c>
      <c r="G408" s="1" t="s">
        <v>64</v>
      </c>
      <c r="H408" s="4" t="s">
        <v>384</v>
      </c>
      <c r="I408" s="1" t="s">
        <v>388</v>
      </c>
      <c r="J408" s="1" t="s">
        <v>11</v>
      </c>
      <c r="K408" s="3">
        <v>5.2152777777777777E-4</v>
      </c>
      <c r="L408" s="3">
        <v>4.3981481481481481E-4</v>
      </c>
      <c r="M408" s="3">
        <v>8.1712962962962956E-5</v>
      </c>
    </row>
    <row r="409" spans="1:13" x14ac:dyDescent="0.25">
      <c r="A409" s="1">
        <v>2025</v>
      </c>
      <c r="B409" s="4">
        <v>38832</v>
      </c>
      <c r="C409" s="1">
        <f t="shared" si="6"/>
        <v>15</v>
      </c>
      <c r="D409" s="2" t="s">
        <v>346</v>
      </c>
      <c r="E409" s="1" t="s">
        <v>376</v>
      </c>
      <c r="F409" s="1" t="s">
        <v>47</v>
      </c>
      <c r="G409" s="1" t="s">
        <v>64</v>
      </c>
      <c r="H409" s="4" t="s">
        <v>384</v>
      </c>
      <c r="I409" s="1" t="s">
        <v>388</v>
      </c>
      <c r="J409" s="1" t="s">
        <v>653</v>
      </c>
      <c r="K409" s="3">
        <v>4.0527777777777775E-3</v>
      </c>
      <c r="L409" s="3">
        <v>3.3872685185185182E-3</v>
      </c>
      <c r="M409" s="3">
        <v>6.6550925925925935E-4</v>
      </c>
    </row>
    <row r="410" spans="1:13" x14ac:dyDescent="0.25">
      <c r="A410" s="1">
        <v>2025</v>
      </c>
      <c r="B410" s="4">
        <v>38832</v>
      </c>
      <c r="C410" s="1">
        <f t="shared" si="6"/>
        <v>15</v>
      </c>
      <c r="D410" s="2" t="s">
        <v>346</v>
      </c>
      <c r="E410" s="1" t="s">
        <v>376</v>
      </c>
      <c r="F410" s="1" t="s">
        <v>47</v>
      </c>
      <c r="G410" s="1" t="s">
        <v>64</v>
      </c>
      <c r="H410" s="4" t="s">
        <v>384</v>
      </c>
      <c r="I410" s="1" t="s">
        <v>388</v>
      </c>
      <c r="J410" s="1" t="s">
        <v>11</v>
      </c>
      <c r="K410" s="3">
        <v>4.3472222222222225E-4</v>
      </c>
      <c r="L410" s="3" t="s">
        <v>483</v>
      </c>
      <c r="M410" s="3">
        <v>4.4097222222222226E-5</v>
      </c>
    </row>
    <row r="411" spans="1:13" x14ac:dyDescent="0.25">
      <c r="A411" s="1">
        <v>2025</v>
      </c>
      <c r="B411" s="4">
        <v>39447</v>
      </c>
      <c r="C411" s="1">
        <f t="shared" si="6"/>
        <v>13</v>
      </c>
      <c r="D411" s="2" t="s">
        <v>406</v>
      </c>
      <c r="E411" s="1" t="s">
        <v>369</v>
      </c>
      <c r="F411" s="1" t="s">
        <v>46</v>
      </c>
      <c r="G411" s="1" t="s">
        <v>64</v>
      </c>
      <c r="H411" s="4" t="s">
        <v>384</v>
      </c>
      <c r="I411" s="1" t="s">
        <v>388</v>
      </c>
      <c r="J411" s="1" t="s">
        <v>653</v>
      </c>
      <c r="K411" s="3">
        <v>3.8089120370370369E-3</v>
      </c>
      <c r="L411" s="3">
        <v>3.5520833333333329E-3</v>
      </c>
      <c r="M411" s="3">
        <v>2.5682870370370399E-4</v>
      </c>
    </row>
    <row r="412" spans="1:13" x14ac:dyDescent="0.25">
      <c r="A412" s="1">
        <v>2025</v>
      </c>
      <c r="B412" s="4">
        <v>39447</v>
      </c>
      <c r="C412" s="1">
        <f t="shared" si="6"/>
        <v>13</v>
      </c>
      <c r="D412" s="2" t="s">
        <v>406</v>
      </c>
      <c r="E412" s="1" t="s">
        <v>369</v>
      </c>
      <c r="F412" s="1" t="s">
        <v>46</v>
      </c>
      <c r="G412" s="1" t="s">
        <v>64</v>
      </c>
      <c r="H412" s="4" t="s">
        <v>384</v>
      </c>
      <c r="I412" s="1" t="s">
        <v>388</v>
      </c>
      <c r="J412" s="1" t="s">
        <v>20</v>
      </c>
      <c r="K412" s="3">
        <v>1.1027777777777778E-3</v>
      </c>
      <c r="L412" s="3">
        <v>1.0333333333333334E-3</v>
      </c>
      <c r="M412" s="3">
        <v>6.9444444444444458E-5</v>
      </c>
    </row>
    <row r="413" spans="1:13" x14ac:dyDescent="0.25">
      <c r="A413" s="1">
        <v>2025</v>
      </c>
      <c r="B413" s="4">
        <v>39447</v>
      </c>
      <c r="C413" s="1">
        <f t="shared" si="6"/>
        <v>13</v>
      </c>
      <c r="D413" s="2" t="s">
        <v>406</v>
      </c>
      <c r="E413" s="1" t="s">
        <v>369</v>
      </c>
      <c r="F413" s="1" t="s">
        <v>46</v>
      </c>
      <c r="G413" s="1" t="s">
        <v>64</v>
      </c>
      <c r="H413" s="4" t="s">
        <v>384</v>
      </c>
      <c r="I413" s="1" t="s">
        <v>388</v>
      </c>
      <c r="J413" s="1" t="s">
        <v>11</v>
      </c>
      <c r="K413" s="3">
        <v>4.814814814814815E-4</v>
      </c>
      <c r="L413" s="3">
        <v>4.3981481481481481E-4</v>
      </c>
      <c r="M413" s="3">
        <v>4.1666666666666686E-5</v>
      </c>
    </row>
    <row r="414" spans="1:13" x14ac:dyDescent="0.25">
      <c r="A414" s="1">
        <v>2025</v>
      </c>
      <c r="B414" s="4">
        <v>39416</v>
      </c>
      <c r="C414" s="1">
        <f t="shared" si="6"/>
        <v>14</v>
      </c>
      <c r="D414" s="2" t="s">
        <v>138</v>
      </c>
      <c r="E414" s="1" t="s">
        <v>364</v>
      </c>
      <c r="F414" s="1" t="s">
        <v>47</v>
      </c>
      <c r="G414" s="1" t="s">
        <v>64</v>
      </c>
      <c r="H414" s="4" t="s">
        <v>384</v>
      </c>
      <c r="I414" s="1" t="s">
        <v>388</v>
      </c>
      <c r="J414" s="1" t="s">
        <v>653</v>
      </c>
      <c r="K414" s="3">
        <v>3.5905092592592594E-3</v>
      </c>
      <c r="L414" s="3">
        <v>3.5520833333333329E-3</v>
      </c>
      <c r="M414" s="3">
        <v>3.8425925925926561E-5</v>
      </c>
    </row>
    <row r="415" spans="1:13" x14ac:dyDescent="0.25">
      <c r="A415" s="1">
        <v>2025</v>
      </c>
      <c r="B415" s="4">
        <v>39416</v>
      </c>
      <c r="C415" s="1">
        <f t="shared" si="6"/>
        <v>14</v>
      </c>
      <c r="D415" s="2" t="s">
        <v>138</v>
      </c>
      <c r="E415" s="1" t="s">
        <v>364</v>
      </c>
      <c r="F415" s="1" t="s">
        <v>47</v>
      </c>
      <c r="G415" s="1" t="s">
        <v>64</v>
      </c>
      <c r="H415" s="4" t="s">
        <v>384</v>
      </c>
      <c r="I415" s="1" t="s">
        <v>388</v>
      </c>
      <c r="J415" s="1" t="s">
        <v>20</v>
      </c>
      <c r="K415" s="3">
        <v>1.0077546296296295E-3</v>
      </c>
      <c r="L415" s="3">
        <v>1.0333333333333334E-3</v>
      </c>
      <c r="M415" s="3">
        <v>-2.5578703703703874E-5</v>
      </c>
    </row>
    <row r="416" spans="1:13" x14ac:dyDescent="0.25">
      <c r="A416" s="1">
        <v>2025</v>
      </c>
      <c r="B416" s="4">
        <v>39416</v>
      </c>
      <c r="C416" s="1">
        <f t="shared" si="6"/>
        <v>14</v>
      </c>
      <c r="D416" s="2" t="s">
        <v>138</v>
      </c>
      <c r="E416" s="1" t="s">
        <v>364</v>
      </c>
      <c r="F416" s="1" t="s">
        <v>47</v>
      </c>
      <c r="G416" s="1" t="s">
        <v>64</v>
      </c>
      <c r="H416" s="4" t="s">
        <v>384</v>
      </c>
      <c r="I416" s="1" t="s">
        <v>388</v>
      </c>
      <c r="J416" s="1" t="s">
        <v>11</v>
      </c>
      <c r="K416" s="3">
        <v>4.0439814814814814E-4</v>
      </c>
      <c r="L416" s="3" t="s">
        <v>472</v>
      </c>
      <c r="M416" s="3">
        <v>-1.0995370370370358E-5</v>
      </c>
    </row>
    <row r="417" spans="1:13" x14ac:dyDescent="0.25">
      <c r="A417" s="1">
        <v>2025</v>
      </c>
      <c r="B417" s="4">
        <v>39783</v>
      </c>
      <c r="C417" s="1">
        <f t="shared" si="6"/>
        <v>13</v>
      </c>
      <c r="D417" s="2" t="s">
        <v>263</v>
      </c>
      <c r="E417" s="1" t="s">
        <v>369</v>
      </c>
      <c r="F417" s="1" t="s">
        <v>46</v>
      </c>
      <c r="G417" s="1" t="s">
        <v>64</v>
      </c>
      <c r="H417" s="4" t="s">
        <v>384</v>
      </c>
      <c r="I417" s="1" t="s">
        <v>388</v>
      </c>
      <c r="J417" s="1" t="s">
        <v>653</v>
      </c>
      <c r="K417" s="3">
        <v>4.3460648148148148E-3</v>
      </c>
      <c r="L417" s="3">
        <v>3.5520833333333329E-3</v>
      </c>
      <c r="M417" s="3">
        <v>7.9398148148148188E-4</v>
      </c>
    </row>
    <row r="418" spans="1:13" x14ac:dyDescent="0.25">
      <c r="A418" s="1">
        <v>2025</v>
      </c>
      <c r="B418" s="4">
        <v>39783</v>
      </c>
      <c r="C418" s="1">
        <f t="shared" si="6"/>
        <v>13</v>
      </c>
      <c r="D418" s="2" t="s">
        <v>263</v>
      </c>
      <c r="E418" s="1" t="s">
        <v>369</v>
      </c>
      <c r="F418" s="1" t="s">
        <v>46</v>
      </c>
      <c r="G418" s="1" t="s">
        <v>64</v>
      </c>
      <c r="H418" s="4" t="s">
        <v>384</v>
      </c>
      <c r="I418" s="1" t="s">
        <v>388</v>
      </c>
      <c r="J418" s="1" t="s">
        <v>11</v>
      </c>
      <c r="K418" s="3">
        <v>5.9212962962962962E-4</v>
      </c>
      <c r="L418" s="3">
        <v>4.3981481481481481E-4</v>
      </c>
      <c r="M418" s="3">
        <v>1.5231481481481481E-4</v>
      </c>
    </row>
    <row r="419" spans="1:13" x14ac:dyDescent="0.25">
      <c r="A419" s="1">
        <v>2025</v>
      </c>
      <c r="B419" s="4">
        <v>39429</v>
      </c>
      <c r="C419" s="1">
        <f t="shared" si="6"/>
        <v>14</v>
      </c>
      <c r="D419" s="2" t="s">
        <v>342</v>
      </c>
      <c r="E419" s="1" t="s">
        <v>376</v>
      </c>
      <c r="F419" s="1" t="s">
        <v>47</v>
      </c>
      <c r="G419" s="1" t="s">
        <v>64</v>
      </c>
      <c r="H419" s="4" t="s">
        <v>384</v>
      </c>
      <c r="I419" s="1" t="s">
        <v>388</v>
      </c>
      <c r="J419" s="1" t="s">
        <v>653</v>
      </c>
      <c r="K419" s="3">
        <v>4.3510416666666671E-3</v>
      </c>
      <c r="L419" s="3">
        <v>3.5520833333333329E-3</v>
      </c>
      <c r="M419" s="3">
        <v>7.9895833333333425E-4</v>
      </c>
    </row>
    <row r="420" spans="1:13" x14ac:dyDescent="0.25">
      <c r="A420" s="1">
        <v>2025</v>
      </c>
      <c r="B420" s="4">
        <v>39558</v>
      </c>
      <c r="C420" s="1">
        <f t="shared" si="6"/>
        <v>13</v>
      </c>
      <c r="D420" s="2" t="s">
        <v>265</v>
      </c>
      <c r="E420" s="1" t="s">
        <v>369</v>
      </c>
      <c r="F420" s="1" t="s">
        <v>46</v>
      </c>
      <c r="G420" s="1" t="s">
        <v>64</v>
      </c>
      <c r="H420" s="4" t="s">
        <v>384</v>
      </c>
      <c r="I420" s="1" t="s">
        <v>388</v>
      </c>
      <c r="J420" s="1" t="s">
        <v>653</v>
      </c>
      <c r="K420" s="3">
        <v>4.0075231481481481E-3</v>
      </c>
      <c r="L420" s="3">
        <v>3.5520833333333329E-3</v>
      </c>
      <c r="M420" s="3">
        <v>4.554398148148152E-4</v>
      </c>
    </row>
    <row r="421" spans="1:13" x14ac:dyDescent="0.25">
      <c r="A421" s="1">
        <v>2025</v>
      </c>
      <c r="B421" s="4">
        <v>39558</v>
      </c>
      <c r="C421" s="1">
        <f t="shared" si="6"/>
        <v>13</v>
      </c>
      <c r="D421" s="2" t="s">
        <v>265</v>
      </c>
      <c r="E421" s="1" t="s">
        <v>369</v>
      </c>
      <c r="F421" s="1" t="s">
        <v>46</v>
      </c>
      <c r="G421" s="1" t="s">
        <v>64</v>
      </c>
      <c r="H421" s="4" t="s">
        <v>384</v>
      </c>
      <c r="I421" s="1" t="s">
        <v>388</v>
      </c>
      <c r="J421" s="1" t="s">
        <v>20</v>
      </c>
      <c r="K421" s="3">
        <v>1.1064814814814815E-3</v>
      </c>
      <c r="L421" s="3">
        <v>1.0333333333333334E-3</v>
      </c>
      <c r="M421" s="3">
        <v>7.3148148148148139E-5</v>
      </c>
    </row>
    <row r="422" spans="1:13" x14ac:dyDescent="0.25">
      <c r="A422" s="1">
        <v>2025</v>
      </c>
      <c r="B422" s="4">
        <v>39558</v>
      </c>
      <c r="C422" s="1">
        <f t="shared" si="6"/>
        <v>13</v>
      </c>
      <c r="D422" s="2" t="s">
        <v>265</v>
      </c>
      <c r="E422" s="1" t="s">
        <v>369</v>
      </c>
      <c r="F422" s="1" t="s">
        <v>46</v>
      </c>
      <c r="G422" s="1" t="s">
        <v>64</v>
      </c>
      <c r="H422" s="4" t="s">
        <v>384</v>
      </c>
      <c r="I422" s="1" t="s">
        <v>388</v>
      </c>
      <c r="J422" s="1" t="s">
        <v>11</v>
      </c>
      <c r="K422" s="3">
        <v>4.5763888888888888E-4</v>
      </c>
      <c r="L422" s="3">
        <v>4.3981481481481481E-4</v>
      </c>
      <c r="M422" s="3">
        <v>1.7824074074074075E-5</v>
      </c>
    </row>
    <row r="423" spans="1:13" x14ac:dyDescent="0.25">
      <c r="A423" s="1">
        <v>2025</v>
      </c>
      <c r="B423" s="4">
        <v>40178</v>
      </c>
      <c r="C423" s="1">
        <f t="shared" si="6"/>
        <v>11</v>
      </c>
      <c r="D423" s="2" t="s">
        <v>258</v>
      </c>
      <c r="E423" s="1" t="s">
        <v>369</v>
      </c>
      <c r="F423" s="1" t="s">
        <v>45</v>
      </c>
      <c r="G423" s="1" t="s">
        <v>64</v>
      </c>
      <c r="H423" s="4" t="s">
        <v>384</v>
      </c>
      <c r="I423" s="1" t="s">
        <v>388</v>
      </c>
      <c r="J423" s="1" t="s">
        <v>653</v>
      </c>
      <c r="K423" s="3">
        <v>6.1795138888888889E-3</v>
      </c>
      <c r="L423" s="3">
        <v>3.8194444444444443E-3</v>
      </c>
      <c r="M423" s="3">
        <v>2.3600694444444446E-3</v>
      </c>
    </row>
    <row r="424" spans="1:13" x14ac:dyDescent="0.25">
      <c r="A424" s="1">
        <v>2025</v>
      </c>
      <c r="B424" s="4">
        <v>40178</v>
      </c>
      <c r="C424" s="1">
        <f t="shared" si="6"/>
        <v>11</v>
      </c>
      <c r="D424" s="2" t="s">
        <v>258</v>
      </c>
      <c r="E424" s="1" t="s">
        <v>369</v>
      </c>
      <c r="F424" s="1" t="s">
        <v>45</v>
      </c>
      <c r="G424" s="1" t="s">
        <v>64</v>
      </c>
      <c r="H424" s="4" t="s">
        <v>384</v>
      </c>
      <c r="I424" s="1" t="s">
        <v>388</v>
      </c>
      <c r="J424" s="1" t="s">
        <v>20</v>
      </c>
      <c r="K424" s="3">
        <v>1.9686342592592594E-3</v>
      </c>
      <c r="L424" s="3">
        <v>1.1574074074074073E-3</v>
      </c>
      <c r="M424" s="3">
        <v>8.1122685185185204E-4</v>
      </c>
    </row>
    <row r="425" spans="1:13" x14ac:dyDescent="0.25">
      <c r="A425" s="1">
        <v>2025</v>
      </c>
      <c r="B425" s="4">
        <v>40178</v>
      </c>
      <c r="C425" s="1">
        <f t="shared" si="6"/>
        <v>11</v>
      </c>
      <c r="D425" s="2" t="s">
        <v>258</v>
      </c>
      <c r="E425" s="1" t="s">
        <v>369</v>
      </c>
      <c r="F425" s="1" t="s">
        <v>45</v>
      </c>
      <c r="G425" s="1" t="s">
        <v>64</v>
      </c>
      <c r="H425" s="4" t="s">
        <v>384</v>
      </c>
      <c r="I425" s="1" t="s">
        <v>388</v>
      </c>
      <c r="J425" s="1" t="s">
        <v>11</v>
      </c>
      <c r="K425" s="3">
        <v>8.0011574074074067E-4</v>
      </c>
      <c r="L425" s="3">
        <v>4.8912037037037034E-4</v>
      </c>
      <c r="M425" s="3">
        <v>3.1099537037037033E-4</v>
      </c>
    </row>
    <row r="426" spans="1:13" x14ac:dyDescent="0.25">
      <c r="A426" s="1">
        <v>2025</v>
      </c>
      <c r="B426" s="4">
        <v>39198</v>
      </c>
      <c r="C426" s="1">
        <f t="shared" si="6"/>
        <v>14</v>
      </c>
      <c r="D426" s="2" t="s">
        <v>408</v>
      </c>
      <c r="E426" s="1" t="s">
        <v>369</v>
      </c>
      <c r="F426" s="1" t="s">
        <v>47</v>
      </c>
      <c r="G426" s="1" t="s">
        <v>64</v>
      </c>
      <c r="H426" s="4" t="s">
        <v>384</v>
      </c>
      <c r="I426" s="1" t="s">
        <v>388</v>
      </c>
      <c r="J426" s="1" t="s">
        <v>653</v>
      </c>
      <c r="K426" s="3">
        <v>3.834722222222222E-3</v>
      </c>
      <c r="L426" s="3">
        <v>3.5520833333333329E-3</v>
      </c>
      <c r="M426" s="3">
        <v>2.8263888888888913E-4</v>
      </c>
    </row>
    <row r="427" spans="1:13" x14ac:dyDescent="0.25">
      <c r="A427" s="1">
        <v>2025</v>
      </c>
      <c r="B427" s="4">
        <v>39198</v>
      </c>
      <c r="C427" s="1">
        <f t="shared" si="6"/>
        <v>14</v>
      </c>
      <c r="D427" s="2" t="s">
        <v>408</v>
      </c>
      <c r="E427" s="1" t="s">
        <v>369</v>
      </c>
      <c r="F427" s="1" t="s">
        <v>47</v>
      </c>
      <c r="G427" s="1" t="s">
        <v>64</v>
      </c>
      <c r="H427" s="4" t="s">
        <v>384</v>
      </c>
      <c r="I427" s="1" t="s">
        <v>388</v>
      </c>
      <c r="J427" s="1" t="s">
        <v>20</v>
      </c>
      <c r="K427" s="3">
        <v>1.0908564814814815E-3</v>
      </c>
      <c r="L427" s="3">
        <v>1.0333333333333334E-3</v>
      </c>
      <c r="M427" s="3">
        <v>5.7523148148148125E-5</v>
      </c>
    </row>
    <row r="428" spans="1:13" x14ac:dyDescent="0.25">
      <c r="A428" s="1">
        <v>2025</v>
      </c>
      <c r="B428" s="4">
        <v>39198</v>
      </c>
      <c r="C428" s="1">
        <f t="shared" si="6"/>
        <v>14</v>
      </c>
      <c r="D428" s="2" t="s">
        <v>408</v>
      </c>
      <c r="E428" s="1" t="s">
        <v>369</v>
      </c>
      <c r="F428" s="1" t="s">
        <v>47</v>
      </c>
      <c r="G428" s="1" t="s">
        <v>64</v>
      </c>
      <c r="H428" s="4" t="s">
        <v>384</v>
      </c>
      <c r="I428" s="1" t="s">
        <v>388</v>
      </c>
      <c r="J428" s="1" t="s">
        <v>11</v>
      </c>
      <c r="K428" s="3">
        <v>4.521990740740741E-4</v>
      </c>
      <c r="L428" s="3" t="s">
        <v>472</v>
      </c>
      <c r="M428" s="3">
        <v>3.6805555555555604E-5</v>
      </c>
    </row>
  </sheetData>
  <autoFilter ref="O1:Z286" xr:uid="{0B6690E9-274A-4117-AEB7-8F8316E29B76}">
    <filterColumn colId="11">
      <customFilters>
        <customFilter operator="lessThan" val="8.1018518518518516E-5"/>
      </customFilters>
    </filterColumn>
  </autoFilter>
  <conditionalFormatting sqref="M1:M428">
    <cfRule type="cellIs" dxfId="6" priority="3" operator="lessThan">
      <formula>0</formula>
    </cfRule>
    <cfRule type="cellIs" dxfId="5" priority="4" operator="lessThan">
      <formula>0.0000810185185185185</formula>
    </cfRule>
  </conditionalFormatting>
  <conditionalFormatting sqref="Z1:Z1048576">
    <cfRule type="cellIs" dxfId="4" priority="1" operator="lessThan">
      <formula>0</formula>
    </cfRule>
    <cfRule type="cellIs" dxfId="3" priority="2" operator="lessThan">
      <formula>0.0000810185185185185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933-628C-4CE9-BEA0-7AACEA094BC5}">
  <dimension ref="A1:Z75"/>
  <sheetViews>
    <sheetView workbookViewId="0">
      <selection activeCell="R11" sqref="R11:R12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5.5703125" bestFit="1" customWidth="1"/>
    <col min="4" max="4" width="28.85546875" bestFit="1" customWidth="1"/>
    <col min="5" max="5" width="19.28515625" bestFit="1" customWidth="1"/>
    <col min="6" max="6" width="10.5703125" bestFit="1" customWidth="1"/>
    <col min="7" max="7" width="5.28515625" bestFit="1" customWidth="1"/>
    <col min="8" max="8" width="15.140625" bestFit="1" customWidth="1"/>
    <col min="9" max="9" width="24.5703125" bestFit="1" customWidth="1"/>
    <col min="10" max="10" width="14.7109375" bestFit="1" customWidth="1"/>
    <col min="11" max="11" width="8" bestFit="1" customWidth="1"/>
    <col min="12" max="12" width="13.85546875" customWidth="1"/>
    <col min="13" max="13" width="11" customWidth="1"/>
    <col min="15" max="15" width="13.85546875" style="1" bestFit="1" customWidth="1"/>
    <col min="16" max="16" width="5.5703125" style="1" bestFit="1" customWidth="1"/>
    <col min="17" max="17" width="28.85546875" style="66" bestFit="1" customWidth="1"/>
    <col min="18" max="18" width="24.5703125" style="1" bestFit="1" customWidth="1"/>
    <col min="19" max="19" width="10.7109375" style="1" bestFit="1" customWidth="1"/>
    <col min="20" max="20" width="5.42578125" style="3" bestFit="1" customWidth="1"/>
    <col min="21" max="21" width="13.5703125" style="1" bestFit="1" customWidth="1"/>
    <col min="22" max="22" width="24.5703125" style="1" bestFit="1" customWidth="1"/>
    <col min="23" max="23" width="14.7109375" style="1" bestFit="1" customWidth="1"/>
    <col min="24" max="24" width="10.140625" style="3" bestFit="1" customWidth="1"/>
    <col min="25" max="26" width="11.42578125" style="3"/>
  </cols>
  <sheetData>
    <row r="1" spans="1:26" ht="45" x14ac:dyDescent="0.25">
      <c r="A1" s="29" t="s">
        <v>0</v>
      </c>
      <c r="B1" s="15" t="s">
        <v>1</v>
      </c>
      <c r="C1" s="29" t="s">
        <v>3</v>
      </c>
      <c r="D1" s="29" t="s">
        <v>2</v>
      </c>
      <c r="E1" s="29" t="s">
        <v>4</v>
      </c>
      <c r="F1" s="29" t="s">
        <v>43</v>
      </c>
      <c r="G1" s="29" t="s">
        <v>62</v>
      </c>
      <c r="H1" s="15" t="s">
        <v>5</v>
      </c>
      <c r="I1" s="29" t="s">
        <v>6</v>
      </c>
      <c r="J1" s="29" t="s">
        <v>7</v>
      </c>
      <c r="K1" s="62" t="s">
        <v>8</v>
      </c>
      <c r="L1" s="29" t="s">
        <v>465</v>
      </c>
      <c r="M1" s="29" t="s">
        <v>665</v>
      </c>
      <c r="O1" s="63"/>
      <c r="P1" s="63"/>
      <c r="Q1" s="65"/>
      <c r="R1" s="63"/>
      <c r="S1" s="63"/>
      <c r="T1" s="64"/>
      <c r="U1" s="63"/>
      <c r="V1" s="63"/>
      <c r="W1" s="63"/>
      <c r="X1" s="64"/>
      <c r="Y1" s="64"/>
      <c r="Z1" s="64"/>
    </row>
    <row r="2" spans="1:26" x14ac:dyDescent="0.25">
      <c r="A2" s="6">
        <v>2025</v>
      </c>
      <c r="B2" s="61">
        <v>39740</v>
      </c>
      <c r="C2" s="6">
        <f>A2-YEAR(B2)</f>
        <v>13</v>
      </c>
      <c r="D2" s="6" t="s">
        <v>125</v>
      </c>
      <c r="E2" s="6" t="s">
        <v>364</v>
      </c>
      <c r="F2" s="6" t="s">
        <v>47</v>
      </c>
      <c r="G2" s="6" t="s">
        <v>63</v>
      </c>
      <c r="H2" s="61">
        <v>43892</v>
      </c>
      <c r="I2" s="6" t="s">
        <v>69</v>
      </c>
      <c r="J2" s="6" t="s">
        <v>649</v>
      </c>
      <c r="K2" s="19">
        <v>4.2499999999999998E-4</v>
      </c>
      <c r="L2" s="19">
        <v>3.9131944444444446E-4</v>
      </c>
      <c r="M2" s="19">
        <v>3.3680555555555514E-5</v>
      </c>
      <c r="V2" s="3"/>
      <c r="W2" s="3"/>
    </row>
    <row r="3" spans="1:26" x14ac:dyDescent="0.25">
      <c r="A3" s="6">
        <v>2025</v>
      </c>
      <c r="B3" s="61">
        <v>39740</v>
      </c>
      <c r="C3" s="6">
        <f t="shared" ref="C3:C66" si="0">A3-YEAR(B3)</f>
        <v>13</v>
      </c>
      <c r="D3" s="6" t="s">
        <v>125</v>
      </c>
      <c r="E3" s="6" t="s">
        <v>364</v>
      </c>
      <c r="F3" s="6" t="s">
        <v>47</v>
      </c>
      <c r="G3" s="6" t="s">
        <v>63</v>
      </c>
      <c r="H3" s="61">
        <v>43892</v>
      </c>
      <c r="I3" s="6" t="s">
        <v>69</v>
      </c>
      <c r="J3" s="6" t="s">
        <v>12</v>
      </c>
      <c r="K3" s="19">
        <v>5.9467592592592591E-4</v>
      </c>
      <c r="L3" s="19">
        <v>5.4201388888888886E-4</v>
      </c>
      <c r="M3" s="19">
        <v>5.2662037037037044E-5</v>
      </c>
      <c r="V3" s="3"/>
      <c r="W3" s="3"/>
    </row>
    <row r="4" spans="1:26" x14ac:dyDescent="0.25">
      <c r="A4" s="6">
        <v>2025</v>
      </c>
      <c r="B4" s="61">
        <v>38865</v>
      </c>
      <c r="C4" s="6">
        <f t="shared" si="0"/>
        <v>15</v>
      </c>
      <c r="D4" s="6" t="s">
        <v>127</v>
      </c>
      <c r="E4" s="6" t="s">
        <v>364</v>
      </c>
      <c r="F4" s="6" t="s">
        <v>48</v>
      </c>
      <c r="G4" s="6" t="s">
        <v>63</v>
      </c>
      <c r="H4" s="61">
        <v>43892</v>
      </c>
      <c r="I4" s="6" t="s">
        <v>69</v>
      </c>
      <c r="J4" s="6" t="s">
        <v>649</v>
      </c>
      <c r="K4" s="19">
        <v>4.1666666666666669E-4</v>
      </c>
      <c r="L4" s="19" t="s">
        <v>582</v>
      </c>
      <c r="M4" s="19">
        <v>5.3472222222222278E-5</v>
      </c>
      <c r="V4" s="3"/>
      <c r="W4" s="3"/>
    </row>
    <row r="5" spans="1:26" x14ac:dyDescent="0.25">
      <c r="A5" s="6">
        <v>2025</v>
      </c>
      <c r="B5" s="61">
        <v>39263</v>
      </c>
      <c r="C5" s="6">
        <f t="shared" si="0"/>
        <v>14</v>
      </c>
      <c r="D5" s="6" t="s">
        <v>126</v>
      </c>
      <c r="E5" s="6" t="s">
        <v>364</v>
      </c>
      <c r="F5" s="6" t="s">
        <v>47</v>
      </c>
      <c r="G5" s="6" t="s">
        <v>63</v>
      </c>
      <c r="H5" s="61">
        <v>43892</v>
      </c>
      <c r="I5" s="6" t="s">
        <v>69</v>
      </c>
      <c r="J5" s="6" t="s">
        <v>13</v>
      </c>
      <c r="K5" s="19">
        <v>4.7893518518518527E-4</v>
      </c>
      <c r="L5" s="19" t="s">
        <v>577</v>
      </c>
      <c r="M5" s="19">
        <v>6.5972222222222311E-5</v>
      </c>
      <c r="V5" s="3"/>
      <c r="W5" s="3"/>
    </row>
    <row r="6" spans="1:26" x14ac:dyDescent="0.25">
      <c r="A6" s="6">
        <v>2025</v>
      </c>
      <c r="B6" s="61">
        <v>40359</v>
      </c>
      <c r="C6" s="6">
        <f t="shared" si="0"/>
        <v>11</v>
      </c>
      <c r="D6" s="6" t="s">
        <v>82</v>
      </c>
      <c r="E6" s="6" t="s">
        <v>362</v>
      </c>
      <c r="F6" s="6" t="s">
        <v>46</v>
      </c>
      <c r="G6" s="6" t="s">
        <v>63</v>
      </c>
      <c r="H6" s="61">
        <v>43892</v>
      </c>
      <c r="I6" s="6" t="s">
        <v>69</v>
      </c>
      <c r="J6" s="6" t="s">
        <v>649</v>
      </c>
      <c r="K6" s="19">
        <v>5.1215277777777782E-4</v>
      </c>
      <c r="L6" s="19">
        <v>4.5717592592592592E-4</v>
      </c>
      <c r="M6" s="19">
        <v>5.4976851851851899E-5</v>
      </c>
      <c r="V6" s="3"/>
      <c r="W6" s="3"/>
    </row>
    <row r="7" spans="1:26" x14ac:dyDescent="0.25">
      <c r="A7" s="6">
        <v>2025</v>
      </c>
      <c r="B7" s="61">
        <v>39225</v>
      </c>
      <c r="C7" s="6">
        <f t="shared" si="0"/>
        <v>14</v>
      </c>
      <c r="D7" s="6" t="s">
        <v>333</v>
      </c>
      <c r="E7" s="6" t="s">
        <v>376</v>
      </c>
      <c r="F7" s="6" t="s">
        <v>47</v>
      </c>
      <c r="G7" s="6" t="s">
        <v>63</v>
      </c>
      <c r="H7" s="61">
        <v>43892</v>
      </c>
      <c r="I7" s="6" t="s">
        <v>69</v>
      </c>
      <c r="J7" s="6" t="s">
        <v>11</v>
      </c>
      <c r="K7" s="19">
        <v>4.9664351851851855E-4</v>
      </c>
      <c r="L7" s="19" t="s">
        <v>573</v>
      </c>
      <c r="M7" s="19">
        <v>5.4861111111111104E-5</v>
      </c>
      <c r="V7" s="3"/>
      <c r="W7" s="3"/>
    </row>
    <row r="8" spans="1:26" x14ac:dyDescent="0.25">
      <c r="A8" s="6">
        <v>2025</v>
      </c>
      <c r="B8" s="61">
        <v>39225</v>
      </c>
      <c r="C8" s="6">
        <f t="shared" si="0"/>
        <v>14</v>
      </c>
      <c r="D8" s="6" t="s">
        <v>333</v>
      </c>
      <c r="E8" s="6" t="s">
        <v>376</v>
      </c>
      <c r="F8" s="6" t="s">
        <v>47</v>
      </c>
      <c r="G8" s="6" t="s">
        <v>63</v>
      </c>
      <c r="H8" s="61">
        <v>43892</v>
      </c>
      <c r="I8" s="6" t="s">
        <v>69</v>
      </c>
      <c r="J8" s="6" t="s">
        <v>13</v>
      </c>
      <c r="K8" s="19">
        <v>4.2638888888888897E-4</v>
      </c>
      <c r="L8" s="19" t="s">
        <v>577</v>
      </c>
      <c r="M8" s="19">
        <v>1.3425925925926007E-5</v>
      </c>
      <c r="V8" s="3"/>
      <c r="W8" s="3"/>
    </row>
    <row r="9" spans="1:26" x14ac:dyDescent="0.25">
      <c r="A9" s="6">
        <v>2025</v>
      </c>
      <c r="B9" s="61">
        <v>39124</v>
      </c>
      <c r="C9" s="6">
        <f t="shared" si="0"/>
        <v>14</v>
      </c>
      <c r="D9" s="6" t="s">
        <v>248</v>
      </c>
      <c r="E9" s="6" t="s">
        <v>369</v>
      </c>
      <c r="F9" s="6" t="s">
        <v>47</v>
      </c>
      <c r="G9" s="6" t="s">
        <v>63</v>
      </c>
      <c r="H9" s="61">
        <v>43892</v>
      </c>
      <c r="I9" s="6" t="s">
        <v>69</v>
      </c>
      <c r="J9" s="6" t="s">
        <v>649</v>
      </c>
      <c r="K9" s="19">
        <v>4.0416666666666677E-4</v>
      </c>
      <c r="L9" s="19">
        <v>3.7893518518518522E-4</v>
      </c>
      <c r="M9" s="19">
        <v>2.5231481481481546E-5</v>
      </c>
      <c r="V9" s="3"/>
      <c r="W9" s="3"/>
    </row>
    <row r="10" spans="1:26" x14ac:dyDescent="0.25">
      <c r="A10" s="6">
        <v>2025</v>
      </c>
      <c r="B10" s="61">
        <v>39124</v>
      </c>
      <c r="C10" s="6">
        <f t="shared" si="0"/>
        <v>14</v>
      </c>
      <c r="D10" s="6" t="s">
        <v>248</v>
      </c>
      <c r="E10" s="6" t="s">
        <v>369</v>
      </c>
      <c r="F10" s="6" t="s">
        <v>47</v>
      </c>
      <c r="G10" s="6" t="s">
        <v>63</v>
      </c>
      <c r="H10" s="61">
        <v>43892</v>
      </c>
      <c r="I10" s="6" t="s">
        <v>69</v>
      </c>
      <c r="J10" s="6" t="s">
        <v>11</v>
      </c>
      <c r="K10" s="19">
        <v>5.0127314814814815E-4</v>
      </c>
      <c r="L10" s="19" t="s">
        <v>573</v>
      </c>
      <c r="M10" s="19">
        <v>5.9490740740740706E-5</v>
      </c>
    </row>
    <row r="11" spans="1:26" x14ac:dyDescent="0.25">
      <c r="A11" s="6">
        <v>2025</v>
      </c>
      <c r="B11" s="61">
        <v>39124</v>
      </c>
      <c r="C11" s="6">
        <f t="shared" si="0"/>
        <v>14</v>
      </c>
      <c r="D11" s="6" t="s">
        <v>248</v>
      </c>
      <c r="E11" s="6" t="s">
        <v>369</v>
      </c>
      <c r="F11" s="6" t="s">
        <v>47</v>
      </c>
      <c r="G11" s="6" t="s">
        <v>63</v>
      </c>
      <c r="H11" s="61">
        <v>43892</v>
      </c>
      <c r="I11" s="6" t="s">
        <v>69</v>
      </c>
      <c r="J11" s="6" t="s">
        <v>12</v>
      </c>
      <c r="K11" s="19">
        <v>5.9143518518518518E-4</v>
      </c>
      <c r="L11" s="19">
        <v>5.1423611111111114E-4</v>
      </c>
      <c r="M11" s="19">
        <v>7.7199074074074041E-5</v>
      </c>
    </row>
    <row r="12" spans="1:26" x14ac:dyDescent="0.25">
      <c r="A12" s="6">
        <v>2025</v>
      </c>
      <c r="B12" s="61">
        <v>39349</v>
      </c>
      <c r="C12" s="6">
        <f t="shared" si="0"/>
        <v>14</v>
      </c>
      <c r="D12" s="6" t="s">
        <v>72</v>
      </c>
      <c r="E12" s="6" t="s">
        <v>78</v>
      </c>
      <c r="F12" s="6" t="s">
        <v>47</v>
      </c>
      <c r="G12" s="6" t="s">
        <v>63</v>
      </c>
      <c r="H12" s="61">
        <v>43892</v>
      </c>
      <c r="I12" s="6" t="s">
        <v>69</v>
      </c>
      <c r="J12" s="6" t="s">
        <v>649</v>
      </c>
      <c r="K12" s="19">
        <v>4.0173611111111112E-4</v>
      </c>
      <c r="L12" s="19">
        <v>3.7893518518518522E-4</v>
      </c>
      <c r="M12" s="19">
        <v>2.2800925925925896E-5</v>
      </c>
    </row>
    <row r="13" spans="1:26" x14ac:dyDescent="0.25">
      <c r="A13" s="6">
        <v>2025</v>
      </c>
      <c r="B13" s="61">
        <v>39124</v>
      </c>
      <c r="C13" s="6">
        <f t="shared" si="0"/>
        <v>14</v>
      </c>
      <c r="D13" s="6" t="s">
        <v>249</v>
      </c>
      <c r="E13" s="6" t="s">
        <v>369</v>
      </c>
      <c r="F13" s="6" t="s">
        <v>47</v>
      </c>
      <c r="G13" s="6" t="s">
        <v>63</v>
      </c>
      <c r="H13" s="61">
        <v>43892</v>
      </c>
      <c r="I13" s="6" t="s">
        <v>69</v>
      </c>
      <c r="J13" s="6" t="s">
        <v>12</v>
      </c>
      <c r="K13" s="19">
        <v>5.8194444444444439E-4</v>
      </c>
      <c r="L13" s="19">
        <v>5.1423611111111114E-4</v>
      </c>
      <c r="M13" s="19">
        <v>6.7708333333333249E-5</v>
      </c>
    </row>
    <row r="14" spans="1:26" x14ac:dyDescent="0.25">
      <c r="A14" s="6">
        <v>2025</v>
      </c>
      <c r="B14" s="61">
        <v>39782</v>
      </c>
      <c r="C14" s="6">
        <f t="shared" si="0"/>
        <v>13</v>
      </c>
      <c r="D14" s="6" t="s">
        <v>214</v>
      </c>
      <c r="E14" s="6" t="s">
        <v>368</v>
      </c>
      <c r="F14" s="6" t="s">
        <v>47</v>
      </c>
      <c r="G14" s="6" t="s">
        <v>63</v>
      </c>
      <c r="H14" s="61">
        <v>44130</v>
      </c>
      <c r="I14" s="6" t="s">
        <v>381</v>
      </c>
      <c r="J14" s="6" t="s">
        <v>649</v>
      </c>
      <c r="K14" s="19">
        <v>3.931712962962963E-4</v>
      </c>
      <c r="L14" s="19">
        <v>3.9131944444444446E-4</v>
      </c>
      <c r="M14" s="19">
        <v>1.8518518518518406E-6</v>
      </c>
    </row>
    <row r="15" spans="1:26" x14ac:dyDescent="0.25">
      <c r="A15" s="6">
        <v>2025</v>
      </c>
      <c r="B15" s="61">
        <v>39782</v>
      </c>
      <c r="C15" s="6">
        <f t="shared" si="0"/>
        <v>13</v>
      </c>
      <c r="D15" s="6" t="s">
        <v>214</v>
      </c>
      <c r="E15" s="6" t="s">
        <v>368</v>
      </c>
      <c r="F15" s="6" t="s">
        <v>47</v>
      </c>
      <c r="G15" s="6" t="s">
        <v>63</v>
      </c>
      <c r="H15" s="61">
        <v>44130</v>
      </c>
      <c r="I15" s="6" t="s">
        <v>381</v>
      </c>
      <c r="J15" s="6" t="s">
        <v>651</v>
      </c>
      <c r="K15" s="19">
        <v>8.9317129629629631E-4</v>
      </c>
      <c r="L15" s="19">
        <v>8.7534722222222213E-4</v>
      </c>
      <c r="M15" s="19">
        <v>1.7824074074074183E-5</v>
      </c>
    </row>
    <row r="16" spans="1:26" x14ac:dyDescent="0.25">
      <c r="A16" s="6">
        <v>2025</v>
      </c>
      <c r="B16" s="61">
        <v>39782</v>
      </c>
      <c r="C16" s="6">
        <f t="shared" si="0"/>
        <v>13</v>
      </c>
      <c r="D16" s="6" t="s">
        <v>214</v>
      </c>
      <c r="E16" s="6" t="s">
        <v>368</v>
      </c>
      <c r="F16" s="6" t="s">
        <v>47</v>
      </c>
      <c r="G16" s="6" t="s">
        <v>63</v>
      </c>
      <c r="H16" s="61">
        <v>44130</v>
      </c>
      <c r="I16" s="6" t="s">
        <v>381</v>
      </c>
      <c r="J16" s="6" t="s">
        <v>13</v>
      </c>
      <c r="K16" s="19">
        <v>4.2465277777777776E-4</v>
      </c>
      <c r="L16" s="19" t="s">
        <v>566</v>
      </c>
      <c r="M16" s="19">
        <v>-1.3773148148148173E-5</v>
      </c>
    </row>
    <row r="17" spans="1:13" x14ac:dyDescent="0.25">
      <c r="A17" s="6">
        <v>2025</v>
      </c>
      <c r="B17" s="61">
        <v>39782</v>
      </c>
      <c r="C17" s="6">
        <f t="shared" si="0"/>
        <v>13</v>
      </c>
      <c r="D17" s="6" t="s">
        <v>214</v>
      </c>
      <c r="E17" s="6" t="s">
        <v>368</v>
      </c>
      <c r="F17" s="6" t="s">
        <v>47</v>
      </c>
      <c r="G17" s="6" t="s">
        <v>63</v>
      </c>
      <c r="H17" s="61">
        <v>44130</v>
      </c>
      <c r="I17" s="6" t="s">
        <v>381</v>
      </c>
      <c r="J17" s="6" t="s">
        <v>12</v>
      </c>
      <c r="K17" s="19">
        <v>5.4756944444444449E-4</v>
      </c>
      <c r="L17" s="19">
        <v>5.4201388888888886E-4</v>
      </c>
      <c r="M17" s="19">
        <v>5.5555555555556304E-6</v>
      </c>
    </row>
    <row r="18" spans="1:13" x14ac:dyDescent="0.25">
      <c r="A18" s="6">
        <v>2025</v>
      </c>
      <c r="B18" s="61">
        <v>39962</v>
      </c>
      <c r="C18" s="6">
        <f t="shared" si="0"/>
        <v>12</v>
      </c>
      <c r="D18" s="6" t="s">
        <v>245</v>
      </c>
      <c r="E18" s="6" t="s">
        <v>369</v>
      </c>
      <c r="F18" s="6" t="s">
        <v>46</v>
      </c>
      <c r="G18" s="6" t="s">
        <v>63</v>
      </c>
      <c r="H18" s="61">
        <v>44130</v>
      </c>
      <c r="I18" s="6" t="s">
        <v>381</v>
      </c>
      <c r="J18" s="6" t="s">
        <v>649</v>
      </c>
      <c r="K18" s="19">
        <v>4.1724537037037034E-4</v>
      </c>
      <c r="L18" s="19">
        <v>4.0509259259259258E-4</v>
      </c>
      <c r="M18" s="19">
        <v>1.2152777777777758E-5</v>
      </c>
    </row>
    <row r="19" spans="1:13" x14ac:dyDescent="0.25">
      <c r="A19" s="6">
        <v>2025</v>
      </c>
      <c r="B19" s="61">
        <v>39962</v>
      </c>
      <c r="C19" s="6">
        <f t="shared" si="0"/>
        <v>12</v>
      </c>
      <c r="D19" s="6" t="s">
        <v>245</v>
      </c>
      <c r="E19" s="6" t="s">
        <v>369</v>
      </c>
      <c r="F19" s="6" t="s">
        <v>46</v>
      </c>
      <c r="G19" s="6" t="s">
        <v>63</v>
      </c>
      <c r="H19" s="61">
        <v>44130</v>
      </c>
      <c r="I19" s="6" t="s">
        <v>381</v>
      </c>
      <c r="J19" s="6" t="s">
        <v>651</v>
      </c>
      <c r="K19" s="19">
        <v>9.4513888888888881E-4</v>
      </c>
      <c r="L19" s="19">
        <v>8.9062499999999992E-4</v>
      </c>
      <c r="M19" s="19">
        <v>5.4513888888888884E-5</v>
      </c>
    </row>
    <row r="20" spans="1:13" x14ac:dyDescent="0.25">
      <c r="A20" s="6">
        <v>2025</v>
      </c>
      <c r="B20" s="61">
        <v>39962</v>
      </c>
      <c r="C20" s="6">
        <f t="shared" si="0"/>
        <v>12</v>
      </c>
      <c r="D20" s="6" t="s">
        <v>245</v>
      </c>
      <c r="E20" s="6" t="s">
        <v>369</v>
      </c>
      <c r="F20" s="6" t="s">
        <v>46</v>
      </c>
      <c r="G20" s="6" t="s">
        <v>63</v>
      </c>
      <c r="H20" s="61">
        <v>44130</v>
      </c>
      <c r="I20" s="6" t="s">
        <v>381</v>
      </c>
      <c r="J20" s="6" t="s">
        <v>13</v>
      </c>
      <c r="K20" s="19">
        <v>4.8946759259259256E-4</v>
      </c>
      <c r="L20" s="19">
        <v>4.8611111111111104E-4</v>
      </c>
      <c r="M20" s="19">
        <v>3.3564814814815154E-6</v>
      </c>
    </row>
    <row r="21" spans="1:13" x14ac:dyDescent="0.25">
      <c r="A21" s="6">
        <v>2025</v>
      </c>
      <c r="B21" s="61">
        <v>39962</v>
      </c>
      <c r="C21" s="6">
        <f t="shared" si="0"/>
        <v>12</v>
      </c>
      <c r="D21" s="6" t="s">
        <v>245</v>
      </c>
      <c r="E21" s="6" t="s">
        <v>369</v>
      </c>
      <c r="F21" s="6" t="s">
        <v>46</v>
      </c>
      <c r="G21" s="6" t="s">
        <v>63</v>
      </c>
      <c r="H21" s="61">
        <v>44130</v>
      </c>
      <c r="I21" s="6" t="s">
        <v>381</v>
      </c>
      <c r="J21" s="6" t="s">
        <v>12</v>
      </c>
      <c r="K21" s="19">
        <v>5.9374999999999999E-4</v>
      </c>
      <c r="L21" s="19">
        <v>5.4398148148148144E-4</v>
      </c>
      <c r="M21" s="19">
        <v>4.9768518518518543E-5</v>
      </c>
    </row>
    <row r="22" spans="1:13" x14ac:dyDescent="0.25">
      <c r="A22" s="6">
        <v>2025</v>
      </c>
      <c r="B22" s="61">
        <v>39728</v>
      </c>
      <c r="C22" s="6">
        <f t="shared" si="0"/>
        <v>13</v>
      </c>
      <c r="D22" s="6" t="s">
        <v>28</v>
      </c>
      <c r="E22" s="6" t="s">
        <v>25</v>
      </c>
      <c r="F22" s="6" t="s">
        <v>47</v>
      </c>
      <c r="G22" s="6" t="s">
        <v>63</v>
      </c>
      <c r="H22" s="61">
        <v>44130</v>
      </c>
      <c r="I22" s="6" t="s">
        <v>381</v>
      </c>
      <c r="J22" s="6" t="s">
        <v>649</v>
      </c>
      <c r="K22" s="19">
        <v>4.7094907407407404E-4</v>
      </c>
      <c r="L22" s="19">
        <v>3.9131944444444446E-4</v>
      </c>
      <c r="M22" s="19">
        <v>7.9629629629629581E-5</v>
      </c>
    </row>
    <row r="23" spans="1:13" x14ac:dyDescent="0.25">
      <c r="A23" s="6">
        <v>2025</v>
      </c>
      <c r="B23" s="61">
        <v>39728</v>
      </c>
      <c r="C23" s="6">
        <f t="shared" si="0"/>
        <v>13</v>
      </c>
      <c r="D23" s="6" t="s">
        <v>28</v>
      </c>
      <c r="E23" s="6" t="s">
        <v>25</v>
      </c>
      <c r="F23" s="6" t="s">
        <v>47</v>
      </c>
      <c r="G23" s="6" t="s">
        <v>63</v>
      </c>
      <c r="H23" s="61">
        <v>44130</v>
      </c>
      <c r="I23" s="6" t="s">
        <v>381</v>
      </c>
      <c r="J23" s="6" t="s">
        <v>12</v>
      </c>
      <c r="K23" s="19">
        <v>5.8159722222222217E-4</v>
      </c>
      <c r="L23" s="19">
        <v>5.4201388888888886E-4</v>
      </c>
      <c r="M23" s="19">
        <v>3.9583333333333311E-5</v>
      </c>
    </row>
    <row r="24" spans="1:13" x14ac:dyDescent="0.25">
      <c r="A24" s="6">
        <v>2025</v>
      </c>
      <c r="B24" s="61">
        <v>39869</v>
      </c>
      <c r="C24" s="6">
        <f t="shared" si="0"/>
        <v>12</v>
      </c>
      <c r="D24" s="6" t="s">
        <v>246</v>
      </c>
      <c r="E24" s="6" t="s">
        <v>369</v>
      </c>
      <c r="F24" s="6" t="s">
        <v>46</v>
      </c>
      <c r="G24" s="6" t="s">
        <v>63</v>
      </c>
      <c r="H24" s="61">
        <v>44130</v>
      </c>
      <c r="I24" s="6" t="s">
        <v>381</v>
      </c>
      <c r="J24" s="6" t="s">
        <v>11</v>
      </c>
      <c r="K24" s="19">
        <v>5.357638888888889E-4</v>
      </c>
      <c r="L24" s="19">
        <v>5.2083333333333333E-4</v>
      </c>
      <c r="M24" s="19">
        <v>1.4930555555555574E-5</v>
      </c>
    </row>
    <row r="25" spans="1:13" x14ac:dyDescent="0.25">
      <c r="A25" s="6">
        <v>2025</v>
      </c>
      <c r="B25" s="61">
        <v>39869</v>
      </c>
      <c r="C25" s="6">
        <f t="shared" si="0"/>
        <v>12</v>
      </c>
      <c r="D25" s="6" t="s">
        <v>246</v>
      </c>
      <c r="E25" s="6" t="s">
        <v>369</v>
      </c>
      <c r="F25" s="6" t="s">
        <v>46</v>
      </c>
      <c r="G25" s="6" t="s">
        <v>63</v>
      </c>
      <c r="H25" s="61">
        <v>44130</v>
      </c>
      <c r="I25" s="6" t="s">
        <v>381</v>
      </c>
      <c r="J25" s="6" t="s">
        <v>13</v>
      </c>
      <c r="K25" s="19">
        <v>5.3425925925925917E-4</v>
      </c>
      <c r="L25" s="19">
        <v>4.8611111111111104E-4</v>
      </c>
      <c r="M25" s="19">
        <v>4.8148148148148128E-5</v>
      </c>
    </row>
    <row r="26" spans="1:13" x14ac:dyDescent="0.25">
      <c r="A26" s="6">
        <v>2025</v>
      </c>
      <c r="B26" s="61">
        <v>39740</v>
      </c>
      <c r="C26" s="6">
        <f t="shared" si="0"/>
        <v>13</v>
      </c>
      <c r="D26" s="6" t="s">
        <v>125</v>
      </c>
      <c r="E26" s="6" t="s">
        <v>364</v>
      </c>
      <c r="F26" s="6" t="s">
        <v>47</v>
      </c>
      <c r="G26" s="6" t="s">
        <v>63</v>
      </c>
      <c r="H26" s="61">
        <v>44130</v>
      </c>
      <c r="I26" s="6" t="s">
        <v>381</v>
      </c>
      <c r="J26" s="6" t="s">
        <v>649</v>
      </c>
      <c r="K26" s="19">
        <v>3.9236111111111107E-4</v>
      </c>
      <c r="L26" s="19">
        <v>3.9131944444444446E-4</v>
      </c>
      <c r="M26" s="19">
        <v>1.0416666666666062E-6</v>
      </c>
    </row>
    <row r="27" spans="1:13" x14ac:dyDescent="0.25">
      <c r="A27" s="6">
        <v>2025</v>
      </c>
      <c r="B27" s="61">
        <v>39740</v>
      </c>
      <c r="C27" s="6">
        <f t="shared" si="0"/>
        <v>13</v>
      </c>
      <c r="D27" s="6" t="s">
        <v>125</v>
      </c>
      <c r="E27" s="6" t="s">
        <v>364</v>
      </c>
      <c r="F27" s="6" t="s">
        <v>47</v>
      </c>
      <c r="G27" s="6" t="s">
        <v>63</v>
      </c>
      <c r="H27" s="61">
        <v>44130</v>
      </c>
      <c r="I27" s="6" t="s">
        <v>381</v>
      </c>
      <c r="J27" s="6" t="s">
        <v>651</v>
      </c>
      <c r="K27" s="19">
        <v>8.7557870370370372E-4</v>
      </c>
      <c r="L27" s="19">
        <v>8.7534722222222213E-4</v>
      </c>
      <c r="M27" s="19">
        <v>2.314814814815885E-7</v>
      </c>
    </row>
    <row r="28" spans="1:13" x14ac:dyDescent="0.25">
      <c r="A28" s="6">
        <v>2025</v>
      </c>
      <c r="B28" s="61">
        <v>39740</v>
      </c>
      <c r="C28" s="6">
        <f t="shared" si="0"/>
        <v>13</v>
      </c>
      <c r="D28" s="6" t="s">
        <v>125</v>
      </c>
      <c r="E28" s="6" t="s">
        <v>364</v>
      </c>
      <c r="F28" s="6" t="s">
        <v>47</v>
      </c>
      <c r="G28" s="6" t="s">
        <v>63</v>
      </c>
      <c r="H28" s="61">
        <v>44130</v>
      </c>
      <c r="I28" s="6" t="s">
        <v>381</v>
      </c>
      <c r="J28" s="6" t="s">
        <v>13</v>
      </c>
      <c r="K28" s="19">
        <v>4.4456018518518515E-4</v>
      </c>
      <c r="L28" s="19" t="s">
        <v>566</v>
      </c>
      <c r="M28" s="19">
        <v>6.1342592592592221E-6</v>
      </c>
    </row>
    <row r="29" spans="1:13" x14ac:dyDescent="0.25">
      <c r="A29" s="6">
        <v>2025</v>
      </c>
      <c r="B29" s="61">
        <v>39740</v>
      </c>
      <c r="C29" s="6">
        <f t="shared" si="0"/>
        <v>13</v>
      </c>
      <c r="D29" s="6" t="s">
        <v>125</v>
      </c>
      <c r="E29" s="6" t="s">
        <v>364</v>
      </c>
      <c r="F29" s="6" t="s">
        <v>47</v>
      </c>
      <c r="G29" s="6" t="s">
        <v>63</v>
      </c>
      <c r="H29" s="61">
        <v>44130</v>
      </c>
      <c r="I29" s="6" t="s">
        <v>381</v>
      </c>
      <c r="J29" s="6" t="s">
        <v>12</v>
      </c>
      <c r="K29" s="19">
        <v>4.8576388888888888E-4</v>
      </c>
      <c r="L29" s="19">
        <v>5.4201388888888886E-4</v>
      </c>
      <c r="M29" s="19">
        <v>-5.6249999999999985E-5</v>
      </c>
    </row>
    <row r="30" spans="1:13" x14ac:dyDescent="0.25">
      <c r="A30" s="6">
        <v>2025</v>
      </c>
      <c r="B30" s="61">
        <v>38865</v>
      </c>
      <c r="C30" s="6">
        <f t="shared" si="0"/>
        <v>15</v>
      </c>
      <c r="D30" s="6" t="s">
        <v>127</v>
      </c>
      <c r="E30" s="6" t="s">
        <v>364</v>
      </c>
      <c r="F30" s="6" t="s">
        <v>48</v>
      </c>
      <c r="G30" s="6" t="s">
        <v>63</v>
      </c>
      <c r="H30" s="61">
        <v>44130</v>
      </c>
      <c r="I30" s="6" t="s">
        <v>381</v>
      </c>
      <c r="J30" s="6" t="s">
        <v>649</v>
      </c>
      <c r="K30" s="19">
        <v>3.9178240740740742E-4</v>
      </c>
      <c r="L30" s="19" t="s">
        <v>582</v>
      </c>
      <c r="M30" s="19">
        <v>2.8587962962963007E-5</v>
      </c>
    </row>
    <row r="31" spans="1:13" x14ac:dyDescent="0.25">
      <c r="A31" s="6">
        <v>2025</v>
      </c>
      <c r="B31" s="61">
        <v>38865</v>
      </c>
      <c r="C31" s="6">
        <f t="shared" si="0"/>
        <v>15</v>
      </c>
      <c r="D31" s="6" t="s">
        <v>127</v>
      </c>
      <c r="E31" s="6" t="s">
        <v>364</v>
      </c>
      <c r="F31" s="6" t="s">
        <v>48</v>
      </c>
      <c r="G31" s="6" t="s">
        <v>63</v>
      </c>
      <c r="H31" s="61">
        <v>44130</v>
      </c>
      <c r="I31" s="6" t="s">
        <v>381</v>
      </c>
      <c r="J31" s="6" t="s">
        <v>11</v>
      </c>
      <c r="K31" s="19">
        <v>4.8622685185185184E-4</v>
      </c>
      <c r="L31" s="19" t="s">
        <v>588</v>
      </c>
      <c r="M31" s="19">
        <v>5.2314814814814769E-5</v>
      </c>
    </row>
    <row r="32" spans="1:13" x14ac:dyDescent="0.25">
      <c r="A32" s="6">
        <v>2025</v>
      </c>
      <c r="B32" s="61">
        <v>38865</v>
      </c>
      <c r="C32" s="6">
        <f t="shared" si="0"/>
        <v>15</v>
      </c>
      <c r="D32" s="6" t="s">
        <v>127</v>
      </c>
      <c r="E32" s="6" t="s">
        <v>364</v>
      </c>
      <c r="F32" s="6" t="s">
        <v>48</v>
      </c>
      <c r="G32" s="6" t="s">
        <v>63</v>
      </c>
      <c r="H32" s="61">
        <v>44130</v>
      </c>
      <c r="I32" s="6" t="s">
        <v>381</v>
      </c>
      <c r="J32" s="6" t="s">
        <v>13</v>
      </c>
      <c r="K32" s="19">
        <v>4.4155092592592591E-4</v>
      </c>
      <c r="L32" s="19" t="s">
        <v>594</v>
      </c>
      <c r="M32" s="19">
        <v>4.9768518518518488E-5</v>
      </c>
    </row>
    <row r="33" spans="1:13" x14ac:dyDescent="0.25">
      <c r="A33" s="6">
        <v>2025</v>
      </c>
      <c r="B33" s="61">
        <v>39245</v>
      </c>
      <c r="C33" s="6">
        <f t="shared" si="0"/>
        <v>14</v>
      </c>
      <c r="D33" s="6" t="s">
        <v>361</v>
      </c>
      <c r="E33" s="6" t="s">
        <v>374</v>
      </c>
      <c r="F33" s="6" t="s">
        <v>47</v>
      </c>
      <c r="G33" s="6" t="s">
        <v>63</v>
      </c>
      <c r="H33" s="61">
        <v>44130</v>
      </c>
      <c r="I33" s="6" t="s">
        <v>381</v>
      </c>
      <c r="J33" s="6" t="s">
        <v>649</v>
      </c>
      <c r="K33" s="19">
        <v>4.1273148148148142E-4</v>
      </c>
      <c r="L33" s="19">
        <v>3.7893518518518522E-4</v>
      </c>
      <c r="M33" s="19">
        <v>3.37962962962962E-5</v>
      </c>
    </row>
    <row r="34" spans="1:13" x14ac:dyDescent="0.25">
      <c r="A34" s="6">
        <v>2025</v>
      </c>
      <c r="B34" s="61">
        <v>39377</v>
      </c>
      <c r="C34" s="6">
        <f t="shared" si="0"/>
        <v>14</v>
      </c>
      <c r="D34" s="6" t="s">
        <v>215</v>
      </c>
      <c r="E34" s="6" t="s">
        <v>368</v>
      </c>
      <c r="F34" s="6" t="s">
        <v>47</v>
      </c>
      <c r="G34" s="6" t="s">
        <v>63</v>
      </c>
      <c r="H34" s="61">
        <v>44130</v>
      </c>
      <c r="I34" s="6" t="s">
        <v>381</v>
      </c>
      <c r="J34" s="6" t="s">
        <v>12</v>
      </c>
      <c r="K34" s="19">
        <v>5.340277777777778E-4</v>
      </c>
      <c r="L34" s="19">
        <v>5.1423611111111114E-4</v>
      </c>
      <c r="M34" s="19">
        <v>1.9791666666666655E-5</v>
      </c>
    </row>
    <row r="35" spans="1:13" x14ac:dyDescent="0.25">
      <c r="A35" s="6">
        <v>2025</v>
      </c>
      <c r="B35" s="61">
        <v>40039</v>
      </c>
      <c r="C35" s="6">
        <f t="shared" si="0"/>
        <v>12</v>
      </c>
      <c r="D35" s="6" t="s">
        <v>211</v>
      </c>
      <c r="E35" s="6" t="s">
        <v>368</v>
      </c>
      <c r="F35" s="6" t="s">
        <v>46</v>
      </c>
      <c r="G35" s="6" t="s">
        <v>63</v>
      </c>
      <c r="H35" s="61">
        <v>44130</v>
      </c>
      <c r="I35" s="6" t="s">
        <v>381</v>
      </c>
      <c r="J35" s="6" t="s">
        <v>13</v>
      </c>
      <c r="K35" s="19">
        <v>5.5995370370370379E-4</v>
      </c>
      <c r="L35" s="19">
        <v>4.8611111111111104E-4</v>
      </c>
      <c r="M35" s="19">
        <v>7.3842592592592742E-5</v>
      </c>
    </row>
    <row r="36" spans="1:13" x14ac:dyDescent="0.25">
      <c r="A36" s="6">
        <v>2025</v>
      </c>
      <c r="B36" s="61">
        <v>39438</v>
      </c>
      <c r="C36" s="6">
        <f t="shared" si="0"/>
        <v>14</v>
      </c>
      <c r="D36" s="6" t="s">
        <v>216</v>
      </c>
      <c r="E36" s="6" t="s">
        <v>368</v>
      </c>
      <c r="F36" s="6" t="s">
        <v>47</v>
      </c>
      <c r="G36" s="6" t="s">
        <v>63</v>
      </c>
      <c r="H36" s="61">
        <v>44130</v>
      </c>
      <c r="I36" s="6" t="s">
        <v>381</v>
      </c>
      <c r="J36" s="6" t="s">
        <v>649</v>
      </c>
      <c r="K36" s="19">
        <v>4.5462962962962964E-4</v>
      </c>
      <c r="L36" s="19">
        <v>3.7893518518518522E-4</v>
      </c>
      <c r="M36" s="19">
        <v>7.569444444444442E-5</v>
      </c>
    </row>
    <row r="37" spans="1:13" x14ac:dyDescent="0.25">
      <c r="A37" s="6">
        <v>2025</v>
      </c>
      <c r="B37" s="61">
        <v>39987</v>
      </c>
      <c r="C37" s="6">
        <f t="shared" si="0"/>
        <v>12</v>
      </c>
      <c r="D37" s="6" t="s">
        <v>124</v>
      </c>
      <c r="E37" s="6" t="s">
        <v>364</v>
      </c>
      <c r="F37" s="6" t="s">
        <v>46</v>
      </c>
      <c r="G37" s="6" t="s">
        <v>63</v>
      </c>
      <c r="H37" s="61">
        <v>44130</v>
      </c>
      <c r="I37" s="6" t="s">
        <v>381</v>
      </c>
      <c r="J37" s="6" t="s">
        <v>13</v>
      </c>
      <c r="K37" s="19">
        <v>5.4398148148148144E-4</v>
      </c>
      <c r="L37" s="19">
        <v>4.8611111111111104E-4</v>
      </c>
      <c r="M37" s="19">
        <v>5.78703703703704E-5</v>
      </c>
    </row>
    <row r="38" spans="1:13" x14ac:dyDescent="0.25">
      <c r="A38" s="6">
        <v>2025</v>
      </c>
      <c r="B38" s="61">
        <v>39987</v>
      </c>
      <c r="C38" s="6">
        <f t="shared" si="0"/>
        <v>12</v>
      </c>
      <c r="D38" s="6" t="s">
        <v>124</v>
      </c>
      <c r="E38" s="6" t="s">
        <v>364</v>
      </c>
      <c r="F38" s="6" t="s">
        <v>46</v>
      </c>
      <c r="G38" s="6" t="s">
        <v>63</v>
      </c>
      <c r="H38" s="61">
        <v>44130</v>
      </c>
      <c r="I38" s="6" t="s">
        <v>381</v>
      </c>
      <c r="J38" s="6" t="s">
        <v>12</v>
      </c>
      <c r="K38" s="19">
        <v>5.6400462962962958E-4</v>
      </c>
      <c r="L38" s="19">
        <v>5.4398148148148144E-4</v>
      </c>
      <c r="M38" s="19">
        <v>2.0023148148148135E-5</v>
      </c>
    </row>
    <row r="39" spans="1:13" x14ac:dyDescent="0.25">
      <c r="A39" s="6">
        <v>2025</v>
      </c>
      <c r="B39" s="61">
        <v>39740</v>
      </c>
      <c r="C39" s="6">
        <f t="shared" si="0"/>
        <v>13</v>
      </c>
      <c r="D39" s="6" t="s">
        <v>125</v>
      </c>
      <c r="E39" s="6" t="s">
        <v>364</v>
      </c>
      <c r="F39" s="6" t="s">
        <v>47</v>
      </c>
      <c r="G39" s="6" t="s">
        <v>63</v>
      </c>
      <c r="H39" s="61" t="s">
        <v>383</v>
      </c>
      <c r="I39" s="6" t="s">
        <v>388</v>
      </c>
      <c r="J39" s="6" t="s">
        <v>12</v>
      </c>
      <c r="K39" s="19">
        <v>5.461805555555555E-4</v>
      </c>
      <c r="L39" s="19">
        <v>5.4201388888888886E-4</v>
      </c>
      <c r="M39" s="19">
        <v>4.1666666666666415E-6</v>
      </c>
    </row>
    <row r="40" spans="1:13" x14ac:dyDescent="0.25">
      <c r="A40" s="6">
        <v>2025</v>
      </c>
      <c r="B40" s="61">
        <v>39124</v>
      </c>
      <c r="C40" s="6">
        <f t="shared" si="0"/>
        <v>14</v>
      </c>
      <c r="D40" s="6" t="s">
        <v>248</v>
      </c>
      <c r="E40" s="6" t="s">
        <v>369</v>
      </c>
      <c r="F40" s="6" t="s">
        <v>47</v>
      </c>
      <c r="G40" s="6" t="s">
        <v>63</v>
      </c>
      <c r="H40" s="61" t="s">
        <v>383</v>
      </c>
      <c r="I40" s="6" t="s">
        <v>388</v>
      </c>
      <c r="J40" s="6" t="s">
        <v>12</v>
      </c>
      <c r="K40" s="19">
        <v>5.8634259259259251E-4</v>
      </c>
      <c r="L40" s="19">
        <v>5.1423611111111114E-4</v>
      </c>
      <c r="M40" s="19">
        <v>7.210648148148137E-5</v>
      </c>
    </row>
    <row r="41" spans="1:13" x14ac:dyDescent="0.25">
      <c r="A41" s="6">
        <v>2025</v>
      </c>
      <c r="B41" s="61">
        <v>39124</v>
      </c>
      <c r="C41" s="6">
        <f t="shared" si="0"/>
        <v>14</v>
      </c>
      <c r="D41" s="6" t="s">
        <v>249</v>
      </c>
      <c r="E41" s="6" t="s">
        <v>369</v>
      </c>
      <c r="F41" s="6" t="s">
        <v>47</v>
      </c>
      <c r="G41" s="6" t="s">
        <v>63</v>
      </c>
      <c r="H41" s="61" t="s">
        <v>383</v>
      </c>
      <c r="I41" s="6" t="s">
        <v>388</v>
      </c>
      <c r="J41" s="6" t="s">
        <v>12</v>
      </c>
      <c r="K41" s="19">
        <v>5.6134259259259256E-4</v>
      </c>
      <c r="L41" s="19">
        <v>5.1423611111111114E-4</v>
      </c>
      <c r="M41" s="19">
        <v>4.7106481481481413E-5</v>
      </c>
    </row>
    <row r="42" spans="1:13" x14ac:dyDescent="0.25">
      <c r="A42" s="6">
        <v>2025</v>
      </c>
      <c r="B42" s="61">
        <v>39012</v>
      </c>
      <c r="C42" s="6">
        <f t="shared" si="0"/>
        <v>15</v>
      </c>
      <c r="D42" s="6" t="s">
        <v>395</v>
      </c>
      <c r="E42" s="6" t="s">
        <v>372</v>
      </c>
      <c r="F42" s="6" t="s">
        <v>48</v>
      </c>
      <c r="G42" s="6" t="s">
        <v>63</v>
      </c>
      <c r="H42" s="61" t="s">
        <v>382</v>
      </c>
      <c r="I42" s="6" t="s">
        <v>388</v>
      </c>
      <c r="J42" s="6" t="s">
        <v>649</v>
      </c>
      <c r="K42" s="19">
        <v>4.2459490740740739E-4</v>
      </c>
      <c r="L42" s="19" t="s">
        <v>582</v>
      </c>
      <c r="M42" s="19">
        <v>6.1400462962962971E-5</v>
      </c>
    </row>
    <row r="43" spans="1:13" x14ac:dyDescent="0.25">
      <c r="A43" s="6">
        <v>2025</v>
      </c>
      <c r="B43" s="61">
        <v>39962</v>
      </c>
      <c r="C43" s="6">
        <f t="shared" si="0"/>
        <v>12</v>
      </c>
      <c r="D43" s="6" t="s">
        <v>245</v>
      </c>
      <c r="E43" s="6" t="s">
        <v>369</v>
      </c>
      <c r="F43" s="6" t="s">
        <v>46</v>
      </c>
      <c r="G43" s="6" t="s">
        <v>63</v>
      </c>
      <c r="H43" s="61" t="s">
        <v>382</v>
      </c>
      <c r="I43" s="6" t="s">
        <v>388</v>
      </c>
      <c r="J43" s="6" t="s">
        <v>649</v>
      </c>
      <c r="K43" s="19">
        <v>4.1446759259259258E-4</v>
      </c>
      <c r="L43" s="19">
        <v>4.0509259259259258E-4</v>
      </c>
      <c r="M43" s="19">
        <v>9.3749999999999975E-6</v>
      </c>
    </row>
    <row r="44" spans="1:13" x14ac:dyDescent="0.25">
      <c r="A44" s="6">
        <v>2025</v>
      </c>
      <c r="B44" s="61">
        <v>40009</v>
      </c>
      <c r="C44" s="6">
        <f t="shared" si="0"/>
        <v>12</v>
      </c>
      <c r="D44" s="6" t="s">
        <v>332</v>
      </c>
      <c r="E44" s="6" t="s">
        <v>376</v>
      </c>
      <c r="F44" s="6" t="s">
        <v>46</v>
      </c>
      <c r="G44" s="6" t="s">
        <v>63</v>
      </c>
      <c r="H44" s="61" t="s">
        <v>382</v>
      </c>
      <c r="I44" s="6" t="s">
        <v>388</v>
      </c>
      <c r="J44" s="6" t="s">
        <v>649</v>
      </c>
      <c r="K44" s="19">
        <v>4.4641203703703705E-4</v>
      </c>
      <c r="L44" s="19">
        <v>4.0509259259259258E-4</v>
      </c>
      <c r="M44" s="19">
        <v>4.1319444444444465E-5</v>
      </c>
    </row>
    <row r="45" spans="1:13" x14ac:dyDescent="0.25">
      <c r="A45" s="6">
        <v>2025</v>
      </c>
      <c r="B45" s="61">
        <v>39740</v>
      </c>
      <c r="C45" s="6">
        <f t="shared" si="0"/>
        <v>13</v>
      </c>
      <c r="D45" s="6" t="s">
        <v>125</v>
      </c>
      <c r="E45" s="6" t="s">
        <v>364</v>
      </c>
      <c r="F45" s="6" t="s">
        <v>47</v>
      </c>
      <c r="G45" s="6" t="s">
        <v>63</v>
      </c>
      <c r="H45" s="61" t="s">
        <v>382</v>
      </c>
      <c r="I45" s="6" t="s">
        <v>388</v>
      </c>
      <c r="J45" s="6" t="s">
        <v>649</v>
      </c>
      <c r="K45" s="19">
        <v>4.3859953703703704E-4</v>
      </c>
      <c r="L45" s="19">
        <v>3.9131944444444446E-4</v>
      </c>
      <c r="M45" s="19">
        <v>4.7280092592592578E-5</v>
      </c>
    </row>
    <row r="46" spans="1:13" x14ac:dyDescent="0.25">
      <c r="A46" s="6">
        <v>2025</v>
      </c>
      <c r="B46" s="61">
        <v>38865</v>
      </c>
      <c r="C46" s="6">
        <f t="shared" si="0"/>
        <v>15</v>
      </c>
      <c r="D46" s="6" t="s">
        <v>127</v>
      </c>
      <c r="E46" s="6" t="s">
        <v>364</v>
      </c>
      <c r="F46" s="6" t="s">
        <v>48</v>
      </c>
      <c r="G46" s="6" t="s">
        <v>63</v>
      </c>
      <c r="H46" s="61" t="s">
        <v>382</v>
      </c>
      <c r="I46" s="6" t="s">
        <v>388</v>
      </c>
      <c r="J46" s="6" t="s">
        <v>649</v>
      </c>
      <c r="K46" s="19">
        <v>4.3425925925925923E-4</v>
      </c>
      <c r="L46" s="19" t="s">
        <v>582</v>
      </c>
      <c r="M46" s="19">
        <v>7.1064814814814819E-5</v>
      </c>
    </row>
    <row r="47" spans="1:13" x14ac:dyDescent="0.25">
      <c r="A47" s="6">
        <v>2025</v>
      </c>
      <c r="B47" s="61">
        <v>39225</v>
      </c>
      <c r="C47" s="6">
        <f t="shared" si="0"/>
        <v>14</v>
      </c>
      <c r="D47" s="6" t="s">
        <v>333</v>
      </c>
      <c r="E47" s="6" t="s">
        <v>376</v>
      </c>
      <c r="F47" s="6" t="s">
        <v>47</v>
      </c>
      <c r="G47" s="6" t="s">
        <v>63</v>
      </c>
      <c r="H47" s="61" t="s">
        <v>382</v>
      </c>
      <c r="I47" s="6" t="s">
        <v>388</v>
      </c>
      <c r="J47" s="6" t="s">
        <v>649</v>
      </c>
      <c r="K47" s="19">
        <v>3.8993055555555553E-4</v>
      </c>
      <c r="L47" s="19">
        <v>3.7893518518518522E-4</v>
      </c>
      <c r="M47" s="19">
        <v>1.0995370370370304E-5</v>
      </c>
    </row>
    <row r="48" spans="1:13" x14ac:dyDescent="0.25">
      <c r="A48" s="6">
        <v>2025</v>
      </c>
      <c r="B48" s="61">
        <v>39225</v>
      </c>
      <c r="C48" s="6">
        <f t="shared" si="0"/>
        <v>14</v>
      </c>
      <c r="D48" s="6" t="s">
        <v>333</v>
      </c>
      <c r="E48" s="6" t="s">
        <v>376</v>
      </c>
      <c r="F48" s="6" t="s">
        <v>47</v>
      </c>
      <c r="G48" s="6" t="s">
        <v>63</v>
      </c>
      <c r="H48" s="61" t="s">
        <v>382</v>
      </c>
      <c r="I48" s="6" t="s">
        <v>388</v>
      </c>
      <c r="J48" s="6" t="s">
        <v>651</v>
      </c>
      <c r="K48" s="19">
        <v>8.8252314814814801E-4</v>
      </c>
      <c r="L48" s="19">
        <v>8.3645833333333326E-4</v>
      </c>
      <c r="M48" s="19">
        <v>4.6064814814814753E-5</v>
      </c>
    </row>
    <row r="49" spans="1:13" x14ac:dyDescent="0.25">
      <c r="A49" s="6">
        <v>2025</v>
      </c>
      <c r="B49" s="61">
        <v>40298</v>
      </c>
      <c r="C49" s="6">
        <f t="shared" si="0"/>
        <v>11</v>
      </c>
      <c r="D49" s="6" t="s">
        <v>331</v>
      </c>
      <c r="E49" s="6" t="s">
        <v>376</v>
      </c>
      <c r="F49" s="6" t="s">
        <v>46</v>
      </c>
      <c r="G49" s="6" t="s">
        <v>63</v>
      </c>
      <c r="H49" s="61" t="s">
        <v>382</v>
      </c>
      <c r="I49" s="6" t="s">
        <v>388</v>
      </c>
      <c r="J49" s="6" t="s">
        <v>649</v>
      </c>
      <c r="K49" s="19">
        <v>5.2812499999999995E-4</v>
      </c>
      <c r="L49" s="19">
        <v>4.5717592592592592E-4</v>
      </c>
      <c r="M49" s="19">
        <v>7.0949074074074024E-5</v>
      </c>
    </row>
    <row r="50" spans="1:13" x14ac:dyDescent="0.25">
      <c r="A50" s="6">
        <v>2025</v>
      </c>
      <c r="B50" s="61">
        <v>39349</v>
      </c>
      <c r="C50" s="6">
        <f t="shared" si="0"/>
        <v>14</v>
      </c>
      <c r="D50" s="6" t="s">
        <v>72</v>
      </c>
      <c r="E50" s="6" t="s">
        <v>78</v>
      </c>
      <c r="F50" s="6" t="s">
        <v>47</v>
      </c>
      <c r="G50" s="6" t="s">
        <v>63</v>
      </c>
      <c r="H50" s="61" t="s">
        <v>382</v>
      </c>
      <c r="I50" s="6" t="s">
        <v>388</v>
      </c>
      <c r="J50" s="6" t="s">
        <v>649</v>
      </c>
      <c r="K50" s="19">
        <v>4.2048611111111106E-4</v>
      </c>
      <c r="L50" s="19">
        <v>3.7893518518518522E-4</v>
      </c>
      <c r="M50" s="19">
        <v>4.1550925925925837E-5</v>
      </c>
    </row>
    <row r="51" spans="1:13" x14ac:dyDescent="0.25">
      <c r="A51" s="6">
        <v>2025</v>
      </c>
      <c r="B51" s="61">
        <v>39962</v>
      </c>
      <c r="C51" s="6">
        <f t="shared" si="0"/>
        <v>12</v>
      </c>
      <c r="D51" s="6" t="s">
        <v>245</v>
      </c>
      <c r="E51" s="6" t="s">
        <v>369</v>
      </c>
      <c r="F51" s="6" t="s">
        <v>46</v>
      </c>
      <c r="G51" s="6" t="s">
        <v>63</v>
      </c>
      <c r="H51" s="61" t="s">
        <v>386</v>
      </c>
      <c r="I51" s="6" t="s">
        <v>388</v>
      </c>
      <c r="J51" s="6" t="s">
        <v>11</v>
      </c>
      <c r="K51" s="19">
        <v>5.386574074074074E-4</v>
      </c>
      <c r="L51" s="19">
        <v>5.2083333333333333E-4</v>
      </c>
      <c r="M51" s="19">
        <v>1.7824074074074075E-5</v>
      </c>
    </row>
    <row r="52" spans="1:13" x14ac:dyDescent="0.25">
      <c r="A52" s="6">
        <v>2025</v>
      </c>
      <c r="B52" s="61">
        <v>39869</v>
      </c>
      <c r="C52" s="6">
        <f t="shared" si="0"/>
        <v>12</v>
      </c>
      <c r="D52" s="6" t="s">
        <v>246</v>
      </c>
      <c r="E52" s="6" t="s">
        <v>369</v>
      </c>
      <c r="F52" s="6" t="s">
        <v>46</v>
      </c>
      <c r="G52" s="6" t="s">
        <v>63</v>
      </c>
      <c r="H52" s="61" t="s">
        <v>386</v>
      </c>
      <c r="I52" s="6" t="s">
        <v>388</v>
      </c>
      <c r="J52" s="6" t="s">
        <v>11</v>
      </c>
      <c r="K52" s="19">
        <v>5.3564814814814816E-4</v>
      </c>
      <c r="L52" s="19">
        <v>5.2083333333333333E-4</v>
      </c>
      <c r="M52" s="19">
        <v>1.4814814814814834E-5</v>
      </c>
    </row>
    <row r="53" spans="1:13" x14ac:dyDescent="0.25">
      <c r="A53" s="6">
        <v>2025</v>
      </c>
      <c r="B53" s="61">
        <v>40295</v>
      </c>
      <c r="C53" s="6">
        <f t="shared" si="0"/>
        <v>11</v>
      </c>
      <c r="D53" s="6" t="s">
        <v>330</v>
      </c>
      <c r="E53" s="6" t="s">
        <v>376</v>
      </c>
      <c r="F53" s="6" t="s">
        <v>46</v>
      </c>
      <c r="G53" s="6" t="s">
        <v>63</v>
      </c>
      <c r="H53" s="61" t="s">
        <v>386</v>
      </c>
      <c r="I53" s="6" t="s">
        <v>388</v>
      </c>
      <c r="J53" s="6" t="s">
        <v>11</v>
      </c>
      <c r="K53" s="19">
        <v>5.9861111111111107E-4</v>
      </c>
      <c r="L53" s="19">
        <v>5.5694444444444444E-4</v>
      </c>
      <c r="M53" s="19">
        <v>4.1666666666666631E-5</v>
      </c>
    </row>
    <row r="54" spans="1:13" x14ac:dyDescent="0.25">
      <c r="A54" s="6">
        <v>2025</v>
      </c>
      <c r="B54" s="61">
        <v>39124</v>
      </c>
      <c r="C54" s="6">
        <f t="shared" si="0"/>
        <v>14</v>
      </c>
      <c r="D54" s="6" t="s">
        <v>248</v>
      </c>
      <c r="E54" s="6" t="s">
        <v>369</v>
      </c>
      <c r="F54" s="6" t="s">
        <v>47</v>
      </c>
      <c r="G54" s="6" t="s">
        <v>63</v>
      </c>
      <c r="H54" s="61" t="s">
        <v>386</v>
      </c>
      <c r="I54" s="6" t="s">
        <v>388</v>
      </c>
      <c r="J54" s="6" t="s">
        <v>11</v>
      </c>
      <c r="K54" s="19">
        <v>4.9733796296296299E-4</v>
      </c>
      <c r="L54" s="19" t="s">
        <v>573</v>
      </c>
      <c r="M54" s="19">
        <v>5.5555555555555545E-5</v>
      </c>
    </row>
    <row r="55" spans="1:13" x14ac:dyDescent="0.25">
      <c r="A55" s="6">
        <v>2025</v>
      </c>
      <c r="B55" s="61">
        <v>39012</v>
      </c>
      <c r="C55" s="6">
        <f t="shared" si="0"/>
        <v>15</v>
      </c>
      <c r="D55" s="6" t="s">
        <v>395</v>
      </c>
      <c r="E55" s="6" t="s">
        <v>372</v>
      </c>
      <c r="F55" s="6" t="s">
        <v>48</v>
      </c>
      <c r="G55" s="6" t="s">
        <v>63</v>
      </c>
      <c r="H55" s="61" t="s">
        <v>387</v>
      </c>
      <c r="I55" s="6" t="s">
        <v>388</v>
      </c>
      <c r="J55" s="6" t="s">
        <v>13</v>
      </c>
      <c r="K55" s="19">
        <v>4.6273148148148145E-4</v>
      </c>
      <c r="L55" s="19" t="s">
        <v>594</v>
      </c>
      <c r="M55" s="19">
        <v>7.0949074074074024E-5</v>
      </c>
    </row>
    <row r="56" spans="1:13" x14ac:dyDescent="0.25">
      <c r="A56" s="6">
        <v>2025</v>
      </c>
      <c r="B56" s="61">
        <v>39962</v>
      </c>
      <c r="C56" s="6">
        <f t="shared" si="0"/>
        <v>12</v>
      </c>
      <c r="D56" s="6" t="s">
        <v>245</v>
      </c>
      <c r="E56" s="6" t="s">
        <v>369</v>
      </c>
      <c r="F56" s="6" t="s">
        <v>46</v>
      </c>
      <c r="G56" s="6" t="s">
        <v>63</v>
      </c>
      <c r="H56" s="61" t="s">
        <v>387</v>
      </c>
      <c r="I56" s="6" t="s">
        <v>388</v>
      </c>
      <c r="J56" s="6" t="s">
        <v>13</v>
      </c>
      <c r="K56" s="19">
        <v>4.7511574074074068E-4</v>
      </c>
      <c r="L56" s="19">
        <v>4.8611111111111104E-4</v>
      </c>
      <c r="M56" s="19">
        <v>-1.0995370370370358E-5</v>
      </c>
    </row>
    <row r="57" spans="1:13" x14ac:dyDescent="0.25">
      <c r="A57" s="6">
        <v>2025</v>
      </c>
      <c r="B57" s="61">
        <v>39962</v>
      </c>
      <c r="C57" s="6">
        <f t="shared" si="0"/>
        <v>12</v>
      </c>
      <c r="D57" s="6" t="s">
        <v>245</v>
      </c>
      <c r="E57" s="6" t="s">
        <v>369</v>
      </c>
      <c r="F57" s="6" t="s">
        <v>46</v>
      </c>
      <c r="G57" s="6" t="s">
        <v>63</v>
      </c>
      <c r="H57" s="61" t="s">
        <v>387</v>
      </c>
      <c r="I57" s="6" t="s">
        <v>388</v>
      </c>
      <c r="J57" s="6" t="s">
        <v>16</v>
      </c>
      <c r="K57" s="19">
        <v>1.0886574074074073E-3</v>
      </c>
      <c r="L57" s="19">
        <v>1.0292824074074074E-3</v>
      </c>
      <c r="M57" s="19">
        <v>5.9374999999999966E-5</v>
      </c>
    </row>
    <row r="58" spans="1:13" x14ac:dyDescent="0.25">
      <c r="A58" s="6">
        <v>2025</v>
      </c>
      <c r="B58" s="61">
        <v>39740</v>
      </c>
      <c r="C58" s="6">
        <f t="shared" si="0"/>
        <v>13</v>
      </c>
      <c r="D58" s="6" t="s">
        <v>125</v>
      </c>
      <c r="E58" s="6" t="s">
        <v>364</v>
      </c>
      <c r="F58" s="6" t="s">
        <v>47</v>
      </c>
      <c r="G58" s="6" t="s">
        <v>63</v>
      </c>
      <c r="H58" s="61" t="s">
        <v>387</v>
      </c>
      <c r="I58" s="6" t="s">
        <v>388</v>
      </c>
      <c r="J58" s="6" t="s">
        <v>13</v>
      </c>
      <c r="K58" s="19">
        <v>4.697916666666667E-4</v>
      </c>
      <c r="L58" s="19" t="s">
        <v>566</v>
      </c>
      <c r="M58" s="19">
        <v>3.1365740740740768E-5</v>
      </c>
    </row>
    <row r="59" spans="1:13" x14ac:dyDescent="0.25">
      <c r="A59" s="6">
        <v>2025</v>
      </c>
      <c r="B59" s="61">
        <v>39740</v>
      </c>
      <c r="C59" s="6">
        <f t="shared" si="0"/>
        <v>13</v>
      </c>
      <c r="D59" s="6" t="s">
        <v>125</v>
      </c>
      <c r="E59" s="6" t="s">
        <v>364</v>
      </c>
      <c r="F59" s="6" t="s">
        <v>47</v>
      </c>
      <c r="G59" s="6" t="s">
        <v>63</v>
      </c>
      <c r="H59" s="61" t="s">
        <v>387</v>
      </c>
      <c r="I59" s="6" t="s">
        <v>388</v>
      </c>
      <c r="J59" s="6" t="s">
        <v>16</v>
      </c>
      <c r="K59" s="19">
        <v>1.1005787037037037E-3</v>
      </c>
      <c r="L59" s="19" t="s">
        <v>563</v>
      </c>
      <c r="M59" s="19">
        <v>6.4351851851851896E-5</v>
      </c>
    </row>
    <row r="60" spans="1:13" x14ac:dyDescent="0.25">
      <c r="A60" s="6">
        <v>2025</v>
      </c>
      <c r="B60" s="61">
        <v>38865</v>
      </c>
      <c r="C60" s="6">
        <f t="shared" si="0"/>
        <v>15</v>
      </c>
      <c r="D60" s="6" t="s">
        <v>127</v>
      </c>
      <c r="E60" s="6" t="s">
        <v>364</v>
      </c>
      <c r="F60" s="6" t="s">
        <v>48</v>
      </c>
      <c r="G60" s="6" t="s">
        <v>63</v>
      </c>
      <c r="H60" s="61" t="s">
        <v>387</v>
      </c>
      <c r="I60" s="6" t="s">
        <v>388</v>
      </c>
      <c r="J60" s="6" t="s">
        <v>13</v>
      </c>
      <c r="K60" s="19">
        <v>4.5393518518518515E-4</v>
      </c>
      <c r="L60" s="19" t="s">
        <v>594</v>
      </c>
      <c r="M60" s="19">
        <v>6.2152777777777727E-5</v>
      </c>
    </row>
    <row r="61" spans="1:13" x14ac:dyDescent="0.25">
      <c r="A61" s="6">
        <v>2025</v>
      </c>
      <c r="B61" s="61">
        <v>39263</v>
      </c>
      <c r="C61" s="6">
        <f t="shared" si="0"/>
        <v>14</v>
      </c>
      <c r="D61" s="6" t="s">
        <v>126</v>
      </c>
      <c r="E61" s="6" t="s">
        <v>364</v>
      </c>
      <c r="F61" s="6" t="s">
        <v>47</v>
      </c>
      <c r="G61" s="6" t="s">
        <v>63</v>
      </c>
      <c r="H61" s="61" t="s">
        <v>387</v>
      </c>
      <c r="I61" s="6" t="s">
        <v>388</v>
      </c>
      <c r="J61" s="6" t="s">
        <v>13</v>
      </c>
      <c r="K61" s="19">
        <v>4.6296296296296298E-4</v>
      </c>
      <c r="L61" s="19" t="s">
        <v>577</v>
      </c>
      <c r="M61" s="19">
        <v>5.0000000000000023E-5</v>
      </c>
    </row>
    <row r="62" spans="1:13" x14ac:dyDescent="0.25">
      <c r="A62" s="6">
        <v>2025</v>
      </c>
      <c r="B62" s="61">
        <v>39225</v>
      </c>
      <c r="C62" s="6">
        <f t="shared" si="0"/>
        <v>14</v>
      </c>
      <c r="D62" s="6" t="s">
        <v>333</v>
      </c>
      <c r="E62" s="6" t="s">
        <v>376</v>
      </c>
      <c r="F62" s="6" t="s">
        <v>47</v>
      </c>
      <c r="G62" s="6" t="s">
        <v>63</v>
      </c>
      <c r="H62" s="61" t="s">
        <v>387</v>
      </c>
      <c r="I62" s="6" t="s">
        <v>388</v>
      </c>
      <c r="J62" s="6" t="s">
        <v>13</v>
      </c>
      <c r="K62" s="19">
        <v>4.1157407407407408E-4</v>
      </c>
      <c r="L62" s="19" t="s">
        <v>577</v>
      </c>
      <c r="M62" s="19">
        <v>-1.3888888888888805E-6</v>
      </c>
    </row>
    <row r="63" spans="1:13" x14ac:dyDescent="0.25">
      <c r="A63" s="6">
        <v>2025</v>
      </c>
      <c r="B63" s="61">
        <v>40298</v>
      </c>
      <c r="C63" s="6">
        <f t="shared" si="0"/>
        <v>11</v>
      </c>
      <c r="D63" s="6" t="s">
        <v>331</v>
      </c>
      <c r="E63" s="6" t="s">
        <v>376</v>
      </c>
      <c r="F63" s="6" t="s">
        <v>46</v>
      </c>
      <c r="G63" s="6" t="s">
        <v>63</v>
      </c>
      <c r="H63" s="61" t="s">
        <v>387</v>
      </c>
      <c r="I63" s="6" t="s">
        <v>388</v>
      </c>
      <c r="J63" s="6" t="s">
        <v>13</v>
      </c>
      <c r="K63" s="19">
        <v>5.877314814814815E-4</v>
      </c>
      <c r="L63" s="19">
        <v>5.3136574074074078E-4</v>
      </c>
      <c r="M63" s="19">
        <v>5.6365740740740725E-5</v>
      </c>
    </row>
    <row r="64" spans="1:13" x14ac:dyDescent="0.25">
      <c r="A64" s="6">
        <v>2025</v>
      </c>
      <c r="B64" s="61">
        <v>39349</v>
      </c>
      <c r="C64" s="6">
        <f t="shared" si="0"/>
        <v>14</v>
      </c>
      <c r="D64" s="6" t="s">
        <v>72</v>
      </c>
      <c r="E64" s="6" t="s">
        <v>78</v>
      </c>
      <c r="F64" s="6" t="s">
        <v>47</v>
      </c>
      <c r="G64" s="6" t="s">
        <v>63</v>
      </c>
      <c r="H64" s="61" t="s">
        <v>387</v>
      </c>
      <c r="I64" s="6" t="s">
        <v>388</v>
      </c>
      <c r="J64" s="6" t="s">
        <v>13</v>
      </c>
      <c r="K64" s="19">
        <v>3.9560185185185184E-4</v>
      </c>
      <c r="L64" s="19" t="s">
        <v>577</v>
      </c>
      <c r="M64" s="19">
        <v>-1.7361111111111114E-5</v>
      </c>
    </row>
    <row r="65" spans="1:13" x14ac:dyDescent="0.25">
      <c r="A65" s="6">
        <v>2025</v>
      </c>
      <c r="B65" s="61">
        <v>39012</v>
      </c>
      <c r="C65" s="6">
        <f t="shared" si="0"/>
        <v>15</v>
      </c>
      <c r="D65" s="6" t="s">
        <v>395</v>
      </c>
      <c r="E65" s="6" t="s">
        <v>372</v>
      </c>
      <c r="F65" s="6" t="s">
        <v>48</v>
      </c>
      <c r="G65" s="6" t="s">
        <v>63</v>
      </c>
      <c r="H65" s="61" t="s">
        <v>385</v>
      </c>
      <c r="I65" s="6" t="s">
        <v>388</v>
      </c>
      <c r="J65" s="6" t="s">
        <v>12</v>
      </c>
      <c r="K65" s="19">
        <v>5.5046296296296299E-4</v>
      </c>
      <c r="L65" s="19" t="s">
        <v>591</v>
      </c>
      <c r="M65" s="19">
        <v>6.9675925925925992E-5</v>
      </c>
    </row>
    <row r="66" spans="1:13" x14ac:dyDescent="0.25">
      <c r="A66" s="6">
        <v>2025</v>
      </c>
      <c r="B66" s="61">
        <v>39740</v>
      </c>
      <c r="C66" s="6">
        <f t="shared" si="0"/>
        <v>13</v>
      </c>
      <c r="D66" s="6" t="s">
        <v>125</v>
      </c>
      <c r="E66" s="6" t="s">
        <v>364</v>
      </c>
      <c r="F66" s="6" t="s">
        <v>47</v>
      </c>
      <c r="G66" s="6" t="s">
        <v>63</v>
      </c>
      <c r="H66" s="61" t="s">
        <v>385</v>
      </c>
      <c r="I66" s="6" t="s">
        <v>388</v>
      </c>
      <c r="J66" s="6" t="s">
        <v>12</v>
      </c>
      <c r="K66" s="19">
        <v>5.1250000000000004E-4</v>
      </c>
      <c r="L66" s="19">
        <v>5.4201388888888886E-4</v>
      </c>
      <c r="M66" s="19">
        <v>-2.9513888888888819E-5</v>
      </c>
    </row>
    <row r="67" spans="1:13" x14ac:dyDescent="0.25">
      <c r="A67" s="6">
        <v>2025</v>
      </c>
      <c r="B67" s="61">
        <v>39740</v>
      </c>
      <c r="C67" s="6">
        <f t="shared" ref="C67:C75" si="1">A67-YEAR(B67)</f>
        <v>13</v>
      </c>
      <c r="D67" s="6" t="s">
        <v>125</v>
      </c>
      <c r="E67" s="6" t="s">
        <v>364</v>
      </c>
      <c r="F67" s="6" t="s">
        <v>47</v>
      </c>
      <c r="G67" s="6" t="s">
        <v>63</v>
      </c>
      <c r="H67" s="61" t="s">
        <v>385</v>
      </c>
      <c r="I67" s="6" t="s">
        <v>388</v>
      </c>
      <c r="J67" s="6" t="s">
        <v>18</v>
      </c>
      <c r="K67" s="19">
        <v>1.1675925925925925E-3</v>
      </c>
      <c r="L67" s="19" t="s">
        <v>567</v>
      </c>
      <c r="M67" s="19">
        <v>5.3125000000000004E-5</v>
      </c>
    </row>
    <row r="68" spans="1:13" x14ac:dyDescent="0.25">
      <c r="A68" s="6">
        <v>2025</v>
      </c>
      <c r="B68" s="61">
        <v>39263</v>
      </c>
      <c r="C68" s="6">
        <f t="shared" si="1"/>
        <v>14</v>
      </c>
      <c r="D68" s="6" t="s">
        <v>126</v>
      </c>
      <c r="E68" s="6" t="s">
        <v>364</v>
      </c>
      <c r="F68" s="6" t="s">
        <v>47</v>
      </c>
      <c r="G68" s="6" t="s">
        <v>63</v>
      </c>
      <c r="H68" s="61" t="s">
        <v>385</v>
      </c>
      <c r="I68" s="6" t="s">
        <v>388</v>
      </c>
      <c r="J68" s="6" t="s">
        <v>12</v>
      </c>
      <c r="K68" s="19">
        <v>5.7800925925925923E-4</v>
      </c>
      <c r="L68" s="19">
        <v>5.1423611111111114E-4</v>
      </c>
      <c r="M68" s="19">
        <v>6.3773148148148088E-5</v>
      </c>
    </row>
    <row r="69" spans="1:13" x14ac:dyDescent="0.25">
      <c r="A69" s="6">
        <v>2025</v>
      </c>
      <c r="B69" s="61">
        <v>39225</v>
      </c>
      <c r="C69" s="6">
        <f t="shared" si="1"/>
        <v>14</v>
      </c>
      <c r="D69" s="6" t="s">
        <v>333</v>
      </c>
      <c r="E69" s="6" t="s">
        <v>376</v>
      </c>
      <c r="F69" s="6" t="s">
        <v>47</v>
      </c>
      <c r="G69" s="6" t="s">
        <v>63</v>
      </c>
      <c r="H69" s="61" t="s">
        <v>385</v>
      </c>
      <c r="I69" s="6" t="s">
        <v>388</v>
      </c>
      <c r="J69" s="6" t="s">
        <v>12</v>
      </c>
      <c r="K69" s="19">
        <v>5.6944444444444447E-4</v>
      </c>
      <c r="L69" s="19">
        <v>5.1423611111111114E-4</v>
      </c>
      <c r="M69" s="19">
        <v>5.5208333333333325E-5</v>
      </c>
    </row>
    <row r="70" spans="1:13" x14ac:dyDescent="0.25">
      <c r="A70" s="6">
        <v>2025</v>
      </c>
      <c r="B70" s="61">
        <v>40298</v>
      </c>
      <c r="C70" s="6">
        <f t="shared" si="1"/>
        <v>11</v>
      </c>
      <c r="D70" s="6" t="s">
        <v>331</v>
      </c>
      <c r="E70" s="6" t="s">
        <v>376</v>
      </c>
      <c r="F70" s="6" t="s">
        <v>46</v>
      </c>
      <c r="G70" s="6" t="s">
        <v>63</v>
      </c>
      <c r="H70" s="61" t="s">
        <v>385</v>
      </c>
      <c r="I70" s="6" t="s">
        <v>388</v>
      </c>
      <c r="J70" s="6" t="s">
        <v>12</v>
      </c>
      <c r="K70" s="19">
        <v>6.2731481481481481E-4</v>
      </c>
      <c r="L70" s="19">
        <v>6.0856481481481482E-4</v>
      </c>
      <c r="M70" s="19">
        <v>1.8749999999999995E-5</v>
      </c>
    </row>
    <row r="71" spans="1:13" x14ac:dyDescent="0.25">
      <c r="A71" s="6">
        <v>2025</v>
      </c>
      <c r="B71" s="61">
        <v>39349</v>
      </c>
      <c r="C71" s="6">
        <f t="shared" si="1"/>
        <v>14</v>
      </c>
      <c r="D71" s="6" t="s">
        <v>72</v>
      </c>
      <c r="E71" s="6" t="s">
        <v>78</v>
      </c>
      <c r="F71" s="6" t="s">
        <v>47</v>
      </c>
      <c r="G71" s="6" t="s">
        <v>63</v>
      </c>
      <c r="H71" s="61" t="s">
        <v>385</v>
      </c>
      <c r="I71" s="6" t="s">
        <v>388</v>
      </c>
      <c r="J71" s="6" t="s">
        <v>12</v>
      </c>
      <c r="K71" s="19">
        <v>5.7037037037037039E-4</v>
      </c>
      <c r="L71" s="19">
        <v>5.1423611111111114E-4</v>
      </c>
      <c r="M71" s="19">
        <v>5.6134259259259245E-5</v>
      </c>
    </row>
    <row r="72" spans="1:13" x14ac:dyDescent="0.25">
      <c r="A72" s="6">
        <v>2025</v>
      </c>
      <c r="B72" s="61">
        <v>39349</v>
      </c>
      <c r="C72" s="6">
        <f t="shared" si="1"/>
        <v>14</v>
      </c>
      <c r="D72" s="6" t="s">
        <v>72</v>
      </c>
      <c r="E72" s="6" t="s">
        <v>78</v>
      </c>
      <c r="F72" s="6" t="s">
        <v>47</v>
      </c>
      <c r="G72" s="6" t="s">
        <v>63</v>
      </c>
      <c r="H72" s="61" t="s">
        <v>385</v>
      </c>
      <c r="I72" s="6" t="s">
        <v>388</v>
      </c>
      <c r="J72" s="6" t="s">
        <v>18</v>
      </c>
      <c r="K72" s="19">
        <v>9.9826388888888881E-4</v>
      </c>
      <c r="L72" s="19" t="s">
        <v>578</v>
      </c>
      <c r="M72" s="19">
        <v>-5.7870370370372189E-6</v>
      </c>
    </row>
    <row r="73" spans="1:13" x14ac:dyDescent="0.25">
      <c r="A73" s="6">
        <v>2025</v>
      </c>
      <c r="B73" s="61">
        <v>39962</v>
      </c>
      <c r="C73" s="6">
        <f t="shared" si="1"/>
        <v>12</v>
      </c>
      <c r="D73" s="6" t="s">
        <v>245</v>
      </c>
      <c r="E73" s="6" t="s">
        <v>369</v>
      </c>
      <c r="F73" s="6" t="s">
        <v>46</v>
      </c>
      <c r="G73" s="6" t="s">
        <v>63</v>
      </c>
      <c r="H73" s="61" t="s">
        <v>384</v>
      </c>
      <c r="I73" s="6" t="s">
        <v>388</v>
      </c>
      <c r="J73" s="6" t="s">
        <v>11</v>
      </c>
      <c r="K73" s="19">
        <v>5.7592592592592591E-4</v>
      </c>
      <c r="L73" s="19">
        <v>5.2083333333333333E-4</v>
      </c>
      <c r="M73" s="19">
        <v>5.5092592592592585E-5</v>
      </c>
    </row>
    <row r="74" spans="1:13" x14ac:dyDescent="0.25">
      <c r="A74" s="6">
        <v>2025</v>
      </c>
      <c r="B74" s="61">
        <v>39740</v>
      </c>
      <c r="C74" s="6">
        <f t="shared" si="1"/>
        <v>13</v>
      </c>
      <c r="D74" s="6" t="s">
        <v>125</v>
      </c>
      <c r="E74" s="6" t="s">
        <v>364</v>
      </c>
      <c r="F74" s="6" t="s">
        <v>47</v>
      </c>
      <c r="G74" s="6" t="s">
        <v>63</v>
      </c>
      <c r="H74" s="61" t="s">
        <v>384</v>
      </c>
      <c r="I74" s="6" t="s">
        <v>388</v>
      </c>
      <c r="J74" s="6" t="s">
        <v>20</v>
      </c>
      <c r="K74" s="19">
        <v>1.2340277777777779E-3</v>
      </c>
      <c r="L74" s="19">
        <v>1.1884259259259261E-3</v>
      </c>
      <c r="M74" s="19">
        <v>4.5601851851851793E-5</v>
      </c>
    </row>
    <row r="75" spans="1:13" x14ac:dyDescent="0.25">
      <c r="A75" s="6">
        <v>2025</v>
      </c>
      <c r="B75" s="61">
        <v>39225</v>
      </c>
      <c r="C75" s="6">
        <f t="shared" si="1"/>
        <v>14</v>
      </c>
      <c r="D75" s="6" t="s">
        <v>333</v>
      </c>
      <c r="E75" s="6" t="s">
        <v>376</v>
      </c>
      <c r="F75" s="6" t="s">
        <v>47</v>
      </c>
      <c r="G75" s="6" t="s">
        <v>63</v>
      </c>
      <c r="H75" s="61" t="s">
        <v>384</v>
      </c>
      <c r="I75" s="6" t="s">
        <v>388</v>
      </c>
      <c r="J75" s="6" t="s">
        <v>11</v>
      </c>
      <c r="K75" s="19">
        <v>5.0960648148148154E-4</v>
      </c>
      <c r="L75" s="19" t="s">
        <v>573</v>
      </c>
      <c r="M75" s="19">
        <v>6.7824074074074097E-5</v>
      </c>
    </row>
  </sheetData>
  <conditionalFormatting sqref="Z1:Z1048576">
    <cfRule type="cellIs" dxfId="2" priority="1" operator="lessThan">
      <formula>0</formula>
    </cfRule>
    <cfRule type="cellIs" dxfId="1" priority="2" operator="lessThan">
      <formula>0.0000810185185185185</formula>
    </cfRule>
    <cfRule type="cellIs" dxfId="0" priority="3" operator="lessThan">
      <formula>0.0000810185185185185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4</vt:i4>
      </vt:variant>
    </vt:vector>
  </HeadingPairs>
  <TitlesOfParts>
    <vt:vector size="15" baseType="lpstr">
      <vt:lpstr>MENU</vt:lpstr>
      <vt:lpstr>BD MARCA M.</vt:lpstr>
      <vt:lpstr>ATLETAS</vt:lpstr>
      <vt:lpstr>BD ATLETAS TIEMPOS</vt:lpstr>
      <vt:lpstr>BUSCADOR DE RECORD</vt:lpstr>
      <vt:lpstr>CHEQUEO D.F</vt:lpstr>
      <vt:lpstr>CHEQUEO D.M</vt:lpstr>
      <vt:lpstr>PROYECCION 2025</vt:lpstr>
      <vt:lpstr>F. PROYECCION 2025</vt:lpstr>
      <vt:lpstr>M. PROYECCION 2025</vt:lpstr>
      <vt:lpstr>FPROYECCION 2025T</vt:lpstr>
      <vt:lpstr>ATLETAS!_FilterDatabase</vt:lpstr>
      <vt:lpstr>'BD MARCA M.'!_FilterDatabase</vt:lpstr>
      <vt:lpstr>'CHEQUEO D.F'!_FilterDatabase</vt:lpstr>
      <vt:lpstr>'CHEQUEO D.M'!_FilterDatabase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Serpa Imbett,Claudia Milena</cp:lastModifiedBy>
  <cp:lastPrinted>2025-01-03T21:14:56Z</cp:lastPrinted>
  <dcterms:created xsi:type="dcterms:W3CDTF">2015-06-05T18:19:34Z</dcterms:created>
  <dcterms:modified xsi:type="dcterms:W3CDTF">2025-01-10T17:35:34Z</dcterms:modified>
</cp:coreProperties>
</file>