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aúl\OneDrive\Escritorio\VARIOS\DIGITAL-DEPORTIVO\curso-Excel-Python-IA\BASE_DE_DATOS - TAREAS\"/>
    </mc:Choice>
  </mc:AlternateContent>
  <xr:revisionPtr revIDLastSave="0" documentId="13_ncr:1_{9DB72CB9-5A95-446D-9ACF-92AFD11C82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CSV" sheetId="8" r:id="rId1"/>
    <sheet name="Limpieza de Datos" sheetId="1" r:id="rId2"/>
    <sheet name="Presentación Excel" sheetId="10" r:id="rId3"/>
    <sheet name="Datos Limpios" sheetId="2" r:id="rId4"/>
    <sheet name="Estadistica Descriptiva" sheetId="3" r:id="rId5"/>
    <sheet name="Reporte 1" sheetId="5" r:id="rId6"/>
    <sheet name="Reporte 2" sheetId="9" r:id="rId7"/>
    <sheet name="Presentación Power Bi" sheetId="11" r:id="rId8"/>
    <sheet name="Informe Power Bi" sheetId="12" r:id="rId9"/>
  </sheets>
  <definedNames>
    <definedName name="_xlnm.Print_Area" localSheetId="3">'Datos Limpios'!$A$1:$I$458</definedName>
    <definedName name="_xlnm.Print_Area" localSheetId="4">'Estadistica Descriptiva'!$A$1:$D$30</definedName>
    <definedName name="_xlnm.Print_Area" localSheetId="8">'Informe Power Bi'!$A$2:$J$54</definedName>
    <definedName name="_xlnm.Print_Area" localSheetId="2">'Presentación Excel'!$A$1:$G$50</definedName>
    <definedName name="_xlnm.Print_Area" localSheetId="7">'Presentación Power Bi'!$A$1:$G$50</definedName>
    <definedName name="_xlnm.Print_Area" localSheetId="5">'Reporte 1'!$A$1:$C$67</definedName>
    <definedName name="_xlnm.Print_Area" localSheetId="6">'Reporte 2'!$A$1:$I$14</definedName>
    <definedName name="SegmentaciónDeDatos_Ciudad1">#N/A</definedName>
    <definedName name="SegmentaciónDeDatos_Estrato1">#N/A</definedName>
    <definedName name="SegmentaciónDeDatos_Puede_Pagar_Solar1">#N/A</definedName>
    <definedName name="SegmentaciónDeDatos_Sector1">#N/A</definedName>
    <definedName name="_xlnm.Print_Titles" localSheetId="3">'Datos Limpios'!$1:$1</definedName>
    <definedName name="_xlnm.Print_Titles" localSheetId="5">'Reporte 1'!$1:$5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B10" i="3" s="1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B11" i="3" s="1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K7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 s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 s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 s="1"/>
  <c r="K159" i="1" a="1"/>
  <c r="K159" i="1" s="1"/>
  <c r="K160" i="1" a="1"/>
  <c r="K160" i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 s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 s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D2" i="1"/>
  <c r="D3" i="1"/>
  <c r="C3" i="1"/>
  <c r="C2" i="1"/>
  <c r="B3" i="1"/>
  <c r="B2" i="1"/>
  <c r="B21" i="3" l="1"/>
  <c r="B30" i="3"/>
  <c r="B18" i="3"/>
  <c r="B27" i="3"/>
  <c r="B3" i="3"/>
  <c r="B4" i="3"/>
  <c r="C5" i="3"/>
  <c r="B22" i="3"/>
  <c r="B9" i="3"/>
  <c r="D3" i="3"/>
  <c r="C3" i="3"/>
  <c r="C4" i="3"/>
  <c r="B28" i="3"/>
  <c r="D5" i="3"/>
  <c r="B14" i="3"/>
  <c r="D4" i="3"/>
  <c r="B5" i="3"/>
  <c r="B15" i="3"/>
  <c r="B25" i="3"/>
  <c r="B16" i="3"/>
  <c r="B26" i="3"/>
  <c r="B29" i="3"/>
  <c r="B17" i="3"/>
  <c r="C4" i="1"/>
  <c r="B4" i="1"/>
  <c r="D4" i="1"/>
  <c r="B5" i="1" l="1"/>
  <c r="B6" i="1"/>
  <c r="C5" i="1"/>
  <c r="C6" i="1"/>
  <c r="D5" i="1"/>
  <c r="D6" i="1"/>
  <c r="J9" i="1" l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394" i="1" a="1"/>
  <c r="J394" i="1" s="1"/>
  <c r="J401" i="1" a="1"/>
  <c r="J401" i="1" s="1"/>
  <c r="J407" i="1" a="1"/>
  <c r="J407" i="1" s="1"/>
  <c r="J412" i="1" a="1"/>
  <c r="J412" i="1" s="1"/>
  <c r="J417" i="1" a="1"/>
  <c r="J417" i="1" s="1"/>
  <c r="J422" i="1" a="1"/>
  <c r="J422" i="1" s="1"/>
  <c r="J427" i="1" a="1"/>
  <c r="J427" i="1" s="1"/>
  <c r="J431" i="1" a="1"/>
  <c r="J431" i="1" s="1"/>
  <c r="J435" i="1" a="1"/>
  <c r="J435" i="1" s="1"/>
  <c r="J439" i="1" a="1"/>
  <c r="J439" i="1" s="1"/>
  <c r="J443" i="1" a="1"/>
  <c r="J443" i="1" s="1"/>
  <c r="J447" i="1" a="1"/>
  <c r="J447" i="1" s="1"/>
  <c r="J451" i="1" a="1"/>
  <c r="J451" i="1" s="1"/>
  <c r="J455" i="1" a="1"/>
  <c r="J455" i="1" s="1"/>
  <c r="J459" i="1" a="1"/>
  <c r="J459" i="1" s="1"/>
  <c r="J465" i="1" a="1"/>
  <c r="J4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340" i="1" a="1"/>
  <c r="J340" i="1" s="1"/>
  <c r="J344" i="1" a="1"/>
  <c r="J344" i="1" s="1"/>
  <c r="J347" i="1" a="1"/>
  <c r="J347" i="1" s="1"/>
  <c r="J352" i="1" a="1"/>
  <c r="J352" i="1" s="1"/>
  <c r="J356" i="1" a="1"/>
  <c r="J356" i="1" s="1"/>
  <c r="J359" i="1" a="1"/>
  <c r="J359" i="1" s="1"/>
  <c r="J363" i="1" a="1"/>
  <c r="J363" i="1" s="1"/>
  <c r="J367" i="1" a="1"/>
  <c r="J367" i="1" s="1"/>
  <c r="J371" i="1" a="1"/>
  <c r="J371" i="1" s="1"/>
  <c r="J375" i="1" a="1"/>
  <c r="J375" i="1" s="1"/>
  <c r="J380" i="1" a="1"/>
  <c r="J380" i="1" s="1"/>
  <c r="J384" i="1" a="1"/>
  <c r="J384" i="1" s="1"/>
  <c r="J387" i="1" a="1"/>
  <c r="J387" i="1" s="1"/>
  <c r="J391" i="1" a="1"/>
  <c r="J391" i="1" s="1"/>
  <c r="J398" i="1" a="1"/>
  <c r="J398" i="1" s="1"/>
  <c r="J405" i="1" a="1"/>
  <c r="J405" i="1" s="1"/>
  <c r="J410" i="1" a="1"/>
  <c r="J410" i="1" s="1"/>
  <c r="J416" i="1" a="1"/>
  <c r="J416" i="1" s="1"/>
  <c r="J418" i="1" a="1"/>
  <c r="J418" i="1" s="1"/>
  <c r="J423" i="1" a="1"/>
  <c r="J423" i="1" s="1"/>
  <c r="J428" i="1" a="1"/>
  <c r="J428" i="1" s="1"/>
  <c r="J432" i="1" a="1"/>
  <c r="J432" i="1" s="1"/>
  <c r="J436" i="1" a="1"/>
  <c r="J436" i="1" s="1"/>
  <c r="J440" i="1" a="1"/>
  <c r="J440" i="1" s="1"/>
  <c r="J444" i="1" a="1"/>
  <c r="J444" i="1" s="1"/>
  <c r="J448" i="1" a="1"/>
  <c r="J448" i="1" s="1"/>
  <c r="J452" i="1" a="1"/>
  <c r="J452" i="1" s="1"/>
  <c r="J456" i="1" a="1"/>
  <c r="J456" i="1" s="1"/>
  <c r="J460" i="1" a="1"/>
  <c r="J460" i="1" s="1"/>
  <c r="J463" i="1" a="1"/>
  <c r="J463" i="1" s="1"/>
  <c r="J468" i="1" a="1"/>
  <c r="J468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90" i="1" a="1"/>
  <c r="J290" i="1" s="1"/>
  <c r="J292" i="1" a="1"/>
  <c r="J292" i="1" s="1"/>
  <c r="J293" i="1" a="1"/>
  <c r="J293" i="1" s="1"/>
  <c r="J295" i="1" a="1"/>
  <c r="J295" i="1" s="1"/>
  <c r="J297" i="1" a="1"/>
  <c r="J297" i="1" s="1"/>
  <c r="J299" i="1" a="1"/>
  <c r="J299" i="1" s="1"/>
  <c r="J302" i="1" a="1"/>
  <c r="J302" i="1" s="1"/>
  <c r="J305" i="1" a="1"/>
  <c r="J305" i="1" s="1"/>
  <c r="J308" i="1" a="1"/>
  <c r="J308" i="1" s="1"/>
  <c r="J311" i="1" a="1"/>
  <c r="J311" i="1" s="1"/>
  <c r="J314" i="1" a="1"/>
  <c r="J314" i="1" s="1"/>
  <c r="J318" i="1" a="1"/>
  <c r="J318" i="1" s="1"/>
  <c r="J335" i="1" a="1"/>
  <c r="J335" i="1" s="1"/>
  <c r="J338" i="1" a="1"/>
  <c r="J338" i="1" s="1"/>
  <c r="J341" i="1" a="1"/>
  <c r="J341" i="1" s="1"/>
  <c r="J345" i="1" a="1"/>
  <c r="J345" i="1" s="1"/>
  <c r="J349" i="1" a="1"/>
  <c r="J349" i="1" s="1"/>
  <c r="J353" i="1" a="1"/>
  <c r="J353" i="1" s="1"/>
  <c r="J357" i="1" a="1"/>
  <c r="J357" i="1" s="1"/>
  <c r="J360" i="1" a="1"/>
  <c r="J360" i="1" s="1"/>
  <c r="J362" i="1" a="1"/>
  <c r="J362" i="1" s="1"/>
  <c r="J366" i="1" a="1"/>
  <c r="J366" i="1" s="1"/>
  <c r="J370" i="1" a="1"/>
  <c r="J370" i="1" s="1"/>
  <c r="J374" i="1" a="1"/>
  <c r="J374" i="1" s="1"/>
  <c r="J378" i="1" a="1"/>
  <c r="J378" i="1" s="1"/>
  <c r="J382" i="1" a="1"/>
  <c r="J382" i="1" s="1"/>
  <c r="J385" i="1" a="1"/>
  <c r="J385" i="1" s="1"/>
  <c r="J389" i="1" a="1"/>
  <c r="J389" i="1" s="1"/>
  <c r="J393" i="1" a="1"/>
  <c r="J393" i="1" s="1"/>
  <c r="J396" i="1" a="1"/>
  <c r="J396" i="1" s="1"/>
  <c r="J399" i="1" a="1"/>
  <c r="J399" i="1" s="1"/>
  <c r="J402" i="1" a="1"/>
  <c r="J402" i="1" s="1"/>
  <c r="J409" i="1" a="1"/>
  <c r="J409" i="1" s="1"/>
  <c r="J414" i="1" a="1"/>
  <c r="J414" i="1" s="1"/>
  <c r="J419" i="1" a="1"/>
  <c r="J419" i="1" s="1"/>
  <c r="J424" i="1" a="1"/>
  <c r="J424" i="1" s="1"/>
  <c r="J429" i="1" a="1"/>
  <c r="J429" i="1" s="1"/>
  <c r="J433" i="1" a="1"/>
  <c r="J433" i="1" s="1"/>
  <c r="J437" i="1" a="1"/>
  <c r="J437" i="1" s="1"/>
  <c r="J441" i="1" a="1"/>
  <c r="J441" i="1" s="1"/>
  <c r="J445" i="1" a="1"/>
  <c r="J445" i="1" s="1"/>
  <c r="J449" i="1" a="1"/>
  <c r="J449" i="1" s="1"/>
  <c r="J454" i="1" a="1"/>
  <c r="J454" i="1" s="1"/>
  <c r="J458" i="1" a="1"/>
  <c r="J458" i="1" s="1"/>
  <c r="J462" i="1" a="1"/>
  <c r="J462" i="1" s="1"/>
  <c r="J467" i="1" a="1"/>
  <c r="J467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303" i="1" a="1"/>
  <c r="J303" i="1" s="1"/>
  <c r="J306" i="1" a="1"/>
  <c r="J306" i="1" s="1"/>
  <c r="J309" i="1" a="1"/>
  <c r="J309" i="1" s="1"/>
  <c r="J312" i="1" a="1"/>
  <c r="J312" i="1" s="1"/>
  <c r="J315" i="1" a="1"/>
  <c r="J315" i="1" s="1"/>
  <c r="J317" i="1" a="1"/>
  <c r="J317" i="1" s="1"/>
  <c r="J319" i="1" a="1"/>
  <c r="J319" i="1" s="1"/>
  <c r="J321" i="1" a="1"/>
  <c r="J321" i="1" s="1"/>
  <c r="J323" i="1" a="1"/>
  <c r="J323" i="1" s="1"/>
  <c r="J325" i="1" a="1"/>
  <c r="J325" i="1" s="1"/>
  <c r="J327" i="1" a="1"/>
  <c r="J327" i="1" s="1"/>
  <c r="J329" i="1" a="1"/>
  <c r="J329" i="1" s="1"/>
  <c r="J331" i="1" a="1"/>
  <c r="J331" i="1" s="1"/>
  <c r="J332" i="1" a="1"/>
  <c r="J332" i="1" s="1"/>
  <c r="J334" i="1" a="1"/>
  <c r="J334" i="1" s="1"/>
  <c r="J337" i="1" a="1"/>
  <c r="J337" i="1" s="1"/>
  <c r="J343" i="1" a="1"/>
  <c r="J343" i="1" s="1"/>
  <c r="J346" i="1" a="1"/>
  <c r="J346" i="1" s="1"/>
  <c r="J350" i="1" a="1"/>
  <c r="J350" i="1" s="1"/>
  <c r="J354" i="1" a="1"/>
  <c r="J354" i="1" s="1"/>
  <c r="J361" i="1" a="1"/>
  <c r="J361" i="1" s="1"/>
  <c r="J365" i="1" a="1"/>
  <c r="J365" i="1" s="1"/>
  <c r="J369" i="1" a="1"/>
  <c r="J369" i="1" s="1"/>
  <c r="J373" i="1" a="1"/>
  <c r="J373" i="1" s="1"/>
  <c r="J377" i="1" a="1"/>
  <c r="J377" i="1" s="1"/>
  <c r="J381" i="1" a="1"/>
  <c r="J381" i="1" s="1"/>
  <c r="J386" i="1" a="1"/>
  <c r="J386" i="1" s="1"/>
  <c r="J390" i="1" a="1"/>
  <c r="J390" i="1" s="1"/>
  <c r="J395" i="1" a="1"/>
  <c r="J395" i="1" s="1"/>
  <c r="J400" i="1" a="1"/>
  <c r="J400" i="1" s="1"/>
  <c r="J404" i="1" a="1"/>
  <c r="J404" i="1" s="1"/>
  <c r="J408" i="1" a="1"/>
  <c r="J408" i="1" s="1"/>
  <c r="J413" i="1" a="1"/>
  <c r="J413" i="1" s="1"/>
  <c r="J421" i="1" a="1"/>
  <c r="J421" i="1" s="1"/>
  <c r="J426" i="1" a="1"/>
  <c r="J426" i="1" s="1"/>
  <c r="J430" i="1" a="1"/>
  <c r="J430" i="1" s="1"/>
  <c r="J434" i="1" a="1"/>
  <c r="J434" i="1" s="1"/>
  <c r="J438" i="1" a="1"/>
  <c r="J438" i="1" s="1"/>
  <c r="J442" i="1" a="1"/>
  <c r="J442" i="1" s="1"/>
  <c r="J446" i="1" a="1"/>
  <c r="J446" i="1" s="1"/>
  <c r="J450" i="1" a="1"/>
  <c r="J450" i="1" s="1"/>
  <c r="J453" i="1" a="1"/>
  <c r="J453" i="1" s="1"/>
  <c r="J457" i="1" a="1"/>
  <c r="J457" i="1" s="1"/>
  <c r="J461" i="1" a="1"/>
  <c r="J461" i="1" s="1"/>
  <c r="J466" i="1" a="1"/>
  <c r="J466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1" i="1" a="1"/>
  <c r="J291" i="1" s="1"/>
  <c r="J294" i="1" a="1"/>
  <c r="J294" i="1" s="1"/>
  <c r="J296" i="1" a="1"/>
  <c r="J296" i="1" s="1"/>
  <c r="J298" i="1" a="1"/>
  <c r="J298" i="1" s="1"/>
  <c r="J300" i="1" a="1"/>
  <c r="J300" i="1" s="1"/>
  <c r="J301" i="1" a="1"/>
  <c r="J301" i="1" s="1"/>
  <c r="J304" i="1" a="1"/>
  <c r="J304" i="1" s="1"/>
  <c r="J307" i="1" a="1"/>
  <c r="J307" i="1" s="1"/>
  <c r="J310" i="1" a="1"/>
  <c r="J310" i="1" s="1"/>
  <c r="J313" i="1" a="1"/>
  <c r="J313" i="1" s="1"/>
  <c r="J316" i="1" a="1"/>
  <c r="J316" i="1" s="1"/>
  <c r="J320" i="1" a="1"/>
  <c r="J320" i="1" s="1"/>
  <c r="J322" i="1" a="1"/>
  <c r="J322" i="1" s="1"/>
  <c r="J324" i="1" a="1"/>
  <c r="J324" i="1" s="1"/>
  <c r="J326" i="1" a="1"/>
  <c r="J326" i="1" s="1"/>
  <c r="J328" i="1" a="1"/>
  <c r="J328" i="1" s="1"/>
  <c r="J330" i="1" a="1"/>
  <c r="J330" i="1" s="1"/>
  <c r="J333" i="1" a="1"/>
  <c r="J333" i="1" s="1"/>
  <c r="J336" i="1" a="1"/>
  <c r="J336" i="1" s="1"/>
  <c r="J339" i="1" a="1"/>
  <c r="J339" i="1" s="1"/>
  <c r="J342" i="1" a="1"/>
  <c r="J342" i="1" s="1"/>
  <c r="J348" i="1" a="1"/>
  <c r="J348" i="1" s="1"/>
  <c r="J351" i="1" a="1"/>
  <c r="J351" i="1" s="1"/>
  <c r="J355" i="1" a="1"/>
  <c r="J355" i="1" s="1"/>
  <c r="J358" i="1" a="1"/>
  <c r="J358" i="1" s="1"/>
  <c r="J364" i="1" a="1"/>
  <c r="J364" i="1" s="1"/>
  <c r="J368" i="1" a="1"/>
  <c r="J368" i="1" s="1"/>
  <c r="J372" i="1" a="1"/>
  <c r="J372" i="1" s="1"/>
  <c r="J376" i="1" a="1"/>
  <c r="J376" i="1" s="1"/>
  <c r="J379" i="1" a="1"/>
  <c r="J379" i="1" s="1"/>
  <c r="J383" i="1" a="1"/>
  <c r="J383" i="1" s="1"/>
  <c r="J388" i="1" a="1"/>
  <c r="J388" i="1" s="1"/>
  <c r="J392" i="1" a="1"/>
  <c r="J392" i="1" s="1"/>
  <c r="J397" i="1" a="1"/>
  <c r="J397" i="1" s="1"/>
  <c r="J403" i="1" a="1"/>
  <c r="J403" i="1" s="1"/>
  <c r="J406" i="1" a="1"/>
  <c r="J406" i="1" s="1"/>
  <c r="J411" i="1" a="1"/>
  <c r="J411" i="1" s="1"/>
  <c r="J415" i="1" a="1"/>
  <c r="J415" i="1" s="1"/>
  <c r="J420" i="1" a="1"/>
  <c r="J420" i="1" s="1"/>
  <c r="J425" i="1" a="1"/>
  <c r="J425" i="1" s="1"/>
  <c r="J464" i="1" a="1"/>
  <c r="J464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463" i="1" a="1"/>
  <c r="I463" i="1" s="1"/>
  <c r="I466" i="1" a="1"/>
  <c r="I466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76" i="1" a="1"/>
  <c r="I276" i="1" s="1"/>
  <c r="I278" i="1" a="1"/>
  <c r="I278" i="1" s="1"/>
  <c r="I280" i="1" a="1"/>
  <c r="I280" i="1" s="1"/>
  <c r="I282" i="1" a="1"/>
  <c r="I282" i="1" s="1"/>
  <c r="I284" i="1" a="1"/>
  <c r="I284" i="1" s="1"/>
  <c r="I286" i="1" a="1"/>
  <c r="I286" i="1" s="1"/>
  <c r="I288" i="1" a="1"/>
  <c r="I288" i="1" s="1"/>
  <c r="I289" i="1" a="1"/>
  <c r="I289" i="1" s="1"/>
  <c r="I291" i="1" a="1"/>
  <c r="I291" i="1" s="1"/>
  <c r="I293" i="1" a="1"/>
  <c r="I293" i="1" s="1"/>
  <c r="I295" i="1" a="1"/>
  <c r="I295" i="1" s="1"/>
  <c r="I297" i="1" a="1"/>
  <c r="I297" i="1" s="1"/>
  <c r="I348" i="1" a="1"/>
  <c r="I348" i="1" s="1"/>
  <c r="I350" i="1" a="1"/>
  <c r="I350" i="1" s="1"/>
  <c r="I352" i="1" a="1"/>
  <c r="I352" i="1" s="1"/>
  <c r="I354" i="1" a="1"/>
  <c r="I354" i="1" s="1"/>
  <c r="I403" i="1" a="1"/>
  <c r="I403" i="1" s="1"/>
  <c r="I422" i="1" a="1"/>
  <c r="I422" i="1" s="1"/>
  <c r="I426" i="1" a="1"/>
  <c r="I426" i="1" s="1"/>
  <c r="I429" i="1" a="1"/>
  <c r="I429" i="1" s="1"/>
  <c r="I434" i="1" a="1"/>
  <c r="I434" i="1" s="1"/>
  <c r="I436" i="1" a="1"/>
  <c r="I436" i="1" s="1"/>
  <c r="I439" i="1" a="1"/>
  <c r="I439" i="1" s="1"/>
  <c r="I442" i="1" a="1"/>
  <c r="I442" i="1" s="1"/>
  <c r="I445" i="1" a="1"/>
  <c r="I445" i="1" s="1"/>
  <c r="I447" i="1" a="1"/>
  <c r="I447" i="1" s="1"/>
  <c r="I449" i="1" a="1"/>
  <c r="I449" i="1" s="1"/>
  <c r="I451" i="1" a="1"/>
  <c r="I451" i="1" s="1"/>
  <c r="I452" i="1" a="1"/>
  <c r="I452" i="1" s="1"/>
  <c r="I455" i="1" a="1"/>
  <c r="I455" i="1" s="1"/>
  <c r="I456" i="1" a="1"/>
  <c r="I456" i="1" s="1"/>
  <c r="I458" i="1" a="1"/>
  <c r="I458" i="1" s="1"/>
  <c r="I460" i="1" a="1"/>
  <c r="I460" i="1" s="1"/>
  <c r="I462" i="1" a="1"/>
  <c r="I462" i="1" s="1"/>
  <c r="I465" i="1" a="1"/>
  <c r="I465" i="1" s="1"/>
  <c r="I468" i="1" a="1"/>
  <c r="I468" i="1" s="1"/>
  <c r="I10" i="1" a="1"/>
  <c r="I10" i="1" s="1"/>
  <c r="I12" i="1" a="1"/>
  <c r="I12" i="1" s="1"/>
  <c r="I14" i="1" a="1"/>
  <c r="I14" i="1" s="1"/>
  <c r="I16" i="1" a="1"/>
  <c r="I16" i="1" s="1"/>
  <c r="I17" i="1" a="1"/>
  <c r="I17" i="1" s="1"/>
  <c r="I19" i="1" a="1"/>
  <c r="I19" i="1" s="1"/>
  <c r="I21" i="1" a="1"/>
  <c r="I21" i="1" s="1"/>
  <c r="I23" i="1" a="1"/>
  <c r="I23" i="1" s="1"/>
  <c r="I26" i="1" a="1"/>
  <c r="I26" i="1" s="1"/>
  <c r="I27" i="1" a="1"/>
  <c r="I27" i="1" s="1"/>
  <c r="I29" i="1" a="1"/>
  <c r="I29" i="1" s="1"/>
  <c r="I31" i="1" a="1"/>
  <c r="I31" i="1" s="1"/>
  <c r="I33" i="1" a="1"/>
  <c r="I33" i="1" s="1"/>
  <c r="I35" i="1" a="1"/>
  <c r="I35" i="1" s="1"/>
  <c r="I37" i="1" a="1"/>
  <c r="I37" i="1" s="1"/>
  <c r="I39" i="1" a="1"/>
  <c r="I39" i="1" s="1"/>
  <c r="I41" i="1" a="1"/>
  <c r="I41" i="1" s="1"/>
  <c r="I43" i="1" a="1"/>
  <c r="I43" i="1" s="1"/>
  <c r="I45" i="1" a="1"/>
  <c r="I45" i="1" s="1"/>
  <c r="I47" i="1" a="1"/>
  <c r="I47" i="1" s="1"/>
  <c r="I49" i="1" a="1"/>
  <c r="I49" i="1" s="1"/>
  <c r="I51" i="1" a="1"/>
  <c r="I51" i="1" s="1"/>
  <c r="I53" i="1" a="1"/>
  <c r="I53" i="1" s="1"/>
  <c r="I55" i="1" a="1"/>
  <c r="I55" i="1" s="1"/>
  <c r="I58" i="1" a="1"/>
  <c r="I58" i="1" s="1"/>
  <c r="I60" i="1" a="1"/>
  <c r="I60" i="1" s="1"/>
  <c r="I62" i="1" a="1"/>
  <c r="I62" i="1" s="1"/>
  <c r="I64" i="1" a="1"/>
  <c r="I64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7" i="1" a="1"/>
  <c r="I277" i="1" s="1"/>
  <c r="I279" i="1" a="1"/>
  <c r="I279" i="1" s="1"/>
  <c r="I281" i="1" a="1"/>
  <c r="I281" i="1" s="1"/>
  <c r="I283" i="1" a="1"/>
  <c r="I283" i="1" s="1"/>
  <c r="I285" i="1" a="1"/>
  <c r="I285" i="1" s="1"/>
  <c r="I287" i="1" a="1"/>
  <c r="I287" i="1" s="1"/>
  <c r="I290" i="1" a="1"/>
  <c r="I290" i="1" s="1"/>
  <c r="I292" i="1" a="1"/>
  <c r="I292" i="1" s="1"/>
  <c r="I294" i="1" a="1"/>
  <c r="I294" i="1" s="1"/>
  <c r="I296" i="1" a="1"/>
  <c r="I296" i="1" s="1"/>
  <c r="I347" i="1" a="1"/>
  <c r="I347" i="1" s="1"/>
  <c r="I349" i="1" a="1"/>
  <c r="I349" i="1" s="1"/>
  <c r="I351" i="1" a="1"/>
  <c r="I351" i="1" s="1"/>
  <c r="I353" i="1" a="1"/>
  <c r="I353" i="1" s="1"/>
  <c r="I355" i="1" a="1"/>
  <c r="I355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2" i="1" a="1"/>
  <c r="I412" i="1" s="1"/>
  <c r="I414" i="1" a="1"/>
  <c r="I414" i="1" s="1"/>
  <c r="I416" i="1" a="1"/>
  <c r="I416" i="1" s="1"/>
  <c r="I419" i="1" a="1"/>
  <c r="I419" i="1" s="1"/>
  <c r="I420" i="1" a="1"/>
  <c r="I420" i="1" s="1"/>
  <c r="I423" i="1" a="1"/>
  <c r="I423" i="1" s="1"/>
  <c r="I425" i="1" a="1"/>
  <c r="I425" i="1" s="1"/>
  <c r="I428" i="1" a="1"/>
  <c r="I428" i="1" s="1"/>
  <c r="I431" i="1" a="1"/>
  <c r="I431" i="1" s="1"/>
  <c r="I433" i="1" a="1"/>
  <c r="I433" i="1" s="1"/>
  <c r="I437" i="1" a="1"/>
  <c r="I437" i="1" s="1"/>
  <c r="I440" i="1" a="1"/>
  <c r="I440" i="1" s="1"/>
  <c r="I443" i="1" a="1"/>
  <c r="I443" i="1" s="1"/>
  <c r="I446" i="1" a="1"/>
  <c r="I446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11" i="1" a="1"/>
  <c r="I411" i="1" s="1"/>
  <c r="I413" i="1" a="1"/>
  <c r="I413" i="1" s="1"/>
  <c r="I415" i="1" a="1"/>
  <c r="I415" i="1" s="1"/>
  <c r="I417" i="1" a="1"/>
  <c r="I417" i="1" s="1"/>
  <c r="I418" i="1" a="1"/>
  <c r="I418" i="1" s="1"/>
  <c r="I421" i="1" a="1"/>
  <c r="I421" i="1" s="1"/>
  <c r="I424" i="1" a="1"/>
  <c r="I424" i="1" s="1"/>
  <c r="I427" i="1" a="1"/>
  <c r="I427" i="1" s="1"/>
  <c r="I430" i="1" a="1"/>
  <c r="I430" i="1" s="1"/>
  <c r="I432" i="1" a="1"/>
  <c r="I432" i="1" s="1"/>
  <c r="I435" i="1" a="1"/>
  <c r="I435" i="1" s="1"/>
  <c r="I438" i="1" a="1"/>
  <c r="I438" i="1" s="1"/>
  <c r="I441" i="1" a="1"/>
  <c r="I441" i="1" s="1"/>
  <c r="I444" i="1" a="1"/>
  <c r="I444" i="1" s="1"/>
  <c r="I448" i="1" a="1"/>
  <c r="I448" i="1" s="1"/>
  <c r="I450" i="1" a="1"/>
  <c r="I450" i="1" s="1"/>
  <c r="I453" i="1" a="1"/>
  <c r="I453" i="1" s="1"/>
  <c r="I454" i="1" a="1"/>
  <c r="I454" i="1" s="1"/>
  <c r="I457" i="1" a="1"/>
  <c r="I457" i="1" s="1"/>
  <c r="I459" i="1" a="1"/>
  <c r="I459" i="1" s="1"/>
  <c r="I461" i="1" a="1"/>
  <c r="I461" i="1" s="1"/>
  <c r="I464" i="1" a="1"/>
  <c r="I464" i="1" s="1"/>
  <c r="I467" i="1" a="1"/>
  <c r="I467" i="1" s="1"/>
  <c r="I9" i="1" a="1"/>
  <c r="I9" i="1" s="1"/>
  <c r="I11" i="1" a="1"/>
  <c r="I11" i="1" s="1"/>
  <c r="I13" i="1" a="1"/>
  <c r="I13" i="1" s="1"/>
  <c r="I15" i="1" a="1"/>
  <c r="I15" i="1" s="1"/>
  <c r="I18" i="1" a="1"/>
  <c r="I18" i="1" s="1"/>
  <c r="I20" i="1" a="1"/>
  <c r="I20" i="1" s="1"/>
  <c r="I22" i="1" a="1"/>
  <c r="I22" i="1" s="1"/>
  <c r="I24" i="1" a="1"/>
  <c r="I24" i="1" s="1"/>
  <c r="I25" i="1" a="1"/>
  <c r="I25" i="1" s="1"/>
  <c r="I28" i="1" a="1"/>
  <c r="I28" i="1" s="1"/>
  <c r="I30" i="1" a="1"/>
  <c r="I30" i="1" s="1"/>
  <c r="I32" i="1" a="1"/>
  <c r="I32" i="1" s="1"/>
  <c r="I34" i="1" a="1"/>
  <c r="I34" i="1" s="1"/>
  <c r="I36" i="1" a="1"/>
  <c r="I36" i="1" s="1"/>
  <c r="I38" i="1" a="1"/>
  <c r="I38" i="1" s="1"/>
  <c r="I40" i="1" a="1"/>
  <c r="I40" i="1" s="1"/>
  <c r="I42" i="1" a="1"/>
  <c r="I42" i="1" s="1"/>
  <c r="I44" i="1" a="1"/>
  <c r="I44" i="1" s="1"/>
  <c r="I46" i="1" a="1"/>
  <c r="I46" i="1" s="1"/>
  <c r="I48" i="1" a="1"/>
  <c r="I48" i="1" s="1"/>
  <c r="I50" i="1" a="1"/>
  <c r="I50" i="1" s="1"/>
  <c r="I52" i="1" a="1"/>
  <c r="I52" i="1" s="1"/>
  <c r="I54" i="1" a="1"/>
  <c r="I54" i="1" s="1"/>
  <c r="I56" i="1" a="1"/>
  <c r="I56" i="1" s="1"/>
  <c r="I57" i="1" a="1"/>
  <c r="I57" i="1" s="1"/>
  <c r="I59" i="1" a="1"/>
  <c r="I59" i="1" s="1"/>
  <c r="I61" i="1" a="1"/>
  <c r="I61" i="1" s="1"/>
  <c r="I63" i="1" a="1"/>
  <c r="I63" i="1" s="1"/>
  <c r="I65" i="1" a="1"/>
  <c r="I65" i="1" s="1"/>
  <c r="J7" i="1" l="1"/>
  <c r="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<sst xmlns="http://schemas.openxmlformats.org/spreadsheetml/2006/main" count="4235" uniqueCount="952">
  <si>
    <t>ID_Cliente</t>
  </si>
  <si>
    <t>Sector</t>
  </si>
  <si>
    <t>Consumo_kWh_Mensual</t>
  </si>
  <si>
    <t>Estrato</t>
  </si>
  <si>
    <t>Ciudad</t>
  </si>
  <si>
    <t>Area_m2</t>
  </si>
  <si>
    <t>Factura_Mensual_COP</t>
  </si>
  <si>
    <t>Puede_Pagar_Solar</t>
  </si>
  <si>
    <t>RES-0001</t>
  </si>
  <si>
    <t>RES-0002</t>
  </si>
  <si>
    <t>RES-0003</t>
  </si>
  <si>
    <t>RES-0004</t>
  </si>
  <si>
    <t>RES-0005</t>
  </si>
  <si>
    <t>RES-0006</t>
  </si>
  <si>
    <t>RES-0007</t>
  </si>
  <si>
    <t>RES-0008</t>
  </si>
  <si>
    <t>RES-0009</t>
  </si>
  <si>
    <t>RES-0010</t>
  </si>
  <si>
    <t>RES-0011</t>
  </si>
  <si>
    <t>RES-0012</t>
  </si>
  <si>
    <t>RES-0013</t>
  </si>
  <si>
    <t>RES-0014</t>
  </si>
  <si>
    <t>RES-0015</t>
  </si>
  <si>
    <t>RES-0016</t>
  </si>
  <si>
    <t>RES-0017</t>
  </si>
  <si>
    <t>RES-0018</t>
  </si>
  <si>
    <t>RES-0019</t>
  </si>
  <si>
    <t>RES-0020</t>
  </si>
  <si>
    <t>RES-0021</t>
  </si>
  <si>
    <t>RES-0022</t>
  </si>
  <si>
    <t>RES-0023</t>
  </si>
  <si>
    <t>RES-0024</t>
  </si>
  <si>
    <t>RES-0025</t>
  </si>
  <si>
    <t>RES-0026</t>
  </si>
  <si>
    <t>RES-0027</t>
  </si>
  <si>
    <t>RES-0028</t>
  </si>
  <si>
    <t>RES-0029</t>
  </si>
  <si>
    <t>RES-0030</t>
  </si>
  <si>
    <t>RES-0031</t>
  </si>
  <si>
    <t>RES-0032</t>
  </si>
  <si>
    <t>RES-0033</t>
  </si>
  <si>
    <t>RES-0034</t>
  </si>
  <si>
    <t>RES-0035</t>
  </si>
  <si>
    <t>RES-0036</t>
  </si>
  <si>
    <t>RES-0037</t>
  </si>
  <si>
    <t>RES-0038</t>
  </si>
  <si>
    <t>RES-0039</t>
  </si>
  <si>
    <t>RES-0040</t>
  </si>
  <si>
    <t>RES-0041</t>
  </si>
  <si>
    <t>RES-0042</t>
  </si>
  <si>
    <t>RES-0043</t>
  </si>
  <si>
    <t>RES-0044</t>
  </si>
  <si>
    <t>RES-0045</t>
  </si>
  <si>
    <t>RES-0046</t>
  </si>
  <si>
    <t>RES-0047</t>
  </si>
  <si>
    <t>RES-0048</t>
  </si>
  <si>
    <t>RES-0049</t>
  </si>
  <si>
    <t>RES-0050</t>
  </si>
  <si>
    <t>RES-0051</t>
  </si>
  <si>
    <t>RES-0052</t>
  </si>
  <si>
    <t>RES-0053</t>
  </si>
  <si>
    <t>RES-0054</t>
  </si>
  <si>
    <t>RES-0055</t>
  </si>
  <si>
    <t>RES-0056</t>
  </si>
  <si>
    <t>RES-0057</t>
  </si>
  <si>
    <t>RES-0058</t>
  </si>
  <si>
    <t>RES-0059</t>
  </si>
  <si>
    <t>RES-0060</t>
  </si>
  <si>
    <t>RES-0061</t>
  </si>
  <si>
    <t>RES-0062</t>
  </si>
  <si>
    <t>RES-0063</t>
  </si>
  <si>
    <t>RES-0064</t>
  </si>
  <si>
    <t>RES-0065</t>
  </si>
  <si>
    <t>RES-0066</t>
  </si>
  <si>
    <t>RES-0067</t>
  </si>
  <si>
    <t>RES-0068</t>
  </si>
  <si>
    <t>RES-0069</t>
  </si>
  <si>
    <t>RES-0070</t>
  </si>
  <si>
    <t>RES-0071</t>
  </si>
  <si>
    <t>RES-0072</t>
  </si>
  <si>
    <t>RES-0073</t>
  </si>
  <si>
    <t>RES-0074</t>
  </si>
  <si>
    <t>RES-0075</t>
  </si>
  <si>
    <t>RES-0076</t>
  </si>
  <si>
    <t>RES-0077</t>
  </si>
  <si>
    <t>RES-0078</t>
  </si>
  <si>
    <t>RES-0079</t>
  </si>
  <si>
    <t>RES-0080</t>
  </si>
  <si>
    <t>RES-0081</t>
  </si>
  <si>
    <t>RES-0082</t>
  </si>
  <si>
    <t>RES-0083</t>
  </si>
  <si>
    <t>RES-0084</t>
  </si>
  <si>
    <t>RES-0085</t>
  </si>
  <si>
    <t>RES-0086</t>
  </si>
  <si>
    <t>RES-0087</t>
  </si>
  <si>
    <t>RES-0088</t>
  </si>
  <si>
    <t>RES-0089</t>
  </si>
  <si>
    <t>RES-0090</t>
  </si>
  <si>
    <t>RES-0091</t>
  </si>
  <si>
    <t>RES-0092</t>
  </si>
  <si>
    <t>RES-0093</t>
  </si>
  <si>
    <t>RES-0094</t>
  </si>
  <si>
    <t>RES-0095</t>
  </si>
  <si>
    <t>RES-0096</t>
  </si>
  <si>
    <t>RES-0097</t>
  </si>
  <si>
    <t>RES-0098</t>
  </si>
  <si>
    <t>RES-0099</t>
  </si>
  <si>
    <t>RES-0100</t>
  </si>
  <si>
    <t>RES-0101</t>
  </si>
  <si>
    <t>RES-0102</t>
  </si>
  <si>
    <t>RES-0103</t>
  </si>
  <si>
    <t>RES-0104</t>
  </si>
  <si>
    <t>RES-0105</t>
  </si>
  <si>
    <t>RES-0106</t>
  </si>
  <si>
    <t>RES-0107</t>
  </si>
  <si>
    <t>RES-0108</t>
  </si>
  <si>
    <t>RES-0109</t>
  </si>
  <si>
    <t>RES-0110</t>
  </si>
  <si>
    <t>RES-0111</t>
  </si>
  <si>
    <t>RES-0112</t>
  </si>
  <si>
    <t>RES-0113</t>
  </si>
  <si>
    <t>RES-0114</t>
  </si>
  <si>
    <t>RES-0115</t>
  </si>
  <si>
    <t>RES-0116</t>
  </si>
  <si>
    <t>RES-0117</t>
  </si>
  <si>
    <t>RES-0118</t>
  </si>
  <si>
    <t>RES-0119</t>
  </si>
  <si>
    <t>RES-0120</t>
  </si>
  <si>
    <t>RES-0121</t>
  </si>
  <si>
    <t>RES-0122</t>
  </si>
  <si>
    <t>RES-0123</t>
  </si>
  <si>
    <t>RES-0124</t>
  </si>
  <si>
    <t>RES-0125</t>
  </si>
  <si>
    <t>RES-0126</t>
  </si>
  <si>
    <t>RES-0127</t>
  </si>
  <si>
    <t>RES-0128</t>
  </si>
  <si>
    <t>RES-0129</t>
  </si>
  <si>
    <t>RES-0130</t>
  </si>
  <si>
    <t>RES-0131</t>
  </si>
  <si>
    <t>RES-0132</t>
  </si>
  <si>
    <t>RES-0133</t>
  </si>
  <si>
    <t>RES-0134</t>
  </si>
  <si>
    <t>RES-0135</t>
  </si>
  <si>
    <t>RES-0136</t>
  </si>
  <si>
    <t>RES-0137</t>
  </si>
  <si>
    <t>RES-0138</t>
  </si>
  <si>
    <t>RES-0139</t>
  </si>
  <si>
    <t>RES-0140</t>
  </si>
  <si>
    <t>RES-0141</t>
  </si>
  <si>
    <t>RES-0142</t>
  </si>
  <si>
    <t>RES-0143</t>
  </si>
  <si>
    <t>RES-0144</t>
  </si>
  <si>
    <t>RES-0145</t>
  </si>
  <si>
    <t>RES-0146</t>
  </si>
  <si>
    <t>RES-0147</t>
  </si>
  <si>
    <t>RES-0148</t>
  </si>
  <si>
    <t>RES-0149</t>
  </si>
  <si>
    <t>RES-0150</t>
  </si>
  <si>
    <t>COM-0001</t>
  </si>
  <si>
    <t>COM-0002</t>
  </si>
  <si>
    <t>COM-0003</t>
  </si>
  <si>
    <t>COM-0004</t>
  </si>
  <si>
    <t>COM-0005</t>
  </si>
  <si>
    <t>COM-0006</t>
  </si>
  <si>
    <t>COM-0007</t>
  </si>
  <si>
    <t>COM-0008</t>
  </si>
  <si>
    <t>COM-0009</t>
  </si>
  <si>
    <t>COM-0010</t>
  </si>
  <si>
    <t>COM-0011</t>
  </si>
  <si>
    <t>COM-0012</t>
  </si>
  <si>
    <t>COM-0013</t>
  </si>
  <si>
    <t>COM-0014</t>
  </si>
  <si>
    <t>COM-0015</t>
  </si>
  <si>
    <t>COM-0016</t>
  </si>
  <si>
    <t>COM-0017</t>
  </si>
  <si>
    <t>COM-0018</t>
  </si>
  <si>
    <t>COM-0019</t>
  </si>
  <si>
    <t>COM-0020</t>
  </si>
  <si>
    <t>COM-0021</t>
  </si>
  <si>
    <t>COM-0022</t>
  </si>
  <si>
    <t>COM-0023</t>
  </si>
  <si>
    <t>COM-0024</t>
  </si>
  <si>
    <t>COM-0025</t>
  </si>
  <si>
    <t>COM-0026</t>
  </si>
  <si>
    <t>COM-0027</t>
  </si>
  <si>
    <t>COM-0028</t>
  </si>
  <si>
    <t>COM-0029</t>
  </si>
  <si>
    <t>COM-0030</t>
  </si>
  <si>
    <t>COM-0031</t>
  </si>
  <si>
    <t>COM-0032</t>
  </si>
  <si>
    <t>COM-0033</t>
  </si>
  <si>
    <t>COM-0034</t>
  </si>
  <si>
    <t>COM-0035</t>
  </si>
  <si>
    <t>COM-0036</t>
  </si>
  <si>
    <t>COM-0037</t>
  </si>
  <si>
    <t>COM-0038</t>
  </si>
  <si>
    <t>COM-0039</t>
  </si>
  <si>
    <t>COM-0040</t>
  </si>
  <si>
    <t>COM-0041</t>
  </si>
  <si>
    <t>COM-0042</t>
  </si>
  <si>
    <t>COM-0043</t>
  </si>
  <si>
    <t>COM-0044</t>
  </si>
  <si>
    <t>COM-0045</t>
  </si>
  <si>
    <t>COM-0046</t>
  </si>
  <si>
    <t>COM-0047</t>
  </si>
  <si>
    <t>COM-0048</t>
  </si>
  <si>
    <t>COM-0049</t>
  </si>
  <si>
    <t>COM-0050</t>
  </si>
  <si>
    <t>COM-0051</t>
  </si>
  <si>
    <t>COM-0052</t>
  </si>
  <si>
    <t>COM-0053</t>
  </si>
  <si>
    <t>COM-0054</t>
  </si>
  <si>
    <t>COM-0055</t>
  </si>
  <si>
    <t>COM-0056</t>
  </si>
  <si>
    <t>COM-0057</t>
  </si>
  <si>
    <t>COM-0058</t>
  </si>
  <si>
    <t>COM-0059</t>
  </si>
  <si>
    <t>COM-0060</t>
  </si>
  <si>
    <t>COM-0061</t>
  </si>
  <si>
    <t>COM-0062</t>
  </si>
  <si>
    <t>COM-0063</t>
  </si>
  <si>
    <t>COM-0064</t>
  </si>
  <si>
    <t>COM-0065</t>
  </si>
  <si>
    <t>COM-0066</t>
  </si>
  <si>
    <t>COM-0067</t>
  </si>
  <si>
    <t>COM-0068</t>
  </si>
  <si>
    <t>COM-0069</t>
  </si>
  <si>
    <t>COM-0070</t>
  </si>
  <si>
    <t>COM-0071</t>
  </si>
  <si>
    <t>COM-0072</t>
  </si>
  <si>
    <t>COM-0073</t>
  </si>
  <si>
    <t>COM-0074</t>
  </si>
  <si>
    <t>COM-0075</t>
  </si>
  <si>
    <t>COM-0076</t>
  </si>
  <si>
    <t>COM-0077</t>
  </si>
  <si>
    <t>COM-0078</t>
  </si>
  <si>
    <t>COM-0079</t>
  </si>
  <si>
    <t>COM-0080</t>
  </si>
  <si>
    <t>COM-0081</t>
  </si>
  <si>
    <t>COM-0082</t>
  </si>
  <si>
    <t>COM-0083</t>
  </si>
  <si>
    <t>COM-0084</t>
  </si>
  <si>
    <t>COM-0085</t>
  </si>
  <si>
    <t>COM-0086</t>
  </si>
  <si>
    <t>COM-0087</t>
  </si>
  <si>
    <t>COM-0088</t>
  </si>
  <si>
    <t>COM-0089</t>
  </si>
  <si>
    <t>COM-0090</t>
  </si>
  <si>
    <t>COM-0091</t>
  </si>
  <si>
    <t>COM-0092</t>
  </si>
  <si>
    <t>COM-0093</t>
  </si>
  <si>
    <t>COM-0094</t>
  </si>
  <si>
    <t>COM-0095</t>
  </si>
  <si>
    <t>COM-0096</t>
  </si>
  <si>
    <t>COM-0097</t>
  </si>
  <si>
    <t>COM-0098</t>
  </si>
  <si>
    <t>COM-0099</t>
  </si>
  <si>
    <t>COM-0100</t>
  </si>
  <si>
    <t>COM-0101</t>
  </si>
  <si>
    <t>COM-0102</t>
  </si>
  <si>
    <t>COM-0103</t>
  </si>
  <si>
    <t>COM-0104</t>
  </si>
  <si>
    <t>COM-0105</t>
  </si>
  <si>
    <t>COM-0106</t>
  </si>
  <si>
    <t>COM-0107</t>
  </si>
  <si>
    <t>COM-0108</t>
  </si>
  <si>
    <t>COM-0109</t>
  </si>
  <si>
    <t>COM-0110</t>
  </si>
  <si>
    <t>COM-0111</t>
  </si>
  <si>
    <t>COM-0112</t>
  </si>
  <si>
    <t>COM-0113</t>
  </si>
  <si>
    <t>COM-0114</t>
  </si>
  <si>
    <t>COM-0115</t>
  </si>
  <si>
    <t>COM-0116</t>
  </si>
  <si>
    <t>COM-0117</t>
  </si>
  <si>
    <t>COM-0118</t>
  </si>
  <si>
    <t>COM-0119</t>
  </si>
  <si>
    <t>COM-0120</t>
  </si>
  <si>
    <t>COM-0121</t>
  </si>
  <si>
    <t>COM-0122</t>
  </si>
  <si>
    <t>COM-0123</t>
  </si>
  <si>
    <t>COM-0124</t>
  </si>
  <si>
    <t>COM-0125</t>
  </si>
  <si>
    <t>COM-0126</t>
  </si>
  <si>
    <t>COM-0127</t>
  </si>
  <si>
    <t>COM-0128</t>
  </si>
  <si>
    <t>COM-0129</t>
  </si>
  <si>
    <t>COM-0130</t>
  </si>
  <si>
    <t>COM-0131</t>
  </si>
  <si>
    <t>COM-0132</t>
  </si>
  <si>
    <t>COM-0133</t>
  </si>
  <si>
    <t>COM-0134</t>
  </si>
  <si>
    <t>COM-0135</t>
  </si>
  <si>
    <t>COM-0136</t>
  </si>
  <si>
    <t>COM-0137</t>
  </si>
  <si>
    <t>COM-0138</t>
  </si>
  <si>
    <t>COM-0139</t>
  </si>
  <si>
    <t>COM-0140</t>
  </si>
  <si>
    <t>COM-0141</t>
  </si>
  <si>
    <t>COM-0142</t>
  </si>
  <si>
    <t>COM-0143</t>
  </si>
  <si>
    <t>COM-0144</t>
  </si>
  <si>
    <t>COM-0145</t>
  </si>
  <si>
    <t>COM-0146</t>
  </si>
  <si>
    <t>COM-0147</t>
  </si>
  <si>
    <t>COM-0148</t>
  </si>
  <si>
    <t>COM-0149</t>
  </si>
  <si>
    <t>COM-0150</t>
  </si>
  <si>
    <t>IND-0001</t>
  </si>
  <si>
    <t>IND-0002</t>
  </si>
  <si>
    <t>IND-0003</t>
  </si>
  <si>
    <t>IND-0004</t>
  </si>
  <si>
    <t>IND-0005</t>
  </si>
  <si>
    <t>IND-0006</t>
  </si>
  <si>
    <t>IND-0007</t>
  </si>
  <si>
    <t>IND-0008</t>
  </si>
  <si>
    <t>IND-0009</t>
  </si>
  <si>
    <t>IND-0010</t>
  </si>
  <si>
    <t>IND-0011</t>
  </si>
  <si>
    <t>IND-0012</t>
  </si>
  <si>
    <t>IND-0013</t>
  </si>
  <si>
    <t>IND-0014</t>
  </si>
  <si>
    <t>IND-0015</t>
  </si>
  <si>
    <t>IND-0016</t>
  </si>
  <si>
    <t>IND-0017</t>
  </si>
  <si>
    <t>IND-0018</t>
  </si>
  <si>
    <t>IND-0019</t>
  </si>
  <si>
    <t>IND-0020</t>
  </si>
  <si>
    <t>IND-0021</t>
  </si>
  <si>
    <t>IND-0022</t>
  </si>
  <si>
    <t>IND-0023</t>
  </si>
  <si>
    <t>IND-0024</t>
  </si>
  <si>
    <t>IND-0025</t>
  </si>
  <si>
    <t>IND-0026</t>
  </si>
  <si>
    <t>IND-0027</t>
  </si>
  <si>
    <t>IND-0028</t>
  </si>
  <si>
    <t>IND-0029</t>
  </si>
  <si>
    <t>IND-0030</t>
  </si>
  <si>
    <t>IND-0031</t>
  </si>
  <si>
    <t>IND-0032</t>
  </si>
  <si>
    <t>IND-0033</t>
  </si>
  <si>
    <t>IND-0034</t>
  </si>
  <si>
    <t>IND-0035</t>
  </si>
  <si>
    <t>IND-0036</t>
  </si>
  <si>
    <t>IND-0037</t>
  </si>
  <si>
    <t>IND-0038</t>
  </si>
  <si>
    <t>IND-0039</t>
  </si>
  <si>
    <t>IND-0040</t>
  </si>
  <si>
    <t>IND-0041</t>
  </si>
  <si>
    <t>IND-0042</t>
  </si>
  <si>
    <t>IND-0043</t>
  </si>
  <si>
    <t>IND-0044</t>
  </si>
  <si>
    <t>IND-0045</t>
  </si>
  <si>
    <t>IND-0046</t>
  </si>
  <si>
    <t>IND-0047</t>
  </si>
  <si>
    <t>IND-0048</t>
  </si>
  <si>
    <t>IND-0049</t>
  </si>
  <si>
    <t>IND-0050</t>
  </si>
  <si>
    <t>IND-0051</t>
  </si>
  <si>
    <t>IND-0052</t>
  </si>
  <si>
    <t>IND-0053</t>
  </si>
  <si>
    <t>IND-0054</t>
  </si>
  <si>
    <t>IND-0055</t>
  </si>
  <si>
    <t>IND-0056</t>
  </si>
  <si>
    <t>IND-0057</t>
  </si>
  <si>
    <t>IND-0058</t>
  </si>
  <si>
    <t>IND-0059</t>
  </si>
  <si>
    <t>IND-0060</t>
  </si>
  <si>
    <t>IND-0061</t>
  </si>
  <si>
    <t>IND-0062</t>
  </si>
  <si>
    <t>IND-0063</t>
  </si>
  <si>
    <t>IND-0064</t>
  </si>
  <si>
    <t>IND-0065</t>
  </si>
  <si>
    <t>IND-0066</t>
  </si>
  <si>
    <t>IND-0067</t>
  </si>
  <si>
    <t>IND-0068</t>
  </si>
  <si>
    <t>IND-0069</t>
  </si>
  <si>
    <t>IND-0070</t>
  </si>
  <si>
    <t>IND-0071</t>
  </si>
  <si>
    <t>IND-0072</t>
  </si>
  <si>
    <t>IND-0073</t>
  </si>
  <si>
    <t>IND-0074</t>
  </si>
  <si>
    <t>IND-0075</t>
  </si>
  <si>
    <t>IND-0076</t>
  </si>
  <si>
    <t>IND-0077</t>
  </si>
  <si>
    <t>IND-0078</t>
  </si>
  <si>
    <t>IND-0079</t>
  </si>
  <si>
    <t>IND-0080</t>
  </si>
  <si>
    <t>IND-0081</t>
  </si>
  <si>
    <t>IND-0082</t>
  </si>
  <si>
    <t>IND-0083</t>
  </si>
  <si>
    <t>IND-0084</t>
  </si>
  <si>
    <t>IND-0085</t>
  </si>
  <si>
    <t>IND-0086</t>
  </si>
  <si>
    <t>IND-0087</t>
  </si>
  <si>
    <t>IND-0088</t>
  </si>
  <si>
    <t>IND-0089</t>
  </si>
  <si>
    <t>IND-0090</t>
  </si>
  <si>
    <t>IND-0091</t>
  </si>
  <si>
    <t>IND-0092</t>
  </si>
  <si>
    <t>IND-0093</t>
  </si>
  <si>
    <t>IND-0094</t>
  </si>
  <si>
    <t>IND-0095</t>
  </si>
  <si>
    <t>IND-0096</t>
  </si>
  <si>
    <t>IND-0097</t>
  </si>
  <si>
    <t>IND-0098</t>
  </si>
  <si>
    <t>IND-0099</t>
  </si>
  <si>
    <t>IND-0100</t>
  </si>
  <si>
    <t>IND-0101</t>
  </si>
  <si>
    <t>IND-0102</t>
  </si>
  <si>
    <t>IND-0103</t>
  </si>
  <si>
    <t>IND-0104</t>
  </si>
  <si>
    <t>IND-0105</t>
  </si>
  <si>
    <t>IND-0106</t>
  </si>
  <si>
    <t>IND-0107</t>
  </si>
  <si>
    <t>IND-0108</t>
  </si>
  <si>
    <t>IND-0109</t>
  </si>
  <si>
    <t>IND-0110</t>
  </si>
  <si>
    <t>IND-0111</t>
  </si>
  <si>
    <t>IND-0112</t>
  </si>
  <si>
    <t>IND-0113</t>
  </si>
  <si>
    <t>IND-0114</t>
  </si>
  <si>
    <t>IND-0115</t>
  </si>
  <si>
    <t>IND-0116</t>
  </si>
  <si>
    <t>IND-0117</t>
  </si>
  <si>
    <t>IND-0118</t>
  </si>
  <si>
    <t>IND-0119</t>
  </si>
  <si>
    <t>IND-0120</t>
  </si>
  <si>
    <t>IND-0121</t>
  </si>
  <si>
    <t>IND-0122</t>
  </si>
  <si>
    <t>IND-0123</t>
  </si>
  <si>
    <t>IND-0124</t>
  </si>
  <si>
    <t>IND-0125</t>
  </si>
  <si>
    <t>IND-0126</t>
  </si>
  <si>
    <t>IND-0127</t>
  </si>
  <si>
    <t>IND-0128</t>
  </si>
  <si>
    <t>IND-0129</t>
  </si>
  <si>
    <t>IND-0130</t>
  </si>
  <si>
    <t>IND-0131</t>
  </si>
  <si>
    <t>IND-0132</t>
  </si>
  <si>
    <t>IND-0133</t>
  </si>
  <si>
    <t>IND-0134</t>
  </si>
  <si>
    <t>IND-0135</t>
  </si>
  <si>
    <t>IND-0136</t>
  </si>
  <si>
    <t>IND-0137</t>
  </si>
  <si>
    <t>IND-0138</t>
  </si>
  <si>
    <t>IND-0139</t>
  </si>
  <si>
    <t>IND-0140</t>
  </si>
  <si>
    <t>IND-0141</t>
  </si>
  <si>
    <t>IND-0142</t>
  </si>
  <si>
    <t>IND-0143</t>
  </si>
  <si>
    <t>IND-0144</t>
  </si>
  <si>
    <t>IND-0145</t>
  </si>
  <si>
    <t>IND-0146</t>
  </si>
  <si>
    <t>IND-0147</t>
  </si>
  <si>
    <t>IND-0148</t>
  </si>
  <si>
    <t>IND-0149</t>
  </si>
  <si>
    <t>IND-0150</t>
  </si>
  <si>
    <t>Residencial</t>
  </si>
  <si>
    <t>Comercial</t>
  </si>
  <si>
    <t>Industrial</t>
  </si>
  <si>
    <t>Planeta Rica</t>
  </si>
  <si>
    <t>Sahagún</t>
  </si>
  <si>
    <t>Lorica</t>
  </si>
  <si>
    <t>Cereté</t>
  </si>
  <si>
    <t>Montería</t>
  </si>
  <si>
    <t>No</t>
  </si>
  <si>
    <t>Sí</t>
  </si>
  <si>
    <t>Q1</t>
  </si>
  <si>
    <t>Q3</t>
  </si>
  <si>
    <t>INT. Q</t>
  </si>
  <si>
    <t>LIMITE Q1</t>
  </si>
  <si>
    <t>LIMITE Q3</t>
  </si>
  <si>
    <t>CUARTILES</t>
  </si>
  <si>
    <t>Estadistico Consumo_kWh_Mensual</t>
  </si>
  <si>
    <t>Estadistico Area_m2</t>
  </si>
  <si>
    <t>Estadistico Factura_Mensual_COP2</t>
  </si>
  <si>
    <t>Valores</t>
  </si>
  <si>
    <t>Minimo</t>
  </si>
  <si>
    <t>Maximo</t>
  </si>
  <si>
    <t>Promedio</t>
  </si>
  <si>
    <t>Analisis</t>
  </si>
  <si>
    <t>Validar</t>
  </si>
  <si>
    <t>Conteo</t>
  </si>
  <si>
    <t>Cantidad</t>
  </si>
  <si>
    <t>Etiquetas de fila</t>
  </si>
  <si>
    <t>Suma de Consumo_kWh_Mensual</t>
  </si>
  <si>
    <t>Suma de Factura_Mensual_COP</t>
  </si>
  <si>
    <t>VALIDO</t>
  </si>
  <si>
    <t>ID_Cliente,Sector,Consumo_kWh_Mensual,Estrato,Ciudad,Area_m2,Factura_Mensual_COP,Puede_Pagar_Solar</t>
  </si>
  <si>
    <t>RES-0001,Residencial,209.8028491806739,4,Planeta Rica,77.2347139765763,130077.7664920179,No</t>
  </si>
  <si>
    <t>RES-0002,Residencial,108.1316144067627,1,SahagÃºn,122.8331686443322,67041.60093219286,No</t>
  </si>
  <si>
    <t>RES-0003,Residencial,196.7424775320083,4,Planeta Rica,100.2103056961305,121980.3360698451,No</t>
  </si>
  <si>
    <t>RES-0004,Residencial,145.1473119585891,2,Lorica,69.49660385643705,89991.33341432526,No</t>
  </si>
  <si>
    <t>RES-0005,Residencial,181.333309596719,3,Lorica,71.4441417279331,112426.6519499658,No</t>
  </si>
  <si>
    <t>RES-0006,Residencial,193.3247340938846,3,Lorica,64.64046996113845,119861.3351382084,No</t>
  </si>
  <si>
    <t>RES-0007,Residencial,147.337036528489,3,Planeta Rica,82.21845179419732,91348.9626476632,No</t>
  </si>
  <si>
    <t>RES-0008,Residencial,162.3960512184803,5,CeretÃ©,79.40322861280502,100685.5517554578,No</t>
  </si>
  <si>
    <t>RES-0009,Residencial,171.5868901585795,2,Lorica,79.3361319986691,106383.8718983193,No</t>
  </si>
  <si>
    <t>RES-0010,Residencial,118.7068683194641,3,SahagÃºn,76.76489227204958,73598.25835806776,No</t>
  </si>
  <si>
    <t>RES-0011,Residencial,166.2329727700826,3,CeretÃ©,87.78697826512247,103064.4431174512,No</t>
  </si>
  <si>
    <t>RES-0012,Residencial,97.32364177065105,3,Planeta Rica,72.93766695985863,60340.65789780365,No</t>
  </si>
  <si>
    <t>RES-0013,Residencial,224.3079947997246,1,Lorica,83.4273656237994,139070.9567758293,No</t>
  </si>
  <si>
    <t>RES-0014,Residencial,173.0611030567056,3,CeretÃ©,73.97792608821422,107297.8838951575,No</t>
  </si>
  <si>
    <t>RES-0015,Residencial,320.4447800461828,5,Lorica,101.4197037403474,198675.7636286333,SÃ­</t>
  </si>
  <si>
    <t>RES-0016,Residencial,112.166861719106,4,MonterÃ­a,82.68857765256044,69543.4542658457,No</t>
  </si>
  <si>
    <t>RES-0017,Residencial,177.3877918515901,3,SahagÃºn,74.49398179507214,109980.4309479859,No</t>
  </si>
  <si>
    <t>RES-0018,Residencial,218.1783065007102,4,SahagÃºn,61.8655866284014,135270.5500304403,No</t>
  </si>
  <si>
    <t>RES-0019,Residencial,167.5700465937256,2,MonterÃ­a,67.5304521003008,103893.4288881098,No</t>
  </si>
  <si>
    <t>RES-0020,Residencial,89.51080262715104,1,Planeta Rica,101.9929395156964,55496.69762883364,No</t>
  </si>
  <si>
    <t>RES-0021,Residencial,228.7515493436519,4,MonterÃ­a,107.1248005714165,141825.9605930642,No</t>
  </si>
  <si>
    <t>RES-0022,Residencial,199.6107134382008,4,Planeta Rica,78.37762091682626,123758.6423316845,No</t>
  </si>
  <si>
    <t>RES-0023,Residencial,269.7260551730084,3,MonterÃ­a,86.7636250398664,167230.1542072652,SÃ­</t>
  </si>
  <si>
    <t>RES-0024,Residencial,143.1074544349614,3,SahagÃºn,86.65784880977859,88726.62174967605,No</t>
  </si>
  <si>
    <t>RES-0025,Residencial,185.2228240942903,2,Lorica,74.01985299068265,114838.15093846,No</t>
  </si>
  <si>
    <t>RES-0026,Residencial,166.8196867297493,3,SahagÃºn,87.14225143023492,103428.2057724446,No</t>
  </si>
  <si>
    <t>RES-0027,Residencial,277.3752299604824,4,CeretÃ©,96.47466153950283,171972.6425754991,SÃ­</t>
  </si>
  <si>
    <t>RES-0028,Residencial,210.0868998914883,4,Lorica,103.1637330586406,130253.8779327228,No</t>
  </si>
  <si>
    <t>RES-0029,Residencial,155.114121935672,4,CeretÃ©,52.02518236788285,96170.75560011665,No</t>
  </si>
  <si>
    <t>RES-0030,Residencial,160.3424890033199,5,MonterÃ­a,62.76803891503342,99412.3431820583,No</t>
  </si>
  <si>
    <t>RES-0031,Residencial,156.4735108120705,4,MonterÃ­a,50.72970103735763,97013.57670348373,No</t>
  </si>
  <si>
    <t>RES-0032,Residencial,127.7817027263356,3,Planeta Rica,69.86713560736952,79224.65569032806,No</t>
  </si>
  <si>
    <t>RES-0033,Residencial,114.2240522831187,2,SahagÃºn,98.29768643852024,70818.91241553357,No</t>
  </si>
  <si>
    <t>RES-0034,Residencial,192.8963298056853,4,MonterÃ­a,39.5537013360853,119595.7244795249,No</t>
  </si>
  <si>
    <t>RES-0035,Residencial,179.0709995992933,2,CeretÃ©,79.45247108829683,111024.0197515618,No</t>
  </si>
  <si>
    <t>RES-0036,Residencial,134.5003727689055,6,SahagÃºn,89.14831297438285,83390.2311167214,No</t>
  </si>
  <si>
    <t>RES-0037,Residencial,183.6138125964616,1,Planeta Rica,129.2648422497057,113840.5638098062,No</t>
  </si>
  <si>
    <t>RES-0038,Residencial,254.2209643761877,3,Planeta Rica,51.47042230548895,157616.9979132364,SÃ­</t>
  </si>
  <si>
    <t>RES-0039,Residencial,200.3892578511986,2,Lorica,79.85239700110854,124241.3398677432,No</t>
  </si>
  <si>
    <t>RES-0040,Residencial,167.1405310046284,2,Planeta Rica,66.2161157907151,103627.1292228696,No</t>
  </si>
  <si>
    <t>RES-0041,Residencial,264.3123183526912,3,MonterÃ­a,107.8465150698381,163873.6373786686,SÃ­</t>
  </si>
  <si>
    <t>RES-0042,Residencial,181.6859678008921,3,SahagÃºn,56.05825873323394,112645.3000365531,No</t>
  </si>
  <si>
    <t>RES-0043,Residencial,282.3962972207077,1,SahagÃºn,97.47178831270759,175085.7042768388,No</t>
  </si>
  <si>
    <t>RES-0044,Residencial,147.8303939892587,1,MonterÃ­a,101.9305771298976,91654.84427334036,No</t>
  </si>
  <si>
    <t>RES-0045,Residencial,124.8345459459718,5,MonterÃ­a,110.9986881003508,77397.41848650252,No</t>
  </si>
  <si>
    <t>RES-0046,Residencial,250.1524588171574,2,CeretÃ©,97.46633938178853,155094.5244666376,No</t>
  </si>
  <si>
    <t>RES-0047,Residencial,228.8110330421802,4,MonterÃ­a,55.3827136713209,141862.8404861517,No</t>
  </si>
  <si>
    <t>RES-0048,Residencial,77.36822528849814,6,Lorica,82.3795698379197,47968.29967886885,No</t>
  </si>
  <si>
    <t>RES-0049,Residencial,240.0291364657263,2,MonterÃ­a,83.04841724518519,148818.0646087503,No</t>
  </si>
  <si>
    <t>RES-0050,Residencial,257.9638088558693,4,MonterÃ­a,62.65707687900893,159937.5614906389,SÃ­</t>
  </si>
  <si>
    <t>RES-0051,Residencial,139.1985167052906,2,Lorica,84.64507394322007,86303.08035728015,No</t>
  </si>
  <si>
    <t>RES-0052,Residencial,69.01182377014611,5,MonterÃ­a,103.3726248690107,42787.33073749059,No</t>
  </si>
  <si>
    <t>RES-0053,Residencial,291.9464706686854,3,MonterÃ­a,89.47665841823576,181006.8118145849,SÃ­</t>
  </si>
  <si>
    <t>RES-0054,Residencial,100.1955560691129,3,SahagÃºn,79.49424748857744,62121.24476285,No</t>
  </si>
  <si>
    <t>RES-0055,Residencial,229.3236095996694,1,SahagÃºn,117.9358596530789,142180.637951795,No</t>
  </si>
  <si>
    <t>RES-0056,Residencial,100.8857903545132,3,Planeta Rica,94.40774484076394,62549.19001979821,No</t>
  </si>
  <si>
    <t>RES-0057,Residencial,234.6307331096801,3,Planeta Rica,79.4054928462522,145471.0545280016,No</t>
  </si>
  <si>
    <t>RES-0058,Residencial,344.0653295437045,3,Planeta Rica,81.87530860303893,213320.5043170968,SÃ­</t>
  </si>
  <si>
    <t>RES-0059,Residencial,179.7182403195864,3,MonterÃ­a,48.58376032944769,111425.3089981436,No</t>
  </si>
  <si>
    <t>RES-0060,Residencial,73.00493627006857,4,Lorica,75.13731079185969,45263.06048744251,No</t>
  </si>
  <si>
    <t>RES-0061,Residencial,208.3942574744127,5,MonterÃ­a,78.54342174686255,129204.4396341359,No</t>
  </si>
  <si>
    <t>RES-0062,Residencial,166.9525813857585,2,MonterÃ­a,70.49485303199049,103510.6004591703,No</t>
  </si>
  <si>
    <t>RES-0063,Residencial,124.4372028473113,3,CeretÃ©,69.74069364728757,77151.06576533301,No</t>
  </si>
  <si>
    <t>RES-0064,Residencial,218.1067530541187,3,SahagÃºn,58.39598259919029,135226.1868935536,No</t>
  </si>
  <si>
    <t>RES-0065,Residencial,118.4700078167906,4,MonterÃ­a,56.33920777329895,73451.4048464102,No</t>
  </si>
  <si>
    <t>RES-0066,Residencial,122.4595142143933,2,CeretÃ©,107.6400920834389,75924.89881292383,No</t>
  </si>
  <si>
    <t>RES-0067,Residencial,198.2669471922512,5,CeretÃ©,85.14414981960213,122925.5072591957,No</t>
  </si>
  <si>
    <t>RES-0068,Residencial,146.643306133523,4,Lorica,77.44530343072228,90918.84980278424,No</t>
  </si>
  <si>
    <t>RES-0069,Residencial,86.36657565376386,3,SahagÃºn,120.0069617821221,53547.27690533359,No</t>
  </si>
  <si>
    <t>RES-0070,Residencial,318.8795140004105,2,CeretÃ©,42.65469614816504,197705.2986802545,No</t>
  </si>
  <si>
    <t>RES-0071,Residencial,155.2343032085936,1,SahagÃºn,91.91287303608642,96245.26798932804,No</t>
  </si>
  <si>
    <t>RES-0072,Residencial,183.8568011457278,4,Lorica,58.44510444141387,113991.2167103512,No</t>
  </si>
  <si>
    <t>RES-0073,Residencial,177.1413773305773,4,Lorica,90.3738891543556,109827.653944958,No</t>
  </si>
  <si>
    <t>RES-0074,Residencial,279.8261873668951,2,Planeta Rica,65.21527137089785,173492.2361674749,No</t>
  </si>
  <si>
    <t>RES-0075,Residencial,173.5683314903324,3,CeretÃ©,70.27565428493752,107612.3655240061,No</t>
  </si>
  <si>
    <t>RES-0076,Residencial,133.6908553345947,2,MonterÃ­a,113.2260346121631,82888.3303074487,No</t>
  </si>
  <si>
    <t>RES-0077,Residencial,87.07027921055447,1,MonterÃ­a,73.13741871791804,53983.57311054377,No</t>
  </si>
  <si>
    <t>RES-0078,Residencial,104.3469627398973,5,Planeta Rica,98.35723894109552,64695.11689873632,No</t>
  </si>
  <si>
    <t>RES-0079,Residencial,100.3900940318462,2,SahagÃºn,116.8743159550369,62241.85829974463,No</t>
  </si>
  <si>
    <t>RES-0080,Residencial,165.7564823275999,1,Planeta Rica,117.4401136094461,102769.0190431119,No</t>
  </si>
  <si>
    <t>RES-0081,Residencial,102.3034515312084,3,CeretÃ©,77.89762990507172,63428.13994934921,No</t>
  </si>
  <si>
    <t>RES-0082,Residencial,272.584059111545,1,CeretÃ©,106.4652761430247,169002.1166491579,No</t>
  </si>
  <si>
    <t>RES-0083,Residencial,183.5105341384107,4,Planeta Rica,126.9599385690065,113776.5311658146,No</t>
  </si>
  <si>
    <t>RES-0084,Residencial,238.3579720139275,5,CeretÃ©,110.8894967741558,147781.942648635,No</t>
  </si>
  <si>
    <t>RES-0085,Residencial,184.1881250994011,5,Lorica,72.2937280627648,114196.6375616287,No</t>
  </si>
  <si>
    <t>RES-0086,Residencial,275.1610089687211,3,SahagÃºn,55.24369002346302,170599.8255606071,SÃ­</t>
  </si>
  <si>
    <t>RES-0087,Residencial,206.7773608801151,4,CeretÃ©,102.7248463423853,128201.9637456714,No</t>
  </si>
  <si>
    <t>RES-0088,Residencial,139.8615103609989,2,CeretÃ©,62.63831549191025,86714.13642381932,No</t>
  </si>
  <si>
    <t>RES-0089,Residencial,186.6179747180053,2,CeretÃ©,71.39949228300168,115703.1443251633,No</t>
  </si>
  <si>
    <t>RES-0090,Residencial,233.0994280311999,1,CeretÃ©,70.70940502710064,144521.6453793439,No</t>
  </si>
  <si>
    <t>RES-0091,Residencial,178.294712544056,3,CeretÃ©,45.67151108112056,110542.7217773147,No</t>
  </si>
  <si>
    <t>RES-0092,Residencial,233.975992525995,4,Planeta Rica,86.14599041753219,145065.1153661169,No</t>
  </si>
  <si>
    <t>RES-0093,Residencial,183.044637531316,3,SahagÃºn,89.89199783763429,113487.6752694159,No</t>
  </si>
  <si>
    <t>RES-0094,Residencial,178.7459043621511,3,Planeta Rica,82.34654766617564,110822.4607045337,No</t>
  </si>
  <si>
    <t>RES-0095,Residencial,225.8686941195427,4,SahagÃºn,57.77672374511805,140038.5903541165,No</t>
  </si>
  <si>
    <t>RES-0096,Residencial,258.3287284292597,2,SahagÃºn,80.42007683265518,160163.811626141,No</t>
  </si>
  <si>
    <t>RES-0097,Residencial,203.5225133839558,3,Lorica,77.50949504812631,126183.9582980526,No</t>
  </si>
  <si>
    <t>RES-0098,Residencial,294.7390583903982,3,SahagÃºn,101.3045416509384,182738.2162020469,SÃ­</t>
  </si>
  <si>
    <t>RES-0099,Residencial,247.412506901491,2,Planeta Rica,122.8641037622778,153395.7542789244,No</t>
  </si>
  <si>
    <t>RES-0100,Residencial,217.4471890231293,1,CeretÃ©,92.5669101852856,134817.2571943402,No</t>
  </si>
  <si>
    <t>RES-0101,Residencial,288.8199945527344,5,MonterÃ­a,88.09165790235049,179068.3966226953,SÃ­</t>
  </si>
  <si>
    <t>RES-0102,Residencial,216.8304804885255,2,Planeta Rica,107.1576157619998,134434.8979028858,No</t>
  </si>
  <si>
    <t>RES-0103,Residencial,149.6734635724882,4,CeretÃ©,52.86429031162875,92797.54741494269,No</t>
  </si>
  <si>
    <t>RES-0104,Residencial,249.2612603045354,5,MonterÃ­a,70.45236538849359,154541.981388812,SÃ­</t>
  </si>
  <si>
    <t>RES-0105,Residencial,75.40288516729447,4,SahagÃºn,101.3895590408174,46749.78880372257,No</t>
  </si>
  <si>
    <t>RES-0106,Residencial,198.6544539358803,3,CeretÃ©,109.507124338991,123165.7614402458,No</t>
  </si>
  <si>
    <t>RES-0107,Residencial,136.539972279174,2,CeretÃ©,42.48442722872114,84654.7828130879,No</t>
  </si>
  <si>
    <t>RES-0108,Residencial,139.0594439327908,2,Planeta Rica,79.03609028928373,86216.85523833027,No</t>
  </si>
  <si>
    <t>RES-0109,Residencial,213.2815676534177,3,Lorica,94.66346729488704,132234.571945119,No</t>
  </si>
  <si>
    <t>RES-0110,Residencial,173.4743910925885,2,MonterÃ­a,88.03423444197882,107554.1224774049,No</t>
  </si>
  <si>
    <t>RES-0111,Residencial,193.445548908625,1,SahagÃºn,80.2518480156359,119936.2403233475,No</t>
  </si>
  <si>
    <t>RES-0112,Residencial,151.6848155225915,2,MonterÃ­a,84.3441295578613,94044.58562400674,No</t>
  </si>
  <si>
    <t>RES-0113,Residencial,154.0834679034976,3,SahagÃºn,117.1993401297386,95531.75010016855,No</t>
  </si>
  <si>
    <t>RES-0114,Residencial,173.3440838622294,3,CeretÃ©,99.52618252962205,107473.3319945822,No</t>
  </si>
  <si>
    <t>RES-0115,Residencial,170.5365625047538,3,CeretÃ©,52.89884088964136,105732.6687529473,No</t>
  </si>
  <si>
    <t>RES-0116,Residencial,132.105886918108,2,SahagÃºn,53.24310352383243,81905.64988922697,No</t>
  </si>
  <si>
    <t>RES-0117,Residencial,200.5053585466296,2,Lorica,117.5234167843177,124313.3222989103,No</t>
  </si>
  <si>
    <t>RES-0118,Residencial,89.12550937102574,2,SahagÃºn,93.59319338326837,55257.81581003596,No</t>
  </si>
  <si>
    <t>RES-0119,Residencial,224.5177809917679,3,CeretÃ©,109.5331725085926,139201.0242148961,No</t>
  </si>
  <si>
    <t>RES-0120,Residencial,106.0961539494105,3,MonterÃ­a,83.79169840321178,65779.61544863449,No</t>
  </si>
  <si>
    <t>RES-0121,Residencial,200.4369150773016,3,CeretÃ©,79.72444089465617,124270.887347927,No</t>
  </si>
  <si>
    <t>RES-0122,Residencial,200.4553319135372,4,Planeta Rica,78.27172986336772,124282.3057863931,No</t>
  </si>
  <si>
    <t>RES-0123,Residencial,193.1209855365684,3,Planeta Rica,70.31248616061393,119735.0110326724,No</t>
  </si>
  <si>
    <t>RES-0124,Residencial,180.314621983091,4,Planeta Rica,80.93961187529484,111795.0656295164,No</t>
  </si>
  <si>
    <t>RES-0125,Residencial,141.3434891899231,2,MonterÃ­a,107.1194077061638,87632.96329775234,No</t>
  </si>
  <si>
    <t>RES-0126,Residencial,97.88459306748857,3,CeretÃ©,90.7098361995041,60688.44770184291,No</t>
  </si>
  <si>
    <t>RES-0127,Residencial,130.3264152650572,3,CeretÃ©,73.92271129138146,80802.37746433547,No</t>
  </si>
  <si>
    <t>RES-0128,Residencial,256.5277949192172,2,MonterÃ­a,78.16867878700326,159047.2328499147,No</t>
  </si>
  <si>
    <t>RES-0129,Residencial,303.6448754929193,4,MonterÃ­a,115.1068168488641,188259.8228056099,SÃ­</t>
  </si>
  <si>
    <t>RES-0130,Residencial,146.2044833123782,3,Planeta Rica,130.7851558242178,90646.77965367449,No</t>
  </si>
  <si>
    <t>RES-0131,Residencial,269.3427104330688,2,Lorica,97.55650336960227,166992.4804685026,No</t>
  </si>
  <si>
    <t>RES-0132,Residencial,183.2442524556292,3,SahagÃºn,84.80702312154955,113611.4365224901,No</t>
  </si>
  <si>
    <t>RES-0133,Residencial,195.0716983331804,3,MonterÃ­a,70.92406670055688,120944.4529665719,No</t>
  </si>
  <si>
    <t>RES-0134,Residencial,150.797130237435,3,SahagÃºn,106.6889128172827,93494.22074720972,No</t>
  </si>
  <si>
    <t>RES-0135,Residencial,238.1177090776407,3,MonterÃ­a,92.91465577446495,147632.9796281372,No</t>
  </si>
  <si>
    <t>RES-0136,Residencial,77.79705363869073,3,CeretÃ©,78.88904602206762,48234.17325598825,No</t>
  </si>
  <si>
    <t>RES-0137,Residencial,88.61034777169435,2,SahagÃºn,104.1183041448517,54938.4156184505,No</t>
  </si>
  <si>
    <t>RES-0138,Residencial,172.6253216069127,2,SahagÃºn,78.49392690489753,107027.6993962859,No</t>
  </si>
  <si>
    <t>RES-0139,Residencial,201.9958947658109,2,MonterÃ­a,61.2024042734529,125237.4547548028,No</t>
  </si>
  <si>
    <t>RES-0140,Residencial,176.2392541636097,3,CeretÃ©,99.10284641002477,109268.337581438,No</t>
  </si>
  <si>
    <t>RES-0141,Residencial,98.06011281098066,4,CeretÃ©,90.08213719381068,60797.26994280801,No</t>
  </si>
  <si>
    <t>RES-0142,Residencial,131.0700556026907,1,MonterÃ­a,68.81949013532287,81263.43447366821,No</t>
  </si>
  <si>
    <t>RES-0143,Residencial,51.24859440900349,4,MonterÃ­a,90.25882501582991,31774.12853358216,No</t>
  </si>
  <si>
    <t>RES-0144,Residencial,297.8835079749833,1,MonterÃ­a,80.70527103943458,184687.7749444897,No</t>
  </si>
  <si>
    <t>RES-0145,Residencial,297.855178019694,3,SahagÃºn,76.05556658292953,184670.2103722103,SÃ­</t>
  </si>
  <si>
    <t>RES-0146,Residencial,231.0812558760306,4,Planeta Rica,67.59272554928896,143270.378643139,No</t>
  </si>
  <si>
    <t>RES-0147,Residencial,181.4250889198648,5,CeretÃ©,86.31271953362477,112483.5551303162,No</t>
  </si>
  <si>
    <t>RES-0148,Residencial,191.525422837959,4,CeretÃ©,111.9422544504162,118745.7621595346,No</t>
  </si>
  <si>
    <t>RES-0149,Residencial,214.593417783346,3,Lorica,86.22500309087073,133047.9190256745,No</t>
  </si>
  <si>
    <t>RES-0150,Residencial,172.324944511154,3,MonterÃ­a,60.88919118799149,106841.4655969155,No</t>
  </si>
  <si>
    <t>COM-0001,Comercial,618.674037848668,5,MonterÃ­a,346.0939679576881,383577.9034661742,SÃ­</t>
  </si>
  <si>
    <t>COM-0002,Comercial,656.028134727242,3,MonterÃ­a,213.4761597108484,406737.44353089,SÃ­</t>
  </si>
  <si>
    <t>COM-0003,Comercial,745.0648717129443,4,MonterÃ­a,131.1440383079857,461940.2204620255,SÃ­</t>
  </si>
  <si>
    <t>COM-0004,Comercial,587.807764154471,4,CeretÃ©,299.7363263738117,364440.813775772,SÃ­</t>
  </si>
  <si>
    <t>COM-0005,Comercial,1475.343169162469,5,CeretÃ©,411.272279694822,914712.7648807309,SÃ­</t>
  </si>
  <si>
    <t>COM-0006,Comercial,587.3145239845728,5,CeretÃ©,189.3760215228531,364135.0048704352,SÃ­</t>
  </si>
  <si>
    <t>COM-0007,Comercial,846.6317669861086,4,MonterÃ­a,168.9604771429289,524911.6955313873,SÃ­</t>
  </si>
  <si>
    <t>COM-0008,Comercial,741.5731481719068,4,Lorica,280.9205306092753,459775.3518665822,SÃ­</t>
  </si>
  <si>
    <t>COM-0009,Comercial,1089.245261343494,3,MonterÃ­a,311.6163248228366,675332.0620329665,SÃ­</t>
  </si>
  <si>
    <t>COM-0010,Comercial,1388.549366991689,5,CeretÃ©,294.0393882775062,860900.6075348472,SÃ­</t>
  </si>
  <si>
    <t>COM-0011,Comercial,1462.996146904692,4,Lorica,429.5689724349849,907057.6110809088,SÃ­</t>
  </si>
  <si>
    <t>COM-0012,Comercial,577.0921149554641,5,Lorica,351.0898919870115,357797.1112723877,SÃ­</t>
  </si>
  <si>
    <t>COM-0013,Comercial,927.9167505164446,4,Planeta Rica,227.6546699916473,575308.3853201957,SÃ­</t>
  </si>
  <si>
    <t>COM-0014,Comercial,1079.275659582707,4,SahagÃºn,300.863853184776,669150.9089412784,SÃ­</t>
  </si>
  <si>
    <t>COM-0015,Comercial,805.4345784978851,3,CeretÃ©,267.4031889891788,499369.4386686888,SÃ­</t>
  </si>
  <si>
    <t>COM-0016,Comercial,669.4093963310846,5,MonterÃ­a,360.8200875708288,415033.8257252725,SÃ­</t>
  </si>
  <si>
    <t>COM-0017,Comercial,828.4977890327689,5,SahagÃºn,218.0945184408756,513668.6292003167,SÃ­</t>
  </si>
  <si>
    <t>COM-0018,Comercial,1023.121638154162,5,Lorica,283.7563691165606,634335.4156555805,SÃ­</t>
  </si>
  <si>
    <t>COM-0019,Comercial,1055.188491242335,6,CeretÃ©,288.4380731716876,654216.8645702478,SÃ­</t>
  </si>
  <si>
    <t>COM-0020,Comercial,996.4132238136248,5,SahagÃºn,426.4107276060162,617776.1987644474,SÃ­</t>
  </si>
  <si>
    <t>COM-0021,Comercial,671.6451841827252,4,Planeta Rica,347.0662814768514,416420.0141932896,SÃ­</t>
  </si>
  <si>
    <t>COM-0022,Comercial,677.8738599075506,5,Lorica,245.5404580343557,420281.7931426814,SÃ­</t>
  </si>
  <si>
    <t>COM-0023,Comercial,1096.073721845877,5,SahagÃºn,163.4178275497921,679565.7075444435,SÃ­</t>
  </si>
  <si>
    <t>COM-0024,Comercial,1062.377310090902,4,MonterÃ­a,476.6760420692945,658673.9322563594,SÃ­</t>
  </si>
  <si>
    <t>COM-0025,Comercial,948.0782121292488,4,Planeta Rica,282.4719576952909,587808.4915201343,SÃ­</t>
  </si>
  <si>
    <t>COM-0026,Comercial,920.6843674325698,3,SahagÃºn,361.6692155109573,570824.3078081933,SÃ­</t>
  </si>
  <si>
    <t>COM-0027,Comercial,406.4241262660476,3,Planeta Rica,391.5003234565543,251982.9582849495,SÃ­</t>
  </si>
  <si>
    <t>COM-0028,Comercial,1361.747457801306,5,Planeta Rica,297.4135799259909,844283.4238368096,SÃ­</t>
  </si>
  <si>
    <t>COM-0029,Comercial,712.1917301379267,4,MonterÃ­a,232.0124504428167,441558.8726855146,SÃ­</t>
  </si>
  <si>
    <t>COM-0030,Comercial,871.4698711658177,5,SahagÃºn,261.7874042587907,540311.3201228069,SÃ­</t>
  </si>
  <si>
    <t>COM-0031,Comercial,728.1175811830647,4,Lorica,320.8423189659213,451432.9003335001,SÃ­</t>
  </si>
  <si>
    <t>COM-0032,Comercial,1527.159484327942,4,Planeta Rica,225.308951258966,946838.8802833239,SÃ­</t>
  </si>
  <si>
    <t>COM-0033,Comercial,78.12062758469676,5,SahagÃºn,269.1569408025671,48434.78910251199,No</t>
  </si>
  <si>
    <t>COM-0034,Comercial,1265.77099638733,4,SahagÃºn,380.6882359879069,784778.0177601444,SÃ­</t>
  </si>
  <si>
    <t>COM-0035,Comercial,1204.592214586544,6,CeretÃ©,328.6537476289079,746847.1730436574,SÃ­</t>
  </si>
  <si>
    <t>COM-0036,Comercial,904.1592525416294,5,Lorica,511.485726671884,560578.7365758102,SÃ­</t>
  </si>
  <si>
    <t>COM-0037,Comercial,587.34249195644,6,Planeta Rica,316.368816761993,364152.3450129928,SÃ­</t>
  </si>
  <si>
    <t>COM-0038,Comercial,915.0583110948814,4,Lorica,335.3693332250779,567336.1528788265,SÃ­</t>
  </si>
  <si>
    <t>COM-0039,Comercial,661.0385063137654,3,MonterÃ­a,285.3224677122829,409843.8739145346,SÃ­</t>
  </si>
  <si>
    <t>COM-0040,Comercial,822.9317007831371,3,Planeta Rica,362.4858614093162,510217.654485545,SÃ­</t>
  </si>
  <si>
    <t>COM-0041,Comercial,729.2646674119487,5,MonterÃ­a,265.6689571945927,452144.0937954082,SÃ­</t>
  </si>
  <si>
    <t>COM-0042,Comercial,866.7174736866084,5,Planeta Rica,387.5353214776759,537364.8336856972,SÃ­</t>
  </si>
  <si>
    <t>COM-0043,Comercial,1269.149328264643,4,MonterÃ­a,244.76805725586,786872.583524079,SÃ­</t>
  </si>
  <si>
    <t>COM-0044,Comercial,1105.67394670908,6,CeretÃ©,114.3410100817496,685517.8469596298,SÃ­</t>
  </si>
  <si>
    <t>COM-0045,Comercial,383.2750072385115,6,SahagÃºn,77.22914841743199,237630.5044878771,SÃ­</t>
  </si>
  <si>
    <t>COM-0046,Comercial,991.5064315593522,4,Planeta Rica,177.6188557461754,614733.9875667983,SÃ­</t>
  </si>
  <si>
    <t>COM-0047,Comercial,780.7196409373967,5,CeretÃ©,355.6965091850735,484046.1773811859,SÃ­</t>
  </si>
  <si>
    <t>COM-0048,Comercial,769.3333928335509,3,Planeta Rica,211.4779273006664,476986.7035568015,SÃ­</t>
  </si>
  <si>
    <t>COM-0049,Comercial,676.5058231218097,4,SahagÃºn,227.1553724208096,419433.610335522,SÃ­</t>
  </si>
  <si>
    <t>COM-0050,Comercial,909.4254282303565,4,Planeta Rica,288.4511670460846,563843.7655028211,SÃ­</t>
  </si>
  <si>
    <t>COM-0051,Comercial,419.8874282614346,5,SahagÃºn,417.2311804415275,260330.2055220894,SÃ­</t>
  </si>
  <si>
    <t>COM-0052,Comercial,1266.574680712086,4,CeretÃ©,87.25189143605019,785276.3020414935,SÃ­</t>
  </si>
  <si>
    <t>COM-0053,Comercial,1327.515196956447,3,Planeta Rica,298.5661141150517,823059.4221129969,SÃ­</t>
  </si>
  <si>
    <t>COM-0054,Comercial,882.9197917563379,4,SahagÃºn,285.2851075672817,547410.2708889295,SÃ­</t>
  </si>
  <si>
    <t>COM-0055,Comercial,516.8272463602514,3,Lorica,440.1816354738899,320432.8927433558,SÃ­</t>
  </si>
  <si>
    <t>COM-0056,Comercial,1216.661003862381,4,SahagÃºn,126.0541148730682,754329.8223946763,SÃ­</t>
  </si>
  <si>
    <t>COM-0057,Comercial,1621.411707906635,4,Planeta Rica,311.920429352026,1005275.258902114,SÃ­</t>
  </si>
  <si>
    <t>COM-0058,Comercial,1000.14325582619,4,CeretÃ©,215.7393023484003,620088.8186122376,SÃ­</t>
  </si>
  <si>
    <t>COM-0059,Comercial,1224.941595823365,6,Lorica,333.6259669747616,759463.7894104861,SÃ­</t>
  </si>
  <si>
    <t>COM-0060,Comercial,525.6810017200307,4,CeretÃ©,349.2748485555411,325922.221066419,SÃ­</t>
  </si>
  <si>
    <t>COM-0061,Comercial,947.8399066726354,4,CeretÃ©,199.9109138891758,587660.742137034,SÃ­</t>
  </si>
  <si>
    <t>COM-0062,Comercial,918.1784227403704,4,CeretÃ©,359.8384347249533,569270.6220990296,SÃ­</t>
  </si>
  <si>
    <t>COM-0063,Comercial,751.2007005040593,5,Planeta Rica,292.2539170085271,465744.4343125168,SÃ­</t>
  </si>
  <si>
    <t>COM-0064,Comercial,1224.008420958876,4,Lorica,126.4097850367313,758885.2209945031,SÃ­</t>
  </si>
  <si>
    <t>COM-0065,Comercial,743.4903017059827,5,SahagÃºn,320.5978587666126,460963.9870577093,SÃ­</t>
  </si>
  <si>
    <t>COM-0066,Comercial,884.2682945986119,4,SahagÃºn,312.0241409169502,548246.3426511394,SÃ­</t>
  </si>
  <si>
    <t>COM-0067,Comercial,1360.428773057851,5,MonterÃ­a,307.0159586289389,843465.839295868,SÃ­</t>
  </si>
  <si>
    <t>COM-0068,Comercial,663.143649069615,5,Lorica,266.5485572792583,411149.0624231613,SÃ­</t>
  </si>
  <si>
    <t>COM-0069,Comercial,1180.907580033335,5,Planeta Rica,392.1140299571786,732162.6996206676,SÃ­</t>
  </si>
  <si>
    <t>COM-0070,Comercial,847.5290298813766,3,Planeta Rica,408.7326101768446,525467.9985264535,SÃ­</t>
  </si>
  <si>
    <t>COM-0071,Comercial,1158.746691197693,4,CeretÃ©,337.8077985930435,718422.9485425696,SÃ­</t>
  </si>
  <si>
    <t>COM-0072,Comercial,722.7353304364641,4,SahagÃºn,248.3032510541601,448095.9048706077,SÃ­</t>
  </si>
  <si>
    <t>COM-0073,Comercial,1336.160033549763,5,CeretÃ©,425.6395708208911,828419.2208008531,SÃ­</t>
  </si>
  <si>
    <t>COM-0074,Comercial,802.5695529789405,4,CeretÃ©,364.527459833095,497593.1228469431,SÃ­</t>
  </si>
  <si>
    <t>COM-0075,Comercial,293.5642587522083,6,MonterÃ­a,220.8333553940208,182009.8404263691,SÃ­</t>
  </si>
  <si>
    <t>COM-0076,Comercial,906.0300293431235,4,Planeta Rica,239.5693654117342,561738.6181927365,SÃ­</t>
  </si>
  <si>
    <t>COM-0077,Comercial,782.4982289888874,6,SahagÃºn,396.6073736344209,485148.9019731102,SÃ­</t>
  </si>
  <si>
    <t>COM-0078,Comercial,1022.190087760503,4,Planeta Rica,159.714102567305,633757.8544115116,SÃ­</t>
  </si>
  <si>
    <t>COM-0079,Comercial,323.5639478274298,4,SahagÃºn,290.0884817007553,200609.6476530065,SÃ­</t>
  </si>
  <si>
    <t>COM-0080,Comercial,677.3086521286679,4,Planeta Rica,309.7607851716289,419931.3643197741,SÃ­</t>
  </si>
  <si>
    <t>COM-0081,Comercial,962.3755328352935,4,MonterÃ­a,216.0937332734659,596672.830357882,SÃ­</t>
  </si>
  <si>
    <t>COM-0082,Comercial,903.9536256184177,4,SahagÃºn,273.2118182099109,560451.247883419,SÃ­</t>
  </si>
  <si>
    <t>COM-0083,Comercial,566.5927937390709,3,CeretÃ©,484.232951817849,351287.532118224,SÃ­</t>
  </si>
  <si>
    <t>COM-0084,Comercial,1039.722321716656,4,CeretÃ©,377.8043559701384,644627.839464327,SÃ­</t>
  </si>
  <si>
    <t>COM-0085,Comercial,757.6643149960563,5,MonterÃ­a,247.2881262419038,469751.8752975549,SÃ­</t>
  </si>
  <si>
    <t>COM-0086,Comercial,454.1956332587783,4,SahagÃºn,281.9003824793059,281601.2926204426,SÃ­</t>
  </si>
  <si>
    <t>COM-0087,Comercial,1095.009555314071,5,MonterÃ­a,349.4929567767946,678905.9242947239,SÃ­</t>
  </si>
  <si>
    <t>COM-0088,Comercial,930.1151156045361,5,MonterÃ­a,358.756224596024,576671.3716748124,SÃ­</t>
  </si>
  <si>
    <t>COM-0089,Comercial,978.8854657397758,4,Planeta Rica,316.6150149730489,606908.988758661,SÃ­</t>
  </si>
  <si>
    <t>COM-0090,Comercial,264.2539380967953,3,MonterÃ­a,277.6400747359968,163837.4416200131,SÃ­</t>
  </si>
  <si>
    <t>COM-0091,Comercial,792.1660638284177,4,Planeta Rica,287.6770627226614,491142.959573619,SÃ­</t>
  </si>
  <si>
    <t>COM-0092,Comercial,1188.720831260543,5,CeretÃ©,293.5667381032806,737006.9153815366,SÃ­</t>
  </si>
  <si>
    <t>COM-0093,Comercial,1507.319801667915,5,SahagÃºn,327.2054104420185,934538.2770341075,SÃ­</t>
  </si>
  <si>
    <t>COM-0094,Comercial,593.2675751762285,6,SahagÃºn,519.3502672215933,367825.8966092617,SÃ­</t>
  </si>
  <si>
    <t>COM-0095,Comercial,1226.726837672056,3,MonterÃ­a,228.4314158224397,760570.6393566749,SÃ­</t>
  </si>
  <si>
    <t>COM-0096,Comercial,1462.718926814222,5,MonterÃ­a,338.8140084183671,906885.7346248176,SÃ­</t>
  </si>
  <si>
    <t>COM-0097,Comercial,930.1150797607777,4,SahagÃºn,371.1704636498749,576671.3494516822,SÃ­</t>
  </si>
  <si>
    <t>COM-0098,Comercial,874.6851967826273,6,SahagÃºn,385.2384300052281,542304.822005229,SÃ­</t>
  </si>
  <si>
    <t>COM-0099,Comercial,842.7168160324175,5,Lorica,255.5820800696991,522484.4259400988,SÃ­</t>
  </si>
  <si>
    <t>COM-0100,Comercial,345.4539024600313,5,MonterÃ­a,159.3120800004682,214181.4195252194,SÃ­</t>
  </si>
  <si>
    <t>COM-0101,Comercial,759.8918535734115,4,Lorica,235.617046667174,471132.9492155151,SÃ­</t>
  </si>
  <si>
    <t>COM-0102,Comercial,1050.161828059551,4,Planeta Rica,429.1175856581955,651100.3333969219,SÃ­</t>
  </si>
  <si>
    <t>COM-0103,Comercial,839.5945337839656,4,Lorica,318.7371786029216,520548.6109460587,SÃ­</t>
  </si>
  <si>
    <t>COM-0104,Comercial,1145.296719542975,6,SahagÃºn,282.8808924619593,710083.9661166446,SÃ­</t>
  </si>
  <si>
    <t>COM-0105,Comercial,820.870129779003,4,Planeta Rica,304.3455109163389,508939.4804629819,SÃ­</t>
  </si>
  <si>
    <t>COM-0106,Comercial,1200.130874315091,4,CeretÃ©,429.6886846230173,744081.1420753562,SÃ­</t>
  </si>
  <si>
    <t>COM-0107,Comercial,811.5365421714667,3,CeretÃ©,259.9088026177144,503152.6561463094,SÃ­</t>
  </si>
  <si>
    <t>COM-0108,Comercial,658.7838618080447,3,MonterÃ­a,395.1213224886042,408445.9943209877,SÃ­</t>
  </si>
  <si>
    <t>COM-0109,Comercial,1600.509463858133,4,SahagÃºn,337.5696631500404,992315.8675920423,SÃ­</t>
  </si>
  <si>
    <t>COM-0110,Comercial,1276.151274396957,5,SahagÃºn,254.3402965000419,791213.790126113,SÃ­</t>
  </si>
  <si>
    <t>COM-0111,Comercial,684.3330867157086,4,MonterÃ­a,350.6345454204409,424286.5137637394,SÃ­</t>
  </si>
  <si>
    <t>COM-0112,Comercial,1314.251560399018,3,MonterÃ­a,443.6702138476418,814835.9674473915,SÃ­</t>
  </si>
  <si>
    <t>COM-0113,Comercial,401.8511076357278,4,SahagÃºn,242.7155103412804,249147.6867341512,SÃ­</t>
  </si>
  <si>
    <t>COM-0114,Comercial,1013.049730836803,5,SahagÃºn,386.6887723124377,628090.8331188177,SÃ­</t>
  </si>
  <si>
    <t>COM-0115,Comercial,560.3147200368545,3,SahagÃºn,231.7268768200277,347395.1264228498,SÃ­</t>
  </si>
  <si>
    <t>COM-0116,Comercial,840.0619081378609,3,Lorica,443.564629081423,520838.3830454737,SÃ­</t>
  </si>
  <si>
    <t>COM-0117,Comercial,862.9815084232871,6,SahagÃºn,382.4378736348664,535048.535222438,SÃ­</t>
  </si>
  <si>
    <t>COM-0118,Comercial,1247.162441136164,5,Planeta Rica,209.4547086293844,773240.7135044218,SÃ­</t>
  </si>
  <si>
    <t>COM-0119,Comercial,897.208450387089,6,Lorica,438.5056463927342,556269.2392399951,SÃ­</t>
  </si>
  <si>
    <t>COM-0120,Comercial,1096.144654359209,5,CeretÃ©,340.5819224885838,679609.6857027097,SÃ­</t>
  </si>
  <si>
    <t>COM-0121,Comercial,945.3415507605652,4,Planeta Rica,249.6386761560733,586111.7614715504,SÃ­</t>
  </si>
  <si>
    <t>COM-0122,Comercial,738.9029894208111,5,CeretÃ©,233.3152810176587,458119.8534409029,SÃ­</t>
  </si>
  <si>
    <t>COM-0123,Comercial,975.4757664358001,4,CeretÃ©,332.032962339075,604794.9751901961,SÃ­</t>
  </si>
  <si>
    <t>COM-0124,Comercial,1095.325808762815,6,MonterÃ­a,180.8485552280555,679102.0014329453,SÃ­</t>
  </si>
  <si>
    <t>COM-0125,Comercial,765.0672996294239,3,Planeta Rica,229.4378127034057,474341.7257702429,SÃ­</t>
  </si>
  <si>
    <t>COM-0126,Comercial,757.6665295140997,5,CeretÃ©,317.5320262131151,469753.2482987418,SÃ­</t>
  </si>
  <si>
    <t>COM-0127,Comercial,1205.916223664586,4,Planeta Rica,281.0917732860513,747668.0586720435,SÃ­</t>
  </si>
  <si>
    <t>COM-0128,Comercial,716.0699156348415,4,MonterÃ­a,315.5271994318646,443963.3476936017,SÃ­</t>
  </si>
  <si>
    <t>COM-0129,Comercial,1075.57078540981,4,CeretÃ©,378.1519262429653,666853.886954082,SÃ­</t>
  </si>
  <si>
    <t>COM-0130,Comercial,1456.120589104634,5,Lorica,240.810057882929,902794.7652448729,SÃ­</t>
  </si>
  <si>
    <t>COM-0131,Comercial,810.6884779003012,5,CeretÃ©,137.1807807499597,502626.8562981868,SÃ­</t>
  </si>
  <si>
    <t>COM-0132,Comercial,1053.489823357612,3,MonterÃ­a,296.1576375428659,653163.6904817197,SÃ­</t>
  </si>
  <si>
    <t>COM-0133,Comercial,982.0043350159997,5,Lorica,259.8356620517911,608842.6877099198,SÃ­</t>
  </si>
  <si>
    <t>COM-0134,Comercial,989.1171572171296,4,SahagÃºn,346.2253512704912,613252.6374746204,SÃ­</t>
  </si>
  <si>
    <t>COM-0135,Comercial,783.2761664633304,6,Planeta Rica,208.2433097013248,485631.2232072648,SÃ­</t>
  </si>
  <si>
    <t>COM-0136,Comercial,481.8220657237428,4,SahagÃºn,432.8109562758593,298729.6807487205,SÃ­</t>
  </si>
  <si>
    <t>COM-0137,Comercial,515.0242587238458,5,CeretÃ©,206.2925592215223,319315.0404087844,SÃ­</t>
  </si>
  <si>
    <t>COM-0138,Comercial,474.5381727428668,6,SahagÃºn,415.5011683258608,294213.6671005774,SÃ­</t>
  </si>
  <si>
    <t>COM-0139,Comercial,952.8176039133112,5,CeretÃ©,336.5402575323027,590746.914426253,SÃ­</t>
  </si>
  <si>
    <t>COM-0140,Comercial,1042.816827960263,3,Planeta Rica,406.3322024105945,646546.4333353632,SÃ­</t>
  </si>
  <si>
    <t>COM-0141,Comercial,801.5122763612586,3,MonterÃ­a,192.6980263185371,496937.6113439804,SÃ­</t>
  </si>
  <si>
    <t>COM-0142,Comercial,422.1623401992109,5,MonterÃ­a,348.4932072489165,261740.6509235108,SÃ­</t>
  </si>
  <si>
    <t>COM-0143,Comercial,983.3965557000877,4,CeretÃ©,220.3715708860786,609705.8645340543,SÃ­</t>
  </si>
  <si>
    <t>COM-0144,Comercial,659.618489411993,4,Planeta Rica,379.6601789345085,408963.4634354357,SÃ­</t>
  </si>
  <si>
    <t>COM-0145,Comercial,798.0895363909246,4,SahagÃºn,244.9472247919782,494815.5125623733,SÃ­</t>
  </si>
  <si>
    <t>COM-0146,Comercial,1085.74004759525,5,SahagÃºn,334.0366049427972,673158.8295090549,SÃ­</t>
  </si>
  <si>
    <t>COM-0147,Comercial,559.9071570612361,4,MonterÃ­a,296.1830915086416,347142.4373779664,SÃ­</t>
  </si>
  <si>
    <t>COM-0148,Comercial,752.9931363141374,4,Lorica,303.8082841451481,466855.7445147652,SÃ­</t>
  </si>
  <si>
    <t>COM-0149,Comercial,1007.466633599185,3,Lorica,442.5300072340294,624629.3128314947,SÃ­</t>
  </si>
  <si>
    <t>COM-0150,Comercial,868.7508199748428,6,MonterÃ­a,237.5620794939725,538625.5083844025,SÃ­</t>
  </si>
  <si>
    <t>IND-0001,Industrial,4293.337741545951,5,CeretÃ©,1468.781068804322,2661869.399758489,SÃ­</t>
  </si>
  <si>
    <t>IND-0002,Industrial,6483.324105963527,5,Lorica,1355.827451663651,4019660.945697387,SÃ­</t>
  </si>
  <si>
    <t>IND-0003,Industrial,5413.265843522379,6,MonterÃ­a,1000.363671098454,3356224.822983875,SÃ­</t>
  </si>
  <si>
    <t>IND-0004,Industrial,7717.970186202307,6,CeretÃ©,1289.481432172942,4785141.51544543,SÃ­</t>
  </si>
  <si>
    <t>IND-0005,Industrial,6897.795877435548,5,SahagÃºn,1339.839802182083,4276633.44401004,SÃ­</t>
  </si>
  <si>
    <t>IND-0006,Industrial,5171.800049323196,6,CeretÃ©,1437.536367749708,3206516.030580381,SÃ­</t>
  </si>
  <si>
    <t>IND-0007,Industrial,4130.448632789559,4,SahagÃºn,1193.973780461875,2560878.152329527,SÃ­</t>
  </si>
  <si>
    <t>IND-0008,Industrial,5975.422362439554,5,MonterÃ­a,1591.838250489852,3704761.864712524,SÃ­</t>
  </si>
  <si>
    <t>IND-0009,Industrial,4519.47903770852,6,Lorica,1306.041486600479,2802077.003379283,SÃ­</t>
  </si>
  <si>
    <t>IND-0010,Industrial,5856.790880851943,5,SahagÃºn,1293.81281390468,3631210.346128205,SÃ­</t>
  </si>
  <si>
    <t>IND-0011,Industrial,3033.168484737327,5,SahagÃºn,1499.611238207922,1880564.460537143,SÃ­</t>
  </si>
  <si>
    <t>IND-0012,Industrial,3308.259169248041,5,Planeta Rica,1341.069347006684,2051120.684933785,SÃ­</t>
  </si>
  <si>
    <t>IND-0013,Industrial,2982.971862134099,6,MonterÃ­a,1107.457342361653,1849442.554523141,SÃ­</t>
  </si>
  <si>
    <t>IND-0014,Industrial,5598.834683907919,6,Lorica,1361.798984925685,3471277.504022909,SÃ­</t>
  </si>
  <si>
    <t>IND-0015,Industrial,7076.66316752847,6,Lorica,1389.36393732926,4387531.163867651,SÃ­</t>
  </si>
  <si>
    <t>IND-0016,Industrial,2657.289707906793,6,Lorica,1700.434275632534,1647519.618902211,SÃ­</t>
  </si>
  <si>
    <t>IND-0017,Industrial,2550.571579187025,5,Planeta Rica,1056.807893862868,1581354.379095955,SÃ­</t>
  </si>
  <si>
    <t>IND-0018,Industrial,5799.289839220188,5,MonterÃ­a,886.5479415516858,3595559.700316516,SÃ­</t>
  </si>
  <si>
    <t>IND-0019,Industrial,5602.43825823721,6,CeretÃ©,1028.597429729548,3473511.72010707,SÃ­</t>
  </si>
  <si>
    <t>IND-0020,Industrial,5485.700191408918,5,Lorica,1127.127505251627,3401134.118673529,SÃ­</t>
  </si>
  <si>
    <t>IND-0021,Industrial,7415.101203040069,5,Lorica,788.5558676211705,4597362.745884842,SÃ­</t>
  </si>
  <si>
    <t>IND-0022,Industrial,3266.647927841424,5,MonterÃ­a,1279.805835548887,2025321.715261683,SÃ­</t>
  </si>
  <si>
    <t>IND-0023,Industrial,6570.513761964971,4,MonterÃ­a,1126.184441823078,4073718.532418282,SÃ­</t>
  </si>
  <si>
    <t>IND-0024,Industrial,4298.448198032163,6,SahagÃºn,1286.625970432679,2665037.882779941,SÃ­</t>
  </si>
  <si>
    <t>IND-0025,Industrial,4774.37021830725,5,Planeta Rica,1448.88714634057,2960109.535350495,SÃ­</t>
  </si>
  <si>
    <t>IND-0026,Industrial,6494.40022917071,5,Lorica,1076.560854209672,4026528.14208584,SÃ­</t>
  </si>
  <si>
    <t>IND-0027,Industrial,5881.644477925622,5,Lorica,1228.787949756146,3646619.576313885,SÃ­</t>
  </si>
  <si>
    <t>IND-0028,Industrial,7106.815061016314,5,Lorica,798.6141483397299,4406225.337830114,SÃ­</t>
  </si>
  <si>
    <t>IND-0029,Industrial,6821.763927958022,6,Lorica,1177.619347438024,4229493.635333973,SÃ­</t>
  </si>
  <si>
    <t>IND-0030,Industrial,5260.862062484757,5,Lorica,1472.359177340109,3261734.47874055,SÃ­</t>
  </si>
  <si>
    <t>IND-0031,Industrial,4892.598110878904,5,Lorica,1190.69444087254,3033410.82874492,SÃ­</t>
  </si>
  <si>
    <t>IND-0032,Industrial,5223.765890517403,5,Planeta Rica,1080.579963526448,3238734.85212079,SÃ­</t>
  </si>
  <si>
    <t>IND-0033,Industrial,4715.008419226431,5,Lorica,1312.097573403965,2923305.219920387,SÃ­</t>
  </si>
  <si>
    <t>IND-0034,Industrial,5209.013890431896,6,SahagÃºn,1313.133722955334,3229588.612067776,SÃ­</t>
  </si>
  <si>
    <t>IND-0035,Industrial,8132.562057171092,4,Planeta Rica,1165.102592961206,5042188.475446077,SÃ­</t>
  </si>
  <si>
    <t>IND-0036,Industrial,3900.973713113572,4,Planeta Rica,1326.356786656204,2418603.702130415,SÃ­</t>
  </si>
  <si>
    <t>IND-0037,Industrial,6609.631018115469,4,CeretÃ©,1159.00978009952,4097971.231231591,SÃ­</t>
  </si>
  <si>
    <t>IND-0038,Industrial,4845.733755295895,5,CeretÃ©,1193.301413341084,3004354.928283455,SÃ­</t>
  </si>
  <si>
    <t>IND-0039,Industrial,5301.648570072452,4,MonterÃ­a,1462.663599001903,3287022.11344492,SÃ­</t>
  </si>
  <si>
    <t>IND-0040,Industrial,6658.288899436976,5,Planeta Rica,1496.757576390095,4128139.117650925,SÃ­</t>
  </si>
  <si>
    <t>IND-0041,Industrial,6258.777301574468,5,CeretÃ©,1653.843171206727,3880441.92697617,SÃ­</t>
  </si>
  <si>
    <t>IND-0042,Industrial,4903.792480110511,6,MonterÃ­a,1282.19060257587,3040351.337668517,SÃ­</t>
  </si>
  <si>
    <t>IND-0043,Industrial,4607.050345522171,4,CeretÃ©,1073.080054383584,2856371.214223746,SÃ­</t>
  </si>
  <si>
    <t>IND-0044,Industrial,2472.821907769307,5,CeretÃ©,966.5694368149443,1533149.58281697,SÃ­</t>
  </si>
  <si>
    <t>IND-0045,Industrial,6082.199410677611,5,SahagÃºn,1358.849233053724,3770963.634620119,SÃ­</t>
  </si>
  <si>
    <t>IND-0046,Industrial,2796.380659045687,5,Planeta Rica,975.2095932494902,1733756.008608326,SÃ­</t>
  </si>
  <si>
    <t>IND-0047,Industrial,3355.587369657197,5,Planeta Rica,839.9872793514264,2080464.169187462,SÃ­</t>
  </si>
  <si>
    <t>IND-0048,Industrial,6312.251657403697,5,MonterÃ­a,660.7548388250817,3913596.027590292,SÃ­</t>
  </si>
  <si>
    <t>IND-0049,Industrial,4545.452538502956,5,CeretÃ©,1191.324169992527,2818180.573871833,SÃ­</t>
  </si>
  <si>
    <t>IND-0050,Industrial,5004.173556382369,5,CeretÃ©,1605.107411276018,3102587.604957068,SÃ­</t>
  </si>
  <si>
    <t>IND-0051,Industrial,4318.633587270107,5,Lorica,1195.016151188547,2677552.824107466,SÃ­</t>
  </si>
  <si>
    <t>IND-0052,Industrial,5134.412239891413,5,Lorica,904.6515041752996,3183335.588732676,SÃ­</t>
  </si>
  <si>
    <t>IND-0053,Industrial,7076.409227765777,6,CeretÃ©,1340.97728001309,4387373.721214782,SÃ­</t>
  </si>
  <si>
    <t>IND-0054,Industrial,5269.125219246903,6,SahagÃºn,1655.195094178839,3266857.63593308,SÃ­</t>
  </si>
  <si>
    <t>IND-0055,Industrial,4620.971467998555,6,Lorica,1298.021132425217,2865002.310159104,SÃ­</t>
  </si>
  <si>
    <t>IND-0056,Industrial,4716.654968323287,4,Planeta Rica,1338.26831911012,2924326.080360438,SÃ­</t>
  </si>
  <si>
    <t>IND-0057,Industrial,5692.545377186318,5,Planeta Rica,1786.761870843183,3529378.133855517,SÃ­</t>
  </si>
  <si>
    <t>IND-0058,Industrial,5269.841226730217,5,Lorica,1548.00057158615,3267301.560572735,SÃ­</t>
  </si>
  <si>
    <t>IND-0059,Industrial,3924.700669463613,6,CeretÃ©,1589.669977522246,2433314.41506744,SÃ­</t>
  </si>
  <si>
    <t>IND-0060,Industrial,4798.597844963734,5,CeretÃ©,1160.194030475823,2975130.663877515,SÃ­</t>
  </si>
  <si>
    <t>IND-0061,Industrial,4189.516725293768,5,MonterÃ­a,1328.385177040878,2597500.369682136,SÃ­</t>
  </si>
  <si>
    <t>IND-0062,Industrial,2610.509399702496,6,Lorica,1310.1186844901,1618515.827815548,SÃ­</t>
  </si>
  <si>
    <t>IND-0063,Industrial,5715.50557909261,4,Planeta Rica,630.771825475098,3543613.459037418,SÃ­</t>
  </si>
  <si>
    <t>IND-0064,Industrial,6809.230093505887,6,MonterÃ­a,1295.992888136715,4221722.65797365,SÃ­</t>
  </si>
  <si>
    <t>IND-0065,Industrial,5868.935216457328,4,MonterÃ­a,1490.170623924281,3638739.834203544,SÃ­</t>
  </si>
  <si>
    <t>IND-0066,Industrial,3134.205146913072,6,CeretÃ©,1026.773700551023,1943207.191086105,SÃ­</t>
  </si>
  <si>
    <t>IND-0067,Industrial,6039.048988991319,5,MonterÃ­a,1314.38565904952,3744210.373174618,SÃ­</t>
  </si>
  <si>
    <t>IND-0068,Industrial,5359.216192558845,5,CeretÃ©,1004.495590773098,3322714.039386484,SÃ­</t>
  </si>
  <si>
    <t>IND-0069,Industrial,4329.280306424131,6,MonterÃ­a,1053.485724532344,2684153.789982961,SÃ­</t>
  </si>
  <si>
    <t>IND-0070,Industrial,4722.068511683437,4,SahagÃºn,1167.544825066643,2927682.477243731,SÃ­</t>
  </si>
  <si>
    <t>IND-0071,Industrial,6445.818675192364,5,Planeta Rica,1752.630750397838,3996407.578619266,SÃ­</t>
  </si>
  <si>
    <t>IND-0072,Industrial,4867.576927473117,6,SahagÃºn,1844.92733441358,3017897.695033333,SÃ­</t>
  </si>
  <si>
    <t>IND-0073,Industrial,7508.418854130274,5,Planeta Rica,1430.733045552352,4655219.68956077,SÃ­</t>
  </si>
  <si>
    <t>IND-0074,Industrial,6464.575930193154,6,Lorica,1476.012284120839,4008037.076719755,SÃ­</t>
  </si>
  <si>
    <t>IND-0075,Industrial,5584.940879044852,5,Planeta Rica,1501.017004721221,3462663.345007808,SÃ­</t>
  </si>
  <si>
    <t>IND-0076,Industrial,3348.831075744973,5,Lorica,1022.175343809866,2076275.266961883,SÃ­</t>
  </si>
  <si>
    <t>IND-0077,Industrial,6857.824932367899,5,Lorica,1146.266873503652,4251851.458068098,SÃ­</t>
  </si>
  <si>
    <t>IND-0078,Industrial,5350.678867686122,6,CeretÃ©,811.0260884490931,3317420.897965395,SÃ­</t>
  </si>
  <si>
    <t>IND-0079,Industrial,3357.074821855258,5,CeretÃ©,1383.24379481537,2081386.38955026,SÃ­</t>
  </si>
  <si>
    <t>IND-0080,Industrial,7508.858580256555,5,Lorica,1304.754752341511,4655492.319759064,SÃ­</t>
  </si>
  <si>
    <t>IND-0081,Industrial,6966.815345588599,4,CeretÃ©,1373.601579736343,4319425.514264932,SÃ­</t>
  </si>
  <si>
    <t>IND-0082,Industrial,4833.16090797695,6,MonterÃ­a,974.0230896338026,2996559.762945709,SÃ­</t>
  </si>
  <si>
    <t>IND-0083,Industrial,1496.640913750058,4,SahagÃºn,1075.175690107001,927917.366525036,SÃ­</t>
  </si>
  <si>
    <t>IND-0084,Industrial,5109.495133960037,6,Planeta Rica,1395.019544929146,3167886.983055223,SÃ­</t>
  </si>
  <si>
    <t>IND-0085,Industrial,4645.129473906289,6,MonterÃ­a,1100.901541238049,2879980.273821899,SÃ­</t>
  </si>
  <si>
    <t>IND-0086,Industrial,5233.140996114405,4,Planeta Rica,1816.433488854982,3244547.417590931,SÃ­</t>
  </si>
  <si>
    <t>IND-0087,Industrial,3821.015809238076,4,SahagÃºn,867.1917616105554,2369029.801727607,SÃ­</t>
  </si>
  <si>
    <t>IND-0088,Industrial,5090.043508628019,6,CeretÃ©,797.2888861095634,3155826.975349371,SÃ­</t>
  </si>
  <si>
    <t>IND-0089,Industrial,5582.867906796446,6,SahagÃºn,1823.249879358198,3461378.102213796,SÃ­</t>
  </si>
  <si>
    <t>IND-0090,Industrial,7534.535620038086,5,Lorica,1673.259103477915,4671412.084423613,SÃ­</t>
  </si>
  <si>
    <t>IND-0091,Industrial,4342.119190614057,6,SahagÃºn,1491.575686809197,2692113.898180715,SÃ­</t>
  </si>
  <si>
    <t>IND-0092,Industrial,3997.864319535427,4,Planeta Rica,1448.010587384131,2478675.878111965,SÃ­</t>
  </si>
  <si>
    <t>IND-0093,Industrial,6068.407234258817,5,Planeta Rica,1230.056408358553,3762412.485240466,SÃ­</t>
  </si>
  <si>
    <t>IND-0094,Industrial,8697.316453786525,6,Planeta Rica,1124.964928901877,5392336.201347645,SÃ­</t>
  </si>
  <si>
    <t>IND-0095,Industrial,5430.376143008485,6,Planeta Rica,1171.094471260636,3366833.208665261,SÃ­</t>
  </si>
  <si>
    <t>IND-0096,Industrial,4085.731696761075,4,MonterÃ­a,1153.257174253639,2533153.651991867,SÃ­</t>
  </si>
  <si>
    <t>IND-0097,Industrial,4837.943450316125,6,Lorica,1182.80228839128,2999524.939195997,SÃ­</t>
  </si>
  <si>
    <t>IND-0098,Industrial,5096.711622215181,5,Lorica,706.1333584115322,3159961.205773412,SÃ­</t>
  </si>
  <si>
    <t>IND-0099,Industrial,5073.580113911536,5,SahagÃºn,1142.32489670113,3145619.670625152,SÃ­</t>
  </si>
  <si>
    <t>IND-0100,Industrial,3003.155310928894,5,SahagÃºn,1269.582265305054,1861956.292775915,SÃ­</t>
  </si>
  <si>
    <t>IND-0101,Industrial,5968.876738690717,5,SahagÃºn,1543.577378294774,3700703.577988244,SÃ­</t>
  </si>
  <si>
    <t>IND-0102,Industrial,3936.310422647131,4,Lorica,1413.615156698673,2440512.462041221,SÃ­</t>
  </si>
  <si>
    <t>IND-0103,Industrial,7281.758206647113,5,Planeta Rica,1537.0700164816,4514690.08812121,SÃ­</t>
  </si>
  <si>
    <t>IND-0104,Industrial,2698.552060423312,5,Lorica,1428.108812314792,1673102.277462454,SÃ­</t>
  </si>
  <si>
    <t>IND-0105,Industrial,5705.903901162567,6,Planeta Rica,1382.528339127434,3537660.418720792,SÃ­</t>
  </si>
  <si>
    <t>IND-0106,Industrial,5570.537795575874,5,Planeta Rica,656.5446859413256,3453733.433257042,SÃ­</t>
  </si>
  <si>
    <t>IND-0107,Industrial,5627.309919131804,5,SahagÃºn,1174.546064492608,3488932.149861719,SÃ­</t>
  </si>
  <si>
    <t>IND-0108,Industrial,7054.161464636156,5,CeretÃ©,1103.991955529965,4373580.108074416,SÃ­</t>
  </si>
  <si>
    <t>IND-0109,Industrial,5686.306019222346,5,CeretÃ©,901.6007724197511,3525509.731917854,SÃ­</t>
  </si>
  <si>
    <t>IND-0110,Industrial,3508.840650436711,5,Planeta Rica,1192.265250711094,2175481.203270761,SÃ­</t>
  </si>
  <si>
    <t>IND-0111,Industrial,3210.410067634645,5,Lorica,1189.977871835862,1990454.24193348,SÃ­</t>
  </si>
  <si>
    <t>IND-0112,Industrial,6637.327136470995,5,Planeta Rica,1333.253519787785,4115142.824612017,SÃ­</t>
  </si>
  <si>
    <t>IND-0113,Industrial,7206.755491240413,6,MonterÃ­a,1147.669080712034,4468188.404569056,SÃ­</t>
  </si>
  <si>
    <t>IND-0114,Industrial,5437.174884817709,6,CeretÃ©,1017.329509049055,3371048.42858698,SÃ­</t>
  </si>
  <si>
    <t>IND-0115,Industrial,2601.295270329481,6,CeretÃ©,1098.319229238354,1612803.067604278,SÃ­</t>
  </si>
  <si>
    <t>IND-0116,Industrial,6213.393800706947,6,CeretÃ©,1022.386862541262,3852304.156438307,SÃ­</t>
  </si>
  <si>
    <t>IND-0117,Industrial,3576.917265618312,5,MonterÃ­a,659.5386345618423,2217688.704683353,SÃ­</t>
  </si>
  <si>
    <t>IND-0118,Industrial,5048.00622359865,4,Lorica,1011.645532413454,3129763.858631163,SÃ­</t>
  </si>
  <si>
    <t>IND-0119,Industrial,8020.080871289934,4,MonterÃ­a,1234.133832770684,4972450.140199759,SÃ­</t>
  </si>
  <si>
    <t>IND-0120,Industrial,6189.584570986144,6,SahagÃºn,1506.938064954825,3837542.43401141,SÃ­</t>
  </si>
  <si>
    <t>IND-0121,Industrial,3796.260900182529,5,SahagÃºn,1524.702831211763,2353681.758113168,SÃ­</t>
  </si>
  <si>
    <t>IND-0122,Industrial,4083.665162647116,5,Planeta Rica,1498.632968626611,2531872.400841212,SÃ­</t>
  </si>
  <si>
    <t>IND-0123,Industrial,6778.556231994496,5,Lorica,1379.738327666267,4202704.863836587,SÃ­</t>
  </si>
  <si>
    <t>IND-0124,Industrial,5261.027834930906,5,MonterÃ­a,1261.433495730338,3261837.257657161,SÃ­</t>
  </si>
  <si>
    <t>IND-0125,Industrial,3121.116481451756,4,Lorica,1074.384378272346,1935092.218500089,SÃ­</t>
  </si>
  <si>
    <t>IND-0126,Industrial,5962.531155731975,5,CeretÃ©,1506.156771806583,3696769.316553824,SÃ­</t>
  </si>
  <si>
    <t>IND-0127,Industrial,3828.469356102664,5,CeretÃ©,1107.37342457762,2373651.000783652,SÃ­</t>
  </si>
  <si>
    <t>IND-0128,Industrial,7183.428035121675,6,Lorica,1649.81789375475,4453725.381775439,SÃ­</t>
  </si>
  <si>
    <t>IND-0129,Industrial,5344.931671763318,4,SahagÃºn,972.9244672585486,3313857.636493257,SÃ­</t>
  </si>
  <si>
    <t>IND-0130,Industrial,1751.532157393814,4,Lorica,1443.565555532202,1085949.937584165,SÃ­</t>
  </si>
  <si>
    <t>IND-0131,Industrial,4274.283302688355,4,MonterÃ­a,1117.13592556884,2650055.64766678,SÃ­</t>
  </si>
  <si>
    <t>IND-0132,Industrial,2989.170229994258,6,MonterÃ­a,1428.250055068575,1853285.54259644,SÃ­</t>
  </si>
  <si>
    <t>IND-0133,Industrial,5453.500612645001,5,Planeta Rica,785.1888454027124,3381170.3798399,SÃ­</t>
  </si>
  <si>
    <t>IND-0134,Industrial,3059.662041249052,4,SahagÃºn,1258.534386778324,1896990.465574413,SÃ­</t>
  </si>
  <si>
    <t>IND-0135,Industrial,5441.787113680783,6,CeretÃ©,770.62606646481,3373908.010482086,SÃ­</t>
  </si>
  <si>
    <t>IND-0136,Industrial,5599.531927628963,6,SahagÃºn,1037.160776552043,3471709.795129957,SÃ­</t>
  </si>
  <si>
    <t>IND-0137,Industrial,4363.701466957834,5,Planeta Rica,964.9627713908217,2705494.909513857,SÃ­</t>
  </si>
  <si>
    <t>IND-0138,Industrial,5361.129769232853,5,SahagÃºn,1850.420778545099,3323900.456924369,SÃ­</t>
  </si>
  <si>
    <t>IND-0139,Industrial,6502.92840168765,5,CeretÃ©,1251.25667176547,4031815.609046343,SÃ­</t>
  </si>
  <si>
    <t>IND-0140,Industrial,6990.214130062986,6,SahagÃºn,1261.756660901278,4333932.760639052,SÃ­</t>
  </si>
  <si>
    <t>IND-0141,Industrial,6931.973710702908,5,CeretÃ©,1094.297009728614,4297823.700635803,SÃ­</t>
  </si>
  <si>
    <t>IND-0142,Industrial,6138.816499879749,5,CeretÃ©,1345.971573593828,3806066.229925444,SÃ­</t>
  </si>
  <si>
    <t>IND-0143,Industrial,6794.947229968477,5,CeretÃ©,1047.554273920154,4212867.282580456,SÃ­</t>
  </si>
  <si>
    <t>IND-0144,Industrial,3822.65253037664,6,MonterÃ­a,1362.070108460965,2370044.568833517,SÃ­</t>
  </si>
  <si>
    <t>IND-0145,Industrial,6689.550291493409,6,SahagÃºn,1396.008295116276,4147521.180725913,SÃ­</t>
  </si>
  <si>
    <t>IND-0146,Industrial,7590.445776850108,6,SahagÃºn,1100.090953596349,4706076.381647067,SÃ­</t>
  </si>
  <si>
    <t>IND-0147,Industrial,5590.867959854229,4,Planeta Rica,981.2436480859387,3466338.135109622,SÃ­</t>
  </si>
  <si>
    <t>IND-0148,Industrial,4375.708995904789,5,Lorica,904.8044843374153,2712939.577460969,SÃ­</t>
  </si>
  <si>
    <t>IND-0149,Industrial,7688.233866140949,4,CeretÃ©,1220.275061010005,4766704.997007388,SÃ­</t>
  </si>
  <si>
    <t>IND-0150,Industrial,7791.973395854592,5,CeretÃ©,1671.653661522353,4831023.505429847,SÃ­</t>
  </si>
  <si>
    <t>IND-0108,Industrial,91704.09904027003,5,CeretÃ©,1103.991955529965,56856541.40496742,SÃ­</t>
  </si>
  <si>
    <t>IND-0145,Industrial,60205.95262344068,6,SahagÃºn,1396.008295116276,37327690.62653323,SÃ­</t>
  </si>
  <si>
    <t>RES-0118,Residencial,891.2550937102574,2,SahagÃºn,93.59319338326837,552578.1581003596,No</t>
  </si>
  <si>
    <t>RES-0031,Residencial,2190.629151368988,4,MonterÃ­a,50.72970103735763,1358190.073848772,No</t>
  </si>
  <si>
    <t>IND-0116,Industrial,68347.33180777643,6,CeretÃ©,1022.386862541262,42375345.72082139,SÃ­</t>
  </si>
  <si>
    <t>IND-0008,Industrial,5795.0,5,MonterÃ­a,1591.838250489852,3592900.0,SÃ­</t>
  </si>
  <si>
    <t>COM-0068,Comercial,6631.43649069615,5,Lorica,266.5485572792583,4111490.624231613,SÃ­</t>
  </si>
  <si>
    <t>RES-0051,Residencial,931.0,2,Lorica,84.64507394322007,577220.0,No</t>
  </si>
  <si>
    <t>RES-0085,Residencial,18418.81250994011,5,Lorica,72.2937280627648,11419663.75616287,No</t>
  </si>
  <si>
    <t>IND-0061,Industrial,9814.0,5,MonterÃ­a,1328.385177040878,6084680.0,SÃ­</t>
  </si>
  <si>
    <t xml:space="preserve"> Factura_Mensual_COP</t>
  </si>
  <si>
    <t>Reporte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</si>
</sst>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 applyFill="1" applyBorder="1" applyAlignment="1">
      <alignment horizontal="center"/>
    </xf>
    <xf numFmtId="0" fontId="0" fillId="0" borderId="0" xfId="0" applyAlignment="1">
      <alignment horizontal="left"/>
    </xf>
    <xf numFmtId="43" fontId="0" fillId="2" borderId="0" xfId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43" fontId="0" fillId="0" borderId="0" xfId="1" applyFont="1"/>
    <xf numFmtId="4" fontId="0" fillId="0" borderId="0" xfId="0" applyNumberFormat="1"/>
    <xf numFmtId="165" fontId="0" fillId="0" borderId="0" xfId="0" applyNumberFormat="1"/>
    <xf numFmtId="43" fontId="0" fillId="0" borderId="0" xfId="1" applyFont="1" applyAlignment="1">
      <alignment horizontal="center" vertical="center" wrapText="1"/>
    </xf>
    <xf numFmtId="0" fontId="0" fillId="2" borderId="0" xfId="0" applyFill="1"/>
    <xf numFmtId="43" fontId="0" fillId="0" borderId="0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49"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textRotation="0" indent="0" justifyLastLine="0" shrinkToFit="0" readingOrder="0"/>
    </dxf>
    <dxf>
      <border outline="0">
        <bottom style="thin">
          <color theme="1"/>
        </bottom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alignment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'Limpieza de Datos'!$G$9:$G$468</c:f>
              <c:numCache>
                <c:formatCode>_(* #,##0.00_);_(* \(#,##0.00\);_(* "-"??_);_(@_)</c:formatCode>
                <c:ptCount val="460"/>
                <c:pt idx="0">
                  <c:v>130077.76649201789</c:v>
                </c:pt>
                <c:pt idx="1">
                  <c:v>67041.600932192858</c:v>
                </c:pt>
                <c:pt idx="2">
                  <c:v>121980.3360698451</c:v>
                </c:pt>
                <c:pt idx="3">
                  <c:v>89991.333414325258</c:v>
                </c:pt>
                <c:pt idx="4">
                  <c:v>112426.6519499658</c:v>
                </c:pt>
                <c:pt idx="5">
                  <c:v>119861.33513820839</c:v>
                </c:pt>
                <c:pt idx="6">
                  <c:v>91348.962647663197</c:v>
                </c:pt>
                <c:pt idx="7">
                  <c:v>100685.5517554578</c:v>
                </c:pt>
                <c:pt idx="8">
                  <c:v>106383.8718983193</c:v>
                </c:pt>
                <c:pt idx="9">
                  <c:v>73598.25835806776</c:v>
                </c:pt>
                <c:pt idx="10">
                  <c:v>103064.4431174512</c:v>
                </c:pt>
                <c:pt idx="11">
                  <c:v>60340.657897803649</c:v>
                </c:pt>
                <c:pt idx="12">
                  <c:v>139070.95677582931</c:v>
                </c:pt>
                <c:pt idx="13">
                  <c:v>107297.8838951575</c:v>
                </c:pt>
                <c:pt idx="14">
                  <c:v>198675.76362863331</c:v>
                </c:pt>
                <c:pt idx="15">
                  <c:v>69543.454265845707</c:v>
                </c:pt>
                <c:pt idx="16">
                  <c:v>109980.43094798589</c:v>
                </c:pt>
                <c:pt idx="17">
                  <c:v>135270.5500304403</c:v>
                </c:pt>
                <c:pt idx="18">
                  <c:v>103893.4288881098</c:v>
                </c:pt>
                <c:pt idx="19">
                  <c:v>55496.697628833637</c:v>
                </c:pt>
                <c:pt idx="20">
                  <c:v>141825.9605930642</c:v>
                </c:pt>
                <c:pt idx="21">
                  <c:v>123758.6423316845</c:v>
                </c:pt>
                <c:pt idx="22">
                  <c:v>167230.15420726521</c:v>
                </c:pt>
                <c:pt idx="23">
                  <c:v>88726.621749676051</c:v>
                </c:pt>
                <c:pt idx="24">
                  <c:v>114838.15093846001</c:v>
                </c:pt>
                <c:pt idx="25">
                  <c:v>103428.20577244461</c:v>
                </c:pt>
                <c:pt idx="26">
                  <c:v>171972.64257549911</c:v>
                </c:pt>
                <c:pt idx="27">
                  <c:v>130253.8779327228</c:v>
                </c:pt>
                <c:pt idx="28">
                  <c:v>96170.755600116652</c:v>
                </c:pt>
                <c:pt idx="29">
                  <c:v>99412.343182058306</c:v>
                </c:pt>
                <c:pt idx="30">
                  <c:v>97013.576703483734</c:v>
                </c:pt>
                <c:pt idx="31">
                  <c:v>79224.655690328058</c:v>
                </c:pt>
                <c:pt idx="32">
                  <c:v>70818.912415533574</c:v>
                </c:pt>
                <c:pt idx="33">
                  <c:v>119595.7244795249</c:v>
                </c:pt>
                <c:pt idx="34">
                  <c:v>111024.01975156181</c:v>
                </c:pt>
                <c:pt idx="35">
                  <c:v>83390.231116721407</c:v>
                </c:pt>
                <c:pt idx="36">
                  <c:v>113840.5638098062</c:v>
                </c:pt>
                <c:pt idx="37">
                  <c:v>157616.99791323641</c:v>
                </c:pt>
                <c:pt idx="38">
                  <c:v>124241.3398677432</c:v>
                </c:pt>
                <c:pt idx="39">
                  <c:v>103627.1292228696</c:v>
                </c:pt>
                <c:pt idx="40">
                  <c:v>163873.63737866859</c:v>
                </c:pt>
                <c:pt idx="41">
                  <c:v>112645.3000365531</c:v>
                </c:pt>
                <c:pt idx="42">
                  <c:v>175085.70427683881</c:v>
                </c:pt>
                <c:pt idx="43">
                  <c:v>91654.844273340364</c:v>
                </c:pt>
                <c:pt idx="44">
                  <c:v>77397.418486502516</c:v>
                </c:pt>
                <c:pt idx="45">
                  <c:v>155094.52446663761</c:v>
                </c:pt>
                <c:pt idx="46">
                  <c:v>141862.84048615169</c:v>
                </c:pt>
                <c:pt idx="47">
                  <c:v>47968.299678868847</c:v>
                </c:pt>
                <c:pt idx="48">
                  <c:v>148818.06460875031</c:v>
                </c:pt>
                <c:pt idx="49">
                  <c:v>159937.56149063891</c:v>
                </c:pt>
                <c:pt idx="50">
                  <c:v>86303.080357280152</c:v>
                </c:pt>
                <c:pt idx="51">
                  <c:v>42787.330737490593</c:v>
                </c:pt>
                <c:pt idx="52">
                  <c:v>181006.81181458489</c:v>
                </c:pt>
                <c:pt idx="53">
                  <c:v>62121.244762850001</c:v>
                </c:pt>
                <c:pt idx="54">
                  <c:v>142180.63795179501</c:v>
                </c:pt>
                <c:pt idx="55">
                  <c:v>62549.19001979821</c:v>
                </c:pt>
                <c:pt idx="56">
                  <c:v>145471.05452800161</c:v>
                </c:pt>
                <c:pt idx="57">
                  <c:v>213320.50431709681</c:v>
                </c:pt>
                <c:pt idx="58">
                  <c:v>111425.30899814361</c:v>
                </c:pt>
                <c:pt idx="59">
                  <c:v>45263.060487442512</c:v>
                </c:pt>
                <c:pt idx="60">
                  <c:v>129204.4396341359</c:v>
                </c:pt>
                <c:pt idx="61">
                  <c:v>103510.60045917029</c:v>
                </c:pt>
                <c:pt idx="62">
                  <c:v>77151.065765333013</c:v>
                </c:pt>
                <c:pt idx="63">
                  <c:v>135226.18689355359</c:v>
                </c:pt>
                <c:pt idx="64">
                  <c:v>73451.404846410194</c:v>
                </c:pt>
                <c:pt idx="65">
                  <c:v>75924.898812923828</c:v>
                </c:pt>
                <c:pt idx="66">
                  <c:v>122925.5072591957</c:v>
                </c:pt>
                <c:pt idx="67">
                  <c:v>90918.849802784243</c:v>
                </c:pt>
                <c:pt idx="68">
                  <c:v>53547.276905333587</c:v>
                </c:pt>
                <c:pt idx="69">
                  <c:v>197705.29868025449</c:v>
                </c:pt>
                <c:pt idx="70">
                  <c:v>96245.267989328044</c:v>
                </c:pt>
                <c:pt idx="71">
                  <c:v>113991.2167103512</c:v>
                </c:pt>
                <c:pt idx="72">
                  <c:v>109827.653944958</c:v>
                </c:pt>
                <c:pt idx="73">
                  <c:v>173492.23616747491</c:v>
                </c:pt>
                <c:pt idx="74">
                  <c:v>107612.36552400611</c:v>
                </c:pt>
                <c:pt idx="75">
                  <c:v>82888.330307448705</c:v>
                </c:pt>
                <c:pt idx="76">
                  <c:v>53983.573110543774</c:v>
                </c:pt>
                <c:pt idx="77">
                  <c:v>64695.11689873632</c:v>
                </c:pt>
                <c:pt idx="78">
                  <c:v>62241.858299744628</c:v>
                </c:pt>
                <c:pt idx="79">
                  <c:v>102769.0190431119</c:v>
                </c:pt>
                <c:pt idx="80">
                  <c:v>63428.139949349214</c:v>
                </c:pt>
                <c:pt idx="81">
                  <c:v>169002.11664915789</c:v>
                </c:pt>
                <c:pt idx="82">
                  <c:v>113776.53116581459</c:v>
                </c:pt>
                <c:pt idx="83">
                  <c:v>147781.94264863501</c:v>
                </c:pt>
                <c:pt idx="84">
                  <c:v>114196.6375616287</c:v>
                </c:pt>
                <c:pt idx="85">
                  <c:v>170599.8255606071</c:v>
                </c:pt>
                <c:pt idx="86">
                  <c:v>128201.9637456714</c:v>
                </c:pt>
                <c:pt idx="87">
                  <c:v>86714.13642381932</c:v>
                </c:pt>
                <c:pt idx="88">
                  <c:v>115703.1443251633</c:v>
                </c:pt>
                <c:pt idx="89">
                  <c:v>144521.64537934391</c:v>
                </c:pt>
                <c:pt idx="90">
                  <c:v>110542.7217773147</c:v>
                </c:pt>
                <c:pt idx="91">
                  <c:v>145065.11536611689</c:v>
                </c:pt>
                <c:pt idx="92">
                  <c:v>113487.67526941589</c:v>
                </c:pt>
                <c:pt idx="93">
                  <c:v>110822.4607045337</c:v>
                </c:pt>
                <c:pt idx="94">
                  <c:v>140038.59035411649</c:v>
                </c:pt>
                <c:pt idx="95">
                  <c:v>160163.81162614099</c:v>
                </c:pt>
                <c:pt idx="96">
                  <c:v>126183.9582980526</c:v>
                </c:pt>
                <c:pt idx="97">
                  <c:v>182738.2162020469</c:v>
                </c:pt>
                <c:pt idx="98">
                  <c:v>153395.7542789244</c:v>
                </c:pt>
                <c:pt idx="99">
                  <c:v>134817.2571943402</c:v>
                </c:pt>
                <c:pt idx="100">
                  <c:v>179068.39662269529</c:v>
                </c:pt>
                <c:pt idx="101">
                  <c:v>134434.8979028858</c:v>
                </c:pt>
                <c:pt idx="102">
                  <c:v>92797.547414942688</c:v>
                </c:pt>
                <c:pt idx="103">
                  <c:v>154541.98138881201</c:v>
                </c:pt>
                <c:pt idx="104">
                  <c:v>46749.788803722571</c:v>
                </c:pt>
                <c:pt idx="105">
                  <c:v>123165.7614402458</c:v>
                </c:pt>
                <c:pt idx="106">
                  <c:v>84654.782813087906</c:v>
                </c:pt>
                <c:pt idx="107">
                  <c:v>86216.855238330274</c:v>
                </c:pt>
                <c:pt idx="108">
                  <c:v>132234.57194511901</c:v>
                </c:pt>
                <c:pt idx="109">
                  <c:v>107554.1224774049</c:v>
                </c:pt>
                <c:pt idx="110">
                  <c:v>119936.24032334751</c:v>
                </c:pt>
                <c:pt idx="111">
                  <c:v>94044.585624006737</c:v>
                </c:pt>
                <c:pt idx="112">
                  <c:v>95531.750100168545</c:v>
                </c:pt>
                <c:pt idx="113">
                  <c:v>107473.3319945822</c:v>
                </c:pt>
                <c:pt idx="114">
                  <c:v>105732.6687529473</c:v>
                </c:pt>
                <c:pt idx="115">
                  <c:v>81905.649889226974</c:v>
                </c:pt>
                <c:pt idx="116">
                  <c:v>124313.32229891029</c:v>
                </c:pt>
                <c:pt idx="117">
                  <c:v>55257.815810035958</c:v>
                </c:pt>
                <c:pt idx="118">
                  <c:v>139201.02421489611</c:v>
                </c:pt>
                <c:pt idx="119">
                  <c:v>65779.615448634489</c:v>
                </c:pt>
                <c:pt idx="120">
                  <c:v>124270.887347927</c:v>
                </c:pt>
                <c:pt idx="121">
                  <c:v>124282.3057863931</c:v>
                </c:pt>
                <c:pt idx="122">
                  <c:v>119735.0110326724</c:v>
                </c:pt>
                <c:pt idx="123">
                  <c:v>111795.06562951639</c:v>
                </c:pt>
                <c:pt idx="124">
                  <c:v>87632.963297752343</c:v>
                </c:pt>
                <c:pt idx="125">
                  <c:v>60688.44770184291</c:v>
                </c:pt>
                <c:pt idx="126">
                  <c:v>80802.37746433547</c:v>
                </c:pt>
                <c:pt idx="127">
                  <c:v>159047.2328499147</c:v>
                </c:pt>
                <c:pt idx="128">
                  <c:v>188259.8228056099</c:v>
                </c:pt>
                <c:pt idx="129">
                  <c:v>90646.779653674486</c:v>
                </c:pt>
                <c:pt idx="130">
                  <c:v>166992.48046850259</c:v>
                </c:pt>
                <c:pt idx="131">
                  <c:v>113611.4365224901</c:v>
                </c:pt>
                <c:pt idx="132">
                  <c:v>120944.4529665719</c:v>
                </c:pt>
                <c:pt idx="133">
                  <c:v>93494.220747209722</c:v>
                </c:pt>
                <c:pt idx="134">
                  <c:v>147632.9796281372</c:v>
                </c:pt>
                <c:pt idx="135">
                  <c:v>48234.173255988251</c:v>
                </c:pt>
                <c:pt idx="136">
                  <c:v>54938.415618450497</c:v>
                </c:pt>
                <c:pt idx="137">
                  <c:v>107027.6993962859</c:v>
                </c:pt>
                <c:pt idx="138">
                  <c:v>125237.45475480281</c:v>
                </c:pt>
                <c:pt idx="139">
                  <c:v>109268.337581438</c:v>
                </c:pt>
                <c:pt idx="140">
                  <c:v>60797.269942808009</c:v>
                </c:pt>
                <c:pt idx="141">
                  <c:v>81263.434473668211</c:v>
                </c:pt>
                <c:pt idx="142">
                  <c:v>31774.128533582159</c:v>
                </c:pt>
                <c:pt idx="143">
                  <c:v>184687.77494448971</c:v>
                </c:pt>
                <c:pt idx="144">
                  <c:v>184670.21037221031</c:v>
                </c:pt>
                <c:pt idx="145">
                  <c:v>143270.378643139</c:v>
                </c:pt>
                <c:pt idx="146">
                  <c:v>112483.55513031621</c:v>
                </c:pt>
                <c:pt idx="147">
                  <c:v>118745.7621595346</c:v>
                </c:pt>
                <c:pt idx="148">
                  <c:v>133047.91902567449</c:v>
                </c:pt>
                <c:pt idx="149">
                  <c:v>106841.4655969155</c:v>
                </c:pt>
                <c:pt idx="150">
                  <c:v>383577.9034661742</c:v>
                </c:pt>
                <c:pt idx="151">
                  <c:v>406737.44353088998</c:v>
                </c:pt>
                <c:pt idx="152">
                  <c:v>461940.22046202549</c:v>
                </c:pt>
                <c:pt idx="153">
                  <c:v>364440.813775772</c:v>
                </c:pt>
                <c:pt idx="154">
                  <c:v>914712.76488073089</c:v>
                </c:pt>
                <c:pt idx="155">
                  <c:v>364135.00487043522</c:v>
                </c:pt>
                <c:pt idx="156">
                  <c:v>524911.69553138735</c:v>
                </c:pt>
                <c:pt idx="157">
                  <c:v>459775.35186658218</c:v>
                </c:pt>
                <c:pt idx="158">
                  <c:v>675332.06203296653</c:v>
                </c:pt>
                <c:pt idx="159">
                  <c:v>860900.60753484722</c:v>
                </c:pt>
                <c:pt idx="160">
                  <c:v>907057.6110809088</c:v>
                </c:pt>
                <c:pt idx="161">
                  <c:v>357797.11127238767</c:v>
                </c:pt>
                <c:pt idx="162">
                  <c:v>575308.3853201957</c:v>
                </c:pt>
                <c:pt idx="163">
                  <c:v>669150.90894127835</c:v>
                </c:pt>
                <c:pt idx="164">
                  <c:v>499369.43866868882</c:v>
                </c:pt>
                <c:pt idx="165">
                  <c:v>415033.82572527247</c:v>
                </c:pt>
                <c:pt idx="166">
                  <c:v>513668.62920031667</c:v>
                </c:pt>
                <c:pt idx="167">
                  <c:v>634335.41565558047</c:v>
                </c:pt>
                <c:pt idx="168">
                  <c:v>654216.86457024782</c:v>
                </c:pt>
                <c:pt idx="169">
                  <c:v>617776.19876444736</c:v>
                </c:pt>
                <c:pt idx="170">
                  <c:v>416420.01419328962</c:v>
                </c:pt>
                <c:pt idx="171">
                  <c:v>420281.79314268142</c:v>
                </c:pt>
                <c:pt idx="172">
                  <c:v>679565.70754444355</c:v>
                </c:pt>
                <c:pt idx="173">
                  <c:v>658673.93225635937</c:v>
                </c:pt>
                <c:pt idx="174">
                  <c:v>587808.49152013427</c:v>
                </c:pt>
                <c:pt idx="175">
                  <c:v>570824.30780819326</c:v>
                </c:pt>
                <c:pt idx="176">
                  <c:v>251982.95828494951</c:v>
                </c:pt>
                <c:pt idx="177">
                  <c:v>844283.42383680958</c:v>
                </c:pt>
                <c:pt idx="178">
                  <c:v>441558.87268551462</c:v>
                </c:pt>
                <c:pt idx="179">
                  <c:v>540311.32012280694</c:v>
                </c:pt>
                <c:pt idx="180">
                  <c:v>451432.90033350012</c:v>
                </c:pt>
                <c:pt idx="181">
                  <c:v>946838.88028332393</c:v>
                </c:pt>
                <c:pt idx="182">
                  <c:v>48434.78910251199</c:v>
                </c:pt>
                <c:pt idx="183">
                  <c:v>784778.01776014443</c:v>
                </c:pt>
                <c:pt idx="184">
                  <c:v>746847.17304365744</c:v>
                </c:pt>
                <c:pt idx="185">
                  <c:v>560578.73657581024</c:v>
                </c:pt>
                <c:pt idx="186">
                  <c:v>364152.3450129928</c:v>
                </c:pt>
                <c:pt idx="187">
                  <c:v>567336.15287882648</c:v>
                </c:pt>
                <c:pt idx="188">
                  <c:v>409843.87391453458</c:v>
                </c:pt>
                <c:pt idx="189">
                  <c:v>510217.654485545</c:v>
                </c:pt>
                <c:pt idx="190">
                  <c:v>452144.0937954082</c:v>
                </c:pt>
                <c:pt idx="191">
                  <c:v>537364.83368569717</c:v>
                </c:pt>
                <c:pt idx="192">
                  <c:v>786872.58352407895</c:v>
                </c:pt>
                <c:pt idx="193">
                  <c:v>685517.84695962979</c:v>
                </c:pt>
                <c:pt idx="194">
                  <c:v>237630.5044878771</c:v>
                </c:pt>
                <c:pt idx="195">
                  <c:v>614733.98756679834</c:v>
                </c:pt>
                <c:pt idx="196">
                  <c:v>484046.17738118587</c:v>
                </c:pt>
                <c:pt idx="197">
                  <c:v>476986.70355680148</c:v>
                </c:pt>
                <c:pt idx="198">
                  <c:v>419433.61033552198</c:v>
                </c:pt>
                <c:pt idx="199">
                  <c:v>563843.76550282107</c:v>
                </c:pt>
                <c:pt idx="200">
                  <c:v>260330.20552208941</c:v>
                </c:pt>
                <c:pt idx="201">
                  <c:v>785276.30204149347</c:v>
                </c:pt>
                <c:pt idx="202">
                  <c:v>823059.42211299692</c:v>
                </c:pt>
                <c:pt idx="203">
                  <c:v>547410.27088892949</c:v>
                </c:pt>
                <c:pt idx="204">
                  <c:v>320432.89274335583</c:v>
                </c:pt>
                <c:pt idx="205">
                  <c:v>754329.82239467627</c:v>
                </c:pt>
                <c:pt idx="206">
                  <c:v>1005275.258902114</c:v>
                </c:pt>
                <c:pt idx="207">
                  <c:v>620088.81861223758</c:v>
                </c:pt>
                <c:pt idx="208">
                  <c:v>759463.78941048612</c:v>
                </c:pt>
                <c:pt idx="209">
                  <c:v>325922.22106641898</c:v>
                </c:pt>
                <c:pt idx="210">
                  <c:v>587660.74213703396</c:v>
                </c:pt>
                <c:pt idx="211">
                  <c:v>569270.6220990296</c:v>
                </c:pt>
                <c:pt idx="212">
                  <c:v>465744.43431251682</c:v>
                </c:pt>
                <c:pt idx="213">
                  <c:v>758885.22099450312</c:v>
                </c:pt>
                <c:pt idx="214">
                  <c:v>460963.98705770931</c:v>
                </c:pt>
                <c:pt idx="215">
                  <c:v>548246.34265113936</c:v>
                </c:pt>
                <c:pt idx="216">
                  <c:v>843465.83929586795</c:v>
                </c:pt>
                <c:pt idx="217">
                  <c:v>411149.06242316129</c:v>
                </c:pt>
                <c:pt idx="218">
                  <c:v>732162.69962066761</c:v>
                </c:pt>
                <c:pt idx="219">
                  <c:v>525467.99852645351</c:v>
                </c:pt>
                <c:pt idx="220">
                  <c:v>718422.94854256965</c:v>
                </c:pt>
                <c:pt idx="221">
                  <c:v>448095.90487060772</c:v>
                </c:pt>
                <c:pt idx="222">
                  <c:v>828419.2208008531</c:v>
                </c:pt>
                <c:pt idx="223">
                  <c:v>497593.12284694309</c:v>
                </c:pt>
                <c:pt idx="224">
                  <c:v>182009.8404263691</c:v>
                </c:pt>
                <c:pt idx="225">
                  <c:v>561738.61819273653</c:v>
                </c:pt>
                <c:pt idx="226">
                  <c:v>485148.90197311022</c:v>
                </c:pt>
                <c:pt idx="227">
                  <c:v>633757.85441151157</c:v>
                </c:pt>
                <c:pt idx="228">
                  <c:v>200609.64765300651</c:v>
                </c:pt>
                <c:pt idx="229">
                  <c:v>419931.36431977409</c:v>
                </c:pt>
                <c:pt idx="230">
                  <c:v>596672.83035788196</c:v>
                </c:pt>
                <c:pt idx="231">
                  <c:v>560451.24788341904</c:v>
                </c:pt>
                <c:pt idx="232">
                  <c:v>351287.53211822401</c:v>
                </c:pt>
                <c:pt idx="233">
                  <c:v>644627.83946432697</c:v>
                </c:pt>
                <c:pt idx="234">
                  <c:v>469751.87529755489</c:v>
                </c:pt>
                <c:pt idx="235">
                  <c:v>281601.29262044257</c:v>
                </c:pt>
                <c:pt idx="236">
                  <c:v>678905.9242947239</c:v>
                </c:pt>
                <c:pt idx="237">
                  <c:v>576671.3716748124</c:v>
                </c:pt>
                <c:pt idx="238">
                  <c:v>606908.98875866097</c:v>
                </c:pt>
                <c:pt idx="239">
                  <c:v>163837.44162001309</c:v>
                </c:pt>
                <c:pt idx="240">
                  <c:v>491142.95957361901</c:v>
                </c:pt>
                <c:pt idx="241">
                  <c:v>737006.91538153659</c:v>
                </c:pt>
                <c:pt idx="242">
                  <c:v>934538.27703410748</c:v>
                </c:pt>
                <c:pt idx="243">
                  <c:v>367825.89660926169</c:v>
                </c:pt>
                <c:pt idx="244">
                  <c:v>760570.63935667486</c:v>
                </c:pt>
                <c:pt idx="245">
                  <c:v>906885.73462481762</c:v>
                </c:pt>
                <c:pt idx="246">
                  <c:v>576671.34945168218</c:v>
                </c:pt>
                <c:pt idx="247">
                  <c:v>542304.82200522895</c:v>
                </c:pt>
                <c:pt idx="248">
                  <c:v>522484.42594009882</c:v>
                </c:pt>
                <c:pt idx="249">
                  <c:v>214181.41952521939</c:v>
                </c:pt>
                <c:pt idx="250">
                  <c:v>471132.94921551511</c:v>
                </c:pt>
                <c:pt idx="251">
                  <c:v>651100.33339692187</c:v>
                </c:pt>
                <c:pt idx="252">
                  <c:v>520548.6109460587</c:v>
                </c:pt>
                <c:pt idx="253">
                  <c:v>710083.96611664456</c:v>
                </c:pt>
                <c:pt idx="254">
                  <c:v>508939.48046298191</c:v>
                </c:pt>
                <c:pt idx="255">
                  <c:v>744081.14207535621</c:v>
                </c:pt>
                <c:pt idx="256">
                  <c:v>503152.6561463094</c:v>
                </c:pt>
                <c:pt idx="257">
                  <c:v>408445.99432098772</c:v>
                </c:pt>
                <c:pt idx="258">
                  <c:v>992315.86759204231</c:v>
                </c:pt>
                <c:pt idx="259">
                  <c:v>791213.79012611299</c:v>
                </c:pt>
                <c:pt idx="260">
                  <c:v>424286.51376373938</c:v>
                </c:pt>
                <c:pt idx="261">
                  <c:v>814835.96744739148</c:v>
                </c:pt>
                <c:pt idx="262">
                  <c:v>249147.68673415121</c:v>
                </c:pt>
                <c:pt idx="263">
                  <c:v>628090.83311881765</c:v>
                </c:pt>
                <c:pt idx="264">
                  <c:v>347395.12642284977</c:v>
                </c:pt>
                <c:pt idx="265">
                  <c:v>520838.38304547372</c:v>
                </c:pt>
                <c:pt idx="266">
                  <c:v>535048.53522243805</c:v>
                </c:pt>
                <c:pt idx="267">
                  <c:v>773240.71350442176</c:v>
                </c:pt>
                <c:pt idx="268">
                  <c:v>556269.23923999513</c:v>
                </c:pt>
                <c:pt idx="269">
                  <c:v>679609.68570270971</c:v>
                </c:pt>
                <c:pt idx="270">
                  <c:v>586111.76147155045</c:v>
                </c:pt>
                <c:pt idx="271">
                  <c:v>458119.85344090289</c:v>
                </c:pt>
                <c:pt idx="272">
                  <c:v>604794.97519019607</c:v>
                </c:pt>
                <c:pt idx="273">
                  <c:v>679102.00143294525</c:v>
                </c:pt>
                <c:pt idx="274">
                  <c:v>474341.72577024292</c:v>
                </c:pt>
                <c:pt idx="275">
                  <c:v>469753.24829874182</c:v>
                </c:pt>
                <c:pt idx="276">
                  <c:v>747668.05867204349</c:v>
                </c:pt>
                <c:pt idx="277">
                  <c:v>443963.34769360168</c:v>
                </c:pt>
                <c:pt idx="278">
                  <c:v>666853.88695408194</c:v>
                </c:pt>
                <c:pt idx="279">
                  <c:v>902794.76524487289</c:v>
                </c:pt>
                <c:pt idx="280">
                  <c:v>502626.85629818682</c:v>
                </c:pt>
                <c:pt idx="281">
                  <c:v>653163.69048171968</c:v>
                </c:pt>
                <c:pt idx="282">
                  <c:v>608842.68770991976</c:v>
                </c:pt>
                <c:pt idx="283">
                  <c:v>613252.63747462037</c:v>
                </c:pt>
                <c:pt idx="284">
                  <c:v>485631.22320726479</c:v>
                </c:pt>
                <c:pt idx="285">
                  <c:v>298729.68074872048</c:v>
                </c:pt>
                <c:pt idx="286">
                  <c:v>319315.04040878441</c:v>
                </c:pt>
                <c:pt idx="287">
                  <c:v>294213.66710057738</c:v>
                </c:pt>
                <c:pt idx="288">
                  <c:v>590746.91442625294</c:v>
                </c:pt>
                <c:pt idx="289">
                  <c:v>646546.43333536317</c:v>
                </c:pt>
                <c:pt idx="290">
                  <c:v>496937.61134398042</c:v>
                </c:pt>
                <c:pt idx="291">
                  <c:v>261740.65092351081</c:v>
                </c:pt>
                <c:pt idx="292">
                  <c:v>609705.8645340543</c:v>
                </c:pt>
                <c:pt idx="293">
                  <c:v>408963.46343543573</c:v>
                </c:pt>
                <c:pt idx="294">
                  <c:v>494815.5125623733</c:v>
                </c:pt>
                <c:pt idx="295">
                  <c:v>673158.82950905489</c:v>
                </c:pt>
                <c:pt idx="296">
                  <c:v>347142.43737796642</c:v>
                </c:pt>
                <c:pt idx="297">
                  <c:v>466855.74451476522</c:v>
                </c:pt>
                <c:pt idx="298">
                  <c:v>624629.31283149472</c:v>
                </c:pt>
                <c:pt idx="299">
                  <c:v>538625.50838440249</c:v>
                </c:pt>
                <c:pt idx="300">
                  <c:v>2661869.3997584889</c:v>
                </c:pt>
                <c:pt idx="301">
                  <c:v>4019660.9456973872</c:v>
                </c:pt>
                <c:pt idx="302">
                  <c:v>3356224.8229838749</c:v>
                </c:pt>
                <c:pt idx="303">
                  <c:v>4785141.5154454298</c:v>
                </c:pt>
                <c:pt idx="304">
                  <c:v>4276633.4440100398</c:v>
                </c:pt>
                <c:pt idx="305">
                  <c:v>3206516.0305803809</c:v>
                </c:pt>
                <c:pt idx="306">
                  <c:v>2560878.1523295268</c:v>
                </c:pt>
                <c:pt idx="307">
                  <c:v>3704761.8647125242</c:v>
                </c:pt>
                <c:pt idx="308">
                  <c:v>2802077.003379283</c:v>
                </c:pt>
                <c:pt idx="309">
                  <c:v>3631210.3461282048</c:v>
                </c:pt>
                <c:pt idx="310">
                  <c:v>1880564.4605371431</c:v>
                </c:pt>
                <c:pt idx="311">
                  <c:v>2051120.6849337851</c:v>
                </c:pt>
                <c:pt idx="312">
                  <c:v>1849442.5545231409</c:v>
                </c:pt>
                <c:pt idx="313">
                  <c:v>3471277.5040229089</c:v>
                </c:pt>
                <c:pt idx="314">
                  <c:v>4387531.1638676506</c:v>
                </c:pt>
                <c:pt idx="315">
                  <c:v>1647519.6189022111</c:v>
                </c:pt>
                <c:pt idx="316">
                  <c:v>1581354.3790959551</c:v>
                </c:pt>
                <c:pt idx="317">
                  <c:v>3595559.7003165162</c:v>
                </c:pt>
                <c:pt idx="318">
                  <c:v>3473511.7201070702</c:v>
                </c:pt>
                <c:pt idx="319">
                  <c:v>3401134.118673529</c:v>
                </c:pt>
                <c:pt idx="320">
                  <c:v>4597362.7458848422</c:v>
                </c:pt>
                <c:pt idx="321">
                  <c:v>2025321.7152616831</c:v>
                </c:pt>
                <c:pt idx="322">
                  <c:v>4073718.5324182818</c:v>
                </c:pt>
                <c:pt idx="323">
                  <c:v>2665037.882779941</c:v>
                </c:pt>
                <c:pt idx="324">
                  <c:v>2960109.535350495</c:v>
                </c:pt>
                <c:pt idx="325">
                  <c:v>4026528.14208584</c:v>
                </c:pt>
                <c:pt idx="326">
                  <c:v>3646619.5763138849</c:v>
                </c:pt>
                <c:pt idx="327">
                  <c:v>4406225.3378301142</c:v>
                </c:pt>
                <c:pt idx="328">
                  <c:v>4229493.635333973</c:v>
                </c:pt>
                <c:pt idx="329">
                  <c:v>3261734.4787405501</c:v>
                </c:pt>
                <c:pt idx="330">
                  <c:v>3033410.82874492</c:v>
                </c:pt>
                <c:pt idx="331">
                  <c:v>3238734.8521207902</c:v>
                </c:pt>
                <c:pt idx="332">
                  <c:v>2923305.219920387</c:v>
                </c:pt>
                <c:pt idx="333">
                  <c:v>3229588.6120677758</c:v>
                </c:pt>
                <c:pt idx="334">
                  <c:v>5042188.4754460771</c:v>
                </c:pt>
                <c:pt idx="335">
                  <c:v>2418603.702130415</c:v>
                </c:pt>
                <c:pt idx="336">
                  <c:v>4097971.2312315912</c:v>
                </c:pt>
                <c:pt idx="337">
                  <c:v>3004354.9282834549</c:v>
                </c:pt>
                <c:pt idx="338">
                  <c:v>3287022.1134449202</c:v>
                </c:pt>
                <c:pt idx="339">
                  <c:v>4128139.1176509252</c:v>
                </c:pt>
                <c:pt idx="340">
                  <c:v>3880441.9269761699</c:v>
                </c:pt>
                <c:pt idx="341">
                  <c:v>3040351.3376685171</c:v>
                </c:pt>
                <c:pt idx="342">
                  <c:v>2856371.2142237462</c:v>
                </c:pt>
                <c:pt idx="343">
                  <c:v>1533149.5828169701</c:v>
                </c:pt>
                <c:pt idx="344">
                  <c:v>3770963.6346201189</c:v>
                </c:pt>
                <c:pt idx="345">
                  <c:v>1733756.0086083261</c:v>
                </c:pt>
                <c:pt idx="346">
                  <c:v>2080464.169187462</c:v>
                </c:pt>
                <c:pt idx="347">
                  <c:v>3913596.027590292</c:v>
                </c:pt>
                <c:pt idx="348">
                  <c:v>2818180.5738718328</c:v>
                </c:pt>
                <c:pt idx="349">
                  <c:v>3102587.6049570679</c:v>
                </c:pt>
                <c:pt idx="350">
                  <c:v>2677552.8241074658</c:v>
                </c:pt>
                <c:pt idx="351">
                  <c:v>3183335.5887326761</c:v>
                </c:pt>
                <c:pt idx="352">
                  <c:v>4387373.7212147824</c:v>
                </c:pt>
                <c:pt idx="353">
                  <c:v>3266857.6359330802</c:v>
                </c:pt>
                <c:pt idx="354">
                  <c:v>2865002.3101591039</c:v>
                </c:pt>
                <c:pt idx="355">
                  <c:v>2924326.0803604382</c:v>
                </c:pt>
                <c:pt idx="356">
                  <c:v>3529378.133855517</c:v>
                </c:pt>
                <c:pt idx="357">
                  <c:v>3267301.560572735</c:v>
                </c:pt>
                <c:pt idx="358">
                  <c:v>2433314.4150674399</c:v>
                </c:pt>
                <c:pt idx="359">
                  <c:v>2975130.6638775151</c:v>
                </c:pt>
                <c:pt idx="360">
                  <c:v>2597500.369682136</c:v>
                </c:pt>
                <c:pt idx="361">
                  <c:v>1618515.8278155481</c:v>
                </c:pt>
                <c:pt idx="362">
                  <c:v>3543613.459037418</c:v>
                </c:pt>
                <c:pt idx="363">
                  <c:v>4221722.6579736499</c:v>
                </c:pt>
                <c:pt idx="364">
                  <c:v>3638739.8342035441</c:v>
                </c:pt>
                <c:pt idx="365">
                  <c:v>1943207.1910861051</c:v>
                </c:pt>
                <c:pt idx="366">
                  <c:v>3744210.373174618</c:v>
                </c:pt>
                <c:pt idx="367">
                  <c:v>3322714.0393864838</c:v>
                </c:pt>
                <c:pt idx="368">
                  <c:v>2684153.789982961</c:v>
                </c:pt>
                <c:pt idx="369">
                  <c:v>2927682.4772437308</c:v>
                </c:pt>
                <c:pt idx="370">
                  <c:v>3996407.5786192659</c:v>
                </c:pt>
                <c:pt idx="371">
                  <c:v>3017897.6950333328</c:v>
                </c:pt>
                <c:pt idx="372">
                  <c:v>4655219.6895607701</c:v>
                </c:pt>
                <c:pt idx="373">
                  <c:v>4008037.0767197548</c:v>
                </c:pt>
                <c:pt idx="374">
                  <c:v>3462663.3450078079</c:v>
                </c:pt>
                <c:pt idx="375">
                  <c:v>2076275.2669618831</c:v>
                </c:pt>
                <c:pt idx="376">
                  <c:v>4251851.4580680979</c:v>
                </c:pt>
                <c:pt idx="377">
                  <c:v>3317420.8979653949</c:v>
                </c:pt>
                <c:pt idx="378">
                  <c:v>2081386.38955026</c:v>
                </c:pt>
                <c:pt idx="379">
                  <c:v>4655492.3197590644</c:v>
                </c:pt>
                <c:pt idx="380">
                  <c:v>4319425.5142649319</c:v>
                </c:pt>
                <c:pt idx="381">
                  <c:v>2996559.7629457088</c:v>
                </c:pt>
                <c:pt idx="382">
                  <c:v>927917.36652503605</c:v>
                </c:pt>
                <c:pt idx="383">
                  <c:v>3167886.9830552228</c:v>
                </c:pt>
                <c:pt idx="384">
                  <c:v>2879980.2738218992</c:v>
                </c:pt>
                <c:pt idx="385">
                  <c:v>3244547.4175909311</c:v>
                </c:pt>
                <c:pt idx="386">
                  <c:v>2369029.8017276069</c:v>
                </c:pt>
                <c:pt idx="387">
                  <c:v>3155826.9753493709</c:v>
                </c:pt>
                <c:pt idx="388">
                  <c:v>3461378.1022137962</c:v>
                </c:pt>
                <c:pt idx="389">
                  <c:v>4671412.0844236128</c:v>
                </c:pt>
                <c:pt idx="390">
                  <c:v>2692113.8981807148</c:v>
                </c:pt>
                <c:pt idx="391">
                  <c:v>2478675.878111965</c:v>
                </c:pt>
                <c:pt idx="392">
                  <c:v>3762412.485240466</c:v>
                </c:pt>
                <c:pt idx="393">
                  <c:v>5392336.2013476454</c:v>
                </c:pt>
                <c:pt idx="394">
                  <c:v>3366833.208665261</c:v>
                </c:pt>
                <c:pt idx="395">
                  <c:v>2533153.651991867</c:v>
                </c:pt>
                <c:pt idx="396">
                  <c:v>2999524.9391959971</c:v>
                </c:pt>
                <c:pt idx="397">
                  <c:v>3159961.2057734118</c:v>
                </c:pt>
                <c:pt idx="398">
                  <c:v>3145619.6706251521</c:v>
                </c:pt>
                <c:pt idx="399">
                  <c:v>1861956.292775915</c:v>
                </c:pt>
                <c:pt idx="400">
                  <c:v>3700703.5779882441</c:v>
                </c:pt>
                <c:pt idx="401">
                  <c:v>2440512.4620412211</c:v>
                </c:pt>
                <c:pt idx="402">
                  <c:v>4514690.0881212102</c:v>
                </c:pt>
                <c:pt idx="403">
                  <c:v>1673102.277462454</c:v>
                </c:pt>
                <c:pt idx="404">
                  <c:v>3537660.418720792</c:v>
                </c:pt>
                <c:pt idx="405">
                  <c:v>3453733.433257042</c:v>
                </c:pt>
                <c:pt idx="406">
                  <c:v>3488932.149861719</c:v>
                </c:pt>
                <c:pt idx="407">
                  <c:v>4373580.1080744164</c:v>
                </c:pt>
                <c:pt idx="408">
                  <c:v>3525509.7319178539</c:v>
                </c:pt>
                <c:pt idx="409">
                  <c:v>2175481.2032707608</c:v>
                </c:pt>
                <c:pt idx="410">
                  <c:v>1990454.2419334799</c:v>
                </c:pt>
                <c:pt idx="411">
                  <c:v>4115142.8246120168</c:v>
                </c:pt>
                <c:pt idx="412">
                  <c:v>4468188.4045690559</c:v>
                </c:pt>
                <c:pt idx="413">
                  <c:v>3371048.4285869799</c:v>
                </c:pt>
                <c:pt idx="414">
                  <c:v>1612803.067604278</c:v>
                </c:pt>
                <c:pt idx="415">
                  <c:v>3852304.1564383069</c:v>
                </c:pt>
                <c:pt idx="416">
                  <c:v>2217688.7046833532</c:v>
                </c:pt>
                <c:pt idx="417">
                  <c:v>3129763.8586311629</c:v>
                </c:pt>
                <c:pt idx="418">
                  <c:v>4972450.140199759</c:v>
                </c:pt>
                <c:pt idx="419">
                  <c:v>3837542.43401141</c:v>
                </c:pt>
                <c:pt idx="420">
                  <c:v>2353681.7581131682</c:v>
                </c:pt>
                <c:pt idx="421">
                  <c:v>2531872.4008412119</c:v>
                </c:pt>
                <c:pt idx="422">
                  <c:v>4202704.8638365874</c:v>
                </c:pt>
                <c:pt idx="423">
                  <c:v>3261837.257657161</c:v>
                </c:pt>
                <c:pt idx="424">
                  <c:v>1935092.2185000889</c:v>
                </c:pt>
                <c:pt idx="425">
                  <c:v>3696769.3165538241</c:v>
                </c:pt>
                <c:pt idx="426">
                  <c:v>2373651.0007836521</c:v>
                </c:pt>
                <c:pt idx="427">
                  <c:v>4453725.3817754388</c:v>
                </c:pt>
                <c:pt idx="428">
                  <c:v>3313857.6364932568</c:v>
                </c:pt>
                <c:pt idx="429">
                  <c:v>1085949.937584165</c:v>
                </c:pt>
                <c:pt idx="430">
                  <c:v>2650055.6476667798</c:v>
                </c:pt>
                <c:pt idx="431">
                  <c:v>1853285.5425964401</c:v>
                </c:pt>
                <c:pt idx="432">
                  <c:v>3381170.3798398999</c:v>
                </c:pt>
                <c:pt idx="433">
                  <c:v>1896990.4655744131</c:v>
                </c:pt>
                <c:pt idx="434">
                  <c:v>3373908.0104820859</c:v>
                </c:pt>
                <c:pt idx="435">
                  <c:v>3471709.7951299571</c:v>
                </c:pt>
                <c:pt idx="436">
                  <c:v>2705494.9095138572</c:v>
                </c:pt>
                <c:pt idx="437">
                  <c:v>3323900.4569243691</c:v>
                </c:pt>
                <c:pt idx="438">
                  <c:v>4031815.6090463428</c:v>
                </c:pt>
                <c:pt idx="439">
                  <c:v>4333932.7606390519</c:v>
                </c:pt>
                <c:pt idx="440">
                  <c:v>4297823.7006358029</c:v>
                </c:pt>
                <c:pt idx="441">
                  <c:v>3806066.2299254439</c:v>
                </c:pt>
                <c:pt idx="442">
                  <c:v>4212867.2825804558</c:v>
                </c:pt>
                <c:pt idx="443">
                  <c:v>2370044.5688335169</c:v>
                </c:pt>
                <c:pt idx="444">
                  <c:v>4147521.180725913</c:v>
                </c:pt>
                <c:pt idx="445">
                  <c:v>4706076.3816470671</c:v>
                </c:pt>
                <c:pt idx="446">
                  <c:v>3466338.135109622</c:v>
                </c:pt>
                <c:pt idx="447">
                  <c:v>2712939.5774609689</c:v>
                </c:pt>
                <c:pt idx="448">
                  <c:v>4766704.9970073877</c:v>
                </c:pt>
                <c:pt idx="449">
                  <c:v>4831023.5054298472</c:v>
                </c:pt>
                <c:pt idx="450">
                  <c:v>56856541.40496742</c:v>
                </c:pt>
                <c:pt idx="451">
                  <c:v>37327690.626533233</c:v>
                </c:pt>
                <c:pt idx="452">
                  <c:v>552578.15810035961</c:v>
                </c:pt>
                <c:pt idx="453">
                  <c:v>1358190.0738487721</c:v>
                </c:pt>
                <c:pt idx="454">
                  <c:v>42375345.720821388</c:v>
                </c:pt>
                <c:pt idx="455">
                  <c:v>3592900</c:v>
                </c:pt>
                <c:pt idx="456">
                  <c:v>4111490.6242316128</c:v>
                </c:pt>
                <c:pt idx="457">
                  <c:v>577220</c:v>
                </c:pt>
                <c:pt idx="458">
                  <c:v>11419663.756162871</c:v>
                </c:pt>
                <c:pt idx="459">
                  <c:v>6084680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7-4421-A543-DF6C7BB9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975343"/>
        <c:axId val="1607976335"/>
      </c:scatterChart>
      <c:valAx>
        <c:axId val="16079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7976335"/>
        <c:crosses val="autoZero"/>
        <c:crossBetween val="midCat"/>
      </c:valAx>
      <c:valAx>
        <c:axId val="16079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797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'Estadistica Descriptiva'!$B$13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'Estadistica Descriptiva'!$A$14:$A$18</c:f>
              <c:strCache>
                <c:ptCount val="5"/>
                <c:pt idx="0">
                  <c:v>Planeta Rica</c:v>
                </c:pt>
                <c:pt idx="1">
                  <c:v>Sahagún</c:v>
                </c:pt>
                <c:pt idx="2">
                  <c:v>Lorica</c:v>
                </c:pt>
                <c:pt idx="3">
                  <c:v>Cereté</c:v>
                </c:pt>
                <c:pt idx="4">
                  <c:v>Montería</c:v>
                </c:pt>
              </c:strCache>
            </c:strRef>
          </c:cat>
          <c:val>
            <c:numRef>
              <c:f>'Estadistica Descriptiva'!$B$14:$B$18</c:f>
              <c:numCache>
                <c:formatCode>General</c:formatCode>
                <c:ptCount val="5"/>
                <c:pt idx="0">
                  <c:v>88</c:v>
                </c:pt>
                <c:pt idx="1">
                  <c:v>95</c:v>
                </c:pt>
                <c:pt idx="2">
                  <c:v>79</c:v>
                </c:pt>
                <c:pt idx="3">
                  <c:v>100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0-4EA1-84A5-F4C23DB427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69592816"/>
        <c:axId val="469593776"/>
      </c:barChart>
      <c:catAx>
        <c:axId val="46959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9593776"/>
        <c:crosses val="autoZero"/>
        <c:auto val="1"/>
        <c:lblAlgn val="ctr"/>
        <c:lblOffset val="100"/>
        <c:noMultiLvlLbl val="0"/>
      </c:catAx>
      <c:valAx>
        <c:axId val="469593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959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'Estadistica Descriptiva'!$B$8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'Estadistica Descriptiva'!$A$9:$A$11</c:f>
              <c:strCache>
                <c:ptCount val="3"/>
                <c:pt idx="0">
                  <c:v>Residencial</c:v>
                </c:pt>
                <c:pt idx="1">
                  <c:v>Comercial</c:v>
                </c:pt>
                <c:pt idx="2">
                  <c:v>Industrial</c:v>
                </c:pt>
              </c:strCache>
            </c:strRef>
          </c:cat>
          <c:val>
            <c:numRef>
              <c:f>'Estadistica Descriptiva'!$B$9:$B$11</c:f>
              <c:numCache>
                <c:formatCode>General</c:formatCode>
                <c:ptCount val="3"/>
                <c:pt idx="0">
                  <c:v>153</c:v>
                </c:pt>
                <c:pt idx="1">
                  <c:v>151</c:v>
                </c:pt>
                <c:pt idx="2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4-4954-B3AD-901FCD3E9E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25752432"/>
        <c:axId val="725750032"/>
      </c:barChart>
      <c:catAx>
        <c:axId val="72575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5750032"/>
        <c:crosses val="autoZero"/>
        <c:auto val="1"/>
        <c:lblAlgn val="ctr"/>
        <c:lblOffset val="100"/>
        <c:noMultiLvlLbl val="0"/>
      </c:catAx>
      <c:valAx>
        <c:axId val="725750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575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'Estadistica Descriptiva'!$B$20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'Estadistica Descriptiva'!$A$21:$A$22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'Estadistica Descriptiva'!$B$21:$B$22</c:f>
              <c:numCache>
                <c:formatCode>General</c:formatCode>
                <c:ptCount val="2"/>
                <c:pt idx="0">
                  <c:v>316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B-4801-A4D1-CA8AF28DFB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27402640"/>
        <c:axId val="727400240"/>
      </c:barChart>
      <c:catAx>
        <c:axId val="72740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7400240"/>
        <c:crosses val="autoZero"/>
        <c:auto val="1"/>
        <c:lblAlgn val="ctr"/>
        <c:lblOffset val="100"/>
        <c:noMultiLvlLbl val="0"/>
      </c:catAx>
      <c:valAx>
        <c:axId val="727400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740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'Estadistica Descriptiva'!$A$24</c:f>
              <c:strCache>
                <c:ptCount val="1"/>
                <c:pt idx="0">
                  <c:v>Estrato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28-4087-B8CF-2EB7762656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28-4087-B8CF-2EB7762656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8-4087-B8CF-2EB7762656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28-4087-B8CF-2EB7762656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28-4087-B8CF-2EB7762656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28-4087-B8CF-2EB7762656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'Estadistica Descriptiva'!$A$25:$A$30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5-4DC5-B089-A2267D1BD6B3}"/>
            </c:ext>
          </c:extLst>
        </c:ser>
        <c:ser>
          <c:idx val="1"/>
          <c:order val="1"/>
          <c:tx>
            <c:strRef>
              <c:f>'Estadistica Descriptiva'!$B$24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228-4087-B8CF-2EB7762656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228-4087-B8CF-2EB7762656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228-4087-B8CF-2EB7762656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228-4087-B8CF-2EB7762656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228-4087-B8CF-2EB7762656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228-4087-B8CF-2EB7762656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'Estadistica Descriptiva'!$B$25:$B$30</c:f>
              <c:numCache>
                <c:formatCode>General</c:formatCode>
                <c:ptCount val="6"/>
                <c:pt idx="0">
                  <c:v>16</c:v>
                </c:pt>
                <c:pt idx="1">
                  <c:v>37</c:v>
                </c:pt>
                <c:pt idx="2">
                  <c:v>77</c:v>
                </c:pt>
                <c:pt idx="3">
                  <c:v>122</c:v>
                </c:pt>
                <c:pt idx="4">
                  <c:v>138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5-4DC5-B089-A2267D1BD6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[Paneles_solares_con_outliers - copia.xlsx]Reporte 2!TablaDinámica1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2'!$B$4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'Reporte 2'!$A$5:$A$12</c:f>
              <c:multiLvlStrCache>
                <c:ptCount val="5"/>
                <c:lvl>
                  <c:pt idx="0">
                    <c:v>Cereté</c:v>
                  </c:pt>
                  <c:pt idx="1">
                    <c:v>Lorica</c:v>
                  </c:pt>
                  <c:pt idx="2">
                    <c:v>Montería</c:v>
                  </c:pt>
                  <c:pt idx="3">
                    <c:v>Planeta Rica</c:v>
                  </c:pt>
                  <c:pt idx="4">
                    <c:v>Sahagún</c:v>
                  </c:pt>
                </c:lvl>
                <c:lvl>
                  <c:pt idx="0">
                    <c:v>Residencial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No</c:v>
                  </c:pt>
                </c:lvl>
              </c:multiLvlStrCache>
            </c:multiLvlStrRef>
          </c:cat>
          <c:val>
            <c:numRef>
              <c:f>'Reporte 2'!$B$5:$B$12</c:f>
              <c:numCache>
                <c:formatCode>"$"\ #,##0.00</c:formatCode>
                <c:ptCount val="5"/>
                <c:pt idx="0">
                  <c:v>448341.01922284201</c:v>
                </c:pt>
                <c:pt idx="1">
                  <c:v>139070.95677582931</c:v>
                </c:pt>
                <c:pt idx="2">
                  <c:v>411589.62680204207</c:v>
                </c:pt>
                <c:pt idx="3">
                  <c:v>272106.28048175172</c:v>
                </c:pt>
                <c:pt idx="4">
                  <c:v>600489.45147350221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35-4637-8525-7EF8935E83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7946495"/>
        <c:axId val="727941215"/>
      </c:barChart>
      <c:catAx>
        <c:axId val="72794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7941215"/>
        <c:crosses val="autoZero"/>
        <c:auto val="1"/>
        <c:lblAlgn val="ctr"/>
        <c:lblOffset val="100"/>
        <c:noMultiLvlLbl val="0"/>
      </c:catAx>
      <c:valAx>
        <c:axId val="727941215"/>
        <c:scaling>
          <c:orientation val="minMax"/>
        </c:scaling>
        <c:delete val="1"/>
        <c:axPos val="l"/>
        <c:numFmt formatCode="&quot;$&quot;\ #,##0.00" sourceLinked="1"/>
        <c:majorTickMark val="none"/>
        <c:minorTickMark val="none"/>
        <c:tickLblPos val="nextTo"/>
        <c:crossAx val="7279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0</xdr:row>
      <xdr:rowOff>11430</xdr:rowOff>
    </xdr:from>
    <xdr:to>
      <xdr:col>7</xdr:col>
      <xdr:colOff>792480</xdr:colOff>
      <xdr:row>6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D0EB72-A80B-726D-25F3-9182EEE12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110489</xdr:colOff>
      <xdr:row>55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8ADCD5-F898-6A8E-89DB-C2F339498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57849" cy="10058400"/>
        </a:xfrm>
        <a:prstGeom prst="rect">
          <a:avLst/>
        </a:prstGeom>
      </xdr:spPr>
    </xdr:pic>
    <xdr:clientData/>
  </xdr:twoCellAnchor>
  <xdr:oneCellAnchor>
    <xdr:from>
      <xdr:col>0</xdr:col>
      <xdr:colOff>571500</xdr:colOff>
      <xdr:row>26</xdr:row>
      <xdr:rowOff>68580</xdr:rowOff>
    </xdr:from>
    <xdr:ext cx="4640181" cy="1782924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6822B5E-CA3E-4C79-B135-2507D8F3924D}"/>
            </a:ext>
          </a:extLst>
        </xdr:cNvPr>
        <xdr:cNvSpPr/>
      </xdr:nvSpPr>
      <xdr:spPr>
        <a:xfrm>
          <a:off x="571500" y="4823460"/>
          <a:ext cx="4640181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dist="38100" dir="2700000" algn="tl" rotWithShape="0">
                  <a:schemeClr val="accent2"/>
                </a:outerShdw>
              </a:effectLst>
            </a:rPr>
            <a:t>PRESENTACIÓN</a:t>
          </a:r>
        </a:p>
        <a:p>
          <a:pPr algn="ctr"/>
          <a:r>
            <a:rPr lang="es-MX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dist="38100" dir="2700000" algn="tl" rotWithShape="0">
                  <a:schemeClr val="accent2"/>
                </a:outerShdw>
              </a:effectLst>
            </a:rPr>
            <a:t>EXCEL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12</xdr:row>
      <xdr:rowOff>22860</xdr:rowOff>
    </xdr:from>
    <xdr:to>
      <xdr:col>3</xdr:col>
      <xdr:colOff>1470660</xdr:colOff>
      <xdr:row>17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CF91B8-F91C-0FA7-C0A4-6257997F7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</xdr:colOff>
      <xdr:row>6</xdr:row>
      <xdr:rowOff>171450</xdr:rowOff>
    </xdr:from>
    <xdr:to>
      <xdr:col>3</xdr:col>
      <xdr:colOff>1463040</xdr:colOff>
      <xdr:row>11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8C9820-DD71-3C30-E9EA-18A5DEDAA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19</xdr:row>
      <xdr:rowOff>26670</xdr:rowOff>
    </xdr:from>
    <xdr:to>
      <xdr:col>3</xdr:col>
      <xdr:colOff>1470660</xdr:colOff>
      <xdr:row>21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8D5A32-4454-7E40-C107-3B8D46A94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</xdr:colOff>
      <xdr:row>23</xdr:row>
      <xdr:rowOff>22860</xdr:rowOff>
    </xdr:from>
    <xdr:to>
      <xdr:col>3</xdr:col>
      <xdr:colOff>1455420</xdr:colOff>
      <xdr:row>29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F105E6-614C-0F97-4FF1-EEDC6B12F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0</xdr:row>
      <xdr:rowOff>38100</xdr:rowOff>
    </xdr:from>
    <xdr:to>
      <xdr:col>8</xdr:col>
      <xdr:colOff>739140</xdr:colOff>
      <xdr:row>13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2BEF59-4257-0903-CFA6-5A4571C98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601980</xdr:colOff>
      <xdr:row>0</xdr:row>
      <xdr:rowOff>1272541</xdr:rowOff>
    </xdr:from>
    <xdr:to>
      <xdr:col>2</xdr:col>
      <xdr:colOff>502920</xdr:colOff>
      <xdr:row>0</xdr:row>
      <xdr:rowOff>2423161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ctor 1">
              <a:extLst>
                <a:ext uri="{FF2B5EF4-FFF2-40B4-BE49-F238E27FC236}">
                  <a16:creationId xmlns:a16="http://schemas.microsoft.com/office/drawing/2014/main" id="{6B672E77-797F-C9BB-C6F9-7A11977386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1272541"/>
              <a:ext cx="1828800" cy="1150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1188721</xdr:rowOff>
    </xdr:from>
    <xdr:to>
      <xdr:col>1</xdr:col>
      <xdr:colOff>525780</xdr:colOff>
      <xdr:row>0</xdr:row>
      <xdr:rowOff>2415541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trato 1">
              <a:extLst>
                <a:ext uri="{FF2B5EF4-FFF2-40B4-BE49-F238E27FC236}">
                  <a16:creationId xmlns:a16="http://schemas.microsoft.com/office/drawing/2014/main" id="{C6A339C1-03C1-F392-383C-0F3C4DA04C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ra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88721"/>
              <a:ext cx="1828800" cy="1226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609600</xdr:colOff>
      <xdr:row>0</xdr:row>
      <xdr:rowOff>22861</xdr:rowOff>
    </xdr:from>
    <xdr:to>
      <xdr:col>2</xdr:col>
      <xdr:colOff>510540</xdr:colOff>
      <xdr:row>0</xdr:row>
      <xdr:rowOff>1226820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iudad 1">
              <a:extLst>
                <a:ext uri="{FF2B5EF4-FFF2-40B4-BE49-F238E27FC236}">
                  <a16:creationId xmlns:a16="http://schemas.microsoft.com/office/drawing/2014/main" id="{D208B850-4980-E5AE-3965-C208F9F3FA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2620" y="22861"/>
              <a:ext cx="1828800" cy="1203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121921</xdr:rowOff>
    </xdr:from>
    <xdr:to>
      <xdr:col>1</xdr:col>
      <xdr:colOff>525780</xdr:colOff>
      <xdr:row>0</xdr:row>
      <xdr:rowOff>1066801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uede_Pagar_Solar 1">
              <a:extLst>
                <a:ext uri="{FF2B5EF4-FFF2-40B4-BE49-F238E27FC236}">
                  <a16:creationId xmlns:a16="http://schemas.microsoft.com/office/drawing/2014/main" id="{2F74CAD7-4594-E92D-2BDE-8B34DBBAE2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ede_Pagar_Sol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1921"/>
              <a:ext cx="1828800" cy="944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110489</xdr:colOff>
      <xdr:row>55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BBDA27-B444-4E2A-8DF0-15AB4035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57849" cy="10058400"/>
        </a:xfrm>
        <a:prstGeom prst="rect">
          <a:avLst/>
        </a:prstGeom>
      </xdr:spPr>
    </xdr:pic>
    <xdr:clientData/>
  </xdr:twoCellAnchor>
  <xdr:oneCellAnchor>
    <xdr:from>
      <xdr:col>0</xdr:col>
      <xdr:colOff>590754</xdr:colOff>
      <xdr:row>25</xdr:row>
      <xdr:rowOff>182695</xdr:rowOff>
    </xdr:from>
    <xdr:ext cx="4640181" cy="1782924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4289640-EC09-CFBE-6E49-812C3E3AB011}"/>
            </a:ext>
          </a:extLst>
        </xdr:cNvPr>
        <xdr:cNvSpPr/>
      </xdr:nvSpPr>
      <xdr:spPr>
        <a:xfrm>
          <a:off x="590754" y="4754695"/>
          <a:ext cx="4640181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dist="38100" dir="2700000" algn="tl" rotWithShape="0">
                  <a:schemeClr val="accent2"/>
                </a:outerShdw>
              </a:effectLst>
            </a:rPr>
            <a:t>PRESENTACIÓN</a:t>
          </a:r>
        </a:p>
        <a:p>
          <a:pPr algn="ctr"/>
          <a:r>
            <a:rPr lang="es-MX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dist="38100" dir="2700000" algn="tl" rotWithShape="0">
                  <a:schemeClr val="accent2"/>
                </a:outerShdw>
              </a:effectLst>
            </a:rPr>
            <a:t>POWER</a:t>
          </a:r>
          <a:r>
            <a:rPr lang="es-MX" sz="54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dist="38100" dir="2700000" algn="tl" rotWithShape="0">
                  <a:schemeClr val="accent2"/>
                </a:outerShdw>
              </a:effectLst>
            </a:rPr>
            <a:t> BI</a:t>
          </a:r>
          <a:endParaRPr lang="es-MX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glow rad="139700">
                <a:schemeClr val="accent5">
                  <a:satMod val="175000"/>
                  <a:alpha val="40000"/>
                </a:schemeClr>
              </a:glow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9</xdr:col>
      <xdr:colOff>640080</xdr:colOff>
      <xdr:row>27</xdr:row>
      <xdr:rowOff>28145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E917D5-D9B1-7DC1-7CAA-66DA60DC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4840"/>
          <a:ext cx="7772400" cy="4341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9</xdr:col>
      <xdr:colOff>640080</xdr:colOff>
      <xdr:row>53</xdr:row>
      <xdr:rowOff>15846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1007A06-1A95-6A3E-EF09-44FA8E4E7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03520"/>
          <a:ext cx="7772400" cy="440496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úl" refreshedDate="45974.841608912036" createdVersion="8" refreshedVersion="8" minRefreshableVersion="3" recordCount="460" xr:uid="{534E33BA-A8E2-4E2A-AB98-E8A09827C5E2}">
  <cacheSource type="worksheet">
    <worksheetSource name="DATOS_LIMPIOS_ELECT"/>
  </cacheSource>
  <cacheFields count="9">
    <cacheField name="ID_Cliente" numFmtId="0">
      <sharedItems/>
    </cacheField>
    <cacheField name="Sector" numFmtId="0">
      <sharedItems count="3">
        <s v="Residencial"/>
        <s v="Comercial"/>
        <s v="Industrial"/>
      </sharedItems>
    </cacheField>
    <cacheField name="Consumo_kWh_Mensual" numFmtId="43">
      <sharedItems containsMixedTypes="1" containsNumber="1" minValue="51.248594409003488" maxValue="9814"/>
    </cacheField>
    <cacheField name="Estrato" numFmtId="0">
      <sharedItems containsSemiMixedTypes="0" containsString="0" containsNumber="1" containsInteger="1" minValue="1" maxValue="6" count="6">
        <n v="4"/>
        <n v="1"/>
        <n v="2"/>
        <n v="3"/>
        <n v="5"/>
        <n v="6"/>
      </sharedItems>
    </cacheField>
    <cacheField name="Ciudad" numFmtId="0">
      <sharedItems count="5">
        <s v="Planeta Rica"/>
        <s v="Sahagún"/>
        <s v="Lorica"/>
        <s v="Cereté"/>
        <s v="Montería"/>
      </sharedItems>
    </cacheField>
    <cacheField name="Area_m2" numFmtId="43">
      <sharedItems containsSemiMixedTypes="0" containsString="0" containsNumber="1" minValue="39.553701336085297" maxValue="1850.420778545099"/>
    </cacheField>
    <cacheField name="Factura_Mensual_COP" numFmtId="43">
      <sharedItems containsMixedTypes="1" containsNumber="1" minValue="31774.128533582159" maxValue="6084680"/>
    </cacheField>
    <cacheField name="Puede_Pagar_Solar" numFmtId="0">
      <sharedItems count="2">
        <s v="No"/>
        <s v="Sí"/>
      </sharedItems>
    </cacheField>
    <cacheField name="Validar" numFmtId="0">
      <sharedItems count="2">
        <s v="VALIDO"/>
        <s v="NO VALIDO"/>
      </sharedItems>
    </cacheField>
  </cacheFields>
  <extLst>
    <ext xmlns:x14="http://schemas.microsoft.com/office/spreadsheetml/2009/9/main" uri="{725AE2AE-9491-48be-B2B4-4EB974FC3084}">
      <x14:pivotCacheDefinition pivotCacheId="172832630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s v="RES-0001"/>
    <x v="0"/>
    <n v="209.80284918067389"/>
    <x v="0"/>
    <x v="0"/>
    <n v="77.234713976576302"/>
    <n v="130077.76649201789"/>
    <x v="0"/>
    <x v="0"/>
  </r>
  <r>
    <s v="RES-0002"/>
    <x v="0"/>
    <n v="108.13161440676269"/>
    <x v="1"/>
    <x v="1"/>
    <n v="122.8331686443322"/>
    <n v="67041.600932192858"/>
    <x v="0"/>
    <x v="0"/>
  </r>
  <r>
    <s v="RES-0003"/>
    <x v="0"/>
    <n v="196.74247753200831"/>
    <x v="0"/>
    <x v="0"/>
    <n v="100.2103056961305"/>
    <n v="121980.3360698451"/>
    <x v="0"/>
    <x v="0"/>
  </r>
  <r>
    <s v="RES-0004"/>
    <x v="0"/>
    <n v="145.14731195858911"/>
    <x v="2"/>
    <x v="2"/>
    <n v="69.496603856437048"/>
    <n v="89991.333414325258"/>
    <x v="0"/>
    <x v="0"/>
  </r>
  <r>
    <s v="RES-0005"/>
    <x v="0"/>
    <n v="181.333309596719"/>
    <x v="3"/>
    <x v="2"/>
    <n v="71.444141727933101"/>
    <n v="112426.6519499658"/>
    <x v="0"/>
    <x v="0"/>
  </r>
  <r>
    <s v="RES-0006"/>
    <x v="0"/>
    <n v="193.32473409388459"/>
    <x v="3"/>
    <x v="2"/>
    <n v="64.64046996113845"/>
    <n v="119861.33513820839"/>
    <x v="0"/>
    <x v="0"/>
  </r>
  <r>
    <s v="RES-0007"/>
    <x v="0"/>
    <n v="147.33703652848899"/>
    <x v="3"/>
    <x v="0"/>
    <n v="82.218451794197321"/>
    <n v="91348.962647663197"/>
    <x v="0"/>
    <x v="0"/>
  </r>
  <r>
    <s v="RES-0008"/>
    <x v="0"/>
    <n v="162.3960512184803"/>
    <x v="4"/>
    <x v="3"/>
    <n v="79.403228612805023"/>
    <n v="100685.5517554578"/>
    <x v="0"/>
    <x v="0"/>
  </r>
  <r>
    <s v="RES-0009"/>
    <x v="0"/>
    <n v="171.58689015857951"/>
    <x v="2"/>
    <x v="2"/>
    <n v="79.336131998669103"/>
    <n v="106383.8718983193"/>
    <x v="0"/>
    <x v="0"/>
  </r>
  <r>
    <s v="RES-0010"/>
    <x v="0"/>
    <n v="118.70686831946411"/>
    <x v="3"/>
    <x v="1"/>
    <n v="76.764892272049579"/>
    <n v="73598.25835806776"/>
    <x v="0"/>
    <x v="0"/>
  </r>
  <r>
    <s v="RES-0011"/>
    <x v="0"/>
    <n v="166.2329727700826"/>
    <x v="3"/>
    <x v="3"/>
    <n v="87.786978265122471"/>
    <n v="103064.4431174512"/>
    <x v="0"/>
    <x v="0"/>
  </r>
  <r>
    <s v="RES-0012"/>
    <x v="0"/>
    <n v="97.323641770651051"/>
    <x v="3"/>
    <x v="0"/>
    <n v="72.937666959858632"/>
    <n v="60340.657897803649"/>
    <x v="0"/>
    <x v="0"/>
  </r>
  <r>
    <s v="RES-0013"/>
    <x v="0"/>
    <n v="224.30799479972461"/>
    <x v="1"/>
    <x v="2"/>
    <n v="83.427365623799403"/>
    <n v="139070.95677582931"/>
    <x v="0"/>
    <x v="0"/>
  </r>
  <r>
    <s v="RES-0014"/>
    <x v="0"/>
    <n v="173.0611030567056"/>
    <x v="3"/>
    <x v="3"/>
    <n v="73.977926088214218"/>
    <n v="107297.8838951575"/>
    <x v="0"/>
    <x v="0"/>
  </r>
  <r>
    <s v="RES-0015"/>
    <x v="0"/>
    <n v="320.44478004618281"/>
    <x v="4"/>
    <x v="2"/>
    <n v="101.4197037403474"/>
    <n v="198675.76362863331"/>
    <x v="1"/>
    <x v="0"/>
  </r>
  <r>
    <s v="RES-0016"/>
    <x v="0"/>
    <n v="112.166861719106"/>
    <x v="0"/>
    <x v="4"/>
    <n v="82.68857765256044"/>
    <n v="69543.454265845707"/>
    <x v="0"/>
    <x v="0"/>
  </r>
  <r>
    <s v="RES-0017"/>
    <x v="0"/>
    <n v="177.38779185159009"/>
    <x v="3"/>
    <x v="1"/>
    <n v="74.493981795072145"/>
    <n v="109980.43094798589"/>
    <x v="0"/>
    <x v="0"/>
  </r>
  <r>
    <s v="RES-0018"/>
    <x v="0"/>
    <n v="218.17830650071019"/>
    <x v="0"/>
    <x v="1"/>
    <n v="61.865586628401402"/>
    <n v="135270.5500304403"/>
    <x v="0"/>
    <x v="0"/>
  </r>
  <r>
    <s v="RES-0019"/>
    <x v="0"/>
    <n v="167.57004659372561"/>
    <x v="2"/>
    <x v="4"/>
    <n v="67.530452100300806"/>
    <n v="103893.4288881098"/>
    <x v="0"/>
    <x v="0"/>
  </r>
  <r>
    <s v="RES-0020"/>
    <x v="0"/>
    <n v="89.510802627151037"/>
    <x v="1"/>
    <x v="0"/>
    <n v="101.99293951569641"/>
    <n v="55496.697628833637"/>
    <x v="0"/>
    <x v="0"/>
  </r>
  <r>
    <s v="RES-0021"/>
    <x v="0"/>
    <n v="228.7515493436519"/>
    <x v="0"/>
    <x v="4"/>
    <n v="107.1248005714165"/>
    <n v="141825.9605930642"/>
    <x v="0"/>
    <x v="0"/>
  </r>
  <r>
    <s v="RES-0022"/>
    <x v="0"/>
    <n v="199.6107134382008"/>
    <x v="0"/>
    <x v="0"/>
    <n v="78.37762091682626"/>
    <n v="123758.6423316845"/>
    <x v="0"/>
    <x v="0"/>
  </r>
  <r>
    <s v="RES-0023"/>
    <x v="0"/>
    <n v="269.72605517300838"/>
    <x v="3"/>
    <x v="4"/>
    <n v="86.763625039866398"/>
    <n v="167230.15420726521"/>
    <x v="1"/>
    <x v="0"/>
  </r>
  <r>
    <s v="RES-0024"/>
    <x v="0"/>
    <n v="143.1074544349614"/>
    <x v="3"/>
    <x v="1"/>
    <n v="86.657848809778585"/>
    <n v="88726.621749676051"/>
    <x v="0"/>
    <x v="0"/>
  </r>
  <r>
    <s v="RES-0025"/>
    <x v="0"/>
    <n v="185.2228240942903"/>
    <x v="2"/>
    <x v="2"/>
    <n v="74.019852990682651"/>
    <n v="114838.15093846001"/>
    <x v="0"/>
    <x v="0"/>
  </r>
  <r>
    <s v="RES-0026"/>
    <x v="0"/>
    <n v="166.81968672974929"/>
    <x v="3"/>
    <x v="1"/>
    <n v="87.142251430234921"/>
    <n v="103428.20577244461"/>
    <x v="0"/>
    <x v="0"/>
  </r>
  <r>
    <s v="RES-0027"/>
    <x v="0"/>
    <n v="277.37522996048239"/>
    <x v="0"/>
    <x v="3"/>
    <n v="96.474661539502833"/>
    <n v="171972.64257549911"/>
    <x v="1"/>
    <x v="0"/>
  </r>
  <r>
    <s v="RES-0028"/>
    <x v="0"/>
    <n v="210.08689989148829"/>
    <x v="0"/>
    <x v="2"/>
    <n v="103.1637330586406"/>
    <n v="130253.8779327228"/>
    <x v="0"/>
    <x v="0"/>
  </r>
  <r>
    <s v="RES-0029"/>
    <x v="0"/>
    <n v="155.11412193567199"/>
    <x v="0"/>
    <x v="3"/>
    <n v="52.025182367882849"/>
    <n v="96170.755600116652"/>
    <x v="0"/>
    <x v="0"/>
  </r>
  <r>
    <s v="RES-0030"/>
    <x v="0"/>
    <n v="160.34248900331991"/>
    <x v="4"/>
    <x v="4"/>
    <n v="62.768038915033422"/>
    <n v="99412.343182058306"/>
    <x v="0"/>
    <x v="0"/>
  </r>
  <r>
    <s v="RES-0031"/>
    <x v="0"/>
    <n v="156.47351081207049"/>
    <x v="0"/>
    <x v="4"/>
    <n v="50.729701037357628"/>
    <n v="97013.576703483734"/>
    <x v="0"/>
    <x v="0"/>
  </r>
  <r>
    <s v="RES-0032"/>
    <x v="0"/>
    <n v="127.7817027263356"/>
    <x v="3"/>
    <x v="0"/>
    <n v="69.867135607369519"/>
    <n v="79224.655690328058"/>
    <x v="0"/>
    <x v="0"/>
  </r>
  <r>
    <s v="RES-0033"/>
    <x v="0"/>
    <n v="114.2240522831187"/>
    <x v="2"/>
    <x v="1"/>
    <n v="98.297686438520245"/>
    <n v="70818.912415533574"/>
    <x v="0"/>
    <x v="0"/>
  </r>
  <r>
    <s v="RES-0034"/>
    <x v="0"/>
    <n v="192.8963298056853"/>
    <x v="0"/>
    <x v="4"/>
    <n v="39.553701336085297"/>
    <n v="119595.7244795249"/>
    <x v="0"/>
    <x v="0"/>
  </r>
  <r>
    <s v="RES-0035"/>
    <x v="0"/>
    <n v="179.07099959929329"/>
    <x v="2"/>
    <x v="3"/>
    <n v="79.452471088296832"/>
    <n v="111024.01975156181"/>
    <x v="0"/>
    <x v="0"/>
  </r>
  <r>
    <s v="RES-0036"/>
    <x v="0"/>
    <n v="134.50037276890549"/>
    <x v="5"/>
    <x v="1"/>
    <n v="89.148312974382847"/>
    <n v="83390.231116721407"/>
    <x v="0"/>
    <x v="0"/>
  </r>
  <r>
    <s v="RES-0037"/>
    <x v="0"/>
    <n v="183.6138125964616"/>
    <x v="1"/>
    <x v="0"/>
    <n v="129.26484224970571"/>
    <n v="113840.5638098062"/>
    <x v="0"/>
    <x v="0"/>
  </r>
  <r>
    <s v="RES-0038"/>
    <x v="0"/>
    <n v="254.22096437618771"/>
    <x v="3"/>
    <x v="0"/>
    <n v="51.470422305488952"/>
    <n v="157616.99791323641"/>
    <x v="1"/>
    <x v="0"/>
  </r>
  <r>
    <s v="RES-0039"/>
    <x v="0"/>
    <n v="200.38925785119861"/>
    <x v="2"/>
    <x v="2"/>
    <n v="79.852397001108542"/>
    <n v="124241.3398677432"/>
    <x v="0"/>
    <x v="0"/>
  </r>
  <r>
    <s v="RES-0040"/>
    <x v="0"/>
    <n v="167.1405310046284"/>
    <x v="2"/>
    <x v="0"/>
    <n v="66.216115790715094"/>
    <n v="103627.1292228696"/>
    <x v="0"/>
    <x v="0"/>
  </r>
  <r>
    <s v="RES-0041"/>
    <x v="0"/>
    <n v="264.31231835269119"/>
    <x v="3"/>
    <x v="4"/>
    <n v="107.84651506983811"/>
    <n v="163873.63737866859"/>
    <x v="1"/>
    <x v="0"/>
  </r>
  <r>
    <s v="RES-0042"/>
    <x v="0"/>
    <n v="181.68596780089209"/>
    <x v="3"/>
    <x v="1"/>
    <n v="56.058258733233941"/>
    <n v="112645.3000365531"/>
    <x v="0"/>
    <x v="0"/>
  </r>
  <r>
    <s v="RES-0043"/>
    <x v="0"/>
    <n v="282.39629722070771"/>
    <x v="1"/>
    <x v="1"/>
    <n v="97.471788312707588"/>
    <n v="175085.70427683881"/>
    <x v="0"/>
    <x v="0"/>
  </r>
  <r>
    <s v="RES-0044"/>
    <x v="0"/>
    <n v="147.83039398925871"/>
    <x v="1"/>
    <x v="4"/>
    <n v="101.9305771298976"/>
    <n v="91654.844273340364"/>
    <x v="0"/>
    <x v="0"/>
  </r>
  <r>
    <s v="RES-0045"/>
    <x v="0"/>
    <n v="124.8345459459718"/>
    <x v="4"/>
    <x v="4"/>
    <n v="110.9986881003508"/>
    <n v="77397.418486502516"/>
    <x v="0"/>
    <x v="0"/>
  </r>
  <r>
    <s v="RES-0046"/>
    <x v="0"/>
    <n v="250.1524588171574"/>
    <x v="2"/>
    <x v="3"/>
    <n v="97.466339381788529"/>
    <n v="155094.52446663761"/>
    <x v="0"/>
    <x v="0"/>
  </r>
  <r>
    <s v="RES-0047"/>
    <x v="0"/>
    <n v="228.81103304218021"/>
    <x v="0"/>
    <x v="4"/>
    <n v="55.3827136713209"/>
    <n v="141862.84048615169"/>
    <x v="0"/>
    <x v="0"/>
  </r>
  <r>
    <s v="RES-0048"/>
    <x v="0"/>
    <n v="77.368225288498138"/>
    <x v="5"/>
    <x v="2"/>
    <n v="82.379569837919703"/>
    <n v="47968.299678868847"/>
    <x v="0"/>
    <x v="0"/>
  </r>
  <r>
    <s v="RES-0049"/>
    <x v="0"/>
    <n v="240.02913646572631"/>
    <x v="2"/>
    <x v="4"/>
    <n v="83.048417245185192"/>
    <n v="148818.06460875031"/>
    <x v="0"/>
    <x v="0"/>
  </r>
  <r>
    <s v="RES-0050"/>
    <x v="0"/>
    <n v="257.96380885586927"/>
    <x v="0"/>
    <x v="4"/>
    <n v="62.657076879008933"/>
    <n v="159937.56149063891"/>
    <x v="1"/>
    <x v="0"/>
  </r>
  <r>
    <s v="RES-0051"/>
    <x v="0"/>
    <n v="139.19851670529059"/>
    <x v="2"/>
    <x v="2"/>
    <n v="84.645073943220069"/>
    <n v="86303.080357280152"/>
    <x v="0"/>
    <x v="0"/>
  </r>
  <r>
    <s v="RES-0052"/>
    <x v="0"/>
    <n v="69.011823770146108"/>
    <x v="4"/>
    <x v="4"/>
    <n v="103.37262486901071"/>
    <n v="42787.330737490593"/>
    <x v="0"/>
    <x v="0"/>
  </r>
  <r>
    <s v="RES-0053"/>
    <x v="0"/>
    <n v="291.94647066868538"/>
    <x v="3"/>
    <x v="4"/>
    <n v="89.476658418235758"/>
    <n v="181006.81181458489"/>
    <x v="1"/>
    <x v="0"/>
  </r>
  <r>
    <s v="RES-0054"/>
    <x v="0"/>
    <n v="100.1955560691129"/>
    <x v="3"/>
    <x v="1"/>
    <n v="79.494247488577443"/>
    <n v="62121.244762850001"/>
    <x v="0"/>
    <x v="0"/>
  </r>
  <r>
    <s v="RES-0055"/>
    <x v="0"/>
    <n v="229.3236095996694"/>
    <x v="1"/>
    <x v="1"/>
    <n v="117.93585965307889"/>
    <n v="142180.63795179501"/>
    <x v="0"/>
    <x v="0"/>
  </r>
  <r>
    <s v="RES-0056"/>
    <x v="0"/>
    <n v="100.8857903545132"/>
    <x v="3"/>
    <x v="0"/>
    <n v="94.407744840763939"/>
    <n v="62549.19001979821"/>
    <x v="0"/>
    <x v="0"/>
  </r>
  <r>
    <s v="RES-0057"/>
    <x v="0"/>
    <n v="234.63073310968011"/>
    <x v="3"/>
    <x v="0"/>
    <n v="79.405492846252201"/>
    <n v="145471.05452800161"/>
    <x v="0"/>
    <x v="0"/>
  </r>
  <r>
    <s v="RES-0058"/>
    <x v="0"/>
    <n v="344.06532954370448"/>
    <x v="3"/>
    <x v="0"/>
    <n v="81.875308603038931"/>
    <n v="213320.50431709681"/>
    <x v="1"/>
    <x v="0"/>
  </r>
  <r>
    <s v="RES-0059"/>
    <x v="0"/>
    <n v="179.71824031958641"/>
    <x v="3"/>
    <x v="4"/>
    <n v="48.583760329447692"/>
    <n v="111425.30899814361"/>
    <x v="0"/>
    <x v="0"/>
  </r>
  <r>
    <s v="RES-0060"/>
    <x v="0"/>
    <n v="73.004936270068569"/>
    <x v="0"/>
    <x v="2"/>
    <n v="75.13731079185969"/>
    <n v="45263.060487442512"/>
    <x v="0"/>
    <x v="0"/>
  </r>
  <r>
    <s v="RES-0061"/>
    <x v="0"/>
    <n v="208.39425747441271"/>
    <x v="4"/>
    <x v="4"/>
    <n v="78.543421746862549"/>
    <n v="129204.4396341359"/>
    <x v="0"/>
    <x v="0"/>
  </r>
  <r>
    <s v="RES-0062"/>
    <x v="0"/>
    <n v="166.95258138575849"/>
    <x v="2"/>
    <x v="4"/>
    <n v="70.494853031990488"/>
    <n v="103510.60045917029"/>
    <x v="0"/>
    <x v="0"/>
  </r>
  <r>
    <s v="RES-0063"/>
    <x v="0"/>
    <n v="124.4372028473113"/>
    <x v="3"/>
    <x v="3"/>
    <n v="69.740693647287571"/>
    <n v="77151.065765333013"/>
    <x v="0"/>
    <x v="0"/>
  </r>
  <r>
    <s v="RES-0064"/>
    <x v="0"/>
    <n v="218.10675305411871"/>
    <x v="3"/>
    <x v="1"/>
    <n v="58.39598259919029"/>
    <n v="135226.18689355359"/>
    <x v="0"/>
    <x v="0"/>
  </r>
  <r>
    <s v="RES-0065"/>
    <x v="0"/>
    <n v="118.4700078167906"/>
    <x v="0"/>
    <x v="4"/>
    <n v="56.339207773298952"/>
    <n v="73451.404846410194"/>
    <x v="0"/>
    <x v="0"/>
  </r>
  <r>
    <s v="RES-0066"/>
    <x v="0"/>
    <n v="122.45951421439329"/>
    <x v="2"/>
    <x v="3"/>
    <n v="107.6400920834389"/>
    <n v="75924.898812923828"/>
    <x v="0"/>
    <x v="0"/>
  </r>
  <r>
    <s v="RES-0067"/>
    <x v="0"/>
    <n v="198.26694719225119"/>
    <x v="4"/>
    <x v="3"/>
    <n v="85.144149819602134"/>
    <n v="122925.5072591957"/>
    <x v="0"/>
    <x v="0"/>
  </r>
  <r>
    <s v="RES-0068"/>
    <x v="0"/>
    <n v="146.643306133523"/>
    <x v="0"/>
    <x v="2"/>
    <n v="77.445303430722277"/>
    <n v="90918.849802784243"/>
    <x v="0"/>
    <x v="0"/>
  </r>
  <r>
    <s v="RES-0069"/>
    <x v="0"/>
    <n v="86.36657565376386"/>
    <x v="3"/>
    <x v="1"/>
    <n v="120.0069617821221"/>
    <n v="53547.276905333587"/>
    <x v="0"/>
    <x v="0"/>
  </r>
  <r>
    <s v="RES-0070"/>
    <x v="0"/>
    <n v="318.8795140004105"/>
    <x v="2"/>
    <x v="3"/>
    <n v="42.654696148165037"/>
    <n v="197705.29868025449"/>
    <x v="0"/>
    <x v="0"/>
  </r>
  <r>
    <s v="RES-0071"/>
    <x v="0"/>
    <n v="155.23430320859359"/>
    <x v="1"/>
    <x v="1"/>
    <n v="91.912873036086424"/>
    <n v="96245.267989328044"/>
    <x v="0"/>
    <x v="0"/>
  </r>
  <r>
    <s v="RES-0072"/>
    <x v="0"/>
    <n v="183.85680114572779"/>
    <x v="0"/>
    <x v="2"/>
    <n v="58.445104441413868"/>
    <n v="113991.2167103512"/>
    <x v="0"/>
    <x v="0"/>
  </r>
  <r>
    <s v="RES-0073"/>
    <x v="0"/>
    <n v="177.14137733057731"/>
    <x v="0"/>
    <x v="2"/>
    <n v="90.373889154355595"/>
    <n v="109827.653944958"/>
    <x v="0"/>
    <x v="0"/>
  </r>
  <r>
    <s v="RES-0074"/>
    <x v="0"/>
    <n v="279.82618736689511"/>
    <x v="2"/>
    <x v="0"/>
    <n v="65.215271370897852"/>
    <n v="173492.23616747491"/>
    <x v="0"/>
    <x v="0"/>
  </r>
  <r>
    <s v="RES-0075"/>
    <x v="0"/>
    <n v="173.56833149033241"/>
    <x v="3"/>
    <x v="3"/>
    <n v="70.275654284937517"/>
    <n v="107612.36552400611"/>
    <x v="0"/>
    <x v="0"/>
  </r>
  <r>
    <s v="RES-0076"/>
    <x v="0"/>
    <n v="133.69085533459469"/>
    <x v="2"/>
    <x v="4"/>
    <n v="113.2260346121631"/>
    <n v="82888.330307448705"/>
    <x v="0"/>
    <x v="0"/>
  </r>
  <r>
    <s v="RES-0077"/>
    <x v="0"/>
    <n v="87.070279210554475"/>
    <x v="1"/>
    <x v="4"/>
    <n v="73.137418717918038"/>
    <n v="53983.573110543774"/>
    <x v="0"/>
    <x v="0"/>
  </r>
  <r>
    <s v="RES-0078"/>
    <x v="0"/>
    <n v="104.34696273989729"/>
    <x v="4"/>
    <x v="0"/>
    <n v="98.357238941095517"/>
    <n v="64695.11689873632"/>
    <x v="0"/>
    <x v="0"/>
  </r>
  <r>
    <s v="RES-0079"/>
    <x v="0"/>
    <n v="100.3900940318462"/>
    <x v="2"/>
    <x v="1"/>
    <n v="116.87431595503691"/>
    <n v="62241.858299744628"/>
    <x v="0"/>
    <x v="0"/>
  </r>
  <r>
    <s v="RES-0080"/>
    <x v="0"/>
    <n v="165.75648232759991"/>
    <x v="1"/>
    <x v="0"/>
    <n v="117.4401136094461"/>
    <n v="102769.0190431119"/>
    <x v="0"/>
    <x v="0"/>
  </r>
  <r>
    <s v="RES-0081"/>
    <x v="0"/>
    <n v="102.3034515312084"/>
    <x v="3"/>
    <x v="3"/>
    <n v="77.897629905071724"/>
    <n v="63428.139949349214"/>
    <x v="0"/>
    <x v="0"/>
  </r>
  <r>
    <s v="RES-0082"/>
    <x v="0"/>
    <n v="272.584059111545"/>
    <x v="1"/>
    <x v="3"/>
    <n v="106.4652761430247"/>
    <n v="169002.11664915789"/>
    <x v="0"/>
    <x v="0"/>
  </r>
  <r>
    <s v="RES-0083"/>
    <x v="0"/>
    <n v="183.51053413841069"/>
    <x v="0"/>
    <x v="0"/>
    <n v="126.9599385690065"/>
    <n v="113776.53116581459"/>
    <x v="0"/>
    <x v="0"/>
  </r>
  <r>
    <s v="RES-0084"/>
    <x v="0"/>
    <n v="238.35797201392751"/>
    <x v="4"/>
    <x v="3"/>
    <n v="110.8894967741558"/>
    <n v="147781.94264863501"/>
    <x v="0"/>
    <x v="0"/>
  </r>
  <r>
    <s v="RES-0085"/>
    <x v="0"/>
    <n v="184.18812509940111"/>
    <x v="4"/>
    <x v="2"/>
    <n v="72.293728062764799"/>
    <n v="114196.6375616287"/>
    <x v="0"/>
    <x v="0"/>
  </r>
  <r>
    <s v="RES-0086"/>
    <x v="0"/>
    <n v="275.16100896872109"/>
    <x v="3"/>
    <x v="1"/>
    <n v="55.243690023463017"/>
    <n v="170599.8255606071"/>
    <x v="1"/>
    <x v="0"/>
  </r>
  <r>
    <s v="RES-0087"/>
    <x v="0"/>
    <n v="206.77736088011511"/>
    <x v="0"/>
    <x v="3"/>
    <n v="102.72484634238531"/>
    <n v="128201.9637456714"/>
    <x v="0"/>
    <x v="0"/>
  </r>
  <r>
    <s v="RES-0088"/>
    <x v="0"/>
    <n v="139.86151036099889"/>
    <x v="2"/>
    <x v="3"/>
    <n v="62.638315491910248"/>
    <n v="86714.13642381932"/>
    <x v="0"/>
    <x v="0"/>
  </r>
  <r>
    <s v="RES-0089"/>
    <x v="0"/>
    <n v="186.61797471800531"/>
    <x v="2"/>
    <x v="3"/>
    <n v="71.399492283001678"/>
    <n v="115703.1443251633"/>
    <x v="0"/>
    <x v="0"/>
  </r>
  <r>
    <s v="RES-0090"/>
    <x v="0"/>
    <n v="233.09942803119989"/>
    <x v="1"/>
    <x v="3"/>
    <n v="70.709405027100644"/>
    <n v="144521.64537934391"/>
    <x v="0"/>
    <x v="0"/>
  </r>
  <r>
    <s v="RES-0091"/>
    <x v="0"/>
    <n v="178.29471254405601"/>
    <x v="3"/>
    <x v="3"/>
    <n v="45.671511081120563"/>
    <n v="110542.7217773147"/>
    <x v="0"/>
    <x v="0"/>
  </r>
  <r>
    <s v="RES-0092"/>
    <x v="0"/>
    <n v="233.975992525995"/>
    <x v="0"/>
    <x v="0"/>
    <n v="86.14599041753219"/>
    <n v="145065.11536611689"/>
    <x v="0"/>
    <x v="0"/>
  </r>
  <r>
    <s v="RES-0093"/>
    <x v="0"/>
    <n v="183.044637531316"/>
    <x v="3"/>
    <x v="1"/>
    <n v="89.891997837634293"/>
    <n v="113487.67526941589"/>
    <x v="0"/>
    <x v="0"/>
  </r>
  <r>
    <s v="RES-0094"/>
    <x v="0"/>
    <n v="178.74590436215109"/>
    <x v="3"/>
    <x v="0"/>
    <n v="82.346547666175638"/>
    <n v="110822.4607045337"/>
    <x v="0"/>
    <x v="0"/>
  </r>
  <r>
    <s v="RES-0095"/>
    <x v="0"/>
    <n v="225.86869411954271"/>
    <x v="0"/>
    <x v="1"/>
    <n v="57.776723745118048"/>
    <n v="140038.59035411649"/>
    <x v="0"/>
    <x v="0"/>
  </r>
  <r>
    <s v="RES-0096"/>
    <x v="0"/>
    <n v="258.32872842925968"/>
    <x v="2"/>
    <x v="1"/>
    <n v="80.420076832655184"/>
    <n v="160163.81162614099"/>
    <x v="0"/>
    <x v="0"/>
  </r>
  <r>
    <s v="RES-0097"/>
    <x v="0"/>
    <n v="203.52251338395581"/>
    <x v="3"/>
    <x v="2"/>
    <n v="77.509495048126311"/>
    <n v="126183.9582980526"/>
    <x v="0"/>
    <x v="0"/>
  </r>
  <r>
    <s v="RES-0098"/>
    <x v="0"/>
    <n v="294.73905839039821"/>
    <x v="3"/>
    <x v="1"/>
    <n v="101.3045416509384"/>
    <n v="182738.2162020469"/>
    <x v="1"/>
    <x v="0"/>
  </r>
  <r>
    <s v="RES-0099"/>
    <x v="0"/>
    <n v="247.41250690149101"/>
    <x v="2"/>
    <x v="0"/>
    <n v="122.86410376227779"/>
    <n v="153395.7542789244"/>
    <x v="0"/>
    <x v="0"/>
  </r>
  <r>
    <s v="RES-0100"/>
    <x v="0"/>
    <n v="217.44718902312931"/>
    <x v="1"/>
    <x v="3"/>
    <n v="92.566910185285593"/>
    <n v="134817.2571943402"/>
    <x v="0"/>
    <x v="0"/>
  </r>
  <r>
    <s v="RES-0101"/>
    <x v="0"/>
    <n v="288.81999455273439"/>
    <x v="4"/>
    <x v="4"/>
    <n v="88.091657902350491"/>
    <n v="179068.39662269529"/>
    <x v="1"/>
    <x v="0"/>
  </r>
  <r>
    <s v="RES-0102"/>
    <x v="0"/>
    <n v="216.8304804885255"/>
    <x v="2"/>
    <x v="0"/>
    <n v="107.15761576199981"/>
    <n v="134434.8979028858"/>
    <x v="0"/>
    <x v="0"/>
  </r>
  <r>
    <s v="RES-0103"/>
    <x v="0"/>
    <n v="149.6734635724882"/>
    <x v="0"/>
    <x v="3"/>
    <n v="52.86429031162875"/>
    <n v="92797.547414942688"/>
    <x v="0"/>
    <x v="0"/>
  </r>
  <r>
    <s v="RES-0104"/>
    <x v="0"/>
    <n v="249.2612603045354"/>
    <x v="4"/>
    <x v="4"/>
    <n v="70.45236538849359"/>
    <n v="154541.98138881201"/>
    <x v="1"/>
    <x v="0"/>
  </r>
  <r>
    <s v="RES-0105"/>
    <x v="0"/>
    <n v="75.402885167294471"/>
    <x v="0"/>
    <x v="1"/>
    <n v="101.3895590408174"/>
    <n v="46749.788803722571"/>
    <x v="0"/>
    <x v="0"/>
  </r>
  <r>
    <s v="RES-0106"/>
    <x v="0"/>
    <n v="198.6544539358803"/>
    <x v="3"/>
    <x v="3"/>
    <n v="109.50712433899101"/>
    <n v="123165.7614402458"/>
    <x v="0"/>
    <x v="0"/>
  </r>
  <r>
    <s v="RES-0107"/>
    <x v="0"/>
    <n v="136.53997227917401"/>
    <x v="2"/>
    <x v="3"/>
    <n v="42.484427228721138"/>
    <n v="84654.782813087906"/>
    <x v="0"/>
    <x v="0"/>
  </r>
  <r>
    <s v="RES-0108"/>
    <x v="0"/>
    <n v="139.0594439327908"/>
    <x v="2"/>
    <x v="0"/>
    <n v="79.036090289283734"/>
    <n v="86216.855238330274"/>
    <x v="0"/>
    <x v="0"/>
  </r>
  <r>
    <s v="RES-0109"/>
    <x v="0"/>
    <n v="213.28156765341771"/>
    <x v="3"/>
    <x v="2"/>
    <n v="94.663467294887042"/>
    <n v="132234.57194511901"/>
    <x v="0"/>
    <x v="0"/>
  </r>
  <r>
    <s v="RES-0110"/>
    <x v="0"/>
    <n v="173.47439109258849"/>
    <x v="2"/>
    <x v="4"/>
    <n v="88.034234441978825"/>
    <n v="107554.1224774049"/>
    <x v="0"/>
    <x v="0"/>
  </r>
  <r>
    <s v="RES-0111"/>
    <x v="0"/>
    <n v="193.445548908625"/>
    <x v="1"/>
    <x v="1"/>
    <n v="80.2518480156359"/>
    <n v="119936.24032334751"/>
    <x v="0"/>
    <x v="0"/>
  </r>
  <r>
    <s v="RES-0112"/>
    <x v="0"/>
    <n v="151.68481552259149"/>
    <x v="2"/>
    <x v="4"/>
    <n v="84.344129557861294"/>
    <n v="94044.585624006737"/>
    <x v="0"/>
    <x v="0"/>
  </r>
  <r>
    <s v="RES-0113"/>
    <x v="0"/>
    <n v="154.08346790349759"/>
    <x v="3"/>
    <x v="1"/>
    <n v="117.1993401297386"/>
    <n v="95531.750100168545"/>
    <x v="0"/>
    <x v="0"/>
  </r>
  <r>
    <s v="RES-0114"/>
    <x v="0"/>
    <n v="173.34408386222941"/>
    <x v="3"/>
    <x v="3"/>
    <n v="99.526182529622048"/>
    <n v="107473.3319945822"/>
    <x v="0"/>
    <x v="0"/>
  </r>
  <r>
    <s v="RES-0115"/>
    <x v="0"/>
    <n v="170.53656250475379"/>
    <x v="3"/>
    <x v="3"/>
    <n v="52.898840889641363"/>
    <n v="105732.6687529473"/>
    <x v="0"/>
    <x v="0"/>
  </r>
  <r>
    <s v="RES-0116"/>
    <x v="0"/>
    <n v="132.10588691810801"/>
    <x v="2"/>
    <x v="1"/>
    <n v="53.243103523832431"/>
    <n v="81905.649889226974"/>
    <x v="0"/>
    <x v="0"/>
  </r>
  <r>
    <s v="RES-0117"/>
    <x v="0"/>
    <n v="200.50535854662959"/>
    <x v="2"/>
    <x v="2"/>
    <n v="117.5234167843177"/>
    <n v="124313.32229891029"/>
    <x v="0"/>
    <x v="0"/>
  </r>
  <r>
    <s v="RES-0118"/>
    <x v="0"/>
    <n v="89.125509371025743"/>
    <x v="2"/>
    <x v="1"/>
    <n v="93.593193383268371"/>
    <n v="55257.815810035958"/>
    <x v="0"/>
    <x v="0"/>
  </r>
  <r>
    <s v="RES-0119"/>
    <x v="0"/>
    <n v="224.51778099176789"/>
    <x v="3"/>
    <x v="3"/>
    <n v="109.5331725085926"/>
    <n v="139201.02421489611"/>
    <x v="0"/>
    <x v="0"/>
  </r>
  <r>
    <s v="RES-0120"/>
    <x v="0"/>
    <n v="106.09615394941051"/>
    <x v="3"/>
    <x v="4"/>
    <n v="83.791698403211782"/>
    <n v="65779.615448634489"/>
    <x v="0"/>
    <x v="0"/>
  </r>
  <r>
    <s v="RES-0121"/>
    <x v="0"/>
    <n v="200.43691507730159"/>
    <x v="3"/>
    <x v="3"/>
    <n v="79.724440894656169"/>
    <n v="124270.887347927"/>
    <x v="0"/>
    <x v="0"/>
  </r>
  <r>
    <s v="RES-0122"/>
    <x v="0"/>
    <n v="200.45533191353721"/>
    <x v="0"/>
    <x v="0"/>
    <n v="78.271729863367725"/>
    <n v="124282.3057863931"/>
    <x v="0"/>
    <x v="0"/>
  </r>
  <r>
    <s v="RES-0123"/>
    <x v="0"/>
    <n v="193.12098553656841"/>
    <x v="3"/>
    <x v="0"/>
    <n v="70.312486160613929"/>
    <n v="119735.0110326724"/>
    <x v="0"/>
    <x v="0"/>
  </r>
  <r>
    <s v="RES-0124"/>
    <x v="0"/>
    <n v="180.314621983091"/>
    <x v="0"/>
    <x v="0"/>
    <n v="80.939611875294844"/>
    <n v="111795.06562951639"/>
    <x v="0"/>
    <x v="0"/>
  </r>
  <r>
    <s v="RES-0125"/>
    <x v="0"/>
    <n v="141.3434891899231"/>
    <x v="2"/>
    <x v="4"/>
    <n v="107.1194077061638"/>
    <n v="87632.963297752343"/>
    <x v="0"/>
    <x v="0"/>
  </r>
  <r>
    <s v="RES-0126"/>
    <x v="0"/>
    <n v="97.884593067488566"/>
    <x v="3"/>
    <x v="3"/>
    <n v="90.709836199504096"/>
    <n v="60688.44770184291"/>
    <x v="0"/>
    <x v="0"/>
  </r>
  <r>
    <s v="RES-0127"/>
    <x v="0"/>
    <n v="130.32641526505719"/>
    <x v="3"/>
    <x v="3"/>
    <n v="73.922711291381461"/>
    <n v="80802.37746433547"/>
    <x v="0"/>
    <x v="0"/>
  </r>
  <r>
    <s v="RES-0128"/>
    <x v="0"/>
    <n v="256.52779491921717"/>
    <x v="2"/>
    <x v="4"/>
    <n v="78.168678787003259"/>
    <n v="159047.2328499147"/>
    <x v="0"/>
    <x v="0"/>
  </r>
  <r>
    <s v="RES-0129"/>
    <x v="0"/>
    <n v="303.64487549291931"/>
    <x v="0"/>
    <x v="4"/>
    <n v="115.1068168488641"/>
    <n v="188259.8228056099"/>
    <x v="1"/>
    <x v="0"/>
  </r>
  <r>
    <s v="RES-0130"/>
    <x v="0"/>
    <n v="146.20448331237819"/>
    <x v="3"/>
    <x v="0"/>
    <n v="130.78515582421781"/>
    <n v="90646.779653674486"/>
    <x v="0"/>
    <x v="0"/>
  </r>
  <r>
    <s v="RES-0131"/>
    <x v="0"/>
    <n v="269.34271043306882"/>
    <x v="2"/>
    <x v="2"/>
    <n v="97.556503369602268"/>
    <n v="166992.48046850259"/>
    <x v="0"/>
    <x v="0"/>
  </r>
  <r>
    <s v="RES-0132"/>
    <x v="0"/>
    <n v="183.24425245562921"/>
    <x v="3"/>
    <x v="1"/>
    <n v="84.807023121549548"/>
    <n v="113611.4365224901"/>
    <x v="0"/>
    <x v="0"/>
  </r>
  <r>
    <s v="RES-0133"/>
    <x v="0"/>
    <n v="195.07169833318039"/>
    <x v="3"/>
    <x v="4"/>
    <n v="70.924066700556878"/>
    <n v="120944.4529665719"/>
    <x v="0"/>
    <x v="0"/>
  </r>
  <r>
    <s v="RES-0134"/>
    <x v="0"/>
    <n v="150.797130237435"/>
    <x v="3"/>
    <x v="1"/>
    <n v="106.6889128172827"/>
    <n v="93494.220747209722"/>
    <x v="0"/>
    <x v="0"/>
  </r>
  <r>
    <s v="RES-0135"/>
    <x v="0"/>
    <n v="238.11770907764071"/>
    <x v="3"/>
    <x v="4"/>
    <n v="92.914655774464947"/>
    <n v="147632.9796281372"/>
    <x v="0"/>
    <x v="0"/>
  </r>
  <r>
    <s v="RES-0136"/>
    <x v="0"/>
    <n v="77.797053638690727"/>
    <x v="3"/>
    <x v="3"/>
    <n v="78.889046022067618"/>
    <n v="48234.173255988251"/>
    <x v="0"/>
    <x v="0"/>
  </r>
  <r>
    <s v="RES-0137"/>
    <x v="0"/>
    <n v="88.61034777169435"/>
    <x v="2"/>
    <x v="1"/>
    <n v="104.11830414485171"/>
    <n v="54938.415618450497"/>
    <x v="0"/>
    <x v="0"/>
  </r>
  <r>
    <s v="RES-0138"/>
    <x v="0"/>
    <n v="172.62532160691271"/>
    <x v="2"/>
    <x v="1"/>
    <n v="78.493926904897535"/>
    <n v="107027.6993962859"/>
    <x v="0"/>
    <x v="0"/>
  </r>
  <r>
    <s v="RES-0139"/>
    <x v="0"/>
    <n v="201.9958947658109"/>
    <x v="2"/>
    <x v="4"/>
    <n v="61.202404273452899"/>
    <n v="125237.45475480281"/>
    <x v="0"/>
    <x v="0"/>
  </r>
  <r>
    <s v="RES-0140"/>
    <x v="0"/>
    <n v="176.2392541636097"/>
    <x v="3"/>
    <x v="3"/>
    <n v="99.102846410024767"/>
    <n v="109268.337581438"/>
    <x v="0"/>
    <x v="0"/>
  </r>
  <r>
    <s v="RES-0141"/>
    <x v="0"/>
    <n v="98.060112810980655"/>
    <x v="0"/>
    <x v="3"/>
    <n v="90.082137193810681"/>
    <n v="60797.269942808009"/>
    <x v="0"/>
    <x v="0"/>
  </r>
  <r>
    <s v="RES-0142"/>
    <x v="0"/>
    <n v="131.0700556026907"/>
    <x v="1"/>
    <x v="4"/>
    <n v="68.819490135322866"/>
    <n v="81263.434473668211"/>
    <x v="0"/>
    <x v="0"/>
  </r>
  <r>
    <s v="RES-0143"/>
    <x v="0"/>
    <n v="51.248594409003488"/>
    <x v="0"/>
    <x v="4"/>
    <n v="90.258825015829913"/>
    <n v="31774.128533582159"/>
    <x v="0"/>
    <x v="0"/>
  </r>
  <r>
    <s v="RES-0144"/>
    <x v="0"/>
    <n v="297.88350797498327"/>
    <x v="1"/>
    <x v="4"/>
    <n v="80.705271039434578"/>
    <n v="184687.77494448971"/>
    <x v="0"/>
    <x v="0"/>
  </r>
  <r>
    <s v="RES-0145"/>
    <x v="0"/>
    <n v="297.85517801969399"/>
    <x v="3"/>
    <x v="1"/>
    <n v="76.055566582929529"/>
    <n v="184670.21037221031"/>
    <x v="1"/>
    <x v="0"/>
  </r>
  <r>
    <s v="RES-0146"/>
    <x v="0"/>
    <n v="231.08125587603061"/>
    <x v="0"/>
    <x v="0"/>
    <n v="67.592725549288957"/>
    <n v="143270.378643139"/>
    <x v="0"/>
    <x v="0"/>
  </r>
  <r>
    <s v="RES-0147"/>
    <x v="0"/>
    <n v="181.42508891986481"/>
    <x v="4"/>
    <x v="3"/>
    <n v="86.312719533624772"/>
    <n v="112483.55513031621"/>
    <x v="0"/>
    <x v="0"/>
  </r>
  <r>
    <s v="RES-0148"/>
    <x v="0"/>
    <n v="191.52542283795901"/>
    <x v="0"/>
    <x v="3"/>
    <n v="111.9422544504162"/>
    <n v="118745.7621595346"/>
    <x v="0"/>
    <x v="0"/>
  </r>
  <r>
    <s v="RES-0149"/>
    <x v="0"/>
    <n v="214.59341778334601"/>
    <x v="3"/>
    <x v="2"/>
    <n v="86.225003090870729"/>
    <n v="133047.91902567449"/>
    <x v="0"/>
    <x v="0"/>
  </r>
  <r>
    <s v="RES-0150"/>
    <x v="0"/>
    <n v="172.324944511154"/>
    <x v="3"/>
    <x v="4"/>
    <n v="60.889191187991493"/>
    <n v="106841.4655969155"/>
    <x v="0"/>
    <x v="0"/>
  </r>
  <r>
    <s v="COM-0001"/>
    <x v="1"/>
    <n v="618.67403784866804"/>
    <x v="4"/>
    <x v="4"/>
    <n v="346.09396795768811"/>
    <n v="383577.9034661742"/>
    <x v="1"/>
    <x v="0"/>
  </r>
  <r>
    <s v="COM-0002"/>
    <x v="1"/>
    <n v="656.02813472724199"/>
    <x v="3"/>
    <x v="4"/>
    <n v="213.47615971084841"/>
    <n v="406737.44353088998"/>
    <x v="1"/>
    <x v="0"/>
  </r>
  <r>
    <s v="COM-0003"/>
    <x v="1"/>
    <n v="745.0648717129443"/>
    <x v="0"/>
    <x v="4"/>
    <n v="131.14403830798571"/>
    <n v="461940.22046202549"/>
    <x v="1"/>
    <x v="0"/>
  </r>
  <r>
    <s v="COM-0004"/>
    <x v="1"/>
    <n v="587.80776415447099"/>
    <x v="0"/>
    <x v="3"/>
    <n v="299.73632637381172"/>
    <n v="364440.813775772"/>
    <x v="1"/>
    <x v="0"/>
  </r>
  <r>
    <s v="COM-0005"/>
    <x v="1"/>
    <n v="1475.3431691624689"/>
    <x v="4"/>
    <x v="3"/>
    <n v="411.27227969482198"/>
    <n v="914712.76488073089"/>
    <x v="1"/>
    <x v="0"/>
  </r>
  <r>
    <s v="COM-0006"/>
    <x v="1"/>
    <n v="587.31452398457282"/>
    <x v="4"/>
    <x v="3"/>
    <n v="189.37602152285311"/>
    <n v="364135.00487043522"/>
    <x v="1"/>
    <x v="0"/>
  </r>
  <r>
    <s v="COM-0007"/>
    <x v="1"/>
    <n v="846.63176698610857"/>
    <x v="0"/>
    <x v="4"/>
    <n v="168.96047714292891"/>
    <n v="524911.69553138735"/>
    <x v="1"/>
    <x v="0"/>
  </r>
  <r>
    <s v="COM-0008"/>
    <x v="1"/>
    <n v="741.57314817190684"/>
    <x v="0"/>
    <x v="2"/>
    <n v="280.92053060927532"/>
    <n v="459775.35186658218"/>
    <x v="1"/>
    <x v="0"/>
  </r>
  <r>
    <s v="COM-0009"/>
    <x v="1"/>
    <n v="1089.2452613434939"/>
    <x v="3"/>
    <x v="4"/>
    <n v="311.61632482283659"/>
    <n v="675332.06203296653"/>
    <x v="1"/>
    <x v="0"/>
  </r>
  <r>
    <s v="COM-0010"/>
    <x v="1"/>
    <n v="1388.5493669916891"/>
    <x v="4"/>
    <x v="3"/>
    <n v="294.03938827750619"/>
    <n v="860900.60753484722"/>
    <x v="1"/>
    <x v="0"/>
  </r>
  <r>
    <s v="COM-0011"/>
    <x v="1"/>
    <n v="1462.9961469046921"/>
    <x v="0"/>
    <x v="2"/>
    <n v="429.56897243498491"/>
    <n v="907057.6110809088"/>
    <x v="1"/>
    <x v="0"/>
  </r>
  <r>
    <s v="COM-0012"/>
    <x v="1"/>
    <n v="577.09211495546413"/>
    <x v="4"/>
    <x v="2"/>
    <n v="351.08989198701153"/>
    <n v="357797.11127238767"/>
    <x v="1"/>
    <x v="0"/>
  </r>
  <r>
    <s v="COM-0013"/>
    <x v="1"/>
    <n v="927.91675051644461"/>
    <x v="0"/>
    <x v="0"/>
    <n v="227.6546699916473"/>
    <n v="575308.3853201957"/>
    <x v="1"/>
    <x v="0"/>
  </r>
  <r>
    <s v="COM-0014"/>
    <x v="1"/>
    <n v="1079.275659582707"/>
    <x v="0"/>
    <x v="1"/>
    <n v="300.86385318477602"/>
    <n v="669150.90894127835"/>
    <x v="1"/>
    <x v="0"/>
  </r>
  <r>
    <s v="COM-0015"/>
    <x v="1"/>
    <n v="805.43457849788513"/>
    <x v="3"/>
    <x v="3"/>
    <n v="267.40318898917877"/>
    <n v="499369.43866868882"/>
    <x v="1"/>
    <x v="0"/>
  </r>
  <r>
    <s v="COM-0016"/>
    <x v="1"/>
    <n v="669.40939633108462"/>
    <x v="4"/>
    <x v="4"/>
    <n v="360.82008757082878"/>
    <n v="415033.82572527247"/>
    <x v="1"/>
    <x v="0"/>
  </r>
  <r>
    <s v="COM-0017"/>
    <x v="1"/>
    <n v="828.49778903276888"/>
    <x v="4"/>
    <x v="1"/>
    <n v="218.09451844087559"/>
    <n v="513668.62920031667"/>
    <x v="1"/>
    <x v="0"/>
  </r>
  <r>
    <s v="COM-0018"/>
    <x v="1"/>
    <n v="1023.121638154162"/>
    <x v="4"/>
    <x v="2"/>
    <n v="283.75636911656062"/>
    <n v="634335.41565558047"/>
    <x v="1"/>
    <x v="0"/>
  </r>
  <r>
    <s v="COM-0019"/>
    <x v="1"/>
    <n v="1055.188491242335"/>
    <x v="5"/>
    <x v="3"/>
    <n v="288.43807317168762"/>
    <n v="654216.86457024782"/>
    <x v="1"/>
    <x v="0"/>
  </r>
  <r>
    <s v="COM-0020"/>
    <x v="1"/>
    <n v="996.41322381362477"/>
    <x v="4"/>
    <x v="1"/>
    <n v="426.41072760601622"/>
    <n v="617776.19876444736"/>
    <x v="1"/>
    <x v="0"/>
  </r>
  <r>
    <s v="COM-0021"/>
    <x v="1"/>
    <n v="671.64518418272519"/>
    <x v="0"/>
    <x v="0"/>
    <n v="347.06628147685137"/>
    <n v="416420.01419328962"/>
    <x v="1"/>
    <x v="0"/>
  </r>
  <r>
    <s v="COM-0022"/>
    <x v="1"/>
    <n v="677.87385990755058"/>
    <x v="4"/>
    <x v="2"/>
    <n v="245.54045803435571"/>
    <n v="420281.79314268142"/>
    <x v="1"/>
    <x v="0"/>
  </r>
  <r>
    <s v="COM-0023"/>
    <x v="1"/>
    <n v="1096.0737218458769"/>
    <x v="4"/>
    <x v="1"/>
    <n v="163.41782754979209"/>
    <n v="679565.70754444355"/>
    <x v="1"/>
    <x v="0"/>
  </r>
  <r>
    <s v="COM-0024"/>
    <x v="1"/>
    <n v="1062.377310090902"/>
    <x v="0"/>
    <x v="4"/>
    <n v="476.67604206929451"/>
    <n v="658673.93225635937"/>
    <x v="1"/>
    <x v="0"/>
  </r>
  <r>
    <s v="COM-0025"/>
    <x v="1"/>
    <n v="948.07821212924875"/>
    <x v="0"/>
    <x v="0"/>
    <n v="282.47195769529088"/>
    <n v="587808.49152013427"/>
    <x v="1"/>
    <x v="0"/>
  </r>
  <r>
    <s v="COM-0026"/>
    <x v="1"/>
    <n v="920.68436743256984"/>
    <x v="3"/>
    <x v="1"/>
    <n v="361.66921551095732"/>
    <n v="570824.30780819326"/>
    <x v="1"/>
    <x v="0"/>
  </r>
  <r>
    <s v="COM-0027"/>
    <x v="1"/>
    <n v="406.42412626604761"/>
    <x v="3"/>
    <x v="0"/>
    <n v="391.50032345655433"/>
    <n v="251982.95828494951"/>
    <x v="1"/>
    <x v="0"/>
  </r>
  <r>
    <s v="COM-0028"/>
    <x v="1"/>
    <n v="1361.7474578013059"/>
    <x v="4"/>
    <x v="0"/>
    <n v="297.41357992599092"/>
    <n v="844283.42383680958"/>
    <x v="1"/>
    <x v="0"/>
  </r>
  <r>
    <s v="COM-0029"/>
    <x v="1"/>
    <n v="712.1917301379267"/>
    <x v="0"/>
    <x v="4"/>
    <n v="232.01245044281669"/>
    <n v="441558.87268551462"/>
    <x v="1"/>
    <x v="0"/>
  </r>
  <r>
    <s v="COM-0030"/>
    <x v="1"/>
    <n v="871.46987116581772"/>
    <x v="4"/>
    <x v="1"/>
    <n v="261.78740425879067"/>
    <n v="540311.32012280694"/>
    <x v="1"/>
    <x v="0"/>
  </r>
  <r>
    <s v="COM-0031"/>
    <x v="1"/>
    <n v="728.11758118306466"/>
    <x v="0"/>
    <x v="2"/>
    <n v="320.84231896592132"/>
    <n v="451432.90033350012"/>
    <x v="1"/>
    <x v="0"/>
  </r>
  <r>
    <s v="COM-0032"/>
    <x v="1"/>
    <n v="1527.159484327942"/>
    <x v="0"/>
    <x v="0"/>
    <n v="225.308951258966"/>
    <n v="946838.88028332393"/>
    <x v="1"/>
    <x v="0"/>
  </r>
  <r>
    <s v="COM-0033"/>
    <x v="1"/>
    <n v="78.120627584696763"/>
    <x v="4"/>
    <x v="1"/>
    <n v="269.15694080256708"/>
    <n v="48434.78910251199"/>
    <x v="0"/>
    <x v="0"/>
  </r>
  <r>
    <s v="COM-0034"/>
    <x v="1"/>
    <n v="1265.7709963873299"/>
    <x v="0"/>
    <x v="1"/>
    <n v="380.68823598790692"/>
    <n v="784778.01776014443"/>
    <x v="1"/>
    <x v="0"/>
  </r>
  <r>
    <s v="COM-0035"/>
    <x v="1"/>
    <n v="1204.5922145865441"/>
    <x v="5"/>
    <x v="3"/>
    <n v="328.65374762890792"/>
    <n v="746847.17304365744"/>
    <x v="1"/>
    <x v="0"/>
  </r>
  <r>
    <s v="COM-0036"/>
    <x v="1"/>
    <n v="904.15925254162937"/>
    <x v="4"/>
    <x v="2"/>
    <n v="511.48572667188398"/>
    <n v="560578.73657581024"/>
    <x v="1"/>
    <x v="0"/>
  </r>
  <r>
    <s v="COM-0037"/>
    <x v="1"/>
    <n v="587.34249195643997"/>
    <x v="5"/>
    <x v="0"/>
    <n v="316.368816761993"/>
    <n v="364152.3450129928"/>
    <x v="1"/>
    <x v="0"/>
  </r>
  <r>
    <s v="COM-0038"/>
    <x v="1"/>
    <n v="915.05831109488145"/>
    <x v="0"/>
    <x v="2"/>
    <n v="335.36933322507792"/>
    <n v="567336.15287882648"/>
    <x v="1"/>
    <x v="0"/>
  </r>
  <r>
    <s v="COM-0039"/>
    <x v="1"/>
    <n v="661.03850631376542"/>
    <x v="3"/>
    <x v="4"/>
    <n v="285.3224677122829"/>
    <n v="409843.87391453458"/>
    <x v="1"/>
    <x v="0"/>
  </r>
  <r>
    <s v="COM-0040"/>
    <x v="1"/>
    <n v="822.9317007831371"/>
    <x v="3"/>
    <x v="0"/>
    <n v="362.48586140931621"/>
    <n v="510217.654485545"/>
    <x v="1"/>
    <x v="0"/>
  </r>
  <r>
    <s v="COM-0041"/>
    <x v="1"/>
    <n v="729.26466741194872"/>
    <x v="4"/>
    <x v="4"/>
    <n v="265.66895719459268"/>
    <n v="452144.0937954082"/>
    <x v="1"/>
    <x v="0"/>
  </r>
  <r>
    <s v="COM-0042"/>
    <x v="1"/>
    <n v="866.7174736866084"/>
    <x v="4"/>
    <x v="0"/>
    <n v="387.53532147767589"/>
    <n v="537364.83368569717"/>
    <x v="1"/>
    <x v="0"/>
  </r>
  <r>
    <s v="COM-0043"/>
    <x v="1"/>
    <n v="1269.1493282646429"/>
    <x v="0"/>
    <x v="4"/>
    <n v="244.76805725585999"/>
    <n v="786872.58352407895"/>
    <x v="1"/>
    <x v="0"/>
  </r>
  <r>
    <s v="COM-0044"/>
    <x v="1"/>
    <n v="1105.6739467090799"/>
    <x v="5"/>
    <x v="3"/>
    <n v="114.3410100817496"/>
    <n v="685517.84695962979"/>
    <x v="1"/>
    <x v="0"/>
  </r>
  <r>
    <s v="COM-0045"/>
    <x v="1"/>
    <n v="383.27500723851148"/>
    <x v="5"/>
    <x v="1"/>
    <n v="77.229148417431986"/>
    <n v="237630.5044878771"/>
    <x v="1"/>
    <x v="0"/>
  </r>
  <r>
    <s v="COM-0046"/>
    <x v="1"/>
    <n v="991.50643155935222"/>
    <x v="0"/>
    <x v="0"/>
    <n v="177.6188557461754"/>
    <n v="614733.98756679834"/>
    <x v="1"/>
    <x v="0"/>
  </r>
  <r>
    <s v="COM-0047"/>
    <x v="1"/>
    <n v="780.71964093739666"/>
    <x v="4"/>
    <x v="3"/>
    <n v="355.69650918507352"/>
    <n v="484046.17738118587"/>
    <x v="1"/>
    <x v="0"/>
  </r>
  <r>
    <s v="COM-0048"/>
    <x v="1"/>
    <n v="769.33339283355087"/>
    <x v="3"/>
    <x v="0"/>
    <n v="211.47792730066641"/>
    <n v="476986.70355680148"/>
    <x v="1"/>
    <x v="0"/>
  </r>
  <r>
    <s v="COM-0049"/>
    <x v="1"/>
    <n v="676.50582312180973"/>
    <x v="0"/>
    <x v="1"/>
    <n v="227.15537242080961"/>
    <n v="419433.61033552198"/>
    <x v="1"/>
    <x v="0"/>
  </r>
  <r>
    <s v="COM-0050"/>
    <x v="1"/>
    <n v="909.42542823035649"/>
    <x v="0"/>
    <x v="0"/>
    <n v="288.45116704608461"/>
    <n v="563843.76550282107"/>
    <x v="1"/>
    <x v="0"/>
  </r>
  <r>
    <s v="COM-0051"/>
    <x v="1"/>
    <n v="419.88742826143459"/>
    <x v="4"/>
    <x v="1"/>
    <n v="417.2311804415275"/>
    <n v="260330.20552208941"/>
    <x v="1"/>
    <x v="0"/>
  </r>
  <r>
    <s v="COM-0052"/>
    <x v="1"/>
    <n v="1266.5746807120861"/>
    <x v="0"/>
    <x v="3"/>
    <n v="87.251891436050187"/>
    <n v="785276.30204149347"/>
    <x v="1"/>
    <x v="0"/>
  </r>
  <r>
    <s v="COM-0053"/>
    <x v="1"/>
    <n v="1327.515196956447"/>
    <x v="3"/>
    <x v="0"/>
    <n v="298.56611411505168"/>
    <n v="823059.42211299692"/>
    <x v="1"/>
    <x v="0"/>
  </r>
  <r>
    <s v="COM-0054"/>
    <x v="1"/>
    <n v="882.91979175633787"/>
    <x v="0"/>
    <x v="1"/>
    <n v="285.28510756728173"/>
    <n v="547410.27088892949"/>
    <x v="1"/>
    <x v="0"/>
  </r>
  <r>
    <s v="COM-0055"/>
    <x v="1"/>
    <n v="516.82724636025137"/>
    <x v="3"/>
    <x v="2"/>
    <n v="440.18163547388991"/>
    <n v="320432.89274335583"/>
    <x v="1"/>
    <x v="0"/>
  </r>
  <r>
    <s v="COM-0056"/>
    <x v="1"/>
    <n v="1216.661003862381"/>
    <x v="0"/>
    <x v="1"/>
    <n v="126.0541148730682"/>
    <n v="754329.82239467627"/>
    <x v="1"/>
    <x v="0"/>
  </r>
  <r>
    <s v="COM-0057"/>
    <x v="1"/>
    <n v="1621.411707906635"/>
    <x v="0"/>
    <x v="0"/>
    <n v="311.92042935202602"/>
    <n v="1005275.258902114"/>
    <x v="1"/>
    <x v="0"/>
  </r>
  <r>
    <s v="COM-0058"/>
    <x v="1"/>
    <n v="1000.1432558261901"/>
    <x v="0"/>
    <x v="3"/>
    <n v="215.73930234840029"/>
    <n v="620088.81861223758"/>
    <x v="1"/>
    <x v="0"/>
  </r>
  <r>
    <s v="COM-0059"/>
    <x v="1"/>
    <n v="1224.9415958233651"/>
    <x v="5"/>
    <x v="2"/>
    <n v="333.62596697476158"/>
    <n v="759463.78941048612"/>
    <x v="1"/>
    <x v="0"/>
  </r>
  <r>
    <s v="COM-0060"/>
    <x v="1"/>
    <n v="525.68100172003074"/>
    <x v="0"/>
    <x v="3"/>
    <n v="349.2748485555411"/>
    <n v="325922.22106641898"/>
    <x v="1"/>
    <x v="0"/>
  </r>
  <r>
    <s v="COM-0061"/>
    <x v="1"/>
    <n v="947.83990667263538"/>
    <x v="0"/>
    <x v="3"/>
    <n v="199.91091388917579"/>
    <n v="587660.74213703396"/>
    <x v="1"/>
    <x v="0"/>
  </r>
  <r>
    <s v="COM-0062"/>
    <x v="1"/>
    <n v="918.17842274037037"/>
    <x v="0"/>
    <x v="3"/>
    <n v="359.83843472495329"/>
    <n v="569270.6220990296"/>
    <x v="1"/>
    <x v="0"/>
  </r>
  <r>
    <s v="COM-0063"/>
    <x v="1"/>
    <n v="751.20070050405934"/>
    <x v="4"/>
    <x v="0"/>
    <n v="292.25391700852708"/>
    <n v="465744.43431251682"/>
    <x v="1"/>
    <x v="0"/>
  </r>
  <r>
    <s v="COM-0064"/>
    <x v="1"/>
    <n v="1224.0084209588761"/>
    <x v="0"/>
    <x v="2"/>
    <n v="126.40978503673129"/>
    <n v="758885.22099450312"/>
    <x v="1"/>
    <x v="0"/>
  </r>
  <r>
    <s v="COM-0065"/>
    <x v="1"/>
    <n v="743.49030170598269"/>
    <x v="4"/>
    <x v="1"/>
    <n v="320.5978587666126"/>
    <n v="460963.98705770931"/>
    <x v="1"/>
    <x v="0"/>
  </r>
  <r>
    <s v="COM-0066"/>
    <x v="1"/>
    <n v="884.26829459861187"/>
    <x v="0"/>
    <x v="1"/>
    <n v="312.02414091695022"/>
    <n v="548246.34265113936"/>
    <x v="1"/>
    <x v="0"/>
  </r>
  <r>
    <s v="COM-0067"/>
    <x v="1"/>
    <n v="1360.428773057851"/>
    <x v="4"/>
    <x v="4"/>
    <n v="307.0159586289389"/>
    <n v="843465.83929586795"/>
    <x v="1"/>
    <x v="0"/>
  </r>
  <r>
    <s v="COM-0068"/>
    <x v="1"/>
    <n v="663.14364906961498"/>
    <x v="4"/>
    <x v="2"/>
    <n v="266.54855727925832"/>
    <n v="411149.06242316129"/>
    <x v="1"/>
    <x v="0"/>
  </r>
  <r>
    <s v="COM-0069"/>
    <x v="1"/>
    <n v="1180.9075800333351"/>
    <x v="4"/>
    <x v="0"/>
    <n v="392.11402995717862"/>
    <n v="732162.69962066761"/>
    <x v="1"/>
    <x v="0"/>
  </r>
  <r>
    <s v="COM-0070"/>
    <x v="1"/>
    <n v="847.52902988137657"/>
    <x v="3"/>
    <x v="0"/>
    <n v="408.73261017684462"/>
    <n v="525467.99852645351"/>
    <x v="1"/>
    <x v="0"/>
  </r>
  <r>
    <s v="COM-0071"/>
    <x v="1"/>
    <n v="1158.7466911976931"/>
    <x v="0"/>
    <x v="3"/>
    <n v="337.80779859304351"/>
    <n v="718422.94854256965"/>
    <x v="1"/>
    <x v="0"/>
  </r>
  <r>
    <s v="COM-0072"/>
    <x v="1"/>
    <n v="722.7353304364641"/>
    <x v="0"/>
    <x v="1"/>
    <n v="248.30325105416011"/>
    <n v="448095.90487060772"/>
    <x v="1"/>
    <x v="0"/>
  </r>
  <r>
    <s v="COM-0073"/>
    <x v="1"/>
    <n v="1336.1600335497631"/>
    <x v="4"/>
    <x v="3"/>
    <n v="425.63957082089109"/>
    <n v="828419.2208008531"/>
    <x v="1"/>
    <x v="0"/>
  </r>
  <r>
    <s v="COM-0074"/>
    <x v="1"/>
    <n v="802.56955297894046"/>
    <x v="0"/>
    <x v="3"/>
    <n v="364.52745983309501"/>
    <n v="497593.12284694309"/>
    <x v="1"/>
    <x v="0"/>
  </r>
  <r>
    <s v="COM-0075"/>
    <x v="1"/>
    <n v="293.56425875220827"/>
    <x v="5"/>
    <x v="4"/>
    <n v="220.8333553940208"/>
    <n v="182009.8404263691"/>
    <x v="1"/>
    <x v="0"/>
  </r>
  <r>
    <s v="COM-0076"/>
    <x v="1"/>
    <n v="906.03002934312349"/>
    <x v="0"/>
    <x v="0"/>
    <n v="239.5693654117342"/>
    <n v="561738.61819273653"/>
    <x v="1"/>
    <x v="0"/>
  </r>
  <r>
    <s v="COM-0077"/>
    <x v="1"/>
    <n v="782.49822898888738"/>
    <x v="5"/>
    <x v="1"/>
    <n v="396.60737363442092"/>
    <n v="485148.90197311022"/>
    <x v="1"/>
    <x v="0"/>
  </r>
  <r>
    <s v="COM-0078"/>
    <x v="1"/>
    <n v="1022.190087760503"/>
    <x v="0"/>
    <x v="0"/>
    <n v="159.71410256730499"/>
    <n v="633757.85441151157"/>
    <x v="1"/>
    <x v="0"/>
  </r>
  <r>
    <s v="COM-0079"/>
    <x v="1"/>
    <n v="323.56394782742979"/>
    <x v="0"/>
    <x v="1"/>
    <n v="290.08848170075532"/>
    <n v="200609.64765300651"/>
    <x v="1"/>
    <x v="0"/>
  </r>
  <r>
    <s v="COM-0080"/>
    <x v="1"/>
    <n v="677.30865212866786"/>
    <x v="0"/>
    <x v="0"/>
    <n v="309.76078517162892"/>
    <n v="419931.36431977409"/>
    <x v="1"/>
    <x v="0"/>
  </r>
  <r>
    <s v="COM-0081"/>
    <x v="1"/>
    <n v="962.37553283529348"/>
    <x v="0"/>
    <x v="4"/>
    <n v="216.09373327346589"/>
    <n v="596672.83035788196"/>
    <x v="1"/>
    <x v="0"/>
  </r>
  <r>
    <s v="COM-0082"/>
    <x v="1"/>
    <n v="903.95362561841773"/>
    <x v="0"/>
    <x v="1"/>
    <n v="273.21181820991092"/>
    <n v="560451.24788341904"/>
    <x v="1"/>
    <x v="0"/>
  </r>
  <r>
    <s v="COM-0083"/>
    <x v="1"/>
    <n v="566.59279373907088"/>
    <x v="3"/>
    <x v="3"/>
    <n v="484.23295181784903"/>
    <n v="351287.53211822401"/>
    <x v="1"/>
    <x v="0"/>
  </r>
  <r>
    <s v="COM-0084"/>
    <x v="1"/>
    <n v="1039.7223217166561"/>
    <x v="0"/>
    <x v="3"/>
    <n v="377.80435597013837"/>
    <n v="644627.83946432697"/>
    <x v="1"/>
    <x v="0"/>
  </r>
  <r>
    <s v="COM-0085"/>
    <x v="1"/>
    <n v="757.66431499605631"/>
    <x v="4"/>
    <x v="4"/>
    <n v="247.2881262419038"/>
    <n v="469751.87529755489"/>
    <x v="1"/>
    <x v="0"/>
  </r>
  <r>
    <s v="COM-0086"/>
    <x v="1"/>
    <n v="454.19563325877829"/>
    <x v="0"/>
    <x v="1"/>
    <n v="281.9003824793059"/>
    <n v="281601.29262044257"/>
    <x v="1"/>
    <x v="0"/>
  </r>
  <r>
    <s v="COM-0087"/>
    <x v="1"/>
    <n v="1095.0095553140709"/>
    <x v="4"/>
    <x v="4"/>
    <n v="349.49295677679459"/>
    <n v="678905.9242947239"/>
    <x v="1"/>
    <x v="0"/>
  </r>
  <r>
    <s v="COM-0088"/>
    <x v="1"/>
    <n v="930.11511560453607"/>
    <x v="4"/>
    <x v="4"/>
    <n v="358.75622459602403"/>
    <n v="576671.3716748124"/>
    <x v="1"/>
    <x v="0"/>
  </r>
  <r>
    <s v="COM-0089"/>
    <x v="1"/>
    <n v="978.88546573977578"/>
    <x v="0"/>
    <x v="0"/>
    <n v="316.61501497304891"/>
    <n v="606908.98875866097"/>
    <x v="1"/>
    <x v="0"/>
  </r>
  <r>
    <s v="COM-0090"/>
    <x v="1"/>
    <n v="264.25393809679531"/>
    <x v="3"/>
    <x v="4"/>
    <n v="277.64007473599679"/>
    <n v="163837.44162001309"/>
    <x v="1"/>
    <x v="0"/>
  </r>
  <r>
    <s v="COM-0091"/>
    <x v="1"/>
    <n v="792.16606382841769"/>
    <x v="0"/>
    <x v="0"/>
    <n v="287.67706272266139"/>
    <n v="491142.95957361901"/>
    <x v="1"/>
    <x v="0"/>
  </r>
  <r>
    <s v="COM-0092"/>
    <x v="1"/>
    <n v="1188.720831260543"/>
    <x v="4"/>
    <x v="3"/>
    <n v="293.56673810328061"/>
    <n v="737006.91538153659"/>
    <x v="1"/>
    <x v="0"/>
  </r>
  <r>
    <s v="COM-0093"/>
    <x v="1"/>
    <n v="1507.319801667915"/>
    <x v="4"/>
    <x v="1"/>
    <n v="327.20541044201849"/>
    <n v="934538.27703410748"/>
    <x v="1"/>
    <x v="0"/>
  </r>
  <r>
    <s v="COM-0094"/>
    <x v="1"/>
    <n v="593.26757517622855"/>
    <x v="5"/>
    <x v="1"/>
    <n v="519.3502672215933"/>
    <n v="367825.89660926169"/>
    <x v="1"/>
    <x v="0"/>
  </r>
  <r>
    <s v="COM-0095"/>
    <x v="1"/>
    <n v="1226.726837672056"/>
    <x v="3"/>
    <x v="4"/>
    <n v="228.4314158224397"/>
    <n v="760570.63935667486"/>
    <x v="1"/>
    <x v="0"/>
  </r>
  <r>
    <s v="COM-0096"/>
    <x v="1"/>
    <n v="1462.718926814222"/>
    <x v="4"/>
    <x v="4"/>
    <n v="338.81400841836711"/>
    <n v="906885.73462481762"/>
    <x v="1"/>
    <x v="0"/>
  </r>
  <r>
    <s v="COM-0097"/>
    <x v="1"/>
    <n v="930.11507976077769"/>
    <x v="0"/>
    <x v="1"/>
    <n v="371.17046364987488"/>
    <n v="576671.34945168218"/>
    <x v="1"/>
    <x v="0"/>
  </r>
  <r>
    <s v="COM-0098"/>
    <x v="1"/>
    <n v="874.68519678262726"/>
    <x v="5"/>
    <x v="1"/>
    <n v="385.23843000522811"/>
    <n v="542304.82200522895"/>
    <x v="1"/>
    <x v="0"/>
  </r>
  <r>
    <s v="COM-0099"/>
    <x v="1"/>
    <n v="842.71681603241746"/>
    <x v="4"/>
    <x v="2"/>
    <n v="255.58208006969909"/>
    <n v="522484.42594009882"/>
    <x v="1"/>
    <x v="0"/>
  </r>
  <r>
    <s v="COM-0100"/>
    <x v="1"/>
    <n v="345.45390246003132"/>
    <x v="4"/>
    <x v="4"/>
    <n v="159.3120800004682"/>
    <n v="214181.41952521939"/>
    <x v="1"/>
    <x v="0"/>
  </r>
  <r>
    <s v="COM-0101"/>
    <x v="1"/>
    <n v="759.89185357341148"/>
    <x v="0"/>
    <x v="2"/>
    <n v="235.61704666717401"/>
    <n v="471132.94921551511"/>
    <x v="1"/>
    <x v="0"/>
  </r>
  <r>
    <s v="COM-0102"/>
    <x v="1"/>
    <n v="1050.161828059551"/>
    <x v="0"/>
    <x v="0"/>
    <n v="429.11758565819548"/>
    <n v="651100.33339692187"/>
    <x v="1"/>
    <x v="0"/>
  </r>
  <r>
    <s v="COM-0103"/>
    <x v="1"/>
    <n v="839.59453378396563"/>
    <x v="0"/>
    <x v="2"/>
    <n v="318.73717860292157"/>
    <n v="520548.6109460587"/>
    <x v="1"/>
    <x v="0"/>
  </r>
  <r>
    <s v="COM-0104"/>
    <x v="1"/>
    <n v="1145.2967195429751"/>
    <x v="5"/>
    <x v="1"/>
    <n v="282.88089246195932"/>
    <n v="710083.96611664456"/>
    <x v="1"/>
    <x v="0"/>
  </r>
  <r>
    <s v="COM-0105"/>
    <x v="1"/>
    <n v="820.87012977900304"/>
    <x v="0"/>
    <x v="0"/>
    <n v="304.34551091633892"/>
    <n v="508939.48046298191"/>
    <x v="1"/>
    <x v="0"/>
  </r>
  <r>
    <s v="COM-0106"/>
    <x v="1"/>
    <n v="1200.130874315091"/>
    <x v="0"/>
    <x v="3"/>
    <n v="429.68868462301731"/>
    <n v="744081.14207535621"/>
    <x v="1"/>
    <x v="0"/>
  </r>
  <r>
    <s v="COM-0107"/>
    <x v="1"/>
    <n v="811.53654217146675"/>
    <x v="3"/>
    <x v="3"/>
    <n v="259.9088026177144"/>
    <n v="503152.6561463094"/>
    <x v="1"/>
    <x v="0"/>
  </r>
  <r>
    <s v="COM-0108"/>
    <x v="1"/>
    <n v="658.78386180804466"/>
    <x v="3"/>
    <x v="4"/>
    <n v="395.12132248860422"/>
    <n v="408445.99432098772"/>
    <x v="1"/>
    <x v="0"/>
  </r>
  <r>
    <s v="COM-0109"/>
    <x v="1"/>
    <n v="1600.5094638581329"/>
    <x v="0"/>
    <x v="1"/>
    <n v="337.56966315004041"/>
    <n v="992315.86759204231"/>
    <x v="1"/>
    <x v="0"/>
  </r>
  <r>
    <s v="COM-0110"/>
    <x v="1"/>
    <n v="1276.151274396957"/>
    <x v="4"/>
    <x v="1"/>
    <n v="254.34029650004189"/>
    <n v="791213.79012611299"/>
    <x v="1"/>
    <x v="0"/>
  </r>
  <r>
    <s v="COM-0111"/>
    <x v="1"/>
    <n v="684.33308671570865"/>
    <x v="0"/>
    <x v="4"/>
    <n v="350.63454542044087"/>
    <n v="424286.51376373938"/>
    <x v="1"/>
    <x v="0"/>
  </r>
  <r>
    <s v="COM-0112"/>
    <x v="1"/>
    <n v="1314.251560399018"/>
    <x v="3"/>
    <x v="4"/>
    <n v="443.67021384764178"/>
    <n v="814835.96744739148"/>
    <x v="1"/>
    <x v="0"/>
  </r>
  <r>
    <s v="COM-0113"/>
    <x v="1"/>
    <n v="401.85110763572777"/>
    <x v="0"/>
    <x v="1"/>
    <n v="242.71551034128041"/>
    <n v="249147.68673415121"/>
    <x v="1"/>
    <x v="0"/>
  </r>
  <r>
    <s v="COM-0114"/>
    <x v="1"/>
    <n v="1013.049730836803"/>
    <x v="4"/>
    <x v="1"/>
    <n v="386.68877231243772"/>
    <n v="628090.83311881765"/>
    <x v="1"/>
    <x v="0"/>
  </r>
  <r>
    <s v="COM-0115"/>
    <x v="1"/>
    <n v="560.31472003685451"/>
    <x v="3"/>
    <x v="1"/>
    <n v="231.72687682002771"/>
    <n v="347395.12642284977"/>
    <x v="1"/>
    <x v="0"/>
  </r>
  <r>
    <s v="COM-0116"/>
    <x v="1"/>
    <n v="840.06190813786088"/>
    <x v="3"/>
    <x v="2"/>
    <n v="443.56462908142299"/>
    <n v="520838.38304547372"/>
    <x v="1"/>
    <x v="0"/>
  </r>
  <r>
    <s v="COM-0117"/>
    <x v="1"/>
    <n v="862.9815084232871"/>
    <x v="5"/>
    <x v="1"/>
    <n v="382.43787363486638"/>
    <n v="535048.53522243805"/>
    <x v="1"/>
    <x v="0"/>
  </r>
  <r>
    <s v="COM-0118"/>
    <x v="1"/>
    <n v="1247.162441136164"/>
    <x v="4"/>
    <x v="0"/>
    <n v="209.45470862938441"/>
    <n v="773240.71350442176"/>
    <x v="1"/>
    <x v="0"/>
  </r>
  <r>
    <s v="COM-0119"/>
    <x v="1"/>
    <n v="897.20845038708899"/>
    <x v="5"/>
    <x v="2"/>
    <n v="438.50564639273421"/>
    <n v="556269.23923999513"/>
    <x v="1"/>
    <x v="0"/>
  </r>
  <r>
    <s v="COM-0120"/>
    <x v="1"/>
    <n v="1096.144654359209"/>
    <x v="4"/>
    <x v="3"/>
    <n v="340.58192248858381"/>
    <n v="679609.68570270971"/>
    <x v="1"/>
    <x v="0"/>
  </r>
  <r>
    <s v="COM-0121"/>
    <x v="1"/>
    <n v="945.34155076056516"/>
    <x v="0"/>
    <x v="0"/>
    <n v="249.6386761560733"/>
    <n v="586111.76147155045"/>
    <x v="1"/>
    <x v="0"/>
  </r>
  <r>
    <s v="COM-0122"/>
    <x v="1"/>
    <n v="738.90298942081108"/>
    <x v="4"/>
    <x v="3"/>
    <n v="233.31528101765869"/>
    <n v="458119.85344090289"/>
    <x v="1"/>
    <x v="0"/>
  </r>
  <r>
    <s v="COM-0123"/>
    <x v="1"/>
    <n v="975.4757664358001"/>
    <x v="0"/>
    <x v="3"/>
    <n v="332.03296233907503"/>
    <n v="604794.97519019607"/>
    <x v="1"/>
    <x v="0"/>
  </r>
  <r>
    <s v="COM-0124"/>
    <x v="1"/>
    <n v="1095.3258087628151"/>
    <x v="5"/>
    <x v="4"/>
    <n v="180.84855522805549"/>
    <n v="679102.00143294525"/>
    <x v="1"/>
    <x v="0"/>
  </r>
  <r>
    <s v="COM-0125"/>
    <x v="1"/>
    <n v="765.06729962942393"/>
    <x v="3"/>
    <x v="0"/>
    <n v="229.43781270340571"/>
    <n v="474341.72577024292"/>
    <x v="1"/>
    <x v="0"/>
  </r>
  <r>
    <s v="COM-0126"/>
    <x v="1"/>
    <n v="757.66652951409969"/>
    <x v="4"/>
    <x v="3"/>
    <n v="317.5320262131151"/>
    <n v="469753.24829874182"/>
    <x v="1"/>
    <x v="0"/>
  </r>
  <r>
    <s v="COM-0127"/>
    <x v="1"/>
    <n v="1205.9162236645859"/>
    <x v="0"/>
    <x v="0"/>
    <n v="281.09177328605131"/>
    <n v="747668.05867204349"/>
    <x v="1"/>
    <x v="0"/>
  </r>
  <r>
    <s v="COM-0128"/>
    <x v="1"/>
    <n v="716.06991563484155"/>
    <x v="0"/>
    <x v="4"/>
    <n v="315.52719943186457"/>
    <n v="443963.34769360168"/>
    <x v="1"/>
    <x v="0"/>
  </r>
  <r>
    <s v="COM-0129"/>
    <x v="1"/>
    <n v="1075.57078540981"/>
    <x v="0"/>
    <x v="3"/>
    <n v="378.15192624296532"/>
    <n v="666853.88695408194"/>
    <x v="1"/>
    <x v="0"/>
  </r>
  <r>
    <s v="COM-0130"/>
    <x v="1"/>
    <n v="1456.1205891046341"/>
    <x v="4"/>
    <x v="2"/>
    <n v="240.81005788292899"/>
    <n v="902794.76524487289"/>
    <x v="1"/>
    <x v="0"/>
  </r>
  <r>
    <s v="COM-0131"/>
    <x v="1"/>
    <n v="810.68847790030122"/>
    <x v="4"/>
    <x v="3"/>
    <n v="137.18078074995969"/>
    <n v="502626.85629818682"/>
    <x v="1"/>
    <x v="0"/>
  </r>
  <r>
    <s v="COM-0132"/>
    <x v="1"/>
    <n v="1053.4898233576121"/>
    <x v="3"/>
    <x v="4"/>
    <n v="296.15763754286593"/>
    <n v="653163.69048171968"/>
    <x v="1"/>
    <x v="0"/>
  </r>
  <r>
    <s v="COM-0133"/>
    <x v="1"/>
    <n v="982.00433501599969"/>
    <x v="4"/>
    <x v="2"/>
    <n v="259.83566205179108"/>
    <n v="608842.68770991976"/>
    <x v="1"/>
    <x v="0"/>
  </r>
  <r>
    <s v="COM-0134"/>
    <x v="1"/>
    <n v="989.1171572171296"/>
    <x v="0"/>
    <x v="1"/>
    <n v="346.22535127049122"/>
    <n v="613252.63747462037"/>
    <x v="1"/>
    <x v="0"/>
  </r>
  <r>
    <s v="COM-0135"/>
    <x v="1"/>
    <n v="783.27616646333036"/>
    <x v="5"/>
    <x v="0"/>
    <n v="208.24330970132479"/>
    <n v="485631.22320726479"/>
    <x v="1"/>
    <x v="0"/>
  </r>
  <r>
    <s v="COM-0136"/>
    <x v="1"/>
    <n v="481.82206572374281"/>
    <x v="0"/>
    <x v="1"/>
    <n v="432.81095627585933"/>
    <n v="298729.68074872048"/>
    <x v="1"/>
    <x v="0"/>
  </r>
  <r>
    <s v="COM-0137"/>
    <x v="1"/>
    <n v="515.02425872384583"/>
    <x v="4"/>
    <x v="3"/>
    <n v="206.29255922152231"/>
    <n v="319315.04040878441"/>
    <x v="1"/>
    <x v="0"/>
  </r>
  <r>
    <s v="COM-0138"/>
    <x v="1"/>
    <n v="474.53817274286678"/>
    <x v="5"/>
    <x v="1"/>
    <n v="415.50116832586082"/>
    <n v="294213.66710057738"/>
    <x v="1"/>
    <x v="0"/>
  </r>
  <r>
    <s v="COM-0139"/>
    <x v="1"/>
    <n v="952.81760391331125"/>
    <x v="4"/>
    <x v="3"/>
    <n v="336.54025753230269"/>
    <n v="590746.91442625294"/>
    <x v="1"/>
    <x v="0"/>
  </r>
  <r>
    <s v="COM-0140"/>
    <x v="1"/>
    <n v="1042.816827960263"/>
    <x v="3"/>
    <x v="0"/>
    <n v="406.3322024105945"/>
    <n v="646546.43333536317"/>
    <x v="1"/>
    <x v="0"/>
  </r>
  <r>
    <s v="COM-0141"/>
    <x v="1"/>
    <n v="801.51227636125861"/>
    <x v="3"/>
    <x v="4"/>
    <n v="192.6980263185371"/>
    <n v="496937.61134398042"/>
    <x v="1"/>
    <x v="0"/>
  </r>
  <r>
    <s v="COM-0142"/>
    <x v="1"/>
    <n v="422.16234019921092"/>
    <x v="4"/>
    <x v="4"/>
    <n v="348.49320724891652"/>
    <n v="261740.65092351081"/>
    <x v="1"/>
    <x v="0"/>
  </r>
  <r>
    <s v="COM-0143"/>
    <x v="1"/>
    <n v="983.39655570008767"/>
    <x v="0"/>
    <x v="3"/>
    <n v="220.37157088607859"/>
    <n v="609705.8645340543"/>
    <x v="1"/>
    <x v="0"/>
  </r>
  <r>
    <s v="COM-0144"/>
    <x v="1"/>
    <n v="659.61848941199298"/>
    <x v="0"/>
    <x v="0"/>
    <n v="379.66017893450851"/>
    <n v="408963.46343543573"/>
    <x v="1"/>
    <x v="0"/>
  </r>
  <r>
    <s v="COM-0145"/>
    <x v="1"/>
    <n v="798.08953639092465"/>
    <x v="0"/>
    <x v="1"/>
    <n v="244.94722479197819"/>
    <n v="494815.5125623733"/>
    <x v="1"/>
    <x v="0"/>
  </r>
  <r>
    <s v="COM-0146"/>
    <x v="1"/>
    <n v="1085.74004759525"/>
    <x v="4"/>
    <x v="1"/>
    <n v="334.03660494279723"/>
    <n v="673158.82950905489"/>
    <x v="1"/>
    <x v="0"/>
  </r>
  <r>
    <s v="COM-0147"/>
    <x v="1"/>
    <n v="559.90715706123615"/>
    <x v="0"/>
    <x v="4"/>
    <n v="296.18309150864161"/>
    <n v="347142.43737796642"/>
    <x v="1"/>
    <x v="0"/>
  </r>
  <r>
    <s v="COM-0148"/>
    <x v="1"/>
    <n v="752.99313631413736"/>
    <x v="0"/>
    <x v="2"/>
    <n v="303.80828414514809"/>
    <n v="466855.74451476522"/>
    <x v="1"/>
    <x v="0"/>
  </r>
  <r>
    <s v="COM-0149"/>
    <x v="1"/>
    <n v="1007.466633599185"/>
    <x v="3"/>
    <x v="2"/>
    <n v="442.53000723402943"/>
    <n v="624629.31283149472"/>
    <x v="1"/>
    <x v="0"/>
  </r>
  <r>
    <s v="COM-0150"/>
    <x v="1"/>
    <n v="868.75081997484278"/>
    <x v="5"/>
    <x v="4"/>
    <n v="237.5620794939725"/>
    <n v="538625.50838440249"/>
    <x v="1"/>
    <x v="0"/>
  </r>
  <r>
    <s v="IND-0001"/>
    <x v="2"/>
    <n v="4293.3377415459508"/>
    <x v="4"/>
    <x v="3"/>
    <n v="1468.7810688043221"/>
    <n v="2661869.3997584889"/>
    <x v="1"/>
    <x v="0"/>
  </r>
  <r>
    <s v="IND-0002"/>
    <x v="2"/>
    <n v="6483.3241059635266"/>
    <x v="4"/>
    <x v="2"/>
    <n v="1355.8274516636509"/>
    <n v="4019660.9456973872"/>
    <x v="1"/>
    <x v="0"/>
  </r>
  <r>
    <s v="IND-0003"/>
    <x v="2"/>
    <n v="5413.2658435223793"/>
    <x v="5"/>
    <x v="4"/>
    <n v="1000.363671098454"/>
    <n v="3356224.8229838749"/>
    <x v="1"/>
    <x v="0"/>
  </r>
  <r>
    <s v="IND-0004"/>
    <x v="2"/>
    <n v="7717.9701862023066"/>
    <x v="5"/>
    <x v="3"/>
    <n v="1289.481432172942"/>
    <n v="4785141.5154454298"/>
    <x v="1"/>
    <x v="0"/>
  </r>
  <r>
    <s v="IND-0005"/>
    <x v="2"/>
    <n v="6897.7958774355484"/>
    <x v="4"/>
    <x v="1"/>
    <n v="1339.8398021820831"/>
    <n v="4276633.4440100398"/>
    <x v="1"/>
    <x v="0"/>
  </r>
  <r>
    <s v="IND-0006"/>
    <x v="2"/>
    <n v="5171.8000493231957"/>
    <x v="5"/>
    <x v="3"/>
    <n v="1437.536367749708"/>
    <n v="3206516.0305803809"/>
    <x v="1"/>
    <x v="0"/>
  </r>
  <r>
    <s v="IND-0007"/>
    <x v="2"/>
    <n v="4130.4486327895593"/>
    <x v="0"/>
    <x v="1"/>
    <n v="1193.9737804618751"/>
    <n v="2560878.1523295268"/>
    <x v="1"/>
    <x v="0"/>
  </r>
  <r>
    <s v="IND-0008"/>
    <x v="2"/>
    <n v="5975.4223624395536"/>
    <x v="4"/>
    <x v="4"/>
    <n v="1591.838250489852"/>
    <n v="3704761.8647125242"/>
    <x v="1"/>
    <x v="0"/>
  </r>
  <r>
    <s v="IND-0009"/>
    <x v="2"/>
    <n v="4519.4790377085201"/>
    <x v="5"/>
    <x v="2"/>
    <n v="1306.0414866004789"/>
    <n v="2802077.003379283"/>
    <x v="1"/>
    <x v="0"/>
  </r>
  <r>
    <s v="IND-0010"/>
    <x v="2"/>
    <n v="5856.7908808519433"/>
    <x v="4"/>
    <x v="1"/>
    <n v="1293.8128139046801"/>
    <n v="3631210.3461282048"/>
    <x v="1"/>
    <x v="0"/>
  </r>
  <r>
    <s v="IND-0011"/>
    <x v="2"/>
    <n v="3033.1684847373272"/>
    <x v="4"/>
    <x v="1"/>
    <n v="1499.611238207922"/>
    <n v="1880564.4605371431"/>
    <x v="1"/>
    <x v="0"/>
  </r>
  <r>
    <s v="IND-0012"/>
    <x v="2"/>
    <n v="3308.259169248041"/>
    <x v="4"/>
    <x v="0"/>
    <n v="1341.069347006684"/>
    <n v="2051120.6849337851"/>
    <x v="1"/>
    <x v="0"/>
  </r>
  <r>
    <s v="IND-0013"/>
    <x v="2"/>
    <n v="2982.971862134099"/>
    <x v="5"/>
    <x v="4"/>
    <n v="1107.457342361653"/>
    <n v="1849442.5545231409"/>
    <x v="1"/>
    <x v="0"/>
  </r>
  <r>
    <s v="IND-0014"/>
    <x v="2"/>
    <n v="5598.8346839079186"/>
    <x v="5"/>
    <x v="2"/>
    <n v="1361.7989849256851"/>
    <n v="3471277.5040229089"/>
    <x v="1"/>
    <x v="0"/>
  </r>
  <r>
    <s v="IND-0015"/>
    <x v="2"/>
    <n v="7076.6631675284698"/>
    <x v="5"/>
    <x v="2"/>
    <n v="1389.3639373292599"/>
    <n v="4387531.1638676506"/>
    <x v="1"/>
    <x v="0"/>
  </r>
  <r>
    <s v="IND-0016"/>
    <x v="2"/>
    <n v="2657.289707906793"/>
    <x v="5"/>
    <x v="2"/>
    <n v="1700.4342756325341"/>
    <n v="1647519.6189022111"/>
    <x v="1"/>
    <x v="0"/>
  </r>
  <r>
    <s v="IND-0017"/>
    <x v="2"/>
    <n v="2550.5715791870248"/>
    <x v="4"/>
    <x v="0"/>
    <n v="1056.807893862868"/>
    <n v="1581354.3790959551"/>
    <x v="1"/>
    <x v="0"/>
  </r>
  <r>
    <s v="IND-0018"/>
    <x v="2"/>
    <n v="5799.2898392201878"/>
    <x v="4"/>
    <x v="4"/>
    <n v="886.54794155168577"/>
    <n v="3595559.7003165162"/>
    <x v="1"/>
    <x v="0"/>
  </r>
  <r>
    <s v="IND-0019"/>
    <x v="2"/>
    <n v="5602.43825823721"/>
    <x v="5"/>
    <x v="3"/>
    <n v="1028.5974297295479"/>
    <n v="3473511.7201070702"/>
    <x v="1"/>
    <x v="0"/>
  </r>
  <r>
    <s v="IND-0020"/>
    <x v="2"/>
    <n v="5485.7001914089178"/>
    <x v="4"/>
    <x v="2"/>
    <n v="1127.1275052516271"/>
    <n v="3401134.118673529"/>
    <x v="1"/>
    <x v="0"/>
  </r>
  <r>
    <s v="IND-0021"/>
    <x v="2"/>
    <n v="7415.1012030400689"/>
    <x v="4"/>
    <x v="2"/>
    <n v="788.55586762117048"/>
    <n v="4597362.7458848422"/>
    <x v="1"/>
    <x v="0"/>
  </r>
  <r>
    <s v="IND-0022"/>
    <x v="2"/>
    <n v="3266.647927841424"/>
    <x v="4"/>
    <x v="4"/>
    <n v="1279.805835548887"/>
    <n v="2025321.7152616831"/>
    <x v="1"/>
    <x v="0"/>
  </r>
  <r>
    <s v="IND-0023"/>
    <x v="2"/>
    <n v="6570.5137619649713"/>
    <x v="0"/>
    <x v="4"/>
    <n v="1126.184441823078"/>
    <n v="4073718.5324182818"/>
    <x v="1"/>
    <x v="0"/>
  </r>
  <r>
    <s v="IND-0024"/>
    <x v="2"/>
    <n v="4298.4481980321634"/>
    <x v="5"/>
    <x v="1"/>
    <n v="1286.625970432679"/>
    <n v="2665037.882779941"/>
    <x v="1"/>
    <x v="0"/>
  </r>
  <r>
    <s v="IND-0025"/>
    <x v="2"/>
    <n v="4774.3702183072501"/>
    <x v="4"/>
    <x v="0"/>
    <n v="1448.8871463405701"/>
    <n v="2960109.535350495"/>
    <x v="1"/>
    <x v="0"/>
  </r>
  <r>
    <s v="IND-0026"/>
    <x v="2"/>
    <n v="6494.4002291707102"/>
    <x v="4"/>
    <x v="2"/>
    <n v="1076.560854209672"/>
    <n v="4026528.14208584"/>
    <x v="1"/>
    <x v="0"/>
  </r>
  <r>
    <s v="IND-0027"/>
    <x v="2"/>
    <n v="5881.6444779256217"/>
    <x v="4"/>
    <x v="2"/>
    <n v="1228.787949756146"/>
    <n v="3646619.5763138849"/>
    <x v="1"/>
    <x v="0"/>
  </r>
  <r>
    <s v="IND-0028"/>
    <x v="2"/>
    <n v="7106.8150610163138"/>
    <x v="4"/>
    <x v="2"/>
    <n v="798.61414833972992"/>
    <n v="4406225.3378301142"/>
    <x v="1"/>
    <x v="0"/>
  </r>
  <r>
    <s v="IND-0029"/>
    <x v="2"/>
    <n v="6821.7639279580217"/>
    <x v="5"/>
    <x v="2"/>
    <n v="1177.6193474380241"/>
    <n v="4229493.635333973"/>
    <x v="1"/>
    <x v="0"/>
  </r>
  <r>
    <s v="IND-0030"/>
    <x v="2"/>
    <n v="5260.8620624847572"/>
    <x v="4"/>
    <x v="2"/>
    <n v="1472.359177340109"/>
    <n v="3261734.4787405501"/>
    <x v="1"/>
    <x v="0"/>
  </r>
  <r>
    <s v="IND-0031"/>
    <x v="2"/>
    <n v="4892.5981108789038"/>
    <x v="4"/>
    <x v="2"/>
    <n v="1190.6944408725401"/>
    <n v="3033410.82874492"/>
    <x v="1"/>
    <x v="0"/>
  </r>
  <r>
    <s v="IND-0032"/>
    <x v="2"/>
    <n v="5223.765890517403"/>
    <x v="4"/>
    <x v="0"/>
    <n v="1080.579963526448"/>
    <n v="3238734.8521207902"/>
    <x v="1"/>
    <x v="0"/>
  </r>
  <r>
    <s v="IND-0033"/>
    <x v="2"/>
    <n v="4715.0084192264312"/>
    <x v="4"/>
    <x v="2"/>
    <n v="1312.097573403965"/>
    <n v="2923305.219920387"/>
    <x v="1"/>
    <x v="0"/>
  </r>
  <r>
    <s v="IND-0034"/>
    <x v="2"/>
    <n v="5209.0138904318956"/>
    <x v="5"/>
    <x v="1"/>
    <n v="1313.133722955334"/>
    <n v="3229588.6120677758"/>
    <x v="1"/>
    <x v="0"/>
  </r>
  <r>
    <s v="IND-0035"/>
    <x v="2"/>
    <n v="8132.5620571710924"/>
    <x v="0"/>
    <x v="0"/>
    <n v="1165.102592961206"/>
    <n v="5042188.4754460771"/>
    <x v="1"/>
    <x v="0"/>
  </r>
  <r>
    <s v="IND-0036"/>
    <x v="2"/>
    <n v="3900.9737131135721"/>
    <x v="0"/>
    <x v="0"/>
    <n v="1326.3567866562039"/>
    <n v="2418603.702130415"/>
    <x v="1"/>
    <x v="0"/>
  </r>
  <r>
    <s v="IND-0037"/>
    <x v="2"/>
    <n v="6609.6310181154686"/>
    <x v="0"/>
    <x v="3"/>
    <n v="1159.00978009952"/>
    <n v="4097971.2312315912"/>
    <x v="1"/>
    <x v="0"/>
  </r>
  <r>
    <s v="IND-0038"/>
    <x v="2"/>
    <n v="4845.7337552958952"/>
    <x v="4"/>
    <x v="3"/>
    <n v="1193.3014133410841"/>
    <n v="3004354.9282834549"/>
    <x v="1"/>
    <x v="0"/>
  </r>
  <r>
    <s v="IND-0039"/>
    <x v="2"/>
    <n v="5301.6485700724515"/>
    <x v="0"/>
    <x v="4"/>
    <n v="1462.6635990019031"/>
    <n v="3287022.1134449202"/>
    <x v="1"/>
    <x v="0"/>
  </r>
  <r>
    <s v="IND-0040"/>
    <x v="2"/>
    <n v="6658.288899436976"/>
    <x v="4"/>
    <x v="0"/>
    <n v="1496.757576390095"/>
    <n v="4128139.1176509252"/>
    <x v="1"/>
    <x v="0"/>
  </r>
  <r>
    <s v="IND-0041"/>
    <x v="2"/>
    <n v="6258.7773015744679"/>
    <x v="4"/>
    <x v="3"/>
    <n v="1653.843171206727"/>
    <n v="3880441.9269761699"/>
    <x v="1"/>
    <x v="0"/>
  </r>
  <r>
    <s v="IND-0042"/>
    <x v="2"/>
    <n v="4903.792480110511"/>
    <x v="5"/>
    <x v="4"/>
    <n v="1282.1906025758699"/>
    <n v="3040351.3376685171"/>
    <x v="1"/>
    <x v="0"/>
  </r>
  <r>
    <s v="IND-0043"/>
    <x v="2"/>
    <n v="4607.0503455221706"/>
    <x v="0"/>
    <x v="3"/>
    <n v="1073.080054383584"/>
    <n v="2856371.2142237462"/>
    <x v="1"/>
    <x v="0"/>
  </r>
  <r>
    <s v="IND-0044"/>
    <x v="2"/>
    <n v="2472.821907769307"/>
    <x v="4"/>
    <x v="3"/>
    <n v="966.56943681494431"/>
    <n v="1533149.5828169701"/>
    <x v="1"/>
    <x v="0"/>
  </r>
  <r>
    <s v="IND-0045"/>
    <x v="2"/>
    <n v="6082.199410677611"/>
    <x v="4"/>
    <x v="1"/>
    <n v="1358.849233053724"/>
    <n v="3770963.6346201189"/>
    <x v="1"/>
    <x v="0"/>
  </r>
  <r>
    <s v="IND-0046"/>
    <x v="2"/>
    <n v="2796.380659045687"/>
    <x v="4"/>
    <x v="0"/>
    <n v="975.20959324949024"/>
    <n v="1733756.0086083261"/>
    <x v="1"/>
    <x v="0"/>
  </r>
  <r>
    <s v="IND-0047"/>
    <x v="2"/>
    <n v="3355.5873696571971"/>
    <x v="4"/>
    <x v="0"/>
    <n v="839.98727935142642"/>
    <n v="2080464.169187462"/>
    <x v="1"/>
    <x v="0"/>
  </r>
  <r>
    <s v="IND-0048"/>
    <x v="2"/>
    <n v="6312.2516574036972"/>
    <x v="4"/>
    <x v="4"/>
    <n v="660.75483882508172"/>
    <n v="3913596.027590292"/>
    <x v="1"/>
    <x v="0"/>
  </r>
  <r>
    <s v="IND-0049"/>
    <x v="2"/>
    <n v="4545.4525385029556"/>
    <x v="4"/>
    <x v="3"/>
    <n v="1191.324169992527"/>
    <n v="2818180.5738718328"/>
    <x v="1"/>
    <x v="0"/>
  </r>
  <r>
    <s v="IND-0050"/>
    <x v="2"/>
    <n v="5004.1735563823686"/>
    <x v="4"/>
    <x v="3"/>
    <n v="1605.107411276018"/>
    <n v="3102587.6049570679"/>
    <x v="1"/>
    <x v="0"/>
  </r>
  <r>
    <s v="IND-0051"/>
    <x v="2"/>
    <n v="4318.6335872701065"/>
    <x v="4"/>
    <x v="2"/>
    <n v="1195.0161511885469"/>
    <n v="2677552.8241074658"/>
    <x v="1"/>
    <x v="0"/>
  </r>
  <r>
    <s v="IND-0052"/>
    <x v="2"/>
    <n v="5134.4122398914133"/>
    <x v="4"/>
    <x v="2"/>
    <n v="904.65150417529958"/>
    <n v="3183335.5887326761"/>
    <x v="1"/>
    <x v="0"/>
  </r>
  <r>
    <s v="IND-0053"/>
    <x v="2"/>
    <n v="7076.4092277657774"/>
    <x v="5"/>
    <x v="3"/>
    <n v="1340.97728001309"/>
    <n v="4387373.7212147824"/>
    <x v="1"/>
    <x v="0"/>
  </r>
  <r>
    <s v="IND-0054"/>
    <x v="2"/>
    <n v="5269.1252192469028"/>
    <x v="5"/>
    <x v="1"/>
    <n v="1655.1950941788391"/>
    <n v="3266857.6359330802"/>
    <x v="1"/>
    <x v="0"/>
  </r>
  <r>
    <s v="IND-0055"/>
    <x v="2"/>
    <n v="4620.9714679985555"/>
    <x v="5"/>
    <x v="2"/>
    <n v="1298.021132425217"/>
    <n v="2865002.3101591039"/>
    <x v="1"/>
    <x v="0"/>
  </r>
  <r>
    <s v="IND-0056"/>
    <x v="2"/>
    <n v="4716.654968323287"/>
    <x v="0"/>
    <x v="0"/>
    <n v="1338.26831911012"/>
    <n v="2924326.0803604382"/>
    <x v="1"/>
    <x v="0"/>
  </r>
  <r>
    <s v="IND-0057"/>
    <x v="2"/>
    <n v="5692.5453771863176"/>
    <x v="4"/>
    <x v="0"/>
    <n v="1786.761870843183"/>
    <n v="3529378.133855517"/>
    <x v="1"/>
    <x v="0"/>
  </r>
  <r>
    <s v="IND-0058"/>
    <x v="2"/>
    <n v="5269.8412267302174"/>
    <x v="4"/>
    <x v="2"/>
    <n v="1548.00057158615"/>
    <n v="3267301.560572735"/>
    <x v="1"/>
    <x v="0"/>
  </r>
  <r>
    <s v="IND-0059"/>
    <x v="2"/>
    <n v="3924.7006694636129"/>
    <x v="5"/>
    <x v="3"/>
    <n v="1589.669977522246"/>
    <n v="2433314.4150674399"/>
    <x v="1"/>
    <x v="0"/>
  </r>
  <r>
    <s v="IND-0060"/>
    <x v="2"/>
    <n v="4798.5978449637341"/>
    <x v="4"/>
    <x v="3"/>
    <n v="1160.194030475823"/>
    <n v="2975130.6638775151"/>
    <x v="1"/>
    <x v="0"/>
  </r>
  <r>
    <s v="IND-0061"/>
    <x v="2"/>
    <n v="4189.5167252937681"/>
    <x v="4"/>
    <x v="4"/>
    <n v="1328.385177040878"/>
    <n v="2597500.369682136"/>
    <x v="1"/>
    <x v="0"/>
  </r>
  <r>
    <s v="IND-0062"/>
    <x v="2"/>
    <n v="2610.509399702496"/>
    <x v="5"/>
    <x v="2"/>
    <n v="1310.1186844900999"/>
    <n v="1618515.8278155481"/>
    <x v="1"/>
    <x v="0"/>
  </r>
  <r>
    <s v="IND-0063"/>
    <x v="2"/>
    <n v="5715.5055790926099"/>
    <x v="0"/>
    <x v="0"/>
    <n v="630.77182547509801"/>
    <n v="3543613.459037418"/>
    <x v="1"/>
    <x v="0"/>
  </r>
  <r>
    <s v="IND-0064"/>
    <x v="2"/>
    <n v="6809.2300935058875"/>
    <x v="5"/>
    <x v="4"/>
    <n v="1295.992888136715"/>
    <n v="4221722.6579736499"/>
    <x v="1"/>
    <x v="0"/>
  </r>
  <r>
    <s v="IND-0065"/>
    <x v="2"/>
    <n v="5868.9352164573284"/>
    <x v="0"/>
    <x v="4"/>
    <n v="1490.170623924281"/>
    <n v="3638739.8342035441"/>
    <x v="1"/>
    <x v="0"/>
  </r>
  <r>
    <s v="IND-0066"/>
    <x v="2"/>
    <n v="3134.205146913072"/>
    <x v="5"/>
    <x v="3"/>
    <n v="1026.773700551023"/>
    <n v="1943207.1910861051"/>
    <x v="1"/>
    <x v="0"/>
  </r>
  <r>
    <s v="IND-0067"/>
    <x v="2"/>
    <n v="6039.0489889913188"/>
    <x v="4"/>
    <x v="4"/>
    <n v="1314.38565904952"/>
    <n v="3744210.373174618"/>
    <x v="1"/>
    <x v="0"/>
  </r>
  <r>
    <s v="IND-0068"/>
    <x v="2"/>
    <n v="5359.2161925588453"/>
    <x v="4"/>
    <x v="3"/>
    <n v="1004.495590773098"/>
    <n v="3322714.0393864838"/>
    <x v="1"/>
    <x v="0"/>
  </r>
  <r>
    <s v="IND-0069"/>
    <x v="2"/>
    <n v="4329.2803064241307"/>
    <x v="5"/>
    <x v="4"/>
    <n v="1053.485724532344"/>
    <n v="2684153.789982961"/>
    <x v="1"/>
    <x v="0"/>
  </r>
  <r>
    <s v="IND-0070"/>
    <x v="2"/>
    <n v="4722.0685116834366"/>
    <x v="0"/>
    <x v="1"/>
    <n v="1167.5448250666429"/>
    <n v="2927682.4772437308"/>
    <x v="1"/>
    <x v="0"/>
  </r>
  <r>
    <s v="IND-0071"/>
    <x v="2"/>
    <n v="6445.818675192364"/>
    <x v="4"/>
    <x v="0"/>
    <n v="1752.630750397838"/>
    <n v="3996407.5786192659"/>
    <x v="1"/>
    <x v="0"/>
  </r>
  <r>
    <s v="IND-0072"/>
    <x v="2"/>
    <n v="4867.5769274731174"/>
    <x v="5"/>
    <x v="1"/>
    <n v="1844.92733441358"/>
    <n v="3017897.6950333328"/>
    <x v="1"/>
    <x v="0"/>
  </r>
  <r>
    <s v="IND-0073"/>
    <x v="2"/>
    <n v="7508.4188541302738"/>
    <x v="4"/>
    <x v="0"/>
    <n v="1430.733045552352"/>
    <n v="4655219.6895607701"/>
    <x v="1"/>
    <x v="0"/>
  </r>
  <r>
    <s v="IND-0074"/>
    <x v="2"/>
    <n v="6464.5759301931539"/>
    <x v="5"/>
    <x v="2"/>
    <n v="1476.012284120839"/>
    <n v="4008037.0767197548"/>
    <x v="1"/>
    <x v="0"/>
  </r>
  <r>
    <s v="IND-0075"/>
    <x v="2"/>
    <n v="5584.9408790448524"/>
    <x v="4"/>
    <x v="0"/>
    <n v="1501.0170047212209"/>
    <n v="3462663.3450078079"/>
    <x v="1"/>
    <x v="0"/>
  </r>
  <r>
    <s v="IND-0076"/>
    <x v="2"/>
    <n v="3348.8310757449731"/>
    <x v="4"/>
    <x v="2"/>
    <n v="1022.175343809866"/>
    <n v="2076275.2669618831"/>
    <x v="1"/>
    <x v="0"/>
  </r>
  <r>
    <s v="IND-0077"/>
    <x v="2"/>
    <n v="6857.8249323678992"/>
    <x v="4"/>
    <x v="2"/>
    <n v="1146.2668735036521"/>
    <n v="4251851.4580680979"/>
    <x v="1"/>
    <x v="0"/>
  </r>
  <r>
    <s v="IND-0078"/>
    <x v="2"/>
    <n v="5350.6788676861224"/>
    <x v="5"/>
    <x v="3"/>
    <n v="811.02608844909309"/>
    <n v="3317420.8979653949"/>
    <x v="1"/>
    <x v="0"/>
  </r>
  <r>
    <s v="IND-0079"/>
    <x v="2"/>
    <n v="3357.0748218552581"/>
    <x v="4"/>
    <x v="3"/>
    <n v="1383.2437948153699"/>
    <n v="2081386.38955026"/>
    <x v="1"/>
    <x v="0"/>
  </r>
  <r>
    <s v="IND-0080"/>
    <x v="2"/>
    <n v="7508.8585802565549"/>
    <x v="4"/>
    <x v="2"/>
    <n v="1304.754752341511"/>
    <n v="4655492.3197590644"/>
    <x v="1"/>
    <x v="0"/>
  </r>
  <r>
    <s v="IND-0081"/>
    <x v="2"/>
    <n v="6966.8153455885986"/>
    <x v="0"/>
    <x v="3"/>
    <n v="1373.601579736343"/>
    <n v="4319425.5142649319"/>
    <x v="1"/>
    <x v="0"/>
  </r>
  <r>
    <s v="IND-0082"/>
    <x v="2"/>
    <n v="4833.1609079769496"/>
    <x v="5"/>
    <x v="4"/>
    <n v="974.02308963380256"/>
    <n v="2996559.7629457088"/>
    <x v="1"/>
    <x v="0"/>
  </r>
  <r>
    <s v="IND-0083"/>
    <x v="2"/>
    <n v="1496.640913750058"/>
    <x v="0"/>
    <x v="1"/>
    <n v="1075.1756901070009"/>
    <n v="927917.36652503605"/>
    <x v="1"/>
    <x v="0"/>
  </r>
  <r>
    <s v="IND-0084"/>
    <x v="2"/>
    <n v="5109.4951339600366"/>
    <x v="5"/>
    <x v="0"/>
    <n v="1395.0195449291459"/>
    <n v="3167886.9830552228"/>
    <x v="1"/>
    <x v="0"/>
  </r>
  <r>
    <s v="IND-0085"/>
    <x v="2"/>
    <n v="4645.1294739062887"/>
    <x v="5"/>
    <x v="4"/>
    <n v="1100.901541238049"/>
    <n v="2879980.2738218992"/>
    <x v="1"/>
    <x v="0"/>
  </r>
  <r>
    <s v="IND-0086"/>
    <x v="2"/>
    <n v="5233.1409961144054"/>
    <x v="0"/>
    <x v="0"/>
    <n v="1816.433488854982"/>
    <n v="3244547.4175909311"/>
    <x v="1"/>
    <x v="0"/>
  </r>
  <r>
    <s v="IND-0087"/>
    <x v="2"/>
    <n v="3821.0158092380761"/>
    <x v="0"/>
    <x v="1"/>
    <n v="867.19176161055543"/>
    <n v="2369029.8017276069"/>
    <x v="1"/>
    <x v="0"/>
  </r>
  <r>
    <s v="IND-0088"/>
    <x v="2"/>
    <n v="5090.0435086280186"/>
    <x v="5"/>
    <x v="3"/>
    <n v="797.28888610956335"/>
    <n v="3155826.9753493709"/>
    <x v="1"/>
    <x v="0"/>
  </r>
  <r>
    <s v="IND-0089"/>
    <x v="2"/>
    <n v="5582.8679067964458"/>
    <x v="5"/>
    <x v="1"/>
    <n v="1823.2498793581981"/>
    <n v="3461378.1022137962"/>
    <x v="1"/>
    <x v="0"/>
  </r>
  <r>
    <s v="IND-0090"/>
    <x v="2"/>
    <n v="7534.5356200380857"/>
    <x v="4"/>
    <x v="2"/>
    <n v="1673.259103477915"/>
    <n v="4671412.0844236128"/>
    <x v="1"/>
    <x v="0"/>
  </r>
  <r>
    <s v="IND-0091"/>
    <x v="2"/>
    <n v="4342.1191906140566"/>
    <x v="5"/>
    <x v="1"/>
    <n v="1491.5756868091969"/>
    <n v="2692113.8981807148"/>
    <x v="1"/>
    <x v="0"/>
  </r>
  <r>
    <s v="IND-0092"/>
    <x v="2"/>
    <n v="3997.8643195354271"/>
    <x v="0"/>
    <x v="0"/>
    <n v="1448.010587384131"/>
    <n v="2478675.878111965"/>
    <x v="1"/>
    <x v="0"/>
  </r>
  <r>
    <s v="IND-0093"/>
    <x v="2"/>
    <n v="6068.407234258817"/>
    <x v="4"/>
    <x v="0"/>
    <n v="1230.056408358553"/>
    <n v="3762412.485240466"/>
    <x v="1"/>
    <x v="0"/>
  </r>
  <r>
    <s v="IND-0094"/>
    <x v="2"/>
    <n v="8697.316453786525"/>
    <x v="5"/>
    <x v="0"/>
    <n v="1124.9649289018771"/>
    <n v="5392336.2013476454"/>
    <x v="1"/>
    <x v="0"/>
  </r>
  <r>
    <s v="IND-0095"/>
    <x v="2"/>
    <n v="5430.3761430084851"/>
    <x v="5"/>
    <x v="0"/>
    <n v="1171.0944712606361"/>
    <n v="3366833.208665261"/>
    <x v="1"/>
    <x v="0"/>
  </r>
  <r>
    <s v="IND-0096"/>
    <x v="2"/>
    <n v="4085.731696761075"/>
    <x v="0"/>
    <x v="4"/>
    <n v="1153.2571742536391"/>
    <n v="2533153.651991867"/>
    <x v="1"/>
    <x v="0"/>
  </r>
  <r>
    <s v="IND-0097"/>
    <x v="2"/>
    <n v="4837.9434503161247"/>
    <x v="5"/>
    <x v="2"/>
    <n v="1182.8022883912799"/>
    <n v="2999524.9391959971"/>
    <x v="1"/>
    <x v="0"/>
  </r>
  <r>
    <s v="IND-0098"/>
    <x v="2"/>
    <n v="5096.7116222151808"/>
    <x v="4"/>
    <x v="2"/>
    <n v="706.13335841153219"/>
    <n v="3159961.2057734118"/>
    <x v="1"/>
    <x v="0"/>
  </r>
  <r>
    <s v="IND-0099"/>
    <x v="2"/>
    <n v="5073.5801139115356"/>
    <x v="4"/>
    <x v="1"/>
    <n v="1142.32489670113"/>
    <n v="3145619.6706251521"/>
    <x v="1"/>
    <x v="0"/>
  </r>
  <r>
    <s v="IND-0100"/>
    <x v="2"/>
    <n v="3003.1553109288939"/>
    <x v="4"/>
    <x v="1"/>
    <n v="1269.5822653050541"/>
    <n v="1861956.292775915"/>
    <x v="1"/>
    <x v="0"/>
  </r>
  <r>
    <s v="IND-0101"/>
    <x v="2"/>
    <n v="5968.8767386907166"/>
    <x v="4"/>
    <x v="1"/>
    <n v="1543.577378294774"/>
    <n v="3700703.5779882441"/>
    <x v="1"/>
    <x v="0"/>
  </r>
  <r>
    <s v="IND-0102"/>
    <x v="2"/>
    <n v="3936.310422647131"/>
    <x v="0"/>
    <x v="2"/>
    <n v="1413.615156698673"/>
    <n v="2440512.4620412211"/>
    <x v="1"/>
    <x v="0"/>
  </r>
  <r>
    <s v="IND-0103"/>
    <x v="2"/>
    <n v="7281.7582066471132"/>
    <x v="4"/>
    <x v="0"/>
    <n v="1537.0700164816001"/>
    <n v="4514690.0881212102"/>
    <x v="1"/>
    <x v="0"/>
  </r>
  <r>
    <s v="IND-0104"/>
    <x v="2"/>
    <n v="2698.552060423312"/>
    <x v="4"/>
    <x v="2"/>
    <n v="1428.108812314792"/>
    <n v="1673102.277462454"/>
    <x v="1"/>
    <x v="0"/>
  </r>
  <r>
    <s v="IND-0105"/>
    <x v="2"/>
    <n v="5705.9039011625673"/>
    <x v="5"/>
    <x v="0"/>
    <n v="1382.528339127434"/>
    <n v="3537660.418720792"/>
    <x v="1"/>
    <x v="0"/>
  </r>
  <r>
    <s v="IND-0106"/>
    <x v="2"/>
    <n v="5570.537795575874"/>
    <x v="4"/>
    <x v="0"/>
    <n v="656.54468594132561"/>
    <n v="3453733.433257042"/>
    <x v="1"/>
    <x v="0"/>
  </r>
  <r>
    <s v="IND-0107"/>
    <x v="2"/>
    <n v="5627.3099191318042"/>
    <x v="4"/>
    <x v="1"/>
    <n v="1174.5460644926079"/>
    <n v="3488932.149861719"/>
    <x v="1"/>
    <x v="0"/>
  </r>
  <r>
    <s v="IND-0108"/>
    <x v="2"/>
    <n v="7054.1614646361559"/>
    <x v="4"/>
    <x v="3"/>
    <n v="1103.991955529965"/>
    <n v="4373580.1080744164"/>
    <x v="1"/>
    <x v="0"/>
  </r>
  <r>
    <s v="IND-0109"/>
    <x v="2"/>
    <n v="5686.3060192223456"/>
    <x v="4"/>
    <x v="3"/>
    <n v="901.60077241975114"/>
    <n v="3525509.7319178539"/>
    <x v="1"/>
    <x v="0"/>
  </r>
  <r>
    <s v="IND-0110"/>
    <x v="2"/>
    <n v="3508.8406504367108"/>
    <x v="4"/>
    <x v="0"/>
    <n v="1192.265250711094"/>
    <n v="2175481.2032707608"/>
    <x v="1"/>
    <x v="0"/>
  </r>
  <r>
    <s v="IND-0111"/>
    <x v="2"/>
    <n v="3210.4100676346452"/>
    <x v="4"/>
    <x v="2"/>
    <n v="1189.9778718358621"/>
    <n v="1990454.2419334799"/>
    <x v="1"/>
    <x v="0"/>
  </r>
  <r>
    <s v="IND-0112"/>
    <x v="2"/>
    <n v="6637.3271364709954"/>
    <x v="4"/>
    <x v="0"/>
    <n v="1333.2535197877851"/>
    <n v="4115142.8246120168"/>
    <x v="1"/>
    <x v="0"/>
  </r>
  <r>
    <s v="IND-0113"/>
    <x v="2"/>
    <n v="7206.755491240413"/>
    <x v="5"/>
    <x v="4"/>
    <n v="1147.669080712034"/>
    <n v="4468188.4045690559"/>
    <x v="1"/>
    <x v="0"/>
  </r>
  <r>
    <s v="IND-0114"/>
    <x v="2"/>
    <n v="5437.1748848177094"/>
    <x v="5"/>
    <x v="3"/>
    <n v="1017.329509049055"/>
    <n v="3371048.4285869799"/>
    <x v="1"/>
    <x v="0"/>
  </r>
  <r>
    <s v="IND-0115"/>
    <x v="2"/>
    <n v="2601.2952703294809"/>
    <x v="5"/>
    <x v="3"/>
    <n v="1098.319229238354"/>
    <n v="1612803.067604278"/>
    <x v="1"/>
    <x v="0"/>
  </r>
  <r>
    <s v="IND-0116"/>
    <x v="2"/>
    <n v="6213.3938007069473"/>
    <x v="5"/>
    <x v="3"/>
    <n v="1022.386862541262"/>
    <n v="3852304.1564383069"/>
    <x v="1"/>
    <x v="0"/>
  </r>
  <r>
    <s v="IND-0117"/>
    <x v="2"/>
    <n v="3576.9172656183118"/>
    <x v="4"/>
    <x v="4"/>
    <n v="659.53863456184229"/>
    <n v="2217688.7046833532"/>
    <x v="1"/>
    <x v="0"/>
  </r>
  <r>
    <s v="IND-0118"/>
    <x v="2"/>
    <n v="5048.0062235986497"/>
    <x v="0"/>
    <x v="2"/>
    <n v="1011.645532413454"/>
    <n v="3129763.8586311629"/>
    <x v="1"/>
    <x v="0"/>
  </r>
  <r>
    <s v="IND-0119"/>
    <x v="2"/>
    <n v="8020.0808712899343"/>
    <x v="0"/>
    <x v="4"/>
    <n v="1234.133832770684"/>
    <n v="4972450.140199759"/>
    <x v="1"/>
    <x v="0"/>
  </r>
  <r>
    <s v="IND-0120"/>
    <x v="2"/>
    <n v="6189.5845709861442"/>
    <x v="5"/>
    <x v="1"/>
    <n v="1506.938064954825"/>
    <n v="3837542.43401141"/>
    <x v="1"/>
    <x v="0"/>
  </r>
  <r>
    <s v="IND-0121"/>
    <x v="2"/>
    <n v="3796.260900182529"/>
    <x v="4"/>
    <x v="1"/>
    <n v="1524.7028312117629"/>
    <n v="2353681.7581131682"/>
    <x v="1"/>
    <x v="0"/>
  </r>
  <r>
    <s v="IND-0122"/>
    <x v="2"/>
    <n v="4083.6651626471162"/>
    <x v="4"/>
    <x v="0"/>
    <n v="1498.632968626611"/>
    <n v="2531872.4008412119"/>
    <x v="1"/>
    <x v="0"/>
  </r>
  <r>
    <s v="IND-0123"/>
    <x v="2"/>
    <n v="6778.5562319944956"/>
    <x v="4"/>
    <x v="2"/>
    <n v="1379.738327666267"/>
    <n v="4202704.8638365874"/>
    <x v="1"/>
    <x v="0"/>
  </r>
  <r>
    <s v="IND-0124"/>
    <x v="2"/>
    <n v="5261.0278349309056"/>
    <x v="4"/>
    <x v="4"/>
    <n v="1261.4334957303381"/>
    <n v="3261837.257657161"/>
    <x v="1"/>
    <x v="0"/>
  </r>
  <r>
    <s v="IND-0125"/>
    <x v="2"/>
    <n v="3121.116481451756"/>
    <x v="0"/>
    <x v="2"/>
    <n v="1074.3843782723461"/>
    <n v="1935092.2185000889"/>
    <x v="1"/>
    <x v="0"/>
  </r>
  <r>
    <s v="IND-0126"/>
    <x v="2"/>
    <n v="5962.5311557319746"/>
    <x v="4"/>
    <x v="3"/>
    <n v="1506.156771806583"/>
    <n v="3696769.3165538241"/>
    <x v="1"/>
    <x v="0"/>
  </r>
  <r>
    <s v="IND-0127"/>
    <x v="2"/>
    <n v="3828.4693561026638"/>
    <x v="4"/>
    <x v="3"/>
    <n v="1107.37342457762"/>
    <n v="2373651.0007836521"/>
    <x v="1"/>
    <x v="0"/>
  </r>
  <r>
    <s v="IND-0128"/>
    <x v="2"/>
    <n v="7183.4280351216748"/>
    <x v="5"/>
    <x v="2"/>
    <n v="1649.81789375475"/>
    <n v="4453725.3817754388"/>
    <x v="1"/>
    <x v="0"/>
  </r>
  <r>
    <s v="IND-0129"/>
    <x v="2"/>
    <n v="5344.9316717633183"/>
    <x v="0"/>
    <x v="1"/>
    <n v="972.92446725854859"/>
    <n v="3313857.6364932568"/>
    <x v="1"/>
    <x v="0"/>
  </r>
  <r>
    <s v="IND-0130"/>
    <x v="2"/>
    <n v="1751.532157393814"/>
    <x v="0"/>
    <x v="2"/>
    <n v="1443.5655555322021"/>
    <n v="1085949.937584165"/>
    <x v="1"/>
    <x v="0"/>
  </r>
  <r>
    <s v="IND-0131"/>
    <x v="2"/>
    <n v="4274.2833026883554"/>
    <x v="0"/>
    <x v="4"/>
    <n v="1117.1359255688401"/>
    <n v="2650055.6476667798"/>
    <x v="1"/>
    <x v="0"/>
  </r>
  <r>
    <s v="IND-0132"/>
    <x v="2"/>
    <n v="2989.1702299942581"/>
    <x v="5"/>
    <x v="4"/>
    <n v="1428.250055068575"/>
    <n v="1853285.5425964401"/>
    <x v="1"/>
    <x v="0"/>
  </r>
  <r>
    <s v="IND-0133"/>
    <x v="2"/>
    <n v="5453.5006126450007"/>
    <x v="4"/>
    <x v="0"/>
    <n v="785.18884540271245"/>
    <n v="3381170.3798398999"/>
    <x v="1"/>
    <x v="0"/>
  </r>
  <r>
    <s v="IND-0134"/>
    <x v="2"/>
    <n v="3059.662041249052"/>
    <x v="0"/>
    <x v="1"/>
    <n v="1258.534386778324"/>
    <n v="1896990.4655744131"/>
    <x v="1"/>
    <x v="0"/>
  </r>
  <r>
    <s v="IND-0135"/>
    <x v="2"/>
    <n v="5441.7871136807826"/>
    <x v="5"/>
    <x v="3"/>
    <n v="770.62606646481004"/>
    <n v="3373908.0104820859"/>
    <x v="1"/>
    <x v="0"/>
  </r>
  <r>
    <s v="IND-0136"/>
    <x v="2"/>
    <n v="5599.5319276289629"/>
    <x v="5"/>
    <x v="1"/>
    <n v="1037.160776552043"/>
    <n v="3471709.7951299571"/>
    <x v="1"/>
    <x v="0"/>
  </r>
  <r>
    <s v="IND-0137"/>
    <x v="2"/>
    <n v="4363.7014669578339"/>
    <x v="4"/>
    <x v="0"/>
    <n v="964.96277139082167"/>
    <n v="2705494.9095138572"/>
    <x v="1"/>
    <x v="0"/>
  </r>
  <r>
    <s v="IND-0138"/>
    <x v="2"/>
    <n v="5361.1297692328526"/>
    <x v="4"/>
    <x v="1"/>
    <n v="1850.420778545099"/>
    <n v="3323900.4569243691"/>
    <x v="1"/>
    <x v="0"/>
  </r>
  <r>
    <s v="IND-0139"/>
    <x v="2"/>
    <n v="6502.92840168765"/>
    <x v="4"/>
    <x v="3"/>
    <n v="1251.2566717654699"/>
    <n v="4031815.6090463428"/>
    <x v="1"/>
    <x v="0"/>
  </r>
  <r>
    <s v="IND-0140"/>
    <x v="2"/>
    <n v="6990.2141300629864"/>
    <x v="5"/>
    <x v="1"/>
    <n v="1261.7566609012781"/>
    <n v="4333932.7606390519"/>
    <x v="1"/>
    <x v="0"/>
  </r>
  <r>
    <s v="IND-0141"/>
    <x v="2"/>
    <n v="6931.9737107029077"/>
    <x v="4"/>
    <x v="3"/>
    <n v="1094.2970097286141"/>
    <n v="4297823.7006358029"/>
    <x v="1"/>
    <x v="0"/>
  </r>
  <r>
    <s v="IND-0142"/>
    <x v="2"/>
    <n v="6138.8164998797492"/>
    <x v="4"/>
    <x v="3"/>
    <n v="1345.971573593828"/>
    <n v="3806066.2299254439"/>
    <x v="1"/>
    <x v="0"/>
  </r>
  <r>
    <s v="IND-0143"/>
    <x v="2"/>
    <n v="6794.9472299684767"/>
    <x v="4"/>
    <x v="3"/>
    <n v="1047.5542739201539"/>
    <n v="4212867.2825804558"/>
    <x v="1"/>
    <x v="0"/>
  </r>
  <r>
    <s v="IND-0144"/>
    <x v="2"/>
    <n v="3822.6525303766398"/>
    <x v="5"/>
    <x v="4"/>
    <n v="1362.070108460965"/>
    <n v="2370044.5688335169"/>
    <x v="1"/>
    <x v="0"/>
  </r>
  <r>
    <s v="IND-0145"/>
    <x v="2"/>
    <n v="6689.5502914934086"/>
    <x v="5"/>
    <x v="1"/>
    <n v="1396.008295116276"/>
    <n v="4147521.180725913"/>
    <x v="1"/>
    <x v="0"/>
  </r>
  <r>
    <s v="IND-0146"/>
    <x v="2"/>
    <n v="7590.4457768501079"/>
    <x v="5"/>
    <x v="1"/>
    <n v="1100.090953596349"/>
    <n v="4706076.3816470671"/>
    <x v="1"/>
    <x v="0"/>
  </r>
  <r>
    <s v="IND-0147"/>
    <x v="2"/>
    <n v="5590.8679598542294"/>
    <x v="0"/>
    <x v="0"/>
    <n v="981.24364808593873"/>
    <n v="3466338.135109622"/>
    <x v="1"/>
    <x v="0"/>
  </r>
  <r>
    <s v="IND-0148"/>
    <x v="2"/>
    <n v="4375.7089959047889"/>
    <x v="4"/>
    <x v="2"/>
    <n v="904.80448433741526"/>
    <n v="2712939.5774609689"/>
    <x v="1"/>
    <x v="0"/>
  </r>
  <r>
    <s v="IND-0149"/>
    <x v="2"/>
    <n v="7688.2338661409494"/>
    <x v="0"/>
    <x v="3"/>
    <n v="1220.2750610100049"/>
    <n v="4766704.9970073877"/>
    <x v="1"/>
    <x v="0"/>
  </r>
  <r>
    <s v="IND-0150"/>
    <x v="2"/>
    <n v="7791.9733958545921"/>
    <x v="4"/>
    <x v="3"/>
    <n v="1671.6536615223531"/>
    <n v="4831023.5054298472"/>
    <x v="1"/>
    <x v="0"/>
  </r>
  <r>
    <s v="IND-0108"/>
    <x v="2"/>
    <e v="#N/A"/>
    <x v="4"/>
    <x v="3"/>
    <n v="1103.991955529965"/>
    <e v="#N/A"/>
    <x v="1"/>
    <x v="1"/>
  </r>
  <r>
    <s v="IND-0145"/>
    <x v="2"/>
    <e v="#N/A"/>
    <x v="5"/>
    <x v="1"/>
    <n v="1396.008295116276"/>
    <e v="#N/A"/>
    <x v="1"/>
    <x v="1"/>
  </r>
  <r>
    <s v="RES-0118"/>
    <x v="0"/>
    <n v="891.25509371025737"/>
    <x v="2"/>
    <x v="1"/>
    <n v="93.593193383268371"/>
    <n v="552578.15810035961"/>
    <x v="0"/>
    <x v="0"/>
  </r>
  <r>
    <s v="RES-0031"/>
    <x v="0"/>
    <n v="2190.629151368988"/>
    <x v="0"/>
    <x v="4"/>
    <n v="50.729701037357628"/>
    <n v="1358190.0738487721"/>
    <x v="0"/>
    <x v="0"/>
  </r>
  <r>
    <s v="IND-0116"/>
    <x v="2"/>
    <e v="#N/A"/>
    <x v="5"/>
    <x v="3"/>
    <n v="1022.386862541262"/>
    <e v="#N/A"/>
    <x v="1"/>
    <x v="1"/>
  </r>
  <r>
    <s v="IND-0008"/>
    <x v="2"/>
    <n v="5795"/>
    <x v="4"/>
    <x v="4"/>
    <n v="1591.838250489852"/>
    <n v="3592900"/>
    <x v="1"/>
    <x v="0"/>
  </r>
  <r>
    <s v="COM-0068"/>
    <x v="1"/>
    <n v="6631.43649069615"/>
    <x v="4"/>
    <x v="2"/>
    <n v="266.54855727925832"/>
    <n v="4111490.6242316128"/>
    <x v="1"/>
    <x v="0"/>
  </r>
  <r>
    <s v="RES-0051"/>
    <x v="0"/>
    <n v="931"/>
    <x v="2"/>
    <x v="2"/>
    <n v="84.645073943220069"/>
    <n v="577220"/>
    <x v="0"/>
    <x v="0"/>
  </r>
  <r>
    <s v="RES-0085"/>
    <x v="0"/>
    <e v="#N/A"/>
    <x v="4"/>
    <x v="2"/>
    <n v="72.293728062764799"/>
    <e v="#N/A"/>
    <x v="0"/>
    <x v="1"/>
  </r>
  <r>
    <s v="IND-0061"/>
    <x v="2"/>
    <n v="9814"/>
    <x v="4"/>
    <x v="4"/>
    <n v="1328.385177040878"/>
    <n v="608468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8A4E-3DDC-4A38-B01F-CB527E5B372D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multipleFieldFilters="0" chartFormat="16">
  <location ref="A3:C67" firstHeaderRow="0" firstDataRow="1" firstDataCol="1" rowPageCount="1" colPageCount="1"/>
  <pivotFields count="9">
    <pivotField subtotalTop="0" showAll="0" defaultSubtotal="0"/>
    <pivotField axis="axisRow" subtotalTop="0" showAll="0" defaultSubtotal="0">
      <items count="3">
        <item x="1"/>
        <item x="2"/>
        <item x="0"/>
      </items>
    </pivotField>
    <pivotField dataField="1" subtotalTop="0" showAll="0" defaultSubtotal="0"/>
    <pivotField axis="axisRow" subtotalTop="0" showAll="0" defaultSubtotal="0">
      <items count="6">
        <item x="1"/>
        <item x="2"/>
        <item x="3"/>
        <item x="0"/>
        <item x="4"/>
        <item x="5"/>
      </items>
    </pivotField>
    <pivotField axis="axisRow" subtotalTop="0" showAll="0" defaultSubtotal="0">
      <items count="5">
        <item x="3"/>
        <item x="2"/>
        <item x="4"/>
        <item x="0"/>
        <item x="1"/>
      </items>
    </pivotField>
    <pivotField numFmtId="43" subtotalTop="0" showAll="0" defaultSubtotal="0"/>
    <pivotField dataField="1" subtotalTop="0" showAll="0" defaultSubtotal="0"/>
    <pivotField axis="axisRow" subtotalTop="0" showAll="0" defaultSubtotal="0">
      <items count="2">
        <item sd="0" x="0"/>
        <item x="1"/>
      </items>
    </pivotField>
    <pivotField axis="axisPage" subtotalTop="0" showAll="0" defaultSubtotal="0">
      <items count="2">
        <item x="1"/>
        <item x="0"/>
      </items>
    </pivotField>
  </pivotFields>
  <rowFields count="4">
    <field x="7"/>
    <field x="4"/>
    <field x="1"/>
    <field x="3"/>
  </rowFields>
  <rowItems count="64">
    <i>
      <x/>
    </i>
    <i>
      <x v="1"/>
    </i>
    <i r="1">
      <x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3"/>
    </i>
    <i r="1">
      <x v="1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4"/>
    </i>
    <i r="1">
      <x v="2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2"/>
    </i>
    <i r="3">
      <x v="3"/>
    </i>
    <i r="3">
      <x v="4"/>
    </i>
    <i r="1">
      <x v="3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2"/>
    </i>
    <i r="1">
      <x v="4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2"/>
    </i>
  </rowItems>
  <colFields count="1">
    <field x="-2"/>
  </colFields>
  <colItems count="2">
    <i>
      <x/>
    </i>
    <i i="1">
      <x v="1"/>
    </i>
  </colItems>
  <pageFields count="1">
    <pageField fld="8" item="1" hier="-1"/>
  </pageFields>
  <dataFields count="2">
    <dataField name="Suma de Factura_Mensual_COP" fld="6" baseField="4" baseItem="0" numFmtId="165"/>
    <dataField name="Suma de Consumo_kWh_Mensual" fld="2" baseField="4" baseItem="0" numFmtId="4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09C16-E7E2-48C1-B2AA-91DE4E91DFB1}" name="TablaDiná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7" rowHeaderCaption="Reporte 2">
  <location ref="A4:B12" firstHeaderRow="1" firstDataRow="1" firstDataCol="1" rowPageCount="1" colPageCount="1"/>
  <pivotFields count="9">
    <pivotField showAll="0" defaultSubtotal="0"/>
    <pivotField axis="axisRow" showAll="0" defaultSubtotal="0">
      <items count="3">
        <item x="1"/>
        <item x="2"/>
        <item x="0"/>
      </items>
    </pivotField>
    <pivotField showAll="0" defaultSubtotal="0"/>
    <pivotField axis="axisRow" showAll="0" defaultSubtotal="0">
      <items count="6">
        <item x="1"/>
        <item h="1" x="2"/>
        <item h="1" x="3"/>
        <item h="1" x="0"/>
        <item h="1" x="4"/>
        <item h="1" x="5"/>
      </items>
    </pivotField>
    <pivotField axis="axisRow" showAll="0" defaultSubtotal="0">
      <items count="5">
        <item x="3"/>
        <item x="2"/>
        <item x="4"/>
        <item x="0"/>
        <item x="1"/>
      </items>
    </pivotField>
    <pivotField numFmtId="43" showAll="0" defaultSubtotal="0"/>
    <pivotField dataField="1" showAll="0" defaultSubtotal="0"/>
    <pivotField axis="axisRow" showAll="0" sortType="descending" defaultSubtotal="0">
      <items count="2">
        <item h="1" x="1"/>
        <item x="0"/>
      </items>
    </pivotField>
    <pivotField axis="axisPage" showAll="0" defaultSubtotal="0">
      <items count="2">
        <item x="1"/>
        <item x="0"/>
      </items>
    </pivotField>
  </pivotFields>
  <rowFields count="4">
    <field x="7"/>
    <field x="3"/>
    <field x="1"/>
    <field x="4"/>
  </rowFields>
  <rowItems count="8">
    <i>
      <x v="1"/>
    </i>
    <i r="1">
      <x/>
    </i>
    <i r="2">
      <x v="2"/>
    </i>
    <i r="3">
      <x/>
    </i>
    <i r="3">
      <x v="1"/>
    </i>
    <i r="3">
      <x v="2"/>
    </i>
    <i r="3">
      <x v="3"/>
    </i>
    <i r="3">
      <x v="4"/>
    </i>
  </rowItems>
  <colItems count="1">
    <i/>
  </colItems>
  <pageFields count="1">
    <pageField fld="8" item="1" hier="-1"/>
  </pageFields>
  <dataFields count="1">
    <dataField name=" Factura_Mensual_COP" fld="6" baseField="7" baseItem="1" numFmtId="165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ctor1" xr10:uid="{671F9273-00D3-49EF-BB95-61B2952F9D72}" sourceName="Sector">
  <pivotTables>
    <pivotTable tabId="9" name="TablaDinámica1"/>
  </pivotTables>
  <data>
    <tabular pivotCacheId="1728326307">
      <items count="3">
        <i x="0" s="1"/>
        <i x="1" s="1" nd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rato1" xr10:uid="{3ABB062A-F96A-4312-9309-F51E736C52E9}" sourceName="Estrato">
  <pivotTables>
    <pivotTable tabId="9" name="TablaDinámica1"/>
  </pivotTables>
  <data>
    <tabular pivotCacheId="1728326307">
      <items count="6">
        <i x="1" s="1"/>
        <i x="2"/>
        <i x="3"/>
        <i x="0"/>
        <i x="4"/>
        <i x="5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1" xr10:uid="{C0E47375-11A6-4FF4-9B86-244B86D06EF4}" sourceName="Ciudad">
  <pivotTables>
    <pivotTable tabId="9" name="TablaDinámica1"/>
  </pivotTables>
  <data>
    <tabular pivotCacheId="1728326307">
      <items count="5">
        <i x="3" s="1"/>
        <i x="2" s="1"/>
        <i x="4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de_Pagar_Solar1" xr10:uid="{1D403E6B-96E6-48F3-A922-B4BAC0D3CF38}" sourceName="Puede_Pagar_Solar">
  <pivotTables>
    <pivotTable tabId="9" name="TablaDinámica1"/>
  </pivotTables>
  <data>
    <tabular pivotCacheId="1728326307">
      <items count="2">
        <i x="0" s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ctor 1" xr10:uid="{242EB47A-7D96-4856-B68A-7C20BA5B1E32}" cache="SegmentaciónDeDatos_Sector1" caption="Sector" rowHeight="234950"/>
  <slicer name="Estrato 1" xr10:uid="{24991194-5385-4AAE-BA07-DAA008E20C3D}" cache="SegmentaciónDeDatos_Estrato1" caption="Estrato" columnCount="2" rowHeight="234950"/>
  <slicer name="Ciudad 1" xr10:uid="{92605BBA-DB14-45DF-B559-31F97AE22F29}" cache="SegmentaciónDeDatos_Ciudad1" caption="Ciudad" columnCount="2" rowHeight="234950"/>
  <slicer name="Puede_Pagar_Solar 1" xr10:uid="{46A95BDF-2716-4B92-902B-1FF758F20BB1}" cache="SegmentaciónDeDatos_Puede_Pagar_Solar1" caption="Puede_Pagar_Solar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B09E5-FEE6-46BC-AD89-2B17F7D99500}" name="Tabla1" displayName="Tabla1" ref="A8:K468" totalsRowShown="0" headerRowDxfId="48" dataDxfId="47" tableBorderDxfId="46">
  <autoFilter ref="A8:K468" xr:uid="{7C9B09E5-FEE6-46BC-AD89-2B17F7D995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7D963E6-8557-443E-AB14-6E62BD80BA8B}" name="ID_Cliente" dataDxfId="45"/>
    <tableColumn id="2" xr3:uid="{7B49E91B-5628-4171-A902-459278E17C9F}" name="Sector" dataDxfId="44"/>
    <tableColumn id="3" xr3:uid="{43CF3FBE-CF66-4363-BA94-D5B397391160}" name="Consumo_kWh_Mensual" dataDxfId="43"/>
    <tableColumn id="4" xr3:uid="{A8774916-0027-48B3-BC9C-A383E35A6162}" name="Estrato" dataDxfId="42"/>
    <tableColumn id="5" xr3:uid="{E71B1918-93B1-45F3-9904-D1F9DCC35ECA}" name="Ciudad" dataDxfId="41"/>
    <tableColumn id="6" xr3:uid="{723DDCE3-59CC-45DE-AF1F-0EFC7833DCF7}" name="Area_m2" dataDxfId="40"/>
    <tableColumn id="7" xr3:uid="{051371B7-D2C0-4CCC-8293-4800402FA4D1}" name="Factura_Mensual_COP" dataDxfId="39" dataCellStyle="Millares"/>
    <tableColumn id="8" xr3:uid="{81353211-DF9B-45E5-BAB3-E5D6DB87F3FD}" name="Puede_Pagar_Solar" dataDxfId="38"/>
    <tableColumn id="9" xr3:uid="{AE592938-674B-40B1-80B0-1C57A6FFA7D1}" name="Estadistico Consumo_kWh_Mensual" dataDxfId="37">
      <calculatedColumnFormula array="1">_xlfn.IFS(Tabla1[[#This Row],[Consumo_kWh_Mensual]]&lt;$B$5,NA(),Tabla1[[#This Row],[Consumo_kWh_Mensual]]&gt;$B$6,NA(),Tabla1[[#This Row],[Consumo_kWh_Mensual]]&lt;$B$6,Tabla1[[#This Row],[Consumo_kWh_Mensual]])</calculatedColumnFormula>
    </tableColumn>
    <tableColumn id="10" xr3:uid="{C8189554-5D2B-4B81-B01A-D828E25D03F4}" name="Estadistico Area_m2" dataDxfId="36">
      <calculatedColumnFormula array="1">_xlfn.IFS(Tabla1[[#This Row],[Area_m2]]&lt;$C$5,NA(),Tabla1[[#This Row],[Area_m2]]&gt;$C$6,NA(),Tabla1[[#This Row],[Area_m2]]&lt;$C$6,Tabla1[[#This Row],[Area_m2]])</calculatedColumnFormula>
    </tableColumn>
    <tableColumn id="11" xr3:uid="{0FC1A642-FF3D-4824-856F-B5FDABC440AA}" name="Estadistico Factura_Mensual_COP2" dataDxfId="35" dataCellStyle="Millares">
      <calculatedColumnFormula array="1">_xlfn.IFS(Tabla1[[#This Row],[Factura_Mensual_COP]]&lt;$D$5,NA(),Tabla1[[#This Row],[Factura_Mensual_COP]]&gt;$D$6,NA(),Tabla1[[#This Row],[Factura_Mensual_COP]]&lt;$D$6,Tabla1[[#This Row],[Factura_Mensual_COP]])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21FF2-DD30-42B1-8E9B-35F2462D1C50}" name="Tabla2" displayName="Tabla2" ref="A1:D6" totalsRowShown="0" headerRowDxfId="34" dataDxfId="33">
  <autoFilter ref="A1:D6" xr:uid="{D0E21FF2-DD30-42B1-8E9B-35F2462D1C50}">
    <filterColumn colId="0" hiddenButton="1"/>
    <filterColumn colId="1" hiddenButton="1"/>
    <filterColumn colId="2" hiddenButton="1"/>
    <filterColumn colId="3" hiddenButton="1"/>
  </autoFilter>
  <tableColumns count="4">
    <tableColumn id="1" xr3:uid="{3E0EA47D-E58C-40D7-BBE3-7D5D87DCEE20}" name="CUARTILES" dataDxfId="32"/>
    <tableColumn id="2" xr3:uid="{0C3AFDCF-966D-42B3-BB41-22FDDCCC45F8}" name="Consumo_kWh_Mensual" dataDxfId="31" dataCellStyle="Millares"/>
    <tableColumn id="3" xr3:uid="{3FC3CE90-5DD2-4F82-BD35-A205AEED6D11}" name="Area_m2" dataDxfId="30" dataCellStyle="Millares"/>
    <tableColumn id="4" xr3:uid="{9E493BCC-77D1-4ACA-A476-1C0FAC932995}" name="Factura_Mensual_COP" dataDxfId="29" dataCellStyle="Millare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F2CDB-C95C-4F6A-B0EA-D5629C8614AB}" name="DATOS_LIMPIOS_ELECT" displayName="DATOS_LIMPIOS_ELECT" ref="A1:I461" totalsRowShown="0" headerRowDxfId="28" dataDxfId="27">
  <autoFilter ref="A1:I461" xr:uid="{000F2CDB-C95C-4F6A-B0EA-D5629C8614AB}">
    <filterColumn colId="1">
      <filters>
        <filter val="Comercial"/>
      </filters>
    </filterColumn>
    <filterColumn colId="3">
      <filters>
        <filter val="5"/>
      </filters>
    </filterColumn>
    <filterColumn colId="7">
      <filters>
        <filter val="Sí"/>
      </filters>
    </filterColumn>
  </autoFilter>
  <tableColumns count="9">
    <tableColumn id="1" xr3:uid="{049E53D5-EC4E-4920-B5B9-41F9E3C236E9}" name="ID_Cliente" dataDxfId="26"/>
    <tableColumn id="2" xr3:uid="{0226E94F-625F-4E17-B1B0-2767DFBA888F}" name="Sector" dataDxfId="25"/>
    <tableColumn id="3" xr3:uid="{16098384-51D3-4696-87A1-D0150C5ECC78}" name="Consumo_kWh_Mensual" dataDxfId="24" dataCellStyle="Millares"/>
    <tableColumn id="4" xr3:uid="{AE917A0B-BEE3-44CF-8201-1BB2407D64BC}" name="Estrato" dataDxfId="23"/>
    <tableColumn id="5" xr3:uid="{EA2B95DF-A0B7-4076-A4EE-9A7C54135A3F}" name="Ciudad" dataDxfId="22"/>
    <tableColumn id="6" xr3:uid="{9DDBC685-120C-47D2-892B-7ACB1E6F23B6}" name="Area_m2" dataDxfId="21" dataCellStyle="Millares"/>
    <tableColumn id="7" xr3:uid="{BB47E6AE-81F0-47DC-9EA9-07396B917E24}" name="Factura_Mensual_COP" dataDxfId="20" dataCellStyle="Millares"/>
    <tableColumn id="8" xr3:uid="{E60E1A0F-4138-4B92-A786-C27A4F8A5D9E}" name="Puede_Pagar_Solar" dataDxfId="19"/>
    <tableColumn id="9" xr3:uid="{20854677-37AB-41FD-A44B-255102CC53C1}" name="Validar" dataDxfId="18">
      <calculatedColumnFormula>IF(COUNTIF(DATOS_LIMPIOS_ELECT[[#This Row],[ID_Cliente]:[Puede_Pagar_Solar]],NA()),"NO VALIDO","VALIDO")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DA349A-B299-4E59-A39B-EF8C85824EF5}" name="Tabla5" displayName="Tabla5" ref="A8:B11" totalsRowShown="0" headerRowDxfId="17" dataDxfId="16">
  <autoFilter ref="A8:B11" xr:uid="{98DA349A-B299-4E59-A39B-EF8C85824EF5}">
    <filterColumn colId="0" hiddenButton="1"/>
    <filterColumn colId="1" hiddenButton="1"/>
  </autoFilter>
  <tableColumns count="2">
    <tableColumn id="1" xr3:uid="{EDEC0B80-54AA-43E5-8D75-862619F7699A}" name="Sector" dataDxfId="15"/>
    <tableColumn id="2" xr3:uid="{DCE97202-0443-46C7-BB87-4DD6766EC589}" name="Cantidad" dataDxfId="14">
      <calculatedColumnFormula>COUNTIFS(DATOS_LIMPIOS_ELECT[Sector],'Estadistica Descriptiva'!A9,DATOS_LIMPIOS_ELECT[Validar],"VALIDO")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AE0C79-18FC-40D3-A84C-F689EE99A6F3}" name="Tabla6" displayName="Tabla6" ref="A2:D5" totalsRowShown="0" headerRowDxfId="13">
  <autoFilter ref="A2:D5" xr:uid="{C5AE0C79-18FC-40D3-A84C-F689EE99A6F3}">
    <filterColumn colId="0" hiddenButton="1"/>
    <filterColumn colId="1" hiddenButton="1"/>
    <filterColumn colId="2" hiddenButton="1"/>
    <filterColumn colId="3" hiddenButton="1"/>
  </autoFilter>
  <tableColumns count="4">
    <tableColumn id="1" xr3:uid="{46E45A8B-9A8B-439F-8AC2-3B4DDC60F04E}" name="Valores"/>
    <tableColumn id="2" xr3:uid="{F7E5B592-543F-4EDB-82CD-0A4D908B0CD7}" name="Consumo_kWh_Mensual"/>
    <tableColumn id="3" xr3:uid="{1B42531F-1440-40A4-8DE5-3D43089441AB}" name="Area_m2"/>
    <tableColumn id="4" xr3:uid="{5396CFD7-73E3-4D54-AA73-5ACECC6992BE}" name="Factura_Mensual_COP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AAE8CE-3F9A-4BFF-9390-A0DA96AA896C}" name="Tabla7" displayName="Tabla7" ref="A13:B18" totalsRowShown="0" headerRowBorderDxfId="12" tableBorderDxfId="11">
  <autoFilter ref="A13:B18" xr:uid="{3BAAE8CE-3F9A-4BFF-9390-A0DA96AA896C}">
    <filterColumn colId="0" hiddenButton="1"/>
    <filterColumn colId="1" hiddenButton="1"/>
  </autoFilter>
  <tableColumns count="2">
    <tableColumn id="1" xr3:uid="{EF19024B-3F0D-4CAD-96C7-0E90B4962987}" name="Ciudad"/>
    <tableColumn id="2" xr3:uid="{15A96471-11E6-4717-A4D3-74BE7775D272}" name="Cantidad" dataDxfId="10">
      <calculatedColumnFormula>COUNTIFS(DATOS_LIMPIOS_ELECT[Ciudad],'Estadistica Descriptiva'!A14,DATOS_LIMPIOS_ELECT[Validar],"VALIDO")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32F947-9BB6-43F8-97D1-745E1F2A7409}" name="Tabla8" displayName="Tabla8" ref="A20:B22" totalsRowShown="0" headerRowDxfId="9" headerRowBorderDxfId="8" tableBorderDxfId="7">
  <autoFilter ref="A20:B22" xr:uid="{F532F947-9BB6-43F8-97D1-745E1F2A7409}">
    <filterColumn colId="0" hiddenButton="1"/>
    <filterColumn colId="1" hiddenButton="1"/>
  </autoFilter>
  <tableColumns count="2">
    <tableColumn id="1" xr3:uid="{C131BE6D-6EF7-4AB6-9000-5A51DFBC946A}" name="Puede_Pagar_Solar"/>
    <tableColumn id="2" xr3:uid="{82D4BB26-65A5-4269-AED4-8F1D28DC1AF6}" name="Cantidad" dataDxfId="6">
      <calculatedColumnFormula>COUNTIFS(DATOS_LIMPIOS_ELECT[Puede_Pagar_Solar],'Estadistica Descriptiva'!A21,DATOS_LIMPIOS_ELECT[Validar],"VALIDO")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5894AE-7124-44C3-A3F6-9A0A41BAF84F}" name="Tabla9" displayName="Tabla9" ref="A24:B30" totalsRowShown="0" headerRowDxfId="5" dataDxfId="3" headerRowBorderDxfId="4" tableBorderDxfId="2">
  <autoFilter ref="A24:B30" xr:uid="{A25894AE-7124-44C3-A3F6-9A0A41BAF84F}">
    <filterColumn colId="0" hiddenButton="1"/>
    <filterColumn colId="1" hiddenButton="1"/>
  </autoFilter>
  <tableColumns count="2">
    <tableColumn id="1" xr3:uid="{A8FD5527-7FB5-4A51-8EE7-92E01FC0C298}" name="Estrato" dataDxfId="1"/>
    <tableColumn id="2" xr3:uid="{7230B20B-230B-4E48-B47A-BE93AE64AC52}" name="Cantidad" dataDxfId="0">
      <calculatedColumnFormula>COUNTIFS(DATOS_LIMPIOS_ELECT[Estrato],'Estadistica Descriptiva'!A25,DATOS_LIMPIOS_ELECT[Validar],"VALIDO")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29DF-0B83-48DA-9943-7ECAC7C85A88}">
  <dimension ref="A1:A461"/>
  <sheetViews>
    <sheetView workbookViewId="0">
      <selection activeCell="B14" sqref="B14"/>
    </sheetView>
  </sheetViews>
  <sheetFormatPr baseColWidth="10" defaultRowHeight="14.4" x14ac:dyDescent="0.3"/>
  <sheetData>
    <row r="1" spans="1:1" x14ac:dyDescent="0.3">
      <c r="A1" t="s">
        <v>489</v>
      </c>
    </row>
    <row r="2" spans="1:1" x14ac:dyDescent="0.3">
      <c r="A2" t="s">
        <v>490</v>
      </c>
    </row>
    <row r="3" spans="1:1" x14ac:dyDescent="0.3">
      <c r="A3" t="s">
        <v>491</v>
      </c>
    </row>
    <row r="4" spans="1:1" x14ac:dyDescent="0.3">
      <c r="A4" t="s">
        <v>492</v>
      </c>
    </row>
    <row r="5" spans="1:1" x14ac:dyDescent="0.3">
      <c r="A5" t="s">
        <v>493</v>
      </c>
    </row>
    <row r="6" spans="1:1" x14ac:dyDescent="0.3">
      <c r="A6" t="s">
        <v>494</v>
      </c>
    </row>
    <row r="7" spans="1:1" x14ac:dyDescent="0.3">
      <c r="A7" t="s">
        <v>495</v>
      </c>
    </row>
    <row r="8" spans="1:1" x14ac:dyDescent="0.3">
      <c r="A8" t="s">
        <v>496</v>
      </c>
    </row>
    <row r="9" spans="1:1" x14ac:dyDescent="0.3">
      <c r="A9" t="s">
        <v>497</v>
      </c>
    </row>
    <row r="10" spans="1:1" x14ac:dyDescent="0.3">
      <c r="A10" t="s">
        <v>498</v>
      </c>
    </row>
    <row r="11" spans="1:1" x14ac:dyDescent="0.3">
      <c r="A11" t="s">
        <v>499</v>
      </c>
    </row>
    <row r="12" spans="1:1" x14ac:dyDescent="0.3">
      <c r="A12" t="s">
        <v>500</v>
      </c>
    </row>
    <row r="13" spans="1:1" x14ac:dyDescent="0.3">
      <c r="A13" t="s">
        <v>501</v>
      </c>
    </row>
    <row r="14" spans="1:1" x14ac:dyDescent="0.3">
      <c r="A14" t="s">
        <v>502</v>
      </c>
    </row>
    <row r="15" spans="1:1" x14ac:dyDescent="0.3">
      <c r="A15" t="s">
        <v>503</v>
      </c>
    </row>
    <row r="16" spans="1:1" x14ac:dyDescent="0.3">
      <c r="A16" t="s">
        <v>504</v>
      </c>
    </row>
    <row r="17" spans="1:1" x14ac:dyDescent="0.3">
      <c r="A17" t="s">
        <v>505</v>
      </c>
    </row>
    <row r="18" spans="1:1" x14ac:dyDescent="0.3">
      <c r="A18" t="s">
        <v>506</v>
      </c>
    </row>
    <row r="19" spans="1:1" x14ac:dyDescent="0.3">
      <c r="A19" t="s">
        <v>507</v>
      </c>
    </row>
    <row r="20" spans="1:1" x14ac:dyDescent="0.3">
      <c r="A20" t="s">
        <v>508</v>
      </c>
    </row>
    <row r="21" spans="1:1" x14ac:dyDescent="0.3">
      <c r="A21" t="s">
        <v>509</v>
      </c>
    </row>
    <row r="22" spans="1:1" x14ac:dyDescent="0.3">
      <c r="A22" t="s">
        <v>510</v>
      </c>
    </row>
    <row r="23" spans="1:1" x14ac:dyDescent="0.3">
      <c r="A23" t="s">
        <v>511</v>
      </c>
    </row>
    <row r="24" spans="1:1" x14ac:dyDescent="0.3">
      <c r="A24" t="s">
        <v>512</v>
      </c>
    </row>
    <row r="25" spans="1:1" x14ac:dyDescent="0.3">
      <c r="A25" t="s">
        <v>513</v>
      </c>
    </row>
    <row r="26" spans="1:1" x14ac:dyDescent="0.3">
      <c r="A26" t="s">
        <v>514</v>
      </c>
    </row>
    <row r="27" spans="1:1" x14ac:dyDescent="0.3">
      <c r="A27" t="s">
        <v>515</v>
      </c>
    </row>
    <row r="28" spans="1:1" x14ac:dyDescent="0.3">
      <c r="A28" t="s">
        <v>516</v>
      </c>
    </row>
    <row r="29" spans="1:1" x14ac:dyDescent="0.3">
      <c r="A29" t="s">
        <v>517</v>
      </c>
    </row>
    <row r="30" spans="1:1" x14ac:dyDescent="0.3">
      <c r="A30" t="s">
        <v>518</v>
      </c>
    </row>
    <row r="31" spans="1:1" x14ac:dyDescent="0.3">
      <c r="A31" t="s">
        <v>519</v>
      </c>
    </row>
    <row r="32" spans="1:1" x14ac:dyDescent="0.3">
      <c r="A32" t="s">
        <v>520</v>
      </c>
    </row>
    <row r="33" spans="1:1" x14ac:dyDescent="0.3">
      <c r="A33" t="s">
        <v>521</v>
      </c>
    </row>
    <row r="34" spans="1:1" x14ac:dyDescent="0.3">
      <c r="A34" t="s">
        <v>522</v>
      </c>
    </row>
    <row r="35" spans="1:1" x14ac:dyDescent="0.3">
      <c r="A35" t="s">
        <v>523</v>
      </c>
    </row>
    <row r="36" spans="1:1" x14ac:dyDescent="0.3">
      <c r="A36" t="s">
        <v>524</v>
      </c>
    </row>
    <row r="37" spans="1:1" x14ac:dyDescent="0.3">
      <c r="A37" t="s">
        <v>525</v>
      </c>
    </row>
    <row r="38" spans="1:1" x14ac:dyDescent="0.3">
      <c r="A38" t="s">
        <v>526</v>
      </c>
    </row>
    <row r="39" spans="1:1" x14ac:dyDescent="0.3">
      <c r="A39" t="s">
        <v>527</v>
      </c>
    </row>
    <row r="40" spans="1:1" x14ac:dyDescent="0.3">
      <c r="A40" t="s">
        <v>528</v>
      </c>
    </row>
    <row r="41" spans="1:1" x14ac:dyDescent="0.3">
      <c r="A41" t="s">
        <v>529</v>
      </c>
    </row>
    <row r="42" spans="1:1" x14ac:dyDescent="0.3">
      <c r="A42" t="s">
        <v>530</v>
      </c>
    </row>
    <row r="43" spans="1:1" x14ac:dyDescent="0.3">
      <c r="A43" t="s">
        <v>531</v>
      </c>
    </row>
    <row r="44" spans="1:1" x14ac:dyDescent="0.3">
      <c r="A44" t="s">
        <v>532</v>
      </c>
    </row>
    <row r="45" spans="1:1" x14ac:dyDescent="0.3">
      <c r="A45" t="s">
        <v>533</v>
      </c>
    </row>
    <row r="46" spans="1:1" x14ac:dyDescent="0.3">
      <c r="A46" t="s">
        <v>534</v>
      </c>
    </row>
    <row r="47" spans="1:1" x14ac:dyDescent="0.3">
      <c r="A47" t="s">
        <v>535</v>
      </c>
    </row>
    <row r="48" spans="1:1" x14ac:dyDescent="0.3">
      <c r="A48" t="s">
        <v>536</v>
      </c>
    </row>
    <row r="49" spans="1:1" x14ac:dyDescent="0.3">
      <c r="A49" t="s">
        <v>537</v>
      </c>
    </row>
    <row r="50" spans="1:1" x14ac:dyDescent="0.3">
      <c r="A50" t="s">
        <v>538</v>
      </c>
    </row>
    <row r="51" spans="1:1" x14ac:dyDescent="0.3">
      <c r="A51" t="s">
        <v>539</v>
      </c>
    </row>
    <row r="52" spans="1:1" x14ac:dyDescent="0.3">
      <c r="A52" t="s">
        <v>540</v>
      </c>
    </row>
    <row r="53" spans="1:1" x14ac:dyDescent="0.3">
      <c r="A53" t="s">
        <v>541</v>
      </c>
    </row>
    <row r="54" spans="1:1" x14ac:dyDescent="0.3">
      <c r="A54" t="s">
        <v>542</v>
      </c>
    </row>
    <row r="55" spans="1:1" x14ac:dyDescent="0.3">
      <c r="A55" t="s">
        <v>543</v>
      </c>
    </row>
    <row r="56" spans="1:1" x14ac:dyDescent="0.3">
      <c r="A56" t="s">
        <v>544</v>
      </c>
    </row>
    <row r="57" spans="1:1" x14ac:dyDescent="0.3">
      <c r="A57" t="s">
        <v>545</v>
      </c>
    </row>
    <row r="58" spans="1:1" x14ac:dyDescent="0.3">
      <c r="A58" t="s">
        <v>546</v>
      </c>
    </row>
    <row r="59" spans="1:1" x14ac:dyDescent="0.3">
      <c r="A59" t="s">
        <v>547</v>
      </c>
    </row>
    <row r="60" spans="1:1" x14ac:dyDescent="0.3">
      <c r="A60" t="s">
        <v>548</v>
      </c>
    </row>
    <row r="61" spans="1:1" x14ac:dyDescent="0.3">
      <c r="A61" t="s">
        <v>549</v>
      </c>
    </row>
    <row r="62" spans="1:1" x14ac:dyDescent="0.3">
      <c r="A62" t="s">
        <v>550</v>
      </c>
    </row>
    <row r="63" spans="1:1" x14ac:dyDescent="0.3">
      <c r="A63" t="s">
        <v>551</v>
      </c>
    </row>
    <row r="64" spans="1:1" x14ac:dyDescent="0.3">
      <c r="A64" t="s">
        <v>552</v>
      </c>
    </row>
    <row r="65" spans="1:1" x14ac:dyDescent="0.3">
      <c r="A65" t="s">
        <v>553</v>
      </c>
    </row>
    <row r="66" spans="1:1" x14ac:dyDescent="0.3">
      <c r="A66" t="s">
        <v>554</v>
      </c>
    </row>
    <row r="67" spans="1:1" x14ac:dyDescent="0.3">
      <c r="A67" t="s">
        <v>555</v>
      </c>
    </row>
    <row r="68" spans="1:1" x14ac:dyDescent="0.3">
      <c r="A68" t="s">
        <v>556</v>
      </c>
    </row>
    <row r="69" spans="1:1" x14ac:dyDescent="0.3">
      <c r="A69" t="s">
        <v>557</v>
      </c>
    </row>
    <row r="70" spans="1:1" x14ac:dyDescent="0.3">
      <c r="A70" t="s">
        <v>558</v>
      </c>
    </row>
    <row r="71" spans="1:1" x14ac:dyDescent="0.3">
      <c r="A71" t="s">
        <v>559</v>
      </c>
    </row>
    <row r="72" spans="1:1" x14ac:dyDescent="0.3">
      <c r="A72" t="s">
        <v>560</v>
      </c>
    </row>
    <row r="73" spans="1:1" x14ac:dyDescent="0.3">
      <c r="A73" t="s">
        <v>561</v>
      </c>
    </row>
    <row r="74" spans="1:1" x14ac:dyDescent="0.3">
      <c r="A74" t="s">
        <v>562</v>
      </c>
    </row>
    <row r="75" spans="1:1" x14ac:dyDescent="0.3">
      <c r="A75" t="s">
        <v>563</v>
      </c>
    </row>
    <row r="76" spans="1:1" x14ac:dyDescent="0.3">
      <c r="A76" t="s">
        <v>564</v>
      </c>
    </row>
    <row r="77" spans="1:1" x14ac:dyDescent="0.3">
      <c r="A77" t="s">
        <v>565</v>
      </c>
    </row>
    <row r="78" spans="1:1" x14ac:dyDescent="0.3">
      <c r="A78" t="s">
        <v>566</v>
      </c>
    </row>
    <row r="79" spans="1:1" x14ac:dyDescent="0.3">
      <c r="A79" t="s">
        <v>567</v>
      </c>
    </row>
    <row r="80" spans="1:1" x14ac:dyDescent="0.3">
      <c r="A80" t="s">
        <v>568</v>
      </c>
    </row>
    <row r="81" spans="1:1" x14ac:dyDescent="0.3">
      <c r="A81" t="s">
        <v>569</v>
      </c>
    </row>
    <row r="82" spans="1:1" x14ac:dyDescent="0.3">
      <c r="A82" t="s">
        <v>570</v>
      </c>
    </row>
    <row r="83" spans="1:1" x14ac:dyDescent="0.3">
      <c r="A83" t="s">
        <v>571</v>
      </c>
    </row>
    <row r="84" spans="1:1" x14ac:dyDescent="0.3">
      <c r="A84" t="s">
        <v>572</v>
      </c>
    </row>
    <row r="85" spans="1:1" x14ac:dyDescent="0.3">
      <c r="A85" t="s">
        <v>573</v>
      </c>
    </row>
    <row r="86" spans="1:1" x14ac:dyDescent="0.3">
      <c r="A86" t="s">
        <v>574</v>
      </c>
    </row>
    <row r="87" spans="1:1" x14ac:dyDescent="0.3">
      <c r="A87" t="s">
        <v>575</v>
      </c>
    </row>
    <row r="88" spans="1:1" x14ac:dyDescent="0.3">
      <c r="A88" t="s">
        <v>576</v>
      </c>
    </row>
    <row r="89" spans="1:1" x14ac:dyDescent="0.3">
      <c r="A89" t="s">
        <v>577</v>
      </c>
    </row>
    <row r="90" spans="1:1" x14ac:dyDescent="0.3">
      <c r="A90" t="s">
        <v>578</v>
      </c>
    </row>
    <row r="91" spans="1:1" x14ac:dyDescent="0.3">
      <c r="A91" t="s">
        <v>579</v>
      </c>
    </row>
    <row r="92" spans="1:1" x14ac:dyDescent="0.3">
      <c r="A92" t="s">
        <v>580</v>
      </c>
    </row>
    <row r="93" spans="1:1" x14ac:dyDescent="0.3">
      <c r="A93" t="s">
        <v>581</v>
      </c>
    </row>
    <row r="94" spans="1:1" x14ac:dyDescent="0.3">
      <c r="A94" t="s">
        <v>582</v>
      </c>
    </row>
    <row r="95" spans="1:1" x14ac:dyDescent="0.3">
      <c r="A95" t="s">
        <v>583</v>
      </c>
    </row>
    <row r="96" spans="1:1" x14ac:dyDescent="0.3">
      <c r="A96" t="s">
        <v>584</v>
      </c>
    </row>
    <row r="97" spans="1:1" x14ac:dyDescent="0.3">
      <c r="A97" t="s">
        <v>585</v>
      </c>
    </row>
    <row r="98" spans="1:1" x14ac:dyDescent="0.3">
      <c r="A98" t="s">
        <v>586</v>
      </c>
    </row>
    <row r="99" spans="1:1" x14ac:dyDescent="0.3">
      <c r="A99" t="s">
        <v>587</v>
      </c>
    </row>
    <row r="100" spans="1:1" x14ac:dyDescent="0.3">
      <c r="A100" t="s">
        <v>588</v>
      </c>
    </row>
    <row r="101" spans="1:1" x14ac:dyDescent="0.3">
      <c r="A101" t="s">
        <v>589</v>
      </c>
    </row>
    <row r="102" spans="1:1" x14ac:dyDescent="0.3">
      <c r="A102" t="s">
        <v>590</v>
      </c>
    </row>
    <row r="103" spans="1:1" x14ac:dyDescent="0.3">
      <c r="A103" t="s">
        <v>591</v>
      </c>
    </row>
    <row r="104" spans="1:1" x14ac:dyDescent="0.3">
      <c r="A104" t="s">
        <v>592</v>
      </c>
    </row>
    <row r="105" spans="1:1" x14ac:dyDescent="0.3">
      <c r="A105" t="s">
        <v>593</v>
      </c>
    </row>
    <row r="106" spans="1:1" x14ac:dyDescent="0.3">
      <c r="A106" t="s">
        <v>594</v>
      </c>
    </row>
    <row r="107" spans="1:1" x14ac:dyDescent="0.3">
      <c r="A107" t="s">
        <v>595</v>
      </c>
    </row>
    <row r="108" spans="1:1" x14ac:dyDescent="0.3">
      <c r="A108" t="s">
        <v>596</v>
      </c>
    </row>
    <row r="109" spans="1:1" x14ac:dyDescent="0.3">
      <c r="A109" t="s">
        <v>597</v>
      </c>
    </row>
    <row r="110" spans="1:1" x14ac:dyDescent="0.3">
      <c r="A110" t="s">
        <v>598</v>
      </c>
    </row>
    <row r="111" spans="1:1" x14ac:dyDescent="0.3">
      <c r="A111" t="s">
        <v>599</v>
      </c>
    </row>
    <row r="112" spans="1:1" x14ac:dyDescent="0.3">
      <c r="A112" t="s">
        <v>600</v>
      </c>
    </row>
    <row r="113" spans="1:1" x14ac:dyDescent="0.3">
      <c r="A113" t="s">
        <v>601</v>
      </c>
    </row>
    <row r="114" spans="1:1" x14ac:dyDescent="0.3">
      <c r="A114" t="s">
        <v>602</v>
      </c>
    </row>
    <row r="115" spans="1:1" x14ac:dyDescent="0.3">
      <c r="A115" t="s">
        <v>603</v>
      </c>
    </row>
    <row r="116" spans="1:1" x14ac:dyDescent="0.3">
      <c r="A116" t="s">
        <v>604</v>
      </c>
    </row>
    <row r="117" spans="1:1" x14ac:dyDescent="0.3">
      <c r="A117" t="s">
        <v>605</v>
      </c>
    </row>
    <row r="118" spans="1:1" x14ac:dyDescent="0.3">
      <c r="A118" t="s">
        <v>606</v>
      </c>
    </row>
    <row r="119" spans="1:1" x14ac:dyDescent="0.3">
      <c r="A119" t="s">
        <v>607</v>
      </c>
    </row>
    <row r="120" spans="1:1" x14ac:dyDescent="0.3">
      <c r="A120" t="s">
        <v>608</v>
      </c>
    </row>
    <row r="121" spans="1:1" x14ac:dyDescent="0.3">
      <c r="A121" t="s">
        <v>609</v>
      </c>
    </row>
    <row r="122" spans="1:1" x14ac:dyDescent="0.3">
      <c r="A122" t="s">
        <v>610</v>
      </c>
    </row>
    <row r="123" spans="1:1" x14ac:dyDescent="0.3">
      <c r="A123" t="s">
        <v>611</v>
      </c>
    </row>
    <row r="124" spans="1:1" x14ac:dyDescent="0.3">
      <c r="A124" t="s">
        <v>612</v>
      </c>
    </row>
    <row r="125" spans="1:1" x14ac:dyDescent="0.3">
      <c r="A125" t="s">
        <v>613</v>
      </c>
    </row>
    <row r="126" spans="1:1" x14ac:dyDescent="0.3">
      <c r="A126" t="s">
        <v>614</v>
      </c>
    </row>
    <row r="127" spans="1:1" x14ac:dyDescent="0.3">
      <c r="A127" t="s">
        <v>615</v>
      </c>
    </row>
    <row r="128" spans="1:1" x14ac:dyDescent="0.3">
      <c r="A128" t="s">
        <v>616</v>
      </c>
    </row>
    <row r="129" spans="1:1" x14ac:dyDescent="0.3">
      <c r="A129" t="s">
        <v>617</v>
      </c>
    </row>
    <row r="130" spans="1:1" x14ac:dyDescent="0.3">
      <c r="A130" t="s">
        <v>618</v>
      </c>
    </row>
    <row r="131" spans="1:1" x14ac:dyDescent="0.3">
      <c r="A131" t="s">
        <v>619</v>
      </c>
    </row>
    <row r="132" spans="1:1" x14ac:dyDescent="0.3">
      <c r="A132" t="s">
        <v>620</v>
      </c>
    </row>
    <row r="133" spans="1:1" x14ac:dyDescent="0.3">
      <c r="A133" t="s">
        <v>621</v>
      </c>
    </row>
    <row r="134" spans="1:1" x14ac:dyDescent="0.3">
      <c r="A134" t="s">
        <v>622</v>
      </c>
    </row>
    <row r="135" spans="1:1" x14ac:dyDescent="0.3">
      <c r="A135" t="s">
        <v>623</v>
      </c>
    </row>
    <row r="136" spans="1:1" x14ac:dyDescent="0.3">
      <c r="A136" t="s">
        <v>624</v>
      </c>
    </row>
    <row r="137" spans="1:1" x14ac:dyDescent="0.3">
      <c r="A137" t="s">
        <v>625</v>
      </c>
    </row>
    <row r="138" spans="1:1" x14ac:dyDescent="0.3">
      <c r="A138" t="s">
        <v>626</v>
      </c>
    </row>
    <row r="139" spans="1:1" x14ac:dyDescent="0.3">
      <c r="A139" t="s">
        <v>627</v>
      </c>
    </row>
    <row r="140" spans="1:1" x14ac:dyDescent="0.3">
      <c r="A140" t="s">
        <v>628</v>
      </c>
    </row>
    <row r="141" spans="1:1" x14ac:dyDescent="0.3">
      <c r="A141" t="s">
        <v>629</v>
      </c>
    </row>
    <row r="142" spans="1:1" x14ac:dyDescent="0.3">
      <c r="A142" t="s">
        <v>630</v>
      </c>
    </row>
    <row r="143" spans="1:1" x14ac:dyDescent="0.3">
      <c r="A143" t="s">
        <v>631</v>
      </c>
    </row>
    <row r="144" spans="1:1" x14ac:dyDescent="0.3">
      <c r="A144" t="s">
        <v>632</v>
      </c>
    </row>
    <row r="145" spans="1:1" x14ac:dyDescent="0.3">
      <c r="A145" t="s">
        <v>633</v>
      </c>
    </row>
    <row r="146" spans="1:1" x14ac:dyDescent="0.3">
      <c r="A146" t="s">
        <v>634</v>
      </c>
    </row>
    <row r="147" spans="1:1" x14ac:dyDescent="0.3">
      <c r="A147" t="s">
        <v>635</v>
      </c>
    </row>
    <row r="148" spans="1:1" x14ac:dyDescent="0.3">
      <c r="A148" t="s">
        <v>636</v>
      </c>
    </row>
    <row r="149" spans="1:1" x14ac:dyDescent="0.3">
      <c r="A149" t="s">
        <v>637</v>
      </c>
    </row>
    <row r="150" spans="1:1" x14ac:dyDescent="0.3">
      <c r="A150" t="s">
        <v>638</v>
      </c>
    </row>
    <row r="151" spans="1:1" x14ac:dyDescent="0.3">
      <c r="A151" t="s">
        <v>639</v>
      </c>
    </row>
    <row r="152" spans="1:1" x14ac:dyDescent="0.3">
      <c r="A152" t="s">
        <v>640</v>
      </c>
    </row>
    <row r="153" spans="1:1" x14ac:dyDescent="0.3">
      <c r="A153" t="s">
        <v>641</v>
      </c>
    </row>
    <row r="154" spans="1:1" x14ac:dyDescent="0.3">
      <c r="A154" t="s">
        <v>642</v>
      </c>
    </row>
    <row r="155" spans="1:1" x14ac:dyDescent="0.3">
      <c r="A155" t="s">
        <v>643</v>
      </c>
    </row>
    <row r="156" spans="1:1" x14ac:dyDescent="0.3">
      <c r="A156" t="s">
        <v>644</v>
      </c>
    </row>
    <row r="157" spans="1:1" x14ac:dyDescent="0.3">
      <c r="A157" t="s">
        <v>645</v>
      </c>
    </row>
    <row r="158" spans="1:1" x14ac:dyDescent="0.3">
      <c r="A158" t="s">
        <v>646</v>
      </c>
    </row>
    <row r="159" spans="1:1" x14ac:dyDescent="0.3">
      <c r="A159" t="s">
        <v>647</v>
      </c>
    </row>
    <row r="160" spans="1:1" x14ac:dyDescent="0.3">
      <c r="A160" t="s">
        <v>648</v>
      </c>
    </row>
    <row r="161" spans="1:1" x14ac:dyDescent="0.3">
      <c r="A161" t="s">
        <v>649</v>
      </c>
    </row>
    <row r="162" spans="1:1" x14ac:dyDescent="0.3">
      <c r="A162" t="s">
        <v>650</v>
      </c>
    </row>
    <row r="163" spans="1:1" x14ac:dyDescent="0.3">
      <c r="A163" t="s">
        <v>651</v>
      </c>
    </row>
    <row r="164" spans="1:1" x14ac:dyDescent="0.3">
      <c r="A164" t="s">
        <v>652</v>
      </c>
    </row>
    <row r="165" spans="1:1" x14ac:dyDescent="0.3">
      <c r="A165" t="s">
        <v>653</v>
      </c>
    </row>
    <row r="166" spans="1:1" x14ac:dyDescent="0.3">
      <c r="A166" t="s">
        <v>654</v>
      </c>
    </row>
    <row r="167" spans="1:1" x14ac:dyDescent="0.3">
      <c r="A167" t="s">
        <v>655</v>
      </c>
    </row>
    <row r="168" spans="1:1" x14ac:dyDescent="0.3">
      <c r="A168" t="s">
        <v>656</v>
      </c>
    </row>
    <row r="169" spans="1:1" x14ac:dyDescent="0.3">
      <c r="A169" t="s">
        <v>657</v>
      </c>
    </row>
    <row r="170" spans="1:1" x14ac:dyDescent="0.3">
      <c r="A170" t="s">
        <v>658</v>
      </c>
    </row>
    <row r="171" spans="1:1" x14ac:dyDescent="0.3">
      <c r="A171" t="s">
        <v>659</v>
      </c>
    </row>
    <row r="172" spans="1:1" x14ac:dyDescent="0.3">
      <c r="A172" t="s">
        <v>660</v>
      </c>
    </row>
    <row r="173" spans="1:1" x14ac:dyDescent="0.3">
      <c r="A173" t="s">
        <v>661</v>
      </c>
    </row>
    <row r="174" spans="1:1" x14ac:dyDescent="0.3">
      <c r="A174" t="s">
        <v>662</v>
      </c>
    </row>
    <row r="175" spans="1:1" x14ac:dyDescent="0.3">
      <c r="A175" t="s">
        <v>663</v>
      </c>
    </row>
    <row r="176" spans="1:1" x14ac:dyDescent="0.3">
      <c r="A176" t="s">
        <v>664</v>
      </c>
    </row>
    <row r="177" spans="1:1" x14ac:dyDescent="0.3">
      <c r="A177" t="s">
        <v>665</v>
      </c>
    </row>
    <row r="178" spans="1:1" x14ac:dyDescent="0.3">
      <c r="A178" t="s">
        <v>666</v>
      </c>
    </row>
    <row r="179" spans="1:1" x14ac:dyDescent="0.3">
      <c r="A179" t="s">
        <v>667</v>
      </c>
    </row>
    <row r="180" spans="1:1" x14ac:dyDescent="0.3">
      <c r="A180" t="s">
        <v>668</v>
      </c>
    </row>
    <row r="181" spans="1:1" x14ac:dyDescent="0.3">
      <c r="A181" t="s">
        <v>669</v>
      </c>
    </row>
    <row r="182" spans="1:1" x14ac:dyDescent="0.3">
      <c r="A182" t="s">
        <v>670</v>
      </c>
    </row>
    <row r="183" spans="1:1" x14ac:dyDescent="0.3">
      <c r="A183" t="s">
        <v>671</v>
      </c>
    </row>
    <row r="184" spans="1:1" x14ac:dyDescent="0.3">
      <c r="A184" t="s">
        <v>672</v>
      </c>
    </row>
    <row r="185" spans="1:1" x14ac:dyDescent="0.3">
      <c r="A185" t="s">
        <v>673</v>
      </c>
    </row>
    <row r="186" spans="1:1" x14ac:dyDescent="0.3">
      <c r="A186" t="s">
        <v>674</v>
      </c>
    </row>
    <row r="187" spans="1:1" x14ac:dyDescent="0.3">
      <c r="A187" t="s">
        <v>675</v>
      </c>
    </row>
    <row r="188" spans="1:1" x14ac:dyDescent="0.3">
      <c r="A188" t="s">
        <v>676</v>
      </c>
    </row>
    <row r="189" spans="1:1" x14ac:dyDescent="0.3">
      <c r="A189" t="s">
        <v>677</v>
      </c>
    </row>
    <row r="190" spans="1:1" x14ac:dyDescent="0.3">
      <c r="A190" t="s">
        <v>678</v>
      </c>
    </row>
    <row r="191" spans="1:1" x14ac:dyDescent="0.3">
      <c r="A191" t="s">
        <v>679</v>
      </c>
    </row>
    <row r="192" spans="1:1" x14ac:dyDescent="0.3">
      <c r="A192" t="s">
        <v>680</v>
      </c>
    </row>
    <row r="193" spans="1:1" x14ac:dyDescent="0.3">
      <c r="A193" t="s">
        <v>681</v>
      </c>
    </row>
    <row r="194" spans="1:1" x14ac:dyDescent="0.3">
      <c r="A194" t="s">
        <v>682</v>
      </c>
    </row>
    <row r="195" spans="1:1" x14ac:dyDescent="0.3">
      <c r="A195" t="s">
        <v>683</v>
      </c>
    </row>
    <row r="196" spans="1:1" x14ac:dyDescent="0.3">
      <c r="A196" t="s">
        <v>684</v>
      </c>
    </row>
    <row r="197" spans="1:1" x14ac:dyDescent="0.3">
      <c r="A197" t="s">
        <v>685</v>
      </c>
    </row>
    <row r="198" spans="1:1" x14ac:dyDescent="0.3">
      <c r="A198" t="s">
        <v>686</v>
      </c>
    </row>
    <row r="199" spans="1:1" x14ac:dyDescent="0.3">
      <c r="A199" t="s">
        <v>687</v>
      </c>
    </row>
    <row r="200" spans="1:1" x14ac:dyDescent="0.3">
      <c r="A200" t="s">
        <v>688</v>
      </c>
    </row>
    <row r="201" spans="1:1" x14ac:dyDescent="0.3">
      <c r="A201" t="s">
        <v>689</v>
      </c>
    </row>
    <row r="202" spans="1:1" x14ac:dyDescent="0.3">
      <c r="A202" t="s">
        <v>690</v>
      </c>
    </row>
    <row r="203" spans="1:1" x14ac:dyDescent="0.3">
      <c r="A203" t="s">
        <v>691</v>
      </c>
    </row>
    <row r="204" spans="1:1" x14ac:dyDescent="0.3">
      <c r="A204" t="s">
        <v>692</v>
      </c>
    </row>
    <row r="205" spans="1:1" x14ac:dyDescent="0.3">
      <c r="A205" t="s">
        <v>693</v>
      </c>
    </row>
    <row r="206" spans="1:1" x14ac:dyDescent="0.3">
      <c r="A206" t="s">
        <v>694</v>
      </c>
    </row>
    <row r="207" spans="1:1" x14ac:dyDescent="0.3">
      <c r="A207" t="s">
        <v>695</v>
      </c>
    </row>
    <row r="208" spans="1:1" x14ac:dyDescent="0.3">
      <c r="A208" t="s">
        <v>696</v>
      </c>
    </row>
    <row r="209" spans="1:1" x14ac:dyDescent="0.3">
      <c r="A209" t="s">
        <v>697</v>
      </c>
    </row>
    <row r="210" spans="1:1" x14ac:dyDescent="0.3">
      <c r="A210" t="s">
        <v>698</v>
      </c>
    </row>
    <row r="211" spans="1:1" x14ac:dyDescent="0.3">
      <c r="A211" t="s">
        <v>699</v>
      </c>
    </row>
    <row r="212" spans="1:1" x14ac:dyDescent="0.3">
      <c r="A212" t="s">
        <v>700</v>
      </c>
    </row>
    <row r="213" spans="1:1" x14ac:dyDescent="0.3">
      <c r="A213" t="s">
        <v>701</v>
      </c>
    </row>
    <row r="214" spans="1:1" x14ac:dyDescent="0.3">
      <c r="A214" t="s">
        <v>702</v>
      </c>
    </row>
    <row r="215" spans="1:1" x14ac:dyDescent="0.3">
      <c r="A215" t="s">
        <v>703</v>
      </c>
    </row>
    <row r="216" spans="1:1" x14ac:dyDescent="0.3">
      <c r="A216" t="s">
        <v>704</v>
      </c>
    </row>
    <row r="217" spans="1:1" x14ac:dyDescent="0.3">
      <c r="A217" t="s">
        <v>705</v>
      </c>
    </row>
    <row r="218" spans="1:1" x14ac:dyDescent="0.3">
      <c r="A218" t="s">
        <v>706</v>
      </c>
    </row>
    <row r="219" spans="1:1" x14ac:dyDescent="0.3">
      <c r="A219" t="s">
        <v>707</v>
      </c>
    </row>
    <row r="220" spans="1:1" x14ac:dyDescent="0.3">
      <c r="A220" t="s">
        <v>708</v>
      </c>
    </row>
    <row r="221" spans="1:1" x14ac:dyDescent="0.3">
      <c r="A221" t="s">
        <v>709</v>
      </c>
    </row>
    <row r="222" spans="1:1" x14ac:dyDescent="0.3">
      <c r="A222" t="s">
        <v>710</v>
      </c>
    </row>
    <row r="223" spans="1:1" x14ac:dyDescent="0.3">
      <c r="A223" t="s">
        <v>711</v>
      </c>
    </row>
    <row r="224" spans="1:1" x14ac:dyDescent="0.3">
      <c r="A224" t="s">
        <v>712</v>
      </c>
    </row>
    <row r="225" spans="1:1" x14ac:dyDescent="0.3">
      <c r="A225" t="s">
        <v>713</v>
      </c>
    </row>
    <row r="226" spans="1:1" x14ac:dyDescent="0.3">
      <c r="A226" t="s">
        <v>714</v>
      </c>
    </row>
    <row r="227" spans="1:1" x14ac:dyDescent="0.3">
      <c r="A227" t="s">
        <v>715</v>
      </c>
    </row>
    <row r="228" spans="1:1" x14ac:dyDescent="0.3">
      <c r="A228" t="s">
        <v>716</v>
      </c>
    </row>
    <row r="229" spans="1:1" x14ac:dyDescent="0.3">
      <c r="A229" t="s">
        <v>717</v>
      </c>
    </row>
    <row r="230" spans="1:1" x14ac:dyDescent="0.3">
      <c r="A230" t="s">
        <v>718</v>
      </c>
    </row>
    <row r="231" spans="1:1" x14ac:dyDescent="0.3">
      <c r="A231" t="s">
        <v>719</v>
      </c>
    </row>
    <row r="232" spans="1:1" x14ac:dyDescent="0.3">
      <c r="A232" t="s">
        <v>720</v>
      </c>
    </row>
    <row r="233" spans="1:1" x14ac:dyDescent="0.3">
      <c r="A233" t="s">
        <v>721</v>
      </c>
    </row>
    <row r="234" spans="1:1" x14ac:dyDescent="0.3">
      <c r="A234" t="s">
        <v>722</v>
      </c>
    </row>
    <row r="235" spans="1:1" x14ac:dyDescent="0.3">
      <c r="A235" t="s">
        <v>723</v>
      </c>
    </row>
    <row r="236" spans="1:1" x14ac:dyDescent="0.3">
      <c r="A236" t="s">
        <v>724</v>
      </c>
    </row>
    <row r="237" spans="1:1" x14ac:dyDescent="0.3">
      <c r="A237" t="s">
        <v>725</v>
      </c>
    </row>
    <row r="238" spans="1:1" x14ac:dyDescent="0.3">
      <c r="A238" t="s">
        <v>726</v>
      </c>
    </row>
    <row r="239" spans="1:1" x14ac:dyDescent="0.3">
      <c r="A239" t="s">
        <v>727</v>
      </c>
    </row>
    <row r="240" spans="1:1" x14ac:dyDescent="0.3">
      <c r="A240" t="s">
        <v>728</v>
      </c>
    </row>
    <row r="241" spans="1:1" x14ac:dyDescent="0.3">
      <c r="A241" t="s">
        <v>729</v>
      </c>
    </row>
    <row r="242" spans="1:1" x14ac:dyDescent="0.3">
      <c r="A242" t="s">
        <v>730</v>
      </c>
    </row>
    <row r="243" spans="1:1" x14ac:dyDescent="0.3">
      <c r="A243" t="s">
        <v>731</v>
      </c>
    </row>
    <row r="244" spans="1:1" x14ac:dyDescent="0.3">
      <c r="A244" t="s">
        <v>732</v>
      </c>
    </row>
    <row r="245" spans="1:1" x14ac:dyDescent="0.3">
      <c r="A245" t="s">
        <v>733</v>
      </c>
    </row>
    <row r="246" spans="1:1" x14ac:dyDescent="0.3">
      <c r="A246" t="s">
        <v>734</v>
      </c>
    </row>
    <row r="247" spans="1:1" x14ac:dyDescent="0.3">
      <c r="A247" t="s">
        <v>735</v>
      </c>
    </row>
    <row r="248" spans="1:1" x14ac:dyDescent="0.3">
      <c r="A248" t="s">
        <v>736</v>
      </c>
    </row>
    <row r="249" spans="1:1" x14ac:dyDescent="0.3">
      <c r="A249" t="s">
        <v>737</v>
      </c>
    </row>
    <row r="250" spans="1:1" x14ac:dyDescent="0.3">
      <c r="A250" t="s">
        <v>738</v>
      </c>
    </row>
    <row r="251" spans="1:1" x14ac:dyDescent="0.3">
      <c r="A251" t="s">
        <v>739</v>
      </c>
    </row>
    <row r="252" spans="1:1" x14ac:dyDescent="0.3">
      <c r="A252" t="s">
        <v>740</v>
      </c>
    </row>
    <row r="253" spans="1:1" x14ac:dyDescent="0.3">
      <c r="A253" t="s">
        <v>741</v>
      </c>
    </row>
    <row r="254" spans="1:1" x14ac:dyDescent="0.3">
      <c r="A254" t="s">
        <v>742</v>
      </c>
    </row>
    <row r="255" spans="1:1" x14ac:dyDescent="0.3">
      <c r="A255" t="s">
        <v>743</v>
      </c>
    </row>
    <row r="256" spans="1:1" x14ac:dyDescent="0.3">
      <c r="A256" t="s">
        <v>744</v>
      </c>
    </row>
    <row r="257" spans="1:1" x14ac:dyDescent="0.3">
      <c r="A257" t="s">
        <v>745</v>
      </c>
    </row>
    <row r="258" spans="1:1" x14ac:dyDescent="0.3">
      <c r="A258" t="s">
        <v>746</v>
      </c>
    </row>
    <row r="259" spans="1:1" x14ac:dyDescent="0.3">
      <c r="A259" t="s">
        <v>747</v>
      </c>
    </row>
    <row r="260" spans="1:1" x14ac:dyDescent="0.3">
      <c r="A260" t="s">
        <v>748</v>
      </c>
    </row>
    <row r="261" spans="1:1" x14ac:dyDescent="0.3">
      <c r="A261" t="s">
        <v>749</v>
      </c>
    </row>
    <row r="262" spans="1:1" x14ac:dyDescent="0.3">
      <c r="A262" t="s">
        <v>750</v>
      </c>
    </row>
    <row r="263" spans="1:1" x14ac:dyDescent="0.3">
      <c r="A263" t="s">
        <v>751</v>
      </c>
    </row>
    <row r="264" spans="1:1" x14ac:dyDescent="0.3">
      <c r="A264" t="s">
        <v>752</v>
      </c>
    </row>
    <row r="265" spans="1:1" x14ac:dyDescent="0.3">
      <c r="A265" t="s">
        <v>753</v>
      </c>
    </row>
    <row r="266" spans="1:1" x14ac:dyDescent="0.3">
      <c r="A266" t="s">
        <v>754</v>
      </c>
    </row>
    <row r="267" spans="1:1" x14ac:dyDescent="0.3">
      <c r="A267" t="s">
        <v>755</v>
      </c>
    </row>
    <row r="268" spans="1:1" x14ac:dyDescent="0.3">
      <c r="A268" t="s">
        <v>756</v>
      </c>
    </row>
    <row r="269" spans="1:1" x14ac:dyDescent="0.3">
      <c r="A269" t="s">
        <v>757</v>
      </c>
    </row>
    <row r="270" spans="1:1" x14ac:dyDescent="0.3">
      <c r="A270" t="s">
        <v>758</v>
      </c>
    </row>
    <row r="271" spans="1:1" x14ac:dyDescent="0.3">
      <c r="A271" t="s">
        <v>759</v>
      </c>
    </row>
    <row r="272" spans="1:1" x14ac:dyDescent="0.3">
      <c r="A272" t="s">
        <v>760</v>
      </c>
    </row>
    <row r="273" spans="1:1" x14ac:dyDescent="0.3">
      <c r="A273" t="s">
        <v>761</v>
      </c>
    </row>
    <row r="274" spans="1:1" x14ac:dyDescent="0.3">
      <c r="A274" t="s">
        <v>762</v>
      </c>
    </row>
    <row r="275" spans="1:1" x14ac:dyDescent="0.3">
      <c r="A275" t="s">
        <v>763</v>
      </c>
    </row>
    <row r="276" spans="1:1" x14ac:dyDescent="0.3">
      <c r="A276" t="s">
        <v>764</v>
      </c>
    </row>
    <row r="277" spans="1:1" x14ac:dyDescent="0.3">
      <c r="A277" t="s">
        <v>765</v>
      </c>
    </row>
    <row r="278" spans="1:1" x14ac:dyDescent="0.3">
      <c r="A278" t="s">
        <v>766</v>
      </c>
    </row>
    <row r="279" spans="1:1" x14ac:dyDescent="0.3">
      <c r="A279" t="s">
        <v>767</v>
      </c>
    </row>
    <row r="280" spans="1:1" x14ac:dyDescent="0.3">
      <c r="A280" t="s">
        <v>768</v>
      </c>
    </row>
    <row r="281" spans="1:1" x14ac:dyDescent="0.3">
      <c r="A281" t="s">
        <v>769</v>
      </c>
    </row>
    <row r="282" spans="1:1" x14ac:dyDescent="0.3">
      <c r="A282" t="s">
        <v>770</v>
      </c>
    </row>
    <row r="283" spans="1:1" x14ac:dyDescent="0.3">
      <c r="A283" t="s">
        <v>771</v>
      </c>
    </row>
    <row r="284" spans="1:1" x14ac:dyDescent="0.3">
      <c r="A284" t="s">
        <v>772</v>
      </c>
    </row>
    <row r="285" spans="1:1" x14ac:dyDescent="0.3">
      <c r="A285" t="s">
        <v>773</v>
      </c>
    </row>
    <row r="286" spans="1:1" x14ac:dyDescent="0.3">
      <c r="A286" t="s">
        <v>774</v>
      </c>
    </row>
    <row r="287" spans="1:1" x14ac:dyDescent="0.3">
      <c r="A287" t="s">
        <v>775</v>
      </c>
    </row>
    <row r="288" spans="1:1" x14ac:dyDescent="0.3">
      <c r="A288" t="s">
        <v>776</v>
      </c>
    </row>
    <row r="289" spans="1:1" x14ac:dyDescent="0.3">
      <c r="A289" t="s">
        <v>777</v>
      </c>
    </row>
    <row r="290" spans="1:1" x14ac:dyDescent="0.3">
      <c r="A290" t="s">
        <v>778</v>
      </c>
    </row>
    <row r="291" spans="1:1" x14ac:dyDescent="0.3">
      <c r="A291" t="s">
        <v>779</v>
      </c>
    </row>
    <row r="292" spans="1:1" x14ac:dyDescent="0.3">
      <c r="A292" t="s">
        <v>780</v>
      </c>
    </row>
    <row r="293" spans="1:1" x14ac:dyDescent="0.3">
      <c r="A293" t="s">
        <v>781</v>
      </c>
    </row>
    <row r="294" spans="1:1" x14ac:dyDescent="0.3">
      <c r="A294" t="s">
        <v>782</v>
      </c>
    </row>
    <row r="295" spans="1:1" x14ac:dyDescent="0.3">
      <c r="A295" t="s">
        <v>783</v>
      </c>
    </row>
    <row r="296" spans="1:1" x14ac:dyDescent="0.3">
      <c r="A296" t="s">
        <v>784</v>
      </c>
    </row>
    <row r="297" spans="1:1" x14ac:dyDescent="0.3">
      <c r="A297" t="s">
        <v>785</v>
      </c>
    </row>
    <row r="298" spans="1:1" x14ac:dyDescent="0.3">
      <c r="A298" t="s">
        <v>786</v>
      </c>
    </row>
    <row r="299" spans="1:1" x14ac:dyDescent="0.3">
      <c r="A299" t="s">
        <v>787</v>
      </c>
    </row>
    <row r="300" spans="1:1" x14ac:dyDescent="0.3">
      <c r="A300" t="s">
        <v>788</v>
      </c>
    </row>
    <row r="301" spans="1:1" x14ac:dyDescent="0.3">
      <c r="A301" t="s">
        <v>789</v>
      </c>
    </row>
    <row r="302" spans="1:1" x14ac:dyDescent="0.3">
      <c r="A302" t="s">
        <v>790</v>
      </c>
    </row>
    <row r="303" spans="1:1" x14ac:dyDescent="0.3">
      <c r="A303" t="s">
        <v>791</v>
      </c>
    </row>
    <row r="304" spans="1:1" x14ac:dyDescent="0.3">
      <c r="A304" t="s">
        <v>792</v>
      </c>
    </row>
    <row r="305" spans="1:1" x14ac:dyDescent="0.3">
      <c r="A305" t="s">
        <v>793</v>
      </c>
    </row>
    <row r="306" spans="1:1" x14ac:dyDescent="0.3">
      <c r="A306" t="s">
        <v>794</v>
      </c>
    </row>
    <row r="307" spans="1:1" x14ac:dyDescent="0.3">
      <c r="A307" t="s">
        <v>795</v>
      </c>
    </row>
    <row r="308" spans="1:1" x14ac:dyDescent="0.3">
      <c r="A308" t="s">
        <v>796</v>
      </c>
    </row>
    <row r="309" spans="1:1" x14ac:dyDescent="0.3">
      <c r="A309" t="s">
        <v>797</v>
      </c>
    </row>
    <row r="310" spans="1:1" x14ac:dyDescent="0.3">
      <c r="A310" t="s">
        <v>798</v>
      </c>
    </row>
    <row r="311" spans="1:1" x14ac:dyDescent="0.3">
      <c r="A311" t="s">
        <v>799</v>
      </c>
    </row>
    <row r="312" spans="1:1" x14ac:dyDescent="0.3">
      <c r="A312" t="s">
        <v>800</v>
      </c>
    </row>
    <row r="313" spans="1:1" x14ac:dyDescent="0.3">
      <c r="A313" t="s">
        <v>801</v>
      </c>
    </row>
    <row r="314" spans="1:1" x14ac:dyDescent="0.3">
      <c r="A314" t="s">
        <v>802</v>
      </c>
    </row>
    <row r="315" spans="1:1" x14ac:dyDescent="0.3">
      <c r="A315" t="s">
        <v>803</v>
      </c>
    </row>
    <row r="316" spans="1:1" x14ac:dyDescent="0.3">
      <c r="A316" t="s">
        <v>804</v>
      </c>
    </row>
    <row r="317" spans="1:1" x14ac:dyDescent="0.3">
      <c r="A317" t="s">
        <v>805</v>
      </c>
    </row>
    <row r="318" spans="1:1" x14ac:dyDescent="0.3">
      <c r="A318" t="s">
        <v>806</v>
      </c>
    </row>
    <row r="319" spans="1:1" x14ac:dyDescent="0.3">
      <c r="A319" t="s">
        <v>807</v>
      </c>
    </row>
    <row r="320" spans="1:1" x14ac:dyDescent="0.3">
      <c r="A320" t="s">
        <v>808</v>
      </c>
    </row>
    <row r="321" spans="1:1" x14ac:dyDescent="0.3">
      <c r="A321" t="s">
        <v>809</v>
      </c>
    </row>
    <row r="322" spans="1:1" x14ac:dyDescent="0.3">
      <c r="A322" t="s">
        <v>810</v>
      </c>
    </row>
    <row r="323" spans="1:1" x14ac:dyDescent="0.3">
      <c r="A323" t="s">
        <v>811</v>
      </c>
    </row>
    <row r="324" spans="1:1" x14ac:dyDescent="0.3">
      <c r="A324" t="s">
        <v>812</v>
      </c>
    </row>
    <row r="325" spans="1:1" x14ac:dyDescent="0.3">
      <c r="A325" t="s">
        <v>813</v>
      </c>
    </row>
    <row r="326" spans="1:1" x14ac:dyDescent="0.3">
      <c r="A326" t="s">
        <v>814</v>
      </c>
    </row>
    <row r="327" spans="1:1" x14ac:dyDescent="0.3">
      <c r="A327" t="s">
        <v>815</v>
      </c>
    </row>
    <row r="328" spans="1:1" x14ac:dyDescent="0.3">
      <c r="A328" t="s">
        <v>816</v>
      </c>
    </row>
    <row r="329" spans="1:1" x14ac:dyDescent="0.3">
      <c r="A329" t="s">
        <v>817</v>
      </c>
    </row>
    <row r="330" spans="1:1" x14ac:dyDescent="0.3">
      <c r="A330" t="s">
        <v>818</v>
      </c>
    </row>
    <row r="331" spans="1:1" x14ac:dyDescent="0.3">
      <c r="A331" t="s">
        <v>819</v>
      </c>
    </row>
    <row r="332" spans="1:1" x14ac:dyDescent="0.3">
      <c r="A332" t="s">
        <v>820</v>
      </c>
    </row>
    <row r="333" spans="1:1" x14ac:dyDescent="0.3">
      <c r="A333" t="s">
        <v>821</v>
      </c>
    </row>
    <row r="334" spans="1:1" x14ac:dyDescent="0.3">
      <c r="A334" t="s">
        <v>822</v>
      </c>
    </row>
    <row r="335" spans="1:1" x14ac:dyDescent="0.3">
      <c r="A335" t="s">
        <v>823</v>
      </c>
    </row>
    <row r="336" spans="1:1" x14ac:dyDescent="0.3">
      <c r="A336" t="s">
        <v>824</v>
      </c>
    </row>
    <row r="337" spans="1:1" x14ac:dyDescent="0.3">
      <c r="A337" t="s">
        <v>825</v>
      </c>
    </row>
    <row r="338" spans="1:1" x14ac:dyDescent="0.3">
      <c r="A338" t="s">
        <v>826</v>
      </c>
    </row>
    <row r="339" spans="1:1" x14ac:dyDescent="0.3">
      <c r="A339" t="s">
        <v>827</v>
      </c>
    </row>
    <row r="340" spans="1:1" x14ac:dyDescent="0.3">
      <c r="A340" t="s">
        <v>828</v>
      </c>
    </row>
    <row r="341" spans="1:1" x14ac:dyDescent="0.3">
      <c r="A341" t="s">
        <v>829</v>
      </c>
    </row>
    <row r="342" spans="1:1" x14ac:dyDescent="0.3">
      <c r="A342" t="s">
        <v>830</v>
      </c>
    </row>
    <row r="343" spans="1:1" x14ac:dyDescent="0.3">
      <c r="A343" t="s">
        <v>831</v>
      </c>
    </row>
    <row r="344" spans="1:1" x14ac:dyDescent="0.3">
      <c r="A344" t="s">
        <v>832</v>
      </c>
    </row>
    <row r="345" spans="1:1" x14ac:dyDescent="0.3">
      <c r="A345" t="s">
        <v>833</v>
      </c>
    </row>
    <row r="346" spans="1:1" x14ac:dyDescent="0.3">
      <c r="A346" t="s">
        <v>834</v>
      </c>
    </row>
    <row r="347" spans="1:1" x14ac:dyDescent="0.3">
      <c r="A347" t="s">
        <v>835</v>
      </c>
    </row>
    <row r="348" spans="1:1" x14ac:dyDescent="0.3">
      <c r="A348" t="s">
        <v>836</v>
      </c>
    </row>
    <row r="349" spans="1:1" x14ac:dyDescent="0.3">
      <c r="A349" t="s">
        <v>837</v>
      </c>
    </row>
    <row r="350" spans="1:1" x14ac:dyDescent="0.3">
      <c r="A350" t="s">
        <v>838</v>
      </c>
    </row>
    <row r="351" spans="1:1" x14ac:dyDescent="0.3">
      <c r="A351" t="s">
        <v>839</v>
      </c>
    </row>
    <row r="352" spans="1:1" x14ac:dyDescent="0.3">
      <c r="A352" t="s">
        <v>840</v>
      </c>
    </row>
    <row r="353" spans="1:1" x14ac:dyDescent="0.3">
      <c r="A353" t="s">
        <v>841</v>
      </c>
    </row>
    <row r="354" spans="1:1" x14ac:dyDescent="0.3">
      <c r="A354" t="s">
        <v>842</v>
      </c>
    </row>
    <row r="355" spans="1:1" x14ac:dyDescent="0.3">
      <c r="A355" t="s">
        <v>843</v>
      </c>
    </row>
    <row r="356" spans="1:1" x14ac:dyDescent="0.3">
      <c r="A356" t="s">
        <v>844</v>
      </c>
    </row>
    <row r="357" spans="1:1" x14ac:dyDescent="0.3">
      <c r="A357" t="s">
        <v>845</v>
      </c>
    </row>
    <row r="358" spans="1:1" x14ac:dyDescent="0.3">
      <c r="A358" t="s">
        <v>846</v>
      </c>
    </row>
    <row r="359" spans="1:1" x14ac:dyDescent="0.3">
      <c r="A359" t="s">
        <v>847</v>
      </c>
    </row>
    <row r="360" spans="1:1" x14ac:dyDescent="0.3">
      <c r="A360" t="s">
        <v>848</v>
      </c>
    </row>
    <row r="361" spans="1:1" x14ac:dyDescent="0.3">
      <c r="A361" t="s">
        <v>849</v>
      </c>
    </row>
    <row r="362" spans="1:1" x14ac:dyDescent="0.3">
      <c r="A362" t="s">
        <v>850</v>
      </c>
    </row>
    <row r="363" spans="1:1" x14ac:dyDescent="0.3">
      <c r="A363" t="s">
        <v>851</v>
      </c>
    </row>
    <row r="364" spans="1:1" x14ac:dyDescent="0.3">
      <c r="A364" t="s">
        <v>852</v>
      </c>
    </row>
    <row r="365" spans="1:1" x14ac:dyDescent="0.3">
      <c r="A365" t="s">
        <v>853</v>
      </c>
    </row>
    <row r="366" spans="1:1" x14ac:dyDescent="0.3">
      <c r="A366" t="s">
        <v>854</v>
      </c>
    </row>
    <row r="367" spans="1:1" x14ac:dyDescent="0.3">
      <c r="A367" t="s">
        <v>855</v>
      </c>
    </row>
    <row r="368" spans="1:1" x14ac:dyDescent="0.3">
      <c r="A368" t="s">
        <v>856</v>
      </c>
    </row>
    <row r="369" spans="1:1" x14ac:dyDescent="0.3">
      <c r="A369" t="s">
        <v>857</v>
      </c>
    </row>
    <row r="370" spans="1:1" x14ac:dyDescent="0.3">
      <c r="A370" t="s">
        <v>858</v>
      </c>
    </row>
    <row r="371" spans="1:1" x14ac:dyDescent="0.3">
      <c r="A371" t="s">
        <v>859</v>
      </c>
    </row>
    <row r="372" spans="1:1" x14ac:dyDescent="0.3">
      <c r="A372" t="s">
        <v>860</v>
      </c>
    </row>
    <row r="373" spans="1:1" x14ac:dyDescent="0.3">
      <c r="A373" t="s">
        <v>861</v>
      </c>
    </row>
    <row r="374" spans="1:1" x14ac:dyDescent="0.3">
      <c r="A374" t="s">
        <v>862</v>
      </c>
    </row>
    <row r="375" spans="1:1" x14ac:dyDescent="0.3">
      <c r="A375" t="s">
        <v>863</v>
      </c>
    </row>
    <row r="376" spans="1:1" x14ac:dyDescent="0.3">
      <c r="A376" t="s">
        <v>864</v>
      </c>
    </row>
    <row r="377" spans="1:1" x14ac:dyDescent="0.3">
      <c r="A377" t="s">
        <v>865</v>
      </c>
    </row>
    <row r="378" spans="1:1" x14ac:dyDescent="0.3">
      <c r="A378" t="s">
        <v>866</v>
      </c>
    </row>
    <row r="379" spans="1:1" x14ac:dyDescent="0.3">
      <c r="A379" t="s">
        <v>867</v>
      </c>
    </row>
    <row r="380" spans="1:1" x14ac:dyDescent="0.3">
      <c r="A380" t="s">
        <v>868</v>
      </c>
    </row>
    <row r="381" spans="1:1" x14ac:dyDescent="0.3">
      <c r="A381" t="s">
        <v>869</v>
      </c>
    </row>
    <row r="382" spans="1:1" x14ac:dyDescent="0.3">
      <c r="A382" t="s">
        <v>870</v>
      </c>
    </row>
    <row r="383" spans="1:1" x14ac:dyDescent="0.3">
      <c r="A383" t="s">
        <v>871</v>
      </c>
    </row>
    <row r="384" spans="1:1" x14ac:dyDescent="0.3">
      <c r="A384" t="s">
        <v>872</v>
      </c>
    </row>
    <row r="385" spans="1:1" x14ac:dyDescent="0.3">
      <c r="A385" t="s">
        <v>873</v>
      </c>
    </row>
    <row r="386" spans="1:1" x14ac:dyDescent="0.3">
      <c r="A386" t="s">
        <v>874</v>
      </c>
    </row>
    <row r="387" spans="1:1" x14ac:dyDescent="0.3">
      <c r="A387" t="s">
        <v>875</v>
      </c>
    </row>
    <row r="388" spans="1:1" x14ac:dyDescent="0.3">
      <c r="A388" t="s">
        <v>876</v>
      </c>
    </row>
    <row r="389" spans="1:1" x14ac:dyDescent="0.3">
      <c r="A389" t="s">
        <v>877</v>
      </c>
    </row>
    <row r="390" spans="1:1" x14ac:dyDescent="0.3">
      <c r="A390" t="s">
        <v>878</v>
      </c>
    </row>
    <row r="391" spans="1:1" x14ac:dyDescent="0.3">
      <c r="A391" t="s">
        <v>879</v>
      </c>
    </row>
    <row r="392" spans="1:1" x14ac:dyDescent="0.3">
      <c r="A392" t="s">
        <v>880</v>
      </c>
    </row>
    <row r="393" spans="1:1" x14ac:dyDescent="0.3">
      <c r="A393" t="s">
        <v>881</v>
      </c>
    </row>
    <row r="394" spans="1:1" x14ac:dyDescent="0.3">
      <c r="A394" t="s">
        <v>882</v>
      </c>
    </row>
    <row r="395" spans="1:1" x14ac:dyDescent="0.3">
      <c r="A395" t="s">
        <v>883</v>
      </c>
    </row>
    <row r="396" spans="1:1" x14ac:dyDescent="0.3">
      <c r="A396" t="s">
        <v>884</v>
      </c>
    </row>
    <row r="397" spans="1:1" x14ac:dyDescent="0.3">
      <c r="A397" t="s">
        <v>885</v>
      </c>
    </row>
    <row r="398" spans="1:1" x14ac:dyDescent="0.3">
      <c r="A398" t="s">
        <v>886</v>
      </c>
    </row>
    <row r="399" spans="1:1" x14ac:dyDescent="0.3">
      <c r="A399" t="s">
        <v>887</v>
      </c>
    </row>
    <row r="400" spans="1:1" x14ac:dyDescent="0.3">
      <c r="A400" t="s">
        <v>888</v>
      </c>
    </row>
    <row r="401" spans="1:1" x14ac:dyDescent="0.3">
      <c r="A401" t="s">
        <v>889</v>
      </c>
    </row>
    <row r="402" spans="1:1" x14ac:dyDescent="0.3">
      <c r="A402" t="s">
        <v>890</v>
      </c>
    </row>
    <row r="403" spans="1:1" x14ac:dyDescent="0.3">
      <c r="A403" t="s">
        <v>891</v>
      </c>
    </row>
    <row r="404" spans="1:1" x14ac:dyDescent="0.3">
      <c r="A404" t="s">
        <v>892</v>
      </c>
    </row>
    <row r="405" spans="1:1" x14ac:dyDescent="0.3">
      <c r="A405" t="s">
        <v>893</v>
      </c>
    </row>
    <row r="406" spans="1:1" x14ac:dyDescent="0.3">
      <c r="A406" t="s">
        <v>894</v>
      </c>
    </row>
    <row r="407" spans="1:1" x14ac:dyDescent="0.3">
      <c r="A407" t="s">
        <v>895</v>
      </c>
    </row>
    <row r="408" spans="1:1" x14ac:dyDescent="0.3">
      <c r="A408" t="s">
        <v>896</v>
      </c>
    </row>
    <row r="409" spans="1:1" x14ac:dyDescent="0.3">
      <c r="A409" t="s">
        <v>897</v>
      </c>
    </row>
    <row r="410" spans="1:1" x14ac:dyDescent="0.3">
      <c r="A410" t="s">
        <v>898</v>
      </c>
    </row>
    <row r="411" spans="1:1" x14ac:dyDescent="0.3">
      <c r="A411" t="s">
        <v>899</v>
      </c>
    </row>
    <row r="412" spans="1:1" x14ac:dyDescent="0.3">
      <c r="A412" t="s">
        <v>900</v>
      </c>
    </row>
    <row r="413" spans="1:1" x14ac:dyDescent="0.3">
      <c r="A413" t="s">
        <v>901</v>
      </c>
    </row>
    <row r="414" spans="1:1" x14ac:dyDescent="0.3">
      <c r="A414" t="s">
        <v>902</v>
      </c>
    </row>
    <row r="415" spans="1:1" x14ac:dyDescent="0.3">
      <c r="A415" t="s">
        <v>903</v>
      </c>
    </row>
    <row r="416" spans="1:1" x14ac:dyDescent="0.3">
      <c r="A416" t="s">
        <v>904</v>
      </c>
    </row>
    <row r="417" spans="1:1" x14ac:dyDescent="0.3">
      <c r="A417" t="s">
        <v>905</v>
      </c>
    </row>
    <row r="418" spans="1:1" x14ac:dyDescent="0.3">
      <c r="A418" t="s">
        <v>906</v>
      </c>
    </row>
    <row r="419" spans="1:1" x14ac:dyDescent="0.3">
      <c r="A419" t="s">
        <v>907</v>
      </c>
    </row>
    <row r="420" spans="1:1" x14ac:dyDescent="0.3">
      <c r="A420" t="s">
        <v>908</v>
      </c>
    </row>
    <row r="421" spans="1:1" x14ac:dyDescent="0.3">
      <c r="A421" t="s">
        <v>909</v>
      </c>
    </row>
    <row r="422" spans="1:1" x14ac:dyDescent="0.3">
      <c r="A422" t="s">
        <v>910</v>
      </c>
    </row>
    <row r="423" spans="1:1" x14ac:dyDescent="0.3">
      <c r="A423" t="s">
        <v>911</v>
      </c>
    </row>
    <row r="424" spans="1:1" x14ac:dyDescent="0.3">
      <c r="A424" t="s">
        <v>912</v>
      </c>
    </row>
    <row r="425" spans="1:1" x14ac:dyDescent="0.3">
      <c r="A425" t="s">
        <v>913</v>
      </c>
    </row>
    <row r="426" spans="1:1" x14ac:dyDescent="0.3">
      <c r="A426" t="s">
        <v>914</v>
      </c>
    </row>
    <row r="427" spans="1:1" x14ac:dyDescent="0.3">
      <c r="A427" t="s">
        <v>915</v>
      </c>
    </row>
    <row r="428" spans="1:1" x14ac:dyDescent="0.3">
      <c r="A428" t="s">
        <v>916</v>
      </c>
    </row>
    <row r="429" spans="1:1" x14ac:dyDescent="0.3">
      <c r="A429" t="s">
        <v>917</v>
      </c>
    </row>
    <row r="430" spans="1:1" x14ac:dyDescent="0.3">
      <c r="A430" t="s">
        <v>918</v>
      </c>
    </row>
    <row r="431" spans="1:1" x14ac:dyDescent="0.3">
      <c r="A431" t="s">
        <v>919</v>
      </c>
    </row>
    <row r="432" spans="1:1" x14ac:dyDescent="0.3">
      <c r="A432" t="s">
        <v>920</v>
      </c>
    </row>
    <row r="433" spans="1:1" x14ac:dyDescent="0.3">
      <c r="A433" t="s">
        <v>921</v>
      </c>
    </row>
    <row r="434" spans="1:1" x14ac:dyDescent="0.3">
      <c r="A434" t="s">
        <v>922</v>
      </c>
    </row>
    <row r="435" spans="1:1" x14ac:dyDescent="0.3">
      <c r="A435" t="s">
        <v>923</v>
      </c>
    </row>
    <row r="436" spans="1:1" x14ac:dyDescent="0.3">
      <c r="A436" t="s">
        <v>924</v>
      </c>
    </row>
    <row r="437" spans="1:1" x14ac:dyDescent="0.3">
      <c r="A437" t="s">
        <v>925</v>
      </c>
    </row>
    <row r="438" spans="1:1" x14ac:dyDescent="0.3">
      <c r="A438" t="s">
        <v>926</v>
      </c>
    </row>
    <row r="439" spans="1:1" x14ac:dyDescent="0.3">
      <c r="A439" t="s">
        <v>927</v>
      </c>
    </row>
    <row r="440" spans="1:1" x14ac:dyDescent="0.3">
      <c r="A440" t="s">
        <v>928</v>
      </c>
    </row>
    <row r="441" spans="1:1" x14ac:dyDescent="0.3">
      <c r="A441" t="s">
        <v>929</v>
      </c>
    </row>
    <row r="442" spans="1:1" x14ac:dyDescent="0.3">
      <c r="A442" t="s">
        <v>930</v>
      </c>
    </row>
    <row r="443" spans="1:1" x14ac:dyDescent="0.3">
      <c r="A443" t="s">
        <v>931</v>
      </c>
    </row>
    <row r="444" spans="1:1" x14ac:dyDescent="0.3">
      <c r="A444" t="s">
        <v>932</v>
      </c>
    </row>
    <row r="445" spans="1:1" x14ac:dyDescent="0.3">
      <c r="A445" t="s">
        <v>933</v>
      </c>
    </row>
    <row r="446" spans="1:1" x14ac:dyDescent="0.3">
      <c r="A446" t="s">
        <v>934</v>
      </c>
    </row>
    <row r="447" spans="1:1" x14ac:dyDescent="0.3">
      <c r="A447" t="s">
        <v>935</v>
      </c>
    </row>
    <row r="448" spans="1:1" x14ac:dyDescent="0.3">
      <c r="A448" t="s">
        <v>936</v>
      </c>
    </row>
    <row r="449" spans="1:1" x14ac:dyDescent="0.3">
      <c r="A449" t="s">
        <v>937</v>
      </c>
    </row>
    <row r="450" spans="1:1" x14ac:dyDescent="0.3">
      <c r="A450" t="s">
        <v>938</v>
      </c>
    </row>
    <row r="451" spans="1:1" x14ac:dyDescent="0.3">
      <c r="A451" t="s">
        <v>939</v>
      </c>
    </row>
    <row r="452" spans="1:1" x14ac:dyDescent="0.3">
      <c r="A452" t="s">
        <v>940</v>
      </c>
    </row>
    <row r="453" spans="1:1" x14ac:dyDescent="0.3">
      <c r="A453" t="s">
        <v>941</v>
      </c>
    </row>
    <row r="454" spans="1:1" x14ac:dyDescent="0.3">
      <c r="A454" t="s">
        <v>942</v>
      </c>
    </row>
    <row r="455" spans="1:1" x14ac:dyDescent="0.3">
      <c r="A455" t="s">
        <v>943</v>
      </c>
    </row>
    <row r="456" spans="1:1" x14ac:dyDescent="0.3">
      <c r="A456" t="s">
        <v>944</v>
      </c>
    </row>
    <row r="457" spans="1:1" x14ac:dyDescent="0.3">
      <c r="A457" t="s">
        <v>945</v>
      </c>
    </row>
    <row r="458" spans="1:1" x14ac:dyDescent="0.3">
      <c r="A458" t="s">
        <v>946</v>
      </c>
    </row>
    <row r="459" spans="1:1" x14ac:dyDescent="0.3">
      <c r="A459" t="s">
        <v>947</v>
      </c>
    </row>
    <row r="460" spans="1:1" x14ac:dyDescent="0.3">
      <c r="A460" t="s">
        <v>948</v>
      </c>
    </row>
    <row r="461" spans="1:1" x14ac:dyDescent="0.3">
      <c r="A461" t="s">
        <v>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8"/>
  <sheetViews>
    <sheetView tabSelected="1" workbookViewId="0">
      <selection activeCell="J12" sqref="J12"/>
    </sheetView>
  </sheetViews>
  <sheetFormatPr baseColWidth="10" defaultColWidth="8.88671875" defaultRowHeight="14.4" x14ac:dyDescent="0.3"/>
  <cols>
    <col min="1" max="1" width="14.77734375" style="1" customWidth="1"/>
    <col min="2" max="2" width="16.33203125" style="1" customWidth="1"/>
    <col min="3" max="3" width="14.77734375" style="1" customWidth="1"/>
    <col min="4" max="4" width="13.88671875" style="1" customWidth="1"/>
    <col min="5" max="6" width="14.77734375" style="1" customWidth="1"/>
    <col min="7" max="7" width="14.77734375" style="2" customWidth="1"/>
    <col min="8" max="8" width="12.44140625" style="1" customWidth="1"/>
    <col min="9" max="9" width="13" customWidth="1"/>
    <col min="10" max="10" width="12.21875" customWidth="1"/>
    <col min="11" max="11" width="13.33203125" customWidth="1"/>
  </cols>
  <sheetData>
    <row r="1" spans="1:11" ht="28.8" x14ac:dyDescent="0.3">
      <c r="A1" s="6" t="s">
        <v>473</v>
      </c>
      <c r="B1" s="6" t="s">
        <v>2</v>
      </c>
      <c r="C1" s="6" t="s">
        <v>5</v>
      </c>
      <c r="D1" s="6" t="s">
        <v>6</v>
      </c>
    </row>
    <row r="2" spans="1:11" ht="21" customHeight="1" x14ac:dyDescent="0.3">
      <c r="A2" s="6" t="s">
        <v>468</v>
      </c>
      <c r="B2" s="20">
        <f>_xlfn.QUARTILE.EXC(Tabla1[Consumo_kWh_Mensual],1)</f>
        <v>224.36044134773545</v>
      </c>
      <c r="C2" s="20">
        <f>_xlfn.QUARTILE.EXC(Tabla1[Area_m2],1)</f>
        <v>97.46770161451829</v>
      </c>
      <c r="D2" s="7">
        <f>_xlfn.QUARTILE.EXC(Tabla1[Factura_Mensual_COP],1)</f>
        <v>139103.47363559602</v>
      </c>
      <c r="F2" s="2"/>
      <c r="G2" s="1"/>
      <c r="H2"/>
    </row>
    <row r="3" spans="1:11" ht="21" customHeight="1" x14ac:dyDescent="0.3">
      <c r="A3" s="6" t="s">
        <v>469</v>
      </c>
      <c r="B3" s="20">
        <f>_xlfn.QUARTILE.EXC(Tabla1[Consumo_kWh_Mensual],3)</f>
        <v>4358.3058978718891</v>
      </c>
      <c r="C3" s="20">
        <f>_xlfn.QUARTILE.EXC(Tabla1[Area_m2],3)</f>
        <v>1079.575186197254</v>
      </c>
      <c r="D3" s="7">
        <f>_xlfn.QUARTILE.EXC(Tabla1[Factura_Mensual_COP],3)</f>
        <v>2702149.6566805718</v>
      </c>
      <c r="F3" s="2"/>
      <c r="G3" s="1"/>
      <c r="H3"/>
    </row>
    <row r="4" spans="1:11" ht="21" customHeight="1" x14ac:dyDescent="0.3">
      <c r="A4" s="6" t="s">
        <v>470</v>
      </c>
      <c r="B4" s="20">
        <f>B3-B2</f>
        <v>4133.945456524154</v>
      </c>
      <c r="C4" s="20">
        <f>C3-C2</f>
        <v>982.10748458273565</v>
      </c>
      <c r="D4" s="7">
        <f>D3-D2</f>
        <v>2563046.1830449756</v>
      </c>
      <c r="F4" s="2"/>
      <c r="G4" s="1"/>
      <c r="H4"/>
    </row>
    <row r="5" spans="1:11" ht="21" customHeight="1" x14ac:dyDescent="0.3">
      <c r="A5" s="6" t="s">
        <v>471</v>
      </c>
      <c r="B5" s="20">
        <f>B2-(1.5*B4)</f>
        <v>-5976.5577434384959</v>
      </c>
      <c r="C5" s="20">
        <f>C2-(1.5*C4)</f>
        <v>-1375.6935252595852</v>
      </c>
      <c r="D5" s="7">
        <f>D2-(1.5*D4)</f>
        <v>-3705465.8009318672</v>
      </c>
      <c r="F5" s="2"/>
      <c r="G5" s="1"/>
      <c r="H5"/>
    </row>
    <row r="6" spans="1:11" ht="21" customHeight="1" x14ac:dyDescent="0.3">
      <c r="A6" s="6" t="s">
        <v>472</v>
      </c>
      <c r="B6" s="20">
        <f>B3+(1.5*B4)</f>
        <v>10559.22408265812</v>
      </c>
      <c r="C6" s="20">
        <f>C3+(1.5*C4)</f>
        <v>2552.7364130713577</v>
      </c>
      <c r="D6" s="7">
        <f>D3+(1.5*D4)</f>
        <v>6546718.9312480353</v>
      </c>
      <c r="F6" s="2"/>
      <c r="G6" s="1"/>
      <c r="H6"/>
    </row>
    <row r="7" spans="1:11" x14ac:dyDescent="0.3">
      <c r="A7" s="4"/>
      <c r="I7" s="9">
        <f>COUNTIF(Tabla1[Estadistico Consumo_kWh_Mensual],NA())</f>
        <v>4</v>
      </c>
      <c r="J7" s="9">
        <f>COUNTIF(Tabla1[Estadistico Area_m2],NA())</f>
        <v>0</v>
      </c>
      <c r="K7" s="9">
        <f>COUNTIF(Tabla1[Estadistico Factura_Mensual_COP2],NA())</f>
        <v>4</v>
      </c>
    </row>
    <row r="8" spans="1:11" s="5" customFormat="1" ht="43.2" x14ac:dyDescent="0.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8" t="s">
        <v>474</v>
      </c>
      <c r="J8" s="8" t="s">
        <v>475</v>
      </c>
      <c r="K8" s="8" t="s">
        <v>476</v>
      </c>
    </row>
    <row r="9" spans="1:11" x14ac:dyDescent="0.3">
      <c r="A9" s="1" t="s">
        <v>8</v>
      </c>
      <c r="B9" s="1" t="s">
        <v>458</v>
      </c>
      <c r="C9" s="3">
        <v>209.80284918067389</v>
      </c>
      <c r="D9" s="1">
        <v>4</v>
      </c>
      <c r="E9" s="1" t="s">
        <v>461</v>
      </c>
      <c r="F9" s="1">
        <v>77.234713976576302</v>
      </c>
      <c r="G9" s="2">
        <v>130077.76649201789</v>
      </c>
      <c r="H9" s="1" t="s">
        <v>466</v>
      </c>
      <c r="I9" s="3" cm="1">
        <f t="array" ref="I9">_xlfn.IFS(Tabla1[[#This Row],[Consumo_kWh_Mensual]]&lt;$B$5,NA(),Tabla1[[#This Row],[Consumo_kWh_Mensual]]&gt;$B$6,NA(),Tabla1[[#This Row],[Consumo_kWh_Mensual]]&lt;$B$6,Tabla1[[#This Row],[Consumo_kWh_Mensual]])</f>
        <v>209.80284918067389</v>
      </c>
      <c r="J9" s="3" cm="1">
        <f t="array" ref="J9">_xlfn.IFS(Tabla1[[#This Row],[Area_m2]]&lt;$C$5,NA(),Tabla1[[#This Row],[Area_m2]]&gt;$C$6,NA(),Tabla1[[#This Row],[Area_m2]]&lt;$C$6,Tabla1[[#This Row],[Area_m2]])</f>
        <v>77.234713976576302</v>
      </c>
      <c r="K9" s="2" cm="1">
        <f t="array" ref="K9">_xlfn.IFS(Tabla1[[#This Row],[Factura_Mensual_COP]]&lt;$D$5,NA(),Tabla1[[#This Row],[Factura_Mensual_COP]]&gt;$D$6,NA(),Tabla1[[#This Row],[Factura_Mensual_COP]]&lt;$D$6,Tabla1[[#This Row],[Factura_Mensual_COP]])</f>
        <v>130077.76649201789</v>
      </c>
    </row>
    <row r="10" spans="1:11" x14ac:dyDescent="0.3">
      <c r="A10" s="1" t="s">
        <v>9</v>
      </c>
      <c r="B10" s="1" t="s">
        <v>458</v>
      </c>
      <c r="C10" s="3">
        <v>108.13161440676269</v>
      </c>
      <c r="D10" s="1">
        <v>1</v>
      </c>
      <c r="E10" s="1" t="s">
        <v>462</v>
      </c>
      <c r="F10" s="1">
        <v>122.8331686443322</v>
      </c>
      <c r="G10" s="2">
        <v>67041.600932192858</v>
      </c>
      <c r="H10" s="1" t="s">
        <v>466</v>
      </c>
      <c r="I10" s="3" cm="1">
        <f t="array" ref="I10">_xlfn.IFS(Tabla1[[#This Row],[Consumo_kWh_Mensual]]&lt;$B$5,NA(),Tabla1[[#This Row],[Consumo_kWh_Mensual]]&gt;$B$6,NA(),Tabla1[[#This Row],[Consumo_kWh_Mensual]]&lt;$B$6,Tabla1[[#This Row],[Consumo_kWh_Mensual]])</f>
        <v>108.13161440676269</v>
      </c>
      <c r="J10" s="3" cm="1">
        <f t="array" ref="J10">_xlfn.IFS(Tabla1[[#This Row],[Area_m2]]&lt;$C$5,NA(),Tabla1[[#This Row],[Area_m2]]&gt;$C$6,NA(),Tabla1[[#This Row],[Area_m2]]&lt;$C$6,Tabla1[[#This Row],[Area_m2]])</f>
        <v>122.8331686443322</v>
      </c>
      <c r="K10" s="2" cm="1">
        <f t="array" ref="K10">_xlfn.IFS(Tabla1[[#This Row],[Factura_Mensual_COP]]&lt;$D$5,NA(),Tabla1[[#This Row],[Factura_Mensual_COP]]&gt;$D$6,NA(),Tabla1[[#This Row],[Factura_Mensual_COP]]&lt;$D$6,Tabla1[[#This Row],[Factura_Mensual_COP]])</f>
        <v>67041.600932192858</v>
      </c>
    </row>
    <row r="11" spans="1:11" x14ac:dyDescent="0.3">
      <c r="A11" s="1" t="s">
        <v>10</v>
      </c>
      <c r="B11" s="1" t="s">
        <v>458</v>
      </c>
      <c r="C11" s="3">
        <v>196.74247753200831</v>
      </c>
      <c r="D11" s="1">
        <v>4</v>
      </c>
      <c r="E11" s="1" t="s">
        <v>461</v>
      </c>
      <c r="F11" s="1">
        <v>100.2103056961305</v>
      </c>
      <c r="G11" s="2">
        <v>121980.3360698451</v>
      </c>
      <c r="H11" s="1" t="s">
        <v>466</v>
      </c>
      <c r="I11" s="3" cm="1">
        <f t="array" ref="I11">_xlfn.IFS(Tabla1[[#This Row],[Consumo_kWh_Mensual]]&lt;$B$5,NA(),Tabla1[[#This Row],[Consumo_kWh_Mensual]]&gt;$B$6,NA(),Tabla1[[#This Row],[Consumo_kWh_Mensual]]&lt;$B$6,Tabla1[[#This Row],[Consumo_kWh_Mensual]])</f>
        <v>196.74247753200831</v>
      </c>
      <c r="J11" s="3" cm="1">
        <f t="array" ref="J11">_xlfn.IFS(Tabla1[[#This Row],[Area_m2]]&lt;$C$5,NA(),Tabla1[[#This Row],[Area_m2]]&gt;$C$6,NA(),Tabla1[[#This Row],[Area_m2]]&lt;$C$6,Tabla1[[#This Row],[Area_m2]])</f>
        <v>100.2103056961305</v>
      </c>
      <c r="K11" s="2" cm="1">
        <f t="array" ref="K11">_xlfn.IFS(Tabla1[[#This Row],[Factura_Mensual_COP]]&lt;$D$5,NA(),Tabla1[[#This Row],[Factura_Mensual_COP]]&gt;$D$6,NA(),Tabla1[[#This Row],[Factura_Mensual_COP]]&lt;$D$6,Tabla1[[#This Row],[Factura_Mensual_COP]])</f>
        <v>121980.3360698451</v>
      </c>
    </row>
    <row r="12" spans="1:11" x14ac:dyDescent="0.3">
      <c r="A12" s="1" t="s">
        <v>11</v>
      </c>
      <c r="B12" s="1" t="s">
        <v>458</v>
      </c>
      <c r="C12" s="3">
        <v>145.14731195858911</v>
      </c>
      <c r="D12" s="1">
        <v>2</v>
      </c>
      <c r="E12" s="1" t="s">
        <v>463</v>
      </c>
      <c r="F12" s="1">
        <v>69.496603856437048</v>
      </c>
      <c r="G12" s="2">
        <v>89991.333414325258</v>
      </c>
      <c r="H12" s="1" t="s">
        <v>466</v>
      </c>
      <c r="I12" s="3" cm="1">
        <f t="array" ref="I12">_xlfn.IFS(Tabla1[[#This Row],[Consumo_kWh_Mensual]]&lt;$B$5,NA(),Tabla1[[#This Row],[Consumo_kWh_Mensual]]&gt;$B$6,NA(),Tabla1[[#This Row],[Consumo_kWh_Mensual]]&lt;$B$6,Tabla1[[#This Row],[Consumo_kWh_Mensual]])</f>
        <v>145.14731195858911</v>
      </c>
      <c r="J12" s="3" cm="1">
        <f t="array" ref="J12">_xlfn.IFS(Tabla1[[#This Row],[Area_m2]]&lt;$C$5,NA(),Tabla1[[#This Row],[Area_m2]]&gt;$C$6,NA(),Tabla1[[#This Row],[Area_m2]]&lt;$C$6,Tabla1[[#This Row],[Area_m2]])</f>
        <v>69.496603856437048</v>
      </c>
      <c r="K12" s="2" cm="1">
        <f t="array" ref="K12">_xlfn.IFS(Tabla1[[#This Row],[Factura_Mensual_COP]]&lt;$D$5,NA(),Tabla1[[#This Row],[Factura_Mensual_COP]]&gt;$D$6,NA(),Tabla1[[#This Row],[Factura_Mensual_COP]]&lt;$D$6,Tabla1[[#This Row],[Factura_Mensual_COP]])</f>
        <v>89991.333414325258</v>
      </c>
    </row>
    <row r="13" spans="1:11" x14ac:dyDescent="0.3">
      <c r="A13" s="1" t="s">
        <v>12</v>
      </c>
      <c r="B13" s="1" t="s">
        <v>458</v>
      </c>
      <c r="C13" s="3">
        <v>181.333309596719</v>
      </c>
      <c r="D13" s="1">
        <v>3</v>
      </c>
      <c r="E13" s="1" t="s">
        <v>463</v>
      </c>
      <c r="F13" s="1">
        <v>71.444141727933101</v>
      </c>
      <c r="G13" s="2">
        <v>112426.6519499658</v>
      </c>
      <c r="H13" s="1" t="s">
        <v>466</v>
      </c>
      <c r="I13" s="3" cm="1">
        <f t="array" ref="I13">_xlfn.IFS(Tabla1[[#This Row],[Consumo_kWh_Mensual]]&lt;$B$5,NA(),Tabla1[[#This Row],[Consumo_kWh_Mensual]]&gt;$B$6,NA(),Tabla1[[#This Row],[Consumo_kWh_Mensual]]&lt;$B$6,Tabla1[[#This Row],[Consumo_kWh_Mensual]])</f>
        <v>181.333309596719</v>
      </c>
      <c r="J13" s="3" cm="1">
        <f t="array" ref="J13">_xlfn.IFS(Tabla1[[#This Row],[Area_m2]]&lt;$C$5,NA(),Tabla1[[#This Row],[Area_m2]]&gt;$C$6,NA(),Tabla1[[#This Row],[Area_m2]]&lt;$C$6,Tabla1[[#This Row],[Area_m2]])</f>
        <v>71.444141727933101</v>
      </c>
      <c r="K13" s="2" cm="1">
        <f t="array" ref="K13">_xlfn.IFS(Tabla1[[#This Row],[Factura_Mensual_COP]]&lt;$D$5,NA(),Tabla1[[#This Row],[Factura_Mensual_COP]]&gt;$D$6,NA(),Tabla1[[#This Row],[Factura_Mensual_COP]]&lt;$D$6,Tabla1[[#This Row],[Factura_Mensual_COP]])</f>
        <v>112426.6519499658</v>
      </c>
    </row>
    <row r="14" spans="1:11" x14ac:dyDescent="0.3">
      <c r="A14" s="1" t="s">
        <v>13</v>
      </c>
      <c r="B14" s="1" t="s">
        <v>458</v>
      </c>
      <c r="C14" s="3">
        <v>193.32473409388459</v>
      </c>
      <c r="D14" s="1">
        <v>3</v>
      </c>
      <c r="E14" s="1" t="s">
        <v>463</v>
      </c>
      <c r="F14" s="1">
        <v>64.64046996113845</v>
      </c>
      <c r="G14" s="2">
        <v>119861.33513820839</v>
      </c>
      <c r="H14" s="1" t="s">
        <v>466</v>
      </c>
      <c r="I14" s="3" cm="1">
        <f t="array" ref="I14">_xlfn.IFS(Tabla1[[#This Row],[Consumo_kWh_Mensual]]&lt;$B$5,NA(),Tabla1[[#This Row],[Consumo_kWh_Mensual]]&gt;$B$6,NA(),Tabla1[[#This Row],[Consumo_kWh_Mensual]]&lt;$B$6,Tabla1[[#This Row],[Consumo_kWh_Mensual]])</f>
        <v>193.32473409388459</v>
      </c>
      <c r="J14" s="3" cm="1">
        <f t="array" ref="J14">_xlfn.IFS(Tabla1[[#This Row],[Area_m2]]&lt;$C$5,NA(),Tabla1[[#This Row],[Area_m2]]&gt;$C$6,NA(),Tabla1[[#This Row],[Area_m2]]&lt;$C$6,Tabla1[[#This Row],[Area_m2]])</f>
        <v>64.64046996113845</v>
      </c>
      <c r="K14" s="2" cm="1">
        <f t="array" ref="K14">_xlfn.IFS(Tabla1[[#This Row],[Factura_Mensual_COP]]&lt;$D$5,NA(),Tabla1[[#This Row],[Factura_Mensual_COP]]&gt;$D$6,NA(),Tabla1[[#This Row],[Factura_Mensual_COP]]&lt;$D$6,Tabla1[[#This Row],[Factura_Mensual_COP]])</f>
        <v>119861.33513820839</v>
      </c>
    </row>
    <row r="15" spans="1:11" x14ac:dyDescent="0.3">
      <c r="A15" s="1" t="s">
        <v>14</v>
      </c>
      <c r="B15" s="1" t="s">
        <v>458</v>
      </c>
      <c r="C15" s="3">
        <v>147.33703652848899</v>
      </c>
      <c r="D15" s="1">
        <v>3</v>
      </c>
      <c r="E15" s="1" t="s">
        <v>461</v>
      </c>
      <c r="F15" s="1">
        <v>82.218451794197321</v>
      </c>
      <c r="G15" s="2">
        <v>91348.962647663197</v>
      </c>
      <c r="H15" s="1" t="s">
        <v>466</v>
      </c>
      <c r="I15" s="3" cm="1">
        <f t="array" ref="I15">_xlfn.IFS(Tabla1[[#This Row],[Consumo_kWh_Mensual]]&lt;$B$5,NA(),Tabla1[[#This Row],[Consumo_kWh_Mensual]]&gt;$B$6,NA(),Tabla1[[#This Row],[Consumo_kWh_Mensual]]&lt;$B$6,Tabla1[[#This Row],[Consumo_kWh_Mensual]])</f>
        <v>147.33703652848899</v>
      </c>
      <c r="J15" s="3" cm="1">
        <f t="array" ref="J15">_xlfn.IFS(Tabla1[[#This Row],[Area_m2]]&lt;$C$5,NA(),Tabla1[[#This Row],[Area_m2]]&gt;$C$6,NA(),Tabla1[[#This Row],[Area_m2]]&lt;$C$6,Tabla1[[#This Row],[Area_m2]])</f>
        <v>82.218451794197321</v>
      </c>
      <c r="K15" s="2" cm="1">
        <f t="array" ref="K15">_xlfn.IFS(Tabla1[[#This Row],[Factura_Mensual_COP]]&lt;$D$5,NA(),Tabla1[[#This Row],[Factura_Mensual_COP]]&gt;$D$6,NA(),Tabla1[[#This Row],[Factura_Mensual_COP]]&lt;$D$6,Tabla1[[#This Row],[Factura_Mensual_COP]])</f>
        <v>91348.962647663197</v>
      </c>
    </row>
    <row r="16" spans="1:11" x14ac:dyDescent="0.3">
      <c r="A16" s="1" t="s">
        <v>15</v>
      </c>
      <c r="B16" s="1" t="s">
        <v>458</v>
      </c>
      <c r="C16" s="3">
        <v>162.3960512184803</v>
      </c>
      <c r="D16" s="1">
        <v>5</v>
      </c>
      <c r="E16" s="1" t="s">
        <v>464</v>
      </c>
      <c r="F16" s="1">
        <v>79.403228612805023</v>
      </c>
      <c r="G16" s="2">
        <v>100685.5517554578</v>
      </c>
      <c r="H16" s="1" t="s">
        <v>466</v>
      </c>
      <c r="I16" s="3" cm="1">
        <f t="array" ref="I16">_xlfn.IFS(Tabla1[[#This Row],[Consumo_kWh_Mensual]]&lt;$B$5,NA(),Tabla1[[#This Row],[Consumo_kWh_Mensual]]&gt;$B$6,NA(),Tabla1[[#This Row],[Consumo_kWh_Mensual]]&lt;$B$6,Tabla1[[#This Row],[Consumo_kWh_Mensual]])</f>
        <v>162.3960512184803</v>
      </c>
      <c r="J16" s="3" cm="1">
        <f t="array" ref="J16">_xlfn.IFS(Tabla1[[#This Row],[Area_m2]]&lt;$C$5,NA(),Tabla1[[#This Row],[Area_m2]]&gt;$C$6,NA(),Tabla1[[#This Row],[Area_m2]]&lt;$C$6,Tabla1[[#This Row],[Area_m2]])</f>
        <v>79.403228612805023</v>
      </c>
      <c r="K16" s="2" cm="1">
        <f t="array" ref="K16">_xlfn.IFS(Tabla1[[#This Row],[Factura_Mensual_COP]]&lt;$D$5,NA(),Tabla1[[#This Row],[Factura_Mensual_COP]]&gt;$D$6,NA(),Tabla1[[#This Row],[Factura_Mensual_COP]]&lt;$D$6,Tabla1[[#This Row],[Factura_Mensual_COP]])</f>
        <v>100685.5517554578</v>
      </c>
    </row>
    <row r="17" spans="1:11" x14ac:dyDescent="0.3">
      <c r="A17" s="1" t="s">
        <v>16</v>
      </c>
      <c r="B17" s="1" t="s">
        <v>458</v>
      </c>
      <c r="C17" s="3">
        <v>171.58689015857951</v>
      </c>
      <c r="D17" s="1">
        <v>2</v>
      </c>
      <c r="E17" s="1" t="s">
        <v>463</v>
      </c>
      <c r="F17" s="1">
        <v>79.336131998669103</v>
      </c>
      <c r="G17" s="2">
        <v>106383.8718983193</v>
      </c>
      <c r="H17" s="1" t="s">
        <v>466</v>
      </c>
      <c r="I17" s="3" cm="1">
        <f t="array" ref="I17">_xlfn.IFS(Tabla1[[#This Row],[Consumo_kWh_Mensual]]&lt;$B$5,NA(),Tabla1[[#This Row],[Consumo_kWh_Mensual]]&gt;$B$6,NA(),Tabla1[[#This Row],[Consumo_kWh_Mensual]]&lt;$B$6,Tabla1[[#This Row],[Consumo_kWh_Mensual]])</f>
        <v>171.58689015857951</v>
      </c>
      <c r="J17" s="3" cm="1">
        <f t="array" ref="J17">_xlfn.IFS(Tabla1[[#This Row],[Area_m2]]&lt;$C$5,NA(),Tabla1[[#This Row],[Area_m2]]&gt;$C$6,NA(),Tabla1[[#This Row],[Area_m2]]&lt;$C$6,Tabla1[[#This Row],[Area_m2]])</f>
        <v>79.336131998669103</v>
      </c>
      <c r="K17" s="2" cm="1">
        <f t="array" ref="K17">_xlfn.IFS(Tabla1[[#This Row],[Factura_Mensual_COP]]&lt;$D$5,NA(),Tabla1[[#This Row],[Factura_Mensual_COP]]&gt;$D$6,NA(),Tabla1[[#This Row],[Factura_Mensual_COP]]&lt;$D$6,Tabla1[[#This Row],[Factura_Mensual_COP]])</f>
        <v>106383.8718983193</v>
      </c>
    </row>
    <row r="18" spans="1:11" x14ac:dyDescent="0.3">
      <c r="A18" s="1" t="s">
        <v>17</v>
      </c>
      <c r="B18" s="1" t="s">
        <v>458</v>
      </c>
      <c r="C18" s="3">
        <v>118.70686831946411</v>
      </c>
      <c r="D18" s="1">
        <v>3</v>
      </c>
      <c r="E18" s="1" t="s">
        <v>462</v>
      </c>
      <c r="F18" s="1">
        <v>76.764892272049579</v>
      </c>
      <c r="G18" s="2">
        <v>73598.25835806776</v>
      </c>
      <c r="H18" s="1" t="s">
        <v>466</v>
      </c>
      <c r="I18" s="3" cm="1">
        <f t="array" ref="I18">_xlfn.IFS(Tabla1[[#This Row],[Consumo_kWh_Mensual]]&lt;$B$5,NA(),Tabla1[[#This Row],[Consumo_kWh_Mensual]]&gt;$B$6,NA(),Tabla1[[#This Row],[Consumo_kWh_Mensual]]&lt;$B$6,Tabla1[[#This Row],[Consumo_kWh_Mensual]])</f>
        <v>118.70686831946411</v>
      </c>
      <c r="J18" s="3" cm="1">
        <f t="array" ref="J18">_xlfn.IFS(Tabla1[[#This Row],[Area_m2]]&lt;$C$5,NA(),Tabla1[[#This Row],[Area_m2]]&gt;$C$6,NA(),Tabla1[[#This Row],[Area_m2]]&lt;$C$6,Tabla1[[#This Row],[Area_m2]])</f>
        <v>76.764892272049579</v>
      </c>
      <c r="K18" s="2" cm="1">
        <f t="array" ref="K18">_xlfn.IFS(Tabla1[[#This Row],[Factura_Mensual_COP]]&lt;$D$5,NA(),Tabla1[[#This Row],[Factura_Mensual_COP]]&gt;$D$6,NA(),Tabla1[[#This Row],[Factura_Mensual_COP]]&lt;$D$6,Tabla1[[#This Row],[Factura_Mensual_COP]])</f>
        <v>73598.25835806776</v>
      </c>
    </row>
    <row r="19" spans="1:11" x14ac:dyDescent="0.3">
      <c r="A19" s="1" t="s">
        <v>18</v>
      </c>
      <c r="B19" s="1" t="s">
        <v>458</v>
      </c>
      <c r="C19" s="3">
        <v>166.2329727700826</v>
      </c>
      <c r="D19" s="1">
        <v>3</v>
      </c>
      <c r="E19" s="1" t="s">
        <v>464</v>
      </c>
      <c r="F19" s="1">
        <v>87.786978265122471</v>
      </c>
      <c r="G19" s="2">
        <v>103064.4431174512</v>
      </c>
      <c r="H19" s="1" t="s">
        <v>466</v>
      </c>
      <c r="I19" s="3" cm="1">
        <f t="array" ref="I19">_xlfn.IFS(Tabla1[[#This Row],[Consumo_kWh_Mensual]]&lt;$B$5,NA(),Tabla1[[#This Row],[Consumo_kWh_Mensual]]&gt;$B$6,NA(),Tabla1[[#This Row],[Consumo_kWh_Mensual]]&lt;$B$6,Tabla1[[#This Row],[Consumo_kWh_Mensual]])</f>
        <v>166.2329727700826</v>
      </c>
      <c r="J19" s="3" cm="1">
        <f t="array" ref="J19">_xlfn.IFS(Tabla1[[#This Row],[Area_m2]]&lt;$C$5,NA(),Tabla1[[#This Row],[Area_m2]]&gt;$C$6,NA(),Tabla1[[#This Row],[Area_m2]]&lt;$C$6,Tabla1[[#This Row],[Area_m2]])</f>
        <v>87.786978265122471</v>
      </c>
      <c r="K19" s="2" cm="1">
        <f t="array" ref="K19">_xlfn.IFS(Tabla1[[#This Row],[Factura_Mensual_COP]]&lt;$D$5,NA(),Tabla1[[#This Row],[Factura_Mensual_COP]]&gt;$D$6,NA(),Tabla1[[#This Row],[Factura_Mensual_COP]]&lt;$D$6,Tabla1[[#This Row],[Factura_Mensual_COP]])</f>
        <v>103064.4431174512</v>
      </c>
    </row>
    <row r="20" spans="1:11" x14ac:dyDescent="0.3">
      <c r="A20" s="1" t="s">
        <v>19</v>
      </c>
      <c r="B20" s="1" t="s">
        <v>458</v>
      </c>
      <c r="C20" s="3">
        <v>97.323641770651051</v>
      </c>
      <c r="D20" s="1">
        <v>3</v>
      </c>
      <c r="E20" s="1" t="s">
        <v>461</v>
      </c>
      <c r="F20" s="1">
        <v>72.937666959858632</v>
      </c>
      <c r="G20" s="2">
        <v>60340.657897803649</v>
      </c>
      <c r="H20" s="1" t="s">
        <v>466</v>
      </c>
      <c r="I20" s="3" cm="1">
        <f t="array" ref="I20">_xlfn.IFS(Tabla1[[#This Row],[Consumo_kWh_Mensual]]&lt;$B$5,NA(),Tabla1[[#This Row],[Consumo_kWh_Mensual]]&gt;$B$6,NA(),Tabla1[[#This Row],[Consumo_kWh_Mensual]]&lt;$B$6,Tabla1[[#This Row],[Consumo_kWh_Mensual]])</f>
        <v>97.323641770651051</v>
      </c>
      <c r="J20" s="3" cm="1">
        <f t="array" ref="J20">_xlfn.IFS(Tabla1[[#This Row],[Area_m2]]&lt;$C$5,NA(),Tabla1[[#This Row],[Area_m2]]&gt;$C$6,NA(),Tabla1[[#This Row],[Area_m2]]&lt;$C$6,Tabla1[[#This Row],[Area_m2]])</f>
        <v>72.937666959858632</v>
      </c>
      <c r="K20" s="2" cm="1">
        <f t="array" ref="K20">_xlfn.IFS(Tabla1[[#This Row],[Factura_Mensual_COP]]&lt;$D$5,NA(),Tabla1[[#This Row],[Factura_Mensual_COP]]&gt;$D$6,NA(),Tabla1[[#This Row],[Factura_Mensual_COP]]&lt;$D$6,Tabla1[[#This Row],[Factura_Mensual_COP]])</f>
        <v>60340.657897803649</v>
      </c>
    </row>
    <row r="21" spans="1:11" x14ac:dyDescent="0.3">
      <c r="A21" s="1" t="s">
        <v>20</v>
      </c>
      <c r="B21" s="1" t="s">
        <v>458</v>
      </c>
      <c r="C21" s="3">
        <v>224.30799479972461</v>
      </c>
      <c r="D21" s="1">
        <v>1</v>
      </c>
      <c r="E21" s="1" t="s">
        <v>463</v>
      </c>
      <c r="F21" s="1">
        <v>83.427365623799403</v>
      </c>
      <c r="G21" s="2">
        <v>139070.95677582931</v>
      </c>
      <c r="H21" s="1" t="s">
        <v>466</v>
      </c>
      <c r="I21" s="3" cm="1">
        <f t="array" ref="I21">_xlfn.IFS(Tabla1[[#This Row],[Consumo_kWh_Mensual]]&lt;$B$5,NA(),Tabla1[[#This Row],[Consumo_kWh_Mensual]]&gt;$B$6,NA(),Tabla1[[#This Row],[Consumo_kWh_Mensual]]&lt;$B$6,Tabla1[[#This Row],[Consumo_kWh_Mensual]])</f>
        <v>224.30799479972461</v>
      </c>
      <c r="J21" s="3" cm="1">
        <f t="array" ref="J21">_xlfn.IFS(Tabla1[[#This Row],[Area_m2]]&lt;$C$5,NA(),Tabla1[[#This Row],[Area_m2]]&gt;$C$6,NA(),Tabla1[[#This Row],[Area_m2]]&lt;$C$6,Tabla1[[#This Row],[Area_m2]])</f>
        <v>83.427365623799403</v>
      </c>
      <c r="K21" s="2" cm="1">
        <f t="array" ref="K21">_xlfn.IFS(Tabla1[[#This Row],[Factura_Mensual_COP]]&lt;$D$5,NA(),Tabla1[[#This Row],[Factura_Mensual_COP]]&gt;$D$6,NA(),Tabla1[[#This Row],[Factura_Mensual_COP]]&lt;$D$6,Tabla1[[#This Row],[Factura_Mensual_COP]])</f>
        <v>139070.95677582931</v>
      </c>
    </row>
    <row r="22" spans="1:11" x14ac:dyDescent="0.3">
      <c r="A22" s="1" t="s">
        <v>21</v>
      </c>
      <c r="B22" s="1" t="s">
        <v>458</v>
      </c>
      <c r="C22" s="3">
        <v>173.0611030567056</v>
      </c>
      <c r="D22" s="1">
        <v>3</v>
      </c>
      <c r="E22" s="1" t="s">
        <v>464</v>
      </c>
      <c r="F22" s="1">
        <v>73.977926088214218</v>
      </c>
      <c r="G22" s="2">
        <v>107297.8838951575</v>
      </c>
      <c r="H22" s="1" t="s">
        <v>466</v>
      </c>
      <c r="I22" s="3" cm="1">
        <f t="array" ref="I22">_xlfn.IFS(Tabla1[[#This Row],[Consumo_kWh_Mensual]]&lt;$B$5,NA(),Tabla1[[#This Row],[Consumo_kWh_Mensual]]&gt;$B$6,NA(),Tabla1[[#This Row],[Consumo_kWh_Mensual]]&lt;$B$6,Tabla1[[#This Row],[Consumo_kWh_Mensual]])</f>
        <v>173.0611030567056</v>
      </c>
      <c r="J22" s="3" cm="1">
        <f t="array" ref="J22">_xlfn.IFS(Tabla1[[#This Row],[Area_m2]]&lt;$C$5,NA(),Tabla1[[#This Row],[Area_m2]]&gt;$C$6,NA(),Tabla1[[#This Row],[Area_m2]]&lt;$C$6,Tabla1[[#This Row],[Area_m2]])</f>
        <v>73.977926088214218</v>
      </c>
      <c r="K22" s="2" cm="1">
        <f t="array" ref="K22">_xlfn.IFS(Tabla1[[#This Row],[Factura_Mensual_COP]]&lt;$D$5,NA(),Tabla1[[#This Row],[Factura_Mensual_COP]]&gt;$D$6,NA(),Tabla1[[#This Row],[Factura_Mensual_COP]]&lt;$D$6,Tabla1[[#This Row],[Factura_Mensual_COP]])</f>
        <v>107297.8838951575</v>
      </c>
    </row>
    <row r="23" spans="1:11" x14ac:dyDescent="0.3">
      <c r="A23" s="1" t="s">
        <v>22</v>
      </c>
      <c r="B23" s="1" t="s">
        <v>458</v>
      </c>
      <c r="C23" s="3">
        <v>320.44478004618281</v>
      </c>
      <c r="D23" s="1">
        <v>5</v>
      </c>
      <c r="E23" s="1" t="s">
        <v>463</v>
      </c>
      <c r="F23" s="1">
        <v>101.4197037403474</v>
      </c>
      <c r="G23" s="2">
        <v>198675.76362863331</v>
      </c>
      <c r="H23" s="1" t="s">
        <v>467</v>
      </c>
      <c r="I23" s="3" cm="1">
        <f t="array" ref="I23">_xlfn.IFS(Tabla1[[#This Row],[Consumo_kWh_Mensual]]&lt;$B$5,NA(),Tabla1[[#This Row],[Consumo_kWh_Mensual]]&gt;$B$6,NA(),Tabla1[[#This Row],[Consumo_kWh_Mensual]]&lt;$B$6,Tabla1[[#This Row],[Consumo_kWh_Mensual]])</f>
        <v>320.44478004618281</v>
      </c>
      <c r="J23" s="3" cm="1">
        <f t="array" ref="J23">_xlfn.IFS(Tabla1[[#This Row],[Area_m2]]&lt;$C$5,NA(),Tabla1[[#This Row],[Area_m2]]&gt;$C$6,NA(),Tabla1[[#This Row],[Area_m2]]&lt;$C$6,Tabla1[[#This Row],[Area_m2]])</f>
        <v>101.4197037403474</v>
      </c>
      <c r="K23" s="2" cm="1">
        <f t="array" ref="K23">_xlfn.IFS(Tabla1[[#This Row],[Factura_Mensual_COP]]&lt;$D$5,NA(),Tabla1[[#This Row],[Factura_Mensual_COP]]&gt;$D$6,NA(),Tabla1[[#This Row],[Factura_Mensual_COP]]&lt;$D$6,Tabla1[[#This Row],[Factura_Mensual_COP]])</f>
        <v>198675.76362863331</v>
      </c>
    </row>
    <row r="24" spans="1:11" x14ac:dyDescent="0.3">
      <c r="A24" s="1" t="s">
        <v>23</v>
      </c>
      <c r="B24" s="1" t="s">
        <v>458</v>
      </c>
      <c r="C24" s="3">
        <v>112.166861719106</v>
      </c>
      <c r="D24" s="1">
        <v>4</v>
      </c>
      <c r="E24" s="1" t="s">
        <v>465</v>
      </c>
      <c r="F24" s="1">
        <v>82.68857765256044</v>
      </c>
      <c r="G24" s="2">
        <v>69543.454265845707</v>
      </c>
      <c r="H24" s="1" t="s">
        <v>466</v>
      </c>
      <c r="I24" s="3" cm="1">
        <f t="array" ref="I24">_xlfn.IFS(Tabla1[[#This Row],[Consumo_kWh_Mensual]]&lt;$B$5,NA(),Tabla1[[#This Row],[Consumo_kWh_Mensual]]&gt;$B$6,NA(),Tabla1[[#This Row],[Consumo_kWh_Mensual]]&lt;$B$6,Tabla1[[#This Row],[Consumo_kWh_Mensual]])</f>
        <v>112.166861719106</v>
      </c>
      <c r="J24" s="3" cm="1">
        <f t="array" ref="J24">_xlfn.IFS(Tabla1[[#This Row],[Area_m2]]&lt;$C$5,NA(),Tabla1[[#This Row],[Area_m2]]&gt;$C$6,NA(),Tabla1[[#This Row],[Area_m2]]&lt;$C$6,Tabla1[[#This Row],[Area_m2]])</f>
        <v>82.68857765256044</v>
      </c>
      <c r="K24" s="2" cm="1">
        <f t="array" ref="K24">_xlfn.IFS(Tabla1[[#This Row],[Factura_Mensual_COP]]&lt;$D$5,NA(),Tabla1[[#This Row],[Factura_Mensual_COP]]&gt;$D$6,NA(),Tabla1[[#This Row],[Factura_Mensual_COP]]&lt;$D$6,Tabla1[[#This Row],[Factura_Mensual_COP]])</f>
        <v>69543.454265845707</v>
      </c>
    </row>
    <row r="25" spans="1:11" x14ac:dyDescent="0.3">
      <c r="A25" s="1" t="s">
        <v>24</v>
      </c>
      <c r="B25" s="1" t="s">
        <v>458</v>
      </c>
      <c r="C25" s="3">
        <v>177.38779185159009</v>
      </c>
      <c r="D25" s="1">
        <v>3</v>
      </c>
      <c r="E25" s="1" t="s">
        <v>462</v>
      </c>
      <c r="F25" s="1">
        <v>74.493981795072145</v>
      </c>
      <c r="G25" s="2">
        <v>109980.43094798589</v>
      </c>
      <c r="H25" s="1" t="s">
        <v>466</v>
      </c>
      <c r="I25" s="3" cm="1">
        <f t="array" ref="I25">_xlfn.IFS(Tabla1[[#This Row],[Consumo_kWh_Mensual]]&lt;$B$5,NA(),Tabla1[[#This Row],[Consumo_kWh_Mensual]]&gt;$B$6,NA(),Tabla1[[#This Row],[Consumo_kWh_Mensual]]&lt;$B$6,Tabla1[[#This Row],[Consumo_kWh_Mensual]])</f>
        <v>177.38779185159009</v>
      </c>
      <c r="J25" s="3" cm="1">
        <f t="array" ref="J25">_xlfn.IFS(Tabla1[[#This Row],[Area_m2]]&lt;$C$5,NA(),Tabla1[[#This Row],[Area_m2]]&gt;$C$6,NA(),Tabla1[[#This Row],[Area_m2]]&lt;$C$6,Tabla1[[#This Row],[Area_m2]])</f>
        <v>74.493981795072145</v>
      </c>
      <c r="K25" s="2" cm="1">
        <f t="array" ref="K25">_xlfn.IFS(Tabla1[[#This Row],[Factura_Mensual_COP]]&lt;$D$5,NA(),Tabla1[[#This Row],[Factura_Mensual_COP]]&gt;$D$6,NA(),Tabla1[[#This Row],[Factura_Mensual_COP]]&lt;$D$6,Tabla1[[#This Row],[Factura_Mensual_COP]])</f>
        <v>109980.43094798589</v>
      </c>
    </row>
    <row r="26" spans="1:11" x14ac:dyDescent="0.3">
      <c r="A26" s="1" t="s">
        <v>25</v>
      </c>
      <c r="B26" s="1" t="s">
        <v>458</v>
      </c>
      <c r="C26" s="3">
        <v>218.17830650071019</v>
      </c>
      <c r="D26" s="1">
        <v>4</v>
      </c>
      <c r="E26" s="1" t="s">
        <v>462</v>
      </c>
      <c r="F26" s="1">
        <v>61.865586628401402</v>
      </c>
      <c r="G26" s="2">
        <v>135270.5500304403</v>
      </c>
      <c r="H26" s="1" t="s">
        <v>466</v>
      </c>
      <c r="I26" s="3" cm="1">
        <f t="array" ref="I26">_xlfn.IFS(Tabla1[[#This Row],[Consumo_kWh_Mensual]]&lt;$B$5,NA(),Tabla1[[#This Row],[Consumo_kWh_Mensual]]&gt;$B$6,NA(),Tabla1[[#This Row],[Consumo_kWh_Mensual]]&lt;$B$6,Tabla1[[#This Row],[Consumo_kWh_Mensual]])</f>
        <v>218.17830650071019</v>
      </c>
      <c r="J26" s="3" cm="1">
        <f t="array" ref="J26">_xlfn.IFS(Tabla1[[#This Row],[Area_m2]]&lt;$C$5,NA(),Tabla1[[#This Row],[Area_m2]]&gt;$C$6,NA(),Tabla1[[#This Row],[Area_m2]]&lt;$C$6,Tabla1[[#This Row],[Area_m2]])</f>
        <v>61.865586628401402</v>
      </c>
      <c r="K26" s="2" cm="1">
        <f t="array" ref="K26">_xlfn.IFS(Tabla1[[#This Row],[Factura_Mensual_COP]]&lt;$D$5,NA(),Tabla1[[#This Row],[Factura_Mensual_COP]]&gt;$D$6,NA(),Tabla1[[#This Row],[Factura_Mensual_COP]]&lt;$D$6,Tabla1[[#This Row],[Factura_Mensual_COP]])</f>
        <v>135270.5500304403</v>
      </c>
    </row>
    <row r="27" spans="1:11" x14ac:dyDescent="0.3">
      <c r="A27" s="1" t="s">
        <v>26</v>
      </c>
      <c r="B27" s="1" t="s">
        <v>458</v>
      </c>
      <c r="C27" s="3">
        <v>167.57004659372561</v>
      </c>
      <c r="D27" s="1">
        <v>2</v>
      </c>
      <c r="E27" s="1" t="s">
        <v>465</v>
      </c>
      <c r="F27" s="1">
        <v>67.530452100300806</v>
      </c>
      <c r="G27" s="2">
        <v>103893.4288881098</v>
      </c>
      <c r="H27" s="1" t="s">
        <v>466</v>
      </c>
      <c r="I27" s="3" cm="1">
        <f t="array" ref="I27">_xlfn.IFS(Tabla1[[#This Row],[Consumo_kWh_Mensual]]&lt;$B$5,NA(),Tabla1[[#This Row],[Consumo_kWh_Mensual]]&gt;$B$6,NA(),Tabla1[[#This Row],[Consumo_kWh_Mensual]]&lt;$B$6,Tabla1[[#This Row],[Consumo_kWh_Mensual]])</f>
        <v>167.57004659372561</v>
      </c>
      <c r="J27" s="3" cm="1">
        <f t="array" ref="J27">_xlfn.IFS(Tabla1[[#This Row],[Area_m2]]&lt;$C$5,NA(),Tabla1[[#This Row],[Area_m2]]&gt;$C$6,NA(),Tabla1[[#This Row],[Area_m2]]&lt;$C$6,Tabla1[[#This Row],[Area_m2]])</f>
        <v>67.530452100300806</v>
      </c>
      <c r="K27" s="2" cm="1">
        <f t="array" ref="K27">_xlfn.IFS(Tabla1[[#This Row],[Factura_Mensual_COP]]&lt;$D$5,NA(),Tabla1[[#This Row],[Factura_Mensual_COP]]&gt;$D$6,NA(),Tabla1[[#This Row],[Factura_Mensual_COP]]&lt;$D$6,Tabla1[[#This Row],[Factura_Mensual_COP]])</f>
        <v>103893.4288881098</v>
      </c>
    </row>
    <row r="28" spans="1:11" x14ac:dyDescent="0.3">
      <c r="A28" s="1" t="s">
        <v>27</v>
      </c>
      <c r="B28" s="1" t="s">
        <v>458</v>
      </c>
      <c r="C28" s="3">
        <v>89.510802627151037</v>
      </c>
      <c r="D28" s="1">
        <v>1</v>
      </c>
      <c r="E28" s="1" t="s">
        <v>461</v>
      </c>
      <c r="F28" s="1">
        <v>101.99293951569641</v>
      </c>
      <c r="G28" s="2">
        <v>55496.697628833637</v>
      </c>
      <c r="H28" s="1" t="s">
        <v>466</v>
      </c>
      <c r="I28" s="3" cm="1">
        <f t="array" ref="I28">_xlfn.IFS(Tabla1[[#This Row],[Consumo_kWh_Mensual]]&lt;$B$5,NA(),Tabla1[[#This Row],[Consumo_kWh_Mensual]]&gt;$B$6,NA(),Tabla1[[#This Row],[Consumo_kWh_Mensual]]&lt;$B$6,Tabla1[[#This Row],[Consumo_kWh_Mensual]])</f>
        <v>89.510802627151037</v>
      </c>
      <c r="J28" s="3" cm="1">
        <f t="array" ref="J28">_xlfn.IFS(Tabla1[[#This Row],[Area_m2]]&lt;$C$5,NA(),Tabla1[[#This Row],[Area_m2]]&gt;$C$6,NA(),Tabla1[[#This Row],[Area_m2]]&lt;$C$6,Tabla1[[#This Row],[Area_m2]])</f>
        <v>101.99293951569641</v>
      </c>
      <c r="K28" s="2" cm="1">
        <f t="array" ref="K28">_xlfn.IFS(Tabla1[[#This Row],[Factura_Mensual_COP]]&lt;$D$5,NA(),Tabla1[[#This Row],[Factura_Mensual_COP]]&gt;$D$6,NA(),Tabla1[[#This Row],[Factura_Mensual_COP]]&lt;$D$6,Tabla1[[#This Row],[Factura_Mensual_COP]])</f>
        <v>55496.697628833637</v>
      </c>
    </row>
    <row r="29" spans="1:11" x14ac:dyDescent="0.3">
      <c r="A29" s="1" t="s">
        <v>28</v>
      </c>
      <c r="B29" s="1" t="s">
        <v>458</v>
      </c>
      <c r="C29" s="3">
        <v>228.7515493436519</v>
      </c>
      <c r="D29" s="1">
        <v>4</v>
      </c>
      <c r="E29" s="1" t="s">
        <v>465</v>
      </c>
      <c r="F29" s="1">
        <v>107.1248005714165</v>
      </c>
      <c r="G29" s="2">
        <v>141825.9605930642</v>
      </c>
      <c r="H29" s="1" t="s">
        <v>466</v>
      </c>
      <c r="I29" s="3" cm="1">
        <f t="array" ref="I29">_xlfn.IFS(Tabla1[[#This Row],[Consumo_kWh_Mensual]]&lt;$B$5,NA(),Tabla1[[#This Row],[Consumo_kWh_Mensual]]&gt;$B$6,NA(),Tabla1[[#This Row],[Consumo_kWh_Mensual]]&lt;$B$6,Tabla1[[#This Row],[Consumo_kWh_Mensual]])</f>
        <v>228.7515493436519</v>
      </c>
      <c r="J29" s="3" cm="1">
        <f t="array" ref="J29">_xlfn.IFS(Tabla1[[#This Row],[Area_m2]]&lt;$C$5,NA(),Tabla1[[#This Row],[Area_m2]]&gt;$C$6,NA(),Tabla1[[#This Row],[Area_m2]]&lt;$C$6,Tabla1[[#This Row],[Area_m2]])</f>
        <v>107.1248005714165</v>
      </c>
      <c r="K29" s="2" cm="1">
        <f t="array" ref="K29">_xlfn.IFS(Tabla1[[#This Row],[Factura_Mensual_COP]]&lt;$D$5,NA(),Tabla1[[#This Row],[Factura_Mensual_COP]]&gt;$D$6,NA(),Tabla1[[#This Row],[Factura_Mensual_COP]]&lt;$D$6,Tabla1[[#This Row],[Factura_Mensual_COP]])</f>
        <v>141825.9605930642</v>
      </c>
    </row>
    <row r="30" spans="1:11" x14ac:dyDescent="0.3">
      <c r="A30" s="1" t="s">
        <v>29</v>
      </c>
      <c r="B30" s="1" t="s">
        <v>458</v>
      </c>
      <c r="C30" s="3">
        <v>199.6107134382008</v>
      </c>
      <c r="D30" s="1">
        <v>4</v>
      </c>
      <c r="E30" s="1" t="s">
        <v>461</v>
      </c>
      <c r="F30" s="1">
        <v>78.37762091682626</v>
      </c>
      <c r="G30" s="2">
        <v>123758.6423316845</v>
      </c>
      <c r="H30" s="1" t="s">
        <v>466</v>
      </c>
      <c r="I30" s="3" cm="1">
        <f t="array" ref="I30">_xlfn.IFS(Tabla1[[#This Row],[Consumo_kWh_Mensual]]&lt;$B$5,NA(),Tabla1[[#This Row],[Consumo_kWh_Mensual]]&gt;$B$6,NA(),Tabla1[[#This Row],[Consumo_kWh_Mensual]]&lt;$B$6,Tabla1[[#This Row],[Consumo_kWh_Mensual]])</f>
        <v>199.6107134382008</v>
      </c>
      <c r="J30" s="3" cm="1">
        <f t="array" ref="J30">_xlfn.IFS(Tabla1[[#This Row],[Area_m2]]&lt;$C$5,NA(),Tabla1[[#This Row],[Area_m2]]&gt;$C$6,NA(),Tabla1[[#This Row],[Area_m2]]&lt;$C$6,Tabla1[[#This Row],[Area_m2]])</f>
        <v>78.37762091682626</v>
      </c>
      <c r="K30" s="2" cm="1">
        <f t="array" ref="K30">_xlfn.IFS(Tabla1[[#This Row],[Factura_Mensual_COP]]&lt;$D$5,NA(),Tabla1[[#This Row],[Factura_Mensual_COP]]&gt;$D$6,NA(),Tabla1[[#This Row],[Factura_Mensual_COP]]&lt;$D$6,Tabla1[[#This Row],[Factura_Mensual_COP]])</f>
        <v>123758.6423316845</v>
      </c>
    </row>
    <row r="31" spans="1:11" x14ac:dyDescent="0.3">
      <c r="A31" s="1" t="s">
        <v>30</v>
      </c>
      <c r="B31" s="1" t="s">
        <v>458</v>
      </c>
      <c r="C31" s="3">
        <v>269.72605517300838</v>
      </c>
      <c r="D31" s="1">
        <v>3</v>
      </c>
      <c r="E31" s="1" t="s">
        <v>465</v>
      </c>
      <c r="F31" s="1">
        <v>86.763625039866398</v>
      </c>
      <c r="G31" s="2">
        <v>167230.15420726521</v>
      </c>
      <c r="H31" s="1" t="s">
        <v>467</v>
      </c>
      <c r="I31" s="3" cm="1">
        <f t="array" ref="I31">_xlfn.IFS(Tabla1[[#This Row],[Consumo_kWh_Mensual]]&lt;$B$5,NA(),Tabla1[[#This Row],[Consumo_kWh_Mensual]]&gt;$B$6,NA(),Tabla1[[#This Row],[Consumo_kWh_Mensual]]&lt;$B$6,Tabla1[[#This Row],[Consumo_kWh_Mensual]])</f>
        <v>269.72605517300838</v>
      </c>
      <c r="J31" s="3" cm="1">
        <f t="array" ref="J31">_xlfn.IFS(Tabla1[[#This Row],[Area_m2]]&lt;$C$5,NA(),Tabla1[[#This Row],[Area_m2]]&gt;$C$6,NA(),Tabla1[[#This Row],[Area_m2]]&lt;$C$6,Tabla1[[#This Row],[Area_m2]])</f>
        <v>86.763625039866398</v>
      </c>
      <c r="K31" s="2" cm="1">
        <f t="array" ref="K31">_xlfn.IFS(Tabla1[[#This Row],[Factura_Mensual_COP]]&lt;$D$5,NA(),Tabla1[[#This Row],[Factura_Mensual_COP]]&gt;$D$6,NA(),Tabla1[[#This Row],[Factura_Mensual_COP]]&lt;$D$6,Tabla1[[#This Row],[Factura_Mensual_COP]])</f>
        <v>167230.15420726521</v>
      </c>
    </row>
    <row r="32" spans="1:11" x14ac:dyDescent="0.3">
      <c r="A32" s="1" t="s">
        <v>31</v>
      </c>
      <c r="B32" s="1" t="s">
        <v>458</v>
      </c>
      <c r="C32" s="3">
        <v>143.1074544349614</v>
      </c>
      <c r="D32" s="1">
        <v>3</v>
      </c>
      <c r="E32" s="1" t="s">
        <v>462</v>
      </c>
      <c r="F32" s="1">
        <v>86.657848809778585</v>
      </c>
      <c r="G32" s="2">
        <v>88726.621749676051</v>
      </c>
      <c r="H32" s="1" t="s">
        <v>466</v>
      </c>
      <c r="I32" s="3" cm="1">
        <f t="array" ref="I32">_xlfn.IFS(Tabla1[[#This Row],[Consumo_kWh_Mensual]]&lt;$B$5,NA(),Tabla1[[#This Row],[Consumo_kWh_Mensual]]&gt;$B$6,NA(),Tabla1[[#This Row],[Consumo_kWh_Mensual]]&lt;$B$6,Tabla1[[#This Row],[Consumo_kWh_Mensual]])</f>
        <v>143.1074544349614</v>
      </c>
      <c r="J32" s="3" cm="1">
        <f t="array" ref="J32">_xlfn.IFS(Tabla1[[#This Row],[Area_m2]]&lt;$C$5,NA(),Tabla1[[#This Row],[Area_m2]]&gt;$C$6,NA(),Tabla1[[#This Row],[Area_m2]]&lt;$C$6,Tabla1[[#This Row],[Area_m2]])</f>
        <v>86.657848809778585</v>
      </c>
      <c r="K32" s="2" cm="1">
        <f t="array" ref="K32">_xlfn.IFS(Tabla1[[#This Row],[Factura_Mensual_COP]]&lt;$D$5,NA(),Tabla1[[#This Row],[Factura_Mensual_COP]]&gt;$D$6,NA(),Tabla1[[#This Row],[Factura_Mensual_COP]]&lt;$D$6,Tabla1[[#This Row],[Factura_Mensual_COP]])</f>
        <v>88726.621749676051</v>
      </c>
    </row>
    <row r="33" spans="1:11" x14ac:dyDescent="0.3">
      <c r="A33" s="1" t="s">
        <v>32</v>
      </c>
      <c r="B33" s="1" t="s">
        <v>458</v>
      </c>
      <c r="C33" s="3">
        <v>185.2228240942903</v>
      </c>
      <c r="D33" s="1">
        <v>2</v>
      </c>
      <c r="E33" s="1" t="s">
        <v>463</v>
      </c>
      <c r="F33" s="1">
        <v>74.019852990682651</v>
      </c>
      <c r="G33" s="2">
        <v>114838.15093846001</v>
      </c>
      <c r="H33" s="1" t="s">
        <v>466</v>
      </c>
      <c r="I33" s="3" cm="1">
        <f t="array" ref="I33">_xlfn.IFS(Tabla1[[#This Row],[Consumo_kWh_Mensual]]&lt;$B$5,NA(),Tabla1[[#This Row],[Consumo_kWh_Mensual]]&gt;$B$6,NA(),Tabla1[[#This Row],[Consumo_kWh_Mensual]]&lt;$B$6,Tabla1[[#This Row],[Consumo_kWh_Mensual]])</f>
        <v>185.2228240942903</v>
      </c>
      <c r="J33" s="3" cm="1">
        <f t="array" ref="J33">_xlfn.IFS(Tabla1[[#This Row],[Area_m2]]&lt;$C$5,NA(),Tabla1[[#This Row],[Area_m2]]&gt;$C$6,NA(),Tabla1[[#This Row],[Area_m2]]&lt;$C$6,Tabla1[[#This Row],[Area_m2]])</f>
        <v>74.019852990682651</v>
      </c>
      <c r="K33" s="2" cm="1">
        <f t="array" ref="K33">_xlfn.IFS(Tabla1[[#This Row],[Factura_Mensual_COP]]&lt;$D$5,NA(),Tabla1[[#This Row],[Factura_Mensual_COP]]&gt;$D$6,NA(),Tabla1[[#This Row],[Factura_Mensual_COP]]&lt;$D$6,Tabla1[[#This Row],[Factura_Mensual_COP]])</f>
        <v>114838.15093846001</v>
      </c>
    </row>
    <row r="34" spans="1:11" x14ac:dyDescent="0.3">
      <c r="A34" s="1" t="s">
        <v>33</v>
      </c>
      <c r="B34" s="1" t="s">
        <v>458</v>
      </c>
      <c r="C34" s="3">
        <v>166.81968672974929</v>
      </c>
      <c r="D34" s="1">
        <v>3</v>
      </c>
      <c r="E34" s="1" t="s">
        <v>462</v>
      </c>
      <c r="F34" s="1">
        <v>87.142251430234921</v>
      </c>
      <c r="G34" s="2">
        <v>103428.20577244461</v>
      </c>
      <c r="H34" s="1" t="s">
        <v>466</v>
      </c>
      <c r="I34" s="3" cm="1">
        <f t="array" ref="I34">_xlfn.IFS(Tabla1[[#This Row],[Consumo_kWh_Mensual]]&lt;$B$5,NA(),Tabla1[[#This Row],[Consumo_kWh_Mensual]]&gt;$B$6,NA(),Tabla1[[#This Row],[Consumo_kWh_Mensual]]&lt;$B$6,Tabla1[[#This Row],[Consumo_kWh_Mensual]])</f>
        <v>166.81968672974929</v>
      </c>
      <c r="J34" s="3" cm="1">
        <f t="array" ref="J34">_xlfn.IFS(Tabla1[[#This Row],[Area_m2]]&lt;$C$5,NA(),Tabla1[[#This Row],[Area_m2]]&gt;$C$6,NA(),Tabla1[[#This Row],[Area_m2]]&lt;$C$6,Tabla1[[#This Row],[Area_m2]])</f>
        <v>87.142251430234921</v>
      </c>
      <c r="K34" s="2" cm="1">
        <f t="array" ref="K34">_xlfn.IFS(Tabla1[[#This Row],[Factura_Mensual_COP]]&lt;$D$5,NA(),Tabla1[[#This Row],[Factura_Mensual_COP]]&gt;$D$6,NA(),Tabla1[[#This Row],[Factura_Mensual_COP]]&lt;$D$6,Tabla1[[#This Row],[Factura_Mensual_COP]])</f>
        <v>103428.20577244461</v>
      </c>
    </row>
    <row r="35" spans="1:11" x14ac:dyDescent="0.3">
      <c r="A35" s="1" t="s">
        <v>34</v>
      </c>
      <c r="B35" s="1" t="s">
        <v>458</v>
      </c>
      <c r="C35" s="3">
        <v>277.37522996048239</v>
      </c>
      <c r="D35" s="1">
        <v>4</v>
      </c>
      <c r="E35" s="1" t="s">
        <v>464</v>
      </c>
      <c r="F35" s="1">
        <v>96.474661539502833</v>
      </c>
      <c r="G35" s="2">
        <v>171972.64257549911</v>
      </c>
      <c r="H35" s="1" t="s">
        <v>467</v>
      </c>
      <c r="I35" s="3" cm="1">
        <f t="array" ref="I35">_xlfn.IFS(Tabla1[[#This Row],[Consumo_kWh_Mensual]]&lt;$B$5,NA(),Tabla1[[#This Row],[Consumo_kWh_Mensual]]&gt;$B$6,NA(),Tabla1[[#This Row],[Consumo_kWh_Mensual]]&lt;$B$6,Tabla1[[#This Row],[Consumo_kWh_Mensual]])</f>
        <v>277.37522996048239</v>
      </c>
      <c r="J35" s="3" cm="1">
        <f t="array" ref="J35">_xlfn.IFS(Tabla1[[#This Row],[Area_m2]]&lt;$C$5,NA(),Tabla1[[#This Row],[Area_m2]]&gt;$C$6,NA(),Tabla1[[#This Row],[Area_m2]]&lt;$C$6,Tabla1[[#This Row],[Area_m2]])</f>
        <v>96.474661539502833</v>
      </c>
      <c r="K35" s="2" cm="1">
        <f t="array" ref="K35">_xlfn.IFS(Tabla1[[#This Row],[Factura_Mensual_COP]]&lt;$D$5,NA(),Tabla1[[#This Row],[Factura_Mensual_COP]]&gt;$D$6,NA(),Tabla1[[#This Row],[Factura_Mensual_COP]]&lt;$D$6,Tabla1[[#This Row],[Factura_Mensual_COP]])</f>
        <v>171972.64257549911</v>
      </c>
    </row>
    <row r="36" spans="1:11" x14ac:dyDescent="0.3">
      <c r="A36" s="1" t="s">
        <v>35</v>
      </c>
      <c r="B36" s="1" t="s">
        <v>458</v>
      </c>
      <c r="C36" s="3">
        <v>210.08689989148829</v>
      </c>
      <c r="D36" s="1">
        <v>4</v>
      </c>
      <c r="E36" s="1" t="s">
        <v>463</v>
      </c>
      <c r="F36" s="1">
        <v>103.1637330586406</v>
      </c>
      <c r="G36" s="2">
        <v>130253.8779327228</v>
      </c>
      <c r="H36" s="1" t="s">
        <v>466</v>
      </c>
      <c r="I36" s="3" cm="1">
        <f t="array" ref="I36">_xlfn.IFS(Tabla1[[#This Row],[Consumo_kWh_Mensual]]&lt;$B$5,NA(),Tabla1[[#This Row],[Consumo_kWh_Mensual]]&gt;$B$6,NA(),Tabla1[[#This Row],[Consumo_kWh_Mensual]]&lt;$B$6,Tabla1[[#This Row],[Consumo_kWh_Mensual]])</f>
        <v>210.08689989148829</v>
      </c>
      <c r="J36" s="3" cm="1">
        <f t="array" ref="J36">_xlfn.IFS(Tabla1[[#This Row],[Area_m2]]&lt;$C$5,NA(),Tabla1[[#This Row],[Area_m2]]&gt;$C$6,NA(),Tabla1[[#This Row],[Area_m2]]&lt;$C$6,Tabla1[[#This Row],[Area_m2]])</f>
        <v>103.1637330586406</v>
      </c>
      <c r="K36" s="2" cm="1">
        <f t="array" ref="K36">_xlfn.IFS(Tabla1[[#This Row],[Factura_Mensual_COP]]&lt;$D$5,NA(),Tabla1[[#This Row],[Factura_Mensual_COP]]&gt;$D$6,NA(),Tabla1[[#This Row],[Factura_Mensual_COP]]&lt;$D$6,Tabla1[[#This Row],[Factura_Mensual_COP]])</f>
        <v>130253.8779327228</v>
      </c>
    </row>
    <row r="37" spans="1:11" x14ac:dyDescent="0.3">
      <c r="A37" s="1" t="s">
        <v>36</v>
      </c>
      <c r="B37" s="1" t="s">
        <v>458</v>
      </c>
      <c r="C37" s="3">
        <v>155.11412193567199</v>
      </c>
      <c r="D37" s="1">
        <v>4</v>
      </c>
      <c r="E37" s="1" t="s">
        <v>464</v>
      </c>
      <c r="F37" s="1">
        <v>52.025182367882849</v>
      </c>
      <c r="G37" s="2">
        <v>96170.755600116652</v>
      </c>
      <c r="H37" s="1" t="s">
        <v>466</v>
      </c>
      <c r="I37" s="3" cm="1">
        <f t="array" ref="I37">_xlfn.IFS(Tabla1[[#This Row],[Consumo_kWh_Mensual]]&lt;$B$5,NA(),Tabla1[[#This Row],[Consumo_kWh_Mensual]]&gt;$B$6,NA(),Tabla1[[#This Row],[Consumo_kWh_Mensual]]&lt;$B$6,Tabla1[[#This Row],[Consumo_kWh_Mensual]])</f>
        <v>155.11412193567199</v>
      </c>
      <c r="J37" s="3" cm="1">
        <f t="array" ref="J37">_xlfn.IFS(Tabla1[[#This Row],[Area_m2]]&lt;$C$5,NA(),Tabla1[[#This Row],[Area_m2]]&gt;$C$6,NA(),Tabla1[[#This Row],[Area_m2]]&lt;$C$6,Tabla1[[#This Row],[Area_m2]])</f>
        <v>52.025182367882849</v>
      </c>
      <c r="K37" s="2" cm="1">
        <f t="array" ref="K37">_xlfn.IFS(Tabla1[[#This Row],[Factura_Mensual_COP]]&lt;$D$5,NA(),Tabla1[[#This Row],[Factura_Mensual_COP]]&gt;$D$6,NA(),Tabla1[[#This Row],[Factura_Mensual_COP]]&lt;$D$6,Tabla1[[#This Row],[Factura_Mensual_COP]])</f>
        <v>96170.755600116652</v>
      </c>
    </row>
    <row r="38" spans="1:11" x14ac:dyDescent="0.3">
      <c r="A38" s="1" t="s">
        <v>37</v>
      </c>
      <c r="B38" s="1" t="s">
        <v>458</v>
      </c>
      <c r="C38" s="3">
        <v>160.34248900331991</v>
      </c>
      <c r="D38" s="1">
        <v>5</v>
      </c>
      <c r="E38" s="1" t="s">
        <v>465</v>
      </c>
      <c r="F38" s="1">
        <v>62.768038915033422</v>
      </c>
      <c r="G38" s="2">
        <v>99412.343182058306</v>
      </c>
      <c r="H38" s="1" t="s">
        <v>466</v>
      </c>
      <c r="I38" s="3" cm="1">
        <f t="array" ref="I38">_xlfn.IFS(Tabla1[[#This Row],[Consumo_kWh_Mensual]]&lt;$B$5,NA(),Tabla1[[#This Row],[Consumo_kWh_Mensual]]&gt;$B$6,NA(),Tabla1[[#This Row],[Consumo_kWh_Mensual]]&lt;$B$6,Tabla1[[#This Row],[Consumo_kWh_Mensual]])</f>
        <v>160.34248900331991</v>
      </c>
      <c r="J38" s="3" cm="1">
        <f t="array" ref="J38">_xlfn.IFS(Tabla1[[#This Row],[Area_m2]]&lt;$C$5,NA(),Tabla1[[#This Row],[Area_m2]]&gt;$C$6,NA(),Tabla1[[#This Row],[Area_m2]]&lt;$C$6,Tabla1[[#This Row],[Area_m2]])</f>
        <v>62.768038915033422</v>
      </c>
      <c r="K38" s="2" cm="1">
        <f t="array" ref="K38">_xlfn.IFS(Tabla1[[#This Row],[Factura_Mensual_COP]]&lt;$D$5,NA(),Tabla1[[#This Row],[Factura_Mensual_COP]]&gt;$D$6,NA(),Tabla1[[#This Row],[Factura_Mensual_COP]]&lt;$D$6,Tabla1[[#This Row],[Factura_Mensual_COP]])</f>
        <v>99412.343182058306</v>
      </c>
    </row>
    <row r="39" spans="1:11" x14ac:dyDescent="0.3">
      <c r="A39" s="1" t="s">
        <v>38</v>
      </c>
      <c r="B39" s="1" t="s">
        <v>458</v>
      </c>
      <c r="C39" s="3">
        <v>156.47351081207049</v>
      </c>
      <c r="D39" s="1">
        <v>4</v>
      </c>
      <c r="E39" s="1" t="s">
        <v>465</v>
      </c>
      <c r="F39" s="1">
        <v>50.729701037357628</v>
      </c>
      <c r="G39" s="2">
        <v>97013.576703483734</v>
      </c>
      <c r="H39" s="1" t="s">
        <v>466</v>
      </c>
      <c r="I39" s="3" cm="1">
        <f t="array" ref="I39">_xlfn.IFS(Tabla1[[#This Row],[Consumo_kWh_Mensual]]&lt;$B$5,NA(),Tabla1[[#This Row],[Consumo_kWh_Mensual]]&gt;$B$6,NA(),Tabla1[[#This Row],[Consumo_kWh_Mensual]]&lt;$B$6,Tabla1[[#This Row],[Consumo_kWh_Mensual]])</f>
        <v>156.47351081207049</v>
      </c>
      <c r="J39" s="3" cm="1">
        <f t="array" ref="J39">_xlfn.IFS(Tabla1[[#This Row],[Area_m2]]&lt;$C$5,NA(),Tabla1[[#This Row],[Area_m2]]&gt;$C$6,NA(),Tabla1[[#This Row],[Area_m2]]&lt;$C$6,Tabla1[[#This Row],[Area_m2]])</f>
        <v>50.729701037357628</v>
      </c>
      <c r="K39" s="2" cm="1">
        <f t="array" ref="K39">_xlfn.IFS(Tabla1[[#This Row],[Factura_Mensual_COP]]&lt;$D$5,NA(),Tabla1[[#This Row],[Factura_Mensual_COP]]&gt;$D$6,NA(),Tabla1[[#This Row],[Factura_Mensual_COP]]&lt;$D$6,Tabla1[[#This Row],[Factura_Mensual_COP]])</f>
        <v>97013.576703483734</v>
      </c>
    </row>
    <row r="40" spans="1:11" x14ac:dyDescent="0.3">
      <c r="A40" s="1" t="s">
        <v>39</v>
      </c>
      <c r="B40" s="1" t="s">
        <v>458</v>
      </c>
      <c r="C40" s="3">
        <v>127.7817027263356</v>
      </c>
      <c r="D40" s="1">
        <v>3</v>
      </c>
      <c r="E40" s="1" t="s">
        <v>461</v>
      </c>
      <c r="F40" s="1">
        <v>69.867135607369519</v>
      </c>
      <c r="G40" s="2">
        <v>79224.655690328058</v>
      </c>
      <c r="H40" s="1" t="s">
        <v>466</v>
      </c>
      <c r="I40" s="3" cm="1">
        <f t="array" ref="I40">_xlfn.IFS(Tabla1[[#This Row],[Consumo_kWh_Mensual]]&lt;$B$5,NA(),Tabla1[[#This Row],[Consumo_kWh_Mensual]]&gt;$B$6,NA(),Tabla1[[#This Row],[Consumo_kWh_Mensual]]&lt;$B$6,Tabla1[[#This Row],[Consumo_kWh_Mensual]])</f>
        <v>127.7817027263356</v>
      </c>
      <c r="J40" s="3" cm="1">
        <f t="array" ref="J40">_xlfn.IFS(Tabla1[[#This Row],[Area_m2]]&lt;$C$5,NA(),Tabla1[[#This Row],[Area_m2]]&gt;$C$6,NA(),Tabla1[[#This Row],[Area_m2]]&lt;$C$6,Tabla1[[#This Row],[Area_m2]])</f>
        <v>69.867135607369519</v>
      </c>
      <c r="K40" s="2" cm="1">
        <f t="array" ref="K40">_xlfn.IFS(Tabla1[[#This Row],[Factura_Mensual_COP]]&lt;$D$5,NA(),Tabla1[[#This Row],[Factura_Mensual_COP]]&gt;$D$6,NA(),Tabla1[[#This Row],[Factura_Mensual_COP]]&lt;$D$6,Tabla1[[#This Row],[Factura_Mensual_COP]])</f>
        <v>79224.655690328058</v>
      </c>
    </row>
    <row r="41" spans="1:11" x14ac:dyDescent="0.3">
      <c r="A41" s="1" t="s">
        <v>40</v>
      </c>
      <c r="B41" s="1" t="s">
        <v>458</v>
      </c>
      <c r="C41" s="3">
        <v>114.2240522831187</v>
      </c>
      <c r="D41" s="1">
        <v>2</v>
      </c>
      <c r="E41" s="1" t="s">
        <v>462</v>
      </c>
      <c r="F41" s="1">
        <v>98.297686438520245</v>
      </c>
      <c r="G41" s="2">
        <v>70818.912415533574</v>
      </c>
      <c r="H41" s="1" t="s">
        <v>466</v>
      </c>
      <c r="I41" s="3" cm="1">
        <f t="array" ref="I41">_xlfn.IFS(Tabla1[[#This Row],[Consumo_kWh_Mensual]]&lt;$B$5,NA(),Tabla1[[#This Row],[Consumo_kWh_Mensual]]&gt;$B$6,NA(),Tabla1[[#This Row],[Consumo_kWh_Mensual]]&lt;$B$6,Tabla1[[#This Row],[Consumo_kWh_Mensual]])</f>
        <v>114.2240522831187</v>
      </c>
      <c r="J41" s="3" cm="1">
        <f t="array" ref="J41">_xlfn.IFS(Tabla1[[#This Row],[Area_m2]]&lt;$C$5,NA(),Tabla1[[#This Row],[Area_m2]]&gt;$C$6,NA(),Tabla1[[#This Row],[Area_m2]]&lt;$C$6,Tabla1[[#This Row],[Area_m2]])</f>
        <v>98.297686438520245</v>
      </c>
      <c r="K41" s="2" cm="1">
        <f t="array" ref="K41">_xlfn.IFS(Tabla1[[#This Row],[Factura_Mensual_COP]]&lt;$D$5,NA(),Tabla1[[#This Row],[Factura_Mensual_COP]]&gt;$D$6,NA(),Tabla1[[#This Row],[Factura_Mensual_COP]]&lt;$D$6,Tabla1[[#This Row],[Factura_Mensual_COP]])</f>
        <v>70818.912415533574</v>
      </c>
    </row>
    <row r="42" spans="1:11" x14ac:dyDescent="0.3">
      <c r="A42" s="1" t="s">
        <v>41</v>
      </c>
      <c r="B42" s="1" t="s">
        <v>458</v>
      </c>
      <c r="C42" s="3">
        <v>192.8963298056853</v>
      </c>
      <c r="D42" s="1">
        <v>4</v>
      </c>
      <c r="E42" s="1" t="s">
        <v>465</v>
      </c>
      <c r="F42" s="1">
        <v>39.553701336085297</v>
      </c>
      <c r="G42" s="2">
        <v>119595.7244795249</v>
      </c>
      <c r="H42" s="1" t="s">
        <v>466</v>
      </c>
      <c r="I42" s="3" cm="1">
        <f t="array" ref="I42">_xlfn.IFS(Tabla1[[#This Row],[Consumo_kWh_Mensual]]&lt;$B$5,NA(),Tabla1[[#This Row],[Consumo_kWh_Mensual]]&gt;$B$6,NA(),Tabla1[[#This Row],[Consumo_kWh_Mensual]]&lt;$B$6,Tabla1[[#This Row],[Consumo_kWh_Mensual]])</f>
        <v>192.8963298056853</v>
      </c>
      <c r="J42" s="3" cm="1">
        <f t="array" ref="J42">_xlfn.IFS(Tabla1[[#This Row],[Area_m2]]&lt;$C$5,NA(),Tabla1[[#This Row],[Area_m2]]&gt;$C$6,NA(),Tabla1[[#This Row],[Area_m2]]&lt;$C$6,Tabla1[[#This Row],[Area_m2]])</f>
        <v>39.553701336085297</v>
      </c>
      <c r="K42" s="2" cm="1">
        <f t="array" ref="K42">_xlfn.IFS(Tabla1[[#This Row],[Factura_Mensual_COP]]&lt;$D$5,NA(),Tabla1[[#This Row],[Factura_Mensual_COP]]&gt;$D$6,NA(),Tabla1[[#This Row],[Factura_Mensual_COP]]&lt;$D$6,Tabla1[[#This Row],[Factura_Mensual_COP]])</f>
        <v>119595.7244795249</v>
      </c>
    </row>
    <row r="43" spans="1:11" x14ac:dyDescent="0.3">
      <c r="A43" s="1" t="s">
        <v>42</v>
      </c>
      <c r="B43" s="1" t="s">
        <v>458</v>
      </c>
      <c r="C43" s="3">
        <v>179.07099959929329</v>
      </c>
      <c r="D43" s="1">
        <v>2</v>
      </c>
      <c r="E43" s="1" t="s">
        <v>464</v>
      </c>
      <c r="F43" s="1">
        <v>79.452471088296832</v>
      </c>
      <c r="G43" s="2">
        <v>111024.01975156181</v>
      </c>
      <c r="H43" s="1" t="s">
        <v>466</v>
      </c>
      <c r="I43" s="3" cm="1">
        <f t="array" ref="I43">_xlfn.IFS(Tabla1[[#This Row],[Consumo_kWh_Mensual]]&lt;$B$5,NA(),Tabla1[[#This Row],[Consumo_kWh_Mensual]]&gt;$B$6,NA(),Tabla1[[#This Row],[Consumo_kWh_Mensual]]&lt;$B$6,Tabla1[[#This Row],[Consumo_kWh_Mensual]])</f>
        <v>179.07099959929329</v>
      </c>
      <c r="J43" s="3" cm="1">
        <f t="array" ref="J43">_xlfn.IFS(Tabla1[[#This Row],[Area_m2]]&lt;$C$5,NA(),Tabla1[[#This Row],[Area_m2]]&gt;$C$6,NA(),Tabla1[[#This Row],[Area_m2]]&lt;$C$6,Tabla1[[#This Row],[Area_m2]])</f>
        <v>79.452471088296832</v>
      </c>
      <c r="K43" s="2" cm="1">
        <f t="array" ref="K43">_xlfn.IFS(Tabla1[[#This Row],[Factura_Mensual_COP]]&lt;$D$5,NA(),Tabla1[[#This Row],[Factura_Mensual_COP]]&gt;$D$6,NA(),Tabla1[[#This Row],[Factura_Mensual_COP]]&lt;$D$6,Tabla1[[#This Row],[Factura_Mensual_COP]])</f>
        <v>111024.01975156181</v>
      </c>
    </row>
    <row r="44" spans="1:11" x14ac:dyDescent="0.3">
      <c r="A44" s="1" t="s">
        <v>43</v>
      </c>
      <c r="B44" s="1" t="s">
        <v>458</v>
      </c>
      <c r="C44" s="3">
        <v>134.50037276890549</v>
      </c>
      <c r="D44" s="1">
        <v>6</v>
      </c>
      <c r="E44" s="1" t="s">
        <v>462</v>
      </c>
      <c r="F44" s="1">
        <v>89.148312974382847</v>
      </c>
      <c r="G44" s="2">
        <v>83390.231116721407</v>
      </c>
      <c r="H44" s="1" t="s">
        <v>466</v>
      </c>
      <c r="I44" s="3" cm="1">
        <f t="array" ref="I44">_xlfn.IFS(Tabla1[[#This Row],[Consumo_kWh_Mensual]]&lt;$B$5,NA(),Tabla1[[#This Row],[Consumo_kWh_Mensual]]&gt;$B$6,NA(),Tabla1[[#This Row],[Consumo_kWh_Mensual]]&lt;$B$6,Tabla1[[#This Row],[Consumo_kWh_Mensual]])</f>
        <v>134.50037276890549</v>
      </c>
      <c r="J44" s="3" cm="1">
        <f t="array" ref="J44">_xlfn.IFS(Tabla1[[#This Row],[Area_m2]]&lt;$C$5,NA(),Tabla1[[#This Row],[Area_m2]]&gt;$C$6,NA(),Tabla1[[#This Row],[Area_m2]]&lt;$C$6,Tabla1[[#This Row],[Area_m2]])</f>
        <v>89.148312974382847</v>
      </c>
      <c r="K44" s="2" cm="1">
        <f t="array" ref="K44">_xlfn.IFS(Tabla1[[#This Row],[Factura_Mensual_COP]]&lt;$D$5,NA(),Tabla1[[#This Row],[Factura_Mensual_COP]]&gt;$D$6,NA(),Tabla1[[#This Row],[Factura_Mensual_COP]]&lt;$D$6,Tabla1[[#This Row],[Factura_Mensual_COP]])</f>
        <v>83390.231116721407</v>
      </c>
    </row>
    <row r="45" spans="1:11" x14ac:dyDescent="0.3">
      <c r="A45" s="1" t="s">
        <v>44</v>
      </c>
      <c r="B45" s="1" t="s">
        <v>458</v>
      </c>
      <c r="C45" s="3">
        <v>183.6138125964616</v>
      </c>
      <c r="D45" s="1">
        <v>1</v>
      </c>
      <c r="E45" s="1" t="s">
        <v>461</v>
      </c>
      <c r="F45" s="1">
        <v>129.26484224970571</v>
      </c>
      <c r="G45" s="2">
        <v>113840.5638098062</v>
      </c>
      <c r="H45" s="1" t="s">
        <v>466</v>
      </c>
      <c r="I45" s="3" cm="1">
        <f t="array" ref="I45">_xlfn.IFS(Tabla1[[#This Row],[Consumo_kWh_Mensual]]&lt;$B$5,NA(),Tabla1[[#This Row],[Consumo_kWh_Mensual]]&gt;$B$6,NA(),Tabla1[[#This Row],[Consumo_kWh_Mensual]]&lt;$B$6,Tabla1[[#This Row],[Consumo_kWh_Mensual]])</f>
        <v>183.6138125964616</v>
      </c>
      <c r="J45" s="3" cm="1">
        <f t="array" ref="J45">_xlfn.IFS(Tabla1[[#This Row],[Area_m2]]&lt;$C$5,NA(),Tabla1[[#This Row],[Area_m2]]&gt;$C$6,NA(),Tabla1[[#This Row],[Area_m2]]&lt;$C$6,Tabla1[[#This Row],[Area_m2]])</f>
        <v>129.26484224970571</v>
      </c>
      <c r="K45" s="2" cm="1">
        <f t="array" ref="K45">_xlfn.IFS(Tabla1[[#This Row],[Factura_Mensual_COP]]&lt;$D$5,NA(),Tabla1[[#This Row],[Factura_Mensual_COP]]&gt;$D$6,NA(),Tabla1[[#This Row],[Factura_Mensual_COP]]&lt;$D$6,Tabla1[[#This Row],[Factura_Mensual_COP]])</f>
        <v>113840.5638098062</v>
      </c>
    </row>
    <row r="46" spans="1:11" x14ac:dyDescent="0.3">
      <c r="A46" s="1" t="s">
        <v>45</v>
      </c>
      <c r="B46" s="1" t="s">
        <v>458</v>
      </c>
      <c r="C46" s="3">
        <v>254.22096437618771</v>
      </c>
      <c r="D46" s="1">
        <v>3</v>
      </c>
      <c r="E46" s="1" t="s">
        <v>461</v>
      </c>
      <c r="F46" s="1">
        <v>51.470422305488952</v>
      </c>
      <c r="G46" s="2">
        <v>157616.99791323641</v>
      </c>
      <c r="H46" s="1" t="s">
        <v>467</v>
      </c>
      <c r="I46" s="3" cm="1">
        <f t="array" ref="I46">_xlfn.IFS(Tabla1[[#This Row],[Consumo_kWh_Mensual]]&lt;$B$5,NA(),Tabla1[[#This Row],[Consumo_kWh_Mensual]]&gt;$B$6,NA(),Tabla1[[#This Row],[Consumo_kWh_Mensual]]&lt;$B$6,Tabla1[[#This Row],[Consumo_kWh_Mensual]])</f>
        <v>254.22096437618771</v>
      </c>
      <c r="J46" s="3" cm="1">
        <f t="array" ref="J46">_xlfn.IFS(Tabla1[[#This Row],[Area_m2]]&lt;$C$5,NA(),Tabla1[[#This Row],[Area_m2]]&gt;$C$6,NA(),Tabla1[[#This Row],[Area_m2]]&lt;$C$6,Tabla1[[#This Row],[Area_m2]])</f>
        <v>51.470422305488952</v>
      </c>
      <c r="K46" s="2" cm="1">
        <f t="array" ref="K46">_xlfn.IFS(Tabla1[[#This Row],[Factura_Mensual_COP]]&lt;$D$5,NA(),Tabla1[[#This Row],[Factura_Mensual_COP]]&gt;$D$6,NA(),Tabla1[[#This Row],[Factura_Mensual_COP]]&lt;$D$6,Tabla1[[#This Row],[Factura_Mensual_COP]])</f>
        <v>157616.99791323641</v>
      </c>
    </row>
    <row r="47" spans="1:11" x14ac:dyDescent="0.3">
      <c r="A47" s="1" t="s">
        <v>46</v>
      </c>
      <c r="B47" s="1" t="s">
        <v>458</v>
      </c>
      <c r="C47" s="3">
        <v>200.38925785119861</v>
      </c>
      <c r="D47" s="1">
        <v>2</v>
      </c>
      <c r="E47" s="1" t="s">
        <v>463</v>
      </c>
      <c r="F47" s="1">
        <v>79.852397001108542</v>
      </c>
      <c r="G47" s="2">
        <v>124241.3398677432</v>
      </c>
      <c r="H47" s="1" t="s">
        <v>466</v>
      </c>
      <c r="I47" s="3" cm="1">
        <f t="array" ref="I47">_xlfn.IFS(Tabla1[[#This Row],[Consumo_kWh_Mensual]]&lt;$B$5,NA(),Tabla1[[#This Row],[Consumo_kWh_Mensual]]&gt;$B$6,NA(),Tabla1[[#This Row],[Consumo_kWh_Mensual]]&lt;$B$6,Tabla1[[#This Row],[Consumo_kWh_Mensual]])</f>
        <v>200.38925785119861</v>
      </c>
      <c r="J47" s="3" cm="1">
        <f t="array" ref="J47">_xlfn.IFS(Tabla1[[#This Row],[Area_m2]]&lt;$C$5,NA(),Tabla1[[#This Row],[Area_m2]]&gt;$C$6,NA(),Tabla1[[#This Row],[Area_m2]]&lt;$C$6,Tabla1[[#This Row],[Area_m2]])</f>
        <v>79.852397001108542</v>
      </c>
      <c r="K47" s="2" cm="1">
        <f t="array" ref="K47">_xlfn.IFS(Tabla1[[#This Row],[Factura_Mensual_COP]]&lt;$D$5,NA(),Tabla1[[#This Row],[Factura_Mensual_COP]]&gt;$D$6,NA(),Tabla1[[#This Row],[Factura_Mensual_COP]]&lt;$D$6,Tabla1[[#This Row],[Factura_Mensual_COP]])</f>
        <v>124241.3398677432</v>
      </c>
    </row>
    <row r="48" spans="1:11" x14ac:dyDescent="0.3">
      <c r="A48" s="1" t="s">
        <v>47</v>
      </c>
      <c r="B48" s="1" t="s">
        <v>458</v>
      </c>
      <c r="C48" s="3">
        <v>167.1405310046284</v>
      </c>
      <c r="D48" s="1">
        <v>2</v>
      </c>
      <c r="E48" s="1" t="s">
        <v>461</v>
      </c>
      <c r="F48" s="1">
        <v>66.216115790715094</v>
      </c>
      <c r="G48" s="2">
        <v>103627.1292228696</v>
      </c>
      <c r="H48" s="1" t="s">
        <v>466</v>
      </c>
      <c r="I48" s="3" cm="1">
        <f t="array" ref="I48">_xlfn.IFS(Tabla1[[#This Row],[Consumo_kWh_Mensual]]&lt;$B$5,NA(),Tabla1[[#This Row],[Consumo_kWh_Mensual]]&gt;$B$6,NA(),Tabla1[[#This Row],[Consumo_kWh_Mensual]]&lt;$B$6,Tabla1[[#This Row],[Consumo_kWh_Mensual]])</f>
        <v>167.1405310046284</v>
      </c>
      <c r="J48" s="3" cm="1">
        <f t="array" ref="J48">_xlfn.IFS(Tabla1[[#This Row],[Area_m2]]&lt;$C$5,NA(),Tabla1[[#This Row],[Area_m2]]&gt;$C$6,NA(),Tabla1[[#This Row],[Area_m2]]&lt;$C$6,Tabla1[[#This Row],[Area_m2]])</f>
        <v>66.216115790715094</v>
      </c>
      <c r="K48" s="2" cm="1">
        <f t="array" ref="K48">_xlfn.IFS(Tabla1[[#This Row],[Factura_Mensual_COP]]&lt;$D$5,NA(),Tabla1[[#This Row],[Factura_Mensual_COP]]&gt;$D$6,NA(),Tabla1[[#This Row],[Factura_Mensual_COP]]&lt;$D$6,Tabla1[[#This Row],[Factura_Mensual_COP]])</f>
        <v>103627.1292228696</v>
      </c>
    </row>
    <row r="49" spans="1:11" x14ac:dyDescent="0.3">
      <c r="A49" s="1" t="s">
        <v>48</v>
      </c>
      <c r="B49" s="1" t="s">
        <v>458</v>
      </c>
      <c r="C49" s="3">
        <v>264.31231835269119</v>
      </c>
      <c r="D49" s="1">
        <v>3</v>
      </c>
      <c r="E49" s="1" t="s">
        <v>465</v>
      </c>
      <c r="F49" s="1">
        <v>107.84651506983811</v>
      </c>
      <c r="G49" s="2">
        <v>163873.63737866859</v>
      </c>
      <c r="H49" s="1" t="s">
        <v>467</v>
      </c>
      <c r="I49" s="3" cm="1">
        <f t="array" ref="I49">_xlfn.IFS(Tabla1[[#This Row],[Consumo_kWh_Mensual]]&lt;$B$5,NA(),Tabla1[[#This Row],[Consumo_kWh_Mensual]]&gt;$B$6,NA(),Tabla1[[#This Row],[Consumo_kWh_Mensual]]&lt;$B$6,Tabla1[[#This Row],[Consumo_kWh_Mensual]])</f>
        <v>264.31231835269119</v>
      </c>
      <c r="J49" s="3" cm="1">
        <f t="array" ref="J49">_xlfn.IFS(Tabla1[[#This Row],[Area_m2]]&lt;$C$5,NA(),Tabla1[[#This Row],[Area_m2]]&gt;$C$6,NA(),Tabla1[[#This Row],[Area_m2]]&lt;$C$6,Tabla1[[#This Row],[Area_m2]])</f>
        <v>107.84651506983811</v>
      </c>
      <c r="K49" s="2" cm="1">
        <f t="array" ref="K49">_xlfn.IFS(Tabla1[[#This Row],[Factura_Mensual_COP]]&lt;$D$5,NA(),Tabla1[[#This Row],[Factura_Mensual_COP]]&gt;$D$6,NA(),Tabla1[[#This Row],[Factura_Mensual_COP]]&lt;$D$6,Tabla1[[#This Row],[Factura_Mensual_COP]])</f>
        <v>163873.63737866859</v>
      </c>
    </row>
    <row r="50" spans="1:11" x14ac:dyDescent="0.3">
      <c r="A50" s="1" t="s">
        <v>49</v>
      </c>
      <c r="B50" s="1" t="s">
        <v>458</v>
      </c>
      <c r="C50" s="3">
        <v>181.68596780089209</v>
      </c>
      <c r="D50" s="1">
        <v>3</v>
      </c>
      <c r="E50" s="1" t="s">
        <v>462</v>
      </c>
      <c r="F50" s="1">
        <v>56.058258733233941</v>
      </c>
      <c r="G50" s="2">
        <v>112645.3000365531</v>
      </c>
      <c r="H50" s="1" t="s">
        <v>466</v>
      </c>
      <c r="I50" s="3" cm="1">
        <f t="array" ref="I50">_xlfn.IFS(Tabla1[[#This Row],[Consumo_kWh_Mensual]]&lt;$B$5,NA(),Tabla1[[#This Row],[Consumo_kWh_Mensual]]&gt;$B$6,NA(),Tabla1[[#This Row],[Consumo_kWh_Mensual]]&lt;$B$6,Tabla1[[#This Row],[Consumo_kWh_Mensual]])</f>
        <v>181.68596780089209</v>
      </c>
      <c r="J50" s="3" cm="1">
        <f t="array" ref="J50">_xlfn.IFS(Tabla1[[#This Row],[Area_m2]]&lt;$C$5,NA(),Tabla1[[#This Row],[Area_m2]]&gt;$C$6,NA(),Tabla1[[#This Row],[Area_m2]]&lt;$C$6,Tabla1[[#This Row],[Area_m2]])</f>
        <v>56.058258733233941</v>
      </c>
      <c r="K50" s="2" cm="1">
        <f t="array" ref="K50">_xlfn.IFS(Tabla1[[#This Row],[Factura_Mensual_COP]]&lt;$D$5,NA(),Tabla1[[#This Row],[Factura_Mensual_COP]]&gt;$D$6,NA(),Tabla1[[#This Row],[Factura_Mensual_COP]]&lt;$D$6,Tabla1[[#This Row],[Factura_Mensual_COP]])</f>
        <v>112645.3000365531</v>
      </c>
    </row>
    <row r="51" spans="1:11" x14ac:dyDescent="0.3">
      <c r="A51" s="1" t="s">
        <v>50</v>
      </c>
      <c r="B51" s="1" t="s">
        <v>458</v>
      </c>
      <c r="C51" s="3">
        <v>282.39629722070771</v>
      </c>
      <c r="D51" s="1">
        <v>1</v>
      </c>
      <c r="E51" s="1" t="s">
        <v>462</v>
      </c>
      <c r="F51" s="1">
        <v>97.471788312707588</v>
      </c>
      <c r="G51" s="2">
        <v>175085.70427683881</v>
      </c>
      <c r="H51" s="1" t="s">
        <v>466</v>
      </c>
      <c r="I51" s="3" cm="1">
        <f t="array" ref="I51">_xlfn.IFS(Tabla1[[#This Row],[Consumo_kWh_Mensual]]&lt;$B$5,NA(),Tabla1[[#This Row],[Consumo_kWh_Mensual]]&gt;$B$6,NA(),Tabla1[[#This Row],[Consumo_kWh_Mensual]]&lt;$B$6,Tabla1[[#This Row],[Consumo_kWh_Mensual]])</f>
        <v>282.39629722070771</v>
      </c>
      <c r="J51" s="3" cm="1">
        <f t="array" ref="J51">_xlfn.IFS(Tabla1[[#This Row],[Area_m2]]&lt;$C$5,NA(),Tabla1[[#This Row],[Area_m2]]&gt;$C$6,NA(),Tabla1[[#This Row],[Area_m2]]&lt;$C$6,Tabla1[[#This Row],[Area_m2]])</f>
        <v>97.471788312707588</v>
      </c>
      <c r="K51" s="2" cm="1">
        <f t="array" ref="K51">_xlfn.IFS(Tabla1[[#This Row],[Factura_Mensual_COP]]&lt;$D$5,NA(),Tabla1[[#This Row],[Factura_Mensual_COP]]&gt;$D$6,NA(),Tabla1[[#This Row],[Factura_Mensual_COP]]&lt;$D$6,Tabla1[[#This Row],[Factura_Mensual_COP]])</f>
        <v>175085.70427683881</v>
      </c>
    </row>
    <row r="52" spans="1:11" x14ac:dyDescent="0.3">
      <c r="A52" s="1" t="s">
        <v>51</v>
      </c>
      <c r="B52" s="1" t="s">
        <v>458</v>
      </c>
      <c r="C52" s="3">
        <v>147.83039398925871</v>
      </c>
      <c r="D52" s="1">
        <v>1</v>
      </c>
      <c r="E52" s="1" t="s">
        <v>465</v>
      </c>
      <c r="F52" s="1">
        <v>101.9305771298976</v>
      </c>
      <c r="G52" s="2">
        <v>91654.844273340364</v>
      </c>
      <c r="H52" s="1" t="s">
        <v>466</v>
      </c>
      <c r="I52" s="3" cm="1">
        <f t="array" ref="I52">_xlfn.IFS(Tabla1[[#This Row],[Consumo_kWh_Mensual]]&lt;$B$5,NA(),Tabla1[[#This Row],[Consumo_kWh_Mensual]]&gt;$B$6,NA(),Tabla1[[#This Row],[Consumo_kWh_Mensual]]&lt;$B$6,Tabla1[[#This Row],[Consumo_kWh_Mensual]])</f>
        <v>147.83039398925871</v>
      </c>
      <c r="J52" s="3" cm="1">
        <f t="array" ref="J52">_xlfn.IFS(Tabla1[[#This Row],[Area_m2]]&lt;$C$5,NA(),Tabla1[[#This Row],[Area_m2]]&gt;$C$6,NA(),Tabla1[[#This Row],[Area_m2]]&lt;$C$6,Tabla1[[#This Row],[Area_m2]])</f>
        <v>101.9305771298976</v>
      </c>
      <c r="K52" s="2" cm="1">
        <f t="array" ref="K52">_xlfn.IFS(Tabla1[[#This Row],[Factura_Mensual_COP]]&lt;$D$5,NA(),Tabla1[[#This Row],[Factura_Mensual_COP]]&gt;$D$6,NA(),Tabla1[[#This Row],[Factura_Mensual_COP]]&lt;$D$6,Tabla1[[#This Row],[Factura_Mensual_COP]])</f>
        <v>91654.844273340364</v>
      </c>
    </row>
    <row r="53" spans="1:11" x14ac:dyDescent="0.3">
      <c r="A53" s="1" t="s">
        <v>52</v>
      </c>
      <c r="B53" s="1" t="s">
        <v>458</v>
      </c>
      <c r="C53" s="3">
        <v>124.8345459459718</v>
      </c>
      <c r="D53" s="1">
        <v>5</v>
      </c>
      <c r="E53" s="1" t="s">
        <v>465</v>
      </c>
      <c r="F53" s="1">
        <v>110.9986881003508</v>
      </c>
      <c r="G53" s="2">
        <v>77397.418486502516</v>
      </c>
      <c r="H53" s="1" t="s">
        <v>466</v>
      </c>
      <c r="I53" s="3" cm="1">
        <f t="array" ref="I53">_xlfn.IFS(Tabla1[[#This Row],[Consumo_kWh_Mensual]]&lt;$B$5,NA(),Tabla1[[#This Row],[Consumo_kWh_Mensual]]&gt;$B$6,NA(),Tabla1[[#This Row],[Consumo_kWh_Mensual]]&lt;$B$6,Tabla1[[#This Row],[Consumo_kWh_Mensual]])</f>
        <v>124.8345459459718</v>
      </c>
      <c r="J53" s="3" cm="1">
        <f t="array" ref="J53">_xlfn.IFS(Tabla1[[#This Row],[Area_m2]]&lt;$C$5,NA(),Tabla1[[#This Row],[Area_m2]]&gt;$C$6,NA(),Tabla1[[#This Row],[Area_m2]]&lt;$C$6,Tabla1[[#This Row],[Area_m2]])</f>
        <v>110.9986881003508</v>
      </c>
      <c r="K53" s="2" cm="1">
        <f t="array" ref="K53">_xlfn.IFS(Tabla1[[#This Row],[Factura_Mensual_COP]]&lt;$D$5,NA(),Tabla1[[#This Row],[Factura_Mensual_COP]]&gt;$D$6,NA(),Tabla1[[#This Row],[Factura_Mensual_COP]]&lt;$D$6,Tabla1[[#This Row],[Factura_Mensual_COP]])</f>
        <v>77397.418486502516</v>
      </c>
    </row>
    <row r="54" spans="1:11" x14ac:dyDescent="0.3">
      <c r="A54" s="1" t="s">
        <v>53</v>
      </c>
      <c r="B54" s="1" t="s">
        <v>458</v>
      </c>
      <c r="C54" s="3">
        <v>250.1524588171574</v>
      </c>
      <c r="D54" s="1">
        <v>2</v>
      </c>
      <c r="E54" s="1" t="s">
        <v>464</v>
      </c>
      <c r="F54" s="1">
        <v>97.466339381788529</v>
      </c>
      <c r="G54" s="2">
        <v>155094.52446663761</v>
      </c>
      <c r="H54" s="1" t="s">
        <v>466</v>
      </c>
      <c r="I54" s="3" cm="1">
        <f t="array" ref="I54">_xlfn.IFS(Tabla1[[#This Row],[Consumo_kWh_Mensual]]&lt;$B$5,NA(),Tabla1[[#This Row],[Consumo_kWh_Mensual]]&gt;$B$6,NA(),Tabla1[[#This Row],[Consumo_kWh_Mensual]]&lt;$B$6,Tabla1[[#This Row],[Consumo_kWh_Mensual]])</f>
        <v>250.1524588171574</v>
      </c>
      <c r="J54" s="3" cm="1">
        <f t="array" ref="J54">_xlfn.IFS(Tabla1[[#This Row],[Area_m2]]&lt;$C$5,NA(),Tabla1[[#This Row],[Area_m2]]&gt;$C$6,NA(),Tabla1[[#This Row],[Area_m2]]&lt;$C$6,Tabla1[[#This Row],[Area_m2]])</f>
        <v>97.466339381788529</v>
      </c>
      <c r="K54" s="2" cm="1">
        <f t="array" ref="K54">_xlfn.IFS(Tabla1[[#This Row],[Factura_Mensual_COP]]&lt;$D$5,NA(),Tabla1[[#This Row],[Factura_Mensual_COP]]&gt;$D$6,NA(),Tabla1[[#This Row],[Factura_Mensual_COP]]&lt;$D$6,Tabla1[[#This Row],[Factura_Mensual_COP]])</f>
        <v>155094.52446663761</v>
      </c>
    </row>
    <row r="55" spans="1:11" x14ac:dyDescent="0.3">
      <c r="A55" s="1" t="s">
        <v>54</v>
      </c>
      <c r="B55" s="1" t="s">
        <v>458</v>
      </c>
      <c r="C55" s="3">
        <v>228.81103304218021</v>
      </c>
      <c r="D55" s="1">
        <v>4</v>
      </c>
      <c r="E55" s="1" t="s">
        <v>465</v>
      </c>
      <c r="F55" s="1">
        <v>55.3827136713209</v>
      </c>
      <c r="G55" s="2">
        <v>141862.84048615169</v>
      </c>
      <c r="H55" s="1" t="s">
        <v>466</v>
      </c>
      <c r="I55" s="3" cm="1">
        <f t="array" ref="I55">_xlfn.IFS(Tabla1[[#This Row],[Consumo_kWh_Mensual]]&lt;$B$5,NA(),Tabla1[[#This Row],[Consumo_kWh_Mensual]]&gt;$B$6,NA(),Tabla1[[#This Row],[Consumo_kWh_Mensual]]&lt;$B$6,Tabla1[[#This Row],[Consumo_kWh_Mensual]])</f>
        <v>228.81103304218021</v>
      </c>
      <c r="J55" s="3" cm="1">
        <f t="array" ref="J55">_xlfn.IFS(Tabla1[[#This Row],[Area_m2]]&lt;$C$5,NA(),Tabla1[[#This Row],[Area_m2]]&gt;$C$6,NA(),Tabla1[[#This Row],[Area_m2]]&lt;$C$6,Tabla1[[#This Row],[Area_m2]])</f>
        <v>55.3827136713209</v>
      </c>
      <c r="K55" s="2" cm="1">
        <f t="array" ref="K55">_xlfn.IFS(Tabla1[[#This Row],[Factura_Mensual_COP]]&lt;$D$5,NA(),Tabla1[[#This Row],[Factura_Mensual_COP]]&gt;$D$6,NA(),Tabla1[[#This Row],[Factura_Mensual_COP]]&lt;$D$6,Tabla1[[#This Row],[Factura_Mensual_COP]])</f>
        <v>141862.84048615169</v>
      </c>
    </row>
    <row r="56" spans="1:11" x14ac:dyDescent="0.3">
      <c r="A56" s="1" t="s">
        <v>55</v>
      </c>
      <c r="B56" s="1" t="s">
        <v>458</v>
      </c>
      <c r="C56" s="3">
        <v>77.368225288498138</v>
      </c>
      <c r="D56" s="1">
        <v>6</v>
      </c>
      <c r="E56" s="1" t="s">
        <v>463</v>
      </c>
      <c r="F56" s="1">
        <v>82.379569837919703</v>
      </c>
      <c r="G56" s="2">
        <v>47968.299678868847</v>
      </c>
      <c r="H56" s="1" t="s">
        <v>466</v>
      </c>
      <c r="I56" s="3" cm="1">
        <f t="array" ref="I56">_xlfn.IFS(Tabla1[[#This Row],[Consumo_kWh_Mensual]]&lt;$B$5,NA(),Tabla1[[#This Row],[Consumo_kWh_Mensual]]&gt;$B$6,NA(),Tabla1[[#This Row],[Consumo_kWh_Mensual]]&lt;$B$6,Tabla1[[#This Row],[Consumo_kWh_Mensual]])</f>
        <v>77.368225288498138</v>
      </c>
      <c r="J56" s="3" cm="1">
        <f t="array" ref="J56">_xlfn.IFS(Tabla1[[#This Row],[Area_m2]]&lt;$C$5,NA(),Tabla1[[#This Row],[Area_m2]]&gt;$C$6,NA(),Tabla1[[#This Row],[Area_m2]]&lt;$C$6,Tabla1[[#This Row],[Area_m2]])</f>
        <v>82.379569837919703</v>
      </c>
      <c r="K56" s="2" cm="1">
        <f t="array" ref="K56">_xlfn.IFS(Tabla1[[#This Row],[Factura_Mensual_COP]]&lt;$D$5,NA(),Tabla1[[#This Row],[Factura_Mensual_COP]]&gt;$D$6,NA(),Tabla1[[#This Row],[Factura_Mensual_COP]]&lt;$D$6,Tabla1[[#This Row],[Factura_Mensual_COP]])</f>
        <v>47968.299678868847</v>
      </c>
    </row>
    <row r="57" spans="1:11" x14ac:dyDescent="0.3">
      <c r="A57" s="1" t="s">
        <v>56</v>
      </c>
      <c r="B57" s="1" t="s">
        <v>458</v>
      </c>
      <c r="C57" s="3">
        <v>240.02913646572631</v>
      </c>
      <c r="D57" s="1">
        <v>2</v>
      </c>
      <c r="E57" s="1" t="s">
        <v>465</v>
      </c>
      <c r="F57" s="1">
        <v>83.048417245185192</v>
      </c>
      <c r="G57" s="2">
        <v>148818.06460875031</v>
      </c>
      <c r="H57" s="1" t="s">
        <v>466</v>
      </c>
      <c r="I57" s="3" cm="1">
        <f t="array" ref="I57">_xlfn.IFS(Tabla1[[#This Row],[Consumo_kWh_Mensual]]&lt;$B$5,NA(),Tabla1[[#This Row],[Consumo_kWh_Mensual]]&gt;$B$6,NA(),Tabla1[[#This Row],[Consumo_kWh_Mensual]]&lt;$B$6,Tabla1[[#This Row],[Consumo_kWh_Mensual]])</f>
        <v>240.02913646572631</v>
      </c>
      <c r="J57" s="3" cm="1">
        <f t="array" ref="J57">_xlfn.IFS(Tabla1[[#This Row],[Area_m2]]&lt;$C$5,NA(),Tabla1[[#This Row],[Area_m2]]&gt;$C$6,NA(),Tabla1[[#This Row],[Area_m2]]&lt;$C$6,Tabla1[[#This Row],[Area_m2]])</f>
        <v>83.048417245185192</v>
      </c>
      <c r="K57" s="2" cm="1">
        <f t="array" ref="K57">_xlfn.IFS(Tabla1[[#This Row],[Factura_Mensual_COP]]&lt;$D$5,NA(),Tabla1[[#This Row],[Factura_Mensual_COP]]&gt;$D$6,NA(),Tabla1[[#This Row],[Factura_Mensual_COP]]&lt;$D$6,Tabla1[[#This Row],[Factura_Mensual_COP]])</f>
        <v>148818.06460875031</v>
      </c>
    </row>
    <row r="58" spans="1:11" x14ac:dyDescent="0.3">
      <c r="A58" s="1" t="s">
        <v>57</v>
      </c>
      <c r="B58" s="1" t="s">
        <v>458</v>
      </c>
      <c r="C58" s="3">
        <v>257.96380885586927</v>
      </c>
      <c r="D58" s="1">
        <v>4</v>
      </c>
      <c r="E58" s="1" t="s">
        <v>465</v>
      </c>
      <c r="F58" s="1">
        <v>62.657076879008933</v>
      </c>
      <c r="G58" s="2">
        <v>159937.56149063891</v>
      </c>
      <c r="H58" s="1" t="s">
        <v>467</v>
      </c>
      <c r="I58" s="3" cm="1">
        <f t="array" ref="I58">_xlfn.IFS(Tabla1[[#This Row],[Consumo_kWh_Mensual]]&lt;$B$5,NA(),Tabla1[[#This Row],[Consumo_kWh_Mensual]]&gt;$B$6,NA(),Tabla1[[#This Row],[Consumo_kWh_Mensual]]&lt;$B$6,Tabla1[[#This Row],[Consumo_kWh_Mensual]])</f>
        <v>257.96380885586927</v>
      </c>
      <c r="J58" s="3" cm="1">
        <f t="array" ref="J58">_xlfn.IFS(Tabla1[[#This Row],[Area_m2]]&lt;$C$5,NA(),Tabla1[[#This Row],[Area_m2]]&gt;$C$6,NA(),Tabla1[[#This Row],[Area_m2]]&lt;$C$6,Tabla1[[#This Row],[Area_m2]])</f>
        <v>62.657076879008933</v>
      </c>
      <c r="K58" s="2" cm="1">
        <f t="array" ref="K58">_xlfn.IFS(Tabla1[[#This Row],[Factura_Mensual_COP]]&lt;$D$5,NA(),Tabla1[[#This Row],[Factura_Mensual_COP]]&gt;$D$6,NA(),Tabla1[[#This Row],[Factura_Mensual_COP]]&lt;$D$6,Tabla1[[#This Row],[Factura_Mensual_COP]])</f>
        <v>159937.56149063891</v>
      </c>
    </row>
    <row r="59" spans="1:11" x14ac:dyDescent="0.3">
      <c r="A59" s="1" t="s">
        <v>58</v>
      </c>
      <c r="B59" s="1" t="s">
        <v>458</v>
      </c>
      <c r="C59" s="3">
        <v>139.19851670529059</v>
      </c>
      <c r="D59" s="1">
        <v>2</v>
      </c>
      <c r="E59" s="1" t="s">
        <v>463</v>
      </c>
      <c r="F59" s="1">
        <v>84.645073943220069</v>
      </c>
      <c r="G59" s="2">
        <v>86303.080357280152</v>
      </c>
      <c r="H59" s="1" t="s">
        <v>466</v>
      </c>
      <c r="I59" s="3" cm="1">
        <f t="array" ref="I59">_xlfn.IFS(Tabla1[[#This Row],[Consumo_kWh_Mensual]]&lt;$B$5,NA(),Tabla1[[#This Row],[Consumo_kWh_Mensual]]&gt;$B$6,NA(),Tabla1[[#This Row],[Consumo_kWh_Mensual]]&lt;$B$6,Tabla1[[#This Row],[Consumo_kWh_Mensual]])</f>
        <v>139.19851670529059</v>
      </c>
      <c r="J59" s="3" cm="1">
        <f t="array" ref="J59">_xlfn.IFS(Tabla1[[#This Row],[Area_m2]]&lt;$C$5,NA(),Tabla1[[#This Row],[Area_m2]]&gt;$C$6,NA(),Tabla1[[#This Row],[Area_m2]]&lt;$C$6,Tabla1[[#This Row],[Area_m2]])</f>
        <v>84.645073943220069</v>
      </c>
      <c r="K59" s="2" cm="1">
        <f t="array" ref="K59">_xlfn.IFS(Tabla1[[#This Row],[Factura_Mensual_COP]]&lt;$D$5,NA(),Tabla1[[#This Row],[Factura_Mensual_COP]]&gt;$D$6,NA(),Tabla1[[#This Row],[Factura_Mensual_COP]]&lt;$D$6,Tabla1[[#This Row],[Factura_Mensual_COP]])</f>
        <v>86303.080357280152</v>
      </c>
    </row>
    <row r="60" spans="1:11" x14ac:dyDescent="0.3">
      <c r="A60" s="1" t="s">
        <v>59</v>
      </c>
      <c r="B60" s="1" t="s">
        <v>458</v>
      </c>
      <c r="C60" s="3">
        <v>69.011823770146108</v>
      </c>
      <c r="D60" s="1">
        <v>5</v>
      </c>
      <c r="E60" s="1" t="s">
        <v>465</v>
      </c>
      <c r="F60" s="1">
        <v>103.37262486901071</v>
      </c>
      <c r="G60" s="2">
        <v>42787.330737490593</v>
      </c>
      <c r="H60" s="1" t="s">
        <v>466</v>
      </c>
      <c r="I60" s="3" cm="1">
        <f t="array" ref="I60">_xlfn.IFS(Tabla1[[#This Row],[Consumo_kWh_Mensual]]&lt;$B$5,NA(),Tabla1[[#This Row],[Consumo_kWh_Mensual]]&gt;$B$6,NA(),Tabla1[[#This Row],[Consumo_kWh_Mensual]]&lt;$B$6,Tabla1[[#This Row],[Consumo_kWh_Mensual]])</f>
        <v>69.011823770146108</v>
      </c>
      <c r="J60" s="3" cm="1">
        <f t="array" ref="J60">_xlfn.IFS(Tabla1[[#This Row],[Area_m2]]&lt;$C$5,NA(),Tabla1[[#This Row],[Area_m2]]&gt;$C$6,NA(),Tabla1[[#This Row],[Area_m2]]&lt;$C$6,Tabla1[[#This Row],[Area_m2]])</f>
        <v>103.37262486901071</v>
      </c>
      <c r="K60" s="2" cm="1">
        <f t="array" ref="K60">_xlfn.IFS(Tabla1[[#This Row],[Factura_Mensual_COP]]&lt;$D$5,NA(),Tabla1[[#This Row],[Factura_Mensual_COP]]&gt;$D$6,NA(),Tabla1[[#This Row],[Factura_Mensual_COP]]&lt;$D$6,Tabla1[[#This Row],[Factura_Mensual_COP]])</f>
        <v>42787.330737490593</v>
      </c>
    </row>
    <row r="61" spans="1:11" x14ac:dyDescent="0.3">
      <c r="A61" s="1" t="s">
        <v>60</v>
      </c>
      <c r="B61" s="1" t="s">
        <v>458</v>
      </c>
      <c r="C61" s="3">
        <v>291.94647066868538</v>
      </c>
      <c r="D61" s="1">
        <v>3</v>
      </c>
      <c r="E61" s="1" t="s">
        <v>465</v>
      </c>
      <c r="F61" s="1">
        <v>89.476658418235758</v>
      </c>
      <c r="G61" s="2">
        <v>181006.81181458489</v>
      </c>
      <c r="H61" s="1" t="s">
        <v>467</v>
      </c>
      <c r="I61" s="3" cm="1">
        <f t="array" ref="I61">_xlfn.IFS(Tabla1[[#This Row],[Consumo_kWh_Mensual]]&lt;$B$5,NA(),Tabla1[[#This Row],[Consumo_kWh_Mensual]]&gt;$B$6,NA(),Tabla1[[#This Row],[Consumo_kWh_Mensual]]&lt;$B$6,Tabla1[[#This Row],[Consumo_kWh_Mensual]])</f>
        <v>291.94647066868538</v>
      </c>
      <c r="J61" s="3" cm="1">
        <f t="array" ref="J61">_xlfn.IFS(Tabla1[[#This Row],[Area_m2]]&lt;$C$5,NA(),Tabla1[[#This Row],[Area_m2]]&gt;$C$6,NA(),Tabla1[[#This Row],[Area_m2]]&lt;$C$6,Tabla1[[#This Row],[Area_m2]])</f>
        <v>89.476658418235758</v>
      </c>
      <c r="K61" s="2" cm="1">
        <f t="array" ref="K61">_xlfn.IFS(Tabla1[[#This Row],[Factura_Mensual_COP]]&lt;$D$5,NA(),Tabla1[[#This Row],[Factura_Mensual_COP]]&gt;$D$6,NA(),Tabla1[[#This Row],[Factura_Mensual_COP]]&lt;$D$6,Tabla1[[#This Row],[Factura_Mensual_COP]])</f>
        <v>181006.81181458489</v>
      </c>
    </row>
    <row r="62" spans="1:11" x14ac:dyDescent="0.3">
      <c r="A62" s="1" t="s">
        <v>61</v>
      </c>
      <c r="B62" s="1" t="s">
        <v>458</v>
      </c>
      <c r="C62" s="3">
        <v>100.1955560691129</v>
      </c>
      <c r="D62" s="1">
        <v>3</v>
      </c>
      <c r="E62" s="1" t="s">
        <v>462</v>
      </c>
      <c r="F62" s="1">
        <v>79.494247488577443</v>
      </c>
      <c r="G62" s="2">
        <v>62121.244762850001</v>
      </c>
      <c r="H62" s="1" t="s">
        <v>466</v>
      </c>
      <c r="I62" s="3" cm="1">
        <f t="array" ref="I62">_xlfn.IFS(Tabla1[[#This Row],[Consumo_kWh_Mensual]]&lt;$B$5,NA(),Tabla1[[#This Row],[Consumo_kWh_Mensual]]&gt;$B$6,NA(),Tabla1[[#This Row],[Consumo_kWh_Mensual]]&lt;$B$6,Tabla1[[#This Row],[Consumo_kWh_Mensual]])</f>
        <v>100.1955560691129</v>
      </c>
      <c r="J62" s="3" cm="1">
        <f t="array" ref="J62">_xlfn.IFS(Tabla1[[#This Row],[Area_m2]]&lt;$C$5,NA(),Tabla1[[#This Row],[Area_m2]]&gt;$C$6,NA(),Tabla1[[#This Row],[Area_m2]]&lt;$C$6,Tabla1[[#This Row],[Area_m2]])</f>
        <v>79.494247488577443</v>
      </c>
      <c r="K62" s="2" cm="1">
        <f t="array" ref="K62">_xlfn.IFS(Tabla1[[#This Row],[Factura_Mensual_COP]]&lt;$D$5,NA(),Tabla1[[#This Row],[Factura_Mensual_COP]]&gt;$D$6,NA(),Tabla1[[#This Row],[Factura_Mensual_COP]]&lt;$D$6,Tabla1[[#This Row],[Factura_Mensual_COP]])</f>
        <v>62121.244762850001</v>
      </c>
    </row>
    <row r="63" spans="1:11" x14ac:dyDescent="0.3">
      <c r="A63" s="1" t="s">
        <v>62</v>
      </c>
      <c r="B63" s="1" t="s">
        <v>458</v>
      </c>
      <c r="C63" s="3">
        <v>229.3236095996694</v>
      </c>
      <c r="D63" s="1">
        <v>1</v>
      </c>
      <c r="E63" s="1" t="s">
        <v>462</v>
      </c>
      <c r="F63" s="1">
        <v>117.93585965307889</v>
      </c>
      <c r="G63" s="2">
        <v>142180.63795179501</v>
      </c>
      <c r="H63" s="1" t="s">
        <v>466</v>
      </c>
      <c r="I63" s="3" cm="1">
        <f t="array" ref="I63">_xlfn.IFS(Tabla1[[#This Row],[Consumo_kWh_Mensual]]&lt;$B$5,NA(),Tabla1[[#This Row],[Consumo_kWh_Mensual]]&gt;$B$6,NA(),Tabla1[[#This Row],[Consumo_kWh_Mensual]]&lt;$B$6,Tabla1[[#This Row],[Consumo_kWh_Mensual]])</f>
        <v>229.3236095996694</v>
      </c>
      <c r="J63" s="3" cm="1">
        <f t="array" ref="J63">_xlfn.IFS(Tabla1[[#This Row],[Area_m2]]&lt;$C$5,NA(),Tabla1[[#This Row],[Area_m2]]&gt;$C$6,NA(),Tabla1[[#This Row],[Area_m2]]&lt;$C$6,Tabla1[[#This Row],[Area_m2]])</f>
        <v>117.93585965307889</v>
      </c>
      <c r="K63" s="2" cm="1">
        <f t="array" ref="K63">_xlfn.IFS(Tabla1[[#This Row],[Factura_Mensual_COP]]&lt;$D$5,NA(),Tabla1[[#This Row],[Factura_Mensual_COP]]&gt;$D$6,NA(),Tabla1[[#This Row],[Factura_Mensual_COP]]&lt;$D$6,Tabla1[[#This Row],[Factura_Mensual_COP]])</f>
        <v>142180.63795179501</v>
      </c>
    </row>
    <row r="64" spans="1:11" x14ac:dyDescent="0.3">
      <c r="A64" s="1" t="s">
        <v>63</v>
      </c>
      <c r="B64" s="1" t="s">
        <v>458</v>
      </c>
      <c r="C64" s="3">
        <v>100.8857903545132</v>
      </c>
      <c r="D64" s="1">
        <v>3</v>
      </c>
      <c r="E64" s="1" t="s">
        <v>461</v>
      </c>
      <c r="F64" s="1">
        <v>94.407744840763939</v>
      </c>
      <c r="G64" s="2">
        <v>62549.19001979821</v>
      </c>
      <c r="H64" s="1" t="s">
        <v>466</v>
      </c>
      <c r="I64" s="3" cm="1">
        <f t="array" ref="I64">_xlfn.IFS(Tabla1[[#This Row],[Consumo_kWh_Mensual]]&lt;$B$5,NA(),Tabla1[[#This Row],[Consumo_kWh_Mensual]]&gt;$B$6,NA(),Tabla1[[#This Row],[Consumo_kWh_Mensual]]&lt;$B$6,Tabla1[[#This Row],[Consumo_kWh_Mensual]])</f>
        <v>100.8857903545132</v>
      </c>
      <c r="J64" s="3" cm="1">
        <f t="array" ref="J64">_xlfn.IFS(Tabla1[[#This Row],[Area_m2]]&lt;$C$5,NA(),Tabla1[[#This Row],[Area_m2]]&gt;$C$6,NA(),Tabla1[[#This Row],[Area_m2]]&lt;$C$6,Tabla1[[#This Row],[Area_m2]])</f>
        <v>94.407744840763939</v>
      </c>
      <c r="K64" s="2" cm="1">
        <f t="array" ref="K64">_xlfn.IFS(Tabla1[[#This Row],[Factura_Mensual_COP]]&lt;$D$5,NA(),Tabla1[[#This Row],[Factura_Mensual_COP]]&gt;$D$6,NA(),Tabla1[[#This Row],[Factura_Mensual_COP]]&lt;$D$6,Tabla1[[#This Row],[Factura_Mensual_COP]])</f>
        <v>62549.19001979821</v>
      </c>
    </row>
    <row r="65" spans="1:11" x14ac:dyDescent="0.3">
      <c r="A65" s="1" t="s">
        <v>64</v>
      </c>
      <c r="B65" s="1" t="s">
        <v>458</v>
      </c>
      <c r="C65" s="3">
        <v>234.63073310968011</v>
      </c>
      <c r="D65" s="1">
        <v>3</v>
      </c>
      <c r="E65" s="1" t="s">
        <v>461</v>
      </c>
      <c r="F65" s="1">
        <v>79.405492846252201</v>
      </c>
      <c r="G65" s="2">
        <v>145471.05452800161</v>
      </c>
      <c r="H65" s="1" t="s">
        <v>466</v>
      </c>
      <c r="I65" s="3" cm="1">
        <f t="array" ref="I65">_xlfn.IFS(Tabla1[[#This Row],[Consumo_kWh_Mensual]]&lt;$B$5,NA(),Tabla1[[#This Row],[Consumo_kWh_Mensual]]&gt;$B$6,NA(),Tabla1[[#This Row],[Consumo_kWh_Mensual]]&lt;$B$6,Tabla1[[#This Row],[Consumo_kWh_Mensual]])</f>
        <v>234.63073310968011</v>
      </c>
      <c r="J65" s="3" cm="1">
        <f t="array" ref="J65">_xlfn.IFS(Tabla1[[#This Row],[Area_m2]]&lt;$C$5,NA(),Tabla1[[#This Row],[Area_m2]]&gt;$C$6,NA(),Tabla1[[#This Row],[Area_m2]]&lt;$C$6,Tabla1[[#This Row],[Area_m2]])</f>
        <v>79.405492846252201</v>
      </c>
      <c r="K65" s="2" cm="1">
        <f t="array" ref="K65">_xlfn.IFS(Tabla1[[#This Row],[Factura_Mensual_COP]]&lt;$D$5,NA(),Tabla1[[#This Row],[Factura_Mensual_COP]]&gt;$D$6,NA(),Tabla1[[#This Row],[Factura_Mensual_COP]]&lt;$D$6,Tabla1[[#This Row],[Factura_Mensual_COP]])</f>
        <v>145471.05452800161</v>
      </c>
    </row>
    <row r="66" spans="1:11" x14ac:dyDescent="0.3">
      <c r="A66" s="1" t="s">
        <v>65</v>
      </c>
      <c r="B66" s="1" t="s">
        <v>458</v>
      </c>
      <c r="C66" s="3">
        <v>344.06532954370448</v>
      </c>
      <c r="D66" s="1">
        <v>3</v>
      </c>
      <c r="E66" s="1" t="s">
        <v>461</v>
      </c>
      <c r="F66" s="1">
        <v>81.875308603038931</v>
      </c>
      <c r="G66" s="2">
        <v>213320.50431709681</v>
      </c>
      <c r="H66" s="1" t="s">
        <v>467</v>
      </c>
      <c r="I66" s="3" cm="1">
        <f t="array" ref="I66">_xlfn.IFS(Tabla1[[#This Row],[Consumo_kWh_Mensual]]&lt;$B$5,NA(),Tabla1[[#This Row],[Consumo_kWh_Mensual]]&gt;$B$6,NA(),Tabla1[[#This Row],[Consumo_kWh_Mensual]]&lt;$B$6,Tabla1[[#This Row],[Consumo_kWh_Mensual]])</f>
        <v>344.06532954370448</v>
      </c>
      <c r="J66" s="3" cm="1">
        <f t="array" ref="J66">_xlfn.IFS(Tabla1[[#This Row],[Area_m2]]&lt;$C$5,NA(),Tabla1[[#This Row],[Area_m2]]&gt;$C$6,NA(),Tabla1[[#This Row],[Area_m2]]&lt;$C$6,Tabla1[[#This Row],[Area_m2]])</f>
        <v>81.875308603038931</v>
      </c>
      <c r="K66" s="2" cm="1">
        <f t="array" ref="K66">_xlfn.IFS(Tabla1[[#This Row],[Factura_Mensual_COP]]&lt;$D$5,NA(),Tabla1[[#This Row],[Factura_Mensual_COP]]&gt;$D$6,NA(),Tabla1[[#This Row],[Factura_Mensual_COP]]&lt;$D$6,Tabla1[[#This Row],[Factura_Mensual_COP]])</f>
        <v>213320.50431709681</v>
      </c>
    </row>
    <row r="67" spans="1:11" x14ac:dyDescent="0.3">
      <c r="A67" s="1" t="s">
        <v>66</v>
      </c>
      <c r="B67" s="1" t="s">
        <v>458</v>
      </c>
      <c r="C67" s="3">
        <v>179.71824031958641</v>
      </c>
      <c r="D67" s="1">
        <v>3</v>
      </c>
      <c r="E67" s="1" t="s">
        <v>465</v>
      </c>
      <c r="F67" s="1">
        <v>48.583760329447692</v>
      </c>
      <c r="G67" s="2">
        <v>111425.30899814361</v>
      </c>
      <c r="H67" s="1" t="s">
        <v>466</v>
      </c>
      <c r="I67" s="3" cm="1">
        <f t="array" ref="I67">_xlfn.IFS(Tabla1[[#This Row],[Consumo_kWh_Mensual]]&lt;$B$5,NA(),Tabla1[[#This Row],[Consumo_kWh_Mensual]]&gt;$B$6,NA(),Tabla1[[#This Row],[Consumo_kWh_Mensual]]&lt;$B$6,Tabla1[[#This Row],[Consumo_kWh_Mensual]])</f>
        <v>179.71824031958641</v>
      </c>
      <c r="J67" s="3" cm="1">
        <f t="array" ref="J67">_xlfn.IFS(Tabla1[[#This Row],[Area_m2]]&lt;$C$5,NA(),Tabla1[[#This Row],[Area_m2]]&gt;$C$6,NA(),Tabla1[[#This Row],[Area_m2]]&lt;$C$6,Tabla1[[#This Row],[Area_m2]])</f>
        <v>48.583760329447692</v>
      </c>
      <c r="K67" s="2" cm="1">
        <f t="array" ref="K67">_xlfn.IFS(Tabla1[[#This Row],[Factura_Mensual_COP]]&lt;$D$5,NA(),Tabla1[[#This Row],[Factura_Mensual_COP]]&gt;$D$6,NA(),Tabla1[[#This Row],[Factura_Mensual_COP]]&lt;$D$6,Tabla1[[#This Row],[Factura_Mensual_COP]])</f>
        <v>111425.30899814361</v>
      </c>
    </row>
    <row r="68" spans="1:11" x14ac:dyDescent="0.3">
      <c r="A68" s="1" t="s">
        <v>67</v>
      </c>
      <c r="B68" s="1" t="s">
        <v>458</v>
      </c>
      <c r="C68" s="3">
        <v>73.004936270068569</v>
      </c>
      <c r="D68" s="1">
        <v>4</v>
      </c>
      <c r="E68" s="1" t="s">
        <v>463</v>
      </c>
      <c r="F68" s="1">
        <v>75.13731079185969</v>
      </c>
      <c r="G68" s="2">
        <v>45263.060487442512</v>
      </c>
      <c r="H68" s="1" t="s">
        <v>466</v>
      </c>
      <c r="I68" s="3" cm="1">
        <f t="array" ref="I68">_xlfn.IFS(Tabla1[[#This Row],[Consumo_kWh_Mensual]]&lt;$B$5,NA(),Tabla1[[#This Row],[Consumo_kWh_Mensual]]&gt;$B$6,NA(),Tabla1[[#This Row],[Consumo_kWh_Mensual]]&lt;$B$6,Tabla1[[#This Row],[Consumo_kWh_Mensual]])</f>
        <v>73.004936270068569</v>
      </c>
      <c r="J68" s="3" cm="1">
        <f t="array" ref="J68">_xlfn.IFS(Tabla1[[#This Row],[Area_m2]]&lt;$C$5,NA(),Tabla1[[#This Row],[Area_m2]]&gt;$C$6,NA(),Tabla1[[#This Row],[Area_m2]]&lt;$C$6,Tabla1[[#This Row],[Area_m2]])</f>
        <v>75.13731079185969</v>
      </c>
      <c r="K68" s="2" cm="1">
        <f t="array" ref="K68">_xlfn.IFS(Tabla1[[#This Row],[Factura_Mensual_COP]]&lt;$D$5,NA(),Tabla1[[#This Row],[Factura_Mensual_COP]]&gt;$D$6,NA(),Tabla1[[#This Row],[Factura_Mensual_COP]]&lt;$D$6,Tabla1[[#This Row],[Factura_Mensual_COP]])</f>
        <v>45263.060487442512</v>
      </c>
    </row>
    <row r="69" spans="1:11" x14ac:dyDescent="0.3">
      <c r="A69" s="1" t="s">
        <v>68</v>
      </c>
      <c r="B69" s="1" t="s">
        <v>458</v>
      </c>
      <c r="C69" s="3">
        <v>208.39425747441271</v>
      </c>
      <c r="D69" s="1">
        <v>5</v>
      </c>
      <c r="E69" s="1" t="s">
        <v>465</v>
      </c>
      <c r="F69" s="1">
        <v>78.543421746862549</v>
      </c>
      <c r="G69" s="2">
        <v>129204.4396341359</v>
      </c>
      <c r="H69" s="1" t="s">
        <v>466</v>
      </c>
      <c r="I69" s="3" cm="1">
        <f t="array" ref="I69">_xlfn.IFS(Tabla1[[#This Row],[Consumo_kWh_Mensual]]&lt;$B$5,NA(),Tabla1[[#This Row],[Consumo_kWh_Mensual]]&gt;$B$6,NA(),Tabla1[[#This Row],[Consumo_kWh_Mensual]]&lt;$B$6,Tabla1[[#This Row],[Consumo_kWh_Mensual]])</f>
        <v>208.39425747441271</v>
      </c>
      <c r="J69" s="3" cm="1">
        <f t="array" ref="J69">_xlfn.IFS(Tabla1[[#This Row],[Area_m2]]&lt;$C$5,NA(),Tabla1[[#This Row],[Area_m2]]&gt;$C$6,NA(),Tabla1[[#This Row],[Area_m2]]&lt;$C$6,Tabla1[[#This Row],[Area_m2]])</f>
        <v>78.543421746862549</v>
      </c>
      <c r="K69" s="2" cm="1">
        <f t="array" ref="K69">_xlfn.IFS(Tabla1[[#This Row],[Factura_Mensual_COP]]&lt;$D$5,NA(),Tabla1[[#This Row],[Factura_Mensual_COP]]&gt;$D$6,NA(),Tabla1[[#This Row],[Factura_Mensual_COP]]&lt;$D$6,Tabla1[[#This Row],[Factura_Mensual_COP]])</f>
        <v>129204.4396341359</v>
      </c>
    </row>
    <row r="70" spans="1:11" x14ac:dyDescent="0.3">
      <c r="A70" s="1" t="s">
        <v>69</v>
      </c>
      <c r="B70" s="1" t="s">
        <v>458</v>
      </c>
      <c r="C70" s="3">
        <v>166.95258138575849</v>
      </c>
      <c r="D70" s="1">
        <v>2</v>
      </c>
      <c r="E70" s="1" t="s">
        <v>465</v>
      </c>
      <c r="F70" s="1">
        <v>70.494853031990488</v>
      </c>
      <c r="G70" s="2">
        <v>103510.60045917029</v>
      </c>
      <c r="H70" s="1" t="s">
        <v>466</v>
      </c>
      <c r="I70" s="3" cm="1">
        <f t="array" ref="I70">_xlfn.IFS(Tabla1[[#This Row],[Consumo_kWh_Mensual]]&lt;$B$5,NA(),Tabla1[[#This Row],[Consumo_kWh_Mensual]]&gt;$B$6,NA(),Tabla1[[#This Row],[Consumo_kWh_Mensual]]&lt;$B$6,Tabla1[[#This Row],[Consumo_kWh_Mensual]])</f>
        <v>166.95258138575849</v>
      </c>
      <c r="J70" s="3" cm="1">
        <f t="array" ref="J70">_xlfn.IFS(Tabla1[[#This Row],[Area_m2]]&lt;$C$5,NA(),Tabla1[[#This Row],[Area_m2]]&gt;$C$6,NA(),Tabla1[[#This Row],[Area_m2]]&lt;$C$6,Tabla1[[#This Row],[Area_m2]])</f>
        <v>70.494853031990488</v>
      </c>
      <c r="K70" s="2" cm="1">
        <f t="array" ref="K70">_xlfn.IFS(Tabla1[[#This Row],[Factura_Mensual_COP]]&lt;$D$5,NA(),Tabla1[[#This Row],[Factura_Mensual_COP]]&gt;$D$6,NA(),Tabla1[[#This Row],[Factura_Mensual_COP]]&lt;$D$6,Tabla1[[#This Row],[Factura_Mensual_COP]])</f>
        <v>103510.60045917029</v>
      </c>
    </row>
    <row r="71" spans="1:11" x14ac:dyDescent="0.3">
      <c r="A71" s="1" t="s">
        <v>70</v>
      </c>
      <c r="B71" s="1" t="s">
        <v>458</v>
      </c>
      <c r="C71" s="3">
        <v>124.4372028473113</v>
      </c>
      <c r="D71" s="1">
        <v>3</v>
      </c>
      <c r="E71" s="1" t="s">
        <v>464</v>
      </c>
      <c r="F71" s="1">
        <v>69.740693647287571</v>
      </c>
      <c r="G71" s="2">
        <v>77151.065765333013</v>
      </c>
      <c r="H71" s="1" t="s">
        <v>466</v>
      </c>
      <c r="I71" s="3" cm="1">
        <f t="array" ref="I71">_xlfn.IFS(Tabla1[[#This Row],[Consumo_kWh_Mensual]]&lt;$B$5,NA(),Tabla1[[#This Row],[Consumo_kWh_Mensual]]&gt;$B$6,NA(),Tabla1[[#This Row],[Consumo_kWh_Mensual]]&lt;$B$6,Tabla1[[#This Row],[Consumo_kWh_Mensual]])</f>
        <v>124.4372028473113</v>
      </c>
      <c r="J71" s="3" cm="1">
        <f t="array" ref="J71">_xlfn.IFS(Tabla1[[#This Row],[Area_m2]]&lt;$C$5,NA(),Tabla1[[#This Row],[Area_m2]]&gt;$C$6,NA(),Tabla1[[#This Row],[Area_m2]]&lt;$C$6,Tabla1[[#This Row],[Area_m2]])</f>
        <v>69.740693647287571</v>
      </c>
      <c r="K71" s="2" cm="1">
        <f t="array" ref="K71">_xlfn.IFS(Tabla1[[#This Row],[Factura_Mensual_COP]]&lt;$D$5,NA(),Tabla1[[#This Row],[Factura_Mensual_COP]]&gt;$D$6,NA(),Tabla1[[#This Row],[Factura_Mensual_COP]]&lt;$D$6,Tabla1[[#This Row],[Factura_Mensual_COP]])</f>
        <v>77151.065765333013</v>
      </c>
    </row>
    <row r="72" spans="1:11" x14ac:dyDescent="0.3">
      <c r="A72" s="1" t="s">
        <v>71</v>
      </c>
      <c r="B72" s="1" t="s">
        <v>458</v>
      </c>
      <c r="C72" s="3">
        <v>218.10675305411871</v>
      </c>
      <c r="D72" s="1">
        <v>3</v>
      </c>
      <c r="E72" s="1" t="s">
        <v>462</v>
      </c>
      <c r="F72" s="1">
        <v>58.39598259919029</v>
      </c>
      <c r="G72" s="2">
        <v>135226.18689355359</v>
      </c>
      <c r="H72" s="1" t="s">
        <v>466</v>
      </c>
      <c r="I72" s="3" cm="1">
        <f t="array" ref="I72">_xlfn.IFS(Tabla1[[#This Row],[Consumo_kWh_Mensual]]&lt;$B$5,NA(),Tabla1[[#This Row],[Consumo_kWh_Mensual]]&gt;$B$6,NA(),Tabla1[[#This Row],[Consumo_kWh_Mensual]]&lt;$B$6,Tabla1[[#This Row],[Consumo_kWh_Mensual]])</f>
        <v>218.10675305411871</v>
      </c>
      <c r="J72" s="3" cm="1">
        <f t="array" ref="J72">_xlfn.IFS(Tabla1[[#This Row],[Area_m2]]&lt;$C$5,NA(),Tabla1[[#This Row],[Area_m2]]&gt;$C$6,NA(),Tabla1[[#This Row],[Area_m2]]&lt;$C$6,Tabla1[[#This Row],[Area_m2]])</f>
        <v>58.39598259919029</v>
      </c>
      <c r="K72" s="2" cm="1">
        <f t="array" ref="K72">_xlfn.IFS(Tabla1[[#This Row],[Factura_Mensual_COP]]&lt;$D$5,NA(),Tabla1[[#This Row],[Factura_Mensual_COP]]&gt;$D$6,NA(),Tabla1[[#This Row],[Factura_Mensual_COP]]&lt;$D$6,Tabla1[[#This Row],[Factura_Mensual_COP]])</f>
        <v>135226.18689355359</v>
      </c>
    </row>
    <row r="73" spans="1:11" x14ac:dyDescent="0.3">
      <c r="A73" s="1" t="s">
        <v>72</v>
      </c>
      <c r="B73" s="1" t="s">
        <v>458</v>
      </c>
      <c r="C73" s="3">
        <v>118.4700078167906</v>
      </c>
      <c r="D73" s="1">
        <v>4</v>
      </c>
      <c r="E73" s="1" t="s">
        <v>465</v>
      </c>
      <c r="F73" s="1">
        <v>56.339207773298952</v>
      </c>
      <c r="G73" s="2">
        <v>73451.404846410194</v>
      </c>
      <c r="H73" s="1" t="s">
        <v>466</v>
      </c>
      <c r="I73" s="3" cm="1">
        <f t="array" ref="I73">_xlfn.IFS(Tabla1[[#This Row],[Consumo_kWh_Mensual]]&lt;$B$5,NA(),Tabla1[[#This Row],[Consumo_kWh_Mensual]]&gt;$B$6,NA(),Tabla1[[#This Row],[Consumo_kWh_Mensual]]&lt;$B$6,Tabla1[[#This Row],[Consumo_kWh_Mensual]])</f>
        <v>118.4700078167906</v>
      </c>
      <c r="J73" s="3" cm="1">
        <f t="array" ref="J73">_xlfn.IFS(Tabla1[[#This Row],[Area_m2]]&lt;$C$5,NA(),Tabla1[[#This Row],[Area_m2]]&gt;$C$6,NA(),Tabla1[[#This Row],[Area_m2]]&lt;$C$6,Tabla1[[#This Row],[Area_m2]])</f>
        <v>56.339207773298952</v>
      </c>
      <c r="K73" s="2" cm="1">
        <f t="array" ref="K73">_xlfn.IFS(Tabla1[[#This Row],[Factura_Mensual_COP]]&lt;$D$5,NA(),Tabla1[[#This Row],[Factura_Mensual_COP]]&gt;$D$6,NA(),Tabla1[[#This Row],[Factura_Mensual_COP]]&lt;$D$6,Tabla1[[#This Row],[Factura_Mensual_COP]])</f>
        <v>73451.404846410194</v>
      </c>
    </row>
    <row r="74" spans="1:11" x14ac:dyDescent="0.3">
      <c r="A74" s="1" t="s">
        <v>73</v>
      </c>
      <c r="B74" s="1" t="s">
        <v>458</v>
      </c>
      <c r="C74" s="3">
        <v>122.45951421439329</v>
      </c>
      <c r="D74" s="1">
        <v>2</v>
      </c>
      <c r="E74" s="1" t="s">
        <v>464</v>
      </c>
      <c r="F74" s="1">
        <v>107.6400920834389</v>
      </c>
      <c r="G74" s="2">
        <v>75924.898812923828</v>
      </c>
      <c r="H74" s="1" t="s">
        <v>466</v>
      </c>
      <c r="I74" s="3" cm="1">
        <f t="array" ref="I74">_xlfn.IFS(Tabla1[[#This Row],[Consumo_kWh_Mensual]]&lt;$B$5,NA(),Tabla1[[#This Row],[Consumo_kWh_Mensual]]&gt;$B$6,NA(),Tabla1[[#This Row],[Consumo_kWh_Mensual]]&lt;$B$6,Tabla1[[#This Row],[Consumo_kWh_Mensual]])</f>
        <v>122.45951421439329</v>
      </c>
      <c r="J74" s="3" cm="1">
        <f t="array" ref="J74">_xlfn.IFS(Tabla1[[#This Row],[Area_m2]]&lt;$C$5,NA(),Tabla1[[#This Row],[Area_m2]]&gt;$C$6,NA(),Tabla1[[#This Row],[Area_m2]]&lt;$C$6,Tabla1[[#This Row],[Area_m2]])</f>
        <v>107.6400920834389</v>
      </c>
      <c r="K74" s="2" cm="1">
        <f t="array" ref="K74">_xlfn.IFS(Tabla1[[#This Row],[Factura_Mensual_COP]]&lt;$D$5,NA(),Tabla1[[#This Row],[Factura_Mensual_COP]]&gt;$D$6,NA(),Tabla1[[#This Row],[Factura_Mensual_COP]]&lt;$D$6,Tabla1[[#This Row],[Factura_Mensual_COP]])</f>
        <v>75924.898812923828</v>
      </c>
    </row>
    <row r="75" spans="1:11" x14ac:dyDescent="0.3">
      <c r="A75" s="1" t="s">
        <v>74</v>
      </c>
      <c r="B75" s="1" t="s">
        <v>458</v>
      </c>
      <c r="C75" s="3">
        <v>198.26694719225119</v>
      </c>
      <c r="D75" s="1">
        <v>5</v>
      </c>
      <c r="E75" s="1" t="s">
        <v>464</v>
      </c>
      <c r="F75" s="1">
        <v>85.144149819602134</v>
      </c>
      <c r="G75" s="2">
        <v>122925.5072591957</v>
      </c>
      <c r="H75" s="1" t="s">
        <v>466</v>
      </c>
      <c r="I75" s="3" cm="1">
        <f t="array" ref="I75">_xlfn.IFS(Tabla1[[#This Row],[Consumo_kWh_Mensual]]&lt;$B$5,NA(),Tabla1[[#This Row],[Consumo_kWh_Mensual]]&gt;$B$6,NA(),Tabla1[[#This Row],[Consumo_kWh_Mensual]]&lt;$B$6,Tabla1[[#This Row],[Consumo_kWh_Mensual]])</f>
        <v>198.26694719225119</v>
      </c>
      <c r="J75" s="3" cm="1">
        <f t="array" ref="J75">_xlfn.IFS(Tabla1[[#This Row],[Area_m2]]&lt;$C$5,NA(),Tabla1[[#This Row],[Area_m2]]&gt;$C$6,NA(),Tabla1[[#This Row],[Area_m2]]&lt;$C$6,Tabla1[[#This Row],[Area_m2]])</f>
        <v>85.144149819602134</v>
      </c>
      <c r="K75" s="2" cm="1">
        <f t="array" ref="K75">_xlfn.IFS(Tabla1[[#This Row],[Factura_Mensual_COP]]&lt;$D$5,NA(),Tabla1[[#This Row],[Factura_Mensual_COP]]&gt;$D$6,NA(),Tabla1[[#This Row],[Factura_Mensual_COP]]&lt;$D$6,Tabla1[[#This Row],[Factura_Mensual_COP]])</f>
        <v>122925.5072591957</v>
      </c>
    </row>
    <row r="76" spans="1:11" x14ac:dyDescent="0.3">
      <c r="A76" s="1" t="s">
        <v>75</v>
      </c>
      <c r="B76" s="1" t="s">
        <v>458</v>
      </c>
      <c r="C76" s="3">
        <v>146.643306133523</v>
      </c>
      <c r="D76" s="1">
        <v>4</v>
      </c>
      <c r="E76" s="1" t="s">
        <v>463</v>
      </c>
      <c r="F76" s="1">
        <v>77.445303430722277</v>
      </c>
      <c r="G76" s="2">
        <v>90918.849802784243</v>
      </c>
      <c r="H76" s="1" t="s">
        <v>466</v>
      </c>
      <c r="I76" s="3" cm="1">
        <f t="array" ref="I76">_xlfn.IFS(Tabla1[[#This Row],[Consumo_kWh_Mensual]]&lt;$B$5,NA(),Tabla1[[#This Row],[Consumo_kWh_Mensual]]&gt;$B$6,NA(),Tabla1[[#This Row],[Consumo_kWh_Mensual]]&lt;$B$6,Tabla1[[#This Row],[Consumo_kWh_Mensual]])</f>
        <v>146.643306133523</v>
      </c>
      <c r="J76" s="3" cm="1">
        <f t="array" ref="J76">_xlfn.IFS(Tabla1[[#This Row],[Area_m2]]&lt;$C$5,NA(),Tabla1[[#This Row],[Area_m2]]&gt;$C$6,NA(),Tabla1[[#This Row],[Area_m2]]&lt;$C$6,Tabla1[[#This Row],[Area_m2]])</f>
        <v>77.445303430722277</v>
      </c>
      <c r="K76" s="2" cm="1">
        <f t="array" ref="K76">_xlfn.IFS(Tabla1[[#This Row],[Factura_Mensual_COP]]&lt;$D$5,NA(),Tabla1[[#This Row],[Factura_Mensual_COP]]&gt;$D$6,NA(),Tabla1[[#This Row],[Factura_Mensual_COP]]&lt;$D$6,Tabla1[[#This Row],[Factura_Mensual_COP]])</f>
        <v>90918.849802784243</v>
      </c>
    </row>
    <row r="77" spans="1:11" x14ac:dyDescent="0.3">
      <c r="A77" s="1" t="s">
        <v>76</v>
      </c>
      <c r="B77" s="1" t="s">
        <v>458</v>
      </c>
      <c r="C77" s="3">
        <v>86.36657565376386</v>
      </c>
      <c r="D77" s="1">
        <v>3</v>
      </c>
      <c r="E77" s="1" t="s">
        <v>462</v>
      </c>
      <c r="F77" s="1">
        <v>120.0069617821221</v>
      </c>
      <c r="G77" s="2">
        <v>53547.276905333587</v>
      </c>
      <c r="H77" s="1" t="s">
        <v>466</v>
      </c>
      <c r="I77" s="3" cm="1">
        <f t="array" ref="I77">_xlfn.IFS(Tabla1[[#This Row],[Consumo_kWh_Mensual]]&lt;$B$5,NA(),Tabla1[[#This Row],[Consumo_kWh_Mensual]]&gt;$B$6,NA(),Tabla1[[#This Row],[Consumo_kWh_Mensual]]&lt;$B$6,Tabla1[[#This Row],[Consumo_kWh_Mensual]])</f>
        <v>86.36657565376386</v>
      </c>
      <c r="J77" s="3" cm="1">
        <f t="array" ref="J77">_xlfn.IFS(Tabla1[[#This Row],[Area_m2]]&lt;$C$5,NA(),Tabla1[[#This Row],[Area_m2]]&gt;$C$6,NA(),Tabla1[[#This Row],[Area_m2]]&lt;$C$6,Tabla1[[#This Row],[Area_m2]])</f>
        <v>120.0069617821221</v>
      </c>
      <c r="K77" s="2" cm="1">
        <f t="array" ref="K77">_xlfn.IFS(Tabla1[[#This Row],[Factura_Mensual_COP]]&lt;$D$5,NA(),Tabla1[[#This Row],[Factura_Mensual_COP]]&gt;$D$6,NA(),Tabla1[[#This Row],[Factura_Mensual_COP]]&lt;$D$6,Tabla1[[#This Row],[Factura_Mensual_COP]])</f>
        <v>53547.276905333587</v>
      </c>
    </row>
    <row r="78" spans="1:11" x14ac:dyDescent="0.3">
      <c r="A78" s="1" t="s">
        <v>77</v>
      </c>
      <c r="B78" s="1" t="s">
        <v>458</v>
      </c>
      <c r="C78" s="3">
        <v>318.8795140004105</v>
      </c>
      <c r="D78" s="1">
        <v>2</v>
      </c>
      <c r="E78" s="1" t="s">
        <v>464</v>
      </c>
      <c r="F78" s="1">
        <v>42.654696148165037</v>
      </c>
      <c r="G78" s="2">
        <v>197705.29868025449</v>
      </c>
      <c r="H78" s="1" t="s">
        <v>466</v>
      </c>
      <c r="I78" s="3" cm="1">
        <f t="array" ref="I78">_xlfn.IFS(Tabla1[[#This Row],[Consumo_kWh_Mensual]]&lt;$B$5,NA(),Tabla1[[#This Row],[Consumo_kWh_Mensual]]&gt;$B$6,NA(),Tabla1[[#This Row],[Consumo_kWh_Mensual]]&lt;$B$6,Tabla1[[#This Row],[Consumo_kWh_Mensual]])</f>
        <v>318.8795140004105</v>
      </c>
      <c r="J78" s="3" cm="1">
        <f t="array" ref="J78">_xlfn.IFS(Tabla1[[#This Row],[Area_m2]]&lt;$C$5,NA(),Tabla1[[#This Row],[Area_m2]]&gt;$C$6,NA(),Tabla1[[#This Row],[Area_m2]]&lt;$C$6,Tabla1[[#This Row],[Area_m2]])</f>
        <v>42.654696148165037</v>
      </c>
      <c r="K78" s="2" cm="1">
        <f t="array" ref="K78">_xlfn.IFS(Tabla1[[#This Row],[Factura_Mensual_COP]]&lt;$D$5,NA(),Tabla1[[#This Row],[Factura_Mensual_COP]]&gt;$D$6,NA(),Tabla1[[#This Row],[Factura_Mensual_COP]]&lt;$D$6,Tabla1[[#This Row],[Factura_Mensual_COP]])</f>
        <v>197705.29868025449</v>
      </c>
    </row>
    <row r="79" spans="1:11" x14ac:dyDescent="0.3">
      <c r="A79" s="1" t="s">
        <v>78</v>
      </c>
      <c r="B79" s="1" t="s">
        <v>458</v>
      </c>
      <c r="C79" s="3">
        <v>155.23430320859359</v>
      </c>
      <c r="D79" s="1">
        <v>1</v>
      </c>
      <c r="E79" s="1" t="s">
        <v>462</v>
      </c>
      <c r="F79" s="1">
        <v>91.912873036086424</v>
      </c>
      <c r="G79" s="2">
        <v>96245.267989328044</v>
      </c>
      <c r="H79" s="1" t="s">
        <v>466</v>
      </c>
      <c r="I79" s="3" cm="1">
        <f t="array" ref="I79">_xlfn.IFS(Tabla1[[#This Row],[Consumo_kWh_Mensual]]&lt;$B$5,NA(),Tabla1[[#This Row],[Consumo_kWh_Mensual]]&gt;$B$6,NA(),Tabla1[[#This Row],[Consumo_kWh_Mensual]]&lt;$B$6,Tabla1[[#This Row],[Consumo_kWh_Mensual]])</f>
        <v>155.23430320859359</v>
      </c>
      <c r="J79" s="3" cm="1">
        <f t="array" ref="J79">_xlfn.IFS(Tabla1[[#This Row],[Area_m2]]&lt;$C$5,NA(),Tabla1[[#This Row],[Area_m2]]&gt;$C$6,NA(),Tabla1[[#This Row],[Area_m2]]&lt;$C$6,Tabla1[[#This Row],[Area_m2]])</f>
        <v>91.912873036086424</v>
      </c>
      <c r="K79" s="2" cm="1">
        <f t="array" ref="K79">_xlfn.IFS(Tabla1[[#This Row],[Factura_Mensual_COP]]&lt;$D$5,NA(),Tabla1[[#This Row],[Factura_Mensual_COP]]&gt;$D$6,NA(),Tabla1[[#This Row],[Factura_Mensual_COP]]&lt;$D$6,Tabla1[[#This Row],[Factura_Mensual_COP]])</f>
        <v>96245.267989328044</v>
      </c>
    </row>
    <row r="80" spans="1:11" x14ac:dyDescent="0.3">
      <c r="A80" s="1" t="s">
        <v>79</v>
      </c>
      <c r="B80" s="1" t="s">
        <v>458</v>
      </c>
      <c r="C80" s="3">
        <v>183.85680114572779</v>
      </c>
      <c r="D80" s="1">
        <v>4</v>
      </c>
      <c r="E80" s="1" t="s">
        <v>463</v>
      </c>
      <c r="F80" s="1">
        <v>58.445104441413868</v>
      </c>
      <c r="G80" s="2">
        <v>113991.2167103512</v>
      </c>
      <c r="H80" s="1" t="s">
        <v>466</v>
      </c>
      <c r="I80" s="3" cm="1">
        <f t="array" ref="I80">_xlfn.IFS(Tabla1[[#This Row],[Consumo_kWh_Mensual]]&lt;$B$5,NA(),Tabla1[[#This Row],[Consumo_kWh_Mensual]]&gt;$B$6,NA(),Tabla1[[#This Row],[Consumo_kWh_Mensual]]&lt;$B$6,Tabla1[[#This Row],[Consumo_kWh_Mensual]])</f>
        <v>183.85680114572779</v>
      </c>
      <c r="J80" s="3" cm="1">
        <f t="array" ref="J80">_xlfn.IFS(Tabla1[[#This Row],[Area_m2]]&lt;$C$5,NA(),Tabla1[[#This Row],[Area_m2]]&gt;$C$6,NA(),Tabla1[[#This Row],[Area_m2]]&lt;$C$6,Tabla1[[#This Row],[Area_m2]])</f>
        <v>58.445104441413868</v>
      </c>
      <c r="K80" s="2" cm="1">
        <f t="array" ref="K80">_xlfn.IFS(Tabla1[[#This Row],[Factura_Mensual_COP]]&lt;$D$5,NA(),Tabla1[[#This Row],[Factura_Mensual_COP]]&gt;$D$6,NA(),Tabla1[[#This Row],[Factura_Mensual_COP]]&lt;$D$6,Tabla1[[#This Row],[Factura_Mensual_COP]])</f>
        <v>113991.2167103512</v>
      </c>
    </row>
    <row r="81" spans="1:11" x14ac:dyDescent="0.3">
      <c r="A81" s="1" t="s">
        <v>80</v>
      </c>
      <c r="B81" s="1" t="s">
        <v>458</v>
      </c>
      <c r="C81" s="3">
        <v>177.14137733057731</v>
      </c>
      <c r="D81" s="1">
        <v>4</v>
      </c>
      <c r="E81" s="1" t="s">
        <v>463</v>
      </c>
      <c r="F81" s="1">
        <v>90.373889154355595</v>
      </c>
      <c r="G81" s="2">
        <v>109827.653944958</v>
      </c>
      <c r="H81" s="1" t="s">
        <v>466</v>
      </c>
      <c r="I81" s="3" cm="1">
        <f t="array" ref="I81">_xlfn.IFS(Tabla1[[#This Row],[Consumo_kWh_Mensual]]&lt;$B$5,NA(),Tabla1[[#This Row],[Consumo_kWh_Mensual]]&gt;$B$6,NA(),Tabla1[[#This Row],[Consumo_kWh_Mensual]]&lt;$B$6,Tabla1[[#This Row],[Consumo_kWh_Mensual]])</f>
        <v>177.14137733057731</v>
      </c>
      <c r="J81" s="3" cm="1">
        <f t="array" ref="J81">_xlfn.IFS(Tabla1[[#This Row],[Area_m2]]&lt;$C$5,NA(),Tabla1[[#This Row],[Area_m2]]&gt;$C$6,NA(),Tabla1[[#This Row],[Area_m2]]&lt;$C$6,Tabla1[[#This Row],[Area_m2]])</f>
        <v>90.373889154355595</v>
      </c>
      <c r="K81" s="2" cm="1">
        <f t="array" ref="K81">_xlfn.IFS(Tabla1[[#This Row],[Factura_Mensual_COP]]&lt;$D$5,NA(),Tabla1[[#This Row],[Factura_Mensual_COP]]&gt;$D$6,NA(),Tabla1[[#This Row],[Factura_Mensual_COP]]&lt;$D$6,Tabla1[[#This Row],[Factura_Mensual_COP]])</f>
        <v>109827.653944958</v>
      </c>
    </row>
    <row r="82" spans="1:11" x14ac:dyDescent="0.3">
      <c r="A82" s="1" t="s">
        <v>81</v>
      </c>
      <c r="B82" s="1" t="s">
        <v>458</v>
      </c>
      <c r="C82" s="3">
        <v>279.82618736689511</v>
      </c>
      <c r="D82" s="1">
        <v>2</v>
      </c>
      <c r="E82" s="1" t="s">
        <v>461</v>
      </c>
      <c r="F82" s="1">
        <v>65.215271370897852</v>
      </c>
      <c r="G82" s="2">
        <v>173492.23616747491</v>
      </c>
      <c r="H82" s="1" t="s">
        <v>466</v>
      </c>
      <c r="I82" s="3" cm="1">
        <f t="array" ref="I82">_xlfn.IFS(Tabla1[[#This Row],[Consumo_kWh_Mensual]]&lt;$B$5,NA(),Tabla1[[#This Row],[Consumo_kWh_Mensual]]&gt;$B$6,NA(),Tabla1[[#This Row],[Consumo_kWh_Mensual]]&lt;$B$6,Tabla1[[#This Row],[Consumo_kWh_Mensual]])</f>
        <v>279.82618736689511</v>
      </c>
      <c r="J82" s="3" cm="1">
        <f t="array" ref="J82">_xlfn.IFS(Tabla1[[#This Row],[Area_m2]]&lt;$C$5,NA(),Tabla1[[#This Row],[Area_m2]]&gt;$C$6,NA(),Tabla1[[#This Row],[Area_m2]]&lt;$C$6,Tabla1[[#This Row],[Area_m2]])</f>
        <v>65.215271370897852</v>
      </c>
      <c r="K82" s="2" cm="1">
        <f t="array" ref="K82">_xlfn.IFS(Tabla1[[#This Row],[Factura_Mensual_COP]]&lt;$D$5,NA(),Tabla1[[#This Row],[Factura_Mensual_COP]]&gt;$D$6,NA(),Tabla1[[#This Row],[Factura_Mensual_COP]]&lt;$D$6,Tabla1[[#This Row],[Factura_Mensual_COP]])</f>
        <v>173492.23616747491</v>
      </c>
    </row>
    <row r="83" spans="1:11" x14ac:dyDescent="0.3">
      <c r="A83" s="1" t="s">
        <v>82</v>
      </c>
      <c r="B83" s="1" t="s">
        <v>458</v>
      </c>
      <c r="C83" s="3">
        <v>173.56833149033241</v>
      </c>
      <c r="D83" s="1">
        <v>3</v>
      </c>
      <c r="E83" s="1" t="s">
        <v>464</v>
      </c>
      <c r="F83" s="1">
        <v>70.275654284937517</v>
      </c>
      <c r="G83" s="2">
        <v>107612.36552400611</v>
      </c>
      <c r="H83" s="1" t="s">
        <v>466</v>
      </c>
      <c r="I83" s="3" cm="1">
        <f t="array" ref="I83">_xlfn.IFS(Tabla1[[#This Row],[Consumo_kWh_Mensual]]&lt;$B$5,NA(),Tabla1[[#This Row],[Consumo_kWh_Mensual]]&gt;$B$6,NA(),Tabla1[[#This Row],[Consumo_kWh_Mensual]]&lt;$B$6,Tabla1[[#This Row],[Consumo_kWh_Mensual]])</f>
        <v>173.56833149033241</v>
      </c>
      <c r="J83" s="3" cm="1">
        <f t="array" ref="J83">_xlfn.IFS(Tabla1[[#This Row],[Area_m2]]&lt;$C$5,NA(),Tabla1[[#This Row],[Area_m2]]&gt;$C$6,NA(),Tabla1[[#This Row],[Area_m2]]&lt;$C$6,Tabla1[[#This Row],[Area_m2]])</f>
        <v>70.275654284937517</v>
      </c>
      <c r="K83" s="2" cm="1">
        <f t="array" ref="K83">_xlfn.IFS(Tabla1[[#This Row],[Factura_Mensual_COP]]&lt;$D$5,NA(),Tabla1[[#This Row],[Factura_Mensual_COP]]&gt;$D$6,NA(),Tabla1[[#This Row],[Factura_Mensual_COP]]&lt;$D$6,Tabla1[[#This Row],[Factura_Mensual_COP]])</f>
        <v>107612.36552400611</v>
      </c>
    </row>
    <row r="84" spans="1:11" x14ac:dyDescent="0.3">
      <c r="A84" s="1" t="s">
        <v>83</v>
      </c>
      <c r="B84" s="1" t="s">
        <v>458</v>
      </c>
      <c r="C84" s="3">
        <v>133.69085533459469</v>
      </c>
      <c r="D84" s="1">
        <v>2</v>
      </c>
      <c r="E84" s="1" t="s">
        <v>465</v>
      </c>
      <c r="F84" s="1">
        <v>113.2260346121631</v>
      </c>
      <c r="G84" s="2">
        <v>82888.330307448705</v>
      </c>
      <c r="H84" s="1" t="s">
        <v>466</v>
      </c>
      <c r="I84" s="3" cm="1">
        <f t="array" ref="I84">_xlfn.IFS(Tabla1[[#This Row],[Consumo_kWh_Mensual]]&lt;$B$5,NA(),Tabla1[[#This Row],[Consumo_kWh_Mensual]]&gt;$B$6,NA(),Tabla1[[#This Row],[Consumo_kWh_Mensual]]&lt;$B$6,Tabla1[[#This Row],[Consumo_kWh_Mensual]])</f>
        <v>133.69085533459469</v>
      </c>
      <c r="J84" s="3" cm="1">
        <f t="array" ref="J84">_xlfn.IFS(Tabla1[[#This Row],[Area_m2]]&lt;$C$5,NA(),Tabla1[[#This Row],[Area_m2]]&gt;$C$6,NA(),Tabla1[[#This Row],[Area_m2]]&lt;$C$6,Tabla1[[#This Row],[Area_m2]])</f>
        <v>113.2260346121631</v>
      </c>
      <c r="K84" s="2" cm="1">
        <f t="array" ref="K84">_xlfn.IFS(Tabla1[[#This Row],[Factura_Mensual_COP]]&lt;$D$5,NA(),Tabla1[[#This Row],[Factura_Mensual_COP]]&gt;$D$6,NA(),Tabla1[[#This Row],[Factura_Mensual_COP]]&lt;$D$6,Tabla1[[#This Row],[Factura_Mensual_COP]])</f>
        <v>82888.330307448705</v>
      </c>
    </row>
    <row r="85" spans="1:11" x14ac:dyDescent="0.3">
      <c r="A85" s="1" t="s">
        <v>84</v>
      </c>
      <c r="B85" s="1" t="s">
        <v>458</v>
      </c>
      <c r="C85" s="3">
        <v>87.070279210554475</v>
      </c>
      <c r="D85" s="1">
        <v>1</v>
      </c>
      <c r="E85" s="1" t="s">
        <v>465</v>
      </c>
      <c r="F85" s="1">
        <v>73.137418717918038</v>
      </c>
      <c r="G85" s="2">
        <v>53983.573110543774</v>
      </c>
      <c r="H85" s="1" t="s">
        <v>466</v>
      </c>
      <c r="I85" s="3" cm="1">
        <f t="array" ref="I85">_xlfn.IFS(Tabla1[[#This Row],[Consumo_kWh_Mensual]]&lt;$B$5,NA(),Tabla1[[#This Row],[Consumo_kWh_Mensual]]&gt;$B$6,NA(),Tabla1[[#This Row],[Consumo_kWh_Mensual]]&lt;$B$6,Tabla1[[#This Row],[Consumo_kWh_Mensual]])</f>
        <v>87.070279210554475</v>
      </c>
      <c r="J85" s="3" cm="1">
        <f t="array" ref="J85">_xlfn.IFS(Tabla1[[#This Row],[Area_m2]]&lt;$C$5,NA(),Tabla1[[#This Row],[Area_m2]]&gt;$C$6,NA(),Tabla1[[#This Row],[Area_m2]]&lt;$C$6,Tabla1[[#This Row],[Area_m2]])</f>
        <v>73.137418717918038</v>
      </c>
      <c r="K85" s="2" cm="1">
        <f t="array" ref="K85">_xlfn.IFS(Tabla1[[#This Row],[Factura_Mensual_COP]]&lt;$D$5,NA(),Tabla1[[#This Row],[Factura_Mensual_COP]]&gt;$D$6,NA(),Tabla1[[#This Row],[Factura_Mensual_COP]]&lt;$D$6,Tabla1[[#This Row],[Factura_Mensual_COP]])</f>
        <v>53983.573110543774</v>
      </c>
    </row>
    <row r="86" spans="1:11" x14ac:dyDescent="0.3">
      <c r="A86" s="1" t="s">
        <v>85</v>
      </c>
      <c r="B86" s="1" t="s">
        <v>458</v>
      </c>
      <c r="C86" s="3">
        <v>104.34696273989729</v>
      </c>
      <c r="D86" s="1">
        <v>5</v>
      </c>
      <c r="E86" s="1" t="s">
        <v>461</v>
      </c>
      <c r="F86" s="1">
        <v>98.357238941095517</v>
      </c>
      <c r="G86" s="2">
        <v>64695.11689873632</v>
      </c>
      <c r="H86" s="1" t="s">
        <v>466</v>
      </c>
      <c r="I86" s="3" cm="1">
        <f t="array" ref="I86">_xlfn.IFS(Tabla1[[#This Row],[Consumo_kWh_Mensual]]&lt;$B$5,NA(),Tabla1[[#This Row],[Consumo_kWh_Mensual]]&gt;$B$6,NA(),Tabla1[[#This Row],[Consumo_kWh_Mensual]]&lt;$B$6,Tabla1[[#This Row],[Consumo_kWh_Mensual]])</f>
        <v>104.34696273989729</v>
      </c>
      <c r="J86" s="3" cm="1">
        <f t="array" ref="J86">_xlfn.IFS(Tabla1[[#This Row],[Area_m2]]&lt;$C$5,NA(),Tabla1[[#This Row],[Area_m2]]&gt;$C$6,NA(),Tabla1[[#This Row],[Area_m2]]&lt;$C$6,Tabla1[[#This Row],[Area_m2]])</f>
        <v>98.357238941095517</v>
      </c>
      <c r="K86" s="2" cm="1">
        <f t="array" ref="K86">_xlfn.IFS(Tabla1[[#This Row],[Factura_Mensual_COP]]&lt;$D$5,NA(),Tabla1[[#This Row],[Factura_Mensual_COP]]&gt;$D$6,NA(),Tabla1[[#This Row],[Factura_Mensual_COP]]&lt;$D$6,Tabla1[[#This Row],[Factura_Mensual_COP]])</f>
        <v>64695.11689873632</v>
      </c>
    </row>
    <row r="87" spans="1:11" x14ac:dyDescent="0.3">
      <c r="A87" s="1" t="s">
        <v>86</v>
      </c>
      <c r="B87" s="1" t="s">
        <v>458</v>
      </c>
      <c r="C87" s="3">
        <v>100.3900940318462</v>
      </c>
      <c r="D87" s="1">
        <v>2</v>
      </c>
      <c r="E87" s="1" t="s">
        <v>462</v>
      </c>
      <c r="F87" s="1">
        <v>116.87431595503691</v>
      </c>
      <c r="G87" s="2">
        <v>62241.858299744628</v>
      </c>
      <c r="H87" s="1" t="s">
        <v>466</v>
      </c>
      <c r="I87" s="3" cm="1">
        <f t="array" ref="I87">_xlfn.IFS(Tabla1[[#This Row],[Consumo_kWh_Mensual]]&lt;$B$5,NA(),Tabla1[[#This Row],[Consumo_kWh_Mensual]]&gt;$B$6,NA(),Tabla1[[#This Row],[Consumo_kWh_Mensual]]&lt;$B$6,Tabla1[[#This Row],[Consumo_kWh_Mensual]])</f>
        <v>100.3900940318462</v>
      </c>
      <c r="J87" s="3" cm="1">
        <f t="array" ref="J87">_xlfn.IFS(Tabla1[[#This Row],[Area_m2]]&lt;$C$5,NA(),Tabla1[[#This Row],[Area_m2]]&gt;$C$6,NA(),Tabla1[[#This Row],[Area_m2]]&lt;$C$6,Tabla1[[#This Row],[Area_m2]])</f>
        <v>116.87431595503691</v>
      </c>
      <c r="K87" s="2" cm="1">
        <f t="array" ref="K87">_xlfn.IFS(Tabla1[[#This Row],[Factura_Mensual_COP]]&lt;$D$5,NA(),Tabla1[[#This Row],[Factura_Mensual_COP]]&gt;$D$6,NA(),Tabla1[[#This Row],[Factura_Mensual_COP]]&lt;$D$6,Tabla1[[#This Row],[Factura_Mensual_COP]])</f>
        <v>62241.858299744628</v>
      </c>
    </row>
    <row r="88" spans="1:11" x14ac:dyDescent="0.3">
      <c r="A88" s="1" t="s">
        <v>87</v>
      </c>
      <c r="B88" s="1" t="s">
        <v>458</v>
      </c>
      <c r="C88" s="3">
        <v>165.75648232759991</v>
      </c>
      <c r="D88" s="1">
        <v>1</v>
      </c>
      <c r="E88" s="1" t="s">
        <v>461</v>
      </c>
      <c r="F88" s="1">
        <v>117.4401136094461</v>
      </c>
      <c r="G88" s="2">
        <v>102769.0190431119</v>
      </c>
      <c r="H88" s="1" t="s">
        <v>466</v>
      </c>
      <c r="I88" s="3" cm="1">
        <f t="array" ref="I88">_xlfn.IFS(Tabla1[[#This Row],[Consumo_kWh_Mensual]]&lt;$B$5,NA(),Tabla1[[#This Row],[Consumo_kWh_Mensual]]&gt;$B$6,NA(),Tabla1[[#This Row],[Consumo_kWh_Mensual]]&lt;$B$6,Tabla1[[#This Row],[Consumo_kWh_Mensual]])</f>
        <v>165.75648232759991</v>
      </c>
      <c r="J88" s="3" cm="1">
        <f t="array" ref="J88">_xlfn.IFS(Tabla1[[#This Row],[Area_m2]]&lt;$C$5,NA(),Tabla1[[#This Row],[Area_m2]]&gt;$C$6,NA(),Tabla1[[#This Row],[Area_m2]]&lt;$C$6,Tabla1[[#This Row],[Area_m2]])</f>
        <v>117.4401136094461</v>
      </c>
      <c r="K88" s="2" cm="1">
        <f t="array" ref="K88">_xlfn.IFS(Tabla1[[#This Row],[Factura_Mensual_COP]]&lt;$D$5,NA(),Tabla1[[#This Row],[Factura_Mensual_COP]]&gt;$D$6,NA(),Tabla1[[#This Row],[Factura_Mensual_COP]]&lt;$D$6,Tabla1[[#This Row],[Factura_Mensual_COP]])</f>
        <v>102769.0190431119</v>
      </c>
    </row>
    <row r="89" spans="1:11" x14ac:dyDescent="0.3">
      <c r="A89" s="1" t="s">
        <v>88</v>
      </c>
      <c r="B89" s="1" t="s">
        <v>458</v>
      </c>
      <c r="C89" s="3">
        <v>102.3034515312084</v>
      </c>
      <c r="D89" s="1">
        <v>3</v>
      </c>
      <c r="E89" s="1" t="s">
        <v>464</v>
      </c>
      <c r="F89" s="1">
        <v>77.897629905071724</v>
      </c>
      <c r="G89" s="2">
        <v>63428.139949349214</v>
      </c>
      <c r="H89" s="1" t="s">
        <v>466</v>
      </c>
      <c r="I89" s="3" cm="1">
        <f t="array" ref="I89">_xlfn.IFS(Tabla1[[#This Row],[Consumo_kWh_Mensual]]&lt;$B$5,NA(),Tabla1[[#This Row],[Consumo_kWh_Mensual]]&gt;$B$6,NA(),Tabla1[[#This Row],[Consumo_kWh_Mensual]]&lt;$B$6,Tabla1[[#This Row],[Consumo_kWh_Mensual]])</f>
        <v>102.3034515312084</v>
      </c>
      <c r="J89" s="3" cm="1">
        <f t="array" ref="J89">_xlfn.IFS(Tabla1[[#This Row],[Area_m2]]&lt;$C$5,NA(),Tabla1[[#This Row],[Area_m2]]&gt;$C$6,NA(),Tabla1[[#This Row],[Area_m2]]&lt;$C$6,Tabla1[[#This Row],[Area_m2]])</f>
        <v>77.897629905071724</v>
      </c>
      <c r="K89" s="2" cm="1">
        <f t="array" ref="K89">_xlfn.IFS(Tabla1[[#This Row],[Factura_Mensual_COP]]&lt;$D$5,NA(),Tabla1[[#This Row],[Factura_Mensual_COP]]&gt;$D$6,NA(),Tabla1[[#This Row],[Factura_Mensual_COP]]&lt;$D$6,Tabla1[[#This Row],[Factura_Mensual_COP]])</f>
        <v>63428.139949349214</v>
      </c>
    </row>
    <row r="90" spans="1:11" x14ac:dyDescent="0.3">
      <c r="A90" s="1" t="s">
        <v>89</v>
      </c>
      <c r="B90" s="1" t="s">
        <v>458</v>
      </c>
      <c r="C90" s="3">
        <v>272.584059111545</v>
      </c>
      <c r="D90" s="1">
        <v>1</v>
      </c>
      <c r="E90" s="1" t="s">
        <v>464</v>
      </c>
      <c r="F90" s="1">
        <v>106.4652761430247</v>
      </c>
      <c r="G90" s="2">
        <v>169002.11664915789</v>
      </c>
      <c r="H90" s="1" t="s">
        <v>466</v>
      </c>
      <c r="I90" s="3" cm="1">
        <f t="array" ref="I90">_xlfn.IFS(Tabla1[[#This Row],[Consumo_kWh_Mensual]]&lt;$B$5,NA(),Tabla1[[#This Row],[Consumo_kWh_Mensual]]&gt;$B$6,NA(),Tabla1[[#This Row],[Consumo_kWh_Mensual]]&lt;$B$6,Tabla1[[#This Row],[Consumo_kWh_Mensual]])</f>
        <v>272.584059111545</v>
      </c>
      <c r="J90" s="3" cm="1">
        <f t="array" ref="J90">_xlfn.IFS(Tabla1[[#This Row],[Area_m2]]&lt;$C$5,NA(),Tabla1[[#This Row],[Area_m2]]&gt;$C$6,NA(),Tabla1[[#This Row],[Area_m2]]&lt;$C$6,Tabla1[[#This Row],[Area_m2]])</f>
        <v>106.4652761430247</v>
      </c>
      <c r="K90" s="2" cm="1">
        <f t="array" ref="K90">_xlfn.IFS(Tabla1[[#This Row],[Factura_Mensual_COP]]&lt;$D$5,NA(),Tabla1[[#This Row],[Factura_Mensual_COP]]&gt;$D$6,NA(),Tabla1[[#This Row],[Factura_Mensual_COP]]&lt;$D$6,Tabla1[[#This Row],[Factura_Mensual_COP]])</f>
        <v>169002.11664915789</v>
      </c>
    </row>
    <row r="91" spans="1:11" x14ac:dyDescent="0.3">
      <c r="A91" s="1" t="s">
        <v>90</v>
      </c>
      <c r="B91" s="1" t="s">
        <v>458</v>
      </c>
      <c r="C91" s="3">
        <v>183.51053413841069</v>
      </c>
      <c r="D91" s="1">
        <v>4</v>
      </c>
      <c r="E91" s="1" t="s">
        <v>461</v>
      </c>
      <c r="F91" s="1">
        <v>126.9599385690065</v>
      </c>
      <c r="G91" s="2">
        <v>113776.53116581459</v>
      </c>
      <c r="H91" s="1" t="s">
        <v>466</v>
      </c>
      <c r="I91" s="3" cm="1">
        <f t="array" ref="I91">_xlfn.IFS(Tabla1[[#This Row],[Consumo_kWh_Mensual]]&lt;$B$5,NA(),Tabla1[[#This Row],[Consumo_kWh_Mensual]]&gt;$B$6,NA(),Tabla1[[#This Row],[Consumo_kWh_Mensual]]&lt;$B$6,Tabla1[[#This Row],[Consumo_kWh_Mensual]])</f>
        <v>183.51053413841069</v>
      </c>
      <c r="J91" s="3" cm="1">
        <f t="array" ref="J91">_xlfn.IFS(Tabla1[[#This Row],[Area_m2]]&lt;$C$5,NA(),Tabla1[[#This Row],[Area_m2]]&gt;$C$6,NA(),Tabla1[[#This Row],[Area_m2]]&lt;$C$6,Tabla1[[#This Row],[Area_m2]])</f>
        <v>126.9599385690065</v>
      </c>
      <c r="K91" s="2" cm="1">
        <f t="array" ref="K91">_xlfn.IFS(Tabla1[[#This Row],[Factura_Mensual_COP]]&lt;$D$5,NA(),Tabla1[[#This Row],[Factura_Mensual_COP]]&gt;$D$6,NA(),Tabla1[[#This Row],[Factura_Mensual_COP]]&lt;$D$6,Tabla1[[#This Row],[Factura_Mensual_COP]])</f>
        <v>113776.53116581459</v>
      </c>
    </row>
    <row r="92" spans="1:11" x14ac:dyDescent="0.3">
      <c r="A92" s="1" t="s">
        <v>91</v>
      </c>
      <c r="B92" s="1" t="s">
        <v>458</v>
      </c>
      <c r="C92" s="3">
        <v>238.35797201392751</v>
      </c>
      <c r="D92" s="1">
        <v>5</v>
      </c>
      <c r="E92" s="1" t="s">
        <v>464</v>
      </c>
      <c r="F92" s="1">
        <v>110.8894967741558</v>
      </c>
      <c r="G92" s="2">
        <v>147781.94264863501</v>
      </c>
      <c r="H92" s="1" t="s">
        <v>466</v>
      </c>
      <c r="I92" s="3" cm="1">
        <f t="array" ref="I92">_xlfn.IFS(Tabla1[[#This Row],[Consumo_kWh_Mensual]]&lt;$B$5,NA(),Tabla1[[#This Row],[Consumo_kWh_Mensual]]&gt;$B$6,NA(),Tabla1[[#This Row],[Consumo_kWh_Mensual]]&lt;$B$6,Tabla1[[#This Row],[Consumo_kWh_Mensual]])</f>
        <v>238.35797201392751</v>
      </c>
      <c r="J92" s="3" cm="1">
        <f t="array" ref="J92">_xlfn.IFS(Tabla1[[#This Row],[Area_m2]]&lt;$C$5,NA(),Tabla1[[#This Row],[Area_m2]]&gt;$C$6,NA(),Tabla1[[#This Row],[Area_m2]]&lt;$C$6,Tabla1[[#This Row],[Area_m2]])</f>
        <v>110.8894967741558</v>
      </c>
      <c r="K92" s="2" cm="1">
        <f t="array" ref="K92">_xlfn.IFS(Tabla1[[#This Row],[Factura_Mensual_COP]]&lt;$D$5,NA(),Tabla1[[#This Row],[Factura_Mensual_COP]]&gt;$D$6,NA(),Tabla1[[#This Row],[Factura_Mensual_COP]]&lt;$D$6,Tabla1[[#This Row],[Factura_Mensual_COP]])</f>
        <v>147781.94264863501</v>
      </c>
    </row>
    <row r="93" spans="1:11" x14ac:dyDescent="0.3">
      <c r="A93" s="1" t="s">
        <v>92</v>
      </c>
      <c r="B93" s="1" t="s">
        <v>458</v>
      </c>
      <c r="C93" s="3">
        <v>184.18812509940111</v>
      </c>
      <c r="D93" s="1">
        <v>5</v>
      </c>
      <c r="E93" s="1" t="s">
        <v>463</v>
      </c>
      <c r="F93" s="1">
        <v>72.293728062764799</v>
      </c>
      <c r="G93" s="2">
        <v>114196.6375616287</v>
      </c>
      <c r="H93" s="1" t="s">
        <v>466</v>
      </c>
      <c r="I93" s="3" cm="1">
        <f t="array" ref="I93">_xlfn.IFS(Tabla1[[#This Row],[Consumo_kWh_Mensual]]&lt;$B$5,NA(),Tabla1[[#This Row],[Consumo_kWh_Mensual]]&gt;$B$6,NA(),Tabla1[[#This Row],[Consumo_kWh_Mensual]]&lt;$B$6,Tabla1[[#This Row],[Consumo_kWh_Mensual]])</f>
        <v>184.18812509940111</v>
      </c>
      <c r="J93" s="3" cm="1">
        <f t="array" ref="J93">_xlfn.IFS(Tabla1[[#This Row],[Area_m2]]&lt;$C$5,NA(),Tabla1[[#This Row],[Area_m2]]&gt;$C$6,NA(),Tabla1[[#This Row],[Area_m2]]&lt;$C$6,Tabla1[[#This Row],[Area_m2]])</f>
        <v>72.293728062764799</v>
      </c>
      <c r="K93" s="2" cm="1">
        <f t="array" ref="K93">_xlfn.IFS(Tabla1[[#This Row],[Factura_Mensual_COP]]&lt;$D$5,NA(),Tabla1[[#This Row],[Factura_Mensual_COP]]&gt;$D$6,NA(),Tabla1[[#This Row],[Factura_Mensual_COP]]&lt;$D$6,Tabla1[[#This Row],[Factura_Mensual_COP]])</f>
        <v>114196.6375616287</v>
      </c>
    </row>
    <row r="94" spans="1:11" x14ac:dyDescent="0.3">
      <c r="A94" s="1" t="s">
        <v>93</v>
      </c>
      <c r="B94" s="1" t="s">
        <v>458</v>
      </c>
      <c r="C94" s="3">
        <v>275.16100896872109</v>
      </c>
      <c r="D94" s="1">
        <v>3</v>
      </c>
      <c r="E94" s="1" t="s">
        <v>462</v>
      </c>
      <c r="F94" s="1">
        <v>55.243690023463017</v>
      </c>
      <c r="G94" s="2">
        <v>170599.8255606071</v>
      </c>
      <c r="H94" s="1" t="s">
        <v>467</v>
      </c>
      <c r="I94" s="3" cm="1">
        <f t="array" ref="I94">_xlfn.IFS(Tabla1[[#This Row],[Consumo_kWh_Mensual]]&lt;$B$5,NA(),Tabla1[[#This Row],[Consumo_kWh_Mensual]]&gt;$B$6,NA(),Tabla1[[#This Row],[Consumo_kWh_Mensual]]&lt;$B$6,Tabla1[[#This Row],[Consumo_kWh_Mensual]])</f>
        <v>275.16100896872109</v>
      </c>
      <c r="J94" s="3" cm="1">
        <f t="array" ref="J94">_xlfn.IFS(Tabla1[[#This Row],[Area_m2]]&lt;$C$5,NA(),Tabla1[[#This Row],[Area_m2]]&gt;$C$6,NA(),Tabla1[[#This Row],[Area_m2]]&lt;$C$6,Tabla1[[#This Row],[Area_m2]])</f>
        <v>55.243690023463017</v>
      </c>
      <c r="K94" s="2" cm="1">
        <f t="array" ref="K94">_xlfn.IFS(Tabla1[[#This Row],[Factura_Mensual_COP]]&lt;$D$5,NA(),Tabla1[[#This Row],[Factura_Mensual_COP]]&gt;$D$6,NA(),Tabla1[[#This Row],[Factura_Mensual_COP]]&lt;$D$6,Tabla1[[#This Row],[Factura_Mensual_COP]])</f>
        <v>170599.8255606071</v>
      </c>
    </row>
    <row r="95" spans="1:11" x14ac:dyDescent="0.3">
      <c r="A95" s="1" t="s">
        <v>94</v>
      </c>
      <c r="B95" s="1" t="s">
        <v>458</v>
      </c>
      <c r="C95" s="3">
        <v>206.77736088011511</v>
      </c>
      <c r="D95" s="1">
        <v>4</v>
      </c>
      <c r="E95" s="1" t="s">
        <v>464</v>
      </c>
      <c r="F95" s="1">
        <v>102.72484634238531</v>
      </c>
      <c r="G95" s="2">
        <v>128201.9637456714</v>
      </c>
      <c r="H95" s="1" t="s">
        <v>466</v>
      </c>
      <c r="I95" s="3" cm="1">
        <f t="array" ref="I95">_xlfn.IFS(Tabla1[[#This Row],[Consumo_kWh_Mensual]]&lt;$B$5,NA(),Tabla1[[#This Row],[Consumo_kWh_Mensual]]&gt;$B$6,NA(),Tabla1[[#This Row],[Consumo_kWh_Mensual]]&lt;$B$6,Tabla1[[#This Row],[Consumo_kWh_Mensual]])</f>
        <v>206.77736088011511</v>
      </c>
      <c r="J95" s="3" cm="1">
        <f t="array" ref="J95">_xlfn.IFS(Tabla1[[#This Row],[Area_m2]]&lt;$C$5,NA(),Tabla1[[#This Row],[Area_m2]]&gt;$C$6,NA(),Tabla1[[#This Row],[Area_m2]]&lt;$C$6,Tabla1[[#This Row],[Area_m2]])</f>
        <v>102.72484634238531</v>
      </c>
      <c r="K95" s="2" cm="1">
        <f t="array" ref="K95">_xlfn.IFS(Tabla1[[#This Row],[Factura_Mensual_COP]]&lt;$D$5,NA(),Tabla1[[#This Row],[Factura_Mensual_COP]]&gt;$D$6,NA(),Tabla1[[#This Row],[Factura_Mensual_COP]]&lt;$D$6,Tabla1[[#This Row],[Factura_Mensual_COP]])</f>
        <v>128201.9637456714</v>
      </c>
    </row>
    <row r="96" spans="1:11" x14ac:dyDescent="0.3">
      <c r="A96" s="1" t="s">
        <v>95</v>
      </c>
      <c r="B96" s="1" t="s">
        <v>458</v>
      </c>
      <c r="C96" s="3">
        <v>139.86151036099889</v>
      </c>
      <c r="D96" s="1">
        <v>2</v>
      </c>
      <c r="E96" s="1" t="s">
        <v>464</v>
      </c>
      <c r="F96" s="1">
        <v>62.638315491910248</v>
      </c>
      <c r="G96" s="2">
        <v>86714.13642381932</v>
      </c>
      <c r="H96" s="1" t="s">
        <v>466</v>
      </c>
      <c r="I96" s="3" cm="1">
        <f t="array" ref="I96">_xlfn.IFS(Tabla1[[#This Row],[Consumo_kWh_Mensual]]&lt;$B$5,NA(),Tabla1[[#This Row],[Consumo_kWh_Mensual]]&gt;$B$6,NA(),Tabla1[[#This Row],[Consumo_kWh_Mensual]]&lt;$B$6,Tabla1[[#This Row],[Consumo_kWh_Mensual]])</f>
        <v>139.86151036099889</v>
      </c>
      <c r="J96" s="3" cm="1">
        <f t="array" ref="J96">_xlfn.IFS(Tabla1[[#This Row],[Area_m2]]&lt;$C$5,NA(),Tabla1[[#This Row],[Area_m2]]&gt;$C$6,NA(),Tabla1[[#This Row],[Area_m2]]&lt;$C$6,Tabla1[[#This Row],[Area_m2]])</f>
        <v>62.638315491910248</v>
      </c>
      <c r="K96" s="2" cm="1">
        <f t="array" ref="K96">_xlfn.IFS(Tabla1[[#This Row],[Factura_Mensual_COP]]&lt;$D$5,NA(),Tabla1[[#This Row],[Factura_Mensual_COP]]&gt;$D$6,NA(),Tabla1[[#This Row],[Factura_Mensual_COP]]&lt;$D$6,Tabla1[[#This Row],[Factura_Mensual_COP]])</f>
        <v>86714.13642381932</v>
      </c>
    </row>
    <row r="97" spans="1:11" x14ac:dyDescent="0.3">
      <c r="A97" s="1" t="s">
        <v>96</v>
      </c>
      <c r="B97" s="1" t="s">
        <v>458</v>
      </c>
      <c r="C97" s="3">
        <v>186.61797471800531</v>
      </c>
      <c r="D97" s="1">
        <v>2</v>
      </c>
      <c r="E97" s="1" t="s">
        <v>464</v>
      </c>
      <c r="F97" s="1">
        <v>71.399492283001678</v>
      </c>
      <c r="G97" s="2">
        <v>115703.1443251633</v>
      </c>
      <c r="H97" s="1" t="s">
        <v>466</v>
      </c>
      <c r="I97" s="3" cm="1">
        <f t="array" ref="I97">_xlfn.IFS(Tabla1[[#This Row],[Consumo_kWh_Mensual]]&lt;$B$5,NA(),Tabla1[[#This Row],[Consumo_kWh_Mensual]]&gt;$B$6,NA(),Tabla1[[#This Row],[Consumo_kWh_Mensual]]&lt;$B$6,Tabla1[[#This Row],[Consumo_kWh_Mensual]])</f>
        <v>186.61797471800531</v>
      </c>
      <c r="J97" s="3" cm="1">
        <f t="array" ref="J97">_xlfn.IFS(Tabla1[[#This Row],[Area_m2]]&lt;$C$5,NA(),Tabla1[[#This Row],[Area_m2]]&gt;$C$6,NA(),Tabla1[[#This Row],[Area_m2]]&lt;$C$6,Tabla1[[#This Row],[Area_m2]])</f>
        <v>71.399492283001678</v>
      </c>
      <c r="K97" s="2" cm="1">
        <f t="array" ref="K97">_xlfn.IFS(Tabla1[[#This Row],[Factura_Mensual_COP]]&lt;$D$5,NA(),Tabla1[[#This Row],[Factura_Mensual_COP]]&gt;$D$6,NA(),Tabla1[[#This Row],[Factura_Mensual_COP]]&lt;$D$6,Tabla1[[#This Row],[Factura_Mensual_COP]])</f>
        <v>115703.1443251633</v>
      </c>
    </row>
    <row r="98" spans="1:11" x14ac:dyDescent="0.3">
      <c r="A98" s="1" t="s">
        <v>97</v>
      </c>
      <c r="B98" s="1" t="s">
        <v>458</v>
      </c>
      <c r="C98" s="3">
        <v>233.09942803119989</v>
      </c>
      <c r="D98" s="1">
        <v>1</v>
      </c>
      <c r="E98" s="1" t="s">
        <v>464</v>
      </c>
      <c r="F98" s="1">
        <v>70.709405027100644</v>
      </c>
      <c r="G98" s="2">
        <v>144521.64537934391</v>
      </c>
      <c r="H98" s="1" t="s">
        <v>466</v>
      </c>
      <c r="I98" s="3" cm="1">
        <f t="array" ref="I98">_xlfn.IFS(Tabla1[[#This Row],[Consumo_kWh_Mensual]]&lt;$B$5,NA(),Tabla1[[#This Row],[Consumo_kWh_Mensual]]&gt;$B$6,NA(),Tabla1[[#This Row],[Consumo_kWh_Mensual]]&lt;$B$6,Tabla1[[#This Row],[Consumo_kWh_Mensual]])</f>
        <v>233.09942803119989</v>
      </c>
      <c r="J98" s="3" cm="1">
        <f t="array" ref="J98">_xlfn.IFS(Tabla1[[#This Row],[Area_m2]]&lt;$C$5,NA(),Tabla1[[#This Row],[Area_m2]]&gt;$C$6,NA(),Tabla1[[#This Row],[Area_m2]]&lt;$C$6,Tabla1[[#This Row],[Area_m2]])</f>
        <v>70.709405027100644</v>
      </c>
      <c r="K98" s="2" cm="1">
        <f t="array" ref="K98">_xlfn.IFS(Tabla1[[#This Row],[Factura_Mensual_COP]]&lt;$D$5,NA(),Tabla1[[#This Row],[Factura_Mensual_COP]]&gt;$D$6,NA(),Tabla1[[#This Row],[Factura_Mensual_COP]]&lt;$D$6,Tabla1[[#This Row],[Factura_Mensual_COP]])</f>
        <v>144521.64537934391</v>
      </c>
    </row>
    <row r="99" spans="1:11" x14ac:dyDescent="0.3">
      <c r="A99" s="1" t="s">
        <v>98</v>
      </c>
      <c r="B99" s="1" t="s">
        <v>458</v>
      </c>
      <c r="C99" s="3">
        <v>178.29471254405601</v>
      </c>
      <c r="D99" s="1">
        <v>3</v>
      </c>
      <c r="E99" s="1" t="s">
        <v>464</v>
      </c>
      <c r="F99" s="1">
        <v>45.671511081120563</v>
      </c>
      <c r="G99" s="2">
        <v>110542.7217773147</v>
      </c>
      <c r="H99" s="1" t="s">
        <v>466</v>
      </c>
      <c r="I99" s="3" cm="1">
        <f t="array" ref="I99">_xlfn.IFS(Tabla1[[#This Row],[Consumo_kWh_Mensual]]&lt;$B$5,NA(),Tabla1[[#This Row],[Consumo_kWh_Mensual]]&gt;$B$6,NA(),Tabla1[[#This Row],[Consumo_kWh_Mensual]]&lt;$B$6,Tabla1[[#This Row],[Consumo_kWh_Mensual]])</f>
        <v>178.29471254405601</v>
      </c>
      <c r="J99" s="3" cm="1">
        <f t="array" ref="J99">_xlfn.IFS(Tabla1[[#This Row],[Area_m2]]&lt;$C$5,NA(),Tabla1[[#This Row],[Area_m2]]&gt;$C$6,NA(),Tabla1[[#This Row],[Area_m2]]&lt;$C$6,Tabla1[[#This Row],[Area_m2]])</f>
        <v>45.671511081120563</v>
      </c>
      <c r="K99" s="2" cm="1">
        <f t="array" ref="K99">_xlfn.IFS(Tabla1[[#This Row],[Factura_Mensual_COP]]&lt;$D$5,NA(),Tabla1[[#This Row],[Factura_Mensual_COP]]&gt;$D$6,NA(),Tabla1[[#This Row],[Factura_Mensual_COP]]&lt;$D$6,Tabla1[[#This Row],[Factura_Mensual_COP]])</f>
        <v>110542.7217773147</v>
      </c>
    </row>
    <row r="100" spans="1:11" x14ac:dyDescent="0.3">
      <c r="A100" s="1" t="s">
        <v>99</v>
      </c>
      <c r="B100" s="1" t="s">
        <v>458</v>
      </c>
      <c r="C100" s="3">
        <v>233.975992525995</v>
      </c>
      <c r="D100" s="1">
        <v>4</v>
      </c>
      <c r="E100" s="1" t="s">
        <v>461</v>
      </c>
      <c r="F100" s="1">
        <v>86.14599041753219</v>
      </c>
      <c r="G100" s="2">
        <v>145065.11536611689</v>
      </c>
      <c r="H100" s="1" t="s">
        <v>466</v>
      </c>
      <c r="I100" s="3" cm="1">
        <f t="array" ref="I100">_xlfn.IFS(Tabla1[[#This Row],[Consumo_kWh_Mensual]]&lt;$B$5,NA(),Tabla1[[#This Row],[Consumo_kWh_Mensual]]&gt;$B$6,NA(),Tabla1[[#This Row],[Consumo_kWh_Mensual]]&lt;$B$6,Tabla1[[#This Row],[Consumo_kWh_Mensual]])</f>
        <v>233.975992525995</v>
      </c>
      <c r="J100" s="3" cm="1">
        <f t="array" ref="J100">_xlfn.IFS(Tabla1[[#This Row],[Area_m2]]&lt;$C$5,NA(),Tabla1[[#This Row],[Area_m2]]&gt;$C$6,NA(),Tabla1[[#This Row],[Area_m2]]&lt;$C$6,Tabla1[[#This Row],[Area_m2]])</f>
        <v>86.14599041753219</v>
      </c>
      <c r="K100" s="2" cm="1">
        <f t="array" ref="K100">_xlfn.IFS(Tabla1[[#This Row],[Factura_Mensual_COP]]&lt;$D$5,NA(),Tabla1[[#This Row],[Factura_Mensual_COP]]&gt;$D$6,NA(),Tabla1[[#This Row],[Factura_Mensual_COP]]&lt;$D$6,Tabla1[[#This Row],[Factura_Mensual_COP]])</f>
        <v>145065.11536611689</v>
      </c>
    </row>
    <row r="101" spans="1:11" x14ac:dyDescent="0.3">
      <c r="A101" s="1" t="s">
        <v>100</v>
      </c>
      <c r="B101" s="1" t="s">
        <v>458</v>
      </c>
      <c r="C101" s="3">
        <v>183.044637531316</v>
      </c>
      <c r="D101" s="1">
        <v>3</v>
      </c>
      <c r="E101" s="1" t="s">
        <v>462</v>
      </c>
      <c r="F101" s="1">
        <v>89.891997837634293</v>
      </c>
      <c r="G101" s="2">
        <v>113487.67526941589</v>
      </c>
      <c r="H101" s="1" t="s">
        <v>466</v>
      </c>
      <c r="I101" s="3" cm="1">
        <f t="array" ref="I101">_xlfn.IFS(Tabla1[[#This Row],[Consumo_kWh_Mensual]]&lt;$B$5,NA(),Tabla1[[#This Row],[Consumo_kWh_Mensual]]&gt;$B$6,NA(),Tabla1[[#This Row],[Consumo_kWh_Mensual]]&lt;$B$6,Tabla1[[#This Row],[Consumo_kWh_Mensual]])</f>
        <v>183.044637531316</v>
      </c>
      <c r="J101" s="3" cm="1">
        <f t="array" ref="J101">_xlfn.IFS(Tabla1[[#This Row],[Area_m2]]&lt;$C$5,NA(),Tabla1[[#This Row],[Area_m2]]&gt;$C$6,NA(),Tabla1[[#This Row],[Area_m2]]&lt;$C$6,Tabla1[[#This Row],[Area_m2]])</f>
        <v>89.891997837634293</v>
      </c>
      <c r="K101" s="2" cm="1">
        <f t="array" ref="K101">_xlfn.IFS(Tabla1[[#This Row],[Factura_Mensual_COP]]&lt;$D$5,NA(),Tabla1[[#This Row],[Factura_Mensual_COP]]&gt;$D$6,NA(),Tabla1[[#This Row],[Factura_Mensual_COP]]&lt;$D$6,Tabla1[[#This Row],[Factura_Mensual_COP]])</f>
        <v>113487.67526941589</v>
      </c>
    </row>
    <row r="102" spans="1:11" x14ac:dyDescent="0.3">
      <c r="A102" s="1" t="s">
        <v>101</v>
      </c>
      <c r="B102" s="1" t="s">
        <v>458</v>
      </c>
      <c r="C102" s="3">
        <v>178.74590436215109</v>
      </c>
      <c r="D102" s="1">
        <v>3</v>
      </c>
      <c r="E102" s="1" t="s">
        <v>461</v>
      </c>
      <c r="F102" s="1">
        <v>82.346547666175638</v>
      </c>
      <c r="G102" s="2">
        <v>110822.4607045337</v>
      </c>
      <c r="H102" s="1" t="s">
        <v>466</v>
      </c>
      <c r="I102" s="3" cm="1">
        <f t="array" ref="I102">_xlfn.IFS(Tabla1[[#This Row],[Consumo_kWh_Mensual]]&lt;$B$5,NA(),Tabla1[[#This Row],[Consumo_kWh_Mensual]]&gt;$B$6,NA(),Tabla1[[#This Row],[Consumo_kWh_Mensual]]&lt;$B$6,Tabla1[[#This Row],[Consumo_kWh_Mensual]])</f>
        <v>178.74590436215109</v>
      </c>
      <c r="J102" s="3" cm="1">
        <f t="array" ref="J102">_xlfn.IFS(Tabla1[[#This Row],[Area_m2]]&lt;$C$5,NA(),Tabla1[[#This Row],[Area_m2]]&gt;$C$6,NA(),Tabla1[[#This Row],[Area_m2]]&lt;$C$6,Tabla1[[#This Row],[Area_m2]])</f>
        <v>82.346547666175638</v>
      </c>
      <c r="K102" s="2" cm="1">
        <f t="array" ref="K102">_xlfn.IFS(Tabla1[[#This Row],[Factura_Mensual_COP]]&lt;$D$5,NA(),Tabla1[[#This Row],[Factura_Mensual_COP]]&gt;$D$6,NA(),Tabla1[[#This Row],[Factura_Mensual_COP]]&lt;$D$6,Tabla1[[#This Row],[Factura_Mensual_COP]])</f>
        <v>110822.4607045337</v>
      </c>
    </row>
    <row r="103" spans="1:11" x14ac:dyDescent="0.3">
      <c r="A103" s="1" t="s">
        <v>102</v>
      </c>
      <c r="B103" s="1" t="s">
        <v>458</v>
      </c>
      <c r="C103" s="3">
        <v>225.86869411954271</v>
      </c>
      <c r="D103" s="1">
        <v>4</v>
      </c>
      <c r="E103" s="1" t="s">
        <v>462</v>
      </c>
      <c r="F103" s="1">
        <v>57.776723745118048</v>
      </c>
      <c r="G103" s="2">
        <v>140038.59035411649</v>
      </c>
      <c r="H103" s="1" t="s">
        <v>466</v>
      </c>
      <c r="I103" s="3" cm="1">
        <f t="array" ref="I103">_xlfn.IFS(Tabla1[[#This Row],[Consumo_kWh_Mensual]]&lt;$B$5,NA(),Tabla1[[#This Row],[Consumo_kWh_Mensual]]&gt;$B$6,NA(),Tabla1[[#This Row],[Consumo_kWh_Mensual]]&lt;$B$6,Tabla1[[#This Row],[Consumo_kWh_Mensual]])</f>
        <v>225.86869411954271</v>
      </c>
      <c r="J103" s="3" cm="1">
        <f t="array" ref="J103">_xlfn.IFS(Tabla1[[#This Row],[Area_m2]]&lt;$C$5,NA(),Tabla1[[#This Row],[Area_m2]]&gt;$C$6,NA(),Tabla1[[#This Row],[Area_m2]]&lt;$C$6,Tabla1[[#This Row],[Area_m2]])</f>
        <v>57.776723745118048</v>
      </c>
      <c r="K103" s="2" cm="1">
        <f t="array" ref="K103">_xlfn.IFS(Tabla1[[#This Row],[Factura_Mensual_COP]]&lt;$D$5,NA(),Tabla1[[#This Row],[Factura_Mensual_COP]]&gt;$D$6,NA(),Tabla1[[#This Row],[Factura_Mensual_COP]]&lt;$D$6,Tabla1[[#This Row],[Factura_Mensual_COP]])</f>
        <v>140038.59035411649</v>
      </c>
    </row>
    <row r="104" spans="1:11" x14ac:dyDescent="0.3">
      <c r="A104" s="1" t="s">
        <v>103</v>
      </c>
      <c r="B104" s="1" t="s">
        <v>458</v>
      </c>
      <c r="C104" s="3">
        <v>258.32872842925968</v>
      </c>
      <c r="D104" s="1">
        <v>2</v>
      </c>
      <c r="E104" s="1" t="s">
        <v>462</v>
      </c>
      <c r="F104" s="1">
        <v>80.420076832655184</v>
      </c>
      <c r="G104" s="2">
        <v>160163.81162614099</v>
      </c>
      <c r="H104" s="1" t="s">
        <v>466</v>
      </c>
      <c r="I104" s="3" cm="1">
        <f t="array" ref="I104">_xlfn.IFS(Tabla1[[#This Row],[Consumo_kWh_Mensual]]&lt;$B$5,NA(),Tabla1[[#This Row],[Consumo_kWh_Mensual]]&gt;$B$6,NA(),Tabla1[[#This Row],[Consumo_kWh_Mensual]]&lt;$B$6,Tabla1[[#This Row],[Consumo_kWh_Mensual]])</f>
        <v>258.32872842925968</v>
      </c>
      <c r="J104" s="3" cm="1">
        <f t="array" ref="J104">_xlfn.IFS(Tabla1[[#This Row],[Area_m2]]&lt;$C$5,NA(),Tabla1[[#This Row],[Area_m2]]&gt;$C$6,NA(),Tabla1[[#This Row],[Area_m2]]&lt;$C$6,Tabla1[[#This Row],[Area_m2]])</f>
        <v>80.420076832655184</v>
      </c>
      <c r="K104" s="2" cm="1">
        <f t="array" ref="K104">_xlfn.IFS(Tabla1[[#This Row],[Factura_Mensual_COP]]&lt;$D$5,NA(),Tabla1[[#This Row],[Factura_Mensual_COP]]&gt;$D$6,NA(),Tabla1[[#This Row],[Factura_Mensual_COP]]&lt;$D$6,Tabla1[[#This Row],[Factura_Mensual_COP]])</f>
        <v>160163.81162614099</v>
      </c>
    </row>
    <row r="105" spans="1:11" x14ac:dyDescent="0.3">
      <c r="A105" s="1" t="s">
        <v>104</v>
      </c>
      <c r="B105" s="1" t="s">
        <v>458</v>
      </c>
      <c r="C105" s="3">
        <v>203.52251338395581</v>
      </c>
      <c r="D105" s="1">
        <v>3</v>
      </c>
      <c r="E105" s="1" t="s">
        <v>463</v>
      </c>
      <c r="F105" s="1">
        <v>77.509495048126311</v>
      </c>
      <c r="G105" s="2">
        <v>126183.9582980526</v>
      </c>
      <c r="H105" s="1" t="s">
        <v>466</v>
      </c>
      <c r="I105" s="3" cm="1">
        <f t="array" ref="I105">_xlfn.IFS(Tabla1[[#This Row],[Consumo_kWh_Mensual]]&lt;$B$5,NA(),Tabla1[[#This Row],[Consumo_kWh_Mensual]]&gt;$B$6,NA(),Tabla1[[#This Row],[Consumo_kWh_Mensual]]&lt;$B$6,Tabla1[[#This Row],[Consumo_kWh_Mensual]])</f>
        <v>203.52251338395581</v>
      </c>
      <c r="J105" s="3" cm="1">
        <f t="array" ref="J105">_xlfn.IFS(Tabla1[[#This Row],[Area_m2]]&lt;$C$5,NA(),Tabla1[[#This Row],[Area_m2]]&gt;$C$6,NA(),Tabla1[[#This Row],[Area_m2]]&lt;$C$6,Tabla1[[#This Row],[Area_m2]])</f>
        <v>77.509495048126311</v>
      </c>
      <c r="K105" s="2" cm="1">
        <f t="array" ref="K105">_xlfn.IFS(Tabla1[[#This Row],[Factura_Mensual_COP]]&lt;$D$5,NA(),Tabla1[[#This Row],[Factura_Mensual_COP]]&gt;$D$6,NA(),Tabla1[[#This Row],[Factura_Mensual_COP]]&lt;$D$6,Tabla1[[#This Row],[Factura_Mensual_COP]])</f>
        <v>126183.9582980526</v>
      </c>
    </row>
    <row r="106" spans="1:11" x14ac:dyDescent="0.3">
      <c r="A106" s="1" t="s">
        <v>105</v>
      </c>
      <c r="B106" s="1" t="s">
        <v>458</v>
      </c>
      <c r="C106" s="3">
        <v>294.73905839039821</v>
      </c>
      <c r="D106" s="1">
        <v>3</v>
      </c>
      <c r="E106" s="1" t="s">
        <v>462</v>
      </c>
      <c r="F106" s="1">
        <v>101.3045416509384</v>
      </c>
      <c r="G106" s="2">
        <v>182738.2162020469</v>
      </c>
      <c r="H106" s="1" t="s">
        <v>467</v>
      </c>
      <c r="I106" s="3" cm="1">
        <f t="array" ref="I106">_xlfn.IFS(Tabla1[[#This Row],[Consumo_kWh_Mensual]]&lt;$B$5,NA(),Tabla1[[#This Row],[Consumo_kWh_Mensual]]&gt;$B$6,NA(),Tabla1[[#This Row],[Consumo_kWh_Mensual]]&lt;$B$6,Tabla1[[#This Row],[Consumo_kWh_Mensual]])</f>
        <v>294.73905839039821</v>
      </c>
      <c r="J106" s="3" cm="1">
        <f t="array" ref="J106">_xlfn.IFS(Tabla1[[#This Row],[Area_m2]]&lt;$C$5,NA(),Tabla1[[#This Row],[Area_m2]]&gt;$C$6,NA(),Tabla1[[#This Row],[Area_m2]]&lt;$C$6,Tabla1[[#This Row],[Area_m2]])</f>
        <v>101.3045416509384</v>
      </c>
      <c r="K106" s="2" cm="1">
        <f t="array" ref="K106">_xlfn.IFS(Tabla1[[#This Row],[Factura_Mensual_COP]]&lt;$D$5,NA(),Tabla1[[#This Row],[Factura_Mensual_COP]]&gt;$D$6,NA(),Tabla1[[#This Row],[Factura_Mensual_COP]]&lt;$D$6,Tabla1[[#This Row],[Factura_Mensual_COP]])</f>
        <v>182738.2162020469</v>
      </c>
    </row>
    <row r="107" spans="1:11" x14ac:dyDescent="0.3">
      <c r="A107" s="1" t="s">
        <v>106</v>
      </c>
      <c r="B107" s="1" t="s">
        <v>458</v>
      </c>
      <c r="C107" s="3">
        <v>247.41250690149101</v>
      </c>
      <c r="D107" s="1">
        <v>2</v>
      </c>
      <c r="E107" s="1" t="s">
        <v>461</v>
      </c>
      <c r="F107" s="1">
        <v>122.86410376227779</v>
      </c>
      <c r="G107" s="2">
        <v>153395.7542789244</v>
      </c>
      <c r="H107" s="1" t="s">
        <v>466</v>
      </c>
      <c r="I107" s="3" cm="1">
        <f t="array" ref="I107">_xlfn.IFS(Tabla1[[#This Row],[Consumo_kWh_Mensual]]&lt;$B$5,NA(),Tabla1[[#This Row],[Consumo_kWh_Mensual]]&gt;$B$6,NA(),Tabla1[[#This Row],[Consumo_kWh_Mensual]]&lt;$B$6,Tabla1[[#This Row],[Consumo_kWh_Mensual]])</f>
        <v>247.41250690149101</v>
      </c>
      <c r="J107" s="3" cm="1">
        <f t="array" ref="J107">_xlfn.IFS(Tabla1[[#This Row],[Area_m2]]&lt;$C$5,NA(),Tabla1[[#This Row],[Area_m2]]&gt;$C$6,NA(),Tabla1[[#This Row],[Area_m2]]&lt;$C$6,Tabla1[[#This Row],[Area_m2]])</f>
        <v>122.86410376227779</v>
      </c>
      <c r="K107" s="2" cm="1">
        <f t="array" ref="K107">_xlfn.IFS(Tabla1[[#This Row],[Factura_Mensual_COP]]&lt;$D$5,NA(),Tabla1[[#This Row],[Factura_Mensual_COP]]&gt;$D$6,NA(),Tabla1[[#This Row],[Factura_Mensual_COP]]&lt;$D$6,Tabla1[[#This Row],[Factura_Mensual_COP]])</f>
        <v>153395.7542789244</v>
      </c>
    </row>
    <row r="108" spans="1:11" x14ac:dyDescent="0.3">
      <c r="A108" s="1" t="s">
        <v>107</v>
      </c>
      <c r="B108" s="1" t="s">
        <v>458</v>
      </c>
      <c r="C108" s="3">
        <v>217.44718902312931</v>
      </c>
      <c r="D108" s="1">
        <v>1</v>
      </c>
      <c r="E108" s="1" t="s">
        <v>464</v>
      </c>
      <c r="F108" s="1">
        <v>92.566910185285593</v>
      </c>
      <c r="G108" s="2">
        <v>134817.2571943402</v>
      </c>
      <c r="H108" s="1" t="s">
        <v>466</v>
      </c>
      <c r="I108" s="3" cm="1">
        <f t="array" ref="I108">_xlfn.IFS(Tabla1[[#This Row],[Consumo_kWh_Mensual]]&lt;$B$5,NA(),Tabla1[[#This Row],[Consumo_kWh_Mensual]]&gt;$B$6,NA(),Tabla1[[#This Row],[Consumo_kWh_Mensual]]&lt;$B$6,Tabla1[[#This Row],[Consumo_kWh_Mensual]])</f>
        <v>217.44718902312931</v>
      </c>
      <c r="J108" s="3" cm="1">
        <f t="array" ref="J108">_xlfn.IFS(Tabla1[[#This Row],[Area_m2]]&lt;$C$5,NA(),Tabla1[[#This Row],[Area_m2]]&gt;$C$6,NA(),Tabla1[[#This Row],[Area_m2]]&lt;$C$6,Tabla1[[#This Row],[Area_m2]])</f>
        <v>92.566910185285593</v>
      </c>
      <c r="K108" s="2" cm="1">
        <f t="array" ref="K108">_xlfn.IFS(Tabla1[[#This Row],[Factura_Mensual_COP]]&lt;$D$5,NA(),Tabla1[[#This Row],[Factura_Mensual_COP]]&gt;$D$6,NA(),Tabla1[[#This Row],[Factura_Mensual_COP]]&lt;$D$6,Tabla1[[#This Row],[Factura_Mensual_COP]])</f>
        <v>134817.2571943402</v>
      </c>
    </row>
    <row r="109" spans="1:11" x14ac:dyDescent="0.3">
      <c r="A109" s="1" t="s">
        <v>108</v>
      </c>
      <c r="B109" s="1" t="s">
        <v>458</v>
      </c>
      <c r="C109" s="3">
        <v>288.81999455273439</v>
      </c>
      <c r="D109" s="1">
        <v>5</v>
      </c>
      <c r="E109" s="1" t="s">
        <v>465</v>
      </c>
      <c r="F109" s="1">
        <v>88.091657902350491</v>
      </c>
      <c r="G109" s="2">
        <v>179068.39662269529</v>
      </c>
      <c r="H109" s="1" t="s">
        <v>467</v>
      </c>
      <c r="I109" s="3" cm="1">
        <f t="array" ref="I109">_xlfn.IFS(Tabla1[[#This Row],[Consumo_kWh_Mensual]]&lt;$B$5,NA(),Tabla1[[#This Row],[Consumo_kWh_Mensual]]&gt;$B$6,NA(),Tabla1[[#This Row],[Consumo_kWh_Mensual]]&lt;$B$6,Tabla1[[#This Row],[Consumo_kWh_Mensual]])</f>
        <v>288.81999455273439</v>
      </c>
      <c r="J109" s="3" cm="1">
        <f t="array" ref="J109">_xlfn.IFS(Tabla1[[#This Row],[Area_m2]]&lt;$C$5,NA(),Tabla1[[#This Row],[Area_m2]]&gt;$C$6,NA(),Tabla1[[#This Row],[Area_m2]]&lt;$C$6,Tabla1[[#This Row],[Area_m2]])</f>
        <v>88.091657902350491</v>
      </c>
      <c r="K109" s="2" cm="1">
        <f t="array" ref="K109">_xlfn.IFS(Tabla1[[#This Row],[Factura_Mensual_COP]]&lt;$D$5,NA(),Tabla1[[#This Row],[Factura_Mensual_COP]]&gt;$D$6,NA(),Tabla1[[#This Row],[Factura_Mensual_COP]]&lt;$D$6,Tabla1[[#This Row],[Factura_Mensual_COP]])</f>
        <v>179068.39662269529</v>
      </c>
    </row>
    <row r="110" spans="1:11" x14ac:dyDescent="0.3">
      <c r="A110" s="1" t="s">
        <v>109</v>
      </c>
      <c r="B110" s="1" t="s">
        <v>458</v>
      </c>
      <c r="C110" s="3">
        <v>216.8304804885255</v>
      </c>
      <c r="D110" s="1">
        <v>2</v>
      </c>
      <c r="E110" s="1" t="s">
        <v>461</v>
      </c>
      <c r="F110" s="1">
        <v>107.15761576199981</v>
      </c>
      <c r="G110" s="2">
        <v>134434.8979028858</v>
      </c>
      <c r="H110" s="1" t="s">
        <v>466</v>
      </c>
      <c r="I110" s="3" cm="1">
        <f t="array" ref="I110">_xlfn.IFS(Tabla1[[#This Row],[Consumo_kWh_Mensual]]&lt;$B$5,NA(),Tabla1[[#This Row],[Consumo_kWh_Mensual]]&gt;$B$6,NA(),Tabla1[[#This Row],[Consumo_kWh_Mensual]]&lt;$B$6,Tabla1[[#This Row],[Consumo_kWh_Mensual]])</f>
        <v>216.8304804885255</v>
      </c>
      <c r="J110" s="3" cm="1">
        <f t="array" ref="J110">_xlfn.IFS(Tabla1[[#This Row],[Area_m2]]&lt;$C$5,NA(),Tabla1[[#This Row],[Area_m2]]&gt;$C$6,NA(),Tabla1[[#This Row],[Area_m2]]&lt;$C$6,Tabla1[[#This Row],[Area_m2]])</f>
        <v>107.15761576199981</v>
      </c>
      <c r="K110" s="2" cm="1">
        <f t="array" ref="K110">_xlfn.IFS(Tabla1[[#This Row],[Factura_Mensual_COP]]&lt;$D$5,NA(),Tabla1[[#This Row],[Factura_Mensual_COP]]&gt;$D$6,NA(),Tabla1[[#This Row],[Factura_Mensual_COP]]&lt;$D$6,Tabla1[[#This Row],[Factura_Mensual_COP]])</f>
        <v>134434.8979028858</v>
      </c>
    </row>
    <row r="111" spans="1:11" x14ac:dyDescent="0.3">
      <c r="A111" s="1" t="s">
        <v>110</v>
      </c>
      <c r="B111" s="1" t="s">
        <v>458</v>
      </c>
      <c r="C111" s="3">
        <v>149.6734635724882</v>
      </c>
      <c r="D111" s="1">
        <v>4</v>
      </c>
      <c r="E111" s="1" t="s">
        <v>464</v>
      </c>
      <c r="F111" s="1">
        <v>52.86429031162875</v>
      </c>
      <c r="G111" s="2">
        <v>92797.547414942688</v>
      </c>
      <c r="H111" s="1" t="s">
        <v>466</v>
      </c>
      <c r="I111" s="3" cm="1">
        <f t="array" ref="I111">_xlfn.IFS(Tabla1[[#This Row],[Consumo_kWh_Mensual]]&lt;$B$5,NA(),Tabla1[[#This Row],[Consumo_kWh_Mensual]]&gt;$B$6,NA(),Tabla1[[#This Row],[Consumo_kWh_Mensual]]&lt;$B$6,Tabla1[[#This Row],[Consumo_kWh_Mensual]])</f>
        <v>149.6734635724882</v>
      </c>
      <c r="J111" s="3" cm="1">
        <f t="array" ref="J111">_xlfn.IFS(Tabla1[[#This Row],[Area_m2]]&lt;$C$5,NA(),Tabla1[[#This Row],[Area_m2]]&gt;$C$6,NA(),Tabla1[[#This Row],[Area_m2]]&lt;$C$6,Tabla1[[#This Row],[Area_m2]])</f>
        <v>52.86429031162875</v>
      </c>
      <c r="K111" s="2" cm="1">
        <f t="array" ref="K111">_xlfn.IFS(Tabla1[[#This Row],[Factura_Mensual_COP]]&lt;$D$5,NA(),Tabla1[[#This Row],[Factura_Mensual_COP]]&gt;$D$6,NA(),Tabla1[[#This Row],[Factura_Mensual_COP]]&lt;$D$6,Tabla1[[#This Row],[Factura_Mensual_COP]])</f>
        <v>92797.547414942688</v>
      </c>
    </row>
    <row r="112" spans="1:11" x14ac:dyDescent="0.3">
      <c r="A112" s="1" t="s">
        <v>111</v>
      </c>
      <c r="B112" s="1" t="s">
        <v>458</v>
      </c>
      <c r="C112" s="3">
        <v>249.2612603045354</v>
      </c>
      <c r="D112" s="1">
        <v>5</v>
      </c>
      <c r="E112" s="1" t="s">
        <v>465</v>
      </c>
      <c r="F112" s="1">
        <v>70.45236538849359</v>
      </c>
      <c r="G112" s="2">
        <v>154541.98138881201</v>
      </c>
      <c r="H112" s="1" t="s">
        <v>467</v>
      </c>
      <c r="I112" s="3" cm="1">
        <f t="array" ref="I112">_xlfn.IFS(Tabla1[[#This Row],[Consumo_kWh_Mensual]]&lt;$B$5,NA(),Tabla1[[#This Row],[Consumo_kWh_Mensual]]&gt;$B$6,NA(),Tabla1[[#This Row],[Consumo_kWh_Mensual]]&lt;$B$6,Tabla1[[#This Row],[Consumo_kWh_Mensual]])</f>
        <v>249.2612603045354</v>
      </c>
      <c r="J112" s="3" cm="1">
        <f t="array" ref="J112">_xlfn.IFS(Tabla1[[#This Row],[Area_m2]]&lt;$C$5,NA(),Tabla1[[#This Row],[Area_m2]]&gt;$C$6,NA(),Tabla1[[#This Row],[Area_m2]]&lt;$C$6,Tabla1[[#This Row],[Area_m2]])</f>
        <v>70.45236538849359</v>
      </c>
      <c r="K112" s="2" cm="1">
        <f t="array" ref="K112">_xlfn.IFS(Tabla1[[#This Row],[Factura_Mensual_COP]]&lt;$D$5,NA(),Tabla1[[#This Row],[Factura_Mensual_COP]]&gt;$D$6,NA(),Tabla1[[#This Row],[Factura_Mensual_COP]]&lt;$D$6,Tabla1[[#This Row],[Factura_Mensual_COP]])</f>
        <v>154541.98138881201</v>
      </c>
    </row>
    <row r="113" spans="1:11" x14ac:dyDescent="0.3">
      <c r="A113" s="1" t="s">
        <v>112</v>
      </c>
      <c r="B113" s="1" t="s">
        <v>458</v>
      </c>
      <c r="C113" s="3">
        <v>75.402885167294471</v>
      </c>
      <c r="D113" s="1">
        <v>4</v>
      </c>
      <c r="E113" s="1" t="s">
        <v>462</v>
      </c>
      <c r="F113" s="1">
        <v>101.3895590408174</v>
      </c>
      <c r="G113" s="2">
        <v>46749.788803722571</v>
      </c>
      <c r="H113" s="1" t="s">
        <v>466</v>
      </c>
      <c r="I113" s="3" cm="1">
        <f t="array" ref="I113">_xlfn.IFS(Tabla1[[#This Row],[Consumo_kWh_Mensual]]&lt;$B$5,NA(),Tabla1[[#This Row],[Consumo_kWh_Mensual]]&gt;$B$6,NA(),Tabla1[[#This Row],[Consumo_kWh_Mensual]]&lt;$B$6,Tabla1[[#This Row],[Consumo_kWh_Mensual]])</f>
        <v>75.402885167294471</v>
      </c>
      <c r="J113" s="3" cm="1">
        <f t="array" ref="J113">_xlfn.IFS(Tabla1[[#This Row],[Area_m2]]&lt;$C$5,NA(),Tabla1[[#This Row],[Area_m2]]&gt;$C$6,NA(),Tabla1[[#This Row],[Area_m2]]&lt;$C$6,Tabla1[[#This Row],[Area_m2]])</f>
        <v>101.3895590408174</v>
      </c>
      <c r="K113" s="2" cm="1">
        <f t="array" ref="K113">_xlfn.IFS(Tabla1[[#This Row],[Factura_Mensual_COP]]&lt;$D$5,NA(),Tabla1[[#This Row],[Factura_Mensual_COP]]&gt;$D$6,NA(),Tabla1[[#This Row],[Factura_Mensual_COP]]&lt;$D$6,Tabla1[[#This Row],[Factura_Mensual_COP]])</f>
        <v>46749.788803722571</v>
      </c>
    </row>
    <row r="114" spans="1:11" x14ac:dyDescent="0.3">
      <c r="A114" s="1" t="s">
        <v>113</v>
      </c>
      <c r="B114" s="1" t="s">
        <v>458</v>
      </c>
      <c r="C114" s="3">
        <v>198.6544539358803</v>
      </c>
      <c r="D114" s="1">
        <v>3</v>
      </c>
      <c r="E114" s="1" t="s">
        <v>464</v>
      </c>
      <c r="F114" s="1">
        <v>109.50712433899101</v>
      </c>
      <c r="G114" s="2">
        <v>123165.7614402458</v>
      </c>
      <c r="H114" s="1" t="s">
        <v>466</v>
      </c>
      <c r="I114" s="3" cm="1">
        <f t="array" ref="I114">_xlfn.IFS(Tabla1[[#This Row],[Consumo_kWh_Mensual]]&lt;$B$5,NA(),Tabla1[[#This Row],[Consumo_kWh_Mensual]]&gt;$B$6,NA(),Tabla1[[#This Row],[Consumo_kWh_Mensual]]&lt;$B$6,Tabla1[[#This Row],[Consumo_kWh_Mensual]])</f>
        <v>198.6544539358803</v>
      </c>
      <c r="J114" s="3" cm="1">
        <f t="array" ref="J114">_xlfn.IFS(Tabla1[[#This Row],[Area_m2]]&lt;$C$5,NA(),Tabla1[[#This Row],[Area_m2]]&gt;$C$6,NA(),Tabla1[[#This Row],[Area_m2]]&lt;$C$6,Tabla1[[#This Row],[Area_m2]])</f>
        <v>109.50712433899101</v>
      </c>
      <c r="K114" s="2" cm="1">
        <f t="array" ref="K114">_xlfn.IFS(Tabla1[[#This Row],[Factura_Mensual_COP]]&lt;$D$5,NA(),Tabla1[[#This Row],[Factura_Mensual_COP]]&gt;$D$6,NA(),Tabla1[[#This Row],[Factura_Mensual_COP]]&lt;$D$6,Tabla1[[#This Row],[Factura_Mensual_COP]])</f>
        <v>123165.7614402458</v>
      </c>
    </row>
    <row r="115" spans="1:11" x14ac:dyDescent="0.3">
      <c r="A115" s="1" t="s">
        <v>114</v>
      </c>
      <c r="B115" s="1" t="s">
        <v>458</v>
      </c>
      <c r="C115" s="3">
        <v>136.53997227917401</v>
      </c>
      <c r="D115" s="1">
        <v>2</v>
      </c>
      <c r="E115" s="1" t="s">
        <v>464</v>
      </c>
      <c r="F115" s="1">
        <v>42.484427228721138</v>
      </c>
      <c r="G115" s="2">
        <v>84654.782813087906</v>
      </c>
      <c r="H115" s="1" t="s">
        <v>466</v>
      </c>
      <c r="I115" s="3" cm="1">
        <f t="array" ref="I115">_xlfn.IFS(Tabla1[[#This Row],[Consumo_kWh_Mensual]]&lt;$B$5,NA(),Tabla1[[#This Row],[Consumo_kWh_Mensual]]&gt;$B$6,NA(),Tabla1[[#This Row],[Consumo_kWh_Mensual]]&lt;$B$6,Tabla1[[#This Row],[Consumo_kWh_Mensual]])</f>
        <v>136.53997227917401</v>
      </c>
      <c r="J115" s="3" cm="1">
        <f t="array" ref="J115">_xlfn.IFS(Tabla1[[#This Row],[Area_m2]]&lt;$C$5,NA(),Tabla1[[#This Row],[Area_m2]]&gt;$C$6,NA(),Tabla1[[#This Row],[Area_m2]]&lt;$C$6,Tabla1[[#This Row],[Area_m2]])</f>
        <v>42.484427228721138</v>
      </c>
      <c r="K115" s="2" cm="1">
        <f t="array" ref="K115">_xlfn.IFS(Tabla1[[#This Row],[Factura_Mensual_COP]]&lt;$D$5,NA(),Tabla1[[#This Row],[Factura_Mensual_COP]]&gt;$D$6,NA(),Tabla1[[#This Row],[Factura_Mensual_COP]]&lt;$D$6,Tabla1[[#This Row],[Factura_Mensual_COP]])</f>
        <v>84654.782813087906</v>
      </c>
    </row>
    <row r="116" spans="1:11" x14ac:dyDescent="0.3">
      <c r="A116" s="1" t="s">
        <v>115</v>
      </c>
      <c r="B116" s="1" t="s">
        <v>458</v>
      </c>
      <c r="C116" s="3">
        <v>139.0594439327908</v>
      </c>
      <c r="D116" s="1">
        <v>2</v>
      </c>
      <c r="E116" s="1" t="s">
        <v>461</v>
      </c>
      <c r="F116" s="1">
        <v>79.036090289283734</v>
      </c>
      <c r="G116" s="2">
        <v>86216.855238330274</v>
      </c>
      <c r="H116" s="1" t="s">
        <v>466</v>
      </c>
      <c r="I116" s="3" cm="1">
        <f t="array" ref="I116">_xlfn.IFS(Tabla1[[#This Row],[Consumo_kWh_Mensual]]&lt;$B$5,NA(),Tabla1[[#This Row],[Consumo_kWh_Mensual]]&gt;$B$6,NA(),Tabla1[[#This Row],[Consumo_kWh_Mensual]]&lt;$B$6,Tabla1[[#This Row],[Consumo_kWh_Mensual]])</f>
        <v>139.0594439327908</v>
      </c>
      <c r="J116" s="3" cm="1">
        <f t="array" ref="J116">_xlfn.IFS(Tabla1[[#This Row],[Area_m2]]&lt;$C$5,NA(),Tabla1[[#This Row],[Area_m2]]&gt;$C$6,NA(),Tabla1[[#This Row],[Area_m2]]&lt;$C$6,Tabla1[[#This Row],[Area_m2]])</f>
        <v>79.036090289283734</v>
      </c>
      <c r="K116" s="2" cm="1">
        <f t="array" ref="K116">_xlfn.IFS(Tabla1[[#This Row],[Factura_Mensual_COP]]&lt;$D$5,NA(),Tabla1[[#This Row],[Factura_Mensual_COP]]&gt;$D$6,NA(),Tabla1[[#This Row],[Factura_Mensual_COP]]&lt;$D$6,Tabla1[[#This Row],[Factura_Mensual_COP]])</f>
        <v>86216.855238330274</v>
      </c>
    </row>
    <row r="117" spans="1:11" x14ac:dyDescent="0.3">
      <c r="A117" s="1" t="s">
        <v>116</v>
      </c>
      <c r="B117" s="1" t="s">
        <v>458</v>
      </c>
      <c r="C117" s="3">
        <v>213.28156765341771</v>
      </c>
      <c r="D117" s="1">
        <v>3</v>
      </c>
      <c r="E117" s="1" t="s">
        <v>463</v>
      </c>
      <c r="F117" s="1">
        <v>94.663467294887042</v>
      </c>
      <c r="G117" s="2">
        <v>132234.57194511901</v>
      </c>
      <c r="H117" s="1" t="s">
        <v>466</v>
      </c>
      <c r="I117" s="3" cm="1">
        <f t="array" ref="I117">_xlfn.IFS(Tabla1[[#This Row],[Consumo_kWh_Mensual]]&lt;$B$5,NA(),Tabla1[[#This Row],[Consumo_kWh_Mensual]]&gt;$B$6,NA(),Tabla1[[#This Row],[Consumo_kWh_Mensual]]&lt;$B$6,Tabla1[[#This Row],[Consumo_kWh_Mensual]])</f>
        <v>213.28156765341771</v>
      </c>
      <c r="J117" s="3" cm="1">
        <f t="array" ref="J117">_xlfn.IFS(Tabla1[[#This Row],[Area_m2]]&lt;$C$5,NA(),Tabla1[[#This Row],[Area_m2]]&gt;$C$6,NA(),Tabla1[[#This Row],[Area_m2]]&lt;$C$6,Tabla1[[#This Row],[Area_m2]])</f>
        <v>94.663467294887042</v>
      </c>
      <c r="K117" s="2" cm="1">
        <f t="array" ref="K117">_xlfn.IFS(Tabla1[[#This Row],[Factura_Mensual_COP]]&lt;$D$5,NA(),Tabla1[[#This Row],[Factura_Mensual_COP]]&gt;$D$6,NA(),Tabla1[[#This Row],[Factura_Mensual_COP]]&lt;$D$6,Tabla1[[#This Row],[Factura_Mensual_COP]])</f>
        <v>132234.57194511901</v>
      </c>
    </row>
    <row r="118" spans="1:11" x14ac:dyDescent="0.3">
      <c r="A118" s="1" t="s">
        <v>117</v>
      </c>
      <c r="B118" s="1" t="s">
        <v>458</v>
      </c>
      <c r="C118" s="3">
        <v>173.47439109258849</v>
      </c>
      <c r="D118" s="1">
        <v>2</v>
      </c>
      <c r="E118" s="1" t="s">
        <v>465</v>
      </c>
      <c r="F118" s="1">
        <v>88.034234441978825</v>
      </c>
      <c r="G118" s="2">
        <v>107554.1224774049</v>
      </c>
      <c r="H118" s="1" t="s">
        <v>466</v>
      </c>
      <c r="I118" s="3" cm="1">
        <f t="array" ref="I118">_xlfn.IFS(Tabla1[[#This Row],[Consumo_kWh_Mensual]]&lt;$B$5,NA(),Tabla1[[#This Row],[Consumo_kWh_Mensual]]&gt;$B$6,NA(),Tabla1[[#This Row],[Consumo_kWh_Mensual]]&lt;$B$6,Tabla1[[#This Row],[Consumo_kWh_Mensual]])</f>
        <v>173.47439109258849</v>
      </c>
      <c r="J118" s="3" cm="1">
        <f t="array" ref="J118">_xlfn.IFS(Tabla1[[#This Row],[Area_m2]]&lt;$C$5,NA(),Tabla1[[#This Row],[Area_m2]]&gt;$C$6,NA(),Tabla1[[#This Row],[Area_m2]]&lt;$C$6,Tabla1[[#This Row],[Area_m2]])</f>
        <v>88.034234441978825</v>
      </c>
      <c r="K118" s="2" cm="1">
        <f t="array" ref="K118">_xlfn.IFS(Tabla1[[#This Row],[Factura_Mensual_COP]]&lt;$D$5,NA(),Tabla1[[#This Row],[Factura_Mensual_COP]]&gt;$D$6,NA(),Tabla1[[#This Row],[Factura_Mensual_COP]]&lt;$D$6,Tabla1[[#This Row],[Factura_Mensual_COP]])</f>
        <v>107554.1224774049</v>
      </c>
    </row>
    <row r="119" spans="1:11" x14ac:dyDescent="0.3">
      <c r="A119" s="1" t="s">
        <v>118</v>
      </c>
      <c r="B119" s="1" t="s">
        <v>458</v>
      </c>
      <c r="C119" s="3">
        <v>193.445548908625</v>
      </c>
      <c r="D119" s="1">
        <v>1</v>
      </c>
      <c r="E119" s="1" t="s">
        <v>462</v>
      </c>
      <c r="F119" s="1">
        <v>80.2518480156359</v>
      </c>
      <c r="G119" s="2">
        <v>119936.24032334751</v>
      </c>
      <c r="H119" s="1" t="s">
        <v>466</v>
      </c>
      <c r="I119" s="3" cm="1">
        <f t="array" ref="I119">_xlfn.IFS(Tabla1[[#This Row],[Consumo_kWh_Mensual]]&lt;$B$5,NA(),Tabla1[[#This Row],[Consumo_kWh_Mensual]]&gt;$B$6,NA(),Tabla1[[#This Row],[Consumo_kWh_Mensual]]&lt;$B$6,Tabla1[[#This Row],[Consumo_kWh_Mensual]])</f>
        <v>193.445548908625</v>
      </c>
      <c r="J119" s="3" cm="1">
        <f t="array" ref="J119">_xlfn.IFS(Tabla1[[#This Row],[Area_m2]]&lt;$C$5,NA(),Tabla1[[#This Row],[Area_m2]]&gt;$C$6,NA(),Tabla1[[#This Row],[Area_m2]]&lt;$C$6,Tabla1[[#This Row],[Area_m2]])</f>
        <v>80.2518480156359</v>
      </c>
      <c r="K119" s="2" cm="1">
        <f t="array" ref="K119">_xlfn.IFS(Tabla1[[#This Row],[Factura_Mensual_COP]]&lt;$D$5,NA(),Tabla1[[#This Row],[Factura_Mensual_COP]]&gt;$D$6,NA(),Tabla1[[#This Row],[Factura_Mensual_COP]]&lt;$D$6,Tabla1[[#This Row],[Factura_Mensual_COP]])</f>
        <v>119936.24032334751</v>
      </c>
    </row>
    <row r="120" spans="1:11" x14ac:dyDescent="0.3">
      <c r="A120" s="1" t="s">
        <v>119</v>
      </c>
      <c r="B120" s="1" t="s">
        <v>458</v>
      </c>
      <c r="C120" s="3">
        <v>151.68481552259149</v>
      </c>
      <c r="D120" s="1">
        <v>2</v>
      </c>
      <c r="E120" s="1" t="s">
        <v>465</v>
      </c>
      <c r="F120" s="1">
        <v>84.344129557861294</v>
      </c>
      <c r="G120" s="2">
        <v>94044.585624006737</v>
      </c>
      <c r="H120" s="1" t="s">
        <v>466</v>
      </c>
      <c r="I120" s="3" cm="1">
        <f t="array" ref="I120">_xlfn.IFS(Tabla1[[#This Row],[Consumo_kWh_Mensual]]&lt;$B$5,NA(),Tabla1[[#This Row],[Consumo_kWh_Mensual]]&gt;$B$6,NA(),Tabla1[[#This Row],[Consumo_kWh_Mensual]]&lt;$B$6,Tabla1[[#This Row],[Consumo_kWh_Mensual]])</f>
        <v>151.68481552259149</v>
      </c>
      <c r="J120" s="3" cm="1">
        <f t="array" ref="J120">_xlfn.IFS(Tabla1[[#This Row],[Area_m2]]&lt;$C$5,NA(),Tabla1[[#This Row],[Area_m2]]&gt;$C$6,NA(),Tabla1[[#This Row],[Area_m2]]&lt;$C$6,Tabla1[[#This Row],[Area_m2]])</f>
        <v>84.344129557861294</v>
      </c>
      <c r="K120" s="2" cm="1">
        <f t="array" ref="K120">_xlfn.IFS(Tabla1[[#This Row],[Factura_Mensual_COP]]&lt;$D$5,NA(),Tabla1[[#This Row],[Factura_Mensual_COP]]&gt;$D$6,NA(),Tabla1[[#This Row],[Factura_Mensual_COP]]&lt;$D$6,Tabla1[[#This Row],[Factura_Mensual_COP]])</f>
        <v>94044.585624006737</v>
      </c>
    </row>
    <row r="121" spans="1:11" x14ac:dyDescent="0.3">
      <c r="A121" s="1" t="s">
        <v>120</v>
      </c>
      <c r="B121" s="1" t="s">
        <v>458</v>
      </c>
      <c r="C121" s="3">
        <v>154.08346790349759</v>
      </c>
      <c r="D121" s="1">
        <v>3</v>
      </c>
      <c r="E121" s="1" t="s">
        <v>462</v>
      </c>
      <c r="F121" s="1">
        <v>117.1993401297386</v>
      </c>
      <c r="G121" s="2">
        <v>95531.750100168545</v>
      </c>
      <c r="H121" s="1" t="s">
        <v>466</v>
      </c>
      <c r="I121" s="3" cm="1">
        <f t="array" ref="I121">_xlfn.IFS(Tabla1[[#This Row],[Consumo_kWh_Mensual]]&lt;$B$5,NA(),Tabla1[[#This Row],[Consumo_kWh_Mensual]]&gt;$B$6,NA(),Tabla1[[#This Row],[Consumo_kWh_Mensual]]&lt;$B$6,Tabla1[[#This Row],[Consumo_kWh_Mensual]])</f>
        <v>154.08346790349759</v>
      </c>
      <c r="J121" s="3" cm="1">
        <f t="array" ref="J121">_xlfn.IFS(Tabla1[[#This Row],[Area_m2]]&lt;$C$5,NA(),Tabla1[[#This Row],[Area_m2]]&gt;$C$6,NA(),Tabla1[[#This Row],[Area_m2]]&lt;$C$6,Tabla1[[#This Row],[Area_m2]])</f>
        <v>117.1993401297386</v>
      </c>
      <c r="K121" s="2" cm="1">
        <f t="array" ref="K121">_xlfn.IFS(Tabla1[[#This Row],[Factura_Mensual_COP]]&lt;$D$5,NA(),Tabla1[[#This Row],[Factura_Mensual_COP]]&gt;$D$6,NA(),Tabla1[[#This Row],[Factura_Mensual_COP]]&lt;$D$6,Tabla1[[#This Row],[Factura_Mensual_COP]])</f>
        <v>95531.750100168545</v>
      </c>
    </row>
    <row r="122" spans="1:11" x14ac:dyDescent="0.3">
      <c r="A122" s="1" t="s">
        <v>121</v>
      </c>
      <c r="B122" s="1" t="s">
        <v>458</v>
      </c>
      <c r="C122" s="3">
        <v>173.34408386222941</v>
      </c>
      <c r="D122" s="1">
        <v>3</v>
      </c>
      <c r="E122" s="1" t="s">
        <v>464</v>
      </c>
      <c r="F122" s="1">
        <v>99.526182529622048</v>
      </c>
      <c r="G122" s="2">
        <v>107473.3319945822</v>
      </c>
      <c r="H122" s="1" t="s">
        <v>466</v>
      </c>
      <c r="I122" s="3" cm="1">
        <f t="array" ref="I122">_xlfn.IFS(Tabla1[[#This Row],[Consumo_kWh_Mensual]]&lt;$B$5,NA(),Tabla1[[#This Row],[Consumo_kWh_Mensual]]&gt;$B$6,NA(),Tabla1[[#This Row],[Consumo_kWh_Mensual]]&lt;$B$6,Tabla1[[#This Row],[Consumo_kWh_Mensual]])</f>
        <v>173.34408386222941</v>
      </c>
      <c r="J122" s="3" cm="1">
        <f t="array" ref="J122">_xlfn.IFS(Tabla1[[#This Row],[Area_m2]]&lt;$C$5,NA(),Tabla1[[#This Row],[Area_m2]]&gt;$C$6,NA(),Tabla1[[#This Row],[Area_m2]]&lt;$C$6,Tabla1[[#This Row],[Area_m2]])</f>
        <v>99.526182529622048</v>
      </c>
      <c r="K122" s="2" cm="1">
        <f t="array" ref="K122">_xlfn.IFS(Tabla1[[#This Row],[Factura_Mensual_COP]]&lt;$D$5,NA(),Tabla1[[#This Row],[Factura_Mensual_COP]]&gt;$D$6,NA(),Tabla1[[#This Row],[Factura_Mensual_COP]]&lt;$D$6,Tabla1[[#This Row],[Factura_Mensual_COP]])</f>
        <v>107473.3319945822</v>
      </c>
    </row>
    <row r="123" spans="1:11" x14ac:dyDescent="0.3">
      <c r="A123" s="1" t="s">
        <v>122</v>
      </c>
      <c r="B123" s="1" t="s">
        <v>458</v>
      </c>
      <c r="C123" s="3">
        <v>170.53656250475379</v>
      </c>
      <c r="D123" s="1">
        <v>3</v>
      </c>
      <c r="E123" s="1" t="s">
        <v>464</v>
      </c>
      <c r="F123" s="1">
        <v>52.898840889641363</v>
      </c>
      <c r="G123" s="2">
        <v>105732.6687529473</v>
      </c>
      <c r="H123" s="1" t="s">
        <v>466</v>
      </c>
      <c r="I123" s="3" cm="1">
        <f t="array" ref="I123">_xlfn.IFS(Tabla1[[#This Row],[Consumo_kWh_Mensual]]&lt;$B$5,NA(),Tabla1[[#This Row],[Consumo_kWh_Mensual]]&gt;$B$6,NA(),Tabla1[[#This Row],[Consumo_kWh_Mensual]]&lt;$B$6,Tabla1[[#This Row],[Consumo_kWh_Mensual]])</f>
        <v>170.53656250475379</v>
      </c>
      <c r="J123" s="3" cm="1">
        <f t="array" ref="J123">_xlfn.IFS(Tabla1[[#This Row],[Area_m2]]&lt;$C$5,NA(),Tabla1[[#This Row],[Area_m2]]&gt;$C$6,NA(),Tabla1[[#This Row],[Area_m2]]&lt;$C$6,Tabla1[[#This Row],[Area_m2]])</f>
        <v>52.898840889641363</v>
      </c>
      <c r="K123" s="2" cm="1">
        <f t="array" ref="K123">_xlfn.IFS(Tabla1[[#This Row],[Factura_Mensual_COP]]&lt;$D$5,NA(),Tabla1[[#This Row],[Factura_Mensual_COP]]&gt;$D$6,NA(),Tabla1[[#This Row],[Factura_Mensual_COP]]&lt;$D$6,Tabla1[[#This Row],[Factura_Mensual_COP]])</f>
        <v>105732.6687529473</v>
      </c>
    </row>
    <row r="124" spans="1:11" x14ac:dyDescent="0.3">
      <c r="A124" s="1" t="s">
        <v>123</v>
      </c>
      <c r="B124" s="1" t="s">
        <v>458</v>
      </c>
      <c r="C124" s="3">
        <v>132.10588691810801</v>
      </c>
      <c r="D124" s="1">
        <v>2</v>
      </c>
      <c r="E124" s="1" t="s">
        <v>462</v>
      </c>
      <c r="F124" s="1">
        <v>53.243103523832431</v>
      </c>
      <c r="G124" s="2">
        <v>81905.649889226974</v>
      </c>
      <c r="H124" s="1" t="s">
        <v>466</v>
      </c>
      <c r="I124" s="3" cm="1">
        <f t="array" ref="I124">_xlfn.IFS(Tabla1[[#This Row],[Consumo_kWh_Mensual]]&lt;$B$5,NA(),Tabla1[[#This Row],[Consumo_kWh_Mensual]]&gt;$B$6,NA(),Tabla1[[#This Row],[Consumo_kWh_Mensual]]&lt;$B$6,Tabla1[[#This Row],[Consumo_kWh_Mensual]])</f>
        <v>132.10588691810801</v>
      </c>
      <c r="J124" s="3" cm="1">
        <f t="array" ref="J124">_xlfn.IFS(Tabla1[[#This Row],[Area_m2]]&lt;$C$5,NA(),Tabla1[[#This Row],[Area_m2]]&gt;$C$6,NA(),Tabla1[[#This Row],[Area_m2]]&lt;$C$6,Tabla1[[#This Row],[Area_m2]])</f>
        <v>53.243103523832431</v>
      </c>
      <c r="K124" s="2" cm="1">
        <f t="array" ref="K124">_xlfn.IFS(Tabla1[[#This Row],[Factura_Mensual_COP]]&lt;$D$5,NA(),Tabla1[[#This Row],[Factura_Mensual_COP]]&gt;$D$6,NA(),Tabla1[[#This Row],[Factura_Mensual_COP]]&lt;$D$6,Tabla1[[#This Row],[Factura_Mensual_COP]])</f>
        <v>81905.649889226974</v>
      </c>
    </row>
    <row r="125" spans="1:11" x14ac:dyDescent="0.3">
      <c r="A125" s="1" t="s">
        <v>124</v>
      </c>
      <c r="B125" s="1" t="s">
        <v>458</v>
      </c>
      <c r="C125" s="3">
        <v>200.50535854662959</v>
      </c>
      <c r="D125" s="1">
        <v>2</v>
      </c>
      <c r="E125" s="1" t="s">
        <v>463</v>
      </c>
      <c r="F125" s="1">
        <v>117.5234167843177</v>
      </c>
      <c r="G125" s="2">
        <v>124313.32229891029</v>
      </c>
      <c r="H125" s="1" t="s">
        <v>466</v>
      </c>
      <c r="I125" s="3" cm="1">
        <f t="array" ref="I125">_xlfn.IFS(Tabla1[[#This Row],[Consumo_kWh_Mensual]]&lt;$B$5,NA(),Tabla1[[#This Row],[Consumo_kWh_Mensual]]&gt;$B$6,NA(),Tabla1[[#This Row],[Consumo_kWh_Mensual]]&lt;$B$6,Tabla1[[#This Row],[Consumo_kWh_Mensual]])</f>
        <v>200.50535854662959</v>
      </c>
      <c r="J125" s="3" cm="1">
        <f t="array" ref="J125">_xlfn.IFS(Tabla1[[#This Row],[Area_m2]]&lt;$C$5,NA(),Tabla1[[#This Row],[Area_m2]]&gt;$C$6,NA(),Tabla1[[#This Row],[Area_m2]]&lt;$C$6,Tabla1[[#This Row],[Area_m2]])</f>
        <v>117.5234167843177</v>
      </c>
      <c r="K125" s="2" cm="1">
        <f t="array" ref="K125">_xlfn.IFS(Tabla1[[#This Row],[Factura_Mensual_COP]]&lt;$D$5,NA(),Tabla1[[#This Row],[Factura_Mensual_COP]]&gt;$D$6,NA(),Tabla1[[#This Row],[Factura_Mensual_COP]]&lt;$D$6,Tabla1[[#This Row],[Factura_Mensual_COP]])</f>
        <v>124313.32229891029</v>
      </c>
    </row>
    <row r="126" spans="1:11" x14ac:dyDescent="0.3">
      <c r="A126" s="1" t="s">
        <v>125</v>
      </c>
      <c r="B126" s="1" t="s">
        <v>458</v>
      </c>
      <c r="C126" s="3">
        <v>89.125509371025743</v>
      </c>
      <c r="D126" s="1">
        <v>2</v>
      </c>
      <c r="E126" s="1" t="s">
        <v>462</v>
      </c>
      <c r="F126" s="1">
        <v>93.593193383268371</v>
      </c>
      <c r="G126" s="2">
        <v>55257.815810035958</v>
      </c>
      <c r="H126" s="1" t="s">
        <v>466</v>
      </c>
      <c r="I126" s="3" cm="1">
        <f t="array" ref="I126">_xlfn.IFS(Tabla1[[#This Row],[Consumo_kWh_Mensual]]&lt;$B$5,NA(),Tabla1[[#This Row],[Consumo_kWh_Mensual]]&gt;$B$6,NA(),Tabla1[[#This Row],[Consumo_kWh_Mensual]]&lt;$B$6,Tabla1[[#This Row],[Consumo_kWh_Mensual]])</f>
        <v>89.125509371025743</v>
      </c>
      <c r="J126" s="3" cm="1">
        <f t="array" ref="J126">_xlfn.IFS(Tabla1[[#This Row],[Area_m2]]&lt;$C$5,NA(),Tabla1[[#This Row],[Area_m2]]&gt;$C$6,NA(),Tabla1[[#This Row],[Area_m2]]&lt;$C$6,Tabla1[[#This Row],[Area_m2]])</f>
        <v>93.593193383268371</v>
      </c>
      <c r="K126" s="2" cm="1">
        <f t="array" ref="K126">_xlfn.IFS(Tabla1[[#This Row],[Factura_Mensual_COP]]&lt;$D$5,NA(),Tabla1[[#This Row],[Factura_Mensual_COP]]&gt;$D$6,NA(),Tabla1[[#This Row],[Factura_Mensual_COP]]&lt;$D$6,Tabla1[[#This Row],[Factura_Mensual_COP]])</f>
        <v>55257.815810035958</v>
      </c>
    </row>
    <row r="127" spans="1:11" x14ac:dyDescent="0.3">
      <c r="A127" s="1" t="s">
        <v>126</v>
      </c>
      <c r="B127" s="1" t="s">
        <v>458</v>
      </c>
      <c r="C127" s="3">
        <v>224.51778099176789</v>
      </c>
      <c r="D127" s="1">
        <v>3</v>
      </c>
      <c r="E127" s="1" t="s">
        <v>464</v>
      </c>
      <c r="F127" s="1">
        <v>109.5331725085926</v>
      </c>
      <c r="G127" s="2">
        <v>139201.02421489611</v>
      </c>
      <c r="H127" s="1" t="s">
        <v>466</v>
      </c>
      <c r="I127" s="3" cm="1">
        <f t="array" ref="I127">_xlfn.IFS(Tabla1[[#This Row],[Consumo_kWh_Mensual]]&lt;$B$5,NA(),Tabla1[[#This Row],[Consumo_kWh_Mensual]]&gt;$B$6,NA(),Tabla1[[#This Row],[Consumo_kWh_Mensual]]&lt;$B$6,Tabla1[[#This Row],[Consumo_kWh_Mensual]])</f>
        <v>224.51778099176789</v>
      </c>
      <c r="J127" s="3" cm="1">
        <f t="array" ref="J127">_xlfn.IFS(Tabla1[[#This Row],[Area_m2]]&lt;$C$5,NA(),Tabla1[[#This Row],[Area_m2]]&gt;$C$6,NA(),Tabla1[[#This Row],[Area_m2]]&lt;$C$6,Tabla1[[#This Row],[Area_m2]])</f>
        <v>109.5331725085926</v>
      </c>
      <c r="K127" s="2" cm="1">
        <f t="array" ref="K127">_xlfn.IFS(Tabla1[[#This Row],[Factura_Mensual_COP]]&lt;$D$5,NA(),Tabla1[[#This Row],[Factura_Mensual_COP]]&gt;$D$6,NA(),Tabla1[[#This Row],[Factura_Mensual_COP]]&lt;$D$6,Tabla1[[#This Row],[Factura_Mensual_COP]])</f>
        <v>139201.02421489611</v>
      </c>
    </row>
    <row r="128" spans="1:11" x14ac:dyDescent="0.3">
      <c r="A128" s="1" t="s">
        <v>127</v>
      </c>
      <c r="B128" s="1" t="s">
        <v>458</v>
      </c>
      <c r="C128" s="3">
        <v>106.09615394941051</v>
      </c>
      <c r="D128" s="1">
        <v>3</v>
      </c>
      <c r="E128" s="1" t="s">
        <v>465</v>
      </c>
      <c r="F128" s="1">
        <v>83.791698403211782</v>
      </c>
      <c r="G128" s="2">
        <v>65779.615448634489</v>
      </c>
      <c r="H128" s="1" t="s">
        <v>466</v>
      </c>
      <c r="I128" s="3" cm="1">
        <f t="array" ref="I128">_xlfn.IFS(Tabla1[[#This Row],[Consumo_kWh_Mensual]]&lt;$B$5,NA(),Tabla1[[#This Row],[Consumo_kWh_Mensual]]&gt;$B$6,NA(),Tabla1[[#This Row],[Consumo_kWh_Mensual]]&lt;$B$6,Tabla1[[#This Row],[Consumo_kWh_Mensual]])</f>
        <v>106.09615394941051</v>
      </c>
      <c r="J128" s="3" cm="1">
        <f t="array" ref="J128">_xlfn.IFS(Tabla1[[#This Row],[Area_m2]]&lt;$C$5,NA(),Tabla1[[#This Row],[Area_m2]]&gt;$C$6,NA(),Tabla1[[#This Row],[Area_m2]]&lt;$C$6,Tabla1[[#This Row],[Area_m2]])</f>
        <v>83.791698403211782</v>
      </c>
      <c r="K128" s="2" cm="1">
        <f t="array" ref="K128">_xlfn.IFS(Tabla1[[#This Row],[Factura_Mensual_COP]]&lt;$D$5,NA(),Tabla1[[#This Row],[Factura_Mensual_COP]]&gt;$D$6,NA(),Tabla1[[#This Row],[Factura_Mensual_COP]]&lt;$D$6,Tabla1[[#This Row],[Factura_Mensual_COP]])</f>
        <v>65779.615448634489</v>
      </c>
    </row>
    <row r="129" spans="1:11" x14ac:dyDescent="0.3">
      <c r="A129" s="1" t="s">
        <v>128</v>
      </c>
      <c r="B129" s="1" t="s">
        <v>458</v>
      </c>
      <c r="C129" s="3">
        <v>200.43691507730159</v>
      </c>
      <c r="D129" s="1">
        <v>3</v>
      </c>
      <c r="E129" s="1" t="s">
        <v>464</v>
      </c>
      <c r="F129" s="1">
        <v>79.724440894656169</v>
      </c>
      <c r="G129" s="2">
        <v>124270.887347927</v>
      </c>
      <c r="H129" s="1" t="s">
        <v>466</v>
      </c>
      <c r="I129" s="3" cm="1">
        <f t="array" ref="I129">_xlfn.IFS(Tabla1[[#This Row],[Consumo_kWh_Mensual]]&lt;$B$5,NA(),Tabla1[[#This Row],[Consumo_kWh_Mensual]]&gt;$B$6,NA(),Tabla1[[#This Row],[Consumo_kWh_Mensual]]&lt;$B$6,Tabla1[[#This Row],[Consumo_kWh_Mensual]])</f>
        <v>200.43691507730159</v>
      </c>
      <c r="J129" s="3" cm="1">
        <f t="array" ref="J129">_xlfn.IFS(Tabla1[[#This Row],[Area_m2]]&lt;$C$5,NA(),Tabla1[[#This Row],[Area_m2]]&gt;$C$6,NA(),Tabla1[[#This Row],[Area_m2]]&lt;$C$6,Tabla1[[#This Row],[Area_m2]])</f>
        <v>79.724440894656169</v>
      </c>
      <c r="K129" s="2" cm="1">
        <f t="array" ref="K129">_xlfn.IFS(Tabla1[[#This Row],[Factura_Mensual_COP]]&lt;$D$5,NA(),Tabla1[[#This Row],[Factura_Mensual_COP]]&gt;$D$6,NA(),Tabla1[[#This Row],[Factura_Mensual_COP]]&lt;$D$6,Tabla1[[#This Row],[Factura_Mensual_COP]])</f>
        <v>124270.887347927</v>
      </c>
    </row>
    <row r="130" spans="1:11" x14ac:dyDescent="0.3">
      <c r="A130" s="1" t="s">
        <v>129</v>
      </c>
      <c r="B130" s="1" t="s">
        <v>458</v>
      </c>
      <c r="C130" s="3">
        <v>200.45533191353721</v>
      </c>
      <c r="D130" s="1">
        <v>4</v>
      </c>
      <c r="E130" s="1" t="s">
        <v>461</v>
      </c>
      <c r="F130" s="1">
        <v>78.271729863367725</v>
      </c>
      <c r="G130" s="2">
        <v>124282.3057863931</v>
      </c>
      <c r="H130" s="1" t="s">
        <v>466</v>
      </c>
      <c r="I130" s="3" cm="1">
        <f t="array" ref="I130">_xlfn.IFS(Tabla1[[#This Row],[Consumo_kWh_Mensual]]&lt;$B$5,NA(),Tabla1[[#This Row],[Consumo_kWh_Mensual]]&gt;$B$6,NA(),Tabla1[[#This Row],[Consumo_kWh_Mensual]]&lt;$B$6,Tabla1[[#This Row],[Consumo_kWh_Mensual]])</f>
        <v>200.45533191353721</v>
      </c>
      <c r="J130" s="3" cm="1">
        <f t="array" ref="J130">_xlfn.IFS(Tabla1[[#This Row],[Area_m2]]&lt;$C$5,NA(),Tabla1[[#This Row],[Area_m2]]&gt;$C$6,NA(),Tabla1[[#This Row],[Area_m2]]&lt;$C$6,Tabla1[[#This Row],[Area_m2]])</f>
        <v>78.271729863367725</v>
      </c>
      <c r="K130" s="2" cm="1">
        <f t="array" ref="K130">_xlfn.IFS(Tabla1[[#This Row],[Factura_Mensual_COP]]&lt;$D$5,NA(),Tabla1[[#This Row],[Factura_Mensual_COP]]&gt;$D$6,NA(),Tabla1[[#This Row],[Factura_Mensual_COP]]&lt;$D$6,Tabla1[[#This Row],[Factura_Mensual_COP]])</f>
        <v>124282.3057863931</v>
      </c>
    </row>
    <row r="131" spans="1:11" x14ac:dyDescent="0.3">
      <c r="A131" s="1" t="s">
        <v>130</v>
      </c>
      <c r="B131" s="1" t="s">
        <v>458</v>
      </c>
      <c r="C131" s="3">
        <v>193.12098553656841</v>
      </c>
      <c r="D131" s="1">
        <v>3</v>
      </c>
      <c r="E131" s="1" t="s">
        <v>461</v>
      </c>
      <c r="F131" s="1">
        <v>70.312486160613929</v>
      </c>
      <c r="G131" s="2">
        <v>119735.0110326724</v>
      </c>
      <c r="H131" s="1" t="s">
        <v>466</v>
      </c>
      <c r="I131" s="3" cm="1">
        <f t="array" ref="I131">_xlfn.IFS(Tabla1[[#This Row],[Consumo_kWh_Mensual]]&lt;$B$5,NA(),Tabla1[[#This Row],[Consumo_kWh_Mensual]]&gt;$B$6,NA(),Tabla1[[#This Row],[Consumo_kWh_Mensual]]&lt;$B$6,Tabla1[[#This Row],[Consumo_kWh_Mensual]])</f>
        <v>193.12098553656841</v>
      </c>
      <c r="J131" s="3" cm="1">
        <f t="array" ref="J131">_xlfn.IFS(Tabla1[[#This Row],[Area_m2]]&lt;$C$5,NA(),Tabla1[[#This Row],[Area_m2]]&gt;$C$6,NA(),Tabla1[[#This Row],[Area_m2]]&lt;$C$6,Tabla1[[#This Row],[Area_m2]])</f>
        <v>70.312486160613929</v>
      </c>
      <c r="K131" s="2" cm="1">
        <f t="array" ref="K131">_xlfn.IFS(Tabla1[[#This Row],[Factura_Mensual_COP]]&lt;$D$5,NA(),Tabla1[[#This Row],[Factura_Mensual_COP]]&gt;$D$6,NA(),Tabla1[[#This Row],[Factura_Mensual_COP]]&lt;$D$6,Tabla1[[#This Row],[Factura_Mensual_COP]])</f>
        <v>119735.0110326724</v>
      </c>
    </row>
    <row r="132" spans="1:11" x14ac:dyDescent="0.3">
      <c r="A132" s="1" t="s">
        <v>131</v>
      </c>
      <c r="B132" s="1" t="s">
        <v>458</v>
      </c>
      <c r="C132" s="3">
        <v>180.314621983091</v>
      </c>
      <c r="D132" s="1">
        <v>4</v>
      </c>
      <c r="E132" s="1" t="s">
        <v>461</v>
      </c>
      <c r="F132" s="1">
        <v>80.939611875294844</v>
      </c>
      <c r="G132" s="2">
        <v>111795.06562951639</v>
      </c>
      <c r="H132" s="1" t="s">
        <v>466</v>
      </c>
      <c r="I132" s="3" cm="1">
        <f t="array" ref="I132">_xlfn.IFS(Tabla1[[#This Row],[Consumo_kWh_Mensual]]&lt;$B$5,NA(),Tabla1[[#This Row],[Consumo_kWh_Mensual]]&gt;$B$6,NA(),Tabla1[[#This Row],[Consumo_kWh_Mensual]]&lt;$B$6,Tabla1[[#This Row],[Consumo_kWh_Mensual]])</f>
        <v>180.314621983091</v>
      </c>
      <c r="J132" s="3" cm="1">
        <f t="array" ref="J132">_xlfn.IFS(Tabla1[[#This Row],[Area_m2]]&lt;$C$5,NA(),Tabla1[[#This Row],[Area_m2]]&gt;$C$6,NA(),Tabla1[[#This Row],[Area_m2]]&lt;$C$6,Tabla1[[#This Row],[Area_m2]])</f>
        <v>80.939611875294844</v>
      </c>
      <c r="K132" s="2" cm="1">
        <f t="array" ref="K132">_xlfn.IFS(Tabla1[[#This Row],[Factura_Mensual_COP]]&lt;$D$5,NA(),Tabla1[[#This Row],[Factura_Mensual_COP]]&gt;$D$6,NA(),Tabla1[[#This Row],[Factura_Mensual_COP]]&lt;$D$6,Tabla1[[#This Row],[Factura_Mensual_COP]])</f>
        <v>111795.06562951639</v>
      </c>
    </row>
    <row r="133" spans="1:11" x14ac:dyDescent="0.3">
      <c r="A133" s="1" t="s">
        <v>132</v>
      </c>
      <c r="B133" s="1" t="s">
        <v>458</v>
      </c>
      <c r="C133" s="3">
        <v>141.3434891899231</v>
      </c>
      <c r="D133" s="1">
        <v>2</v>
      </c>
      <c r="E133" s="1" t="s">
        <v>465</v>
      </c>
      <c r="F133" s="1">
        <v>107.1194077061638</v>
      </c>
      <c r="G133" s="2">
        <v>87632.963297752343</v>
      </c>
      <c r="H133" s="1" t="s">
        <v>466</v>
      </c>
      <c r="I133" s="3" cm="1">
        <f t="array" ref="I133">_xlfn.IFS(Tabla1[[#This Row],[Consumo_kWh_Mensual]]&lt;$B$5,NA(),Tabla1[[#This Row],[Consumo_kWh_Mensual]]&gt;$B$6,NA(),Tabla1[[#This Row],[Consumo_kWh_Mensual]]&lt;$B$6,Tabla1[[#This Row],[Consumo_kWh_Mensual]])</f>
        <v>141.3434891899231</v>
      </c>
      <c r="J133" s="3" cm="1">
        <f t="array" ref="J133">_xlfn.IFS(Tabla1[[#This Row],[Area_m2]]&lt;$C$5,NA(),Tabla1[[#This Row],[Area_m2]]&gt;$C$6,NA(),Tabla1[[#This Row],[Area_m2]]&lt;$C$6,Tabla1[[#This Row],[Area_m2]])</f>
        <v>107.1194077061638</v>
      </c>
      <c r="K133" s="2" cm="1">
        <f t="array" ref="K133">_xlfn.IFS(Tabla1[[#This Row],[Factura_Mensual_COP]]&lt;$D$5,NA(),Tabla1[[#This Row],[Factura_Mensual_COP]]&gt;$D$6,NA(),Tabla1[[#This Row],[Factura_Mensual_COP]]&lt;$D$6,Tabla1[[#This Row],[Factura_Mensual_COP]])</f>
        <v>87632.963297752343</v>
      </c>
    </row>
    <row r="134" spans="1:11" x14ac:dyDescent="0.3">
      <c r="A134" s="1" t="s">
        <v>133</v>
      </c>
      <c r="B134" s="1" t="s">
        <v>458</v>
      </c>
      <c r="C134" s="3">
        <v>97.884593067488566</v>
      </c>
      <c r="D134" s="1">
        <v>3</v>
      </c>
      <c r="E134" s="1" t="s">
        <v>464</v>
      </c>
      <c r="F134" s="1">
        <v>90.709836199504096</v>
      </c>
      <c r="G134" s="2">
        <v>60688.44770184291</v>
      </c>
      <c r="H134" s="1" t="s">
        <v>466</v>
      </c>
      <c r="I134" s="3" cm="1">
        <f t="array" ref="I134">_xlfn.IFS(Tabla1[[#This Row],[Consumo_kWh_Mensual]]&lt;$B$5,NA(),Tabla1[[#This Row],[Consumo_kWh_Mensual]]&gt;$B$6,NA(),Tabla1[[#This Row],[Consumo_kWh_Mensual]]&lt;$B$6,Tabla1[[#This Row],[Consumo_kWh_Mensual]])</f>
        <v>97.884593067488566</v>
      </c>
      <c r="J134" s="3" cm="1">
        <f t="array" ref="J134">_xlfn.IFS(Tabla1[[#This Row],[Area_m2]]&lt;$C$5,NA(),Tabla1[[#This Row],[Area_m2]]&gt;$C$6,NA(),Tabla1[[#This Row],[Area_m2]]&lt;$C$6,Tabla1[[#This Row],[Area_m2]])</f>
        <v>90.709836199504096</v>
      </c>
      <c r="K134" s="2" cm="1">
        <f t="array" ref="K134">_xlfn.IFS(Tabla1[[#This Row],[Factura_Mensual_COP]]&lt;$D$5,NA(),Tabla1[[#This Row],[Factura_Mensual_COP]]&gt;$D$6,NA(),Tabla1[[#This Row],[Factura_Mensual_COP]]&lt;$D$6,Tabla1[[#This Row],[Factura_Mensual_COP]])</f>
        <v>60688.44770184291</v>
      </c>
    </row>
    <row r="135" spans="1:11" x14ac:dyDescent="0.3">
      <c r="A135" s="1" t="s">
        <v>134</v>
      </c>
      <c r="B135" s="1" t="s">
        <v>458</v>
      </c>
      <c r="C135" s="3">
        <v>130.32641526505719</v>
      </c>
      <c r="D135" s="1">
        <v>3</v>
      </c>
      <c r="E135" s="1" t="s">
        <v>464</v>
      </c>
      <c r="F135" s="1">
        <v>73.922711291381461</v>
      </c>
      <c r="G135" s="2">
        <v>80802.37746433547</v>
      </c>
      <c r="H135" s="1" t="s">
        <v>466</v>
      </c>
      <c r="I135" s="3" cm="1">
        <f t="array" ref="I135">_xlfn.IFS(Tabla1[[#This Row],[Consumo_kWh_Mensual]]&lt;$B$5,NA(),Tabla1[[#This Row],[Consumo_kWh_Mensual]]&gt;$B$6,NA(),Tabla1[[#This Row],[Consumo_kWh_Mensual]]&lt;$B$6,Tabla1[[#This Row],[Consumo_kWh_Mensual]])</f>
        <v>130.32641526505719</v>
      </c>
      <c r="J135" s="3" cm="1">
        <f t="array" ref="J135">_xlfn.IFS(Tabla1[[#This Row],[Area_m2]]&lt;$C$5,NA(),Tabla1[[#This Row],[Area_m2]]&gt;$C$6,NA(),Tabla1[[#This Row],[Area_m2]]&lt;$C$6,Tabla1[[#This Row],[Area_m2]])</f>
        <v>73.922711291381461</v>
      </c>
      <c r="K135" s="2" cm="1">
        <f t="array" ref="K135">_xlfn.IFS(Tabla1[[#This Row],[Factura_Mensual_COP]]&lt;$D$5,NA(),Tabla1[[#This Row],[Factura_Mensual_COP]]&gt;$D$6,NA(),Tabla1[[#This Row],[Factura_Mensual_COP]]&lt;$D$6,Tabla1[[#This Row],[Factura_Mensual_COP]])</f>
        <v>80802.37746433547</v>
      </c>
    </row>
    <row r="136" spans="1:11" x14ac:dyDescent="0.3">
      <c r="A136" s="1" t="s">
        <v>135</v>
      </c>
      <c r="B136" s="1" t="s">
        <v>458</v>
      </c>
      <c r="C136" s="3">
        <v>256.52779491921717</v>
      </c>
      <c r="D136" s="1">
        <v>2</v>
      </c>
      <c r="E136" s="1" t="s">
        <v>465</v>
      </c>
      <c r="F136" s="1">
        <v>78.168678787003259</v>
      </c>
      <c r="G136" s="2">
        <v>159047.2328499147</v>
      </c>
      <c r="H136" s="1" t="s">
        <v>466</v>
      </c>
      <c r="I136" s="3" cm="1">
        <f t="array" ref="I136">_xlfn.IFS(Tabla1[[#This Row],[Consumo_kWh_Mensual]]&lt;$B$5,NA(),Tabla1[[#This Row],[Consumo_kWh_Mensual]]&gt;$B$6,NA(),Tabla1[[#This Row],[Consumo_kWh_Mensual]]&lt;$B$6,Tabla1[[#This Row],[Consumo_kWh_Mensual]])</f>
        <v>256.52779491921717</v>
      </c>
      <c r="J136" s="3" cm="1">
        <f t="array" ref="J136">_xlfn.IFS(Tabla1[[#This Row],[Area_m2]]&lt;$C$5,NA(),Tabla1[[#This Row],[Area_m2]]&gt;$C$6,NA(),Tabla1[[#This Row],[Area_m2]]&lt;$C$6,Tabla1[[#This Row],[Area_m2]])</f>
        <v>78.168678787003259</v>
      </c>
      <c r="K136" s="2" cm="1">
        <f t="array" ref="K136">_xlfn.IFS(Tabla1[[#This Row],[Factura_Mensual_COP]]&lt;$D$5,NA(),Tabla1[[#This Row],[Factura_Mensual_COP]]&gt;$D$6,NA(),Tabla1[[#This Row],[Factura_Mensual_COP]]&lt;$D$6,Tabla1[[#This Row],[Factura_Mensual_COP]])</f>
        <v>159047.2328499147</v>
      </c>
    </row>
    <row r="137" spans="1:11" x14ac:dyDescent="0.3">
      <c r="A137" s="1" t="s">
        <v>136</v>
      </c>
      <c r="B137" s="1" t="s">
        <v>458</v>
      </c>
      <c r="C137" s="3">
        <v>303.64487549291931</v>
      </c>
      <c r="D137" s="1">
        <v>4</v>
      </c>
      <c r="E137" s="1" t="s">
        <v>465</v>
      </c>
      <c r="F137" s="1">
        <v>115.1068168488641</v>
      </c>
      <c r="G137" s="2">
        <v>188259.8228056099</v>
      </c>
      <c r="H137" s="1" t="s">
        <v>467</v>
      </c>
      <c r="I137" s="3" cm="1">
        <f t="array" ref="I137">_xlfn.IFS(Tabla1[[#This Row],[Consumo_kWh_Mensual]]&lt;$B$5,NA(),Tabla1[[#This Row],[Consumo_kWh_Mensual]]&gt;$B$6,NA(),Tabla1[[#This Row],[Consumo_kWh_Mensual]]&lt;$B$6,Tabla1[[#This Row],[Consumo_kWh_Mensual]])</f>
        <v>303.64487549291931</v>
      </c>
      <c r="J137" s="3" cm="1">
        <f t="array" ref="J137">_xlfn.IFS(Tabla1[[#This Row],[Area_m2]]&lt;$C$5,NA(),Tabla1[[#This Row],[Area_m2]]&gt;$C$6,NA(),Tabla1[[#This Row],[Area_m2]]&lt;$C$6,Tabla1[[#This Row],[Area_m2]])</f>
        <v>115.1068168488641</v>
      </c>
      <c r="K137" s="2" cm="1">
        <f t="array" ref="K137">_xlfn.IFS(Tabla1[[#This Row],[Factura_Mensual_COP]]&lt;$D$5,NA(),Tabla1[[#This Row],[Factura_Mensual_COP]]&gt;$D$6,NA(),Tabla1[[#This Row],[Factura_Mensual_COP]]&lt;$D$6,Tabla1[[#This Row],[Factura_Mensual_COP]])</f>
        <v>188259.8228056099</v>
      </c>
    </row>
    <row r="138" spans="1:11" x14ac:dyDescent="0.3">
      <c r="A138" s="1" t="s">
        <v>137</v>
      </c>
      <c r="B138" s="1" t="s">
        <v>458</v>
      </c>
      <c r="C138" s="3">
        <v>146.20448331237819</v>
      </c>
      <c r="D138" s="1">
        <v>3</v>
      </c>
      <c r="E138" s="1" t="s">
        <v>461</v>
      </c>
      <c r="F138" s="1">
        <v>130.78515582421781</v>
      </c>
      <c r="G138" s="2">
        <v>90646.779653674486</v>
      </c>
      <c r="H138" s="1" t="s">
        <v>466</v>
      </c>
      <c r="I138" s="3" cm="1">
        <f t="array" ref="I138">_xlfn.IFS(Tabla1[[#This Row],[Consumo_kWh_Mensual]]&lt;$B$5,NA(),Tabla1[[#This Row],[Consumo_kWh_Mensual]]&gt;$B$6,NA(),Tabla1[[#This Row],[Consumo_kWh_Mensual]]&lt;$B$6,Tabla1[[#This Row],[Consumo_kWh_Mensual]])</f>
        <v>146.20448331237819</v>
      </c>
      <c r="J138" s="3" cm="1">
        <f t="array" ref="J138">_xlfn.IFS(Tabla1[[#This Row],[Area_m2]]&lt;$C$5,NA(),Tabla1[[#This Row],[Area_m2]]&gt;$C$6,NA(),Tabla1[[#This Row],[Area_m2]]&lt;$C$6,Tabla1[[#This Row],[Area_m2]])</f>
        <v>130.78515582421781</v>
      </c>
      <c r="K138" s="2" cm="1">
        <f t="array" ref="K138">_xlfn.IFS(Tabla1[[#This Row],[Factura_Mensual_COP]]&lt;$D$5,NA(),Tabla1[[#This Row],[Factura_Mensual_COP]]&gt;$D$6,NA(),Tabla1[[#This Row],[Factura_Mensual_COP]]&lt;$D$6,Tabla1[[#This Row],[Factura_Mensual_COP]])</f>
        <v>90646.779653674486</v>
      </c>
    </row>
    <row r="139" spans="1:11" x14ac:dyDescent="0.3">
      <c r="A139" s="1" t="s">
        <v>138</v>
      </c>
      <c r="B139" s="1" t="s">
        <v>458</v>
      </c>
      <c r="C139" s="3">
        <v>269.34271043306882</v>
      </c>
      <c r="D139" s="1">
        <v>2</v>
      </c>
      <c r="E139" s="1" t="s">
        <v>463</v>
      </c>
      <c r="F139" s="1">
        <v>97.556503369602268</v>
      </c>
      <c r="G139" s="2">
        <v>166992.48046850259</v>
      </c>
      <c r="H139" s="1" t="s">
        <v>466</v>
      </c>
      <c r="I139" s="3" cm="1">
        <f t="array" ref="I139">_xlfn.IFS(Tabla1[[#This Row],[Consumo_kWh_Mensual]]&lt;$B$5,NA(),Tabla1[[#This Row],[Consumo_kWh_Mensual]]&gt;$B$6,NA(),Tabla1[[#This Row],[Consumo_kWh_Mensual]]&lt;$B$6,Tabla1[[#This Row],[Consumo_kWh_Mensual]])</f>
        <v>269.34271043306882</v>
      </c>
      <c r="J139" s="3" cm="1">
        <f t="array" ref="J139">_xlfn.IFS(Tabla1[[#This Row],[Area_m2]]&lt;$C$5,NA(),Tabla1[[#This Row],[Area_m2]]&gt;$C$6,NA(),Tabla1[[#This Row],[Area_m2]]&lt;$C$6,Tabla1[[#This Row],[Area_m2]])</f>
        <v>97.556503369602268</v>
      </c>
      <c r="K139" s="2" cm="1">
        <f t="array" ref="K139">_xlfn.IFS(Tabla1[[#This Row],[Factura_Mensual_COP]]&lt;$D$5,NA(),Tabla1[[#This Row],[Factura_Mensual_COP]]&gt;$D$6,NA(),Tabla1[[#This Row],[Factura_Mensual_COP]]&lt;$D$6,Tabla1[[#This Row],[Factura_Mensual_COP]])</f>
        <v>166992.48046850259</v>
      </c>
    </row>
    <row r="140" spans="1:11" x14ac:dyDescent="0.3">
      <c r="A140" s="1" t="s">
        <v>139</v>
      </c>
      <c r="B140" s="1" t="s">
        <v>458</v>
      </c>
      <c r="C140" s="3">
        <v>183.24425245562921</v>
      </c>
      <c r="D140" s="1">
        <v>3</v>
      </c>
      <c r="E140" s="1" t="s">
        <v>462</v>
      </c>
      <c r="F140" s="1">
        <v>84.807023121549548</v>
      </c>
      <c r="G140" s="2">
        <v>113611.4365224901</v>
      </c>
      <c r="H140" s="1" t="s">
        <v>466</v>
      </c>
      <c r="I140" s="3" cm="1">
        <f t="array" ref="I140">_xlfn.IFS(Tabla1[[#This Row],[Consumo_kWh_Mensual]]&lt;$B$5,NA(),Tabla1[[#This Row],[Consumo_kWh_Mensual]]&gt;$B$6,NA(),Tabla1[[#This Row],[Consumo_kWh_Mensual]]&lt;$B$6,Tabla1[[#This Row],[Consumo_kWh_Mensual]])</f>
        <v>183.24425245562921</v>
      </c>
      <c r="J140" s="3" cm="1">
        <f t="array" ref="J140">_xlfn.IFS(Tabla1[[#This Row],[Area_m2]]&lt;$C$5,NA(),Tabla1[[#This Row],[Area_m2]]&gt;$C$6,NA(),Tabla1[[#This Row],[Area_m2]]&lt;$C$6,Tabla1[[#This Row],[Area_m2]])</f>
        <v>84.807023121549548</v>
      </c>
      <c r="K140" s="2" cm="1">
        <f t="array" ref="K140">_xlfn.IFS(Tabla1[[#This Row],[Factura_Mensual_COP]]&lt;$D$5,NA(),Tabla1[[#This Row],[Factura_Mensual_COP]]&gt;$D$6,NA(),Tabla1[[#This Row],[Factura_Mensual_COP]]&lt;$D$6,Tabla1[[#This Row],[Factura_Mensual_COP]])</f>
        <v>113611.4365224901</v>
      </c>
    </row>
    <row r="141" spans="1:11" x14ac:dyDescent="0.3">
      <c r="A141" s="1" t="s">
        <v>140</v>
      </c>
      <c r="B141" s="1" t="s">
        <v>458</v>
      </c>
      <c r="C141" s="3">
        <v>195.07169833318039</v>
      </c>
      <c r="D141" s="1">
        <v>3</v>
      </c>
      <c r="E141" s="1" t="s">
        <v>465</v>
      </c>
      <c r="F141" s="1">
        <v>70.924066700556878</v>
      </c>
      <c r="G141" s="2">
        <v>120944.4529665719</v>
      </c>
      <c r="H141" s="1" t="s">
        <v>466</v>
      </c>
      <c r="I141" s="3" cm="1">
        <f t="array" ref="I141">_xlfn.IFS(Tabla1[[#This Row],[Consumo_kWh_Mensual]]&lt;$B$5,NA(),Tabla1[[#This Row],[Consumo_kWh_Mensual]]&gt;$B$6,NA(),Tabla1[[#This Row],[Consumo_kWh_Mensual]]&lt;$B$6,Tabla1[[#This Row],[Consumo_kWh_Mensual]])</f>
        <v>195.07169833318039</v>
      </c>
      <c r="J141" s="3" cm="1">
        <f t="array" ref="J141">_xlfn.IFS(Tabla1[[#This Row],[Area_m2]]&lt;$C$5,NA(),Tabla1[[#This Row],[Area_m2]]&gt;$C$6,NA(),Tabla1[[#This Row],[Area_m2]]&lt;$C$6,Tabla1[[#This Row],[Area_m2]])</f>
        <v>70.924066700556878</v>
      </c>
      <c r="K141" s="2" cm="1">
        <f t="array" ref="K141">_xlfn.IFS(Tabla1[[#This Row],[Factura_Mensual_COP]]&lt;$D$5,NA(),Tabla1[[#This Row],[Factura_Mensual_COP]]&gt;$D$6,NA(),Tabla1[[#This Row],[Factura_Mensual_COP]]&lt;$D$6,Tabla1[[#This Row],[Factura_Mensual_COP]])</f>
        <v>120944.4529665719</v>
      </c>
    </row>
    <row r="142" spans="1:11" x14ac:dyDescent="0.3">
      <c r="A142" s="1" t="s">
        <v>141</v>
      </c>
      <c r="B142" s="1" t="s">
        <v>458</v>
      </c>
      <c r="C142" s="3">
        <v>150.797130237435</v>
      </c>
      <c r="D142" s="1">
        <v>3</v>
      </c>
      <c r="E142" s="1" t="s">
        <v>462</v>
      </c>
      <c r="F142" s="1">
        <v>106.6889128172827</v>
      </c>
      <c r="G142" s="2">
        <v>93494.220747209722</v>
      </c>
      <c r="H142" s="1" t="s">
        <v>466</v>
      </c>
      <c r="I142" s="3" cm="1">
        <f t="array" ref="I142">_xlfn.IFS(Tabla1[[#This Row],[Consumo_kWh_Mensual]]&lt;$B$5,NA(),Tabla1[[#This Row],[Consumo_kWh_Mensual]]&gt;$B$6,NA(),Tabla1[[#This Row],[Consumo_kWh_Mensual]]&lt;$B$6,Tabla1[[#This Row],[Consumo_kWh_Mensual]])</f>
        <v>150.797130237435</v>
      </c>
      <c r="J142" s="3" cm="1">
        <f t="array" ref="J142">_xlfn.IFS(Tabla1[[#This Row],[Area_m2]]&lt;$C$5,NA(),Tabla1[[#This Row],[Area_m2]]&gt;$C$6,NA(),Tabla1[[#This Row],[Area_m2]]&lt;$C$6,Tabla1[[#This Row],[Area_m2]])</f>
        <v>106.6889128172827</v>
      </c>
      <c r="K142" s="2" cm="1">
        <f t="array" ref="K142">_xlfn.IFS(Tabla1[[#This Row],[Factura_Mensual_COP]]&lt;$D$5,NA(),Tabla1[[#This Row],[Factura_Mensual_COP]]&gt;$D$6,NA(),Tabla1[[#This Row],[Factura_Mensual_COP]]&lt;$D$6,Tabla1[[#This Row],[Factura_Mensual_COP]])</f>
        <v>93494.220747209722</v>
      </c>
    </row>
    <row r="143" spans="1:11" x14ac:dyDescent="0.3">
      <c r="A143" s="1" t="s">
        <v>142</v>
      </c>
      <c r="B143" s="1" t="s">
        <v>458</v>
      </c>
      <c r="C143" s="3">
        <v>238.11770907764071</v>
      </c>
      <c r="D143" s="1">
        <v>3</v>
      </c>
      <c r="E143" s="1" t="s">
        <v>465</v>
      </c>
      <c r="F143" s="1">
        <v>92.914655774464947</v>
      </c>
      <c r="G143" s="2">
        <v>147632.9796281372</v>
      </c>
      <c r="H143" s="1" t="s">
        <v>466</v>
      </c>
      <c r="I143" s="3" cm="1">
        <f t="array" ref="I143">_xlfn.IFS(Tabla1[[#This Row],[Consumo_kWh_Mensual]]&lt;$B$5,NA(),Tabla1[[#This Row],[Consumo_kWh_Mensual]]&gt;$B$6,NA(),Tabla1[[#This Row],[Consumo_kWh_Mensual]]&lt;$B$6,Tabla1[[#This Row],[Consumo_kWh_Mensual]])</f>
        <v>238.11770907764071</v>
      </c>
      <c r="J143" s="3" cm="1">
        <f t="array" ref="J143">_xlfn.IFS(Tabla1[[#This Row],[Area_m2]]&lt;$C$5,NA(),Tabla1[[#This Row],[Area_m2]]&gt;$C$6,NA(),Tabla1[[#This Row],[Area_m2]]&lt;$C$6,Tabla1[[#This Row],[Area_m2]])</f>
        <v>92.914655774464947</v>
      </c>
      <c r="K143" s="2" cm="1">
        <f t="array" ref="K143">_xlfn.IFS(Tabla1[[#This Row],[Factura_Mensual_COP]]&lt;$D$5,NA(),Tabla1[[#This Row],[Factura_Mensual_COP]]&gt;$D$6,NA(),Tabla1[[#This Row],[Factura_Mensual_COP]]&lt;$D$6,Tabla1[[#This Row],[Factura_Mensual_COP]])</f>
        <v>147632.9796281372</v>
      </c>
    </row>
    <row r="144" spans="1:11" x14ac:dyDescent="0.3">
      <c r="A144" s="1" t="s">
        <v>143</v>
      </c>
      <c r="B144" s="1" t="s">
        <v>458</v>
      </c>
      <c r="C144" s="3">
        <v>77.797053638690727</v>
      </c>
      <c r="D144" s="1">
        <v>3</v>
      </c>
      <c r="E144" s="1" t="s">
        <v>464</v>
      </c>
      <c r="F144" s="1">
        <v>78.889046022067618</v>
      </c>
      <c r="G144" s="2">
        <v>48234.173255988251</v>
      </c>
      <c r="H144" s="1" t="s">
        <v>466</v>
      </c>
      <c r="I144" s="3" cm="1">
        <f t="array" ref="I144">_xlfn.IFS(Tabla1[[#This Row],[Consumo_kWh_Mensual]]&lt;$B$5,NA(),Tabla1[[#This Row],[Consumo_kWh_Mensual]]&gt;$B$6,NA(),Tabla1[[#This Row],[Consumo_kWh_Mensual]]&lt;$B$6,Tabla1[[#This Row],[Consumo_kWh_Mensual]])</f>
        <v>77.797053638690727</v>
      </c>
      <c r="J144" s="3" cm="1">
        <f t="array" ref="J144">_xlfn.IFS(Tabla1[[#This Row],[Area_m2]]&lt;$C$5,NA(),Tabla1[[#This Row],[Area_m2]]&gt;$C$6,NA(),Tabla1[[#This Row],[Area_m2]]&lt;$C$6,Tabla1[[#This Row],[Area_m2]])</f>
        <v>78.889046022067618</v>
      </c>
      <c r="K144" s="2" cm="1">
        <f t="array" ref="K144">_xlfn.IFS(Tabla1[[#This Row],[Factura_Mensual_COP]]&lt;$D$5,NA(),Tabla1[[#This Row],[Factura_Mensual_COP]]&gt;$D$6,NA(),Tabla1[[#This Row],[Factura_Mensual_COP]]&lt;$D$6,Tabla1[[#This Row],[Factura_Mensual_COP]])</f>
        <v>48234.173255988251</v>
      </c>
    </row>
    <row r="145" spans="1:11" x14ac:dyDescent="0.3">
      <c r="A145" s="1" t="s">
        <v>144</v>
      </c>
      <c r="B145" s="1" t="s">
        <v>458</v>
      </c>
      <c r="C145" s="3">
        <v>88.61034777169435</v>
      </c>
      <c r="D145" s="1">
        <v>2</v>
      </c>
      <c r="E145" s="1" t="s">
        <v>462</v>
      </c>
      <c r="F145" s="1">
        <v>104.11830414485171</v>
      </c>
      <c r="G145" s="2">
        <v>54938.415618450497</v>
      </c>
      <c r="H145" s="1" t="s">
        <v>466</v>
      </c>
      <c r="I145" s="3" cm="1">
        <f t="array" ref="I145">_xlfn.IFS(Tabla1[[#This Row],[Consumo_kWh_Mensual]]&lt;$B$5,NA(),Tabla1[[#This Row],[Consumo_kWh_Mensual]]&gt;$B$6,NA(),Tabla1[[#This Row],[Consumo_kWh_Mensual]]&lt;$B$6,Tabla1[[#This Row],[Consumo_kWh_Mensual]])</f>
        <v>88.61034777169435</v>
      </c>
      <c r="J145" s="3" cm="1">
        <f t="array" ref="J145">_xlfn.IFS(Tabla1[[#This Row],[Area_m2]]&lt;$C$5,NA(),Tabla1[[#This Row],[Area_m2]]&gt;$C$6,NA(),Tabla1[[#This Row],[Area_m2]]&lt;$C$6,Tabla1[[#This Row],[Area_m2]])</f>
        <v>104.11830414485171</v>
      </c>
      <c r="K145" s="2" cm="1">
        <f t="array" ref="K145">_xlfn.IFS(Tabla1[[#This Row],[Factura_Mensual_COP]]&lt;$D$5,NA(),Tabla1[[#This Row],[Factura_Mensual_COP]]&gt;$D$6,NA(),Tabla1[[#This Row],[Factura_Mensual_COP]]&lt;$D$6,Tabla1[[#This Row],[Factura_Mensual_COP]])</f>
        <v>54938.415618450497</v>
      </c>
    </row>
    <row r="146" spans="1:11" x14ac:dyDescent="0.3">
      <c r="A146" s="1" t="s">
        <v>145</v>
      </c>
      <c r="B146" s="1" t="s">
        <v>458</v>
      </c>
      <c r="C146" s="3">
        <v>172.62532160691271</v>
      </c>
      <c r="D146" s="1">
        <v>2</v>
      </c>
      <c r="E146" s="1" t="s">
        <v>462</v>
      </c>
      <c r="F146" s="1">
        <v>78.493926904897535</v>
      </c>
      <c r="G146" s="2">
        <v>107027.6993962859</v>
      </c>
      <c r="H146" s="1" t="s">
        <v>466</v>
      </c>
      <c r="I146" s="3" cm="1">
        <f t="array" ref="I146">_xlfn.IFS(Tabla1[[#This Row],[Consumo_kWh_Mensual]]&lt;$B$5,NA(),Tabla1[[#This Row],[Consumo_kWh_Mensual]]&gt;$B$6,NA(),Tabla1[[#This Row],[Consumo_kWh_Mensual]]&lt;$B$6,Tabla1[[#This Row],[Consumo_kWh_Mensual]])</f>
        <v>172.62532160691271</v>
      </c>
      <c r="J146" s="3" cm="1">
        <f t="array" ref="J146">_xlfn.IFS(Tabla1[[#This Row],[Area_m2]]&lt;$C$5,NA(),Tabla1[[#This Row],[Area_m2]]&gt;$C$6,NA(),Tabla1[[#This Row],[Area_m2]]&lt;$C$6,Tabla1[[#This Row],[Area_m2]])</f>
        <v>78.493926904897535</v>
      </c>
      <c r="K146" s="2" cm="1">
        <f t="array" ref="K146">_xlfn.IFS(Tabla1[[#This Row],[Factura_Mensual_COP]]&lt;$D$5,NA(),Tabla1[[#This Row],[Factura_Mensual_COP]]&gt;$D$6,NA(),Tabla1[[#This Row],[Factura_Mensual_COP]]&lt;$D$6,Tabla1[[#This Row],[Factura_Mensual_COP]])</f>
        <v>107027.6993962859</v>
      </c>
    </row>
    <row r="147" spans="1:11" x14ac:dyDescent="0.3">
      <c r="A147" s="1" t="s">
        <v>146</v>
      </c>
      <c r="B147" s="1" t="s">
        <v>458</v>
      </c>
      <c r="C147" s="3">
        <v>201.9958947658109</v>
      </c>
      <c r="D147" s="1">
        <v>2</v>
      </c>
      <c r="E147" s="1" t="s">
        <v>465</v>
      </c>
      <c r="F147" s="1">
        <v>61.202404273452899</v>
      </c>
      <c r="G147" s="2">
        <v>125237.45475480281</v>
      </c>
      <c r="H147" s="1" t="s">
        <v>466</v>
      </c>
      <c r="I147" s="3" cm="1">
        <f t="array" ref="I147">_xlfn.IFS(Tabla1[[#This Row],[Consumo_kWh_Mensual]]&lt;$B$5,NA(),Tabla1[[#This Row],[Consumo_kWh_Mensual]]&gt;$B$6,NA(),Tabla1[[#This Row],[Consumo_kWh_Mensual]]&lt;$B$6,Tabla1[[#This Row],[Consumo_kWh_Mensual]])</f>
        <v>201.9958947658109</v>
      </c>
      <c r="J147" s="3" cm="1">
        <f t="array" ref="J147">_xlfn.IFS(Tabla1[[#This Row],[Area_m2]]&lt;$C$5,NA(),Tabla1[[#This Row],[Area_m2]]&gt;$C$6,NA(),Tabla1[[#This Row],[Area_m2]]&lt;$C$6,Tabla1[[#This Row],[Area_m2]])</f>
        <v>61.202404273452899</v>
      </c>
      <c r="K147" s="2" cm="1">
        <f t="array" ref="K147">_xlfn.IFS(Tabla1[[#This Row],[Factura_Mensual_COP]]&lt;$D$5,NA(),Tabla1[[#This Row],[Factura_Mensual_COP]]&gt;$D$6,NA(),Tabla1[[#This Row],[Factura_Mensual_COP]]&lt;$D$6,Tabla1[[#This Row],[Factura_Mensual_COP]])</f>
        <v>125237.45475480281</v>
      </c>
    </row>
    <row r="148" spans="1:11" x14ac:dyDescent="0.3">
      <c r="A148" s="1" t="s">
        <v>147</v>
      </c>
      <c r="B148" s="1" t="s">
        <v>458</v>
      </c>
      <c r="C148" s="3">
        <v>176.2392541636097</v>
      </c>
      <c r="D148" s="1">
        <v>3</v>
      </c>
      <c r="E148" s="1" t="s">
        <v>464</v>
      </c>
      <c r="F148" s="1">
        <v>99.102846410024767</v>
      </c>
      <c r="G148" s="2">
        <v>109268.337581438</v>
      </c>
      <c r="H148" s="1" t="s">
        <v>466</v>
      </c>
      <c r="I148" s="3" cm="1">
        <f t="array" ref="I148">_xlfn.IFS(Tabla1[[#This Row],[Consumo_kWh_Mensual]]&lt;$B$5,NA(),Tabla1[[#This Row],[Consumo_kWh_Mensual]]&gt;$B$6,NA(),Tabla1[[#This Row],[Consumo_kWh_Mensual]]&lt;$B$6,Tabla1[[#This Row],[Consumo_kWh_Mensual]])</f>
        <v>176.2392541636097</v>
      </c>
      <c r="J148" s="3" cm="1">
        <f t="array" ref="J148">_xlfn.IFS(Tabla1[[#This Row],[Area_m2]]&lt;$C$5,NA(),Tabla1[[#This Row],[Area_m2]]&gt;$C$6,NA(),Tabla1[[#This Row],[Area_m2]]&lt;$C$6,Tabla1[[#This Row],[Area_m2]])</f>
        <v>99.102846410024767</v>
      </c>
      <c r="K148" s="2" cm="1">
        <f t="array" ref="K148">_xlfn.IFS(Tabla1[[#This Row],[Factura_Mensual_COP]]&lt;$D$5,NA(),Tabla1[[#This Row],[Factura_Mensual_COP]]&gt;$D$6,NA(),Tabla1[[#This Row],[Factura_Mensual_COP]]&lt;$D$6,Tabla1[[#This Row],[Factura_Mensual_COP]])</f>
        <v>109268.337581438</v>
      </c>
    </row>
    <row r="149" spans="1:11" x14ac:dyDescent="0.3">
      <c r="A149" s="1" t="s">
        <v>148</v>
      </c>
      <c r="B149" s="1" t="s">
        <v>458</v>
      </c>
      <c r="C149" s="3">
        <v>98.060112810980655</v>
      </c>
      <c r="D149" s="1">
        <v>4</v>
      </c>
      <c r="E149" s="1" t="s">
        <v>464</v>
      </c>
      <c r="F149" s="1">
        <v>90.082137193810681</v>
      </c>
      <c r="G149" s="2">
        <v>60797.269942808009</v>
      </c>
      <c r="H149" s="1" t="s">
        <v>466</v>
      </c>
      <c r="I149" s="3" cm="1">
        <f t="array" ref="I149">_xlfn.IFS(Tabla1[[#This Row],[Consumo_kWh_Mensual]]&lt;$B$5,NA(),Tabla1[[#This Row],[Consumo_kWh_Mensual]]&gt;$B$6,NA(),Tabla1[[#This Row],[Consumo_kWh_Mensual]]&lt;$B$6,Tabla1[[#This Row],[Consumo_kWh_Mensual]])</f>
        <v>98.060112810980655</v>
      </c>
      <c r="J149" s="3" cm="1">
        <f t="array" ref="J149">_xlfn.IFS(Tabla1[[#This Row],[Area_m2]]&lt;$C$5,NA(),Tabla1[[#This Row],[Area_m2]]&gt;$C$6,NA(),Tabla1[[#This Row],[Area_m2]]&lt;$C$6,Tabla1[[#This Row],[Area_m2]])</f>
        <v>90.082137193810681</v>
      </c>
      <c r="K149" s="2" cm="1">
        <f t="array" ref="K149">_xlfn.IFS(Tabla1[[#This Row],[Factura_Mensual_COP]]&lt;$D$5,NA(),Tabla1[[#This Row],[Factura_Mensual_COP]]&gt;$D$6,NA(),Tabla1[[#This Row],[Factura_Mensual_COP]]&lt;$D$6,Tabla1[[#This Row],[Factura_Mensual_COP]])</f>
        <v>60797.269942808009</v>
      </c>
    </row>
    <row r="150" spans="1:11" x14ac:dyDescent="0.3">
      <c r="A150" s="1" t="s">
        <v>149</v>
      </c>
      <c r="B150" s="1" t="s">
        <v>458</v>
      </c>
      <c r="C150" s="3">
        <v>131.0700556026907</v>
      </c>
      <c r="D150" s="1">
        <v>1</v>
      </c>
      <c r="E150" s="1" t="s">
        <v>465</v>
      </c>
      <c r="F150" s="1">
        <v>68.819490135322866</v>
      </c>
      <c r="G150" s="2">
        <v>81263.434473668211</v>
      </c>
      <c r="H150" s="1" t="s">
        <v>466</v>
      </c>
      <c r="I150" s="3" cm="1">
        <f t="array" ref="I150">_xlfn.IFS(Tabla1[[#This Row],[Consumo_kWh_Mensual]]&lt;$B$5,NA(),Tabla1[[#This Row],[Consumo_kWh_Mensual]]&gt;$B$6,NA(),Tabla1[[#This Row],[Consumo_kWh_Mensual]]&lt;$B$6,Tabla1[[#This Row],[Consumo_kWh_Mensual]])</f>
        <v>131.0700556026907</v>
      </c>
      <c r="J150" s="3" cm="1">
        <f t="array" ref="J150">_xlfn.IFS(Tabla1[[#This Row],[Area_m2]]&lt;$C$5,NA(),Tabla1[[#This Row],[Area_m2]]&gt;$C$6,NA(),Tabla1[[#This Row],[Area_m2]]&lt;$C$6,Tabla1[[#This Row],[Area_m2]])</f>
        <v>68.819490135322866</v>
      </c>
      <c r="K150" s="2" cm="1">
        <f t="array" ref="K150">_xlfn.IFS(Tabla1[[#This Row],[Factura_Mensual_COP]]&lt;$D$5,NA(),Tabla1[[#This Row],[Factura_Mensual_COP]]&gt;$D$6,NA(),Tabla1[[#This Row],[Factura_Mensual_COP]]&lt;$D$6,Tabla1[[#This Row],[Factura_Mensual_COP]])</f>
        <v>81263.434473668211</v>
      </c>
    </row>
    <row r="151" spans="1:11" x14ac:dyDescent="0.3">
      <c r="A151" s="1" t="s">
        <v>150</v>
      </c>
      <c r="B151" s="1" t="s">
        <v>458</v>
      </c>
      <c r="C151" s="3">
        <v>51.248594409003488</v>
      </c>
      <c r="D151" s="1">
        <v>4</v>
      </c>
      <c r="E151" s="1" t="s">
        <v>465</v>
      </c>
      <c r="F151" s="1">
        <v>90.258825015829913</v>
      </c>
      <c r="G151" s="2">
        <v>31774.128533582159</v>
      </c>
      <c r="H151" s="1" t="s">
        <v>466</v>
      </c>
      <c r="I151" s="3" cm="1">
        <f t="array" ref="I151">_xlfn.IFS(Tabla1[[#This Row],[Consumo_kWh_Mensual]]&lt;$B$5,NA(),Tabla1[[#This Row],[Consumo_kWh_Mensual]]&gt;$B$6,NA(),Tabla1[[#This Row],[Consumo_kWh_Mensual]]&lt;$B$6,Tabla1[[#This Row],[Consumo_kWh_Mensual]])</f>
        <v>51.248594409003488</v>
      </c>
      <c r="J151" s="3" cm="1">
        <f t="array" ref="J151">_xlfn.IFS(Tabla1[[#This Row],[Area_m2]]&lt;$C$5,NA(),Tabla1[[#This Row],[Area_m2]]&gt;$C$6,NA(),Tabla1[[#This Row],[Area_m2]]&lt;$C$6,Tabla1[[#This Row],[Area_m2]])</f>
        <v>90.258825015829913</v>
      </c>
      <c r="K151" s="2" cm="1">
        <f t="array" ref="K151">_xlfn.IFS(Tabla1[[#This Row],[Factura_Mensual_COP]]&lt;$D$5,NA(),Tabla1[[#This Row],[Factura_Mensual_COP]]&gt;$D$6,NA(),Tabla1[[#This Row],[Factura_Mensual_COP]]&lt;$D$6,Tabla1[[#This Row],[Factura_Mensual_COP]])</f>
        <v>31774.128533582159</v>
      </c>
    </row>
    <row r="152" spans="1:11" x14ac:dyDescent="0.3">
      <c r="A152" s="1" t="s">
        <v>151</v>
      </c>
      <c r="B152" s="1" t="s">
        <v>458</v>
      </c>
      <c r="C152" s="3">
        <v>297.88350797498327</v>
      </c>
      <c r="D152" s="1">
        <v>1</v>
      </c>
      <c r="E152" s="1" t="s">
        <v>465</v>
      </c>
      <c r="F152" s="1">
        <v>80.705271039434578</v>
      </c>
      <c r="G152" s="2">
        <v>184687.77494448971</v>
      </c>
      <c r="H152" s="1" t="s">
        <v>466</v>
      </c>
      <c r="I152" s="3" cm="1">
        <f t="array" ref="I152">_xlfn.IFS(Tabla1[[#This Row],[Consumo_kWh_Mensual]]&lt;$B$5,NA(),Tabla1[[#This Row],[Consumo_kWh_Mensual]]&gt;$B$6,NA(),Tabla1[[#This Row],[Consumo_kWh_Mensual]]&lt;$B$6,Tabla1[[#This Row],[Consumo_kWh_Mensual]])</f>
        <v>297.88350797498327</v>
      </c>
      <c r="J152" s="3" cm="1">
        <f t="array" ref="J152">_xlfn.IFS(Tabla1[[#This Row],[Area_m2]]&lt;$C$5,NA(),Tabla1[[#This Row],[Area_m2]]&gt;$C$6,NA(),Tabla1[[#This Row],[Area_m2]]&lt;$C$6,Tabla1[[#This Row],[Area_m2]])</f>
        <v>80.705271039434578</v>
      </c>
      <c r="K152" s="2" cm="1">
        <f t="array" ref="K152">_xlfn.IFS(Tabla1[[#This Row],[Factura_Mensual_COP]]&lt;$D$5,NA(),Tabla1[[#This Row],[Factura_Mensual_COP]]&gt;$D$6,NA(),Tabla1[[#This Row],[Factura_Mensual_COP]]&lt;$D$6,Tabla1[[#This Row],[Factura_Mensual_COP]])</f>
        <v>184687.77494448971</v>
      </c>
    </row>
    <row r="153" spans="1:11" x14ac:dyDescent="0.3">
      <c r="A153" s="1" t="s">
        <v>152</v>
      </c>
      <c r="B153" s="1" t="s">
        <v>458</v>
      </c>
      <c r="C153" s="3">
        <v>297.85517801969399</v>
      </c>
      <c r="D153" s="1">
        <v>3</v>
      </c>
      <c r="E153" s="1" t="s">
        <v>462</v>
      </c>
      <c r="F153" s="1">
        <v>76.055566582929529</v>
      </c>
      <c r="G153" s="2">
        <v>184670.21037221031</v>
      </c>
      <c r="H153" s="1" t="s">
        <v>467</v>
      </c>
      <c r="I153" s="3" cm="1">
        <f t="array" ref="I153">_xlfn.IFS(Tabla1[[#This Row],[Consumo_kWh_Mensual]]&lt;$B$5,NA(),Tabla1[[#This Row],[Consumo_kWh_Mensual]]&gt;$B$6,NA(),Tabla1[[#This Row],[Consumo_kWh_Mensual]]&lt;$B$6,Tabla1[[#This Row],[Consumo_kWh_Mensual]])</f>
        <v>297.85517801969399</v>
      </c>
      <c r="J153" s="3" cm="1">
        <f t="array" ref="J153">_xlfn.IFS(Tabla1[[#This Row],[Area_m2]]&lt;$C$5,NA(),Tabla1[[#This Row],[Area_m2]]&gt;$C$6,NA(),Tabla1[[#This Row],[Area_m2]]&lt;$C$6,Tabla1[[#This Row],[Area_m2]])</f>
        <v>76.055566582929529</v>
      </c>
      <c r="K153" s="2" cm="1">
        <f t="array" ref="K153">_xlfn.IFS(Tabla1[[#This Row],[Factura_Mensual_COP]]&lt;$D$5,NA(),Tabla1[[#This Row],[Factura_Mensual_COP]]&gt;$D$6,NA(),Tabla1[[#This Row],[Factura_Mensual_COP]]&lt;$D$6,Tabla1[[#This Row],[Factura_Mensual_COP]])</f>
        <v>184670.21037221031</v>
      </c>
    </row>
    <row r="154" spans="1:11" x14ac:dyDescent="0.3">
      <c r="A154" s="1" t="s">
        <v>153</v>
      </c>
      <c r="B154" s="1" t="s">
        <v>458</v>
      </c>
      <c r="C154" s="3">
        <v>231.08125587603061</v>
      </c>
      <c r="D154" s="1">
        <v>4</v>
      </c>
      <c r="E154" s="1" t="s">
        <v>461</v>
      </c>
      <c r="F154" s="1">
        <v>67.592725549288957</v>
      </c>
      <c r="G154" s="2">
        <v>143270.378643139</v>
      </c>
      <c r="H154" s="1" t="s">
        <v>466</v>
      </c>
      <c r="I154" s="3" cm="1">
        <f t="array" ref="I154">_xlfn.IFS(Tabla1[[#This Row],[Consumo_kWh_Mensual]]&lt;$B$5,NA(),Tabla1[[#This Row],[Consumo_kWh_Mensual]]&gt;$B$6,NA(),Tabla1[[#This Row],[Consumo_kWh_Mensual]]&lt;$B$6,Tabla1[[#This Row],[Consumo_kWh_Mensual]])</f>
        <v>231.08125587603061</v>
      </c>
      <c r="J154" s="3" cm="1">
        <f t="array" ref="J154">_xlfn.IFS(Tabla1[[#This Row],[Area_m2]]&lt;$C$5,NA(),Tabla1[[#This Row],[Area_m2]]&gt;$C$6,NA(),Tabla1[[#This Row],[Area_m2]]&lt;$C$6,Tabla1[[#This Row],[Area_m2]])</f>
        <v>67.592725549288957</v>
      </c>
      <c r="K154" s="2" cm="1">
        <f t="array" ref="K154">_xlfn.IFS(Tabla1[[#This Row],[Factura_Mensual_COP]]&lt;$D$5,NA(),Tabla1[[#This Row],[Factura_Mensual_COP]]&gt;$D$6,NA(),Tabla1[[#This Row],[Factura_Mensual_COP]]&lt;$D$6,Tabla1[[#This Row],[Factura_Mensual_COP]])</f>
        <v>143270.378643139</v>
      </c>
    </row>
    <row r="155" spans="1:11" x14ac:dyDescent="0.3">
      <c r="A155" s="1" t="s">
        <v>154</v>
      </c>
      <c r="B155" s="1" t="s">
        <v>458</v>
      </c>
      <c r="C155" s="3">
        <v>181.42508891986481</v>
      </c>
      <c r="D155" s="1">
        <v>5</v>
      </c>
      <c r="E155" s="1" t="s">
        <v>464</v>
      </c>
      <c r="F155" s="1">
        <v>86.312719533624772</v>
      </c>
      <c r="G155" s="2">
        <v>112483.55513031621</v>
      </c>
      <c r="H155" s="1" t="s">
        <v>466</v>
      </c>
      <c r="I155" s="3" cm="1">
        <f t="array" ref="I155">_xlfn.IFS(Tabla1[[#This Row],[Consumo_kWh_Mensual]]&lt;$B$5,NA(),Tabla1[[#This Row],[Consumo_kWh_Mensual]]&gt;$B$6,NA(),Tabla1[[#This Row],[Consumo_kWh_Mensual]]&lt;$B$6,Tabla1[[#This Row],[Consumo_kWh_Mensual]])</f>
        <v>181.42508891986481</v>
      </c>
      <c r="J155" s="3" cm="1">
        <f t="array" ref="J155">_xlfn.IFS(Tabla1[[#This Row],[Area_m2]]&lt;$C$5,NA(),Tabla1[[#This Row],[Area_m2]]&gt;$C$6,NA(),Tabla1[[#This Row],[Area_m2]]&lt;$C$6,Tabla1[[#This Row],[Area_m2]])</f>
        <v>86.312719533624772</v>
      </c>
      <c r="K155" s="2" cm="1">
        <f t="array" ref="K155">_xlfn.IFS(Tabla1[[#This Row],[Factura_Mensual_COP]]&lt;$D$5,NA(),Tabla1[[#This Row],[Factura_Mensual_COP]]&gt;$D$6,NA(),Tabla1[[#This Row],[Factura_Mensual_COP]]&lt;$D$6,Tabla1[[#This Row],[Factura_Mensual_COP]])</f>
        <v>112483.55513031621</v>
      </c>
    </row>
    <row r="156" spans="1:11" x14ac:dyDescent="0.3">
      <c r="A156" s="1" t="s">
        <v>155</v>
      </c>
      <c r="B156" s="1" t="s">
        <v>458</v>
      </c>
      <c r="C156" s="3">
        <v>191.52542283795901</v>
      </c>
      <c r="D156" s="1">
        <v>4</v>
      </c>
      <c r="E156" s="1" t="s">
        <v>464</v>
      </c>
      <c r="F156" s="1">
        <v>111.9422544504162</v>
      </c>
      <c r="G156" s="2">
        <v>118745.7621595346</v>
      </c>
      <c r="H156" s="1" t="s">
        <v>466</v>
      </c>
      <c r="I156" s="3" cm="1">
        <f t="array" ref="I156">_xlfn.IFS(Tabla1[[#This Row],[Consumo_kWh_Mensual]]&lt;$B$5,NA(),Tabla1[[#This Row],[Consumo_kWh_Mensual]]&gt;$B$6,NA(),Tabla1[[#This Row],[Consumo_kWh_Mensual]]&lt;$B$6,Tabla1[[#This Row],[Consumo_kWh_Mensual]])</f>
        <v>191.52542283795901</v>
      </c>
      <c r="J156" s="3" cm="1">
        <f t="array" ref="J156">_xlfn.IFS(Tabla1[[#This Row],[Area_m2]]&lt;$C$5,NA(),Tabla1[[#This Row],[Area_m2]]&gt;$C$6,NA(),Tabla1[[#This Row],[Area_m2]]&lt;$C$6,Tabla1[[#This Row],[Area_m2]])</f>
        <v>111.9422544504162</v>
      </c>
      <c r="K156" s="2" cm="1">
        <f t="array" ref="K156">_xlfn.IFS(Tabla1[[#This Row],[Factura_Mensual_COP]]&lt;$D$5,NA(),Tabla1[[#This Row],[Factura_Mensual_COP]]&gt;$D$6,NA(),Tabla1[[#This Row],[Factura_Mensual_COP]]&lt;$D$6,Tabla1[[#This Row],[Factura_Mensual_COP]])</f>
        <v>118745.7621595346</v>
      </c>
    </row>
    <row r="157" spans="1:11" x14ac:dyDescent="0.3">
      <c r="A157" s="1" t="s">
        <v>156</v>
      </c>
      <c r="B157" s="1" t="s">
        <v>458</v>
      </c>
      <c r="C157" s="3">
        <v>214.59341778334601</v>
      </c>
      <c r="D157" s="1">
        <v>3</v>
      </c>
      <c r="E157" s="1" t="s">
        <v>463</v>
      </c>
      <c r="F157" s="1">
        <v>86.225003090870729</v>
      </c>
      <c r="G157" s="2">
        <v>133047.91902567449</v>
      </c>
      <c r="H157" s="1" t="s">
        <v>466</v>
      </c>
      <c r="I157" s="3" cm="1">
        <f t="array" ref="I157">_xlfn.IFS(Tabla1[[#This Row],[Consumo_kWh_Mensual]]&lt;$B$5,NA(),Tabla1[[#This Row],[Consumo_kWh_Mensual]]&gt;$B$6,NA(),Tabla1[[#This Row],[Consumo_kWh_Mensual]]&lt;$B$6,Tabla1[[#This Row],[Consumo_kWh_Mensual]])</f>
        <v>214.59341778334601</v>
      </c>
      <c r="J157" s="3" cm="1">
        <f t="array" ref="J157">_xlfn.IFS(Tabla1[[#This Row],[Area_m2]]&lt;$C$5,NA(),Tabla1[[#This Row],[Area_m2]]&gt;$C$6,NA(),Tabla1[[#This Row],[Area_m2]]&lt;$C$6,Tabla1[[#This Row],[Area_m2]])</f>
        <v>86.225003090870729</v>
      </c>
      <c r="K157" s="2" cm="1">
        <f t="array" ref="K157">_xlfn.IFS(Tabla1[[#This Row],[Factura_Mensual_COP]]&lt;$D$5,NA(),Tabla1[[#This Row],[Factura_Mensual_COP]]&gt;$D$6,NA(),Tabla1[[#This Row],[Factura_Mensual_COP]]&lt;$D$6,Tabla1[[#This Row],[Factura_Mensual_COP]])</f>
        <v>133047.91902567449</v>
      </c>
    </row>
    <row r="158" spans="1:11" x14ac:dyDescent="0.3">
      <c r="A158" s="1" t="s">
        <v>157</v>
      </c>
      <c r="B158" s="1" t="s">
        <v>458</v>
      </c>
      <c r="C158" s="3">
        <v>172.324944511154</v>
      </c>
      <c r="D158" s="1">
        <v>3</v>
      </c>
      <c r="E158" s="1" t="s">
        <v>465</v>
      </c>
      <c r="F158" s="1">
        <v>60.889191187991493</v>
      </c>
      <c r="G158" s="2">
        <v>106841.4655969155</v>
      </c>
      <c r="H158" s="1" t="s">
        <v>466</v>
      </c>
      <c r="I158" s="3" cm="1">
        <f t="array" ref="I158">_xlfn.IFS(Tabla1[[#This Row],[Consumo_kWh_Mensual]]&lt;$B$5,NA(),Tabla1[[#This Row],[Consumo_kWh_Mensual]]&gt;$B$6,NA(),Tabla1[[#This Row],[Consumo_kWh_Mensual]]&lt;$B$6,Tabla1[[#This Row],[Consumo_kWh_Mensual]])</f>
        <v>172.324944511154</v>
      </c>
      <c r="J158" s="3" cm="1">
        <f t="array" ref="J158">_xlfn.IFS(Tabla1[[#This Row],[Area_m2]]&lt;$C$5,NA(),Tabla1[[#This Row],[Area_m2]]&gt;$C$6,NA(),Tabla1[[#This Row],[Area_m2]]&lt;$C$6,Tabla1[[#This Row],[Area_m2]])</f>
        <v>60.889191187991493</v>
      </c>
      <c r="K158" s="2" cm="1">
        <f t="array" ref="K158">_xlfn.IFS(Tabla1[[#This Row],[Factura_Mensual_COP]]&lt;$D$5,NA(),Tabla1[[#This Row],[Factura_Mensual_COP]]&gt;$D$6,NA(),Tabla1[[#This Row],[Factura_Mensual_COP]]&lt;$D$6,Tabla1[[#This Row],[Factura_Mensual_COP]])</f>
        <v>106841.4655969155</v>
      </c>
    </row>
    <row r="159" spans="1:11" x14ac:dyDescent="0.3">
      <c r="A159" s="1" t="s">
        <v>158</v>
      </c>
      <c r="B159" s="1" t="s">
        <v>459</v>
      </c>
      <c r="C159" s="3">
        <v>618.67403784866804</v>
      </c>
      <c r="D159" s="1">
        <v>5</v>
      </c>
      <c r="E159" s="1" t="s">
        <v>465</v>
      </c>
      <c r="F159" s="1">
        <v>346.09396795768811</v>
      </c>
      <c r="G159" s="2">
        <v>383577.9034661742</v>
      </c>
      <c r="H159" s="1" t="s">
        <v>467</v>
      </c>
      <c r="I159" s="3" cm="1">
        <f t="array" ref="I159">_xlfn.IFS(Tabla1[[#This Row],[Consumo_kWh_Mensual]]&lt;$B$5,NA(),Tabla1[[#This Row],[Consumo_kWh_Mensual]]&gt;$B$6,NA(),Tabla1[[#This Row],[Consumo_kWh_Mensual]]&lt;$B$6,Tabla1[[#This Row],[Consumo_kWh_Mensual]])</f>
        <v>618.67403784866804</v>
      </c>
      <c r="J159" s="3" cm="1">
        <f t="array" ref="J159">_xlfn.IFS(Tabla1[[#This Row],[Area_m2]]&lt;$C$5,NA(),Tabla1[[#This Row],[Area_m2]]&gt;$C$6,NA(),Tabla1[[#This Row],[Area_m2]]&lt;$C$6,Tabla1[[#This Row],[Area_m2]])</f>
        <v>346.09396795768811</v>
      </c>
      <c r="K159" s="2" cm="1">
        <f t="array" ref="K159">_xlfn.IFS(Tabla1[[#This Row],[Factura_Mensual_COP]]&lt;$D$5,NA(),Tabla1[[#This Row],[Factura_Mensual_COP]]&gt;$D$6,NA(),Tabla1[[#This Row],[Factura_Mensual_COP]]&lt;$D$6,Tabla1[[#This Row],[Factura_Mensual_COP]])</f>
        <v>383577.9034661742</v>
      </c>
    </row>
    <row r="160" spans="1:11" x14ac:dyDescent="0.3">
      <c r="A160" s="1" t="s">
        <v>159</v>
      </c>
      <c r="B160" s="1" t="s">
        <v>459</v>
      </c>
      <c r="C160" s="3">
        <v>656.02813472724199</v>
      </c>
      <c r="D160" s="1">
        <v>3</v>
      </c>
      <c r="E160" s="1" t="s">
        <v>465</v>
      </c>
      <c r="F160" s="1">
        <v>213.47615971084841</v>
      </c>
      <c r="G160" s="2">
        <v>406737.44353088998</v>
      </c>
      <c r="H160" s="1" t="s">
        <v>467</v>
      </c>
      <c r="I160" s="3" cm="1">
        <f t="array" ref="I160">_xlfn.IFS(Tabla1[[#This Row],[Consumo_kWh_Mensual]]&lt;$B$5,NA(),Tabla1[[#This Row],[Consumo_kWh_Mensual]]&gt;$B$6,NA(),Tabla1[[#This Row],[Consumo_kWh_Mensual]]&lt;$B$6,Tabla1[[#This Row],[Consumo_kWh_Mensual]])</f>
        <v>656.02813472724199</v>
      </c>
      <c r="J160" s="3" cm="1">
        <f t="array" ref="J160">_xlfn.IFS(Tabla1[[#This Row],[Area_m2]]&lt;$C$5,NA(),Tabla1[[#This Row],[Area_m2]]&gt;$C$6,NA(),Tabla1[[#This Row],[Area_m2]]&lt;$C$6,Tabla1[[#This Row],[Area_m2]])</f>
        <v>213.47615971084841</v>
      </c>
      <c r="K160" s="2" cm="1">
        <f t="array" ref="K160">_xlfn.IFS(Tabla1[[#This Row],[Factura_Mensual_COP]]&lt;$D$5,NA(),Tabla1[[#This Row],[Factura_Mensual_COP]]&gt;$D$6,NA(),Tabla1[[#This Row],[Factura_Mensual_COP]]&lt;$D$6,Tabla1[[#This Row],[Factura_Mensual_COP]])</f>
        <v>406737.44353088998</v>
      </c>
    </row>
    <row r="161" spans="1:11" x14ac:dyDescent="0.3">
      <c r="A161" s="1" t="s">
        <v>160</v>
      </c>
      <c r="B161" s="1" t="s">
        <v>459</v>
      </c>
      <c r="C161" s="3">
        <v>745.0648717129443</v>
      </c>
      <c r="D161" s="1">
        <v>4</v>
      </c>
      <c r="E161" s="1" t="s">
        <v>465</v>
      </c>
      <c r="F161" s="1">
        <v>131.14403830798571</v>
      </c>
      <c r="G161" s="2">
        <v>461940.22046202549</v>
      </c>
      <c r="H161" s="1" t="s">
        <v>467</v>
      </c>
      <c r="I161" s="3" cm="1">
        <f t="array" ref="I161">_xlfn.IFS(Tabla1[[#This Row],[Consumo_kWh_Mensual]]&lt;$B$5,NA(),Tabla1[[#This Row],[Consumo_kWh_Mensual]]&gt;$B$6,NA(),Tabla1[[#This Row],[Consumo_kWh_Mensual]]&lt;$B$6,Tabla1[[#This Row],[Consumo_kWh_Mensual]])</f>
        <v>745.0648717129443</v>
      </c>
      <c r="J161" s="3" cm="1">
        <f t="array" ref="J161">_xlfn.IFS(Tabla1[[#This Row],[Area_m2]]&lt;$C$5,NA(),Tabla1[[#This Row],[Area_m2]]&gt;$C$6,NA(),Tabla1[[#This Row],[Area_m2]]&lt;$C$6,Tabla1[[#This Row],[Area_m2]])</f>
        <v>131.14403830798571</v>
      </c>
      <c r="K161" s="2" cm="1">
        <f t="array" ref="K161">_xlfn.IFS(Tabla1[[#This Row],[Factura_Mensual_COP]]&lt;$D$5,NA(),Tabla1[[#This Row],[Factura_Mensual_COP]]&gt;$D$6,NA(),Tabla1[[#This Row],[Factura_Mensual_COP]]&lt;$D$6,Tabla1[[#This Row],[Factura_Mensual_COP]])</f>
        <v>461940.22046202549</v>
      </c>
    </row>
    <row r="162" spans="1:11" x14ac:dyDescent="0.3">
      <c r="A162" s="1" t="s">
        <v>161</v>
      </c>
      <c r="B162" s="1" t="s">
        <v>459</v>
      </c>
      <c r="C162" s="3">
        <v>587.80776415447099</v>
      </c>
      <c r="D162" s="1">
        <v>4</v>
      </c>
      <c r="E162" s="1" t="s">
        <v>464</v>
      </c>
      <c r="F162" s="1">
        <v>299.73632637381172</v>
      </c>
      <c r="G162" s="2">
        <v>364440.813775772</v>
      </c>
      <c r="H162" s="1" t="s">
        <v>467</v>
      </c>
      <c r="I162" s="3" cm="1">
        <f t="array" ref="I162">_xlfn.IFS(Tabla1[[#This Row],[Consumo_kWh_Mensual]]&lt;$B$5,NA(),Tabla1[[#This Row],[Consumo_kWh_Mensual]]&gt;$B$6,NA(),Tabla1[[#This Row],[Consumo_kWh_Mensual]]&lt;$B$6,Tabla1[[#This Row],[Consumo_kWh_Mensual]])</f>
        <v>587.80776415447099</v>
      </c>
      <c r="J162" s="3" cm="1">
        <f t="array" ref="J162">_xlfn.IFS(Tabla1[[#This Row],[Area_m2]]&lt;$C$5,NA(),Tabla1[[#This Row],[Area_m2]]&gt;$C$6,NA(),Tabla1[[#This Row],[Area_m2]]&lt;$C$6,Tabla1[[#This Row],[Area_m2]])</f>
        <v>299.73632637381172</v>
      </c>
      <c r="K162" s="2" cm="1">
        <f t="array" ref="K162">_xlfn.IFS(Tabla1[[#This Row],[Factura_Mensual_COP]]&lt;$D$5,NA(),Tabla1[[#This Row],[Factura_Mensual_COP]]&gt;$D$6,NA(),Tabla1[[#This Row],[Factura_Mensual_COP]]&lt;$D$6,Tabla1[[#This Row],[Factura_Mensual_COP]])</f>
        <v>364440.813775772</v>
      </c>
    </row>
    <row r="163" spans="1:11" x14ac:dyDescent="0.3">
      <c r="A163" s="1" t="s">
        <v>162</v>
      </c>
      <c r="B163" s="1" t="s">
        <v>459</v>
      </c>
      <c r="C163" s="3">
        <v>1475.3431691624689</v>
      </c>
      <c r="D163" s="1">
        <v>5</v>
      </c>
      <c r="E163" s="1" t="s">
        <v>464</v>
      </c>
      <c r="F163" s="1">
        <v>411.27227969482198</v>
      </c>
      <c r="G163" s="2">
        <v>914712.76488073089</v>
      </c>
      <c r="H163" s="1" t="s">
        <v>467</v>
      </c>
      <c r="I163" s="3" cm="1">
        <f t="array" ref="I163">_xlfn.IFS(Tabla1[[#This Row],[Consumo_kWh_Mensual]]&lt;$B$5,NA(),Tabla1[[#This Row],[Consumo_kWh_Mensual]]&gt;$B$6,NA(),Tabla1[[#This Row],[Consumo_kWh_Mensual]]&lt;$B$6,Tabla1[[#This Row],[Consumo_kWh_Mensual]])</f>
        <v>1475.3431691624689</v>
      </c>
      <c r="J163" s="3" cm="1">
        <f t="array" ref="J163">_xlfn.IFS(Tabla1[[#This Row],[Area_m2]]&lt;$C$5,NA(),Tabla1[[#This Row],[Area_m2]]&gt;$C$6,NA(),Tabla1[[#This Row],[Area_m2]]&lt;$C$6,Tabla1[[#This Row],[Area_m2]])</f>
        <v>411.27227969482198</v>
      </c>
      <c r="K163" s="2" cm="1">
        <f t="array" ref="K163">_xlfn.IFS(Tabla1[[#This Row],[Factura_Mensual_COP]]&lt;$D$5,NA(),Tabla1[[#This Row],[Factura_Mensual_COP]]&gt;$D$6,NA(),Tabla1[[#This Row],[Factura_Mensual_COP]]&lt;$D$6,Tabla1[[#This Row],[Factura_Mensual_COP]])</f>
        <v>914712.76488073089</v>
      </c>
    </row>
    <row r="164" spans="1:11" x14ac:dyDescent="0.3">
      <c r="A164" s="1" t="s">
        <v>163</v>
      </c>
      <c r="B164" s="1" t="s">
        <v>459</v>
      </c>
      <c r="C164" s="3">
        <v>587.31452398457282</v>
      </c>
      <c r="D164" s="1">
        <v>5</v>
      </c>
      <c r="E164" s="1" t="s">
        <v>464</v>
      </c>
      <c r="F164" s="1">
        <v>189.37602152285311</v>
      </c>
      <c r="G164" s="2">
        <v>364135.00487043522</v>
      </c>
      <c r="H164" s="1" t="s">
        <v>467</v>
      </c>
      <c r="I164" s="3" cm="1">
        <f t="array" ref="I164">_xlfn.IFS(Tabla1[[#This Row],[Consumo_kWh_Mensual]]&lt;$B$5,NA(),Tabla1[[#This Row],[Consumo_kWh_Mensual]]&gt;$B$6,NA(),Tabla1[[#This Row],[Consumo_kWh_Mensual]]&lt;$B$6,Tabla1[[#This Row],[Consumo_kWh_Mensual]])</f>
        <v>587.31452398457282</v>
      </c>
      <c r="J164" s="3" cm="1">
        <f t="array" ref="J164">_xlfn.IFS(Tabla1[[#This Row],[Area_m2]]&lt;$C$5,NA(),Tabla1[[#This Row],[Area_m2]]&gt;$C$6,NA(),Tabla1[[#This Row],[Area_m2]]&lt;$C$6,Tabla1[[#This Row],[Area_m2]])</f>
        <v>189.37602152285311</v>
      </c>
      <c r="K164" s="2" cm="1">
        <f t="array" ref="K164">_xlfn.IFS(Tabla1[[#This Row],[Factura_Mensual_COP]]&lt;$D$5,NA(),Tabla1[[#This Row],[Factura_Mensual_COP]]&gt;$D$6,NA(),Tabla1[[#This Row],[Factura_Mensual_COP]]&lt;$D$6,Tabla1[[#This Row],[Factura_Mensual_COP]])</f>
        <v>364135.00487043522</v>
      </c>
    </row>
    <row r="165" spans="1:11" x14ac:dyDescent="0.3">
      <c r="A165" s="1" t="s">
        <v>164</v>
      </c>
      <c r="B165" s="1" t="s">
        <v>459</v>
      </c>
      <c r="C165" s="3">
        <v>846.63176698610857</v>
      </c>
      <c r="D165" s="1">
        <v>4</v>
      </c>
      <c r="E165" s="1" t="s">
        <v>465</v>
      </c>
      <c r="F165" s="1">
        <v>168.96047714292891</v>
      </c>
      <c r="G165" s="2">
        <v>524911.69553138735</v>
      </c>
      <c r="H165" s="1" t="s">
        <v>467</v>
      </c>
      <c r="I165" s="3" cm="1">
        <f t="array" ref="I165">_xlfn.IFS(Tabla1[[#This Row],[Consumo_kWh_Mensual]]&lt;$B$5,NA(),Tabla1[[#This Row],[Consumo_kWh_Mensual]]&gt;$B$6,NA(),Tabla1[[#This Row],[Consumo_kWh_Mensual]]&lt;$B$6,Tabla1[[#This Row],[Consumo_kWh_Mensual]])</f>
        <v>846.63176698610857</v>
      </c>
      <c r="J165" s="3" cm="1">
        <f t="array" ref="J165">_xlfn.IFS(Tabla1[[#This Row],[Area_m2]]&lt;$C$5,NA(),Tabla1[[#This Row],[Area_m2]]&gt;$C$6,NA(),Tabla1[[#This Row],[Area_m2]]&lt;$C$6,Tabla1[[#This Row],[Area_m2]])</f>
        <v>168.96047714292891</v>
      </c>
      <c r="K165" s="2" cm="1">
        <f t="array" ref="K165">_xlfn.IFS(Tabla1[[#This Row],[Factura_Mensual_COP]]&lt;$D$5,NA(),Tabla1[[#This Row],[Factura_Mensual_COP]]&gt;$D$6,NA(),Tabla1[[#This Row],[Factura_Mensual_COP]]&lt;$D$6,Tabla1[[#This Row],[Factura_Mensual_COP]])</f>
        <v>524911.69553138735</v>
      </c>
    </row>
    <row r="166" spans="1:11" x14ac:dyDescent="0.3">
      <c r="A166" s="1" t="s">
        <v>165</v>
      </c>
      <c r="B166" s="1" t="s">
        <v>459</v>
      </c>
      <c r="C166" s="3">
        <v>741.57314817190684</v>
      </c>
      <c r="D166" s="1">
        <v>4</v>
      </c>
      <c r="E166" s="1" t="s">
        <v>463</v>
      </c>
      <c r="F166" s="1">
        <v>280.92053060927532</v>
      </c>
      <c r="G166" s="2">
        <v>459775.35186658218</v>
      </c>
      <c r="H166" s="1" t="s">
        <v>467</v>
      </c>
      <c r="I166" s="3" cm="1">
        <f t="array" ref="I166">_xlfn.IFS(Tabla1[[#This Row],[Consumo_kWh_Mensual]]&lt;$B$5,NA(),Tabla1[[#This Row],[Consumo_kWh_Mensual]]&gt;$B$6,NA(),Tabla1[[#This Row],[Consumo_kWh_Mensual]]&lt;$B$6,Tabla1[[#This Row],[Consumo_kWh_Mensual]])</f>
        <v>741.57314817190684</v>
      </c>
      <c r="J166" s="3" cm="1">
        <f t="array" ref="J166">_xlfn.IFS(Tabla1[[#This Row],[Area_m2]]&lt;$C$5,NA(),Tabla1[[#This Row],[Area_m2]]&gt;$C$6,NA(),Tabla1[[#This Row],[Area_m2]]&lt;$C$6,Tabla1[[#This Row],[Area_m2]])</f>
        <v>280.92053060927532</v>
      </c>
      <c r="K166" s="2" cm="1">
        <f t="array" ref="K166">_xlfn.IFS(Tabla1[[#This Row],[Factura_Mensual_COP]]&lt;$D$5,NA(),Tabla1[[#This Row],[Factura_Mensual_COP]]&gt;$D$6,NA(),Tabla1[[#This Row],[Factura_Mensual_COP]]&lt;$D$6,Tabla1[[#This Row],[Factura_Mensual_COP]])</f>
        <v>459775.35186658218</v>
      </c>
    </row>
    <row r="167" spans="1:11" x14ac:dyDescent="0.3">
      <c r="A167" s="1" t="s">
        <v>166</v>
      </c>
      <c r="B167" s="1" t="s">
        <v>459</v>
      </c>
      <c r="C167" s="3">
        <v>1089.2452613434939</v>
      </c>
      <c r="D167" s="1">
        <v>3</v>
      </c>
      <c r="E167" s="1" t="s">
        <v>465</v>
      </c>
      <c r="F167" s="1">
        <v>311.61632482283659</v>
      </c>
      <c r="G167" s="2">
        <v>675332.06203296653</v>
      </c>
      <c r="H167" s="1" t="s">
        <v>467</v>
      </c>
      <c r="I167" s="3" cm="1">
        <f t="array" ref="I167">_xlfn.IFS(Tabla1[[#This Row],[Consumo_kWh_Mensual]]&lt;$B$5,NA(),Tabla1[[#This Row],[Consumo_kWh_Mensual]]&gt;$B$6,NA(),Tabla1[[#This Row],[Consumo_kWh_Mensual]]&lt;$B$6,Tabla1[[#This Row],[Consumo_kWh_Mensual]])</f>
        <v>1089.2452613434939</v>
      </c>
      <c r="J167" s="3" cm="1">
        <f t="array" ref="J167">_xlfn.IFS(Tabla1[[#This Row],[Area_m2]]&lt;$C$5,NA(),Tabla1[[#This Row],[Area_m2]]&gt;$C$6,NA(),Tabla1[[#This Row],[Area_m2]]&lt;$C$6,Tabla1[[#This Row],[Area_m2]])</f>
        <v>311.61632482283659</v>
      </c>
      <c r="K167" s="2" cm="1">
        <f t="array" ref="K167">_xlfn.IFS(Tabla1[[#This Row],[Factura_Mensual_COP]]&lt;$D$5,NA(),Tabla1[[#This Row],[Factura_Mensual_COP]]&gt;$D$6,NA(),Tabla1[[#This Row],[Factura_Mensual_COP]]&lt;$D$6,Tabla1[[#This Row],[Factura_Mensual_COP]])</f>
        <v>675332.06203296653</v>
      </c>
    </row>
    <row r="168" spans="1:11" x14ac:dyDescent="0.3">
      <c r="A168" s="1" t="s">
        <v>167</v>
      </c>
      <c r="B168" s="1" t="s">
        <v>459</v>
      </c>
      <c r="C168" s="3">
        <v>1388.5493669916891</v>
      </c>
      <c r="D168" s="1">
        <v>5</v>
      </c>
      <c r="E168" s="1" t="s">
        <v>464</v>
      </c>
      <c r="F168" s="1">
        <v>294.03938827750619</v>
      </c>
      <c r="G168" s="2">
        <v>860900.60753484722</v>
      </c>
      <c r="H168" s="1" t="s">
        <v>467</v>
      </c>
      <c r="I168" s="3" cm="1">
        <f t="array" ref="I168">_xlfn.IFS(Tabla1[[#This Row],[Consumo_kWh_Mensual]]&lt;$B$5,NA(),Tabla1[[#This Row],[Consumo_kWh_Mensual]]&gt;$B$6,NA(),Tabla1[[#This Row],[Consumo_kWh_Mensual]]&lt;$B$6,Tabla1[[#This Row],[Consumo_kWh_Mensual]])</f>
        <v>1388.5493669916891</v>
      </c>
      <c r="J168" s="3" cm="1">
        <f t="array" ref="J168">_xlfn.IFS(Tabla1[[#This Row],[Area_m2]]&lt;$C$5,NA(),Tabla1[[#This Row],[Area_m2]]&gt;$C$6,NA(),Tabla1[[#This Row],[Area_m2]]&lt;$C$6,Tabla1[[#This Row],[Area_m2]])</f>
        <v>294.03938827750619</v>
      </c>
      <c r="K168" s="2" cm="1">
        <f t="array" ref="K168">_xlfn.IFS(Tabla1[[#This Row],[Factura_Mensual_COP]]&lt;$D$5,NA(),Tabla1[[#This Row],[Factura_Mensual_COP]]&gt;$D$6,NA(),Tabla1[[#This Row],[Factura_Mensual_COP]]&lt;$D$6,Tabla1[[#This Row],[Factura_Mensual_COP]])</f>
        <v>860900.60753484722</v>
      </c>
    </row>
    <row r="169" spans="1:11" x14ac:dyDescent="0.3">
      <c r="A169" s="1" t="s">
        <v>168</v>
      </c>
      <c r="B169" s="1" t="s">
        <v>459</v>
      </c>
      <c r="C169" s="3">
        <v>1462.9961469046921</v>
      </c>
      <c r="D169" s="1">
        <v>4</v>
      </c>
      <c r="E169" s="1" t="s">
        <v>463</v>
      </c>
      <c r="F169" s="1">
        <v>429.56897243498491</v>
      </c>
      <c r="G169" s="2">
        <v>907057.6110809088</v>
      </c>
      <c r="H169" s="1" t="s">
        <v>467</v>
      </c>
      <c r="I169" s="3" cm="1">
        <f t="array" ref="I169">_xlfn.IFS(Tabla1[[#This Row],[Consumo_kWh_Mensual]]&lt;$B$5,NA(),Tabla1[[#This Row],[Consumo_kWh_Mensual]]&gt;$B$6,NA(),Tabla1[[#This Row],[Consumo_kWh_Mensual]]&lt;$B$6,Tabla1[[#This Row],[Consumo_kWh_Mensual]])</f>
        <v>1462.9961469046921</v>
      </c>
      <c r="J169" s="3" cm="1">
        <f t="array" ref="J169">_xlfn.IFS(Tabla1[[#This Row],[Area_m2]]&lt;$C$5,NA(),Tabla1[[#This Row],[Area_m2]]&gt;$C$6,NA(),Tabla1[[#This Row],[Area_m2]]&lt;$C$6,Tabla1[[#This Row],[Area_m2]])</f>
        <v>429.56897243498491</v>
      </c>
      <c r="K169" s="2" cm="1">
        <f t="array" ref="K169">_xlfn.IFS(Tabla1[[#This Row],[Factura_Mensual_COP]]&lt;$D$5,NA(),Tabla1[[#This Row],[Factura_Mensual_COP]]&gt;$D$6,NA(),Tabla1[[#This Row],[Factura_Mensual_COP]]&lt;$D$6,Tabla1[[#This Row],[Factura_Mensual_COP]])</f>
        <v>907057.6110809088</v>
      </c>
    </row>
    <row r="170" spans="1:11" x14ac:dyDescent="0.3">
      <c r="A170" s="1" t="s">
        <v>169</v>
      </c>
      <c r="B170" s="1" t="s">
        <v>459</v>
      </c>
      <c r="C170" s="3">
        <v>577.09211495546413</v>
      </c>
      <c r="D170" s="1">
        <v>5</v>
      </c>
      <c r="E170" s="1" t="s">
        <v>463</v>
      </c>
      <c r="F170" s="1">
        <v>351.08989198701153</v>
      </c>
      <c r="G170" s="2">
        <v>357797.11127238767</v>
      </c>
      <c r="H170" s="1" t="s">
        <v>467</v>
      </c>
      <c r="I170" s="3" cm="1">
        <f t="array" ref="I170">_xlfn.IFS(Tabla1[[#This Row],[Consumo_kWh_Mensual]]&lt;$B$5,NA(),Tabla1[[#This Row],[Consumo_kWh_Mensual]]&gt;$B$6,NA(),Tabla1[[#This Row],[Consumo_kWh_Mensual]]&lt;$B$6,Tabla1[[#This Row],[Consumo_kWh_Mensual]])</f>
        <v>577.09211495546413</v>
      </c>
      <c r="J170" s="3" cm="1">
        <f t="array" ref="J170">_xlfn.IFS(Tabla1[[#This Row],[Area_m2]]&lt;$C$5,NA(),Tabla1[[#This Row],[Area_m2]]&gt;$C$6,NA(),Tabla1[[#This Row],[Area_m2]]&lt;$C$6,Tabla1[[#This Row],[Area_m2]])</f>
        <v>351.08989198701153</v>
      </c>
      <c r="K170" s="2" cm="1">
        <f t="array" ref="K170">_xlfn.IFS(Tabla1[[#This Row],[Factura_Mensual_COP]]&lt;$D$5,NA(),Tabla1[[#This Row],[Factura_Mensual_COP]]&gt;$D$6,NA(),Tabla1[[#This Row],[Factura_Mensual_COP]]&lt;$D$6,Tabla1[[#This Row],[Factura_Mensual_COP]])</f>
        <v>357797.11127238767</v>
      </c>
    </row>
    <row r="171" spans="1:11" x14ac:dyDescent="0.3">
      <c r="A171" s="1" t="s">
        <v>170</v>
      </c>
      <c r="B171" s="1" t="s">
        <v>459</v>
      </c>
      <c r="C171" s="3">
        <v>927.91675051644461</v>
      </c>
      <c r="D171" s="1">
        <v>4</v>
      </c>
      <c r="E171" s="1" t="s">
        <v>461</v>
      </c>
      <c r="F171" s="1">
        <v>227.6546699916473</v>
      </c>
      <c r="G171" s="2">
        <v>575308.3853201957</v>
      </c>
      <c r="H171" s="1" t="s">
        <v>467</v>
      </c>
      <c r="I171" s="3" cm="1">
        <f t="array" ref="I171">_xlfn.IFS(Tabla1[[#This Row],[Consumo_kWh_Mensual]]&lt;$B$5,NA(),Tabla1[[#This Row],[Consumo_kWh_Mensual]]&gt;$B$6,NA(),Tabla1[[#This Row],[Consumo_kWh_Mensual]]&lt;$B$6,Tabla1[[#This Row],[Consumo_kWh_Mensual]])</f>
        <v>927.91675051644461</v>
      </c>
      <c r="J171" s="3" cm="1">
        <f t="array" ref="J171">_xlfn.IFS(Tabla1[[#This Row],[Area_m2]]&lt;$C$5,NA(),Tabla1[[#This Row],[Area_m2]]&gt;$C$6,NA(),Tabla1[[#This Row],[Area_m2]]&lt;$C$6,Tabla1[[#This Row],[Area_m2]])</f>
        <v>227.6546699916473</v>
      </c>
      <c r="K171" s="2" cm="1">
        <f t="array" ref="K171">_xlfn.IFS(Tabla1[[#This Row],[Factura_Mensual_COP]]&lt;$D$5,NA(),Tabla1[[#This Row],[Factura_Mensual_COP]]&gt;$D$6,NA(),Tabla1[[#This Row],[Factura_Mensual_COP]]&lt;$D$6,Tabla1[[#This Row],[Factura_Mensual_COP]])</f>
        <v>575308.3853201957</v>
      </c>
    </row>
    <row r="172" spans="1:11" x14ac:dyDescent="0.3">
      <c r="A172" s="1" t="s">
        <v>171</v>
      </c>
      <c r="B172" s="1" t="s">
        <v>459</v>
      </c>
      <c r="C172" s="3">
        <v>1079.275659582707</v>
      </c>
      <c r="D172" s="1">
        <v>4</v>
      </c>
      <c r="E172" s="1" t="s">
        <v>462</v>
      </c>
      <c r="F172" s="1">
        <v>300.86385318477602</v>
      </c>
      <c r="G172" s="2">
        <v>669150.90894127835</v>
      </c>
      <c r="H172" s="1" t="s">
        <v>467</v>
      </c>
      <c r="I172" s="3" cm="1">
        <f t="array" ref="I172">_xlfn.IFS(Tabla1[[#This Row],[Consumo_kWh_Mensual]]&lt;$B$5,NA(),Tabla1[[#This Row],[Consumo_kWh_Mensual]]&gt;$B$6,NA(),Tabla1[[#This Row],[Consumo_kWh_Mensual]]&lt;$B$6,Tabla1[[#This Row],[Consumo_kWh_Mensual]])</f>
        <v>1079.275659582707</v>
      </c>
      <c r="J172" s="3" cm="1">
        <f t="array" ref="J172">_xlfn.IFS(Tabla1[[#This Row],[Area_m2]]&lt;$C$5,NA(),Tabla1[[#This Row],[Area_m2]]&gt;$C$6,NA(),Tabla1[[#This Row],[Area_m2]]&lt;$C$6,Tabla1[[#This Row],[Area_m2]])</f>
        <v>300.86385318477602</v>
      </c>
      <c r="K172" s="2" cm="1">
        <f t="array" ref="K172">_xlfn.IFS(Tabla1[[#This Row],[Factura_Mensual_COP]]&lt;$D$5,NA(),Tabla1[[#This Row],[Factura_Mensual_COP]]&gt;$D$6,NA(),Tabla1[[#This Row],[Factura_Mensual_COP]]&lt;$D$6,Tabla1[[#This Row],[Factura_Mensual_COP]])</f>
        <v>669150.90894127835</v>
      </c>
    </row>
    <row r="173" spans="1:11" x14ac:dyDescent="0.3">
      <c r="A173" s="1" t="s">
        <v>172</v>
      </c>
      <c r="B173" s="1" t="s">
        <v>459</v>
      </c>
      <c r="C173" s="3">
        <v>805.43457849788513</v>
      </c>
      <c r="D173" s="1">
        <v>3</v>
      </c>
      <c r="E173" s="1" t="s">
        <v>464</v>
      </c>
      <c r="F173" s="1">
        <v>267.40318898917877</v>
      </c>
      <c r="G173" s="2">
        <v>499369.43866868882</v>
      </c>
      <c r="H173" s="1" t="s">
        <v>467</v>
      </c>
      <c r="I173" s="3" cm="1">
        <f t="array" ref="I173">_xlfn.IFS(Tabla1[[#This Row],[Consumo_kWh_Mensual]]&lt;$B$5,NA(),Tabla1[[#This Row],[Consumo_kWh_Mensual]]&gt;$B$6,NA(),Tabla1[[#This Row],[Consumo_kWh_Mensual]]&lt;$B$6,Tabla1[[#This Row],[Consumo_kWh_Mensual]])</f>
        <v>805.43457849788513</v>
      </c>
      <c r="J173" s="3" cm="1">
        <f t="array" ref="J173">_xlfn.IFS(Tabla1[[#This Row],[Area_m2]]&lt;$C$5,NA(),Tabla1[[#This Row],[Area_m2]]&gt;$C$6,NA(),Tabla1[[#This Row],[Area_m2]]&lt;$C$6,Tabla1[[#This Row],[Area_m2]])</f>
        <v>267.40318898917877</v>
      </c>
      <c r="K173" s="2" cm="1">
        <f t="array" ref="K173">_xlfn.IFS(Tabla1[[#This Row],[Factura_Mensual_COP]]&lt;$D$5,NA(),Tabla1[[#This Row],[Factura_Mensual_COP]]&gt;$D$6,NA(),Tabla1[[#This Row],[Factura_Mensual_COP]]&lt;$D$6,Tabla1[[#This Row],[Factura_Mensual_COP]])</f>
        <v>499369.43866868882</v>
      </c>
    </row>
    <row r="174" spans="1:11" x14ac:dyDescent="0.3">
      <c r="A174" s="1" t="s">
        <v>173</v>
      </c>
      <c r="B174" s="1" t="s">
        <v>459</v>
      </c>
      <c r="C174" s="3">
        <v>669.40939633108462</v>
      </c>
      <c r="D174" s="1">
        <v>5</v>
      </c>
      <c r="E174" s="1" t="s">
        <v>465</v>
      </c>
      <c r="F174" s="1">
        <v>360.82008757082878</v>
      </c>
      <c r="G174" s="2">
        <v>415033.82572527247</v>
      </c>
      <c r="H174" s="1" t="s">
        <v>467</v>
      </c>
      <c r="I174" s="3" cm="1">
        <f t="array" ref="I174">_xlfn.IFS(Tabla1[[#This Row],[Consumo_kWh_Mensual]]&lt;$B$5,NA(),Tabla1[[#This Row],[Consumo_kWh_Mensual]]&gt;$B$6,NA(),Tabla1[[#This Row],[Consumo_kWh_Mensual]]&lt;$B$6,Tabla1[[#This Row],[Consumo_kWh_Mensual]])</f>
        <v>669.40939633108462</v>
      </c>
      <c r="J174" s="3" cm="1">
        <f t="array" ref="J174">_xlfn.IFS(Tabla1[[#This Row],[Area_m2]]&lt;$C$5,NA(),Tabla1[[#This Row],[Area_m2]]&gt;$C$6,NA(),Tabla1[[#This Row],[Area_m2]]&lt;$C$6,Tabla1[[#This Row],[Area_m2]])</f>
        <v>360.82008757082878</v>
      </c>
      <c r="K174" s="2" cm="1">
        <f t="array" ref="K174">_xlfn.IFS(Tabla1[[#This Row],[Factura_Mensual_COP]]&lt;$D$5,NA(),Tabla1[[#This Row],[Factura_Mensual_COP]]&gt;$D$6,NA(),Tabla1[[#This Row],[Factura_Mensual_COP]]&lt;$D$6,Tabla1[[#This Row],[Factura_Mensual_COP]])</f>
        <v>415033.82572527247</v>
      </c>
    </row>
    <row r="175" spans="1:11" x14ac:dyDescent="0.3">
      <c r="A175" s="1" t="s">
        <v>174</v>
      </c>
      <c r="B175" s="1" t="s">
        <v>459</v>
      </c>
      <c r="C175" s="3">
        <v>828.49778903276888</v>
      </c>
      <c r="D175" s="1">
        <v>5</v>
      </c>
      <c r="E175" s="1" t="s">
        <v>462</v>
      </c>
      <c r="F175" s="1">
        <v>218.09451844087559</v>
      </c>
      <c r="G175" s="2">
        <v>513668.62920031667</v>
      </c>
      <c r="H175" s="1" t="s">
        <v>467</v>
      </c>
      <c r="I175" s="3" cm="1">
        <f t="array" ref="I175">_xlfn.IFS(Tabla1[[#This Row],[Consumo_kWh_Mensual]]&lt;$B$5,NA(),Tabla1[[#This Row],[Consumo_kWh_Mensual]]&gt;$B$6,NA(),Tabla1[[#This Row],[Consumo_kWh_Mensual]]&lt;$B$6,Tabla1[[#This Row],[Consumo_kWh_Mensual]])</f>
        <v>828.49778903276888</v>
      </c>
      <c r="J175" s="3" cm="1">
        <f t="array" ref="J175">_xlfn.IFS(Tabla1[[#This Row],[Area_m2]]&lt;$C$5,NA(),Tabla1[[#This Row],[Area_m2]]&gt;$C$6,NA(),Tabla1[[#This Row],[Area_m2]]&lt;$C$6,Tabla1[[#This Row],[Area_m2]])</f>
        <v>218.09451844087559</v>
      </c>
      <c r="K175" s="2" cm="1">
        <f t="array" ref="K175">_xlfn.IFS(Tabla1[[#This Row],[Factura_Mensual_COP]]&lt;$D$5,NA(),Tabla1[[#This Row],[Factura_Mensual_COP]]&gt;$D$6,NA(),Tabla1[[#This Row],[Factura_Mensual_COP]]&lt;$D$6,Tabla1[[#This Row],[Factura_Mensual_COP]])</f>
        <v>513668.62920031667</v>
      </c>
    </row>
    <row r="176" spans="1:11" x14ac:dyDescent="0.3">
      <c r="A176" s="1" t="s">
        <v>175</v>
      </c>
      <c r="B176" s="1" t="s">
        <v>459</v>
      </c>
      <c r="C176" s="3">
        <v>1023.121638154162</v>
      </c>
      <c r="D176" s="1">
        <v>5</v>
      </c>
      <c r="E176" s="1" t="s">
        <v>463</v>
      </c>
      <c r="F176" s="1">
        <v>283.75636911656062</v>
      </c>
      <c r="G176" s="2">
        <v>634335.41565558047</v>
      </c>
      <c r="H176" s="1" t="s">
        <v>467</v>
      </c>
      <c r="I176" s="3" cm="1">
        <f t="array" ref="I176">_xlfn.IFS(Tabla1[[#This Row],[Consumo_kWh_Mensual]]&lt;$B$5,NA(),Tabla1[[#This Row],[Consumo_kWh_Mensual]]&gt;$B$6,NA(),Tabla1[[#This Row],[Consumo_kWh_Mensual]]&lt;$B$6,Tabla1[[#This Row],[Consumo_kWh_Mensual]])</f>
        <v>1023.121638154162</v>
      </c>
      <c r="J176" s="3" cm="1">
        <f t="array" ref="J176">_xlfn.IFS(Tabla1[[#This Row],[Area_m2]]&lt;$C$5,NA(),Tabla1[[#This Row],[Area_m2]]&gt;$C$6,NA(),Tabla1[[#This Row],[Area_m2]]&lt;$C$6,Tabla1[[#This Row],[Area_m2]])</f>
        <v>283.75636911656062</v>
      </c>
      <c r="K176" s="2" cm="1">
        <f t="array" ref="K176">_xlfn.IFS(Tabla1[[#This Row],[Factura_Mensual_COP]]&lt;$D$5,NA(),Tabla1[[#This Row],[Factura_Mensual_COP]]&gt;$D$6,NA(),Tabla1[[#This Row],[Factura_Mensual_COP]]&lt;$D$6,Tabla1[[#This Row],[Factura_Mensual_COP]])</f>
        <v>634335.41565558047</v>
      </c>
    </row>
    <row r="177" spans="1:11" x14ac:dyDescent="0.3">
      <c r="A177" s="1" t="s">
        <v>176</v>
      </c>
      <c r="B177" s="1" t="s">
        <v>459</v>
      </c>
      <c r="C177" s="3">
        <v>1055.188491242335</v>
      </c>
      <c r="D177" s="1">
        <v>6</v>
      </c>
      <c r="E177" s="1" t="s">
        <v>464</v>
      </c>
      <c r="F177" s="1">
        <v>288.43807317168762</v>
      </c>
      <c r="G177" s="2">
        <v>654216.86457024782</v>
      </c>
      <c r="H177" s="1" t="s">
        <v>467</v>
      </c>
      <c r="I177" s="3" cm="1">
        <f t="array" ref="I177">_xlfn.IFS(Tabla1[[#This Row],[Consumo_kWh_Mensual]]&lt;$B$5,NA(),Tabla1[[#This Row],[Consumo_kWh_Mensual]]&gt;$B$6,NA(),Tabla1[[#This Row],[Consumo_kWh_Mensual]]&lt;$B$6,Tabla1[[#This Row],[Consumo_kWh_Mensual]])</f>
        <v>1055.188491242335</v>
      </c>
      <c r="J177" s="3" cm="1">
        <f t="array" ref="J177">_xlfn.IFS(Tabla1[[#This Row],[Area_m2]]&lt;$C$5,NA(),Tabla1[[#This Row],[Area_m2]]&gt;$C$6,NA(),Tabla1[[#This Row],[Area_m2]]&lt;$C$6,Tabla1[[#This Row],[Area_m2]])</f>
        <v>288.43807317168762</v>
      </c>
      <c r="K177" s="2" cm="1">
        <f t="array" ref="K177">_xlfn.IFS(Tabla1[[#This Row],[Factura_Mensual_COP]]&lt;$D$5,NA(),Tabla1[[#This Row],[Factura_Mensual_COP]]&gt;$D$6,NA(),Tabla1[[#This Row],[Factura_Mensual_COP]]&lt;$D$6,Tabla1[[#This Row],[Factura_Mensual_COP]])</f>
        <v>654216.86457024782</v>
      </c>
    </row>
    <row r="178" spans="1:11" x14ac:dyDescent="0.3">
      <c r="A178" s="1" t="s">
        <v>177</v>
      </c>
      <c r="B178" s="1" t="s">
        <v>459</v>
      </c>
      <c r="C178" s="3">
        <v>996.41322381362477</v>
      </c>
      <c r="D178" s="1">
        <v>5</v>
      </c>
      <c r="E178" s="1" t="s">
        <v>462</v>
      </c>
      <c r="F178" s="1">
        <v>426.41072760601622</v>
      </c>
      <c r="G178" s="2">
        <v>617776.19876444736</v>
      </c>
      <c r="H178" s="1" t="s">
        <v>467</v>
      </c>
      <c r="I178" s="3" cm="1">
        <f t="array" ref="I178">_xlfn.IFS(Tabla1[[#This Row],[Consumo_kWh_Mensual]]&lt;$B$5,NA(),Tabla1[[#This Row],[Consumo_kWh_Mensual]]&gt;$B$6,NA(),Tabla1[[#This Row],[Consumo_kWh_Mensual]]&lt;$B$6,Tabla1[[#This Row],[Consumo_kWh_Mensual]])</f>
        <v>996.41322381362477</v>
      </c>
      <c r="J178" s="3" cm="1">
        <f t="array" ref="J178">_xlfn.IFS(Tabla1[[#This Row],[Area_m2]]&lt;$C$5,NA(),Tabla1[[#This Row],[Area_m2]]&gt;$C$6,NA(),Tabla1[[#This Row],[Area_m2]]&lt;$C$6,Tabla1[[#This Row],[Area_m2]])</f>
        <v>426.41072760601622</v>
      </c>
      <c r="K178" s="2" cm="1">
        <f t="array" ref="K178">_xlfn.IFS(Tabla1[[#This Row],[Factura_Mensual_COP]]&lt;$D$5,NA(),Tabla1[[#This Row],[Factura_Mensual_COP]]&gt;$D$6,NA(),Tabla1[[#This Row],[Factura_Mensual_COP]]&lt;$D$6,Tabla1[[#This Row],[Factura_Mensual_COP]])</f>
        <v>617776.19876444736</v>
      </c>
    </row>
    <row r="179" spans="1:11" x14ac:dyDescent="0.3">
      <c r="A179" s="1" t="s">
        <v>178</v>
      </c>
      <c r="B179" s="1" t="s">
        <v>459</v>
      </c>
      <c r="C179" s="3">
        <v>671.64518418272519</v>
      </c>
      <c r="D179" s="1">
        <v>4</v>
      </c>
      <c r="E179" s="1" t="s">
        <v>461</v>
      </c>
      <c r="F179" s="1">
        <v>347.06628147685137</v>
      </c>
      <c r="G179" s="2">
        <v>416420.01419328962</v>
      </c>
      <c r="H179" s="1" t="s">
        <v>467</v>
      </c>
      <c r="I179" s="3" cm="1">
        <f t="array" ref="I179">_xlfn.IFS(Tabla1[[#This Row],[Consumo_kWh_Mensual]]&lt;$B$5,NA(),Tabla1[[#This Row],[Consumo_kWh_Mensual]]&gt;$B$6,NA(),Tabla1[[#This Row],[Consumo_kWh_Mensual]]&lt;$B$6,Tabla1[[#This Row],[Consumo_kWh_Mensual]])</f>
        <v>671.64518418272519</v>
      </c>
      <c r="J179" s="3" cm="1">
        <f t="array" ref="J179">_xlfn.IFS(Tabla1[[#This Row],[Area_m2]]&lt;$C$5,NA(),Tabla1[[#This Row],[Area_m2]]&gt;$C$6,NA(),Tabla1[[#This Row],[Area_m2]]&lt;$C$6,Tabla1[[#This Row],[Area_m2]])</f>
        <v>347.06628147685137</v>
      </c>
      <c r="K179" s="2" cm="1">
        <f t="array" ref="K179">_xlfn.IFS(Tabla1[[#This Row],[Factura_Mensual_COP]]&lt;$D$5,NA(),Tabla1[[#This Row],[Factura_Mensual_COP]]&gt;$D$6,NA(),Tabla1[[#This Row],[Factura_Mensual_COP]]&lt;$D$6,Tabla1[[#This Row],[Factura_Mensual_COP]])</f>
        <v>416420.01419328962</v>
      </c>
    </row>
    <row r="180" spans="1:11" x14ac:dyDescent="0.3">
      <c r="A180" s="1" t="s">
        <v>179</v>
      </c>
      <c r="B180" s="1" t="s">
        <v>459</v>
      </c>
      <c r="C180" s="3">
        <v>677.87385990755058</v>
      </c>
      <c r="D180" s="1">
        <v>5</v>
      </c>
      <c r="E180" s="1" t="s">
        <v>463</v>
      </c>
      <c r="F180" s="1">
        <v>245.54045803435571</v>
      </c>
      <c r="G180" s="2">
        <v>420281.79314268142</v>
      </c>
      <c r="H180" s="1" t="s">
        <v>467</v>
      </c>
      <c r="I180" s="3" cm="1">
        <f t="array" ref="I180">_xlfn.IFS(Tabla1[[#This Row],[Consumo_kWh_Mensual]]&lt;$B$5,NA(),Tabla1[[#This Row],[Consumo_kWh_Mensual]]&gt;$B$6,NA(),Tabla1[[#This Row],[Consumo_kWh_Mensual]]&lt;$B$6,Tabla1[[#This Row],[Consumo_kWh_Mensual]])</f>
        <v>677.87385990755058</v>
      </c>
      <c r="J180" s="3" cm="1">
        <f t="array" ref="J180">_xlfn.IFS(Tabla1[[#This Row],[Area_m2]]&lt;$C$5,NA(),Tabla1[[#This Row],[Area_m2]]&gt;$C$6,NA(),Tabla1[[#This Row],[Area_m2]]&lt;$C$6,Tabla1[[#This Row],[Area_m2]])</f>
        <v>245.54045803435571</v>
      </c>
      <c r="K180" s="2" cm="1">
        <f t="array" ref="K180">_xlfn.IFS(Tabla1[[#This Row],[Factura_Mensual_COP]]&lt;$D$5,NA(),Tabla1[[#This Row],[Factura_Mensual_COP]]&gt;$D$6,NA(),Tabla1[[#This Row],[Factura_Mensual_COP]]&lt;$D$6,Tabla1[[#This Row],[Factura_Mensual_COP]])</f>
        <v>420281.79314268142</v>
      </c>
    </row>
    <row r="181" spans="1:11" x14ac:dyDescent="0.3">
      <c r="A181" s="1" t="s">
        <v>180</v>
      </c>
      <c r="B181" s="1" t="s">
        <v>459</v>
      </c>
      <c r="C181" s="3">
        <v>1096.0737218458769</v>
      </c>
      <c r="D181" s="1">
        <v>5</v>
      </c>
      <c r="E181" s="1" t="s">
        <v>462</v>
      </c>
      <c r="F181" s="1">
        <v>163.41782754979209</v>
      </c>
      <c r="G181" s="2">
        <v>679565.70754444355</v>
      </c>
      <c r="H181" s="1" t="s">
        <v>467</v>
      </c>
      <c r="I181" s="3" cm="1">
        <f t="array" ref="I181">_xlfn.IFS(Tabla1[[#This Row],[Consumo_kWh_Mensual]]&lt;$B$5,NA(),Tabla1[[#This Row],[Consumo_kWh_Mensual]]&gt;$B$6,NA(),Tabla1[[#This Row],[Consumo_kWh_Mensual]]&lt;$B$6,Tabla1[[#This Row],[Consumo_kWh_Mensual]])</f>
        <v>1096.0737218458769</v>
      </c>
      <c r="J181" s="3" cm="1">
        <f t="array" ref="J181">_xlfn.IFS(Tabla1[[#This Row],[Area_m2]]&lt;$C$5,NA(),Tabla1[[#This Row],[Area_m2]]&gt;$C$6,NA(),Tabla1[[#This Row],[Area_m2]]&lt;$C$6,Tabla1[[#This Row],[Area_m2]])</f>
        <v>163.41782754979209</v>
      </c>
      <c r="K181" s="2" cm="1">
        <f t="array" ref="K181">_xlfn.IFS(Tabla1[[#This Row],[Factura_Mensual_COP]]&lt;$D$5,NA(),Tabla1[[#This Row],[Factura_Mensual_COP]]&gt;$D$6,NA(),Tabla1[[#This Row],[Factura_Mensual_COP]]&lt;$D$6,Tabla1[[#This Row],[Factura_Mensual_COP]])</f>
        <v>679565.70754444355</v>
      </c>
    </row>
    <row r="182" spans="1:11" x14ac:dyDescent="0.3">
      <c r="A182" s="1" t="s">
        <v>181</v>
      </c>
      <c r="B182" s="1" t="s">
        <v>459</v>
      </c>
      <c r="C182" s="3">
        <v>1062.377310090902</v>
      </c>
      <c r="D182" s="1">
        <v>4</v>
      </c>
      <c r="E182" s="1" t="s">
        <v>465</v>
      </c>
      <c r="F182" s="1">
        <v>476.67604206929451</v>
      </c>
      <c r="G182" s="2">
        <v>658673.93225635937</v>
      </c>
      <c r="H182" s="1" t="s">
        <v>467</v>
      </c>
      <c r="I182" s="3" cm="1">
        <f t="array" ref="I182">_xlfn.IFS(Tabla1[[#This Row],[Consumo_kWh_Mensual]]&lt;$B$5,NA(),Tabla1[[#This Row],[Consumo_kWh_Mensual]]&gt;$B$6,NA(),Tabla1[[#This Row],[Consumo_kWh_Mensual]]&lt;$B$6,Tabla1[[#This Row],[Consumo_kWh_Mensual]])</f>
        <v>1062.377310090902</v>
      </c>
      <c r="J182" s="3" cm="1">
        <f t="array" ref="J182">_xlfn.IFS(Tabla1[[#This Row],[Area_m2]]&lt;$C$5,NA(),Tabla1[[#This Row],[Area_m2]]&gt;$C$6,NA(),Tabla1[[#This Row],[Area_m2]]&lt;$C$6,Tabla1[[#This Row],[Area_m2]])</f>
        <v>476.67604206929451</v>
      </c>
      <c r="K182" s="2" cm="1">
        <f t="array" ref="K182">_xlfn.IFS(Tabla1[[#This Row],[Factura_Mensual_COP]]&lt;$D$5,NA(),Tabla1[[#This Row],[Factura_Mensual_COP]]&gt;$D$6,NA(),Tabla1[[#This Row],[Factura_Mensual_COP]]&lt;$D$6,Tabla1[[#This Row],[Factura_Mensual_COP]])</f>
        <v>658673.93225635937</v>
      </c>
    </row>
    <row r="183" spans="1:11" x14ac:dyDescent="0.3">
      <c r="A183" s="1" t="s">
        <v>182</v>
      </c>
      <c r="B183" s="1" t="s">
        <v>459</v>
      </c>
      <c r="C183" s="3">
        <v>948.07821212924875</v>
      </c>
      <c r="D183" s="1">
        <v>4</v>
      </c>
      <c r="E183" s="1" t="s">
        <v>461</v>
      </c>
      <c r="F183" s="1">
        <v>282.47195769529088</v>
      </c>
      <c r="G183" s="2">
        <v>587808.49152013427</v>
      </c>
      <c r="H183" s="1" t="s">
        <v>467</v>
      </c>
      <c r="I183" s="3" cm="1">
        <f t="array" ref="I183">_xlfn.IFS(Tabla1[[#This Row],[Consumo_kWh_Mensual]]&lt;$B$5,NA(),Tabla1[[#This Row],[Consumo_kWh_Mensual]]&gt;$B$6,NA(),Tabla1[[#This Row],[Consumo_kWh_Mensual]]&lt;$B$6,Tabla1[[#This Row],[Consumo_kWh_Mensual]])</f>
        <v>948.07821212924875</v>
      </c>
      <c r="J183" s="3" cm="1">
        <f t="array" ref="J183">_xlfn.IFS(Tabla1[[#This Row],[Area_m2]]&lt;$C$5,NA(),Tabla1[[#This Row],[Area_m2]]&gt;$C$6,NA(),Tabla1[[#This Row],[Area_m2]]&lt;$C$6,Tabla1[[#This Row],[Area_m2]])</f>
        <v>282.47195769529088</v>
      </c>
      <c r="K183" s="2" cm="1">
        <f t="array" ref="K183">_xlfn.IFS(Tabla1[[#This Row],[Factura_Mensual_COP]]&lt;$D$5,NA(),Tabla1[[#This Row],[Factura_Mensual_COP]]&gt;$D$6,NA(),Tabla1[[#This Row],[Factura_Mensual_COP]]&lt;$D$6,Tabla1[[#This Row],[Factura_Mensual_COP]])</f>
        <v>587808.49152013427</v>
      </c>
    </row>
    <row r="184" spans="1:11" x14ac:dyDescent="0.3">
      <c r="A184" s="1" t="s">
        <v>183</v>
      </c>
      <c r="B184" s="1" t="s">
        <v>459</v>
      </c>
      <c r="C184" s="3">
        <v>920.68436743256984</v>
      </c>
      <c r="D184" s="1">
        <v>3</v>
      </c>
      <c r="E184" s="1" t="s">
        <v>462</v>
      </c>
      <c r="F184" s="1">
        <v>361.66921551095732</v>
      </c>
      <c r="G184" s="2">
        <v>570824.30780819326</v>
      </c>
      <c r="H184" s="1" t="s">
        <v>467</v>
      </c>
      <c r="I184" s="3" cm="1">
        <f t="array" ref="I184">_xlfn.IFS(Tabla1[[#This Row],[Consumo_kWh_Mensual]]&lt;$B$5,NA(),Tabla1[[#This Row],[Consumo_kWh_Mensual]]&gt;$B$6,NA(),Tabla1[[#This Row],[Consumo_kWh_Mensual]]&lt;$B$6,Tabla1[[#This Row],[Consumo_kWh_Mensual]])</f>
        <v>920.68436743256984</v>
      </c>
      <c r="J184" s="3" cm="1">
        <f t="array" ref="J184">_xlfn.IFS(Tabla1[[#This Row],[Area_m2]]&lt;$C$5,NA(),Tabla1[[#This Row],[Area_m2]]&gt;$C$6,NA(),Tabla1[[#This Row],[Area_m2]]&lt;$C$6,Tabla1[[#This Row],[Area_m2]])</f>
        <v>361.66921551095732</v>
      </c>
      <c r="K184" s="2" cm="1">
        <f t="array" ref="K184">_xlfn.IFS(Tabla1[[#This Row],[Factura_Mensual_COP]]&lt;$D$5,NA(),Tabla1[[#This Row],[Factura_Mensual_COP]]&gt;$D$6,NA(),Tabla1[[#This Row],[Factura_Mensual_COP]]&lt;$D$6,Tabla1[[#This Row],[Factura_Mensual_COP]])</f>
        <v>570824.30780819326</v>
      </c>
    </row>
    <row r="185" spans="1:11" x14ac:dyDescent="0.3">
      <c r="A185" s="1" t="s">
        <v>184</v>
      </c>
      <c r="B185" s="1" t="s">
        <v>459</v>
      </c>
      <c r="C185" s="3">
        <v>406.42412626604761</v>
      </c>
      <c r="D185" s="1">
        <v>3</v>
      </c>
      <c r="E185" s="1" t="s">
        <v>461</v>
      </c>
      <c r="F185" s="1">
        <v>391.50032345655433</v>
      </c>
      <c r="G185" s="2">
        <v>251982.95828494951</v>
      </c>
      <c r="H185" s="1" t="s">
        <v>467</v>
      </c>
      <c r="I185" s="3" cm="1">
        <f t="array" ref="I185">_xlfn.IFS(Tabla1[[#This Row],[Consumo_kWh_Mensual]]&lt;$B$5,NA(),Tabla1[[#This Row],[Consumo_kWh_Mensual]]&gt;$B$6,NA(),Tabla1[[#This Row],[Consumo_kWh_Mensual]]&lt;$B$6,Tabla1[[#This Row],[Consumo_kWh_Mensual]])</f>
        <v>406.42412626604761</v>
      </c>
      <c r="J185" s="3" cm="1">
        <f t="array" ref="J185">_xlfn.IFS(Tabla1[[#This Row],[Area_m2]]&lt;$C$5,NA(),Tabla1[[#This Row],[Area_m2]]&gt;$C$6,NA(),Tabla1[[#This Row],[Area_m2]]&lt;$C$6,Tabla1[[#This Row],[Area_m2]])</f>
        <v>391.50032345655433</v>
      </c>
      <c r="K185" s="2" cm="1">
        <f t="array" ref="K185">_xlfn.IFS(Tabla1[[#This Row],[Factura_Mensual_COP]]&lt;$D$5,NA(),Tabla1[[#This Row],[Factura_Mensual_COP]]&gt;$D$6,NA(),Tabla1[[#This Row],[Factura_Mensual_COP]]&lt;$D$6,Tabla1[[#This Row],[Factura_Mensual_COP]])</f>
        <v>251982.95828494951</v>
      </c>
    </row>
    <row r="186" spans="1:11" x14ac:dyDescent="0.3">
      <c r="A186" s="1" t="s">
        <v>185</v>
      </c>
      <c r="B186" s="1" t="s">
        <v>459</v>
      </c>
      <c r="C186" s="3">
        <v>1361.7474578013059</v>
      </c>
      <c r="D186" s="1">
        <v>5</v>
      </c>
      <c r="E186" s="1" t="s">
        <v>461</v>
      </c>
      <c r="F186" s="1">
        <v>297.41357992599092</v>
      </c>
      <c r="G186" s="2">
        <v>844283.42383680958</v>
      </c>
      <c r="H186" s="1" t="s">
        <v>467</v>
      </c>
      <c r="I186" s="3" cm="1">
        <f t="array" ref="I186">_xlfn.IFS(Tabla1[[#This Row],[Consumo_kWh_Mensual]]&lt;$B$5,NA(),Tabla1[[#This Row],[Consumo_kWh_Mensual]]&gt;$B$6,NA(),Tabla1[[#This Row],[Consumo_kWh_Mensual]]&lt;$B$6,Tabla1[[#This Row],[Consumo_kWh_Mensual]])</f>
        <v>1361.7474578013059</v>
      </c>
      <c r="J186" s="3" cm="1">
        <f t="array" ref="J186">_xlfn.IFS(Tabla1[[#This Row],[Area_m2]]&lt;$C$5,NA(),Tabla1[[#This Row],[Area_m2]]&gt;$C$6,NA(),Tabla1[[#This Row],[Area_m2]]&lt;$C$6,Tabla1[[#This Row],[Area_m2]])</f>
        <v>297.41357992599092</v>
      </c>
      <c r="K186" s="2" cm="1">
        <f t="array" ref="K186">_xlfn.IFS(Tabla1[[#This Row],[Factura_Mensual_COP]]&lt;$D$5,NA(),Tabla1[[#This Row],[Factura_Mensual_COP]]&gt;$D$6,NA(),Tabla1[[#This Row],[Factura_Mensual_COP]]&lt;$D$6,Tabla1[[#This Row],[Factura_Mensual_COP]])</f>
        <v>844283.42383680958</v>
      </c>
    </row>
    <row r="187" spans="1:11" x14ac:dyDescent="0.3">
      <c r="A187" s="1" t="s">
        <v>186</v>
      </c>
      <c r="B187" s="1" t="s">
        <v>459</v>
      </c>
      <c r="C187" s="3">
        <v>712.1917301379267</v>
      </c>
      <c r="D187" s="1">
        <v>4</v>
      </c>
      <c r="E187" s="1" t="s">
        <v>465</v>
      </c>
      <c r="F187" s="1">
        <v>232.01245044281669</v>
      </c>
      <c r="G187" s="2">
        <v>441558.87268551462</v>
      </c>
      <c r="H187" s="1" t="s">
        <v>467</v>
      </c>
      <c r="I187" s="3" cm="1">
        <f t="array" ref="I187">_xlfn.IFS(Tabla1[[#This Row],[Consumo_kWh_Mensual]]&lt;$B$5,NA(),Tabla1[[#This Row],[Consumo_kWh_Mensual]]&gt;$B$6,NA(),Tabla1[[#This Row],[Consumo_kWh_Mensual]]&lt;$B$6,Tabla1[[#This Row],[Consumo_kWh_Mensual]])</f>
        <v>712.1917301379267</v>
      </c>
      <c r="J187" s="3" cm="1">
        <f t="array" ref="J187">_xlfn.IFS(Tabla1[[#This Row],[Area_m2]]&lt;$C$5,NA(),Tabla1[[#This Row],[Area_m2]]&gt;$C$6,NA(),Tabla1[[#This Row],[Area_m2]]&lt;$C$6,Tabla1[[#This Row],[Area_m2]])</f>
        <v>232.01245044281669</v>
      </c>
      <c r="K187" s="2" cm="1">
        <f t="array" ref="K187">_xlfn.IFS(Tabla1[[#This Row],[Factura_Mensual_COP]]&lt;$D$5,NA(),Tabla1[[#This Row],[Factura_Mensual_COP]]&gt;$D$6,NA(),Tabla1[[#This Row],[Factura_Mensual_COP]]&lt;$D$6,Tabla1[[#This Row],[Factura_Mensual_COP]])</f>
        <v>441558.87268551462</v>
      </c>
    </row>
    <row r="188" spans="1:11" x14ac:dyDescent="0.3">
      <c r="A188" s="1" t="s">
        <v>187</v>
      </c>
      <c r="B188" s="1" t="s">
        <v>459</v>
      </c>
      <c r="C188" s="3">
        <v>871.46987116581772</v>
      </c>
      <c r="D188" s="1">
        <v>5</v>
      </c>
      <c r="E188" s="1" t="s">
        <v>462</v>
      </c>
      <c r="F188" s="1">
        <v>261.78740425879067</v>
      </c>
      <c r="G188" s="2">
        <v>540311.32012280694</v>
      </c>
      <c r="H188" s="1" t="s">
        <v>467</v>
      </c>
      <c r="I188" s="3" cm="1">
        <f t="array" ref="I188">_xlfn.IFS(Tabla1[[#This Row],[Consumo_kWh_Mensual]]&lt;$B$5,NA(),Tabla1[[#This Row],[Consumo_kWh_Mensual]]&gt;$B$6,NA(),Tabla1[[#This Row],[Consumo_kWh_Mensual]]&lt;$B$6,Tabla1[[#This Row],[Consumo_kWh_Mensual]])</f>
        <v>871.46987116581772</v>
      </c>
      <c r="J188" s="3" cm="1">
        <f t="array" ref="J188">_xlfn.IFS(Tabla1[[#This Row],[Area_m2]]&lt;$C$5,NA(),Tabla1[[#This Row],[Area_m2]]&gt;$C$6,NA(),Tabla1[[#This Row],[Area_m2]]&lt;$C$6,Tabla1[[#This Row],[Area_m2]])</f>
        <v>261.78740425879067</v>
      </c>
      <c r="K188" s="2" cm="1">
        <f t="array" ref="K188">_xlfn.IFS(Tabla1[[#This Row],[Factura_Mensual_COP]]&lt;$D$5,NA(),Tabla1[[#This Row],[Factura_Mensual_COP]]&gt;$D$6,NA(),Tabla1[[#This Row],[Factura_Mensual_COP]]&lt;$D$6,Tabla1[[#This Row],[Factura_Mensual_COP]])</f>
        <v>540311.32012280694</v>
      </c>
    </row>
    <row r="189" spans="1:11" x14ac:dyDescent="0.3">
      <c r="A189" s="1" t="s">
        <v>188</v>
      </c>
      <c r="B189" s="1" t="s">
        <v>459</v>
      </c>
      <c r="C189" s="3">
        <v>728.11758118306466</v>
      </c>
      <c r="D189" s="1">
        <v>4</v>
      </c>
      <c r="E189" s="1" t="s">
        <v>463</v>
      </c>
      <c r="F189" s="1">
        <v>320.84231896592132</v>
      </c>
      <c r="G189" s="2">
        <v>451432.90033350012</v>
      </c>
      <c r="H189" s="1" t="s">
        <v>467</v>
      </c>
      <c r="I189" s="3" cm="1">
        <f t="array" ref="I189">_xlfn.IFS(Tabla1[[#This Row],[Consumo_kWh_Mensual]]&lt;$B$5,NA(),Tabla1[[#This Row],[Consumo_kWh_Mensual]]&gt;$B$6,NA(),Tabla1[[#This Row],[Consumo_kWh_Mensual]]&lt;$B$6,Tabla1[[#This Row],[Consumo_kWh_Mensual]])</f>
        <v>728.11758118306466</v>
      </c>
      <c r="J189" s="3" cm="1">
        <f t="array" ref="J189">_xlfn.IFS(Tabla1[[#This Row],[Area_m2]]&lt;$C$5,NA(),Tabla1[[#This Row],[Area_m2]]&gt;$C$6,NA(),Tabla1[[#This Row],[Area_m2]]&lt;$C$6,Tabla1[[#This Row],[Area_m2]])</f>
        <v>320.84231896592132</v>
      </c>
      <c r="K189" s="2" cm="1">
        <f t="array" ref="K189">_xlfn.IFS(Tabla1[[#This Row],[Factura_Mensual_COP]]&lt;$D$5,NA(),Tabla1[[#This Row],[Factura_Mensual_COP]]&gt;$D$6,NA(),Tabla1[[#This Row],[Factura_Mensual_COP]]&lt;$D$6,Tabla1[[#This Row],[Factura_Mensual_COP]])</f>
        <v>451432.90033350012</v>
      </c>
    </row>
    <row r="190" spans="1:11" x14ac:dyDescent="0.3">
      <c r="A190" s="1" t="s">
        <v>189</v>
      </c>
      <c r="B190" s="1" t="s">
        <v>459</v>
      </c>
      <c r="C190" s="3">
        <v>1527.159484327942</v>
      </c>
      <c r="D190" s="1">
        <v>4</v>
      </c>
      <c r="E190" s="1" t="s">
        <v>461</v>
      </c>
      <c r="F190" s="1">
        <v>225.308951258966</v>
      </c>
      <c r="G190" s="2">
        <v>946838.88028332393</v>
      </c>
      <c r="H190" s="1" t="s">
        <v>467</v>
      </c>
      <c r="I190" s="3" cm="1">
        <f t="array" ref="I190">_xlfn.IFS(Tabla1[[#This Row],[Consumo_kWh_Mensual]]&lt;$B$5,NA(),Tabla1[[#This Row],[Consumo_kWh_Mensual]]&gt;$B$6,NA(),Tabla1[[#This Row],[Consumo_kWh_Mensual]]&lt;$B$6,Tabla1[[#This Row],[Consumo_kWh_Mensual]])</f>
        <v>1527.159484327942</v>
      </c>
      <c r="J190" s="3" cm="1">
        <f t="array" ref="J190">_xlfn.IFS(Tabla1[[#This Row],[Area_m2]]&lt;$C$5,NA(),Tabla1[[#This Row],[Area_m2]]&gt;$C$6,NA(),Tabla1[[#This Row],[Area_m2]]&lt;$C$6,Tabla1[[#This Row],[Area_m2]])</f>
        <v>225.308951258966</v>
      </c>
      <c r="K190" s="2" cm="1">
        <f t="array" ref="K190">_xlfn.IFS(Tabla1[[#This Row],[Factura_Mensual_COP]]&lt;$D$5,NA(),Tabla1[[#This Row],[Factura_Mensual_COP]]&gt;$D$6,NA(),Tabla1[[#This Row],[Factura_Mensual_COP]]&lt;$D$6,Tabla1[[#This Row],[Factura_Mensual_COP]])</f>
        <v>946838.88028332393</v>
      </c>
    </row>
    <row r="191" spans="1:11" x14ac:dyDescent="0.3">
      <c r="A191" s="1" t="s">
        <v>190</v>
      </c>
      <c r="B191" s="1" t="s">
        <v>459</v>
      </c>
      <c r="C191" s="3">
        <v>78.120627584696763</v>
      </c>
      <c r="D191" s="1">
        <v>5</v>
      </c>
      <c r="E191" s="1" t="s">
        <v>462</v>
      </c>
      <c r="F191" s="1">
        <v>269.15694080256708</v>
      </c>
      <c r="G191" s="2">
        <v>48434.78910251199</v>
      </c>
      <c r="H191" s="1" t="s">
        <v>466</v>
      </c>
      <c r="I191" s="3" cm="1">
        <f t="array" ref="I191">_xlfn.IFS(Tabla1[[#This Row],[Consumo_kWh_Mensual]]&lt;$B$5,NA(),Tabla1[[#This Row],[Consumo_kWh_Mensual]]&gt;$B$6,NA(),Tabla1[[#This Row],[Consumo_kWh_Mensual]]&lt;$B$6,Tabla1[[#This Row],[Consumo_kWh_Mensual]])</f>
        <v>78.120627584696763</v>
      </c>
      <c r="J191" s="3" cm="1">
        <f t="array" ref="J191">_xlfn.IFS(Tabla1[[#This Row],[Area_m2]]&lt;$C$5,NA(),Tabla1[[#This Row],[Area_m2]]&gt;$C$6,NA(),Tabla1[[#This Row],[Area_m2]]&lt;$C$6,Tabla1[[#This Row],[Area_m2]])</f>
        <v>269.15694080256708</v>
      </c>
      <c r="K191" s="2" cm="1">
        <f t="array" ref="K191">_xlfn.IFS(Tabla1[[#This Row],[Factura_Mensual_COP]]&lt;$D$5,NA(),Tabla1[[#This Row],[Factura_Mensual_COP]]&gt;$D$6,NA(),Tabla1[[#This Row],[Factura_Mensual_COP]]&lt;$D$6,Tabla1[[#This Row],[Factura_Mensual_COP]])</f>
        <v>48434.78910251199</v>
      </c>
    </row>
    <row r="192" spans="1:11" x14ac:dyDescent="0.3">
      <c r="A192" s="1" t="s">
        <v>191</v>
      </c>
      <c r="B192" s="1" t="s">
        <v>459</v>
      </c>
      <c r="C192" s="3">
        <v>1265.7709963873299</v>
      </c>
      <c r="D192" s="1">
        <v>4</v>
      </c>
      <c r="E192" s="1" t="s">
        <v>462</v>
      </c>
      <c r="F192" s="1">
        <v>380.68823598790692</v>
      </c>
      <c r="G192" s="2">
        <v>784778.01776014443</v>
      </c>
      <c r="H192" s="1" t="s">
        <v>467</v>
      </c>
      <c r="I192" s="3" cm="1">
        <f t="array" ref="I192">_xlfn.IFS(Tabla1[[#This Row],[Consumo_kWh_Mensual]]&lt;$B$5,NA(),Tabla1[[#This Row],[Consumo_kWh_Mensual]]&gt;$B$6,NA(),Tabla1[[#This Row],[Consumo_kWh_Mensual]]&lt;$B$6,Tabla1[[#This Row],[Consumo_kWh_Mensual]])</f>
        <v>1265.7709963873299</v>
      </c>
      <c r="J192" s="3" cm="1">
        <f t="array" ref="J192">_xlfn.IFS(Tabla1[[#This Row],[Area_m2]]&lt;$C$5,NA(),Tabla1[[#This Row],[Area_m2]]&gt;$C$6,NA(),Tabla1[[#This Row],[Area_m2]]&lt;$C$6,Tabla1[[#This Row],[Area_m2]])</f>
        <v>380.68823598790692</v>
      </c>
      <c r="K192" s="2" cm="1">
        <f t="array" ref="K192">_xlfn.IFS(Tabla1[[#This Row],[Factura_Mensual_COP]]&lt;$D$5,NA(),Tabla1[[#This Row],[Factura_Mensual_COP]]&gt;$D$6,NA(),Tabla1[[#This Row],[Factura_Mensual_COP]]&lt;$D$6,Tabla1[[#This Row],[Factura_Mensual_COP]])</f>
        <v>784778.01776014443</v>
      </c>
    </row>
    <row r="193" spans="1:11" x14ac:dyDescent="0.3">
      <c r="A193" s="1" t="s">
        <v>192</v>
      </c>
      <c r="B193" s="1" t="s">
        <v>459</v>
      </c>
      <c r="C193" s="3">
        <v>1204.5922145865441</v>
      </c>
      <c r="D193" s="1">
        <v>6</v>
      </c>
      <c r="E193" s="1" t="s">
        <v>464</v>
      </c>
      <c r="F193" s="1">
        <v>328.65374762890792</v>
      </c>
      <c r="G193" s="2">
        <v>746847.17304365744</v>
      </c>
      <c r="H193" s="1" t="s">
        <v>467</v>
      </c>
      <c r="I193" s="3" cm="1">
        <f t="array" ref="I193">_xlfn.IFS(Tabla1[[#This Row],[Consumo_kWh_Mensual]]&lt;$B$5,NA(),Tabla1[[#This Row],[Consumo_kWh_Mensual]]&gt;$B$6,NA(),Tabla1[[#This Row],[Consumo_kWh_Mensual]]&lt;$B$6,Tabla1[[#This Row],[Consumo_kWh_Mensual]])</f>
        <v>1204.5922145865441</v>
      </c>
      <c r="J193" s="3" cm="1">
        <f t="array" ref="J193">_xlfn.IFS(Tabla1[[#This Row],[Area_m2]]&lt;$C$5,NA(),Tabla1[[#This Row],[Area_m2]]&gt;$C$6,NA(),Tabla1[[#This Row],[Area_m2]]&lt;$C$6,Tabla1[[#This Row],[Area_m2]])</f>
        <v>328.65374762890792</v>
      </c>
      <c r="K193" s="2" cm="1">
        <f t="array" ref="K193">_xlfn.IFS(Tabla1[[#This Row],[Factura_Mensual_COP]]&lt;$D$5,NA(),Tabla1[[#This Row],[Factura_Mensual_COP]]&gt;$D$6,NA(),Tabla1[[#This Row],[Factura_Mensual_COP]]&lt;$D$6,Tabla1[[#This Row],[Factura_Mensual_COP]])</f>
        <v>746847.17304365744</v>
      </c>
    </row>
    <row r="194" spans="1:11" x14ac:dyDescent="0.3">
      <c r="A194" s="1" t="s">
        <v>193</v>
      </c>
      <c r="B194" s="1" t="s">
        <v>459</v>
      </c>
      <c r="C194" s="3">
        <v>904.15925254162937</v>
      </c>
      <c r="D194" s="1">
        <v>5</v>
      </c>
      <c r="E194" s="1" t="s">
        <v>463</v>
      </c>
      <c r="F194" s="1">
        <v>511.48572667188398</v>
      </c>
      <c r="G194" s="2">
        <v>560578.73657581024</v>
      </c>
      <c r="H194" s="1" t="s">
        <v>467</v>
      </c>
      <c r="I194" s="3" cm="1">
        <f t="array" ref="I194">_xlfn.IFS(Tabla1[[#This Row],[Consumo_kWh_Mensual]]&lt;$B$5,NA(),Tabla1[[#This Row],[Consumo_kWh_Mensual]]&gt;$B$6,NA(),Tabla1[[#This Row],[Consumo_kWh_Mensual]]&lt;$B$6,Tabla1[[#This Row],[Consumo_kWh_Mensual]])</f>
        <v>904.15925254162937</v>
      </c>
      <c r="J194" s="3" cm="1">
        <f t="array" ref="J194">_xlfn.IFS(Tabla1[[#This Row],[Area_m2]]&lt;$C$5,NA(),Tabla1[[#This Row],[Area_m2]]&gt;$C$6,NA(),Tabla1[[#This Row],[Area_m2]]&lt;$C$6,Tabla1[[#This Row],[Area_m2]])</f>
        <v>511.48572667188398</v>
      </c>
      <c r="K194" s="2" cm="1">
        <f t="array" ref="K194">_xlfn.IFS(Tabla1[[#This Row],[Factura_Mensual_COP]]&lt;$D$5,NA(),Tabla1[[#This Row],[Factura_Mensual_COP]]&gt;$D$6,NA(),Tabla1[[#This Row],[Factura_Mensual_COP]]&lt;$D$6,Tabla1[[#This Row],[Factura_Mensual_COP]])</f>
        <v>560578.73657581024</v>
      </c>
    </row>
    <row r="195" spans="1:11" x14ac:dyDescent="0.3">
      <c r="A195" s="1" t="s">
        <v>194</v>
      </c>
      <c r="B195" s="1" t="s">
        <v>459</v>
      </c>
      <c r="C195" s="3">
        <v>587.34249195643997</v>
      </c>
      <c r="D195" s="1">
        <v>6</v>
      </c>
      <c r="E195" s="1" t="s">
        <v>461</v>
      </c>
      <c r="F195" s="1">
        <v>316.368816761993</v>
      </c>
      <c r="G195" s="2">
        <v>364152.3450129928</v>
      </c>
      <c r="H195" s="1" t="s">
        <v>467</v>
      </c>
      <c r="I195" s="3" cm="1">
        <f t="array" ref="I195">_xlfn.IFS(Tabla1[[#This Row],[Consumo_kWh_Mensual]]&lt;$B$5,NA(),Tabla1[[#This Row],[Consumo_kWh_Mensual]]&gt;$B$6,NA(),Tabla1[[#This Row],[Consumo_kWh_Mensual]]&lt;$B$6,Tabla1[[#This Row],[Consumo_kWh_Mensual]])</f>
        <v>587.34249195643997</v>
      </c>
      <c r="J195" s="3" cm="1">
        <f t="array" ref="J195">_xlfn.IFS(Tabla1[[#This Row],[Area_m2]]&lt;$C$5,NA(),Tabla1[[#This Row],[Area_m2]]&gt;$C$6,NA(),Tabla1[[#This Row],[Area_m2]]&lt;$C$6,Tabla1[[#This Row],[Area_m2]])</f>
        <v>316.368816761993</v>
      </c>
      <c r="K195" s="2" cm="1">
        <f t="array" ref="K195">_xlfn.IFS(Tabla1[[#This Row],[Factura_Mensual_COP]]&lt;$D$5,NA(),Tabla1[[#This Row],[Factura_Mensual_COP]]&gt;$D$6,NA(),Tabla1[[#This Row],[Factura_Mensual_COP]]&lt;$D$6,Tabla1[[#This Row],[Factura_Mensual_COP]])</f>
        <v>364152.3450129928</v>
      </c>
    </row>
    <row r="196" spans="1:11" x14ac:dyDescent="0.3">
      <c r="A196" s="1" t="s">
        <v>195</v>
      </c>
      <c r="B196" s="1" t="s">
        <v>459</v>
      </c>
      <c r="C196" s="3">
        <v>915.05831109488145</v>
      </c>
      <c r="D196" s="1">
        <v>4</v>
      </c>
      <c r="E196" s="1" t="s">
        <v>463</v>
      </c>
      <c r="F196" s="1">
        <v>335.36933322507792</v>
      </c>
      <c r="G196" s="2">
        <v>567336.15287882648</v>
      </c>
      <c r="H196" s="1" t="s">
        <v>467</v>
      </c>
      <c r="I196" s="3" cm="1">
        <f t="array" ref="I196">_xlfn.IFS(Tabla1[[#This Row],[Consumo_kWh_Mensual]]&lt;$B$5,NA(),Tabla1[[#This Row],[Consumo_kWh_Mensual]]&gt;$B$6,NA(),Tabla1[[#This Row],[Consumo_kWh_Mensual]]&lt;$B$6,Tabla1[[#This Row],[Consumo_kWh_Mensual]])</f>
        <v>915.05831109488145</v>
      </c>
      <c r="J196" s="3" cm="1">
        <f t="array" ref="J196">_xlfn.IFS(Tabla1[[#This Row],[Area_m2]]&lt;$C$5,NA(),Tabla1[[#This Row],[Area_m2]]&gt;$C$6,NA(),Tabla1[[#This Row],[Area_m2]]&lt;$C$6,Tabla1[[#This Row],[Area_m2]])</f>
        <v>335.36933322507792</v>
      </c>
      <c r="K196" s="2" cm="1">
        <f t="array" ref="K196">_xlfn.IFS(Tabla1[[#This Row],[Factura_Mensual_COP]]&lt;$D$5,NA(),Tabla1[[#This Row],[Factura_Mensual_COP]]&gt;$D$6,NA(),Tabla1[[#This Row],[Factura_Mensual_COP]]&lt;$D$6,Tabla1[[#This Row],[Factura_Mensual_COP]])</f>
        <v>567336.15287882648</v>
      </c>
    </row>
    <row r="197" spans="1:11" x14ac:dyDescent="0.3">
      <c r="A197" s="1" t="s">
        <v>196</v>
      </c>
      <c r="B197" s="1" t="s">
        <v>459</v>
      </c>
      <c r="C197" s="3">
        <v>661.03850631376542</v>
      </c>
      <c r="D197" s="1">
        <v>3</v>
      </c>
      <c r="E197" s="1" t="s">
        <v>465</v>
      </c>
      <c r="F197" s="1">
        <v>285.3224677122829</v>
      </c>
      <c r="G197" s="2">
        <v>409843.87391453458</v>
      </c>
      <c r="H197" s="1" t="s">
        <v>467</v>
      </c>
      <c r="I197" s="3" cm="1">
        <f t="array" ref="I197">_xlfn.IFS(Tabla1[[#This Row],[Consumo_kWh_Mensual]]&lt;$B$5,NA(),Tabla1[[#This Row],[Consumo_kWh_Mensual]]&gt;$B$6,NA(),Tabla1[[#This Row],[Consumo_kWh_Mensual]]&lt;$B$6,Tabla1[[#This Row],[Consumo_kWh_Mensual]])</f>
        <v>661.03850631376542</v>
      </c>
      <c r="J197" s="3" cm="1">
        <f t="array" ref="J197">_xlfn.IFS(Tabla1[[#This Row],[Area_m2]]&lt;$C$5,NA(),Tabla1[[#This Row],[Area_m2]]&gt;$C$6,NA(),Tabla1[[#This Row],[Area_m2]]&lt;$C$6,Tabla1[[#This Row],[Area_m2]])</f>
        <v>285.3224677122829</v>
      </c>
      <c r="K197" s="2" cm="1">
        <f t="array" ref="K197">_xlfn.IFS(Tabla1[[#This Row],[Factura_Mensual_COP]]&lt;$D$5,NA(),Tabla1[[#This Row],[Factura_Mensual_COP]]&gt;$D$6,NA(),Tabla1[[#This Row],[Factura_Mensual_COP]]&lt;$D$6,Tabla1[[#This Row],[Factura_Mensual_COP]])</f>
        <v>409843.87391453458</v>
      </c>
    </row>
    <row r="198" spans="1:11" x14ac:dyDescent="0.3">
      <c r="A198" s="1" t="s">
        <v>197</v>
      </c>
      <c r="B198" s="1" t="s">
        <v>459</v>
      </c>
      <c r="C198" s="3">
        <v>822.9317007831371</v>
      </c>
      <c r="D198" s="1">
        <v>3</v>
      </c>
      <c r="E198" s="1" t="s">
        <v>461</v>
      </c>
      <c r="F198" s="1">
        <v>362.48586140931621</v>
      </c>
      <c r="G198" s="2">
        <v>510217.654485545</v>
      </c>
      <c r="H198" s="1" t="s">
        <v>467</v>
      </c>
      <c r="I198" s="3" cm="1">
        <f t="array" ref="I198">_xlfn.IFS(Tabla1[[#This Row],[Consumo_kWh_Mensual]]&lt;$B$5,NA(),Tabla1[[#This Row],[Consumo_kWh_Mensual]]&gt;$B$6,NA(),Tabla1[[#This Row],[Consumo_kWh_Mensual]]&lt;$B$6,Tabla1[[#This Row],[Consumo_kWh_Mensual]])</f>
        <v>822.9317007831371</v>
      </c>
      <c r="J198" s="3" cm="1">
        <f t="array" ref="J198">_xlfn.IFS(Tabla1[[#This Row],[Area_m2]]&lt;$C$5,NA(),Tabla1[[#This Row],[Area_m2]]&gt;$C$6,NA(),Tabla1[[#This Row],[Area_m2]]&lt;$C$6,Tabla1[[#This Row],[Area_m2]])</f>
        <v>362.48586140931621</v>
      </c>
      <c r="K198" s="2" cm="1">
        <f t="array" ref="K198">_xlfn.IFS(Tabla1[[#This Row],[Factura_Mensual_COP]]&lt;$D$5,NA(),Tabla1[[#This Row],[Factura_Mensual_COP]]&gt;$D$6,NA(),Tabla1[[#This Row],[Factura_Mensual_COP]]&lt;$D$6,Tabla1[[#This Row],[Factura_Mensual_COP]])</f>
        <v>510217.654485545</v>
      </c>
    </row>
    <row r="199" spans="1:11" x14ac:dyDescent="0.3">
      <c r="A199" s="1" t="s">
        <v>198</v>
      </c>
      <c r="B199" s="1" t="s">
        <v>459</v>
      </c>
      <c r="C199" s="3">
        <v>729.26466741194872</v>
      </c>
      <c r="D199" s="1">
        <v>5</v>
      </c>
      <c r="E199" s="1" t="s">
        <v>465</v>
      </c>
      <c r="F199" s="1">
        <v>265.66895719459268</v>
      </c>
      <c r="G199" s="2">
        <v>452144.0937954082</v>
      </c>
      <c r="H199" s="1" t="s">
        <v>467</v>
      </c>
      <c r="I199" s="3" cm="1">
        <f t="array" ref="I199">_xlfn.IFS(Tabla1[[#This Row],[Consumo_kWh_Mensual]]&lt;$B$5,NA(),Tabla1[[#This Row],[Consumo_kWh_Mensual]]&gt;$B$6,NA(),Tabla1[[#This Row],[Consumo_kWh_Mensual]]&lt;$B$6,Tabla1[[#This Row],[Consumo_kWh_Mensual]])</f>
        <v>729.26466741194872</v>
      </c>
      <c r="J199" s="3" cm="1">
        <f t="array" ref="J199">_xlfn.IFS(Tabla1[[#This Row],[Area_m2]]&lt;$C$5,NA(),Tabla1[[#This Row],[Area_m2]]&gt;$C$6,NA(),Tabla1[[#This Row],[Area_m2]]&lt;$C$6,Tabla1[[#This Row],[Area_m2]])</f>
        <v>265.66895719459268</v>
      </c>
      <c r="K199" s="2" cm="1">
        <f t="array" ref="K199">_xlfn.IFS(Tabla1[[#This Row],[Factura_Mensual_COP]]&lt;$D$5,NA(),Tabla1[[#This Row],[Factura_Mensual_COP]]&gt;$D$6,NA(),Tabla1[[#This Row],[Factura_Mensual_COP]]&lt;$D$6,Tabla1[[#This Row],[Factura_Mensual_COP]])</f>
        <v>452144.0937954082</v>
      </c>
    </row>
    <row r="200" spans="1:11" x14ac:dyDescent="0.3">
      <c r="A200" s="1" t="s">
        <v>199</v>
      </c>
      <c r="B200" s="1" t="s">
        <v>459</v>
      </c>
      <c r="C200" s="3">
        <v>866.7174736866084</v>
      </c>
      <c r="D200" s="1">
        <v>5</v>
      </c>
      <c r="E200" s="1" t="s">
        <v>461</v>
      </c>
      <c r="F200" s="1">
        <v>387.53532147767589</v>
      </c>
      <c r="G200" s="2">
        <v>537364.83368569717</v>
      </c>
      <c r="H200" s="1" t="s">
        <v>467</v>
      </c>
      <c r="I200" s="3" cm="1">
        <f t="array" ref="I200">_xlfn.IFS(Tabla1[[#This Row],[Consumo_kWh_Mensual]]&lt;$B$5,NA(),Tabla1[[#This Row],[Consumo_kWh_Mensual]]&gt;$B$6,NA(),Tabla1[[#This Row],[Consumo_kWh_Mensual]]&lt;$B$6,Tabla1[[#This Row],[Consumo_kWh_Mensual]])</f>
        <v>866.7174736866084</v>
      </c>
      <c r="J200" s="3" cm="1">
        <f t="array" ref="J200">_xlfn.IFS(Tabla1[[#This Row],[Area_m2]]&lt;$C$5,NA(),Tabla1[[#This Row],[Area_m2]]&gt;$C$6,NA(),Tabla1[[#This Row],[Area_m2]]&lt;$C$6,Tabla1[[#This Row],[Area_m2]])</f>
        <v>387.53532147767589</v>
      </c>
      <c r="K200" s="2" cm="1">
        <f t="array" ref="K200">_xlfn.IFS(Tabla1[[#This Row],[Factura_Mensual_COP]]&lt;$D$5,NA(),Tabla1[[#This Row],[Factura_Mensual_COP]]&gt;$D$6,NA(),Tabla1[[#This Row],[Factura_Mensual_COP]]&lt;$D$6,Tabla1[[#This Row],[Factura_Mensual_COP]])</f>
        <v>537364.83368569717</v>
      </c>
    </row>
    <row r="201" spans="1:11" x14ac:dyDescent="0.3">
      <c r="A201" s="1" t="s">
        <v>200</v>
      </c>
      <c r="B201" s="1" t="s">
        <v>459</v>
      </c>
      <c r="C201" s="3">
        <v>1269.1493282646429</v>
      </c>
      <c r="D201" s="1">
        <v>4</v>
      </c>
      <c r="E201" s="1" t="s">
        <v>465</v>
      </c>
      <c r="F201" s="1">
        <v>244.76805725585999</v>
      </c>
      <c r="G201" s="2">
        <v>786872.58352407895</v>
      </c>
      <c r="H201" s="1" t="s">
        <v>467</v>
      </c>
      <c r="I201" s="3" cm="1">
        <f t="array" ref="I201">_xlfn.IFS(Tabla1[[#This Row],[Consumo_kWh_Mensual]]&lt;$B$5,NA(),Tabla1[[#This Row],[Consumo_kWh_Mensual]]&gt;$B$6,NA(),Tabla1[[#This Row],[Consumo_kWh_Mensual]]&lt;$B$6,Tabla1[[#This Row],[Consumo_kWh_Mensual]])</f>
        <v>1269.1493282646429</v>
      </c>
      <c r="J201" s="3" cm="1">
        <f t="array" ref="J201">_xlfn.IFS(Tabla1[[#This Row],[Area_m2]]&lt;$C$5,NA(),Tabla1[[#This Row],[Area_m2]]&gt;$C$6,NA(),Tabla1[[#This Row],[Area_m2]]&lt;$C$6,Tabla1[[#This Row],[Area_m2]])</f>
        <v>244.76805725585999</v>
      </c>
      <c r="K201" s="2" cm="1">
        <f t="array" ref="K201">_xlfn.IFS(Tabla1[[#This Row],[Factura_Mensual_COP]]&lt;$D$5,NA(),Tabla1[[#This Row],[Factura_Mensual_COP]]&gt;$D$6,NA(),Tabla1[[#This Row],[Factura_Mensual_COP]]&lt;$D$6,Tabla1[[#This Row],[Factura_Mensual_COP]])</f>
        <v>786872.58352407895</v>
      </c>
    </row>
    <row r="202" spans="1:11" x14ac:dyDescent="0.3">
      <c r="A202" s="1" t="s">
        <v>201</v>
      </c>
      <c r="B202" s="1" t="s">
        <v>459</v>
      </c>
      <c r="C202" s="3">
        <v>1105.6739467090799</v>
      </c>
      <c r="D202" s="1">
        <v>6</v>
      </c>
      <c r="E202" s="1" t="s">
        <v>464</v>
      </c>
      <c r="F202" s="1">
        <v>114.3410100817496</v>
      </c>
      <c r="G202" s="2">
        <v>685517.84695962979</v>
      </c>
      <c r="H202" s="1" t="s">
        <v>467</v>
      </c>
      <c r="I202" s="3" cm="1">
        <f t="array" ref="I202">_xlfn.IFS(Tabla1[[#This Row],[Consumo_kWh_Mensual]]&lt;$B$5,NA(),Tabla1[[#This Row],[Consumo_kWh_Mensual]]&gt;$B$6,NA(),Tabla1[[#This Row],[Consumo_kWh_Mensual]]&lt;$B$6,Tabla1[[#This Row],[Consumo_kWh_Mensual]])</f>
        <v>1105.6739467090799</v>
      </c>
      <c r="J202" s="3" cm="1">
        <f t="array" ref="J202">_xlfn.IFS(Tabla1[[#This Row],[Area_m2]]&lt;$C$5,NA(),Tabla1[[#This Row],[Area_m2]]&gt;$C$6,NA(),Tabla1[[#This Row],[Area_m2]]&lt;$C$6,Tabla1[[#This Row],[Area_m2]])</f>
        <v>114.3410100817496</v>
      </c>
      <c r="K202" s="2" cm="1">
        <f t="array" ref="K202">_xlfn.IFS(Tabla1[[#This Row],[Factura_Mensual_COP]]&lt;$D$5,NA(),Tabla1[[#This Row],[Factura_Mensual_COP]]&gt;$D$6,NA(),Tabla1[[#This Row],[Factura_Mensual_COP]]&lt;$D$6,Tabla1[[#This Row],[Factura_Mensual_COP]])</f>
        <v>685517.84695962979</v>
      </c>
    </row>
    <row r="203" spans="1:11" x14ac:dyDescent="0.3">
      <c r="A203" s="1" t="s">
        <v>202</v>
      </c>
      <c r="B203" s="1" t="s">
        <v>459</v>
      </c>
      <c r="C203" s="3">
        <v>383.27500723851148</v>
      </c>
      <c r="D203" s="1">
        <v>6</v>
      </c>
      <c r="E203" s="1" t="s">
        <v>462</v>
      </c>
      <c r="F203" s="1">
        <v>77.229148417431986</v>
      </c>
      <c r="G203" s="2">
        <v>237630.5044878771</v>
      </c>
      <c r="H203" s="1" t="s">
        <v>467</v>
      </c>
      <c r="I203" s="3" cm="1">
        <f t="array" ref="I203">_xlfn.IFS(Tabla1[[#This Row],[Consumo_kWh_Mensual]]&lt;$B$5,NA(),Tabla1[[#This Row],[Consumo_kWh_Mensual]]&gt;$B$6,NA(),Tabla1[[#This Row],[Consumo_kWh_Mensual]]&lt;$B$6,Tabla1[[#This Row],[Consumo_kWh_Mensual]])</f>
        <v>383.27500723851148</v>
      </c>
      <c r="J203" s="3" cm="1">
        <f t="array" ref="J203">_xlfn.IFS(Tabla1[[#This Row],[Area_m2]]&lt;$C$5,NA(),Tabla1[[#This Row],[Area_m2]]&gt;$C$6,NA(),Tabla1[[#This Row],[Area_m2]]&lt;$C$6,Tabla1[[#This Row],[Area_m2]])</f>
        <v>77.229148417431986</v>
      </c>
      <c r="K203" s="2" cm="1">
        <f t="array" ref="K203">_xlfn.IFS(Tabla1[[#This Row],[Factura_Mensual_COP]]&lt;$D$5,NA(),Tabla1[[#This Row],[Factura_Mensual_COP]]&gt;$D$6,NA(),Tabla1[[#This Row],[Factura_Mensual_COP]]&lt;$D$6,Tabla1[[#This Row],[Factura_Mensual_COP]])</f>
        <v>237630.5044878771</v>
      </c>
    </row>
    <row r="204" spans="1:11" x14ac:dyDescent="0.3">
      <c r="A204" s="1" t="s">
        <v>203</v>
      </c>
      <c r="B204" s="1" t="s">
        <v>459</v>
      </c>
      <c r="C204" s="3">
        <v>991.50643155935222</v>
      </c>
      <c r="D204" s="1">
        <v>4</v>
      </c>
      <c r="E204" s="1" t="s">
        <v>461</v>
      </c>
      <c r="F204" s="1">
        <v>177.6188557461754</v>
      </c>
      <c r="G204" s="2">
        <v>614733.98756679834</v>
      </c>
      <c r="H204" s="1" t="s">
        <v>467</v>
      </c>
      <c r="I204" s="3" cm="1">
        <f t="array" ref="I204">_xlfn.IFS(Tabla1[[#This Row],[Consumo_kWh_Mensual]]&lt;$B$5,NA(),Tabla1[[#This Row],[Consumo_kWh_Mensual]]&gt;$B$6,NA(),Tabla1[[#This Row],[Consumo_kWh_Mensual]]&lt;$B$6,Tabla1[[#This Row],[Consumo_kWh_Mensual]])</f>
        <v>991.50643155935222</v>
      </c>
      <c r="J204" s="3" cm="1">
        <f t="array" ref="J204">_xlfn.IFS(Tabla1[[#This Row],[Area_m2]]&lt;$C$5,NA(),Tabla1[[#This Row],[Area_m2]]&gt;$C$6,NA(),Tabla1[[#This Row],[Area_m2]]&lt;$C$6,Tabla1[[#This Row],[Area_m2]])</f>
        <v>177.6188557461754</v>
      </c>
      <c r="K204" s="2" cm="1">
        <f t="array" ref="K204">_xlfn.IFS(Tabla1[[#This Row],[Factura_Mensual_COP]]&lt;$D$5,NA(),Tabla1[[#This Row],[Factura_Mensual_COP]]&gt;$D$6,NA(),Tabla1[[#This Row],[Factura_Mensual_COP]]&lt;$D$6,Tabla1[[#This Row],[Factura_Mensual_COP]])</f>
        <v>614733.98756679834</v>
      </c>
    </row>
    <row r="205" spans="1:11" x14ac:dyDescent="0.3">
      <c r="A205" s="1" t="s">
        <v>204</v>
      </c>
      <c r="B205" s="1" t="s">
        <v>459</v>
      </c>
      <c r="C205" s="3">
        <v>780.71964093739666</v>
      </c>
      <c r="D205" s="1">
        <v>5</v>
      </c>
      <c r="E205" s="1" t="s">
        <v>464</v>
      </c>
      <c r="F205" s="1">
        <v>355.69650918507352</v>
      </c>
      <c r="G205" s="2">
        <v>484046.17738118587</v>
      </c>
      <c r="H205" s="1" t="s">
        <v>467</v>
      </c>
      <c r="I205" s="3" cm="1">
        <f t="array" ref="I205">_xlfn.IFS(Tabla1[[#This Row],[Consumo_kWh_Mensual]]&lt;$B$5,NA(),Tabla1[[#This Row],[Consumo_kWh_Mensual]]&gt;$B$6,NA(),Tabla1[[#This Row],[Consumo_kWh_Mensual]]&lt;$B$6,Tabla1[[#This Row],[Consumo_kWh_Mensual]])</f>
        <v>780.71964093739666</v>
      </c>
      <c r="J205" s="3" cm="1">
        <f t="array" ref="J205">_xlfn.IFS(Tabla1[[#This Row],[Area_m2]]&lt;$C$5,NA(),Tabla1[[#This Row],[Area_m2]]&gt;$C$6,NA(),Tabla1[[#This Row],[Area_m2]]&lt;$C$6,Tabla1[[#This Row],[Area_m2]])</f>
        <v>355.69650918507352</v>
      </c>
      <c r="K205" s="2" cm="1">
        <f t="array" ref="K205">_xlfn.IFS(Tabla1[[#This Row],[Factura_Mensual_COP]]&lt;$D$5,NA(),Tabla1[[#This Row],[Factura_Mensual_COP]]&gt;$D$6,NA(),Tabla1[[#This Row],[Factura_Mensual_COP]]&lt;$D$6,Tabla1[[#This Row],[Factura_Mensual_COP]])</f>
        <v>484046.17738118587</v>
      </c>
    </row>
    <row r="206" spans="1:11" x14ac:dyDescent="0.3">
      <c r="A206" s="1" t="s">
        <v>205</v>
      </c>
      <c r="B206" s="1" t="s">
        <v>459</v>
      </c>
      <c r="C206" s="3">
        <v>769.33339283355087</v>
      </c>
      <c r="D206" s="1">
        <v>3</v>
      </c>
      <c r="E206" s="1" t="s">
        <v>461</v>
      </c>
      <c r="F206" s="1">
        <v>211.47792730066641</v>
      </c>
      <c r="G206" s="2">
        <v>476986.70355680148</v>
      </c>
      <c r="H206" s="1" t="s">
        <v>467</v>
      </c>
      <c r="I206" s="3" cm="1">
        <f t="array" ref="I206">_xlfn.IFS(Tabla1[[#This Row],[Consumo_kWh_Mensual]]&lt;$B$5,NA(),Tabla1[[#This Row],[Consumo_kWh_Mensual]]&gt;$B$6,NA(),Tabla1[[#This Row],[Consumo_kWh_Mensual]]&lt;$B$6,Tabla1[[#This Row],[Consumo_kWh_Mensual]])</f>
        <v>769.33339283355087</v>
      </c>
      <c r="J206" s="3" cm="1">
        <f t="array" ref="J206">_xlfn.IFS(Tabla1[[#This Row],[Area_m2]]&lt;$C$5,NA(),Tabla1[[#This Row],[Area_m2]]&gt;$C$6,NA(),Tabla1[[#This Row],[Area_m2]]&lt;$C$6,Tabla1[[#This Row],[Area_m2]])</f>
        <v>211.47792730066641</v>
      </c>
      <c r="K206" s="2" cm="1">
        <f t="array" ref="K206">_xlfn.IFS(Tabla1[[#This Row],[Factura_Mensual_COP]]&lt;$D$5,NA(),Tabla1[[#This Row],[Factura_Mensual_COP]]&gt;$D$6,NA(),Tabla1[[#This Row],[Factura_Mensual_COP]]&lt;$D$6,Tabla1[[#This Row],[Factura_Mensual_COP]])</f>
        <v>476986.70355680148</v>
      </c>
    </row>
    <row r="207" spans="1:11" x14ac:dyDescent="0.3">
      <c r="A207" s="1" t="s">
        <v>206</v>
      </c>
      <c r="B207" s="1" t="s">
        <v>459</v>
      </c>
      <c r="C207" s="3">
        <v>676.50582312180973</v>
      </c>
      <c r="D207" s="1">
        <v>4</v>
      </c>
      <c r="E207" s="1" t="s">
        <v>462</v>
      </c>
      <c r="F207" s="1">
        <v>227.15537242080961</v>
      </c>
      <c r="G207" s="2">
        <v>419433.61033552198</v>
      </c>
      <c r="H207" s="1" t="s">
        <v>467</v>
      </c>
      <c r="I207" s="3" cm="1">
        <f t="array" ref="I207">_xlfn.IFS(Tabla1[[#This Row],[Consumo_kWh_Mensual]]&lt;$B$5,NA(),Tabla1[[#This Row],[Consumo_kWh_Mensual]]&gt;$B$6,NA(),Tabla1[[#This Row],[Consumo_kWh_Mensual]]&lt;$B$6,Tabla1[[#This Row],[Consumo_kWh_Mensual]])</f>
        <v>676.50582312180973</v>
      </c>
      <c r="J207" s="3" cm="1">
        <f t="array" ref="J207">_xlfn.IFS(Tabla1[[#This Row],[Area_m2]]&lt;$C$5,NA(),Tabla1[[#This Row],[Area_m2]]&gt;$C$6,NA(),Tabla1[[#This Row],[Area_m2]]&lt;$C$6,Tabla1[[#This Row],[Area_m2]])</f>
        <v>227.15537242080961</v>
      </c>
      <c r="K207" s="2" cm="1">
        <f t="array" ref="K207">_xlfn.IFS(Tabla1[[#This Row],[Factura_Mensual_COP]]&lt;$D$5,NA(),Tabla1[[#This Row],[Factura_Mensual_COP]]&gt;$D$6,NA(),Tabla1[[#This Row],[Factura_Mensual_COP]]&lt;$D$6,Tabla1[[#This Row],[Factura_Mensual_COP]])</f>
        <v>419433.61033552198</v>
      </c>
    </row>
    <row r="208" spans="1:11" x14ac:dyDescent="0.3">
      <c r="A208" s="1" t="s">
        <v>207</v>
      </c>
      <c r="B208" s="1" t="s">
        <v>459</v>
      </c>
      <c r="C208" s="3">
        <v>909.42542823035649</v>
      </c>
      <c r="D208" s="1">
        <v>4</v>
      </c>
      <c r="E208" s="1" t="s">
        <v>461</v>
      </c>
      <c r="F208" s="1">
        <v>288.45116704608461</v>
      </c>
      <c r="G208" s="2">
        <v>563843.76550282107</v>
      </c>
      <c r="H208" s="1" t="s">
        <v>467</v>
      </c>
      <c r="I208" s="3" cm="1">
        <f t="array" ref="I208">_xlfn.IFS(Tabla1[[#This Row],[Consumo_kWh_Mensual]]&lt;$B$5,NA(),Tabla1[[#This Row],[Consumo_kWh_Mensual]]&gt;$B$6,NA(),Tabla1[[#This Row],[Consumo_kWh_Mensual]]&lt;$B$6,Tabla1[[#This Row],[Consumo_kWh_Mensual]])</f>
        <v>909.42542823035649</v>
      </c>
      <c r="J208" s="3" cm="1">
        <f t="array" ref="J208">_xlfn.IFS(Tabla1[[#This Row],[Area_m2]]&lt;$C$5,NA(),Tabla1[[#This Row],[Area_m2]]&gt;$C$6,NA(),Tabla1[[#This Row],[Area_m2]]&lt;$C$6,Tabla1[[#This Row],[Area_m2]])</f>
        <v>288.45116704608461</v>
      </c>
      <c r="K208" s="2" cm="1">
        <f t="array" ref="K208">_xlfn.IFS(Tabla1[[#This Row],[Factura_Mensual_COP]]&lt;$D$5,NA(),Tabla1[[#This Row],[Factura_Mensual_COP]]&gt;$D$6,NA(),Tabla1[[#This Row],[Factura_Mensual_COP]]&lt;$D$6,Tabla1[[#This Row],[Factura_Mensual_COP]])</f>
        <v>563843.76550282107</v>
      </c>
    </row>
    <row r="209" spans="1:11" x14ac:dyDescent="0.3">
      <c r="A209" s="1" t="s">
        <v>208</v>
      </c>
      <c r="B209" s="1" t="s">
        <v>459</v>
      </c>
      <c r="C209" s="3">
        <v>419.88742826143459</v>
      </c>
      <c r="D209" s="1">
        <v>5</v>
      </c>
      <c r="E209" s="1" t="s">
        <v>462</v>
      </c>
      <c r="F209" s="1">
        <v>417.2311804415275</v>
      </c>
      <c r="G209" s="2">
        <v>260330.20552208941</v>
      </c>
      <c r="H209" s="1" t="s">
        <v>467</v>
      </c>
      <c r="I209" s="3" cm="1">
        <f t="array" ref="I209">_xlfn.IFS(Tabla1[[#This Row],[Consumo_kWh_Mensual]]&lt;$B$5,NA(),Tabla1[[#This Row],[Consumo_kWh_Mensual]]&gt;$B$6,NA(),Tabla1[[#This Row],[Consumo_kWh_Mensual]]&lt;$B$6,Tabla1[[#This Row],[Consumo_kWh_Mensual]])</f>
        <v>419.88742826143459</v>
      </c>
      <c r="J209" s="3" cm="1">
        <f t="array" ref="J209">_xlfn.IFS(Tabla1[[#This Row],[Area_m2]]&lt;$C$5,NA(),Tabla1[[#This Row],[Area_m2]]&gt;$C$6,NA(),Tabla1[[#This Row],[Area_m2]]&lt;$C$6,Tabla1[[#This Row],[Area_m2]])</f>
        <v>417.2311804415275</v>
      </c>
      <c r="K209" s="2" cm="1">
        <f t="array" ref="K209">_xlfn.IFS(Tabla1[[#This Row],[Factura_Mensual_COP]]&lt;$D$5,NA(),Tabla1[[#This Row],[Factura_Mensual_COP]]&gt;$D$6,NA(),Tabla1[[#This Row],[Factura_Mensual_COP]]&lt;$D$6,Tabla1[[#This Row],[Factura_Mensual_COP]])</f>
        <v>260330.20552208941</v>
      </c>
    </row>
    <row r="210" spans="1:11" x14ac:dyDescent="0.3">
      <c r="A210" s="1" t="s">
        <v>209</v>
      </c>
      <c r="B210" s="1" t="s">
        <v>459</v>
      </c>
      <c r="C210" s="3">
        <v>1266.5746807120861</v>
      </c>
      <c r="D210" s="1">
        <v>4</v>
      </c>
      <c r="E210" s="1" t="s">
        <v>464</v>
      </c>
      <c r="F210" s="1">
        <v>87.251891436050187</v>
      </c>
      <c r="G210" s="2">
        <v>785276.30204149347</v>
      </c>
      <c r="H210" s="1" t="s">
        <v>467</v>
      </c>
      <c r="I210" s="3" cm="1">
        <f t="array" ref="I210">_xlfn.IFS(Tabla1[[#This Row],[Consumo_kWh_Mensual]]&lt;$B$5,NA(),Tabla1[[#This Row],[Consumo_kWh_Mensual]]&gt;$B$6,NA(),Tabla1[[#This Row],[Consumo_kWh_Mensual]]&lt;$B$6,Tabla1[[#This Row],[Consumo_kWh_Mensual]])</f>
        <v>1266.5746807120861</v>
      </c>
      <c r="J210" s="3" cm="1">
        <f t="array" ref="J210">_xlfn.IFS(Tabla1[[#This Row],[Area_m2]]&lt;$C$5,NA(),Tabla1[[#This Row],[Area_m2]]&gt;$C$6,NA(),Tabla1[[#This Row],[Area_m2]]&lt;$C$6,Tabla1[[#This Row],[Area_m2]])</f>
        <v>87.251891436050187</v>
      </c>
      <c r="K210" s="2" cm="1">
        <f t="array" ref="K210">_xlfn.IFS(Tabla1[[#This Row],[Factura_Mensual_COP]]&lt;$D$5,NA(),Tabla1[[#This Row],[Factura_Mensual_COP]]&gt;$D$6,NA(),Tabla1[[#This Row],[Factura_Mensual_COP]]&lt;$D$6,Tabla1[[#This Row],[Factura_Mensual_COP]])</f>
        <v>785276.30204149347</v>
      </c>
    </row>
    <row r="211" spans="1:11" x14ac:dyDescent="0.3">
      <c r="A211" s="1" t="s">
        <v>210</v>
      </c>
      <c r="B211" s="1" t="s">
        <v>459</v>
      </c>
      <c r="C211" s="3">
        <v>1327.515196956447</v>
      </c>
      <c r="D211" s="1">
        <v>3</v>
      </c>
      <c r="E211" s="1" t="s">
        <v>461</v>
      </c>
      <c r="F211" s="1">
        <v>298.56611411505168</v>
      </c>
      <c r="G211" s="2">
        <v>823059.42211299692</v>
      </c>
      <c r="H211" s="1" t="s">
        <v>467</v>
      </c>
      <c r="I211" s="3" cm="1">
        <f t="array" ref="I211">_xlfn.IFS(Tabla1[[#This Row],[Consumo_kWh_Mensual]]&lt;$B$5,NA(),Tabla1[[#This Row],[Consumo_kWh_Mensual]]&gt;$B$6,NA(),Tabla1[[#This Row],[Consumo_kWh_Mensual]]&lt;$B$6,Tabla1[[#This Row],[Consumo_kWh_Mensual]])</f>
        <v>1327.515196956447</v>
      </c>
      <c r="J211" s="3" cm="1">
        <f t="array" ref="J211">_xlfn.IFS(Tabla1[[#This Row],[Area_m2]]&lt;$C$5,NA(),Tabla1[[#This Row],[Area_m2]]&gt;$C$6,NA(),Tabla1[[#This Row],[Area_m2]]&lt;$C$6,Tabla1[[#This Row],[Area_m2]])</f>
        <v>298.56611411505168</v>
      </c>
      <c r="K211" s="2" cm="1">
        <f t="array" ref="K211">_xlfn.IFS(Tabla1[[#This Row],[Factura_Mensual_COP]]&lt;$D$5,NA(),Tabla1[[#This Row],[Factura_Mensual_COP]]&gt;$D$6,NA(),Tabla1[[#This Row],[Factura_Mensual_COP]]&lt;$D$6,Tabla1[[#This Row],[Factura_Mensual_COP]])</f>
        <v>823059.42211299692</v>
      </c>
    </row>
    <row r="212" spans="1:11" x14ac:dyDescent="0.3">
      <c r="A212" s="1" t="s">
        <v>211</v>
      </c>
      <c r="B212" s="1" t="s">
        <v>459</v>
      </c>
      <c r="C212" s="3">
        <v>882.91979175633787</v>
      </c>
      <c r="D212" s="1">
        <v>4</v>
      </c>
      <c r="E212" s="1" t="s">
        <v>462</v>
      </c>
      <c r="F212" s="1">
        <v>285.28510756728173</v>
      </c>
      <c r="G212" s="2">
        <v>547410.27088892949</v>
      </c>
      <c r="H212" s="1" t="s">
        <v>467</v>
      </c>
      <c r="I212" s="3" cm="1">
        <f t="array" ref="I212">_xlfn.IFS(Tabla1[[#This Row],[Consumo_kWh_Mensual]]&lt;$B$5,NA(),Tabla1[[#This Row],[Consumo_kWh_Mensual]]&gt;$B$6,NA(),Tabla1[[#This Row],[Consumo_kWh_Mensual]]&lt;$B$6,Tabla1[[#This Row],[Consumo_kWh_Mensual]])</f>
        <v>882.91979175633787</v>
      </c>
      <c r="J212" s="3" cm="1">
        <f t="array" ref="J212">_xlfn.IFS(Tabla1[[#This Row],[Area_m2]]&lt;$C$5,NA(),Tabla1[[#This Row],[Area_m2]]&gt;$C$6,NA(),Tabla1[[#This Row],[Area_m2]]&lt;$C$6,Tabla1[[#This Row],[Area_m2]])</f>
        <v>285.28510756728173</v>
      </c>
      <c r="K212" s="2" cm="1">
        <f t="array" ref="K212">_xlfn.IFS(Tabla1[[#This Row],[Factura_Mensual_COP]]&lt;$D$5,NA(),Tabla1[[#This Row],[Factura_Mensual_COP]]&gt;$D$6,NA(),Tabla1[[#This Row],[Factura_Mensual_COP]]&lt;$D$6,Tabla1[[#This Row],[Factura_Mensual_COP]])</f>
        <v>547410.27088892949</v>
      </c>
    </row>
    <row r="213" spans="1:11" x14ac:dyDescent="0.3">
      <c r="A213" s="1" t="s">
        <v>212</v>
      </c>
      <c r="B213" s="1" t="s">
        <v>459</v>
      </c>
      <c r="C213" s="3">
        <v>516.82724636025137</v>
      </c>
      <c r="D213" s="1">
        <v>3</v>
      </c>
      <c r="E213" s="1" t="s">
        <v>463</v>
      </c>
      <c r="F213" s="1">
        <v>440.18163547388991</v>
      </c>
      <c r="G213" s="2">
        <v>320432.89274335583</v>
      </c>
      <c r="H213" s="1" t="s">
        <v>467</v>
      </c>
      <c r="I213" s="3" cm="1">
        <f t="array" ref="I213">_xlfn.IFS(Tabla1[[#This Row],[Consumo_kWh_Mensual]]&lt;$B$5,NA(),Tabla1[[#This Row],[Consumo_kWh_Mensual]]&gt;$B$6,NA(),Tabla1[[#This Row],[Consumo_kWh_Mensual]]&lt;$B$6,Tabla1[[#This Row],[Consumo_kWh_Mensual]])</f>
        <v>516.82724636025137</v>
      </c>
      <c r="J213" s="3" cm="1">
        <f t="array" ref="J213">_xlfn.IFS(Tabla1[[#This Row],[Area_m2]]&lt;$C$5,NA(),Tabla1[[#This Row],[Area_m2]]&gt;$C$6,NA(),Tabla1[[#This Row],[Area_m2]]&lt;$C$6,Tabla1[[#This Row],[Area_m2]])</f>
        <v>440.18163547388991</v>
      </c>
      <c r="K213" s="2" cm="1">
        <f t="array" ref="K213">_xlfn.IFS(Tabla1[[#This Row],[Factura_Mensual_COP]]&lt;$D$5,NA(),Tabla1[[#This Row],[Factura_Mensual_COP]]&gt;$D$6,NA(),Tabla1[[#This Row],[Factura_Mensual_COP]]&lt;$D$6,Tabla1[[#This Row],[Factura_Mensual_COP]])</f>
        <v>320432.89274335583</v>
      </c>
    </row>
    <row r="214" spans="1:11" x14ac:dyDescent="0.3">
      <c r="A214" s="1" t="s">
        <v>213</v>
      </c>
      <c r="B214" s="1" t="s">
        <v>459</v>
      </c>
      <c r="C214" s="3">
        <v>1216.661003862381</v>
      </c>
      <c r="D214" s="1">
        <v>4</v>
      </c>
      <c r="E214" s="1" t="s">
        <v>462</v>
      </c>
      <c r="F214" s="1">
        <v>126.0541148730682</v>
      </c>
      <c r="G214" s="2">
        <v>754329.82239467627</v>
      </c>
      <c r="H214" s="1" t="s">
        <v>467</v>
      </c>
      <c r="I214" s="3" cm="1">
        <f t="array" ref="I214">_xlfn.IFS(Tabla1[[#This Row],[Consumo_kWh_Mensual]]&lt;$B$5,NA(),Tabla1[[#This Row],[Consumo_kWh_Mensual]]&gt;$B$6,NA(),Tabla1[[#This Row],[Consumo_kWh_Mensual]]&lt;$B$6,Tabla1[[#This Row],[Consumo_kWh_Mensual]])</f>
        <v>1216.661003862381</v>
      </c>
      <c r="J214" s="3" cm="1">
        <f t="array" ref="J214">_xlfn.IFS(Tabla1[[#This Row],[Area_m2]]&lt;$C$5,NA(),Tabla1[[#This Row],[Area_m2]]&gt;$C$6,NA(),Tabla1[[#This Row],[Area_m2]]&lt;$C$6,Tabla1[[#This Row],[Area_m2]])</f>
        <v>126.0541148730682</v>
      </c>
      <c r="K214" s="2" cm="1">
        <f t="array" ref="K214">_xlfn.IFS(Tabla1[[#This Row],[Factura_Mensual_COP]]&lt;$D$5,NA(),Tabla1[[#This Row],[Factura_Mensual_COP]]&gt;$D$6,NA(),Tabla1[[#This Row],[Factura_Mensual_COP]]&lt;$D$6,Tabla1[[#This Row],[Factura_Mensual_COP]])</f>
        <v>754329.82239467627</v>
      </c>
    </row>
    <row r="215" spans="1:11" x14ac:dyDescent="0.3">
      <c r="A215" s="1" t="s">
        <v>214</v>
      </c>
      <c r="B215" s="1" t="s">
        <v>459</v>
      </c>
      <c r="C215" s="3">
        <v>1621.411707906635</v>
      </c>
      <c r="D215" s="1">
        <v>4</v>
      </c>
      <c r="E215" s="1" t="s">
        <v>461</v>
      </c>
      <c r="F215" s="1">
        <v>311.92042935202602</v>
      </c>
      <c r="G215" s="2">
        <v>1005275.258902114</v>
      </c>
      <c r="H215" s="1" t="s">
        <v>467</v>
      </c>
      <c r="I215" s="3" cm="1">
        <f t="array" ref="I215">_xlfn.IFS(Tabla1[[#This Row],[Consumo_kWh_Mensual]]&lt;$B$5,NA(),Tabla1[[#This Row],[Consumo_kWh_Mensual]]&gt;$B$6,NA(),Tabla1[[#This Row],[Consumo_kWh_Mensual]]&lt;$B$6,Tabla1[[#This Row],[Consumo_kWh_Mensual]])</f>
        <v>1621.411707906635</v>
      </c>
      <c r="J215" s="3" cm="1">
        <f t="array" ref="J215">_xlfn.IFS(Tabla1[[#This Row],[Area_m2]]&lt;$C$5,NA(),Tabla1[[#This Row],[Area_m2]]&gt;$C$6,NA(),Tabla1[[#This Row],[Area_m2]]&lt;$C$6,Tabla1[[#This Row],[Area_m2]])</f>
        <v>311.92042935202602</v>
      </c>
      <c r="K215" s="2" cm="1">
        <f t="array" ref="K215">_xlfn.IFS(Tabla1[[#This Row],[Factura_Mensual_COP]]&lt;$D$5,NA(),Tabla1[[#This Row],[Factura_Mensual_COP]]&gt;$D$6,NA(),Tabla1[[#This Row],[Factura_Mensual_COP]]&lt;$D$6,Tabla1[[#This Row],[Factura_Mensual_COP]])</f>
        <v>1005275.258902114</v>
      </c>
    </row>
    <row r="216" spans="1:11" x14ac:dyDescent="0.3">
      <c r="A216" s="1" t="s">
        <v>215</v>
      </c>
      <c r="B216" s="1" t="s">
        <v>459</v>
      </c>
      <c r="C216" s="3">
        <v>1000.1432558261901</v>
      </c>
      <c r="D216" s="1">
        <v>4</v>
      </c>
      <c r="E216" s="1" t="s">
        <v>464</v>
      </c>
      <c r="F216" s="1">
        <v>215.73930234840029</v>
      </c>
      <c r="G216" s="2">
        <v>620088.81861223758</v>
      </c>
      <c r="H216" s="1" t="s">
        <v>467</v>
      </c>
      <c r="I216" s="3" cm="1">
        <f t="array" ref="I216">_xlfn.IFS(Tabla1[[#This Row],[Consumo_kWh_Mensual]]&lt;$B$5,NA(),Tabla1[[#This Row],[Consumo_kWh_Mensual]]&gt;$B$6,NA(),Tabla1[[#This Row],[Consumo_kWh_Mensual]]&lt;$B$6,Tabla1[[#This Row],[Consumo_kWh_Mensual]])</f>
        <v>1000.1432558261901</v>
      </c>
      <c r="J216" s="3" cm="1">
        <f t="array" ref="J216">_xlfn.IFS(Tabla1[[#This Row],[Area_m2]]&lt;$C$5,NA(),Tabla1[[#This Row],[Area_m2]]&gt;$C$6,NA(),Tabla1[[#This Row],[Area_m2]]&lt;$C$6,Tabla1[[#This Row],[Area_m2]])</f>
        <v>215.73930234840029</v>
      </c>
      <c r="K216" s="2" cm="1">
        <f t="array" ref="K216">_xlfn.IFS(Tabla1[[#This Row],[Factura_Mensual_COP]]&lt;$D$5,NA(),Tabla1[[#This Row],[Factura_Mensual_COP]]&gt;$D$6,NA(),Tabla1[[#This Row],[Factura_Mensual_COP]]&lt;$D$6,Tabla1[[#This Row],[Factura_Mensual_COP]])</f>
        <v>620088.81861223758</v>
      </c>
    </row>
    <row r="217" spans="1:11" x14ac:dyDescent="0.3">
      <c r="A217" s="1" t="s">
        <v>216</v>
      </c>
      <c r="B217" s="1" t="s">
        <v>459</v>
      </c>
      <c r="C217" s="3">
        <v>1224.9415958233651</v>
      </c>
      <c r="D217" s="1">
        <v>6</v>
      </c>
      <c r="E217" s="1" t="s">
        <v>463</v>
      </c>
      <c r="F217" s="1">
        <v>333.62596697476158</v>
      </c>
      <c r="G217" s="2">
        <v>759463.78941048612</v>
      </c>
      <c r="H217" s="1" t="s">
        <v>467</v>
      </c>
      <c r="I217" s="3" cm="1">
        <f t="array" ref="I217">_xlfn.IFS(Tabla1[[#This Row],[Consumo_kWh_Mensual]]&lt;$B$5,NA(),Tabla1[[#This Row],[Consumo_kWh_Mensual]]&gt;$B$6,NA(),Tabla1[[#This Row],[Consumo_kWh_Mensual]]&lt;$B$6,Tabla1[[#This Row],[Consumo_kWh_Mensual]])</f>
        <v>1224.9415958233651</v>
      </c>
      <c r="J217" s="3" cm="1">
        <f t="array" ref="J217">_xlfn.IFS(Tabla1[[#This Row],[Area_m2]]&lt;$C$5,NA(),Tabla1[[#This Row],[Area_m2]]&gt;$C$6,NA(),Tabla1[[#This Row],[Area_m2]]&lt;$C$6,Tabla1[[#This Row],[Area_m2]])</f>
        <v>333.62596697476158</v>
      </c>
      <c r="K217" s="2" cm="1">
        <f t="array" ref="K217">_xlfn.IFS(Tabla1[[#This Row],[Factura_Mensual_COP]]&lt;$D$5,NA(),Tabla1[[#This Row],[Factura_Mensual_COP]]&gt;$D$6,NA(),Tabla1[[#This Row],[Factura_Mensual_COP]]&lt;$D$6,Tabla1[[#This Row],[Factura_Mensual_COP]])</f>
        <v>759463.78941048612</v>
      </c>
    </row>
    <row r="218" spans="1:11" x14ac:dyDescent="0.3">
      <c r="A218" s="1" t="s">
        <v>217</v>
      </c>
      <c r="B218" s="1" t="s">
        <v>459</v>
      </c>
      <c r="C218" s="3">
        <v>525.68100172003074</v>
      </c>
      <c r="D218" s="1">
        <v>4</v>
      </c>
      <c r="E218" s="1" t="s">
        <v>464</v>
      </c>
      <c r="F218" s="1">
        <v>349.2748485555411</v>
      </c>
      <c r="G218" s="2">
        <v>325922.22106641898</v>
      </c>
      <c r="H218" s="1" t="s">
        <v>467</v>
      </c>
      <c r="I218" s="3" cm="1">
        <f t="array" ref="I218">_xlfn.IFS(Tabla1[[#This Row],[Consumo_kWh_Mensual]]&lt;$B$5,NA(),Tabla1[[#This Row],[Consumo_kWh_Mensual]]&gt;$B$6,NA(),Tabla1[[#This Row],[Consumo_kWh_Mensual]]&lt;$B$6,Tabla1[[#This Row],[Consumo_kWh_Mensual]])</f>
        <v>525.68100172003074</v>
      </c>
      <c r="J218" s="3" cm="1">
        <f t="array" ref="J218">_xlfn.IFS(Tabla1[[#This Row],[Area_m2]]&lt;$C$5,NA(),Tabla1[[#This Row],[Area_m2]]&gt;$C$6,NA(),Tabla1[[#This Row],[Area_m2]]&lt;$C$6,Tabla1[[#This Row],[Area_m2]])</f>
        <v>349.2748485555411</v>
      </c>
      <c r="K218" s="2" cm="1">
        <f t="array" ref="K218">_xlfn.IFS(Tabla1[[#This Row],[Factura_Mensual_COP]]&lt;$D$5,NA(),Tabla1[[#This Row],[Factura_Mensual_COP]]&gt;$D$6,NA(),Tabla1[[#This Row],[Factura_Mensual_COP]]&lt;$D$6,Tabla1[[#This Row],[Factura_Mensual_COP]])</f>
        <v>325922.22106641898</v>
      </c>
    </row>
    <row r="219" spans="1:11" x14ac:dyDescent="0.3">
      <c r="A219" s="1" t="s">
        <v>218</v>
      </c>
      <c r="B219" s="1" t="s">
        <v>459</v>
      </c>
      <c r="C219" s="3">
        <v>947.83990667263538</v>
      </c>
      <c r="D219" s="1">
        <v>4</v>
      </c>
      <c r="E219" s="1" t="s">
        <v>464</v>
      </c>
      <c r="F219" s="1">
        <v>199.91091388917579</v>
      </c>
      <c r="G219" s="2">
        <v>587660.74213703396</v>
      </c>
      <c r="H219" s="1" t="s">
        <v>467</v>
      </c>
      <c r="I219" s="3" cm="1">
        <f t="array" ref="I219">_xlfn.IFS(Tabla1[[#This Row],[Consumo_kWh_Mensual]]&lt;$B$5,NA(),Tabla1[[#This Row],[Consumo_kWh_Mensual]]&gt;$B$6,NA(),Tabla1[[#This Row],[Consumo_kWh_Mensual]]&lt;$B$6,Tabla1[[#This Row],[Consumo_kWh_Mensual]])</f>
        <v>947.83990667263538</v>
      </c>
      <c r="J219" s="3" cm="1">
        <f t="array" ref="J219">_xlfn.IFS(Tabla1[[#This Row],[Area_m2]]&lt;$C$5,NA(),Tabla1[[#This Row],[Area_m2]]&gt;$C$6,NA(),Tabla1[[#This Row],[Area_m2]]&lt;$C$6,Tabla1[[#This Row],[Area_m2]])</f>
        <v>199.91091388917579</v>
      </c>
      <c r="K219" s="2" cm="1">
        <f t="array" ref="K219">_xlfn.IFS(Tabla1[[#This Row],[Factura_Mensual_COP]]&lt;$D$5,NA(),Tabla1[[#This Row],[Factura_Mensual_COP]]&gt;$D$6,NA(),Tabla1[[#This Row],[Factura_Mensual_COP]]&lt;$D$6,Tabla1[[#This Row],[Factura_Mensual_COP]])</f>
        <v>587660.74213703396</v>
      </c>
    </row>
    <row r="220" spans="1:11" x14ac:dyDescent="0.3">
      <c r="A220" s="1" t="s">
        <v>219</v>
      </c>
      <c r="B220" s="1" t="s">
        <v>459</v>
      </c>
      <c r="C220" s="3">
        <v>918.17842274037037</v>
      </c>
      <c r="D220" s="1">
        <v>4</v>
      </c>
      <c r="E220" s="1" t="s">
        <v>464</v>
      </c>
      <c r="F220" s="1">
        <v>359.83843472495329</v>
      </c>
      <c r="G220" s="2">
        <v>569270.6220990296</v>
      </c>
      <c r="H220" s="1" t="s">
        <v>467</v>
      </c>
      <c r="I220" s="3" cm="1">
        <f t="array" ref="I220">_xlfn.IFS(Tabla1[[#This Row],[Consumo_kWh_Mensual]]&lt;$B$5,NA(),Tabla1[[#This Row],[Consumo_kWh_Mensual]]&gt;$B$6,NA(),Tabla1[[#This Row],[Consumo_kWh_Mensual]]&lt;$B$6,Tabla1[[#This Row],[Consumo_kWh_Mensual]])</f>
        <v>918.17842274037037</v>
      </c>
      <c r="J220" s="3" cm="1">
        <f t="array" ref="J220">_xlfn.IFS(Tabla1[[#This Row],[Area_m2]]&lt;$C$5,NA(),Tabla1[[#This Row],[Area_m2]]&gt;$C$6,NA(),Tabla1[[#This Row],[Area_m2]]&lt;$C$6,Tabla1[[#This Row],[Area_m2]])</f>
        <v>359.83843472495329</v>
      </c>
      <c r="K220" s="2" cm="1">
        <f t="array" ref="K220">_xlfn.IFS(Tabla1[[#This Row],[Factura_Mensual_COP]]&lt;$D$5,NA(),Tabla1[[#This Row],[Factura_Mensual_COP]]&gt;$D$6,NA(),Tabla1[[#This Row],[Factura_Mensual_COP]]&lt;$D$6,Tabla1[[#This Row],[Factura_Mensual_COP]])</f>
        <v>569270.6220990296</v>
      </c>
    </row>
    <row r="221" spans="1:11" x14ac:dyDescent="0.3">
      <c r="A221" s="1" t="s">
        <v>220</v>
      </c>
      <c r="B221" s="1" t="s">
        <v>459</v>
      </c>
      <c r="C221" s="3">
        <v>751.20070050405934</v>
      </c>
      <c r="D221" s="1">
        <v>5</v>
      </c>
      <c r="E221" s="1" t="s">
        <v>461</v>
      </c>
      <c r="F221" s="1">
        <v>292.25391700852708</v>
      </c>
      <c r="G221" s="2">
        <v>465744.43431251682</v>
      </c>
      <c r="H221" s="1" t="s">
        <v>467</v>
      </c>
      <c r="I221" s="3" cm="1">
        <f t="array" ref="I221">_xlfn.IFS(Tabla1[[#This Row],[Consumo_kWh_Mensual]]&lt;$B$5,NA(),Tabla1[[#This Row],[Consumo_kWh_Mensual]]&gt;$B$6,NA(),Tabla1[[#This Row],[Consumo_kWh_Mensual]]&lt;$B$6,Tabla1[[#This Row],[Consumo_kWh_Mensual]])</f>
        <v>751.20070050405934</v>
      </c>
      <c r="J221" s="3" cm="1">
        <f t="array" ref="J221">_xlfn.IFS(Tabla1[[#This Row],[Area_m2]]&lt;$C$5,NA(),Tabla1[[#This Row],[Area_m2]]&gt;$C$6,NA(),Tabla1[[#This Row],[Area_m2]]&lt;$C$6,Tabla1[[#This Row],[Area_m2]])</f>
        <v>292.25391700852708</v>
      </c>
      <c r="K221" s="2" cm="1">
        <f t="array" ref="K221">_xlfn.IFS(Tabla1[[#This Row],[Factura_Mensual_COP]]&lt;$D$5,NA(),Tabla1[[#This Row],[Factura_Mensual_COP]]&gt;$D$6,NA(),Tabla1[[#This Row],[Factura_Mensual_COP]]&lt;$D$6,Tabla1[[#This Row],[Factura_Mensual_COP]])</f>
        <v>465744.43431251682</v>
      </c>
    </row>
    <row r="222" spans="1:11" x14ac:dyDescent="0.3">
      <c r="A222" s="1" t="s">
        <v>221</v>
      </c>
      <c r="B222" s="1" t="s">
        <v>459</v>
      </c>
      <c r="C222" s="3">
        <v>1224.0084209588761</v>
      </c>
      <c r="D222" s="1">
        <v>4</v>
      </c>
      <c r="E222" s="1" t="s">
        <v>463</v>
      </c>
      <c r="F222" s="1">
        <v>126.40978503673129</v>
      </c>
      <c r="G222" s="2">
        <v>758885.22099450312</v>
      </c>
      <c r="H222" s="1" t="s">
        <v>467</v>
      </c>
      <c r="I222" s="3" cm="1">
        <f t="array" ref="I222">_xlfn.IFS(Tabla1[[#This Row],[Consumo_kWh_Mensual]]&lt;$B$5,NA(),Tabla1[[#This Row],[Consumo_kWh_Mensual]]&gt;$B$6,NA(),Tabla1[[#This Row],[Consumo_kWh_Mensual]]&lt;$B$6,Tabla1[[#This Row],[Consumo_kWh_Mensual]])</f>
        <v>1224.0084209588761</v>
      </c>
      <c r="J222" s="3" cm="1">
        <f t="array" ref="J222">_xlfn.IFS(Tabla1[[#This Row],[Area_m2]]&lt;$C$5,NA(),Tabla1[[#This Row],[Area_m2]]&gt;$C$6,NA(),Tabla1[[#This Row],[Area_m2]]&lt;$C$6,Tabla1[[#This Row],[Area_m2]])</f>
        <v>126.40978503673129</v>
      </c>
      <c r="K222" s="2" cm="1">
        <f t="array" ref="K222">_xlfn.IFS(Tabla1[[#This Row],[Factura_Mensual_COP]]&lt;$D$5,NA(),Tabla1[[#This Row],[Factura_Mensual_COP]]&gt;$D$6,NA(),Tabla1[[#This Row],[Factura_Mensual_COP]]&lt;$D$6,Tabla1[[#This Row],[Factura_Mensual_COP]])</f>
        <v>758885.22099450312</v>
      </c>
    </row>
    <row r="223" spans="1:11" x14ac:dyDescent="0.3">
      <c r="A223" s="1" t="s">
        <v>222</v>
      </c>
      <c r="B223" s="1" t="s">
        <v>459</v>
      </c>
      <c r="C223" s="3">
        <v>743.49030170598269</v>
      </c>
      <c r="D223" s="1">
        <v>5</v>
      </c>
      <c r="E223" s="1" t="s">
        <v>462</v>
      </c>
      <c r="F223" s="1">
        <v>320.5978587666126</v>
      </c>
      <c r="G223" s="2">
        <v>460963.98705770931</v>
      </c>
      <c r="H223" s="1" t="s">
        <v>467</v>
      </c>
      <c r="I223" s="3" cm="1">
        <f t="array" ref="I223">_xlfn.IFS(Tabla1[[#This Row],[Consumo_kWh_Mensual]]&lt;$B$5,NA(),Tabla1[[#This Row],[Consumo_kWh_Mensual]]&gt;$B$6,NA(),Tabla1[[#This Row],[Consumo_kWh_Mensual]]&lt;$B$6,Tabla1[[#This Row],[Consumo_kWh_Mensual]])</f>
        <v>743.49030170598269</v>
      </c>
      <c r="J223" s="3" cm="1">
        <f t="array" ref="J223">_xlfn.IFS(Tabla1[[#This Row],[Area_m2]]&lt;$C$5,NA(),Tabla1[[#This Row],[Area_m2]]&gt;$C$6,NA(),Tabla1[[#This Row],[Area_m2]]&lt;$C$6,Tabla1[[#This Row],[Area_m2]])</f>
        <v>320.5978587666126</v>
      </c>
      <c r="K223" s="2" cm="1">
        <f t="array" ref="K223">_xlfn.IFS(Tabla1[[#This Row],[Factura_Mensual_COP]]&lt;$D$5,NA(),Tabla1[[#This Row],[Factura_Mensual_COP]]&gt;$D$6,NA(),Tabla1[[#This Row],[Factura_Mensual_COP]]&lt;$D$6,Tabla1[[#This Row],[Factura_Mensual_COP]])</f>
        <v>460963.98705770931</v>
      </c>
    </row>
    <row r="224" spans="1:11" x14ac:dyDescent="0.3">
      <c r="A224" s="1" t="s">
        <v>223</v>
      </c>
      <c r="B224" s="1" t="s">
        <v>459</v>
      </c>
      <c r="C224" s="3">
        <v>884.26829459861187</v>
      </c>
      <c r="D224" s="1">
        <v>4</v>
      </c>
      <c r="E224" s="1" t="s">
        <v>462</v>
      </c>
      <c r="F224" s="1">
        <v>312.02414091695022</v>
      </c>
      <c r="G224" s="2">
        <v>548246.34265113936</v>
      </c>
      <c r="H224" s="1" t="s">
        <v>467</v>
      </c>
      <c r="I224" s="3" cm="1">
        <f t="array" ref="I224">_xlfn.IFS(Tabla1[[#This Row],[Consumo_kWh_Mensual]]&lt;$B$5,NA(),Tabla1[[#This Row],[Consumo_kWh_Mensual]]&gt;$B$6,NA(),Tabla1[[#This Row],[Consumo_kWh_Mensual]]&lt;$B$6,Tabla1[[#This Row],[Consumo_kWh_Mensual]])</f>
        <v>884.26829459861187</v>
      </c>
      <c r="J224" s="3" cm="1">
        <f t="array" ref="J224">_xlfn.IFS(Tabla1[[#This Row],[Area_m2]]&lt;$C$5,NA(),Tabla1[[#This Row],[Area_m2]]&gt;$C$6,NA(),Tabla1[[#This Row],[Area_m2]]&lt;$C$6,Tabla1[[#This Row],[Area_m2]])</f>
        <v>312.02414091695022</v>
      </c>
      <c r="K224" s="2" cm="1">
        <f t="array" ref="K224">_xlfn.IFS(Tabla1[[#This Row],[Factura_Mensual_COP]]&lt;$D$5,NA(),Tabla1[[#This Row],[Factura_Mensual_COP]]&gt;$D$6,NA(),Tabla1[[#This Row],[Factura_Mensual_COP]]&lt;$D$6,Tabla1[[#This Row],[Factura_Mensual_COP]])</f>
        <v>548246.34265113936</v>
      </c>
    </row>
    <row r="225" spans="1:11" x14ac:dyDescent="0.3">
      <c r="A225" s="1" t="s">
        <v>224</v>
      </c>
      <c r="B225" s="1" t="s">
        <v>459</v>
      </c>
      <c r="C225" s="3">
        <v>1360.428773057851</v>
      </c>
      <c r="D225" s="1">
        <v>5</v>
      </c>
      <c r="E225" s="1" t="s">
        <v>465</v>
      </c>
      <c r="F225" s="1">
        <v>307.0159586289389</v>
      </c>
      <c r="G225" s="2">
        <v>843465.83929586795</v>
      </c>
      <c r="H225" s="1" t="s">
        <v>467</v>
      </c>
      <c r="I225" s="3" cm="1">
        <f t="array" ref="I225">_xlfn.IFS(Tabla1[[#This Row],[Consumo_kWh_Mensual]]&lt;$B$5,NA(),Tabla1[[#This Row],[Consumo_kWh_Mensual]]&gt;$B$6,NA(),Tabla1[[#This Row],[Consumo_kWh_Mensual]]&lt;$B$6,Tabla1[[#This Row],[Consumo_kWh_Mensual]])</f>
        <v>1360.428773057851</v>
      </c>
      <c r="J225" s="3" cm="1">
        <f t="array" ref="J225">_xlfn.IFS(Tabla1[[#This Row],[Area_m2]]&lt;$C$5,NA(),Tabla1[[#This Row],[Area_m2]]&gt;$C$6,NA(),Tabla1[[#This Row],[Area_m2]]&lt;$C$6,Tabla1[[#This Row],[Area_m2]])</f>
        <v>307.0159586289389</v>
      </c>
      <c r="K225" s="2" cm="1">
        <f t="array" ref="K225">_xlfn.IFS(Tabla1[[#This Row],[Factura_Mensual_COP]]&lt;$D$5,NA(),Tabla1[[#This Row],[Factura_Mensual_COP]]&gt;$D$6,NA(),Tabla1[[#This Row],[Factura_Mensual_COP]]&lt;$D$6,Tabla1[[#This Row],[Factura_Mensual_COP]])</f>
        <v>843465.83929586795</v>
      </c>
    </row>
    <row r="226" spans="1:11" x14ac:dyDescent="0.3">
      <c r="A226" s="1" t="s">
        <v>225</v>
      </c>
      <c r="B226" s="1" t="s">
        <v>459</v>
      </c>
      <c r="C226" s="3">
        <v>663.14364906961498</v>
      </c>
      <c r="D226" s="1">
        <v>5</v>
      </c>
      <c r="E226" s="1" t="s">
        <v>463</v>
      </c>
      <c r="F226" s="1">
        <v>266.54855727925832</v>
      </c>
      <c r="G226" s="2">
        <v>411149.06242316129</v>
      </c>
      <c r="H226" s="1" t="s">
        <v>467</v>
      </c>
      <c r="I226" s="3" cm="1">
        <f t="array" ref="I226">_xlfn.IFS(Tabla1[[#This Row],[Consumo_kWh_Mensual]]&lt;$B$5,NA(),Tabla1[[#This Row],[Consumo_kWh_Mensual]]&gt;$B$6,NA(),Tabla1[[#This Row],[Consumo_kWh_Mensual]]&lt;$B$6,Tabla1[[#This Row],[Consumo_kWh_Mensual]])</f>
        <v>663.14364906961498</v>
      </c>
      <c r="J226" s="3" cm="1">
        <f t="array" ref="J226">_xlfn.IFS(Tabla1[[#This Row],[Area_m2]]&lt;$C$5,NA(),Tabla1[[#This Row],[Area_m2]]&gt;$C$6,NA(),Tabla1[[#This Row],[Area_m2]]&lt;$C$6,Tabla1[[#This Row],[Area_m2]])</f>
        <v>266.54855727925832</v>
      </c>
      <c r="K226" s="2" cm="1">
        <f t="array" ref="K226">_xlfn.IFS(Tabla1[[#This Row],[Factura_Mensual_COP]]&lt;$D$5,NA(),Tabla1[[#This Row],[Factura_Mensual_COP]]&gt;$D$6,NA(),Tabla1[[#This Row],[Factura_Mensual_COP]]&lt;$D$6,Tabla1[[#This Row],[Factura_Mensual_COP]])</f>
        <v>411149.06242316129</v>
      </c>
    </row>
    <row r="227" spans="1:11" x14ac:dyDescent="0.3">
      <c r="A227" s="1" t="s">
        <v>226</v>
      </c>
      <c r="B227" s="1" t="s">
        <v>459</v>
      </c>
      <c r="C227" s="3">
        <v>1180.9075800333351</v>
      </c>
      <c r="D227" s="1">
        <v>5</v>
      </c>
      <c r="E227" s="1" t="s">
        <v>461</v>
      </c>
      <c r="F227" s="1">
        <v>392.11402995717862</v>
      </c>
      <c r="G227" s="2">
        <v>732162.69962066761</v>
      </c>
      <c r="H227" s="1" t="s">
        <v>467</v>
      </c>
      <c r="I227" s="3" cm="1">
        <f t="array" ref="I227">_xlfn.IFS(Tabla1[[#This Row],[Consumo_kWh_Mensual]]&lt;$B$5,NA(),Tabla1[[#This Row],[Consumo_kWh_Mensual]]&gt;$B$6,NA(),Tabla1[[#This Row],[Consumo_kWh_Mensual]]&lt;$B$6,Tabla1[[#This Row],[Consumo_kWh_Mensual]])</f>
        <v>1180.9075800333351</v>
      </c>
      <c r="J227" s="3" cm="1">
        <f t="array" ref="J227">_xlfn.IFS(Tabla1[[#This Row],[Area_m2]]&lt;$C$5,NA(),Tabla1[[#This Row],[Area_m2]]&gt;$C$6,NA(),Tabla1[[#This Row],[Area_m2]]&lt;$C$6,Tabla1[[#This Row],[Area_m2]])</f>
        <v>392.11402995717862</v>
      </c>
      <c r="K227" s="2" cm="1">
        <f t="array" ref="K227">_xlfn.IFS(Tabla1[[#This Row],[Factura_Mensual_COP]]&lt;$D$5,NA(),Tabla1[[#This Row],[Factura_Mensual_COP]]&gt;$D$6,NA(),Tabla1[[#This Row],[Factura_Mensual_COP]]&lt;$D$6,Tabla1[[#This Row],[Factura_Mensual_COP]])</f>
        <v>732162.69962066761</v>
      </c>
    </row>
    <row r="228" spans="1:11" x14ac:dyDescent="0.3">
      <c r="A228" s="1" t="s">
        <v>227</v>
      </c>
      <c r="B228" s="1" t="s">
        <v>459</v>
      </c>
      <c r="C228" s="3">
        <v>847.52902988137657</v>
      </c>
      <c r="D228" s="1">
        <v>3</v>
      </c>
      <c r="E228" s="1" t="s">
        <v>461</v>
      </c>
      <c r="F228" s="1">
        <v>408.73261017684462</v>
      </c>
      <c r="G228" s="2">
        <v>525467.99852645351</v>
      </c>
      <c r="H228" s="1" t="s">
        <v>467</v>
      </c>
      <c r="I228" s="3" cm="1">
        <f t="array" ref="I228">_xlfn.IFS(Tabla1[[#This Row],[Consumo_kWh_Mensual]]&lt;$B$5,NA(),Tabla1[[#This Row],[Consumo_kWh_Mensual]]&gt;$B$6,NA(),Tabla1[[#This Row],[Consumo_kWh_Mensual]]&lt;$B$6,Tabla1[[#This Row],[Consumo_kWh_Mensual]])</f>
        <v>847.52902988137657</v>
      </c>
      <c r="J228" s="3" cm="1">
        <f t="array" ref="J228">_xlfn.IFS(Tabla1[[#This Row],[Area_m2]]&lt;$C$5,NA(),Tabla1[[#This Row],[Area_m2]]&gt;$C$6,NA(),Tabla1[[#This Row],[Area_m2]]&lt;$C$6,Tabla1[[#This Row],[Area_m2]])</f>
        <v>408.73261017684462</v>
      </c>
      <c r="K228" s="2" cm="1">
        <f t="array" ref="K228">_xlfn.IFS(Tabla1[[#This Row],[Factura_Mensual_COP]]&lt;$D$5,NA(),Tabla1[[#This Row],[Factura_Mensual_COP]]&gt;$D$6,NA(),Tabla1[[#This Row],[Factura_Mensual_COP]]&lt;$D$6,Tabla1[[#This Row],[Factura_Mensual_COP]])</f>
        <v>525467.99852645351</v>
      </c>
    </row>
    <row r="229" spans="1:11" x14ac:dyDescent="0.3">
      <c r="A229" s="1" t="s">
        <v>228</v>
      </c>
      <c r="B229" s="1" t="s">
        <v>459</v>
      </c>
      <c r="C229" s="3">
        <v>1158.7466911976931</v>
      </c>
      <c r="D229" s="1">
        <v>4</v>
      </c>
      <c r="E229" s="1" t="s">
        <v>464</v>
      </c>
      <c r="F229" s="1">
        <v>337.80779859304351</v>
      </c>
      <c r="G229" s="2">
        <v>718422.94854256965</v>
      </c>
      <c r="H229" s="1" t="s">
        <v>467</v>
      </c>
      <c r="I229" s="3" cm="1">
        <f t="array" ref="I229">_xlfn.IFS(Tabla1[[#This Row],[Consumo_kWh_Mensual]]&lt;$B$5,NA(),Tabla1[[#This Row],[Consumo_kWh_Mensual]]&gt;$B$6,NA(),Tabla1[[#This Row],[Consumo_kWh_Mensual]]&lt;$B$6,Tabla1[[#This Row],[Consumo_kWh_Mensual]])</f>
        <v>1158.7466911976931</v>
      </c>
      <c r="J229" s="3" cm="1">
        <f t="array" ref="J229">_xlfn.IFS(Tabla1[[#This Row],[Area_m2]]&lt;$C$5,NA(),Tabla1[[#This Row],[Area_m2]]&gt;$C$6,NA(),Tabla1[[#This Row],[Area_m2]]&lt;$C$6,Tabla1[[#This Row],[Area_m2]])</f>
        <v>337.80779859304351</v>
      </c>
      <c r="K229" s="2" cm="1">
        <f t="array" ref="K229">_xlfn.IFS(Tabla1[[#This Row],[Factura_Mensual_COP]]&lt;$D$5,NA(),Tabla1[[#This Row],[Factura_Mensual_COP]]&gt;$D$6,NA(),Tabla1[[#This Row],[Factura_Mensual_COP]]&lt;$D$6,Tabla1[[#This Row],[Factura_Mensual_COP]])</f>
        <v>718422.94854256965</v>
      </c>
    </row>
    <row r="230" spans="1:11" x14ac:dyDescent="0.3">
      <c r="A230" s="1" t="s">
        <v>229</v>
      </c>
      <c r="B230" s="1" t="s">
        <v>459</v>
      </c>
      <c r="C230" s="3">
        <v>722.7353304364641</v>
      </c>
      <c r="D230" s="1">
        <v>4</v>
      </c>
      <c r="E230" s="1" t="s">
        <v>462</v>
      </c>
      <c r="F230" s="1">
        <v>248.30325105416011</v>
      </c>
      <c r="G230" s="2">
        <v>448095.90487060772</v>
      </c>
      <c r="H230" s="1" t="s">
        <v>467</v>
      </c>
      <c r="I230" s="3" cm="1">
        <f t="array" ref="I230">_xlfn.IFS(Tabla1[[#This Row],[Consumo_kWh_Mensual]]&lt;$B$5,NA(),Tabla1[[#This Row],[Consumo_kWh_Mensual]]&gt;$B$6,NA(),Tabla1[[#This Row],[Consumo_kWh_Mensual]]&lt;$B$6,Tabla1[[#This Row],[Consumo_kWh_Mensual]])</f>
        <v>722.7353304364641</v>
      </c>
      <c r="J230" s="3" cm="1">
        <f t="array" ref="J230">_xlfn.IFS(Tabla1[[#This Row],[Area_m2]]&lt;$C$5,NA(),Tabla1[[#This Row],[Area_m2]]&gt;$C$6,NA(),Tabla1[[#This Row],[Area_m2]]&lt;$C$6,Tabla1[[#This Row],[Area_m2]])</f>
        <v>248.30325105416011</v>
      </c>
      <c r="K230" s="2" cm="1">
        <f t="array" ref="K230">_xlfn.IFS(Tabla1[[#This Row],[Factura_Mensual_COP]]&lt;$D$5,NA(),Tabla1[[#This Row],[Factura_Mensual_COP]]&gt;$D$6,NA(),Tabla1[[#This Row],[Factura_Mensual_COP]]&lt;$D$6,Tabla1[[#This Row],[Factura_Mensual_COP]])</f>
        <v>448095.90487060772</v>
      </c>
    </row>
    <row r="231" spans="1:11" x14ac:dyDescent="0.3">
      <c r="A231" s="1" t="s">
        <v>230</v>
      </c>
      <c r="B231" s="1" t="s">
        <v>459</v>
      </c>
      <c r="C231" s="3">
        <v>1336.1600335497631</v>
      </c>
      <c r="D231" s="1">
        <v>5</v>
      </c>
      <c r="E231" s="1" t="s">
        <v>464</v>
      </c>
      <c r="F231" s="1">
        <v>425.63957082089109</v>
      </c>
      <c r="G231" s="2">
        <v>828419.2208008531</v>
      </c>
      <c r="H231" s="1" t="s">
        <v>467</v>
      </c>
      <c r="I231" s="3" cm="1">
        <f t="array" ref="I231">_xlfn.IFS(Tabla1[[#This Row],[Consumo_kWh_Mensual]]&lt;$B$5,NA(),Tabla1[[#This Row],[Consumo_kWh_Mensual]]&gt;$B$6,NA(),Tabla1[[#This Row],[Consumo_kWh_Mensual]]&lt;$B$6,Tabla1[[#This Row],[Consumo_kWh_Mensual]])</f>
        <v>1336.1600335497631</v>
      </c>
      <c r="J231" s="3" cm="1">
        <f t="array" ref="J231">_xlfn.IFS(Tabla1[[#This Row],[Area_m2]]&lt;$C$5,NA(),Tabla1[[#This Row],[Area_m2]]&gt;$C$6,NA(),Tabla1[[#This Row],[Area_m2]]&lt;$C$6,Tabla1[[#This Row],[Area_m2]])</f>
        <v>425.63957082089109</v>
      </c>
      <c r="K231" s="2" cm="1">
        <f t="array" ref="K231">_xlfn.IFS(Tabla1[[#This Row],[Factura_Mensual_COP]]&lt;$D$5,NA(),Tabla1[[#This Row],[Factura_Mensual_COP]]&gt;$D$6,NA(),Tabla1[[#This Row],[Factura_Mensual_COP]]&lt;$D$6,Tabla1[[#This Row],[Factura_Mensual_COP]])</f>
        <v>828419.2208008531</v>
      </c>
    </row>
    <row r="232" spans="1:11" x14ac:dyDescent="0.3">
      <c r="A232" s="1" t="s">
        <v>231</v>
      </c>
      <c r="B232" s="1" t="s">
        <v>459</v>
      </c>
      <c r="C232" s="3">
        <v>802.56955297894046</v>
      </c>
      <c r="D232" s="1">
        <v>4</v>
      </c>
      <c r="E232" s="1" t="s">
        <v>464</v>
      </c>
      <c r="F232" s="1">
        <v>364.52745983309501</v>
      </c>
      <c r="G232" s="2">
        <v>497593.12284694309</v>
      </c>
      <c r="H232" s="1" t="s">
        <v>467</v>
      </c>
      <c r="I232" s="3" cm="1">
        <f t="array" ref="I232">_xlfn.IFS(Tabla1[[#This Row],[Consumo_kWh_Mensual]]&lt;$B$5,NA(),Tabla1[[#This Row],[Consumo_kWh_Mensual]]&gt;$B$6,NA(),Tabla1[[#This Row],[Consumo_kWh_Mensual]]&lt;$B$6,Tabla1[[#This Row],[Consumo_kWh_Mensual]])</f>
        <v>802.56955297894046</v>
      </c>
      <c r="J232" s="3" cm="1">
        <f t="array" ref="J232">_xlfn.IFS(Tabla1[[#This Row],[Area_m2]]&lt;$C$5,NA(),Tabla1[[#This Row],[Area_m2]]&gt;$C$6,NA(),Tabla1[[#This Row],[Area_m2]]&lt;$C$6,Tabla1[[#This Row],[Area_m2]])</f>
        <v>364.52745983309501</v>
      </c>
      <c r="K232" s="2" cm="1">
        <f t="array" ref="K232">_xlfn.IFS(Tabla1[[#This Row],[Factura_Mensual_COP]]&lt;$D$5,NA(),Tabla1[[#This Row],[Factura_Mensual_COP]]&gt;$D$6,NA(),Tabla1[[#This Row],[Factura_Mensual_COP]]&lt;$D$6,Tabla1[[#This Row],[Factura_Mensual_COP]])</f>
        <v>497593.12284694309</v>
      </c>
    </row>
    <row r="233" spans="1:11" x14ac:dyDescent="0.3">
      <c r="A233" s="1" t="s">
        <v>232</v>
      </c>
      <c r="B233" s="1" t="s">
        <v>459</v>
      </c>
      <c r="C233" s="3">
        <v>293.56425875220827</v>
      </c>
      <c r="D233" s="1">
        <v>6</v>
      </c>
      <c r="E233" s="1" t="s">
        <v>465</v>
      </c>
      <c r="F233" s="1">
        <v>220.8333553940208</v>
      </c>
      <c r="G233" s="2">
        <v>182009.8404263691</v>
      </c>
      <c r="H233" s="1" t="s">
        <v>467</v>
      </c>
      <c r="I233" s="3" cm="1">
        <f t="array" ref="I233">_xlfn.IFS(Tabla1[[#This Row],[Consumo_kWh_Mensual]]&lt;$B$5,NA(),Tabla1[[#This Row],[Consumo_kWh_Mensual]]&gt;$B$6,NA(),Tabla1[[#This Row],[Consumo_kWh_Mensual]]&lt;$B$6,Tabla1[[#This Row],[Consumo_kWh_Mensual]])</f>
        <v>293.56425875220827</v>
      </c>
      <c r="J233" s="3" cm="1">
        <f t="array" ref="J233">_xlfn.IFS(Tabla1[[#This Row],[Area_m2]]&lt;$C$5,NA(),Tabla1[[#This Row],[Area_m2]]&gt;$C$6,NA(),Tabla1[[#This Row],[Area_m2]]&lt;$C$6,Tabla1[[#This Row],[Area_m2]])</f>
        <v>220.8333553940208</v>
      </c>
      <c r="K233" s="2" cm="1">
        <f t="array" ref="K233">_xlfn.IFS(Tabla1[[#This Row],[Factura_Mensual_COP]]&lt;$D$5,NA(),Tabla1[[#This Row],[Factura_Mensual_COP]]&gt;$D$6,NA(),Tabla1[[#This Row],[Factura_Mensual_COP]]&lt;$D$6,Tabla1[[#This Row],[Factura_Mensual_COP]])</f>
        <v>182009.8404263691</v>
      </c>
    </row>
    <row r="234" spans="1:11" x14ac:dyDescent="0.3">
      <c r="A234" s="1" t="s">
        <v>233</v>
      </c>
      <c r="B234" s="1" t="s">
        <v>459</v>
      </c>
      <c r="C234" s="3">
        <v>906.03002934312349</v>
      </c>
      <c r="D234" s="1">
        <v>4</v>
      </c>
      <c r="E234" s="1" t="s">
        <v>461</v>
      </c>
      <c r="F234" s="1">
        <v>239.5693654117342</v>
      </c>
      <c r="G234" s="2">
        <v>561738.61819273653</v>
      </c>
      <c r="H234" s="1" t="s">
        <v>467</v>
      </c>
      <c r="I234" s="3" cm="1">
        <f t="array" ref="I234">_xlfn.IFS(Tabla1[[#This Row],[Consumo_kWh_Mensual]]&lt;$B$5,NA(),Tabla1[[#This Row],[Consumo_kWh_Mensual]]&gt;$B$6,NA(),Tabla1[[#This Row],[Consumo_kWh_Mensual]]&lt;$B$6,Tabla1[[#This Row],[Consumo_kWh_Mensual]])</f>
        <v>906.03002934312349</v>
      </c>
      <c r="J234" s="3" cm="1">
        <f t="array" ref="J234">_xlfn.IFS(Tabla1[[#This Row],[Area_m2]]&lt;$C$5,NA(),Tabla1[[#This Row],[Area_m2]]&gt;$C$6,NA(),Tabla1[[#This Row],[Area_m2]]&lt;$C$6,Tabla1[[#This Row],[Area_m2]])</f>
        <v>239.5693654117342</v>
      </c>
      <c r="K234" s="2" cm="1">
        <f t="array" ref="K234">_xlfn.IFS(Tabla1[[#This Row],[Factura_Mensual_COP]]&lt;$D$5,NA(),Tabla1[[#This Row],[Factura_Mensual_COP]]&gt;$D$6,NA(),Tabla1[[#This Row],[Factura_Mensual_COP]]&lt;$D$6,Tabla1[[#This Row],[Factura_Mensual_COP]])</f>
        <v>561738.61819273653</v>
      </c>
    </row>
    <row r="235" spans="1:11" x14ac:dyDescent="0.3">
      <c r="A235" s="1" t="s">
        <v>234</v>
      </c>
      <c r="B235" s="1" t="s">
        <v>459</v>
      </c>
      <c r="C235" s="3">
        <v>782.49822898888738</v>
      </c>
      <c r="D235" s="1">
        <v>6</v>
      </c>
      <c r="E235" s="1" t="s">
        <v>462</v>
      </c>
      <c r="F235" s="1">
        <v>396.60737363442092</v>
      </c>
      <c r="G235" s="2">
        <v>485148.90197311022</v>
      </c>
      <c r="H235" s="1" t="s">
        <v>467</v>
      </c>
      <c r="I235" s="3" cm="1">
        <f t="array" ref="I235">_xlfn.IFS(Tabla1[[#This Row],[Consumo_kWh_Mensual]]&lt;$B$5,NA(),Tabla1[[#This Row],[Consumo_kWh_Mensual]]&gt;$B$6,NA(),Tabla1[[#This Row],[Consumo_kWh_Mensual]]&lt;$B$6,Tabla1[[#This Row],[Consumo_kWh_Mensual]])</f>
        <v>782.49822898888738</v>
      </c>
      <c r="J235" s="3" cm="1">
        <f t="array" ref="J235">_xlfn.IFS(Tabla1[[#This Row],[Area_m2]]&lt;$C$5,NA(),Tabla1[[#This Row],[Area_m2]]&gt;$C$6,NA(),Tabla1[[#This Row],[Area_m2]]&lt;$C$6,Tabla1[[#This Row],[Area_m2]])</f>
        <v>396.60737363442092</v>
      </c>
      <c r="K235" s="2" cm="1">
        <f t="array" ref="K235">_xlfn.IFS(Tabla1[[#This Row],[Factura_Mensual_COP]]&lt;$D$5,NA(),Tabla1[[#This Row],[Factura_Mensual_COP]]&gt;$D$6,NA(),Tabla1[[#This Row],[Factura_Mensual_COP]]&lt;$D$6,Tabla1[[#This Row],[Factura_Mensual_COP]])</f>
        <v>485148.90197311022</v>
      </c>
    </row>
    <row r="236" spans="1:11" x14ac:dyDescent="0.3">
      <c r="A236" s="1" t="s">
        <v>235</v>
      </c>
      <c r="B236" s="1" t="s">
        <v>459</v>
      </c>
      <c r="C236" s="3">
        <v>1022.190087760503</v>
      </c>
      <c r="D236" s="1">
        <v>4</v>
      </c>
      <c r="E236" s="1" t="s">
        <v>461</v>
      </c>
      <c r="F236" s="1">
        <v>159.71410256730499</v>
      </c>
      <c r="G236" s="2">
        <v>633757.85441151157</v>
      </c>
      <c r="H236" s="1" t="s">
        <v>467</v>
      </c>
      <c r="I236" s="3" cm="1">
        <f t="array" ref="I236">_xlfn.IFS(Tabla1[[#This Row],[Consumo_kWh_Mensual]]&lt;$B$5,NA(),Tabla1[[#This Row],[Consumo_kWh_Mensual]]&gt;$B$6,NA(),Tabla1[[#This Row],[Consumo_kWh_Mensual]]&lt;$B$6,Tabla1[[#This Row],[Consumo_kWh_Mensual]])</f>
        <v>1022.190087760503</v>
      </c>
      <c r="J236" s="3" cm="1">
        <f t="array" ref="J236">_xlfn.IFS(Tabla1[[#This Row],[Area_m2]]&lt;$C$5,NA(),Tabla1[[#This Row],[Area_m2]]&gt;$C$6,NA(),Tabla1[[#This Row],[Area_m2]]&lt;$C$6,Tabla1[[#This Row],[Area_m2]])</f>
        <v>159.71410256730499</v>
      </c>
      <c r="K236" s="2" cm="1">
        <f t="array" ref="K236">_xlfn.IFS(Tabla1[[#This Row],[Factura_Mensual_COP]]&lt;$D$5,NA(),Tabla1[[#This Row],[Factura_Mensual_COP]]&gt;$D$6,NA(),Tabla1[[#This Row],[Factura_Mensual_COP]]&lt;$D$6,Tabla1[[#This Row],[Factura_Mensual_COP]])</f>
        <v>633757.85441151157</v>
      </c>
    </row>
    <row r="237" spans="1:11" x14ac:dyDescent="0.3">
      <c r="A237" s="1" t="s">
        <v>236</v>
      </c>
      <c r="B237" s="1" t="s">
        <v>459</v>
      </c>
      <c r="C237" s="3">
        <v>323.56394782742979</v>
      </c>
      <c r="D237" s="1">
        <v>4</v>
      </c>
      <c r="E237" s="1" t="s">
        <v>462</v>
      </c>
      <c r="F237" s="1">
        <v>290.08848170075532</v>
      </c>
      <c r="G237" s="2">
        <v>200609.64765300651</v>
      </c>
      <c r="H237" s="1" t="s">
        <v>467</v>
      </c>
      <c r="I237" s="3" cm="1">
        <f t="array" ref="I237">_xlfn.IFS(Tabla1[[#This Row],[Consumo_kWh_Mensual]]&lt;$B$5,NA(),Tabla1[[#This Row],[Consumo_kWh_Mensual]]&gt;$B$6,NA(),Tabla1[[#This Row],[Consumo_kWh_Mensual]]&lt;$B$6,Tabla1[[#This Row],[Consumo_kWh_Mensual]])</f>
        <v>323.56394782742979</v>
      </c>
      <c r="J237" s="3" cm="1">
        <f t="array" ref="J237">_xlfn.IFS(Tabla1[[#This Row],[Area_m2]]&lt;$C$5,NA(),Tabla1[[#This Row],[Area_m2]]&gt;$C$6,NA(),Tabla1[[#This Row],[Area_m2]]&lt;$C$6,Tabla1[[#This Row],[Area_m2]])</f>
        <v>290.08848170075532</v>
      </c>
      <c r="K237" s="2" cm="1">
        <f t="array" ref="K237">_xlfn.IFS(Tabla1[[#This Row],[Factura_Mensual_COP]]&lt;$D$5,NA(),Tabla1[[#This Row],[Factura_Mensual_COP]]&gt;$D$6,NA(),Tabla1[[#This Row],[Factura_Mensual_COP]]&lt;$D$6,Tabla1[[#This Row],[Factura_Mensual_COP]])</f>
        <v>200609.64765300651</v>
      </c>
    </row>
    <row r="238" spans="1:11" x14ac:dyDescent="0.3">
      <c r="A238" s="1" t="s">
        <v>237</v>
      </c>
      <c r="B238" s="1" t="s">
        <v>459</v>
      </c>
      <c r="C238" s="3">
        <v>677.30865212866786</v>
      </c>
      <c r="D238" s="1">
        <v>4</v>
      </c>
      <c r="E238" s="1" t="s">
        <v>461</v>
      </c>
      <c r="F238" s="1">
        <v>309.76078517162892</v>
      </c>
      <c r="G238" s="2">
        <v>419931.36431977409</v>
      </c>
      <c r="H238" s="1" t="s">
        <v>467</v>
      </c>
      <c r="I238" s="3" cm="1">
        <f t="array" ref="I238">_xlfn.IFS(Tabla1[[#This Row],[Consumo_kWh_Mensual]]&lt;$B$5,NA(),Tabla1[[#This Row],[Consumo_kWh_Mensual]]&gt;$B$6,NA(),Tabla1[[#This Row],[Consumo_kWh_Mensual]]&lt;$B$6,Tabla1[[#This Row],[Consumo_kWh_Mensual]])</f>
        <v>677.30865212866786</v>
      </c>
      <c r="J238" s="3" cm="1">
        <f t="array" ref="J238">_xlfn.IFS(Tabla1[[#This Row],[Area_m2]]&lt;$C$5,NA(),Tabla1[[#This Row],[Area_m2]]&gt;$C$6,NA(),Tabla1[[#This Row],[Area_m2]]&lt;$C$6,Tabla1[[#This Row],[Area_m2]])</f>
        <v>309.76078517162892</v>
      </c>
      <c r="K238" s="2" cm="1">
        <f t="array" ref="K238">_xlfn.IFS(Tabla1[[#This Row],[Factura_Mensual_COP]]&lt;$D$5,NA(),Tabla1[[#This Row],[Factura_Mensual_COP]]&gt;$D$6,NA(),Tabla1[[#This Row],[Factura_Mensual_COP]]&lt;$D$6,Tabla1[[#This Row],[Factura_Mensual_COP]])</f>
        <v>419931.36431977409</v>
      </c>
    </row>
    <row r="239" spans="1:11" x14ac:dyDescent="0.3">
      <c r="A239" s="1" t="s">
        <v>238</v>
      </c>
      <c r="B239" s="1" t="s">
        <v>459</v>
      </c>
      <c r="C239" s="3">
        <v>962.37553283529348</v>
      </c>
      <c r="D239" s="1">
        <v>4</v>
      </c>
      <c r="E239" s="1" t="s">
        <v>465</v>
      </c>
      <c r="F239" s="1">
        <v>216.09373327346589</v>
      </c>
      <c r="G239" s="2">
        <v>596672.83035788196</v>
      </c>
      <c r="H239" s="1" t="s">
        <v>467</v>
      </c>
      <c r="I239" s="3" cm="1">
        <f t="array" ref="I239">_xlfn.IFS(Tabla1[[#This Row],[Consumo_kWh_Mensual]]&lt;$B$5,NA(),Tabla1[[#This Row],[Consumo_kWh_Mensual]]&gt;$B$6,NA(),Tabla1[[#This Row],[Consumo_kWh_Mensual]]&lt;$B$6,Tabla1[[#This Row],[Consumo_kWh_Mensual]])</f>
        <v>962.37553283529348</v>
      </c>
      <c r="J239" s="3" cm="1">
        <f t="array" ref="J239">_xlfn.IFS(Tabla1[[#This Row],[Area_m2]]&lt;$C$5,NA(),Tabla1[[#This Row],[Area_m2]]&gt;$C$6,NA(),Tabla1[[#This Row],[Area_m2]]&lt;$C$6,Tabla1[[#This Row],[Area_m2]])</f>
        <v>216.09373327346589</v>
      </c>
      <c r="K239" s="2" cm="1">
        <f t="array" ref="K239">_xlfn.IFS(Tabla1[[#This Row],[Factura_Mensual_COP]]&lt;$D$5,NA(),Tabla1[[#This Row],[Factura_Mensual_COP]]&gt;$D$6,NA(),Tabla1[[#This Row],[Factura_Mensual_COP]]&lt;$D$6,Tabla1[[#This Row],[Factura_Mensual_COP]])</f>
        <v>596672.83035788196</v>
      </c>
    </row>
    <row r="240" spans="1:11" x14ac:dyDescent="0.3">
      <c r="A240" s="1" t="s">
        <v>239</v>
      </c>
      <c r="B240" s="1" t="s">
        <v>459</v>
      </c>
      <c r="C240" s="3">
        <v>903.95362561841773</v>
      </c>
      <c r="D240" s="1">
        <v>4</v>
      </c>
      <c r="E240" s="1" t="s">
        <v>462</v>
      </c>
      <c r="F240" s="1">
        <v>273.21181820991092</v>
      </c>
      <c r="G240" s="2">
        <v>560451.24788341904</v>
      </c>
      <c r="H240" s="1" t="s">
        <v>467</v>
      </c>
      <c r="I240" s="3" cm="1">
        <f t="array" ref="I240">_xlfn.IFS(Tabla1[[#This Row],[Consumo_kWh_Mensual]]&lt;$B$5,NA(),Tabla1[[#This Row],[Consumo_kWh_Mensual]]&gt;$B$6,NA(),Tabla1[[#This Row],[Consumo_kWh_Mensual]]&lt;$B$6,Tabla1[[#This Row],[Consumo_kWh_Mensual]])</f>
        <v>903.95362561841773</v>
      </c>
      <c r="J240" s="3" cm="1">
        <f t="array" ref="J240">_xlfn.IFS(Tabla1[[#This Row],[Area_m2]]&lt;$C$5,NA(),Tabla1[[#This Row],[Area_m2]]&gt;$C$6,NA(),Tabla1[[#This Row],[Area_m2]]&lt;$C$6,Tabla1[[#This Row],[Area_m2]])</f>
        <v>273.21181820991092</v>
      </c>
      <c r="K240" s="2" cm="1">
        <f t="array" ref="K240">_xlfn.IFS(Tabla1[[#This Row],[Factura_Mensual_COP]]&lt;$D$5,NA(),Tabla1[[#This Row],[Factura_Mensual_COP]]&gt;$D$6,NA(),Tabla1[[#This Row],[Factura_Mensual_COP]]&lt;$D$6,Tabla1[[#This Row],[Factura_Mensual_COP]])</f>
        <v>560451.24788341904</v>
      </c>
    </row>
    <row r="241" spans="1:11" x14ac:dyDescent="0.3">
      <c r="A241" s="1" t="s">
        <v>240</v>
      </c>
      <c r="B241" s="1" t="s">
        <v>459</v>
      </c>
      <c r="C241" s="3">
        <v>566.59279373907088</v>
      </c>
      <c r="D241" s="1">
        <v>3</v>
      </c>
      <c r="E241" s="1" t="s">
        <v>464</v>
      </c>
      <c r="F241" s="1">
        <v>484.23295181784903</v>
      </c>
      <c r="G241" s="2">
        <v>351287.53211822401</v>
      </c>
      <c r="H241" s="1" t="s">
        <v>467</v>
      </c>
      <c r="I241" s="3" cm="1">
        <f t="array" ref="I241">_xlfn.IFS(Tabla1[[#This Row],[Consumo_kWh_Mensual]]&lt;$B$5,NA(),Tabla1[[#This Row],[Consumo_kWh_Mensual]]&gt;$B$6,NA(),Tabla1[[#This Row],[Consumo_kWh_Mensual]]&lt;$B$6,Tabla1[[#This Row],[Consumo_kWh_Mensual]])</f>
        <v>566.59279373907088</v>
      </c>
      <c r="J241" s="3" cm="1">
        <f t="array" ref="J241">_xlfn.IFS(Tabla1[[#This Row],[Area_m2]]&lt;$C$5,NA(),Tabla1[[#This Row],[Area_m2]]&gt;$C$6,NA(),Tabla1[[#This Row],[Area_m2]]&lt;$C$6,Tabla1[[#This Row],[Area_m2]])</f>
        <v>484.23295181784903</v>
      </c>
      <c r="K241" s="2" cm="1">
        <f t="array" ref="K241">_xlfn.IFS(Tabla1[[#This Row],[Factura_Mensual_COP]]&lt;$D$5,NA(),Tabla1[[#This Row],[Factura_Mensual_COP]]&gt;$D$6,NA(),Tabla1[[#This Row],[Factura_Mensual_COP]]&lt;$D$6,Tabla1[[#This Row],[Factura_Mensual_COP]])</f>
        <v>351287.53211822401</v>
      </c>
    </row>
    <row r="242" spans="1:11" x14ac:dyDescent="0.3">
      <c r="A242" s="1" t="s">
        <v>241</v>
      </c>
      <c r="B242" s="1" t="s">
        <v>459</v>
      </c>
      <c r="C242" s="3">
        <v>1039.7223217166561</v>
      </c>
      <c r="D242" s="1">
        <v>4</v>
      </c>
      <c r="E242" s="1" t="s">
        <v>464</v>
      </c>
      <c r="F242" s="1">
        <v>377.80435597013837</v>
      </c>
      <c r="G242" s="2">
        <v>644627.83946432697</v>
      </c>
      <c r="H242" s="1" t="s">
        <v>467</v>
      </c>
      <c r="I242" s="3" cm="1">
        <f t="array" ref="I242">_xlfn.IFS(Tabla1[[#This Row],[Consumo_kWh_Mensual]]&lt;$B$5,NA(),Tabla1[[#This Row],[Consumo_kWh_Mensual]]&gt;$B$6,NA(),Tabla1[[#This Row],[Consumo_kWh_Mensual]]&lt;$B$6,Tabla1[[#This Row],[Consumo_kWh_Mensual]])</f>
        <v>1039.7223217166561</v>
      </c>
      <c r="J242" s="3" cm="1">
        <f t="array" ref="J242">_xlfn.IFS(Tabla1[[#This Row],[Area_m2]]&lt;$C$5,NA(),Tabla1[[#This Row],[Area_m2]]&gt;$C$6,NA(),Tabla1[[#This Row],[Area_m2]]&lt;$C$6,Tabla1[[#This Row],[Area_m2]])</f>
        <v>377.80435597013837</v>
      </c>
      <c r="K242" s="2" cm="1">
        <f t="array" ref="K242">_xlfn.IFS(Tabla1[[#This Row],[Factura_Mensual_COP]]&lt;$D$5,NA(),Tabla1[[#This Row],[Factura_Mensual_COP]]&gt;$D$6,NA(),Tabla1[[#This Row],[Factura_Mensual_COP]]&lt;$D$6,Tabla1[[#This Row],[Factura_Mensual_COP]])</f>
        <v>644627.83946432697</v>
      </c>
    </row>
    <row r="243" spans="1:11" x14ac:dyDescent="0.3">
      <c r="A243" s="1" t="s">
        <v>242</v>
      </c>
      <c r="B243" s="1" t="s">
        <v>459</v>
      </c>
      <c r="C243" s="3">
        <v>757.66431499605631</v>
      </c>
      <c r="D243" s="1">
        <v>5</v>
      </c>
      <c r="E243" s="1" t="s">
        <v>465</v>
      </c>
      <c r="F243" s="1">
        <v>247.2881262419038</v>
      </c>
      <c r="G243" s="2">
        <v>469751.87529755489</v>
      </c>
      <c r="H243" s="1" t="s">
        <v>467</v>
      </c>
      <c r="I243" s="3" cm="1">
        <f t="array" ref="I243">_xlfn.IFS(Tabla1[[#This Row],[Consumo_kWh_Mensual]]&lt;$B$5,NA(),Tabla1[[#This Row],[Consumo_kWh_Mensual]]&gt;$B$6,NA(),Tabla1[[#This Row],[Consumo_kWh_Mensual]]&lt;$B$6,Tabla1[[#This Row],[Consumo_kWh_Mensual]])</f>
        <v>757.66431499605631</v>
      </c>
      <c r="J243" s="3" cm="1">
        <f t="array" ref="J243">_xlfn.IFS(Tabla1[[#This Row],[Area_m2]]&lt;$C$5,NA(),Tabla1[[#This Row],[Area_m2]]&gt;$C$6,NA(),Tabla1[[#This Row],[Area_m2]]&lt;$C$6,Tabla1[[#This Row],[Area_m2]])</f>
        <v>247.2881262419038</v>
      </c>
      <c r="K243" s="2" cm="1">
        <f t="array" ref="K243">_xlfn.IFS(Tabla1[[#This Row],[Factura_Mensual_COP]]&lt;$D$5,NA(),Tabla1[[#This Row],[Factura_Mensual_COP]]&gt;$D$6,NA(),Tabla1[[#This Row],[Factura_Mensual_COP]]&lt;$D$6,Tabla1[[#This Row],[Factura_Mensual_COP]])</f>
        <v>469751.87529755489</v>
      </c>
    </row>
    <row r="244" spans="1:11" x14ac:dyDescent="0.3">
      <c r="A244" s="1" t="s">
        <v>243</v>
      </c>
      <c r="B244" s="1" t="s">
        <v>459</v>
      </c>
      <c r="C244" s="3">
        <v>454.19563325877829</v>
      </c>
      <c r="D244" s="1">
        <v>4</v>
      </c>
      <c r="E244" s="1" t="s">
        <v>462</v>
      </c>
      <c r="F244" s="1">
        <v>281.9003824793059</v>
      </c>
      <c r="G244" s="2">
        <v>281601.29262044257</v>
      </c>
      <c r="H244" s="1" t="s">
        <v>467</v>
      </c>
      <c r="I244" s="3" cm="1">
        <f t="array" ref="I244">_xlfn.IFS(Tabla1[[#This Row],[Consumo_kWh_Mensual]]&lt;$B$5,NA(),Tabla1[[#This Row],[Consumo_kWh_Mensual]]&gt;$B$6,NA(),Tabla1[[#This Row],[Consumo_kWh_Mensual]]&lt;$B$6,Tabla1[[#This Row],[Consumo_kWh_Mensual]])</f>
        <v>454.19563325877829</v>
      </c>
      <c r="J244" s="3" cm="1">
        <f t="array" ref="J244">_xlfn.IFS(Tabla1[[#This Row],[Area_m2]]&lt;$C$5,NA(),Tabla1[[#This Row],[Area_m2]]&gt;$C$6,NA(),Tabla1[[#This Row],[Area_m2]]&lt;$C$6,Tabla1[[#This Row],[Area_m2]])</f>
        <v>281.9003824793059</v>
      </c>
      <c r="K244" s="2" cm="1">
        <f t="array" ref="K244">_xlfn.IFS(Tabla1[[#This Row],[Factura_Mensual_COP]]&lt;$D$5,NA(),Tabla1[[#This Row],[Factura_Mensual_COP]]&gt;$D$6,NA(),Tabla1[[#This Row],[Factura_Mensual_COP]]&lt;$D$6,Tabla1[[#This Row],[Factura_Mensual_COP]])</f>
        <v>281601.29262044257</v>
      </c>
    </row>
    <row r="245" spans="1:11" x14ac:dyDescent="0.3">
      <c r="A245" s="1" t="s">
        <v>244</v>
      </c>
      <c r="B245" s="1" t="s">
        <v>459</v>
      </c>
      <c r="C245" s="3">
        <v>1095.0095553140709</v>
      </c>
      <c r="D245" s="1">
        <v>5</v>
      </c>
      <c r="E245" s="1" t="s">
        <v>465</v>
      </c>
      <c r="F245" s="1">
        <v>349.49295677679459</v>
      </c>
      <c r="G245" s="2">
        <v>678905.9242947239</v>
      </c>
      <c r="H245" s="1" t="s">
        <v>467</v>
      </c>
      <c r="I245" s="3" cm="1">
        <f t="array" ref="I245">_xlfn.IFS(Tabla1[[#This Row],[Consumo_kWh_Mensual]]&lt;$B$5,NA(),Tabla1[[#This Row],[Consumo_kWh_Mensual]]&gt;$B$6,NA(),Tabla1[[#This Row],[Consumo_kWh_Mensual]]&lt;$B$6,Tabla1[[#This Row],[Consumo_kWh_Mensual]])</f>
        <v>1095.0095553140709</v>
      </c>
      <c r="J245" s="3" cm="1">
        <f t="array" ref="J245">_xlfn.IFS(Tabla1[[#This Row],[Area_m2]]&lt;$C$5,NA(),Tabla1[[#This Row],[Area_m2]]&gt;$C$6,NA(),Tabla1[[#This Row],[Area_m2]]&lt;$C$6,Tabla1[[#This Row],[Area_m2]])</f>
        <v>349.49295677679459</v>
      </c>
      <c r="K245" s="2" cm="1">
        <f t="array" ref="K245">_xlfn.IFS(Tabla1[[#This Row],[Factura_Mensual_COP]]&lt;$D$5,NA(),Tabla1[[#This Row],[Factura_Mensual_COP]]&gt;$D$6,NA(),Tabla1[[#This Row],[Factura_Mensual_COP]]&lt;$D$6,Tabla1[[#This Row],[Factura_Mensual_COP]])</f>
        <v>678905.9242947239</v>
      </c>
    </row>
    <row r="246" spans="1:11" x14ac:dyDescent="0.3">
      <c r="A246" s="1" t="s">
        <v>245</v>
      </c>
      <c r="B246" s="1" t="s">
        <v>459</v>
      </c>
      <c r="C246" s="3">
        <v>930.11511560453607</v>
      </c>
      <c r="D246" s="1">
        <v>5</v>
      </c>
      <c r="E246" s="1" t="s">
        <v>465</v>
      </c>
      <c r="F246" s="1">
        <v>358.75622459602403</v>
      </c>
      <c r="G246" s="2">
        <v>576671.3716748124</v>
      </c>
      <c r="H246" s="1" t="s">
        <v>467</v>
      </c>
      <c r="I246" s="3" cm="1">
        <f t="array" ref="I246">_xlfn.IFS(Tabla1[[#This Row],[Consumo_kWh_Mensual]]&lt;$B$5,NA(),Tabla1[[#This Row],[Consumo_kWh_Mensual]]&gt;$B$6,NA(),Tabla1[[#This Row],[Consumo_kWh_Mensual]]&lt;$B$6,Tabla1[[#This Row],[Consumo_kWh_Mensual]])</f>
        <v>930.11511560453607</v>
      </c>
      <c r="J246" s="3" cm="1">
        <f t="array" ref="J246">_xlfn.IFS(Tabla1[[#This Row],[Area_m2]]&lt;$C$5,NA(),Tabla1[[#This Row],[Area_m2]]&gt;$C$6,NA(),Tabla1[[#This Row],[Area_m2]]&lt;$C$6,Tabla1[[#This Row],[Area_m2]])</f>
        <v>358.75622459602403</v>
      </c>
      <c r="K246" s="2" cm="1">
        <f t="array" ref="K246">_xlfn.IFS(Tabla1[[#This Row],[Factura_Mensual_COP]]&lt;$D$5,NA(),Tabla1[[#This Row],[Factura_Mensual_COP]]&gt;$D$6,NA(),Tabla1[[#This Row],[Factura_Mensual_COP]]&lt;$D$6,Tabla1[[#This Row],[Factura_Mensual_COP]])</f>
        <v>576671.3716748124</v>
      </c>
    </row>
    <row r="247" spans="1:11" x14ac:dyDescent="0.3">
      <c r="A247" s="1" t="s">
        <v>246</v>
      </c>
      <c r="B247" s="1" t="s">
        <v>459</v>
      </c>
      <c r="C247" s="3">
        <v>978.88546573977578</v>
      </c>
      <c r="D247" s="1">
        <v>4</v>
      </c>
      <c r="E247" s="1" t="s">
        <v>461</v>
      </c>
      <c r="F247" s="1">
        <v>316.61501497304891</v>
      </c>
      <c r="G247" s="2">
        <v>606908.98875866097</v>
      </c>
      <c r="H247" s="1" t="s">
        <v>467</v>
      </c>
      <c r="I247" s="3" cm="1">
        <f t="array" ref="I247">_xlfn.IFS(Tabla1[[#This Row],[Consumo_kWh_Mensual]]&lt;$B$5,NA(),Tabla1[[#This Row],[Consumo_kWh_Mensual]]&gt;$B$6,NA(),Tabla1[[#This Row],[Consumo_kWh_Mensual]]&lt;$B$6,Tabla1[[#This Row],[Consumo_kWh_Mensual]])</f>
        <v>978.88546573977578</v>
      </c>
      <c r="J247" s="3" cm="1">
        <f t="array" ref="J247">_xlfn.IFS(Tabla1[[#This Row],[Area_m2]]&lt;$C$5,NA(),Tabla1[[#This Row],[Area_m2]]&gt;$C$6,NA(),Tabla1[[#This Row],[Area_m2]]&lt;$C$6,Tabla1[[#This Row],[Area_m2]])</f>
        <v>316.61501497304891</v>
      </c>
      <c r="K247" s="2" cm="1">
        <f t="array" ref="K247">_xlfn.IFS(Tabla1[[#This Row],[Factura_Mensual_COP]]&lt;$D$5,NA(),Tabla1[[#This Row],[Factura_Mensual_COP]]&gt;$D$6,NA(),Tabla1[[#This Row],[Factura_Mensual_COP]]&lt;$D$6,Tabla1[[#This Row],[Factura_Mensual_COP]])</f>
        <v>606908.98875866097</v>
      </c>
    </row>
    <row r="248" spans="1:11" x14ac:dyDescent="0.3">
      <c r="A248" s="1" t="s">
        <v>247</v>
      </c>
      <c r="B248" s="1" t="s">
        <v>459</v>
      </c>
      <c r="C248" s="3">
        <v>264.25393809679531</v>
      </c>
      <c r="D248" s="1">
        <v>3</v>
      </c>
      <c r="E248" s="1" t="s">
        <v>465</v>
      </c>
      <c r="F248" s="1">
        <v>277.64007473599679</v>
      </c>
      <c r="G248" s="2">
        <v>163837.44162001309</v>
      </c>
      <c r="H248" s="1" t="s">
        <v>467</v>
      </c>
      <c r="I248" s="3" cm="1">
        <f t="array" ref="I248">_xlfn.IFS(Tabla1[[#This Row],[Consumo_kWh_Mensual]]&lt;$B$5,NA(),Tabla1[[#This Row],[Consumo_kWh_Mensual]]&gt;$B$6,NA(),Tabla1[[#This Row],[Consumo_kWh_Mensual]]&lt;$B$6,Tabla1[[#This Row],[Consumo_kWh_Mensual]])</f>
        <v>264.25393809679531</v>
      </c>
      <c r="J248" s="3" cm="1">
        <f t="array" ref="J248">_xlfn.IFS(Tabla1[[#This Row],[Area_m2]]&lt;$C$5,NA(),Tabla1[[#This Row],[Area_m2]]&gt;$C$6,NA(),Tabla1[[#This Row],[Area_m2]]&lt;$C$6,Tabla1[[#This Row],[Area_m2]])</f>
        <v>277.64007473599679</v>
      </c>
      <c r="K248" s="2" cm="1">
        <f t="array" ref="K248">_xlfn.IFS(Tabla1[[#This Row],[Factura_Mensual_COP]]&lt;$D$5,NA(),Tabla1[[#This Row],[Factura_Mensual_COP]]&gt;$D$6,NA(),Tabla1[[#This Row],[Factura_Mensual_COP]]&lt;$D$6,Tabla1[[#This Row],[Factura_Mensual_COP]])</f>
        <v>163837.44162001309</v>
      </c>
    </row>
    <row r="249" spans="1:11" x14ac:dyDescent="0.3">
      <c r="A249" s="1" t="s">
        <v>248</v>
      </c>
      <c r="B249" s="1" t="s">
        <v>459</v>
      </c>
      <c r="C249" s="3">
        <v>792.16606382841769</v>
      </c>
      <c r="D249" s="1">
        <v>4</v>
      </c>
      <c r="E249" s="1" t="s">
        <v>461</v>
      </c>
      <c r="F249" s="1">
        <v>287.67706272266139</v>
      </c>
      <c r="G249" s="2">
        <v>491142.95957361901</v>
      </c>
      <c r="H249" s="1" t="s">
        <v>467</v>
      </c>
      <c r="I249" s="3" cm="1">
        <f t="array" ref="I249">_xlfn.IFS(Tabla1[[#This Row],[Consumo_kWh_Mensual]]&lt;$B$5,NA(),Tabla1[[#This Row],[Consumo_kWh_Mensual]]&gt;$B$6,NA(),Tabla1[[#This Row],[Consumo_kWh_Mensual]]&lt;$B$6,Tabla1[[#This Row],[Consumo_kWh_Mensual]])</f>
        <v>792.16606382841769</v>
      </c>
      <c r="J249" s="3" cm="1">
        <f t="array" ref="J249">_xlfn.IFS(Tabla1[[#This Row],[Area_m2]]&lt;$C$5,NA(),Tabla1[[#This Row],[Area_m2]]&gt;$C$6,NA(),Tabla1[[#This Row],[Area_m2]]&lt;$C$6,Tabla1[[#This Row],[Area_m2]])</f>
        <v>287.67706272266139</v>
      </c>
      <c r="K249" s="2" cm="1">
        <f t="array" ref="K249">_xlfn.IFS(Tabla1[[#This Row],[Factura_Mensual_COP]]&lt;$D$5,NA(),Tabla1[[#This Row],[Factura_Mensual_COP]]&gt;$D$6,NA(),Tabla1[[#This Row],[Factura_Mensual_COP]]&lt;$D$6,Tabla1[[#This Row],[Factura_Mensual_COP]])</f>
        <v>491142.95957361901</v>
      </c>
    </row>
    <row r="250" spans="1:11" x14ac:dyDescent="0.3">
      <c r="A250" s="1" t="s">
        <v>249</v>
      </c>
      <c r="B250" s="1" t="s">
        <v>459</v>
      </c>
      <c r="C250" s="3">
        <v>1188.720831260543</v>
      </c>
      <c r="D250" s="1">
        <v>5</v>
      </c>
      <c r="E250" s="1" t="s">
        <v>464</v>
      </c>
      <c r="F250" s="1">
        <v>293.56673810328061</v>
      </c>
      <c r="G250" s="2">
        <v>737006.91538153659</v>
      </c>
      <c r="H250" s="1" t="s">
        <v>467</v>
      </c>
      <c r="I250" s="3" cm="1">
        <f t="array" ref="I250">_xlfn.IFS(Tabla1[[#This Row],[Consumo_kWh_Mensual]]&lt;$B$5,NA(),Tabla1[[#This Row],[Consumo_kWh_Mensual]]&gt;$B$6,NA(),Tabla1[[#This Row],[Consumo_kWh_Mensual]]&lt;$B$6,Tabla1[[#This Row],[Consumo_kWh_Mensual]])</f>
        <v>1188.720831260543</v>
      </c>
      <c r="J250" s="3" cm="1">
        <f t="array" ref="J250">_xlfn.IFS(Tabla1[[#This Row],[Area_m2]]&lt;$C$5,NA(),Tabla1[[#This Row],[Area_m2]]&gt;$C$6,NA(),Tabla1[[#This Row],[Area_m2]]&lt;$C$6,Tabla1[[#This Row],[Area_m2]])</f>
        <v>293.56673810328061</v>
      </c>
      <c r="K250" s="2" cm="1">
        <f t="array" ref="K250">_xlfn.IFS(Tabla1[[#This Row],[Factura_Mensual_COP]]&lt;$D$5,NA(),Tabla1[[#This Row],[Factura_Mensual_COP]]&gt;$D$6,NA(),Tabla1[[#This Row],[Factura_Mensual_COP]]&lt;$D$6,Tabla1[[#This Row],[Factura_Mensual_COP]])</f>
        <v>737006.91538153659</v>
      </c>
    </row>
    <row r="251" spans="1:11" x14ac:dyDescent="0.3">
      <c r="A251" s="1" t="s">
        <v>250</v>
      </c>
      <c r="B251" s="1" t="s">
        <v>459</v>
      </c>
      <c r="C251" s="3">
        <v>1507.319801667915</v>
      </c>
      <c r="D251" s="1">
        <v>5</v>
      </c>
      <c r="E251" s="1" t="s">
        <v>462</v>
      </c>
      <c r="F251" s="1">
        <v>327.20541044201849</v>
      </c>
      <c r="G251" s="2">
        <v>934538.27703410748</v>
      </c>
      <c r="H251" s="1" t="s">
        <v>467</v>
      </c>
      <c r="I251" s="3" cm="1">
        <f t="array" ref="I251">_xlfn.IFS(Tabla1[[#This Row],[Consumo_kWh_Mensual]]&lt;$B$5,NA(),Tabla1[[#This Row],[Consumo_kWh_Mensual]]&gt;$B$6,NA(),Tabla1[[#This Row],[Consumo_kWh_Mensual]]&lt;$B$6,Tabla1[[#This Row],[Consumo_kWh_Mensual]])</f>
        <v>1507.319801667915</v>
      </c>
      <c r="J251" s="3" cm="1">
        <f t="array" ref="J251">_xlfn.IFS(Tabla1[[#This Row],[Area_m2]]&lt;$C$5,NA(),Tabla1[[#This Row],[Area_m2]]&gt;$C$6,NA(),Tabla1[[#This Row],[Area_m2]]&lt;$C$6,Tabla1[[#This Row],[Area_m2]])</f>
        <v>327.20541044201849</v>
      </c>
      <c r="K251" s="2" cm="1">
        <f t="array" ref="K251">_xlfn.IFS(Tabla1[[#This Row],[Factura_Mensual_COP]]&lt;$D$5,NA(),Tabla1[[#This Row],[Factura_Mensual_COP]]&gt;$D$6,NA(),Tabla1[[#This Row],[Factura_Mensual_COP]]&lt;$D$6,Tabla1[[#This Row],[Factura_Mensual_COP]])</f>
        <v>934538.27703410748</v>
      </c>
    </row>
    <row r="252" spans="1:11" x14ac:dyDescent="0.3">
      <c r="A252" s="1" t="s">
        <v>251</v>
      </c>
      <c r="B252" s="1" t="s">
        <v>459</v>
      </c>
      <c r="C252" s="3">
        <v>593.26757517622855</v>
      </c>
      <c r="D252" s="1">
        <v>6</v>
      </c>
      <c r="E252" s="1" t="s">
        <v>462</v>
      </c>
      <c r="F252" s="1">
        <v>519.3502672215933</v>
      </c>
      <c r="G252" s="2">
        <v>367825.89660926169</v>
      </c>
      <c r="H252" s="1" t="s">
        <v>467</v>
      </c>
      <c r="I252" s="3" cm="1">
        <f t="array" ref="I252">_xlfn.IFS(Tabla1[[#This Row],[Consumo_kWh_Mensual]]&lt;$B$5,NA(),Tabla1[[#This Row],[Consumo_kWh_Mensual]]&gt;$B$6,NA(),Tabla1[[#This Row],[Consumo_kWh_Mensual]]&lt;$B$6,Tabla1[[#This Row],[Consumo_kWh_Mensual]])</f>
        <v>593.26757517622855</v>
      </c>
      <c r="J252" s="3" cm="1">
        <f t="array" ref="J252">_xlfn.IFS(Tabla1[[#This Row],[Area_m2]]&lt;$C$5,NA(),Tabla1[[#This Row],[Area_m2]]&gt;$C$6,NA(),Tabla1[[#This Row],[Area_m2]]&lt;$C$6,Tabla1[[#This Row],[Area_m2]])</f>
        <v>519.3502672215933</v>
      </c>
      <c r="K252" s="2" cm="1">
        <f t="array" ref="K252">_xlfn.IFS(Tabla1[[#This Row],[Factura_Mensual_COP]]&lt;$D$5,NA(),Tabla1[[#This Row],[Factura_Mensual_COP]]&gt;$D$6,NA(),Tabla1[[#This Row],[Factura_Mensual_COP]]&lt;$D$6,Tabla1[[#This Row],[Factura_Mensual_COP]])</f>
        <v>367825.89660926169</v>
      </c>
    </row>
    <row r="253" spans="1:11" x14ac:dyDescent="0.3">
      <c r="A253" s="1" t="s">
        <v>252</v>
      </c>
      <c r="B253" s="1" t="s">
        <v>459</v>
      </c>
      <c r="C253" s="3">
        <v>1226.726837672056</v>
      </c>
      <c r="D253" s="1">
        <v>3</v>
      </c>
      <c r="E253" s="1" t="s">
        <v>465</v>
      </c>
      <c r="F253" s="1">
        <v>228.4314158224397</v>
      </c>
      <c r="G253" s="2">
        <v>760570.63935667486</v>
      </c>
      <c r="H253" s="1" t="s">
        <v>467</v>
      </c>
      <c r="I253" s="3" cm="1">
        <f t="array" ref="I253">_xlfn.IFS(Tabla1[[#This Row],[Consumo_kWh_Mensual]]&lt;$B$5,NA(),Tabla1[[#This Row],[Consumo_kWh_Mensual]]&gt;$B$6,NA(),Tabla1[[#This Row],[Consumo_kWh_Mensual]]&lt;$B$6,Tabla1[[#This Row],[Consumo_kWh_Mensual]])</f>
        <v>1226.726837672056</v>
      </c>
      <c r="J253" s="3" cm="1">
        <f t="array" ref="J253">_xlfn.IFS(Tabla1[[#This Row],[Area_m2]]&lt;$C$5,NA(),Tabla1[[#This Row],[Area_m2]]&gt;$C$6,NA(),Tabla1[[#This Row],[Area_m2]]&lt;$C$6,Tabla1[[#This Row],[Area_m2]])</f>
        <v>228.4314158224397</v>
      </c>
      <c r="K253" s="2" cm="1">
        <f t="array" ref="K253">_xlfn.IFS(Tabla1[[#This Row],[Factura_Mensual_COP]]&lt;$D$5,NA(),Tabla1[[#This Row],[Factura_Mensual_COP]]&gt;$D$6,NA(),Tabla1[[#This Row],[Factura_Mensual_COP]]&lt;$D$6,Tabla1[[#This Row],[Factura_Mensual_COP]])</f>
        <v>760570.63935667486</v>
      </c>
    </row>
    <row r="254" spans="1:11" x14ac:dyDescent="0.3">
      <c r="A254" s="1" t="s">
        <v>253</v>
      </c>
      <c r="B254" s="1" t="s">
        <v>459</v>
      </c>
      <c r="C254" s="3">
        <v>1462.718926814222</v>
      </c>
      <c r="D254" s="1">
        <v>5</v>
      </c>
      <c r="E254" s="1" t="s">
        <v>465</v>
      </c>
      <c r="F254" s="1">
        <v>338.81400841836711</v>
      </c>
      <c r="G254" s="2">
        <v>906885.73462481762</v>
      </c>
      <c r="H254" s="1" t="s">
        <v>467</v>
      </c>
      <c r="I254" s="3" cm="1">
        <f t="array" ref="I254">_xlfn.IFS(Tabla1[[#This Row],[Consumo_kWh_Mensual]]&lt;$B$5,NA(),Tabla1[[#This Row],[Consumo_kWh_Mensual]]&gt;$B$6,NA(),Tabla1[[#This Row],[Consumo_kWh_Mensual]]&lt;$B$6,Tabla1[[#This Row],[Consumo_kWh_Mensual]])</f>
        <v>1462.718926814222</v>
      </c>
      <c r="J254" s="3" cm="1">
        <f t="array" ref="J254">_xlfn.IFS(Tabla1[[#This Row],[Area_m2]]&lt;$C$5,NA(),Tabla1[[#This Row],[Area_m2]]&gt;$C$6,NA(),Tabla1[[#This Row],[Area_m2]]&lt;$C$6,Tabla1[[#This Row],[Area_m2]])</f>
        <v>338.81400841836711</v>
      </c>
      <c r="K254" s="2" cm="1">
        <f t="array" ref="K254">_xlfn.IFS(Tabla1[[#This Row],[Factura_Mensual_COP]]&lt;$D$5,NA(),Tabla1[[#This Row],[Factura_Mensual_COP]]&gt;$D$6,NA(),Tabla1[[#This Row],[Factura_Mensual_COP]]&lt;$D$6,Tabla1[[#This Row],[Factura_Mensual_COP]])</f>
        <v>906885.73462481762</v>
      </c>
    </row>
    <row r="255" spans="1:11" x14ac:dyDescent="0.3">
      <c r="A255" s="1" t="s">
        <v>254</v>
      </c>
      <c r="B255" s="1" t="s">
        <v>459</v>
      </c>
      <c r="C255" s="3">
        <v>930.11507976077769</v>
      </c>
      <c r="D255" s="1">
        <v>4</v>
      </c>
      <c r="E255" s="1" t="s">
        <v>462</v>
      </c>
      <c r="F255" s="1">
        <v>371.17046364987488</v>
      </c>
      <c r="G255" s="2">
        <v>576671.34945168218</v>
      </c>
      <c r="H255" s="1" t="s">
        <v>467</v>
      </c>
      <c r="I255" s="3" cm="1">
        <f t="array" ref="I255">_xlfn.IFS(Tabla1[[#This Row],[Consumo_kWh_Mensual]]&lt;$B$5,NA(),Tabla1[[#This Row],[Consumo_kWh_Mensual]]&gt;$B$6,NA(),Tabla1[[#This Row],[Consumo_kWh_Mensual]]&lt;$B$6,Tabla1[[#This Row],[Consumo_kWh_Mensual]])</f>
        <v>930.11507976077769</v>
      </c>
      <c r="J255" s="3" cm="1">
        <f t="array" ref="J255">_xlfn.IFS(Tabla1[[#This Row],[Area_m2]]&lt;$C$5,NA(),Tabla1[[#This Row],[Area_m2]]&gt;$C$6,NA(),Tabla1[[#This Row],[Area_m2]]&lt;$C$6,Tabla1[[#This Row],[Area_m2]])</f>
        <v>371.17046364987488</v>
      </c>
      <c r="K255" s="2" cm="1">
        <f t="array" ref="K255">_xlfn.IFS(Tabla1[[#This Row],[Factura_Mensual_COP]]&lt;$D$5,NA(),Tabla1[[#This Row],[Factura_Mensual_COP]]&gt;$D$6,NA(),Tabla1[[#This Row],[Factura_Mensual_COP]]&lt;$D$6,Tabla1[[#This Row],[Factura_Mensual_COP]])</f>
        <v>576671.34945168218</v>
      </c>
    </row>
    <row r="256" spans="1:11" x14ac:dyDescent="0.3">
      <c r="A256" s="1" t="s">
        <v>255</v>
      </c>
      <c r="B256" s="1" t="s">
        <v>459</v>
      </c>
      <c r="C256" s="3">
        <v>874.68519678262726</v>
      </c>
      <c r="D256" s="1">
        <v>6</v>
      </c>
      <c r="E256" s="1" t="s">
        <v>462</v>
      </c>
      <c r="F256" s="1">
        <v>385.23843000522811</v>
      </c>
      <c r="G256" s="2">
        <v>542304.82200522895</v>
      </c>
      <c r="H256" s="1" t="s">
        <v>467</v>
      </c>
      <c r="I256" s="3" cm="1">
        <f t="array" ref="I256">_xlfn.IFS(Tabla1[[#This Row],[Consumo_kWh_Mensual]]&lt;$B$5,NA(),Tabla1[[#This Row],[Consumo_kWh_Mensual]]&gt;$B$6,NA(),Tabla1[[#This Row],[Consumo_kWh_Mensual]]&lt;$B$6,Tabla1[[#This Row],[Consumo_kWh_Mensual]])</f>
        <v>874.68519678262726</v>
      </c>
      <c r="J256" s="3" cm="1">
        <f t="array" ref="J256">_xlfn.IFS(Tabla1[[#This Row],[Area_m2]]&lt;$C$5,NA(),Tabla1[[#This Row],[Area_m2]]&gt;$C$6,NA(),Tabla1[[#This Row],[Area_m2]]&lt;$C$6,Tabla1[[#This Row],[Area_m2]])</f>
        <v>385.23843000522811</v>
      </c>
      <c r="K256" s="2" cm="1">
        <f t="array" ref="K256">_xlfn.IFS(Tabla1[[#This Row],[Factura_Mensual_COP]]&lt;$D$5,NA(),Tabla1[[#This Row],[Factura_Mensual_COP]]&gt;$D$6,NA(),Tabla1[[#This Row],[Factura_Mensual_COP]]&lt;$D$6,Tabla1[[#This Row],[Factura_Mensual_COP]])</f>
        <v>542304.82200522895</v>
      </c>
    </row>
    <row r="257" spans="1:11" x14ac:dyDescent="0.3">
      <c r="A257" s="1" t="s">
        <v>256</v>
      </c>
      <c r="B257" s="1" t="s">
        <v>459</v>
      </c>
      <c r="C257" s="3">
        <v>842.71681603241746</v>
      </c>
      <c r="D257" s="1">
        <v>5</v>
      </c>
      <c r="E257" s="1" t="s">
        <v>463</v>
      </c>
      <c r="F257" s="1">
        <v>255.58208006969909</v>
      </c>
      <c r="G257" s="2">
        <v>522484.42594009882</v>
      </c>
      <c r="H257" s="1" t="s">
        <v>467</v>
      </c>
      <c r="I257" s="3" cm="1">
        <f t="array" ref="I257">_xlfn.IFS(Tabla1[[#This Row],[Consumo_kWh_Mensual]]&lt;$B$5,NA(),Tabla1[[#This Row],[Consumo_kWh_Mensual]]&gt;$B$6,NA(),Tabla1[[#This Row],[Consumo_kWh_Mensual]]&lt;$B$6,Tabla1[[#This Row],[Consumo_kWh_Mensual]])</f>
        <v>842.71681603241746</v>
      </c>
      <c r="J257" s="3" cm="1">
        <f t="array" ref="J257">_xlfn.IFS(Tabla1[[#This Row],[Area_m2]]&lt;$C$5,NA(),Tabla1[[#This Row],[Area_m2]]&gt;$C$6,NA(),Tabla1[[#This Row],[Area_m2]]&lt;$C$6,Tabla1[[#This Row],[Area_m2]])</f>
        <v>255.58208006969909</v>
      </c>
      <c r="K257" s="2" cm="1">
        <f t="array" ref="K257">_xlfn.IFS(Tabla1[[#This Row],[Factura_Mensual_COP]]&lt;$D$5,NA(),Tabla1[[#This Row],[Factura_Mensual_COP]]&gt;$D$6,NA(),Tabla1[[#This Row],[Factura_Mensual_COP]]&lt;$D$6,Tabla1[[#This Row],[Factura_Mensual_COP]])</f>
        <v>522484.42594009882</v>
      </c>
    </row>
    <row r="258" spans="1:11" x14ac:dyDescent="0.3">
      <c r="A258" s="1" t="s">
        <v>257</v>
      </c>
      <c r="B258" s="1" t="s">
        <v>459</v>
      </c>
      <c r="C258" s="3">
        <v>345.45390246003132</v>
      </c>
      <c r="D258" s="1">
        <v>5</v>
      </c>
      <c r="E258" s="1" t="s">
        <v>465</v>
      </c>
      <c r="F258" s="1">
        <v>159.3120800004682</v>
      </c>
      <c r="G258" s="2">
        <v>214181.41952521939</v>
      </c>
      <c r="H258" s="1" t="s">
        <v>467</v>
      </c>
      <c r="I258" s="3" cm="1">
        <f t="array" ref="I258">_xlfn.IFS(Tabla1[[#This Row],[Consumo_kWh_Mensual]]&lt;$B$5,NA(),Tabla1[[#This Row],[Consumo_kWh_Mensual]]&gt;$B$6,NA(),Tabla1[[#This Row],[Consumo_kWh_Mensual]]&lt;$B$6,Tabla1[[#This Row],[Consumo_kWh_Mensual]])</f>
        <v>345.45390246003132</v>
      </c>
      <c r="J258" s="3" cm="1">
        <f t="array" ref="J258">_xlfn.IFS(Tabla1[[#This Row],[Area_m2]]&lt;$C$5,NA(),Tabla1[[#This Row],[Area_m2]]&gt;$C$6,NA(),Tabla1[[#This Row],[Area_m2]]&lt;$C$6,Tabla1[[#This Row],[Area_m2]])</f>
        <v>159.3120800004682</v>
      </c>
      <c r="K258" s="2" cm="1">
        <f t="array" ref="K258">_xlfn.IFS(Tabla1[[#This Row],[Factura_Mensual_COP]]&lt;$D$5,NA(),Tabla1[[#This Row],[Factura_Mensual_COP]]&gt;$D$6,NA(),Tabla1[[#This Row],[Factura_Mensual_COP]]&lt;$D$6,Tabla1[[#This Row],[Factura_Mensual_COP]])</f>
        <v>214181.41952521939</v>
      </c>
    </row>
    <row r="259" spans="1:11" x14ac:dyDescent="0.3">
      <c r="A259" s="1" t="s">
        <v>258</v>
      </c>
      <c r="B259" s="1" t="s">
        <v>459</v>
      </c>
      <c r="C259" s="3">
        <v>759.89185357341148</v>
      </c>
      <c r="D259" s="1">
        <v>4</v>
      </c>
      <c r="E259" s="1" t="s">
        <v>463</v>
      </c>
      <c r="F259" s="1">
        <v>235.61704666717401</v>
      </c>
      <c r="G259" s="2">
        <v>471132.94921551511</v>
      </c>
      <c r="H259" s="1" t="s">
        <v>467</v>
      </c>
      <c r="I259" s="3" cm="1">
        <f t="array" ref="I259">_xlfn.IFS(Tabla1[[#This Row],[Consumo_kWh_Mensual]]&lt;$B$5,NA(),Tabla1[[#This Row],[Consumo_kWh_Mensual]]&gt;$B$6,NA(),Tabla1[[#This Row],[Consumo_kWh_Mensual]]&lt;$B$6,Tabla1[[#This Row],[Consumo_kWh_Mensual]])</f>
        <v>759.89185357341148</v>
      </c>
      <c r="J259" s="3" cm="1">
        <f t="array" ref="J259">_xlfn.IFS(Tabla1[[#This Row],[Area_m2]]&lt;$C$5,NA(),Tabla1[[#This Row],[Area_m2]]&gt;$C$6,NA(),Tabla1[[#This Row],[Area_m2]]&lt;$C$6,Tabla1[[#This Row],[Area_m2]])</f>
        <v>235.61704666717401</v>
      </c>
      <c r="K259" s="2" cm="1">
        <f t="array" ref="K259">_xlfn.IFS(Tabla1[[#This Row],[Factura_Mensual_COP]]&lt;$D$5,NA(),Tabla1[[#This Row],[Factura_Mensual_COP]]&gt;$D$6,NA(),Tabla1[[#This Row],[Factura_Mensual_COP]]&lt;$D$6,Tabla1[[#This Row],[Factura_Mensual_COP]])</f>
        <v>471132.94921551511</v>
      </c>
    </row>
    <row r="260" spans="1:11" x14ac:dyDescent="0.3">
      <c r="A260" s="1" t="s">
        <v>259</v>
      </c>
      <c r="B260" s="1" t="s">
        <v>459</v>
      </c>
      <c r="C260" s="3">
        <v>1050.161828059551</v>
      </c>
      <c r="D260" s="1">
        <v>4</v>
      </c>
      <c r="E260" s="1" t="s">
        <v>461</v>
      </c>
      <c r="F260" s="1">
        <v>429.11758565819548</v>
      </c>
      <c r="G260" s="2">
        <v>651100.33339692187</v>
      </c>
      <c r="H260" s="1" t="s">
        <v>467</v>
      </c>
      <c r="I260" s="3" cm="1">
        <f t="array" ref="I260">_xlfn.IFS(Tabla1[[#This Row],[Consumo_kWh_Mensual]]&lt;$B$5,NA(),Tabla1[[#This Row],[Consumo_kWh_Mensual]]&gt;$B$6,NA(),Tabla1[[#This Row],[Consumo_kWh_Mensual]]&lt;$B$6,Tabla1[[#This Row],[Consumo_kWh_Mensual]])</f>
        <v>1050.161828059551</v>
      </c>
      <c r="J260" s="3" cm="1">
        <f t="array" ref="J260">_xlfn.IFS(Tabla1[[#This Row],[Area_m2]]&lt;$C$5,NA(),Tabla1[[#This Row],[Area_m2]]&gt;$C$6,NA(),Tabla1[[#This Row],[Area_m2]]&lt;$C$6,Tabla1[[#This Row],[Area_m2]])</f>
        <v>429.11758565819548</v>
      </c>
      <c r="K260" s="2" cm="1">
        <f t="array" ref="K260">_xlfn.IFS(Tabla1[[#This Row],[Factura_Mensual_COP]]&lt;$D$5,NA(),Tabla1[[#This Row],[Factura_Mensual_COP]]&gt;$D$6,NA(),Tabla1[[#This Row],[Factura_Mensual_COP]]&lt;$D$6,Tabla1[[#This Row],[Factura_Mensual_COP]])</f>
        <v>651100.33339692187</v>
      </c>
    </row>
    <row r="261" spans="1:11" x14ac:dyDescent="0.3">
      <c r="A261" s="1" t="s">
        <v>260</v>
      </c>
      <c r="B261" s="1" t="s">
        <v>459</v>
      </c>
      <c r="C261" s="3">
        <v>839.59453378396563</v>
      </c>
      <c r="D261" s="1">
        <v>4</v>
      </c>
      <c r="E261" s="1" t="s">
        <v>463</v>
      </c>
      <c r="F261" s="1">
        <v>318.73717860292157</v>
      </c>
      <c r="G261" s="2">
        <v>520548.6109460587</v>
      </c>
      <c r="H261" s="1" t="s">
        <v>467</v>
      </c>
      <c r="I261" s="3" cm="1">
        <f t="array" ref="I261">_xlfn.IFS(Tabla1[[#This Row],[Consumo_kWh_Mensual]]&lt;$B$5,NA(),Tabla1[[#This Row],[Consumo_kWh_Mensual]]&gt;$B$6,NA(),Tabla1[[#This Row],[Consumo_kWh_Mensual]]&lt;$B$6,Tabla1[[#This Row],[Consumo_kWh_Mensual]])</f>
        <v>839.59453378396563</v>
      </c>
      <c r="J261" s="3" cm="1">
        <f t="array" ref="J261">_xlfn.IFS(Tabla1[[#This Row],[Area_m2]]&lt;$C$5,NA(),Tabla1[[#This Row],[Area_m2]]&gt;$C$6,NA(),Tabla1[[#This Row],[Area_m2]]&lt;$C$6,Tabla1[[#This Row],[Area_m2]])</f>
        <v>318.73717860292157</v>
      </c>
      <c r="K261" s="2" cm="1">
        <f t="array" ref="K261">_xlfn.IFS(Tabla1[[#This Row],[Factura_Mensual_COP]]&lt;$D$5,NA(),Tabla1[[#This Row],[Factura_Mensual_COP]]&gt;$D$6,NA(),Tabla1[[#This Row],[Factura_Mensual_COP]]&lt;$D$6,Tabla1[[#This Row],[Factura_Mensual_COP]])</f>
        <v>520548.6109460587</v>
      </c>
    </row>
    <row r="262" spans="1:11" x14ac:dyDescent="0.3">
      <c r="A262" s="1" t="s">
        <v>261</v>
      </c>
      <c r="B262" s="1" t="s">
        <v>459</v>
      </c>
      <c r="C262" s="3">
        <v>1145.2967195429751</v>
      </c>
      <c r="D262" s="1">
        <v>6</v>
      </c>
      <c r="E262" s="1" t="s">
        <v>462</v>
      </c>
      <c r="F262" s="1">
        <v>282.88089246195932</v>
      </c>
      <c r="G262" s="2">
        <v>710083.96611664456</v>
      </c>
      <c r="H262" s="1" t="s">
        <v>467</v>
      </c>
      <c r="I262" s="3" cm="1">
        <f t="array" ref="I262">_xlfn.IFS(Tabla1[[#This Row],[Consumo_kWh_Mensual]]&lt;$B$5,NA(),Tabla1[[#This Row],[Consumo_kWh_Mensual]]&gt;$B$6,NA(),Tabla1[[#This Row],[Consumo_kWh_Mensual]]&lt;$B$6,Tabla1[[#This Row],[Consumo_kWh_Mensual]])</f>
        <v>1145.2967195429751</v>
      </c>
      <c r="J262" s="3" cm="1">
        <f t="array" ref="J262">_xlfn.IFS(Tabla1[[#This Row],[Area_m2]]&lt;$C$5,NA(),Tabla1[[#This Row],[Area_m2]]&gt;$C$6,NA(),Tabla1[[#This Row],[Area_m2]]&lt;$C$6,Tabla1[[#This Row],[Area_m2]])</f>
        <v>282.88089246195932</v>
      </c>
      <c r="K262" s="2" cm="1">
        <f t="array" ref="K262">_xlfn.IFS(Tabla1[[#This Row],[Factura_Mensual_COP]]&lt;$D$5,NA(),Tabla1[[#This Row],[Factura_Mensual_COP]]&gt;$D$6,NA(),Tabla1[[#This Row],[Factura_Mensual_COP]]&lt;$D$6,Tabla1[[#This Row],[Factura_Mensual_COP]])</f>
        <v>710083.96611664456</v>
      </c>
    </row>
    <row r="263" spans="1:11" x14ac:dyDescent="0.3">
      <c r="A263" s="1" t="s">
        <v>262</v>
      </c>
      <c r="B263" s="1" t="s">
        <v>459</v>
      </c>
      <c r="C263" s="3">
        <v>820.87012977900304</v>
      </c>
      <c r="D263" s="1">
        <v>4</v>
      </c>
      <c r="E263" s="1" t="s">
        <v>461</v>
      </c>
      <c r="F263" s="1">
        <v>304.34551091633892</v>
      </c>
      <c r="G263" s="2">
        <v>508939.48046298191</v>
      </c>
      <c r="H263" s="1" t="s">
        <v>467</v>
      </c>
      <c r="I263" s="3" cm="1">
        <f t="array" ref="I263">_xlfn.IFS(Tabla1[[#This Row],[Consumo_kWh_Mensual]]&lt;$B$5,NA(),Tabla1[[#This Row],[Consumo_kWh_Mensual]]&gt;$B$6,NA(),Tabla1[[#This Row],[Consumo_kWh_Mensual]]&lt;$B$6,Tabla1[[#This Row],[Consumo_kWh_Mensual]])</f>
        <v>820.87012977900304</v>
      </c>
      <c r="J263" s="3" cm="1">
        <f t="array" ref="J263">_xlfn.IFS(Tabla1[[#This Row],[Area_m2]]&lt;$C$5,NA(),Tabla1[[#This Row],[Area_m2]]&gt;$C$6,NA(),Tabla1[[#This Row],[Area_m2]]&lt;$C$6,Tabla1[[#This Row],[Area_m2]])</f>
        <v>304.34551091633892</v>
      </c>
      <c r="K263" s="2" cm="1">
        <f t="array" ref="K263">_xlfn.IFS(Tabla1[[#This Row],[Factura_Mensual_COP]]&lt;$D$5,NA(),Tabla1[[#This Row],[Factura_Mensual_COP]]&gt;$D$6,NA(),Tabla1[[#This Row],[Factura_Mensual_COP]]&lt;$D$6,Tabla1[[#This Row],[Factura_Mensual_COP]])</f>
        <v>508939.48046298191</v>
      </c>
    </row>
    <row r="264" spans="1:11" x14ac:dyDescent="0.3">
      <c r="A264" s="1" t="s">
        <v>263</v>
      </c>
      <c r="B264" s="1" t="s">
        <v>459</v>
      </c>
      <c r="C264" s="3">
        <v>1200.130874315091</v>
      </c>
      <c r="D264" s="1">
        <v>4</v>
      </c>
      <c r="E264" s="1" t="s">
        <v>464</v>
      </c>
      <c r="F264" s="1">
        <v>429.68868462301731</v>
      </c>
      <c r="G264" s="2">
        <v>744081.14207535621</v>
      </c>
      <c r="H264" s="1" t="s">
        <v>467</v>
      </c>
      <c r="I264" s="3" cm="1">
        <f t="array" ref="I264">_xlfn.IFS(Tabla1[[#This Row],[Consumo_kWh_Mensual]]&lt;$B$5,NA(),Tabla1[[#This Row],[Consumo_kWh_Mensual]]&gt;$B$6,NA(),Tabla1[[#This Row],[Consumo_kWh_Mensual]]&lt;$B$6,Tabla1[[#This Row],[Consumo_kWh_Mensual]])</f>
        <v>1200.130874315091</v>
      </c>
      <c r="J264" s="3" cm="1">
        <f t="array" ref="J264">_xlfn.IFS(Tabla1[[#This Row],[Area_m2]]&lt;$C$5,NA(),Tabla1[[#This Row],[Area_m2]]&gt;$C$6,NA(),Tabla1[[#This Row],[Area_m2]]&lt;$C$6,Tabla1[[#This Row],[Area_m2]])</f>
        <v>429.68868462301731</v>
      </c>
      <c r="K264" s="2" cm="1">
        <f t="array" ref="K264">_xlfn.IFS(Tabla1[[#This Row],[Factura_Mensual_COP]]&lt;$D$5,NA(),Tabla1[[#This Row],[Factura_Mensual_COP]]&gt;$D$6,NA(),Tabla1[[#This Row],[Factura_Mensual_COP]]&lt;$D$6,Tabla1[[#This Row],[Factura_Mensual_COP]])</f>
        <v>744081.14207535621</v>
      </c>
    </row>
    <row r="265" spans="1:11" x14ac:dyDescent="0.3">
      <c r="A265" s="1" t="s">
        <v>264</v>
      </c>
      <c r="B265" s="1" t="s">
        <v>459</v>
      </c>
      <c r="C265" s="3">
        <v>811.53654217146675</v>
      </c>
      <c r="D265" s="1">
        <v>3</v>
      </c>
      <c r="E265" s="1" t="s">
        <v>464</v>
      </c>
      <c r="F265" s="1">
        <v>259.9088026177144</v>
      </c>
      <c r="G265" s="2">
        <v>503152.6561463094</v>
      </c>
      <c r="H265" s="1" t="s">
        <v>467</v>
      </c>
      <c r="I265" s="3" cm="1">
        <f t="array" ref="I265">_xlfn.IFS(Tabla1[[#This Row],[Consumo_kWh_Mensual]]&lt;$B$5,NA(),Tabla1[[#This Row],[Consumo_kWh_Mensual]]&gt;$B$6,NA(),Tabla1[[#This Row],[Consumo_kWh_Mensual]]&lt;$B$6,Tabla1[[#This Row],[Consumo_kWh_Mensual]])</f>
        <v>811.53654217146675</v>
      </c>
      <c r="J265" s="3" cm="1">
        <f t="array" ref="J265">_xlfn.IFS(Tabla1[[#This Row],[Area_m2]]&lt;$C$5,NA(),Tabla1[[#This Row],[Area_m2]]&gt;$C$6,NA(),Tabla1[[#This Row],[Area_m2]]&lt;$C$6,Tabla1[[#This Row],[Area_m2]])</f>
        <v>259.9088026177144</v>
      </c>
      <c r="K265" s="2" cm="1">
        <f t="array" ref="K265">_xlfn.IFS(Tabla1[[#This Row],[Factura_Mensual_COP]]&lt;$D$5,NA(),Tabla1[[#This Row],[Factura_Mensual_COP]]&gt;$D$6,NA(),Tabla1[[#This Row],[Factura_Mensual_COP]]&lt;$D$6,Tabla1[[#This Row],[Factura_Mensual_COP]])</f>
        <v>503152.6561463094</v>
      </c>
    </row>
    <row r="266" spans="1:11" x14ac:dyDescent="0.3">
      <c r="A266" s="1" t="s">
        <v>265</v>
      </c>
      <c r="B266" s="1" t="s">
        <v>459</v>
      </c>
      <c r="C266" s="3">
        <v>658.78386180804466</v>
      </c>
      <c r="D266" s="1">
        <v>3</v>
      </c>
      <c r="E266" s="1" t="s">
        <v>465</v>
      </c>
      <c r="F266" s="1">
        <v>395.12132248860422</v>
      </c>
      <c r="G266" s="2">
        <v>408445.99432098772</v>
      </c>
      <c r="H266" s="1" t="s">
        <v>467</v>
      </c>
      <c r="I266" s="3" cm="1">
        <f t="array" ref="I266">_xlfn.IFS(Tabla1[[#This Row],[Consumo_kWh_Mensual]]&lt;$B$5,NA(),Tabla1[[#This Row],[Consumo_kWh_Mensual]]&gt;$B$6,NA(),Tabla1[[#This Row],[Consumo_kWh_Mensual]]&lt;$B$6,Tabla1[[#This Row],[Consumo_kWh_Mensual]])</f>
        <v>658.78386180804466</v>
      </c>
      <c r="J266" s="3" cm="1">
        <f t="array" ref="J266">_xlfn.IFS(Tabla1[[#This Row],[Area_m2]]&lt;$C$5,NA(),Tabla1[[#This Row],[Area_m2]]&gt;$C$6,NA(),Tabla1[[#This Row],[Area_m2]]&lt;$C$6,Tabla1[[#This Row],[Area_m2]])</f>
        <v>395.12132248860422</v>
      </c>
      <c r="K266" s="2" cm="1">
        <f t="array" ref="K266">_xlfn.IFS(Tabla1[[#This Row],[Factura_Mensual_COP]]&lt;$D$5,NA(),Tabla1[[#This Row],[Factura_Mensual_COP]]&gt;$D$6,NA(),Tabla1[[#This Row],[Factura_Mensual_COP]]&lt;$D$6,Tabla1[[#This Row],[Factura_Mensual_COP]])</f>
        <v>408445.99432098772</v>
      </c>
    </row>
    <row r="267" spans="1:11" x14ac:dyDescent="0.3">
      <c r="A267" s="1" t="s">
        <v>266</v>
      </c>
      <c r="B267" s="1" t="s">
        <v>459</v>
      </c>
      <c r="C267" s="3">
        <v>1600.5094638581329</v>
      </c>
      <c r="D267" s="1">
        <v>4</v>
      </c>
      <c r="E267" s="1" t="s">
        <v>462</v>
      </c>
      <c r="F267" s="1">
        <v>337.56966315004041</v>
      </c>
      <c r="G267" s="2">
        <v>992315.86759204231</v>
      </c>
      <c r="H267" s="1" t="s">
        <v>467</v>
      </c>
      <c r="I267" s="3" cm="1">
        <f t="array" ref="I267">_xlfn.IFS(Tabla1[[#This Row],[Consumo_kWh_Mensual]]&lt;$B$5,NA(),Tabla1[[#This Row],[Consumo_kWh_Mensual]]&gt;$B$6,NA(),Tabla1[[#This Row],[Consumo_kWh_Mensual]]&lt;$B$6,Tabla1[[#This Row],[Consumo_kWh_Mensual]])</f>
        <v>1600.5094638581329</v>
      </c>
      <c r="J267" s="3" cm="1">
        <f t="array" ref="J267">_xlfn.IFS(Tabla1[[#This Row],[Area_m2]]&lt;$C$5,NA(),Tabla1[[#This Row],[Area_m2]]&gt;$C$6,NA(),Tabla1[[#This Row],[Area_m2]]&lt;$C$6,Tabla1[[#This Row],[Area_m2]])</f>
        <v>337.56966315004041</v>
      </c>
      <c r="K267" s="2" cm="1">
        <f t="array" ref="K267">_xlfn.IFS(Tabla1[[#This Row],[Factura_Mensual_COP]]&lt;$D$5,NA(),Tabla1[[#This Row],[Factura_Mensual_COP]]&gt;$D$6,NA(),Tabla1[[#This Row],[Factura_Mensual_COP]]&lt;$D$6,Tabla1[[#This Row],[Factura_Mensual_COP]])</f>
        <v>992315.86759204231</v>
      </c>
    </row>
    <row r="268" spans="1:11" x14ac:dyDescent="0.3">
      <c r="A268" s="1" t="s">
        <v>267</v>
      </c>
      <c r="B268" s="1" t="s">
        <v>459</v>
      </c>
      <c r="C268" s="3">
        <v>1276.151274396957</v>
      </c>
      <c r="D268" s="1">
        <v>5</v>
      </c>
      <c r="E268" s="1" t="s">
        <v>462</v>
      </c>
      <c r="F268" s="1">
        <v>254.34029650004189</v>
      </c>
      <c r="G268" s="2">
        <v>791213.79012611299</v>
      </c>
      <c r="H268" s="1" t="s">
        <v>467</v>
      </c>
      <c r="I268" s="3" cm="1">
        <f t="array" ref="I268">_xlfn.IFS(Tabla1[[#This Row],[Consumo_kWh_Mensual]]&lt;$B$5,NA(),Tabla1[[#This Row],[Consumo_kWh_Mensual]]&gt;$B$6,NA(),Tabla1[[#This Row],[Consumo_kWh_Mensual]]&lt;$B$6,Tabla1[[#This Row],[Consumo_kWh_Mensual]])</f>
        <v>1276.151274396957</v>
      </c>
      <c r="J268" s="3" cm="1">
        <f t="array" ref="J268">_xlfn.IFS(Tabla1[[#This Row],[Area_m2]]&lt;$C$5,NA(),Tabla1[[#This Row],[Area_m2]]&gt;$C$6,NA(),Tabla1[[#This Row],[Area_m2]]&lt;$C$6,Tabla1[[#This Row],[Area_m2]])</f>
        <v>254.34029650004189</v>
      </c>
      <c r="K268" s="2" cm="1">
        <f t="array" ref="K268">_xlfn.IFS(Tabla1[[#This Row],[Factura_Mensual_COP]]&lt;$D$5,NA(),Tabla1[[#This Row],[Factura_Mensual_COP]]&gt;$D$6,NA(),Tabla1[[#This Row],[Factura_Mensual_COP]]&lt;$D$6,Tabla1[[#This Row],[Factura_Mensual_COP]])</f>
        <v>791213.79012611299</v>
      </c>
    </row>
    <row r="269" spans="1:11" x14ac:dyDescent="0.3">
      <c r="A269" s="1" t="s">
        <v>268</v>
      </c>
      <c r="B269" s="1" t="s">
        <v>459</v>
      </c>
      <c r="C269" s="3">
        <v>684.33308671570865</v>
      </c>
      <c r="D269" s="1">
        <v>4</v>
      </c>
      <c r="E269" s="1" t="s">
        <v>465</v>
      </c>
      <c r="F269" s="1">
        <v>350.63454542044087</v>
      </c>
      <c r="G269" s="2">
        <v>424286.51376373938</v>
      </c>
      <c r="H269" s="1" t="s">
        <v>467</v>
      </c>
      <c r="I269" s="3" cm="1">
        <f t="array" ref="I269">_xlfn.IFS(Tabla1[[#This Row],[Consumo_kWh_Mensual]]&lt;$B$5,NA(),Tabla1[[#This Row],[Consumo_kWh_Mensual]]&gt;$B$6,NA(),Tabla1[[#This Row],[Consumo_kWh_Mensual]]&lt;$B$6,Tabla1[[#This Row],[Consumo_kWh_Mensual]])</f>
        <v>684.33308671570865</v>
      </c>
      <c r="J269" s="3" cm="1">
        <f t="array" ref="J269">_xlfn.IFS(Tabla1[[#This Row],[Area_m2]]&lt;$C$5,NA(),Tabla1[[#This Row],[Area_m2]]&gt;$C$6,NA(),Tabla1[[#This Row],[Area_m2]]&lt;$C$6,Tabla1[[#This Row],[Area_m2]])</f>
        <v>350.63454542044087</v>
      </c>
      <c r="K269" s="2" cm="1">
        <f t="array" ref="K269">_xlfn.IFS(Tabla1[[#This Row],[Factura_Mensual_COP]]&lt;$D$5,NA(),Tabla1[[#This Row],[Factura_Mensual_COP]]&gt;$D$6,NA(),Tabla1[[#This Row],[Factura_Mensual_COP]]&lt;$D$6,Tabla1[[#This Row],[Factura_Mensual_COP]])</f>
        <v>424286.51376373938</v>
      </c>
    </row>
    <row r="270" spans="1:11" x14ac:dyDescent="0.3">
      <c r="A270" s="1" t="s">
        <v>269</v>
      </c>
      <c r="B270" s="1" t="s">
        <v>459</v>
      </c>
      <c r="C270" s="3">
        <v>1314.251560399018</v>
      </c>
      <c r="D270" s="1">
        <v>3</v>
      </c>
      <c r="E270" s="1" t="s">
        <v>465</v>
      </c>
      <c r="F270" s="1">
        <v>443.67021384764178</v>
      </c>
      <c r="G270" s="2">
        <v>814835.96744739148</v>
      </c>
      <c r="H270" s="1" t="s">
        <v>467</v>
      </c>
      <c r="I270" s="3" cm="1">
        <f t="array" ref="I270">_xlfn.IFS(Tabla1[[#This Row],[Consumo_kWh_Mensual]]&lt;$B$5,NA(),Tabla1[[#This Row],[Consumo_kWh_Mensual]]&gt;$B$6,NA(),Tabla1[[#This Row],[Consumo_kWh_Mensual]]&lt;$B$6,Tabla1[[#This Row],[Consumo_kWh_Mensual]])</f>
        <v>1314.251560399018</v>
      </c>
      <c r="J270" s="3" cm="1">
        <f t="array" ref="J270">_xlfn.IFS(Tabla1[[#This Row],[Area_m2]]&lt;$C$5,NA(),Tabla1[[#This Row],[Area_m2]]&gt;$C$6,NA(),Tabla1[[#This Row],[Area_m2]]&lt;$C$6,Tabla1[[#This Row],[Area_m2]])</f>
        <v>443.67021384764178</v>
      </c>
      <c r="K270" s="2" cm="1">
        <f t="array" ref="K270">_xlfn.IFS(Tabla1[[#This Row],[Factura_Mensual_COP]]&lt;$D$5,NA(),Tabla1[[#This Row],[Factura_Mensual_COP]]&gt;$D$6,NA(),Tabla1[[#This Row],[Factura_Mensual_COP]]&lt;$D$6,Tabla1[[#This Row],[Factura_Mensual_COP]])</f>
        <v>814835.96744739148</v>
      </c>
    </row>
    <row r="271" spans="1:11" x14ac:dyDescent="0.3">
      <c r="A271" s="1" t="s">
        <v>270</v>
      </c>
      <c r="B271" s="1" t="s">
        <v>459</v>
      </c>
      <c r="C271" s="3">
        <v>401.85110763572777</v>
      </c>
      <c r="D271" s="1">
        <v>4</v>
      </c>
      <c r="E271" s="1" t="s">
        <v>462</v>
      </c>
      <c r="F271" s="1">
        <v>242.71551034128041</v>
      </c>
      <c r="G271" s="2">
        <v>249147.68673415121</v>
      </c>
      <c r="H271" s="1" t="s">
        <v>467</v>
      </c>
      <c r="I271" s="3" cm="1">
        <f t="array" ref="I271">_xlfn.IFS(Tabla1[[#This Row],[Consumo_kWh_Mensual]]&lt;$B$5,NA(),Tabla1[[#This Row],[Consumo_kWh_Mensual]]&gt;$B$6,NA(),Tabla1[[#This Row],[Consumo_kWh_Mensual]]&lt;$B$6,Tabla1[[#This Row],[Consumo_kWh_Mensual]])</f>
        <v>401.85110763572777</v>
      </c>
      <c r="J271" s="3" cm="1">
        <f t="array" ref="J271">_xlfn.IFS(Tabla1[[#This Row],[Area_m2]]&lt;$C$5,NA(),Tabla1[[#This Row],[Area_m2]]&gt;$C$6,NA(),Tabla1[[#This Row],[Area_m2]]&lt;$C$6,Tabla1[[#This Row],[Area_m2]])</f>
        <v>242.71551034128041</v>
      </c>
      <c r="K271" s="2" cm="1">
        <f t="array" ref="K271">_xlfn.IFS(Tabla1[[#This Row],[Factura_Mensual_COP]]&lt;$D$5,NA(),Tabla1[[#This Row],[Factura_Mensual_COP]]&gt;$D$6,NA(),Tabla1[[#This Row],[Factura_Mensual_COP]]&lt;$D$6,Tabla1[[#This Row],[Factura_Mensual_COP]])</f>
        <v>249147.68673415121</v>
      </c>
    </row>
    <row r="272" spans="1:11" x14ac:dyDescent="0.3">
      <c r="A272" s="1" t="s">
        <v>271</v>
      </c>
      <c r="B272" s="1" t="s">
        <v>459</v>
      </c>
      <c r="C272" s="3">
        <v>1013.049730836803</v>
      </c>
      <c r="D272" s="1">
        <v>5</v>
      </c>
      <c r="E272" s="1" t="s">
        <v>462</v>
      </c>
      <c r="F272" s="1">
        <v>386.68877231243772</v>
      </c>
      <c r="G272" s="2">
        <v>628090.83311881765</v>
      </c>
      <c r="H272" s="1" t="s">
        <v>467</v>
      </c>
      <c r="I272" s="3" cm="1">
        <f t="array" ref="I272">_xlfn.IFS(Tabla1[[#This Row],[Consumo_kWh_Mensual]]&lt;$B$5,NA(),Tabla1[[#This Row],[Consumo_kWh_Mensual]]&gt;$B$6,NA(),Tabla1[[#This Row],[Consumo_kWh_Mensual]]&lt;$B$6,Tabla1[[#This Row],[Consumo_kWh_Mensual]])</f>
        <v>1013.049730836803</v>
      </c>
      <c r="J272" s="3" cm="1">
        <f t="array" ref="J272">_xlfn.IFS(Tabla1[[#This Row],[Area_m2]]&lt;$C$5,NA(),Tabla1[[#This Row],[Area_m2]]&gt;$C$6,NA(),Tabla1[[#This Row],[Area_m2]]&lt;$C$6,Tabla1[[#This Row],[Area_m2]])</f>
        <v>386.68877231243772</v>
      </c>
      <c r="K272" s="2" cm="1">
        <f t="array" ref="K272">_xlfn.IFS(Tabla1[[#This Row],[Factura_Mensual_COP]]&lt;$D$5,NA(),Tabla1[[#This Row],[Factura_Mensual_COP]]&gt;$D$6,NA(),Tabla1[[#This Row],[Factura_Mensual_COP]]&lt;$D$6,Tabla1[[#This Row],[Factura_Mensual_COP]])</f>
        <v>628090.83311881765</v>
      </c>
    </row>
    <row r="273" spans="1:11" x14ac:dyDescent="0.3">
      <c r="A273" s="1" t="s">
        <v>272</v>
      </c>
      <c r="B273" s="1" t="s">
        <v>459</v>
      </c>
      <c r="C273" s="3">
        <v>560.31472003685451</v>
      </c>
      <c r="D273" s="1">
        <v>3</v>
      </c>
      <c r="E273" s="1" t="s">
        <v>462</v>
      </c>
      <c r="F273" s="1">
        <v>231.72687682002771</v>
      </c>
      <c r="G273" s="2">
        <v>347395.12642284977</v>
      </c>
      <c r="H273" s="1" t="s">
        <v>467</v>
      </c>
      <c r="I273" s="3" cm="1">
        <f t="array" ref="I273">_xlfn.IFS(Tabla1[[#This Row],[Consumo_kWh_Mensual]]&lt;$B$5,NA(),Tabla1[[#This Row],[Consumo_kWh_Mensual]]&gt;$B$6,NA(),Tabla1[[#This Row],[Consumo_kWh_Mensual]]&lt;$B$6,Tabla1[[#This Row],[Consumo_kWh_Mensual]])</f>
        <v>560.31472003685451</v>
      </c>
      <c r="J273" s="3" cm="1">
        <f t="array" ref="J273">_xlfn.IFS(Tabla1[[#This Row],[Area_m2]]&lt;$C$5,NA(),Tabla1[[#This Row],[Area_m2]]&gt;$C$6,NA(),Tabla1[[#This Row],[Area_m2]]&lt;$C$6,Tabla1[[#This Row],[Area_m2]])</f>
        <v>231.72687682002771</v>
      </c>
      <c r="K273" s="2" cm="1">
        <f t="array" ref="K273">_xlfn.IFS(Tabla1[[#This Row],[Factura_Mensual_COP]]&lt;$D$5,NA(),Tabla1[[#This Row],[Factura_Mensual_COP]]&gt;$D$6,NA(),Tabla1[[#This Row],[Factura_Mensual_COP]]&lt;$D$6,Tabla1[[#This Row],[Factura_Mensual_COP]])</f>
        <v>347395.12642284977</v>
      </c>
    </row>
    <row r="274" spans="1:11" x14ac:dyDescent="0.3">
      <c r="A274" s="1" t="s">
        <v>273</v>
      </c>
      <c r="B274" s="1" t="s">
        <v>459</v>
      </c>
      <c r="C274" s="3">
        <v>840.06190813786088</v>
      </c>
      <c r="D274" s="1">
        <v>3</v>
      </c>
      <c r="E274" s="1" t="s">
        <v>463</v>
      </c>
      <c r="F274" s="1">
        <v>443.56462908142299</v>
      </c>
      <c r="G274" s="2">
        <v>520838.38304547372</v>
      </c>
      <c r="H274" s="1" t="s">
        <v>467</v>
      </c>
      <c r="I274" s="3" cm="1">
        <f t="array" ref="I274">_xlfn.IFS(Tabla1[[#This Row],[Consumo_kWh_Mensual]]&lt;$B$5,NA(),Tabla1[[#This Row],[Consumo_kWh_Mensual]]&gt;$B$6,NA(),Tabla1[[#This Row],[Consumo_kWh_Mensual]]&lt;$B$6,Tabla1[[#This Row],[Consumo_kWh_Mensual]])</f>
        <v>840.06190813786088</v>
      </c>
      <c r="J274" s="3" cm="1">
        <f t="array" ref="J274">_xlfn.IFS(Tabla1[[#This Row],[Area_m2]]&lt;$C$5,NA(),Tabla1[[#This Row],[Area_m2]]&gt;$C$6,NA(),Tabla1[[#This Row],[Area_m2]]&lt;$C$6,Tabla1[[#This Row],[Area_m2]])</f>
        <v>443.56462908142299</v>
      </c>
      <c r="K274" s="2" cm="1">
        <f t="array" ref="K274">_xlfn.IFS(Tabla1[[#This Row],[Factura_Mensual_COP]]&lt;$D$5,NA(),Tabla1[[#This Row],[Factura_Mensual_COP]]&gt;$D$6,NA(),Tabla1[[#This Row],[Factura_Mensual_COP]]&lt;$D$6,Tabla1[[#This Row],[Factura_Mensual_COP]])</f>
        <v>520838.38304547372</v>
      </c>
    </row>
    <row r="275" spans="1:11" x14ac:dyDescent="0.3">
      <c r="A275" s="1" t="s">
        <v>274</v>
      </c>
      <c r="B275" s="1" t="s">
        <v>459</v>
      </c>
      <c r="C275" s="3">
        <v>862.9815084232871</v>
      </c>
      <c r="D275" s="1">
        <v>6</v>
      </c>
      <c r="E275" s="1" t="s">
        <v>462</v>
      </c>
      <c r="F275" s="1">
        <v>382.43787363486638</v>
      </c>
      <c r="G275" s="2">
        <v>535048.53522243805</v>
      </c>
      <c r="H275" s="1" t="s">
        <v>467</v>
      </c>
      <c r="I275" s="3" cm="1">
        <f t="array" ref="I275">_xlfn.IFS(Tabla1[[#This Row],[Consumo_kWh_Mensual]]&lt;$B$5,NA(),Tabla1[[#This Row],[Consumo_kWh_Mensual]]&gt;$B$6,NA(),Tabla1[[#This Row],[Consumo_kWh_Mensual]]&lt;$B$6,Tabla1[[#This Row],[Consumo_kWh_Mensual]])</f>
        <v>862.9815084232871</v>
      </c>
      <c r="J275" s="3" cm="1">
        <f t="array" ref="J275">_xlfn.IFS(Tabla1[[#This Row],[Area_m2]]&lt;$C$5,NA(),Tabla1[[#This Row],[Area_m2]]&gt;$C$6,NA(),Tabla1[[#This Row],[Area_m2]]&lt;$C$6,Tabla1[[#This Row],[Area_m2]])</f>
        <v>382.43787363486638</v>
      </c>
      <c r="K275" s="2" cm="1">
        <f t="array" ref="K275">_xlfn.IFS(Tabla1[[#This Row],[Factura_Mensual_COP]]&lt;$D$5,NA(),Tabla1[[#This Row],[Factura_Mensual_COP]]&gt;$D$6,NA(),Tabla1[[#This Row],[Factura_Mensual_COP]]&lt;$D$6,Tabla1[[#This Row],[Factura_Mensual_COP]])</f>
        <v>535048.53522243805</v>
      </c>
    </row>
    <row r="276" spans="1:11" x14ac:dyDescent="0.3">
      <c r="A276" s="1" t="s">
        <v>275</v>
      </c>
      <c r="B276" s="1" t="s">
        <v>459</v>
      </c>
      <c r="C276" s="3">
        <v>1247.162441136164</v>
      </c>
      <c r="D276" s="1">
        <v>5</v>
      </c>
      <c r="E276" s="1" t="s">
        <v>461</v>
      </c>
      <c r="F276" s="1">
        <v>209.45470862938441</v>
      </c>
      <c r="G276" s="2">
        <v>773240.71350442176</v>
      </c>
      <c r="H276" s="1" t="s">
        <v>467</v>
      </c>
      <c r="I276" s="3" cm="1">
        <f t="array" ref="I276">_xlfn.IFS(Tabla1[[#This Row],[Consumo_kWh_Mensual]]&lt;$B$5,NA(),Tabla1[[#This Row],[Consumo_kWh_Mensual]]&gt;$B$6,NA(),Tabla1[[#This Row],[Consumo_kWh_Mensual]]&lt;$B$6,Tabla1[[#This Row],[Consumo_kWh_Mensual]])</f>
        <v>1247.162441136164</v>
      </c>
      <c r="J276" s="3" cm="1">
        <f t="array" ref="J276">_xlfn.IFS(Tabla1[[#This Row],[Area_m2]]&lt;$C$5,NA(),Tabla1[[#This Row],[Area_m2]]&gt;$C$6,NA(),Tabla1[[#This Row],[Area_m2]]&lt;$C$6,Tabla1[[#This Row],[Area_m2]])</f>
        <v>209.45470862938441</v>
      </c>
      <c r="K276" s="2" cm="1">
        <f t="array" ref="K276">_xlfn.IFS(Tabla1[[#This Row],[Factura_Mensual_COP]]&lt;$D$5,NA(),Tabla1[[#This Row],[Factura_Mensual_COP]]&gt;$D$6,NA(),Tabla1[[#This Row],[Factura_Mensual_COP]]&lt;$D$6,Tabla1[[#This Row],[Factura_Mensual_COP]])</f>
        <v>773240.71350442176</v>
      </c>
    </row>
    <row r="277" spans="1:11" x14ac:dyDescent="0.3">
      <c r="A277" s="1" t="s">
        <v>276</v>
      </c>
      <c r="B277" s="1" t="s">
        <v>459</v>
      </c>
      <c r="C277" s="3">
        <v>897.20845038708899</v>
      </c>
      <c r="D277" s="1">
        <v>6</v>
      </c>
      <c r="E277" s="1" t="s">
        <v>463</v>
      </c>
      <c r="F277" s="1">
        <v>438.50564639273421</v>
      </c>
      <c r="G277" s="2">
        <v>556269.23923999513</v>
      </c>
      <c r="H277" s="1" t="s">
        <v>467</v>
      </c>
      <c r="I277" s="3" cm="1">
        <f t="array" ref="I277">_xlfn.IFS(Tabla1[[#This Row],[Consumo_kWh_Mensual]]&lt;$B$5,NA(),Tabla1[[#This Row],[Consumo_kWh_Mensual]]&gt;$B$6,NA(),Tabla1[[#This Row],[Consumo_kWh_Mensual]]&lt;$B$6,Tabla1[[#This Row],[Consumo_kWh_Mensual]])</f>
        <v>897.20845038708899</v>
      </c>
      <c r="J277" s="3" cm="1">
        <f t="array" ref="J277">_xlfn.IFS(Tabla1[[#This Row],[Area_m2]]&lt;$C$5,NA(),Tabla1[[#This Row],[Area_m2]]&gt;$C$6,NA(),Tabla1[[#This Row],[Area_m2]]&lt;$C$6,Tabla1[[#This Row],[Area_m2]])</f>
        <v>438.50564639273421</v>
      </c>
      <c r="K277" s="2" cm="1">
        <f t="array" ref="K277">_xlfn.IFS(Tabla1[[#This Row],[Factura_Mensual_COP]]&lt;$D$5,NA(),Tabla1[[#This Row],[Factura_Mensual_COP]]&gt;$D$6,NA(),Tabla1[[#This Row],[Factura_Mensual_COP]]&lt;$D$6,Tabla1[[#This Row],[Factura_Mensual_COP]])</f>
        <v>556269.23923999513</v>
      </c>
    </row>
    <row r="278" spans="1:11" x14ac:dyDescent="0.3">
      <c r="A278" s="1" t="s">
        <v>277</v>
      </c>
      <c r="B278" s="1" t="s">
        <v>459</v>
      </c>
      <c r="C278" s="3">
        <v>1096.144654359209</v>
      </c>
      <c r="D278" s="1">
        <v>5</v>
      </c>
      <c r="E278" s="1" t="s">
        <v>464</v>
      </c>
      <c r="F278" s="1">
        <v>340.58192248858381</v>
      </c>
      <c r="G278" s="2">
        <v>679609.68570270971</v>
      </c>
      <c r="H278" s="1" t="s">
        <v>467</v>
      </c>
      <c r="I278" s="3" cm="1">
        <f t="array" ref="I278">_xlfn.IFS(Tabla1[[#This Row],[Consumo_kWh_Mensual]]&lt;$B$5,NA(),Tabla1[[#This Row],[Consumo_kWh_Mensual]]&gt;$B$6,NA(),Tabla1[[#This Row],[Consumo_kWh_Mensual]]&lt;$B$6,Tabla1[[#This Row],[Consumo_kWh_Mensual]])</f>
        <v>1096.144654359209</v>
      </c>
      <c r="J278" s="3" cm="1">
        <f t="array" ref="J278">_xlfn.IFS(Tabla1[[#This Row],[Area_m2]]&lt;$C$5,NA(),Tabla1[[#This Row],[Area_m2]]&gt;$C$6,NA(),Tabla1[[#This Row],[Area_m2]]&lt;$C$6,Tabla1[[#This Row],[Area_m2]])</f>
        <v>340.58192248858381</v>
      </c>
      <c r="K278" s="2" cm="1">
        <f t="array" ref="K278">_xlfn.IFS(Tabla1[[#This Row],[Factura_Mensual_COP]]&lt;$D$5,NA(),Tabla1[[#This Row],[Factura_Mensual_COP]]&gt;$D$6,NA(),Tabla1[[#This Row],[Factura_Mensual_COP]]&lt;$D$6,Tabla1[[#This Row],[Factura_Mensual_COP]])</f>
        <v>679609.68570270971</v>
      </c>
    </row>
    <row r="279" spans="1:11" x14ac:dyDescent="0.3">
      <c r="A279" s="1" t="s">
        <v>278</v>
      </c>
      <c r="B279" s="1" t="s">
        <v>459</v>
      </c>
      <c r="C279" s="3">
        <v>945.34155076056516</v>
      </c>
      <c r="D279" s="1">
        <v>4</v>
      </c>
      <c r="E279" s="1" t="s">
        <v>461</v>
      </c>
      <c r="F279" s="1">
        <v>249.6386761560733</v>
      </c>
      <c r="G279" s="2">
        <v>586111.76147155045</v>
      </c>
      <c r="H279" s="1" t="s">
        <v>467</v>
      </c>
      <c r="I279" s="3" cm="1">
        <f t="array" ref="I279">_xlfn.IFS(Tabla1[[#This Row],[Consumo_kWh_Mensual]]&lt;$B$5,NA(),Tabla1[[#This Row],[Consumo_kWh_Mensual]]&gt;$B$6,NA(),Tabla1[[#This Row],[Consumo_kWh_Mensual]]&lt;$B$6,Tabla1[[#This Row],[Consumo_kWh_Mensual]])</f>
        <v>945.34155076056516</v>
      </c>
      <c r="J279" s="3" cm="1">
        <f t="array" ref="J279">_xlfn.IFS(Tabla1[[#This Row],[Area_m2]]&lt;$C$5,NA(),Tabla1[[#This Row],[Area_m2]]&gt;$C$6,NA(),Tabla1[[#This Row],[Area_m2]]&lt;$C$6,Tabla1[[#This Row],[Area_m2]])</f>
        <v>249.6386761560733</v>
      </c>
      <c r="K279" s="2" cm="1">
        <f t="array" ref="K279">_xlfn.IFS(Tabla1[[#This Row],[Factura_Mensual_COP]]&lt;$D$5,NA(),Tabla1[[#This Row],[Factura_Mensual_COP]]&gt;$D$6,NA(),Tabla1[[#This Row],[Factura_Mensual_COP]]&lt;$D$6,Tabla1[[#This Row],[Factura_Mensual_COP]])</f>
        <v>586111.76147155045</v>
      </c>
    </row>
    <row r="280" spans="1:11" x14ac:dyDescent="0.3">
      <c r="A280" s="1" t="s">
        <v>279</v>
      </c>
      <c r="B280" s="1" t="s">
        <v>459</v>
      </c>
      <c r="C280" s="3">
        <v>738.90298942081108</v>
      </c>
      <c r="D280" s="1">
        <v>5</v>
      </c>
      <c r="E280" s="1" t="s">
        <v>464</v>
      </c>
      <c r="F280" s="1">
        <v>233.31528101765869</v>
      </c>
      <c r="G280" s="2">
        <v>458119.85344090289</v>
      </c>
      <c r="H280" s="1" t="s">
        <v>467</v>
      </c>
      <c r="I280" s="3" cm="1">
        <f t="array" ref="I280">_xlfn.IFS(Tabla1[[#This Row],[Consumo_kWh_Mensual]]&lt;$B$5,NA(),Tabla1[[#This Row],[Consumo_kWh_Mensual]]&gt;$B$6,NA(),Tabla1[[#This Row],[Consumo_kWh_Mensual]]&lt;$B$6,Tabla1[[#This Row],[Consumo_kWh_Mensual]])</f>
        <v>738.90298942081108</v>
      </c>
      <c r="J280" s="3" cm="1">
        <f t="array" ref="J280">_xlfn.IFS(Tabla1[[#This Row],[Area_m2]]&lt;$C$5,NA(),Tabla1[[#This Row],[Area_m2]]&gt;$C$6,NA(),Tabla1[[#This Row],[Area_m2]]&lt;$C$6,Tabla1[[#This Row],[Area_m2]])</f>
        <v>233.31528101765869</v>
      </c>
      <c r="K280" s="2" cm="1">
        <f t="array" ref="K280">_xlfn.IFS(Tabla1[[#This Row],[Factura_Mensual_COP]]&lt;$D$5,NA(),Tabla1[[#This Row],[Factura_Mensual_COP]]&gt;$D$6,NA(),Tabla1[[#This Row],[Factura_Mensual_COP]]&lt;$D$6,Tabla1[[#This Row],[Factura_Mensual_COP]])</f>
        <v>458119.85344090289</v>
      </c>
    </row>
    <row r="281" spans="1:11" x14ac:dyDescent="0.3">
      <c r="A281" s="1" t="s">
        <v>280</v>
      </c>
      <c r="B281" s="1" t="s">
        <v>459</v>
      </c>
      <c r="C281" s="3">
        <v>975.4757664358001</v>
      </c>
      <c r="D281" s="1">
        <v>4</v>
      </c>
      <c r="E281" s="1" t="s">
        <v>464</v>
      </c>
      <c r="F281" s="1">
        <v>332.03296233907503</v>
      </c>
      <c r="G281" s="2">
        <v>604794.97519019607</v>
      </c>
      <c r="H281" s="1" t="s">
        <v>467</v>
      </c>
      <c r="I281" s="3" cm="1">
        <f t="array" ref="I281">_xlfn.IFS(Tabla1[[#This Row],[Consumo_kWh_Mensual]]&lt;$B$5,NA(),Tabla1[[#This Row],[Consumo_kWh_Mensual]]&gt;$B$6,NA(),Tabla1[[#This Row],[Consumo_kWh_Mensual]]&lt;$B$6,Tabla1[[#This Row],[Consumo_kWh_Mensual]])</f>
        <v>975.4757664358001</v>
      </c>
      <c r="J281" s="3" cm="1">
        <f t="array" ref="J281">_xlfn.IFS(Tabla1[[#This Row],[Area_m2]]&lt;$C$5,NA(),Tabla1[[#This Row],[Area_m2]]&gt;$C$6,NA(),Tabla1[[#This Row],[Area_m2]]&lt;$C$6,Tabla1[[#This Row],[Area_m2]])</f>
        <v>332.03296233907503</v>
      </c>
      <c r="K281" s="2" cm="1">
        <f t="array" ref="K281">_xlfn.IFS(Tabla1[[#This Row],[Factura_Mensual_COP]]&lt;$D$5,NA(),Tabla1[[#This Row],[Factura_Mensual_COP]]&gt;$D$6,NA(),Tabla1[[#This Row],[Factura_Mensual_COP]]&lt;$D$6,Tabla1[[#This Row],[Factura_Mensual_COP]])</f>
        <v>604794.97519019607</v>
      </c>
    </row>
    <row r="282" spans="1:11" x14ac:dyDescent="0.3">
      <c r="A282" s="1" t="s">
        <v>281</v>
      </c>
      <c r="B282" s="1" t="s">
        <v>459</v>
      </c>
      <c r="C282" s="3">
        <v>1095.3258087628151</v>
      </c>
      <c r="D282" s="1">
        <v>6</v>
      </c>
      <c r="E282" s="1" t="s">
        <v>465</v>
      </c>
      <c r="F282" s="1">
        <v>180.84855522805549</v>
      </c>
      <c r="G282" s="2">
        <v>679102.00143294525</v>
      </c>
      <c r="H282" s="1" t="s">
        <v>467</v>
      </c>
      <c r="I282" s="3" cm="1">
        <f t="array" ref="I282">_xlfn.IFS(Tabla1[[#This Row],[Consumo_kWh_Mensual]]&lt;$B$5,NA(),Tabla1[[#This Row],[Consumo_kWh_Mensual]]&gt;$B$6,NA(),Tabla1[[#This Row],[Consumo_kWh_Mensual]]&lt;$B$6,Tabla1[[#This Row],[Consumo_kWh_Mensual]])</f>
        <v>1095.3258087628151</v>
      </c>
      <c r="J282" s="3" cm="1">
        <f t="array" ref="J282">_xlfn.IFS(Tabla1[[#This Row],[Area_m2]]&lt;$C$5,NA(),Tabla1[[#This Row],[Area_m2]]&gt;$C$6,NA(),Tabla1[[#This Row],[Area_m2]]&lt;$C$6,Tabla1[[#This Row],[Area_m2]])</f>
        <v>180.84855522805549</v>
      </c>
      <c r="K282" s="2" cm="1">
        <f t="array" ref="K282">_xlfn.IFS(Tabla1[[#This Row],[Factura_Mensual_COP]]&lt;$D$5,NA(),Tabla1[[#This Row],[Factura_Mensual_COP]]&gt;$D$6,NA(),Tabla1[[#This Row],[Factura_Mensual_COP]]&lt;$D$6,Tabla1[[#This Row],[Factura_Mensual_COP]])</f>
        <v>679102.00143294525</v>
      </c>
    </row>
    <row r="283" spans="1:11" x14ac:dyDescent="0.3">
      <c r="A283" s="1" t="s">
        <v>282</v>
      </c>
      <c r="B283" s="1" t="s">
        <v>459</v>
      </c>
      <c r="C283" s="3">
        <v>765.06729962942393</v>
      </c>
      <c r="D283" s="1">
        <v>3</v>
      </c>
      <c r="E283" s="1" t="s">
        <v>461</v>
      </c>
      <c r="F283" s="1">
        <v>229.43781270340571</v>
      </c>
      <c r="G283" s="2">
        <v>474341.72577024292</v>
      </c>
      <c r="H283" s="1" t="s">
        <v>467</v>
      </c>
      <c r="I283" s="3" cm="1">
        <f t="array" ref="I283">_xlfn.IFS(Tabla1[[#This Row],[Consumo_kWh_Mensual]]&lt;$B$5,NA(),Tabla1[[#This Row],[Consumo_kWh_Mensual]]&gt;$B$6,NA(),Tabla1[[#This Row],[Consumo_kWh_Mensual]]&lt;$B$6,Tabla1[[#This Row],[Consumo_kWh_Mensual]])</f>
        <v>765.06729962942393</v>
      </c>
      <c r="J283" s="3" cm="1">
        <f t="array" ref="J283">_xlfn.IFS(Tabla1[[#This Row],[Area_m2]]&lt;$C$5,NA(),Tabla1[[#This Row],[Area_m2]]&gt;$C$6,NA(),Tabla1[[#This Row],[Area_m2]]&lt;$C$6,Tabla1[[#This Row],[Area_m2]])</f>
        <v>229.43781270340571</v>
      </c>
      <c r="K283" s="2" cm="1">
        <f t="array" ref="K283">_xlfn.IFS(Tabla1[[#This Row],[Factura_Mensual_COP]]&lt;$D$5,NA(),Tabla1[[#This Row],[Factura_Mensual_COP]]&gt;$D$6,NA(),Tabla1[[#This Row],[Factura_Mensual_COP]]&lt;$D$6,Tabla1[[#This Row],[Factura_Mensual_COP]])</f>
        <v>474341.72577024292</v>
      </c>
    </row>
    <row r="284" spans="1:11" x14ac:dyDescent="0.3">
      <c r="A284" s="1" t="s">
        <v>283</v>
      </c>
      <c r="B284" s="1" t="s">
        <v>459</v>
      </c>
      <c r="C284" s="3">
        <v>757.66652951409969</v>
      </c>
      <c r="D284" s="1">
        <v>5</v>
      </c>
      <c r="E284" s="1" t="s">
        <v>464</v>
      </c>
      <c r="F284" s="1">
        <v>317.5320262131151</v>
      </c>
      <c r="G284" s="2">
        <v>469753.24829874182</v>
      </c>
      <c r="H284" s="1" t="s">
        <v>467</v>
      </c>
      <c r="I284" s="3" cm="1">
        <f t="array" ref="I284">_xlfn.IFS(Tabla1[[#This Row],[Consumo_kWh_Mensual]]&lt;$B$5,NA(),Tabla1[[#This Row],[Consumo_kWh_Mensual]]&gt;$B$6,NA(),Tabla1[[#This Row],[Consumo_kWh_Mensual]]&lt;$B$6,Tabla1[[#This Row],[Consumo_kWh_Mensual]])</f>
        <v>757.66652951409969</v>
      </c>
      <c r="J284" s="3" cm="1">
        <f t="array" ref="J284">_xlfn.IFS(Tabla1[[#This Row],[Area_m2]]&lt;$C$5,NA(),Tabla1[[#This Row],[Area_m2]]&gt;$C$6,NA(),Tabla1[[#This Row],[Area_m2]]&lt;$C$6,Tabla1[[#This Row],[Area_m2]])</f>
        <v>317.5320262131151</v>
      </c>
      <c r="K284" s="2" cm="1">
        <f t="array" ref="K284">_xlfn.IFS(Tabla1[[#This Row],[Factura_Mensual_COP]]&lt;$D$5,NA(),Tabla1[[#This Row],[Factura_Mensual_COP]]&gt;$D$6,NA(),Tabla1[[#This Row],[Factura_Mensual_COP]]&lt;$D$6,Tabla1[[#This Row],[Factura_Mensual_COP]])</f>
        <v>469753.24829874182</v>
      </c>
    </row>
    <row r="285" spans="1:11" x14ac:dyDescent="0.3">
      <c r="A285" s="1" t="s">
        <v>284</v>
      </c>
      <c r="B285" s="1" t="s">
        <v>459</v>
      </c>
      <c r="C285" s="3">
        <v>1205.9162236645859</v>
      </c>
      <c r="D285" s="1">
        <v>4</v>
      </c>
      <c r="E285" s="1" t="s">
        <v>461</v>
      </c>
      <c r="F285" s="1">
        <v>281.09177328605131</v>
      </c>
      <c r="G285" s="2">
        <v>747668.05867204349</v>
      </c>
      <c r="H285" s="1" t="s">
        <v>467</v>
      </c>
      <c r="I285" s="3" cm="1">
        <f t="array" ref="I285">_xlfn.IFS(Tabla1[[#This Row],[Consumo_kWh_Mensual]]&lt;$B$5,NA(),Tabla1[[#This Row],[Consumo_kWh_Mensual]]&gt;$B$6,NA(),Tabla1[[#This Row],[Consumo_kWh_Mensual]]&lt;$B$6,Tabla1[[#This Row],[Consumo_kWh_Mensual]])</f>
        <v>1205.9162236645859</v>
      </c>
      <c r="J285" s="3" cm="1">
        <f t="array" ref="J285">_xlfn.IFS(Tabla1[[#This Row],[Area_m2]]&lt;$C$5,NA(),Tabla1[[#This Row],[Area_m2]]&gt;$C$6,NA(),Tabla1[[#This Row],[Area_m2]]&lt;$C$6,Tabla1[[#This Row],[Area_m2]])</f>
        <v>281.09177328605131</v>
      </c>
      <c r="K285" s="2" cm="1">
        <f t="array" ref="K285">_xlfn.IFS(Tabla1[[#This Row],[Factura_Mensual_COP]]&lt;$D$5,NA(),Tabla1[[#This Row],[Factura_Mensual_COP]]&gt;$D$6,NA(),Tabla1[[#This Row],[Factura_Mensual_COP]]&lt;$D$6,Tabla1[[#This Row],[Factura_Mensual_COP]])</f>
        <v>747668.05867204349</v>
      </c>
    </row>
    <row r="286" spans="1:11" x14ac:dyDescent="0.3">
      <c r="A286" s="1" t="s">
        <v>285</v>
      </c>
      <c r="B286" s="1" t="s">
        <v>459</v>
      </c>
      <c r="C286" s="3">
        <v>716.06991563484155</v>
      </c>
      <c r="D286" s="1">
        <v>4</v>
      </c>
      <c r="E286" s="1" t="s">
        <v>465</v>
      </c>
      <c r="F286" s="1">
        <v>315.52719943186457</v>
      </c>
      <c r="G286" s="2">
        <v>443963.34769360168</v>
      </c>
      <c r="H286" s="1" t="s">
        <v>467</v>
      </c>
      <c r="I286" s="3" cm="1">
        <f t="array" ref="I286">_xlfn.IFS(Tabla1[[#This Row],[Consumo_kWh_Mensual]]&lt;$B$5,NA(),Tabla1[[#This Row],[Consumo_kWh_Mensual]]&gt;$B$6,NA(),Tabla1[[#This Row],[Consumo_kWh_Mensual]]&lt;$B$6,Tabla1[[#This Row],[Consumo_kWh_Mensual]])</f>
        <v>716.06991563484155</v>
      </c>
      <c r="J286" s="3" cm="1">
        <f t="array" ref="J286">_xlfn.IFS(Tabla1[[#This Row],[Area_m2]]&lt;$C$5,NA(),Tabla1[[#This Row],[Area_m2]]&gt;$C$6,NA(),Tabla1[[#This Row],[Area_m2]]&lt;$C$6,Tabla1[[#This Row],[Area_m2]])</f>
        <v>315.52719943186457</v>
      </c>
      <c r="K286" s="2" cm="1">
        <f t="array" ref="K286">_xlfn.IFS(Tabla1[[#This Row],[Factura_Mensual_COP]]&lt;$D$5,NA(),Tabla1[[#This Row],[Factura_Mensual_COP]]&gt;$D$6,NA(),Tabla1[[#This Row],[Factura_Mensual_COP]]&lt;$D$6,Tabla1[[#This Row],[Factura_Mensual_COP]])</f>
        <v>443963.34769360168</v>
      </c>
    </row>
    <row r="287" spans="1:11" x14ac:dyDescent="0.3">
      <c r="A287" s="1" t="s">
        <v>286</v>
      </c>
      <c r="B287" s="1" t="s">
        <v>459</v>
      </c>
      <c r="C287" s="3">
        <v>1075.57078540981</v>
      </c>
      <c r="D287" s="1">
        <v>4</v>
      </c>
      <c r="E287" s="1" t="s">
        <v>464</v>
      </c>
      <c r="F287" s="1">
        <v>378.15192624296532</v>
      </c>
      <c r="G287" s="2">
        <v>666853.88695408194</v>
      </c>
      <c r="H287" s="1" t="s">
        <v>467</v>
      </c>
      <c r="I287" s="3" cm="1">
        <f t="array" ref="I287">_xlfn.IFS(Tabla1[[#This Row],[Consumo_kWh_Mensual]]&lt;$B$5,NA(),Tabla1[[#This Row],[Consumo_kWh_Mensual]]&gt;$B$6,NA(),Tabla1[[#This Row],[Consumo_kWh_Mensual]]&lt;$B$6,Tabla1[[#This Row],[Consumo_kWh_Mensual]])</f>
        <v>1075.57078540981</v>
      </c>
      <c r="J287" s="3" cm="1">
        <f t="array" ref="J287">_xlfn.IFS(Tabla1[[#This Row],[Area_m2]]&lt;$C$5,NA(),Tabla1[[#This Row],[Area_m2]]&gt;$C$6,NA(),Tabla1[[#This Row],[Area_m2]]&lt;$C$6,Tabla1[[#This Row],[Area_m2]])</f>
        <v>378.15192624296532</v>
      </c>
      <c r="K287" s="2" cm="1">
        <f t="array" ref="K287">_xlfn.IFS(Tabla1[[#This Row],[Factura_Mensual_COP]]&lt;$D$5,NA(),Tabla1[[#This Row],[Factura_Mensual_COP]]&gt;$D$6,NA(),Tabla1[[#This Row],[Factura_Mensual_COP]]&lt;$D$6,Tabla1[[#This Row],[Factura_Mensual_COP]])</f>
        <v>666853.88695408194</v>
      </c>
    </row>
    <row r="288" spans="1:11" x14ac:dyDescent="0.3">
      <c r="A288" s="1" t="s">
        <v>287</v>
      </c>
      <c r="B288" s="1" t="s">
        <v>459</v>
      </c>
      <c r="C288" s="3">
        <v>1456.1205891046341</v>
      </c>
      <c r="D288" s="1">
        <v>5</v>
      </c>
      <c r="E288" s="1" t="s">
        <v>463</v>
      </c>
      <c r="F288" s="1">
        <v>240.81005788292899</v>
      </c>
      <c r="G288" s="2">
        <v>902794.76524487289</v>
      </c>
      <c r="H288" s="1" t="s">
        <v>467</v>
      </c>
      <c r="I288" s="3" cm="1">
        <f t="array" ref="I288">_xlfn.IFS(Tabla1[[#This Row],[Consumo_kWh_Mensual]]&lt;$B$5,NA(),Tabla1[[#This Row],[Consumo_kWh_Mensual]]&gt;$B$6,NA(),Tabla1[[#This Row],[Consumo_kWh_Mensual]]&lt;$B$6,Tabla1[[#This Row],[Consumo_kWh_Mensual]])</f>
        <v>1456.1205891046341</v>
      </c>
      <c r="J288" s="3" cm="1">
        <f t="array" ref="J288">_xlfn.IFS(Tabla1[[#This Row],[Area_m2]]&lt;$C$5,NA(),Tabla1[[#This Row],[Area_m2]]&gt;$C$6,NA(),Tabla1[[#This Row],[Area_m2]]&lt;$C$6,Tabla1[[#This Row],[Area_m2]])</f>
        <v>240.81005788292899</v>
      </c>
      <c r="K288" s="2" cm="1">
        <f t="array" ref="K288">_xlfn.IFS(Tabla1[[#This Row],[Factura_Mensual_COP]]&lt;$D$5,NA(),Tabla1[[#This Row],[Factura_Mensual_COP]]&gt;$D$6,NA(),Tabla1[[#This Row],[Factura_Mensual_COP]]&lt;$D$6,Tabla1[[#This Row],[Factura_Mensual_COP]])</f>
        <v>902794.76524487289</v>
      </c>
    </row>
    <row r="289" spans="1:11" x14ac:dyDescent="0.3">
      <c r="A289" s="1" t="s">
        <v>288</v>
      </c>
      <c r="B289" s="1" t="s">
        <v>459</v>
      </c>
      <c r="C289" s="3">
        <v>810.68847790030122</v>
      </c>
      <c r="D289" s="1">
        <v>5</v>
      </c>
      <c r="E289" s="1" t="s">
        <v>464</v>
      </c>
      <c r="F289" s="1">
        <v>137.18078074995969</v>
      </c>
      <c r="G289" s="2">
        <v>502626.85629818682</v>
      </c>
      <c r="H289" s="1" t="s">
        <v>467</v>
      </c>
      <c r="I289" s="3" cm="1">
        <f t="array" ref="I289">_xlfn.IFS(Tabla1[[#This Row],[Consumo_kWh_Mensual]]&lt;$B$5,NA(),Tabla1[[#This Row],[Consumo_kWh_Mensual]]&gt;$B$6,NA(),Tabla1[[#This Row],[Consumo_kWh_Mensual]]&lt;$B$6,Tabla1[[#This Row],[Consumo_kWh_Mensual]])</f>
        <v>810.68847790030122</v>
      </c>
      <c r="J289" s="3" cm="1">
        <f t="array" ref="J289">_xlfn.IFS(Tabla1[[#This Row],[Area_m2]]&lt;$C$5,NA(),Tabla1[[#This Row],[Area_m2]]&gt;$C$6,NA(),Tabla1[[#This Row],[Area_m2]]&lt;$C$6,Tabla1[[#This Row],[Area_m2]])</f>
        <v>137.18078074995969</v>
      </c>
      <c r="K289" s="2" cm="1">
        <f t="array" ref="K289">_xlfn.IFS(Tabla1[[#This Row],[Factura_Mensual_COP]]&lt;$D$5,NA(),Tabla1[[#This Row],[Factura_Mensual_COP]]&gt;$D$6,NA(),Tabla1[[#This Row],[Factura_Mensual_COP]]&lt;$D$6,Tabla1[[#This Row],[Factura_Mensual_COP]])</f>
        <v>502626.85629818682</v>
      </c>
    </row>
    <row r="290" spans="1:11" x14ac:dyDescent="0.3">
      <c r="A290" s="1" t="s">
        <v>289</v>
      </c>
      <c r="B290" s="1" t="s">
        <v>459</v>
      </c>
      <c r="C290" s="3">
        <v>1053.4898233576121</v>
      </c>
      <c r="D290" s="1">
        <v>3</v>
      </c>
      <c r="E290" s="1" t="s">
        <v>465</v>
      </c>
      <c r="F290" s="1">
        <v>296.15763754286593</v>
      </c>
      <c r="G290" s="2">
        <v>653163.69048171968</v>
      </c>
      <c r="H290" s="1" t="s">
        <v>467</v>
      </c>
      <c r="I290" s="3" cm="1">
        <f t="array" ref="I290">_xlfn.IFS(Tabla1[[#This Row],[Consumo_kWh_Mensual]]&lt;$B$5,NA(),Tabla1[[#This Row],[Consumo_kWh_Mensual]]&gt;$B$6,NA(),Tabla1[[#This Row],[Consumo_kWh_Mensual]]&lt;$B$6,Tabla1[[#This Row],[Consumo_kWh_Mensual]])</f>
        <v>1053.4898233576121</v>
      </c>
      <c r="J290" s="3" cm="1">
        <f t="array" ref="J290">_xlfn.IFS(Tabla1[[#This Row],[Area_m2]]&lt;$C$5,NA(),Tabla1[[#This Row],[Area_m2]]&gt;$C$6,NA(),Tabla1[[#This Row],[Area_m2]]&lt;$C$6,Tabla1[[#This Row],[Area_m2]])</f>
        <v>296.15763754286593</v>
      </c>
      <c r="K290" s="2" cm="1">
        <f t="array" ref="K290">_xlfn.IFS(Tabla1[[#This Row],[Factura_Mensual_COP]]&lt;$D$5,NA(),Tabla1[[#This Row],[Factura_Mensual_COP]]&gt;$D$6,NA(),Tabla1[[#This Row],[Factura_Mensual_COP]]&lt;$D$6,Tabla1[[#This Row],[Factura_Mensual_COP]])</f>
        <v>653163.69048171968</v>
      </c>
    </row>
    <row r="291" spans="1:11" x14ac:dyDescent="0.3">
      <c r="A291" s="1" t="s">
        <v>290</v>
      </c>
      <c r="B291" s="1" t="s">
        <v>459</v>
      </c>
      <c r="C291" s="3">
        <v>982.00433501599969</v>
      </c>
      <c r="D291" s="1">
        <v>5</v>
      </c>
      <c r="E291" s="1" t="s">
        <v>463</v>
      </c>
      <c r="F291" s="1">
        <v>259.83566205179108</v>
      </c>
      <c r="G291" s="2">
        <v>608842.68770991976</v>
      </c>
      <c r="H291" s="1" t="s">
        <v>467</v>
      </c>
      <c r="I291" s="3" cm="1">
        <f t="array" ref="I291">_xlfn.IFS(Tabla1[[#This Row],[Consumo_kWh_Mensual]]&lt;$B$5,NA(),Tabla1[[#This Row],[Consumo_kWh_Mensual]]&gt;$B$6,NA(),Tabla1[[#This Row],[Consumo_kWh_Mensual]]&lt;$B$6,Tabla1[[#This Row],[Consumo_kWh_Mensual]])</f>
        <v>982.00433501599969</v>
      </c>
      <c r="J291" s="3" cm="1">
        <f t="array" ref="J291">_xlfn.IFS(Tabla1[[#This Row],[Area_m2]]&lt;$C$5,NA(),Tabla1[[#This Row],[Area_m2]]&gt;$C$6,NA(),Tabla1[[#This Row],[Area_m2]]&lt;$C$6,Tabla1[[#This Row],[Area_m2]])</f>
        <v>259.83566205179108</v>
      </c>
      <c r="K291" s="2" cm="1">
        <f t="array" ref="K291">_xlfn.IFS(Tabla1[[#This Row],[Factura_Mensual_COP]]&lt;$D$5,NA(),Tabla1[[#This Row],[Factura_Mensual_COP]]&gt;$D$6,NA(),Tabla1[[#This Row],[Factura_Mensual_COP]]&lt;$D$6,Tabla1[[#This Row],[Factura_Mensual_COP]])</f>
        <v>608842.68770991976</v>
      </c>
    </row>
    <row r="292" spans="1:11" x14ac:dyDescent="0.3">
      <c r="A292" s="1" t="s">
        <v>291</v>
      </c>
      <c r="B292" s="1" t="s">
        <v>459</v>
      </c>
      <c r="C292" s="3">
        <v>989.1171572171296</v>
      </c>
      <c r="D292" s="1">
        <v>4</v>
      </c>
      <c r="E292" s="1" t="s">
        <v>462</v>
      </c>
      <c r="F292" s="1">
        <v>346.22535127049122</v>
      </c>
      <c r="G292" s="2">
        <v>613252.63747462037</v>
      </c>
      <c r="H292" s="1" t="s">
        <v>467</v>
      </c>
      <c r="I292" s="3" cm="1">
        <f t="array" ref="I292">_xlfn.IFS(Tabla1[[#This Row],[Consumo_kWh_Mensual]]&lt;$B$5,NA(),Tabla1[[#This Row],[Consumo_kWh_Mensual]]&gt;$B$6,NA(),Tabla1[[#This Row],[Consumo_kWh_Mensual]]&lt;$B$6,Tabla1[[#This Row],[Consumo_kWh_Mensual]])</f>
        <v>989.1171572171296</v>
      </c>
      <c r="J292" s="3" cm="1">
        <f t="array" ref="J292">_xlfn.IFS(Tabla1[[#This Row],[Area_m2]]&lt;$C$5,NA(),Tabla1[[#This Row],[Area_m2]]&gt;$C$6,NA(),Tabla1[[#This Row],[Area_m2]]&lt;$C$6,Tabla1[[#This Row],[Area_m2]])</f>
        <v>346.22535127049122</v>
      </c>
      <c r="K292" s="2" cm="1">
        <f t="array" ref="K292">_xlfn.IFS(Tabla1[[#This Row],[Factura_Mensual_COP]]&lt;$D$5,NA(),Tabla1[[#This Row],[Factura_Mensual_COP]]&gt;$D$6,NA(),Tabla1[[#This Row],[Factura_Mensual_COP]]&lt;$D$6,Tabla1[[#This Row],[Factura_Mensual_COP]])</f>
        <v>613252.63747462037</v>
      </c>
    </row>
    <row r="293" spans="1:11" x14ac:dyDescent="0.3">
      <c r="A293" s="1" t="s">
        <v>292</v>
      </c>
      <c r="B293" s="1" t="s">
        <v>459</v>
      </c>
      <c r="C293" s="3">
        <v>783.27616646333036</v>
      </c>
      <c r="D293" s="1">
        <v>6</v>
      </c>
      <c r="E293" s="1" t="s">
        <v>461</v>
      </c>
      <c r="F293" s="1">
        <v>208.24330970132479</v>
      </c>
      <c r="G293" s="2">
        <v>485631.22320726479</v>
      </c>
      <c r="H293" s="1" t="s">
        <v>467</v>
      </c>
      <c r="I293" s="3" cm="1">
        <f t="array" ref="I293">_xlfn.IFS(Tabla1[[#This Row],[Consumo_kWh_Mensual]]&lt;$B$5,NA(),Tabla1[[#This Row],[Consumo_kWh_Mensual]]&gt;$B$6,NA(),Tabla1[[#This Row],[Consumo_kWh_Mensual]]&lt;$B$6,Tabla1[[#This Row],[Consumo_kWh_Mensual]])</f>
        <v>783.27616646333036</v>
      </c>
      <c r="J293" s="3" cm="1">
        <f t="array" ref="J293">_xlfn.IFS(Tabla1[[#This Row],[Area_m2]]&lt;$C$5,NA(),Tabla1[[#This Row],[Area_m2]]&gt;$C$6,NA(),Tabla1[[#This Row],[Area_m2]]&lt;$C$6,Tabla1[[#This Row],[Area_m2]])</f>
        <v>208.24330970132479</v>
      </c>
      <c r="K293" s="2" cm="1">
        <f t="array" ref="K293">_xlfn.IFS(Tabla1[[#This Row],[Factura_Mensual_COP]]&lt;$D$5,NA(),Tabla1[[#This Row],[Factura_Mensual_COP]]&gt;$D$6,NA(),Tabla1[[#This Row],[Factura_Mensual_COP]]&lt;$D$6,Tabla1[[#This Row],[Factura_Mensual_COP]])</f>
        <v>485631.22320726479</v>
      </c>
    </row>
    <row r="294" spans="1:11" x14ac:dyDescent="0.3">
      <c r="A294" s="1" t="s">
        <v>293</v>
      </c>
      <c r="B294" s="1" t="s">
        <v>459</v>
      </c>
      <c r="C294" s="3">
        <v>481.82206572374281</v>
      </c>
      <c r="D294" s="1">
        <v>4</v>
      </c>
      <c r="E294" s="1" t="s">
        <v>462</v>
      </c>
      <c r="F294" s="1">
        <v>432.81095627585933</v>
      </c>
      <c r="G294" s="2">
        <v>298729.68074872048</v>
      </c>
      <c r="H294" s="1" t="s">
        <v>467</v>
      </c>
      <c r="I294" s="3" cm="1">
        <f t="array" ref="I294">_xlfn.IFS(Tabla1[[#This Row],[Consumo_kWh_Mensual]]&lt;$B$5,NA(),Tabla1[[#This Row],[Consumo_kWh_Mensual]]&gt;$B$6,NA(),Tabla1[[#This Row],[Consumo_kWh_Mensual]]&lt;$B$6,Tabla1[[#This Row],[Consumo_kWh_Mensual]])</f>
        <v>481.82206572374281</v>
      </c>
      <c r="J294" s="3" cm="1">
        <f t="array" ref="J294">_xlfn.IFS(Tabla1[[#This Row],[Area_m2]]&lt;$C$5,NA(),Tabla1[[#This Row],[Area_m2]]&gt;$C$6,NA(),Tabla1[[#This Row],[Area_m2]]&lt;$C$6,Tabla1[[#This Row],[Area_m2]])</f>
        <v>432.81095627585933</v>
      </c>
      <c r="K294" s="2" cm="1">
        <f t="array" ref="K294">_xlfn.IFS(Tabla1[[#This Row],[Factura_Mensual_COP]]&lt;$D$5,NA(),Tabla1[[#This Row],[Factura_Mensual_COP]]&gt;$D$6,NA(),Tabla1[[#This Row],[Factura_Mensual_COP]]&lt;$D$6,Tabla1[[#This Row],[Factura_Mensual_COP]])</f>
        <v>298729.68074872048</v>
      </c>
    </row>
    <row r="295" spans="1:11" x14ac:dyDescent="0.3">
      <c r="A295" s="1" t="s">
        <v>294</v>
      </c>
      <c r="B295" s="1" t="s">
        <v>459</v>
      </c>
      <c r="C295" s="3">
        <v>515.02425872384583</v>
      </c>
      <c r="D295" s="1">
        <v>5</v>
      </c>
      <c r="E295" s="1" t="s">
        <v>464</v>
      </c>
      <c r="F295" s="1">
        <v>206.29255922152231</v>
      </c>
      <c r="G295" s="2">
        <v>319315.04040878441</v>
      </c>
      <c r="H295" s="1" t="s">
        <v>467</v>
      </c>
      <c r="I295" s="3" cm="1">
        <f t="array" ref="I295">_xlfn.IFS(Tabla1[[#This Row],[Consumo_kWh_Mensual]]&lt;$B$5,NA(),Tabla1[[#This Row],[Consumo_kWh_Mensual]]&gt;$B$6,NA(),Tabla1[[#This Row],[Consumo_kWh_Mensual]]&lt;$B$6,Tabla1[[#This Row],[Consumo_kWh_Mensual]])</f>
        <v>515.02425872384583</v>
      </c>
      <c r="J295" s="3" cm="1">
        <f t="array" ref="J295">_xlfn.IFS(Tabla1[[#This Row],[Area_m2]]&lt;$C$5,NA(),Tabla1[[#This Row],[Area_m2]]&gt;$C$6,NA(),Tabla1[[#This Row],[Area_m2]]&lt;$C$6,Tabla1[[#This Row],[Area_m2]])</f>
        <v>206.29255922152231</v>
      </c>
      <c r="K295" s="2" cm="1">
        <f t="array" ref="K295">_xlfn.IFS(Tabla1[[#This Row],[Factura_Mensual_COP]]&lt;$D$5,NA(),Tabla1[[#This Row],[Factura_Mensual_COP]]&gt;$D$6,NA(),Tabla1[[#This Row],[Factura_Mensual_COP]]&lt;$D$6,Tabla1[[#This Row],[Factura_Mensual_COP]])</f>
        <v>319315.04040878441</v>
      </c>
    </row>
    <row r="296" spans="1:11" x14ac:dyDescent="0.3">
      <c r="A296" s="1" t="s">
        <v>295</v>
      </c>
      <c r="B296" s="1" t="s">
        <v>459</v>
      </c>
      <c r="C296" s="3">
        <v>474.53817274286678</v>
      </c>
      <c r="D296" s="1">
        <v>6</v>
      </c>
      <c r="E296" s="1" t="s">
        <v>462</v>
      </c>
      <c r="F296" s="1">
        <v>415.50116832586082</v>
      </c>
      <c r="G296" s="2">
        <v>294213.66710057738</v>
      </c>
      <c r="H296" s="1" t="s">
        <v>467</v>
      </c>
      <c r="I296" s="3" cm="1">
        <f t="array" ref="I296">_xlfn.IFS(Tabla1[[#This Row],[Consumo_kWh_Mensual]]&lt;$B$5,NA(),Tabla1[[#This Row],[Consumo_kWh_Mensual]]&gt;$B$6,NA(),Tabla1[[#This Row],[Consumo_kWh_Mensual]]&lt;$B$6,Tabla1[[#This Row],[Consumo_kWh_Mensual]])</f>
        <v>474.53817274286678</v>
      </c>
      <c r="J296" s="3" cm="1">
        <f t="array" ref="J296">_xlfn.IFS(Tabla1[[#This Row],[Area_m2]]&lt;$C$5,NA(),Tabla1[[#This Row],[Area_m2]]&gt;$C$6,NA(),Tabla1[[#This Row],[Area_m2]]&lt;$C$6,Tabla1[[#This Row],[Area_m2]])</f>
        <v>415.50116832586082</v>
      </c>
      <c r="K296" s="2" cm="1">
        <f t="array" ref="K296">_xlfn.IFS(Tabla1[[#This Row],[Factura_Mensual_COP]]&lt;$D$5,NA(),Tabla1[[#This Row],[Factura_Mensual_COP]]&gt;$D$6,NA(),Tabla1[[#This Row],[Factura_Mensual_COP]]&lt;$D$6,Tabla1[[#This Row],[Factura_Mensual_COP]])</f>
        <v>294213.66710057738</v>
      </c>
    </row>
    <row r="297" spans="1:11" x14ac:dyDescent="0.3">
      <c r="A297" s="1" t="s">
        <v>296</v>
      </c>
      <c r="B297" s="1" t="s">
        <v>459</v>
      </c>
      <c r="C297" s="3">
        <v>952.81760391331125</v>
      </c>
      <c r="D297" s="1">
        <v>5</v>
      </c>
      <c r="E297" s="1" t="s">
        <v>464</v>
      </c>
      <c r="F297" s="1">
        <v>336.54025753230269</v>
      </c>
      <c r="G297" s="2">
        <v>590746.91442625294</v>
      </c>
      <c r="H297" s="1" t="s">
        <v>467</v>
      </c>
      <c r="I297" s="3" cm="1">
        <f t="array" ref="I297">_xlfn.IFS(Tabla1[[#This Row],[Consumo_kWh_Mensual]]&lt;$B$5,NA(),Tabla1[[#This Row],[Consumo_kWh_Mensual]]&gt;$B$6,NA(),Tabla1[[#This Row],[Consumo_kWh_Mensual]]&lt;$B$6,Tabla1[[#This Row],[Consumo_kWh_Mensual]])</f>
        <v>952.81760391331125</v>
      </c>
      <c r="J297" s="3" cm="1">
        <f t="array" ref="J297">_xlfn.IFS(Tabla1[[#This Row],[Area_m2]]&lt;$C$5,NA(),Tabla1[[#This Row],[Area_m2]]&gt;$C$6,NA(),Tabla1[[#This Row],[Area_m2]]&lt;$C$6,Tabla1[[#This Row],[Area_m2]])</f>
        <v>336.54025753230269</v>
      </c>
      <c r="K297" s="2" cm="1">
        <f t="array" ref="K297">_xlfn.IFS(Tabla1[[#This Row],[Factura_Mensual_COP]]&lt;$D$5,NA(),Tabla1[[#This Row],[Factura_Mensual_COP]]&gt;$D$6,NA(),Tabla1[[#This Row],[Factura_Mensual_COP]]&lt;$D$6,Tabla1[[#This Row],[Factura_Mensual_COP]])</f>
        <v>590746.91442625294</v>
      </c>
    </row>
    <row r="298" spans="1:11" x14ac:dyDescent="0.3">
      <c r="A298" s="1" t="s">
        <v>297</v>
      </c>
      <c r="B298" s="1" t="s">
        <v>459</v>
      </c>
      <c r="C298" s="3">
        <v>1042.816827960263</v>
      </c>
      <c r="D298" s="1">
        <v>3</v>
      </c>
      <c r="E298" s="1" t="s">
        <v>461</v>
      </c>
      <c r="F298" s="1">
        <v>406.3322024105945</v>
      </c>
      <c r="G298" s="2">
        <v>646546.43333536317</v>
      </c>
      <c r="H298" s="1" t="s">
        <v>467</v>
      </c>
      <c r="I298" s="3" cm="1">
        <f t="array" ref="I298">_xlfn.IFS(Tabla1[[#This Row],[Consumo_kWh_Mensual]]&lt;$B$5,NA(),Tabla1[[#This Row],[Consumo_kWh_Mensual]]&gt;$B$6,NA(),Tabla1[[#This Row],[Consumo_kWh_Mensual]]&lt;$B$6,Tabla1[[#This Row],[Consumo_kWh_Mensual]])</f>
        <v>1042.816827960263</v>
      </c>
      <c r="J298" s="3" cm="1">
        <f t="array" ref="J298">_xlfn.IFS(Tabla1[[#This Row],[Area_m2]]&lt;$C$5,NA(),Tabla1[[#This Row],[Area_m2]]&gt;$C$6,NA(),Tabla1[[#This Row],[Area_m2]]&lt;$C$6,Tabla1[[#This Row],[Area_m2]])</f>
        <v>406.3322024105945</v>
      </c>
      <c r="K298" s="2" cm="1">
        <f t="array" ref="K298">_xlfn.IFS(Tabla1[[#This Row],[Factura_Mensual_COP]]&lt;$D$5,NA(),Tabla1[[#This Row],[Factura_Mensual_COP]]&gt;$D$6,NA(),Tabla1[[#This Row],[Factura_Mensual_COP]]&lt;$D$6,Tabla1[[#This Row],[Factura_Mensual_COP]])</f>
        <v>646546.43333536317</v>
      </c>
    </row>
    <row r="299" spans="1:11" x14ac:dyDescent="0.3">
      <c r="A299" s="1" t="s">
        <v>298</v>
      </c>
      <c r="B299" s="1" t="s">
        <v>459</v>
      </c>
      <c r="C299" s="3">
        <v>801.51227636125861</v>
      </c>
      <c r="D299" s="1">
        <v>3</v>
      </c>
      <c r="E299" s="1" t="s">
        <v>465</v>
      </c>
      <c r="F299" s="1">
        <v>192.6980263185371</v>
      </c>
      <c r="G299" s="2">
        <v>496937.61134398042</v>
      </c>
      <c r="H299" s="1" t="s">
        <v>467</v>
      </c>
      <c r="I299" s="3" cm="1">
        <f t="array" ref="I299">_xlfn.IFS(Tabla1[[#This Row],[Consumo_kWh_Mensual]]&lt;$B$5,NA(),Tabla1[[#This Row],[Consumo_kWh_Mensual]]&gt;$B$6,NA(),Tabla1[[#This Row],[Consumo_kWh_Mensual]]&lt;$B$6,Tabla1[[#This Row],[Consumo_kWh_Mensual]])</f>
        <v>801.51227636125861</v>
      </c>
      <c r="J299" s="3" cm="1">
        <f t="array" ref="J299">_xlfn.IFS(Tabla1[[#This Row],[Area_m2]]&lt;$C$5,NA(),Tabla1[[#This Row],[Area_m2]]&gt;$C$6,NA(),Tabla1[[#This Row],[Area_m2]]&lt;$C$6,Tabla1[[#This Row],[Area_m2]])</f>
        <v>192.6980263185371</v>
      </c>
      <c r="K299" s="2" cm="1">
        <f t="array" ref="K299">_xlfn.IFS(Tabla1[[#This Row],[Factura_Mensual_COP]]&lt;$D$5,NA(),Tabla1[[#This Row],[Factura_Mensual_COP]]&gt;$D$6,NA(),Tabla1[[#This Row],[Factura_Mensual_COP]]&lt;$D$6,Tabla1[[#This Row],[Factura_Mensual_COP]])</f>
        <v>496937.61134398042</v>
      </c>
    </row>
    <row r="300" spans="1:11" x14ac:dyDescent="0.3">
      <c r="A300" s="1" t="s">
        <v>299</v>
      </c>
      <c r="B300" s="1" t="s">
        <v>459</v>
      </c>
      <c r="C300" s="3">
        <v>422.16234019921092</v>
      </c>
      <c r="D300" s="1">
        <v>5</v>
      </c>
      <c r="E300" s="1" t="s">
        <v>465</v>
      </c>
      <c r="F300" s="1">
        <v>348.49320724891652</v>
      </c>
      <c r="G300" s="2">
        <v>261740.65092351081</v>
      </c>
      <c r="H300" s="1" t="s">
        <v>467</v>
      </c>
      <c r="I300" s="3" cm="1">
        <f t="array" ref="I300">_xlfn.IFS(Tabla1[[#This Row],[Consumo_kWh_Mensual]]&lt;$B$5,NA(),Tabla1[[#This Row],[Consumo_kWh_Mensual]]&gt;$B$6,NA(),Tabla1[[#This Row],[Consumo_kWh_Mensual]]&lt;$B$6,Tabla1[[#This Row],[Consumo_kWh_Mensual]])</f>
        <v>422.16234019921092</v>
      </c>
      <c r="J300" s="3" cm="1">
        <f t="array" ref="J300">_xlfn.IFS(Tabla1[[#This Row],[Area_m2]]&lt;$C$5,NA(),Tabla1[[#This Row],[Area_m2]]&gt;$C$6,NA(),Tabla1[[#This Row],[Area_m2]]&lt;$C$6,Tabla1[[#This Row],[Area_m2]])</f>
        <v>348.49320724891652</v>
      </c>
      <c r="K300" s="2" cm="1">
        <f t="array" ref="K300">_xlfn.IFS(Tabla1[[#This Row],[Factura_Mensual_COP]]&lt;$D$5,NA(),Tabla1[[#This Row],[Factura_Mensual_COP]]&gt;$D$6,NA(),Tabla1[[#This Row],[Factura_Mensual_COP]]&lt;$D$6,Tabla1[[#This Row],[Factura_Mensual_COP]])</f>
        <v>261740.65092351081</v>
      </c>
    </row>
    <row r="301" spans="1:11" x14ac:dyDescent="0.3">
      <c r="A301" s="1" t="s">
        <v>300</v>
      </c>
      <c r="B301" s="1" t="s">
        <v>459</v>
      </c>
      <c r="C301" s="3">
        <v>983.39655570008767</v>
      </c>
      <c r="D301" s="1">
        <v>4</v>
      </c>
      <c r="E301" s="1" t="s">
        <v>464</v>
      </c>
      <c r="F301" s="1">
        <v>220.37157088607859</v>
      </c>
      <c r="G301" s="2">
        <v>609705.8645340543</v>
      </c>
      <c r="H301" s="1" t="s">
        <v>467</v>
      </c>
      <c r="I301" s="3" cm="1">
        <f t="array" ref="I301">_xlfn.IFS(Tabla1[[#This Row],[Consumo_kWh_Mensual]]&lt;$B$5,NA(),Tabla1[[#This Row],[Consumo_kWh_Mensual]]&gt;$B$6,NA(),Tabla1[[#This Row],[Consumo_kWh_Mensual]]&lt;$B$6,Tabla1[[#This Row],[Consumo_kWh_Mensual]])</f>
        <v>983.39655570008767</v>
      </c>
      <c r="J301" s="3" cm="1">
        <f t="array" ref="J301">_xlfn.IFS(Tabla1[[#This Row],[Area_m2]]&lt;$C$5,NA(),Tabla1[[#This Row],[Area_m2]]&gt;$C$6,NA(),Tabla1[[#This Row],[Area_m2]]&lt;$C$6,Tabla1[[#This Row],[Area_m2]])</f>
        <v>220.37157088607859</v>
      </c>
      <c r="K301" s="2" cm="1">
        <f t="array" ref="K301">_xlfn.IFS(Tabla1[[#This Row],[Factura_Mensual_COP]]&lt;$D$5,NA(),Tabla1[[#This Row],[Factura_Mensual_COP]]&gt;$D$6,NA(),Tabla1[[#This Row],[Factura_Mensual_COP]]&lt;$D$6,Tabla1[[#This Row],[Factura_Mensual_COP]])</f>
        <v>609705.8645340543</v>
      </c>
    </row>
    <row r="302" spans="1:11" x14ac:dyDescent="0.3">
      <c r="A302" s="1" t="s">
        <v>301</v>
      </c>
      <c r="B302" s="1" t="s">
        <v>459</v>
      </c>
      <c r="C302" s="3">
        <v>659.61848941199298</v>
      </c>
      <c r="D302" s="1">
        <v>4</v>
      </c>
      <c r="E302" s="1" t="s">
        <v>461</v>
      </c>
      <c r="F302" s="1">
        <v>379.66017893450851</v>
      </c>
      <c r="G302" s="2">
        <v>408963.46343543573</v>
      </c>
      <c r="H302" s="1" t="s">
        <v>467</v>
      </c>
      <c r="I302" s="3" cm="1">
        <f t="array" ref="I302">_xlfn.IFS(Tabla1[[#This Row],[Consumo_kWh_Mensual]]&lt;$B$5,NA(),Tabla1[[#This Row],[Consumo_kWh_Mensual]]&gt;$B$6,NA(),Tabla1[[#This Row],[Consumo_kWh_Mensual]]&lt;$B$6,Tabla1[[#This Row],[Consumo_kWh_Mensual]])</f>
        <v>659.61848941199298</v>
      </c>
      <c r="J302" s="3" cm="1">
        <f t="array" ref="J302">_xlfn.IFS(Tabla1[[#This Row],[Area_m2]]&lt;$C$5,NA(),Tabla1[[#This Row],[Area_m2]]&gt;$C$6,NA(),Tabla1[[#This Row],[Area_m2]]&lt;$C$6,Tabla1[[#This Row],[Area_m2]])</f>
        <v>379.66017893450851</v>
      </c>
      <c r="K302" s="2" cm="1">
        <f t="array" ref="K302">_xlfn.IFS(Tabla1[[#This Row],[Factura_Mensual_COP]]&lt;$D$5,NA(),Tabla1[[#This Row],[Factura_Mensual_COP]]&gt;$D$6,NA(),Tabla1[[#This Row],[Factura_Mensual_COP]]&lt;$D$6,Tabla1[[#This Row],[Factura_Mensual_COP]])</f>
        <v>408963.46343543573</v>
      </c>
    </row>
    <row r="303" spans="1:11" x14ac:dyDescent="0.3">
      <c r="A303" s="1" t="s">
        <v>302</v>
      </c>
      <c r="B303" s="1" t="s">
        <v>459</v>
      </c>
      <c r="C303" s="3">
        <v>798.08953639092465</v>
      </c>
      <c r="D303" s="1">
        <v>4</v>
      </c>
      <c r="E303" s="1" t="s">
        <v>462</v>
      </c>
      <c r="F303" s="1">
        <v>244.94722479197819</v>
      </c>
      <c r="G303" s="2">
        <v>494815.5125623733</v>
      </c>
      <c r="H303" s="1" t="s">
        <v>467</v>
      </c>
      <c r="I303" s="3" cm="1">
        <f t="array" ref="I303">_xlfn.IFS(Tabla1[[#This Row],[Consumo_kWh_Mensual]]&lt;$B$5,NA(),Tabla1[[#This Row],[Consumo_kWh_Mensual]]&gt;$B$6,NA(),Tabla1[[#This Row],[Consumo_kWh_Mensual]]&lt;$B$6,Tabla1[[#This Row],[Consumo_kWh_Mensual]])</f>
        <v>798.08953639092465</v>
      </c>
      <c r="J303" s="3" cm="1">
        <f t="array" ref="J303">_xlfn.IFS(Tabla1[[#This Row],[Area_m2]]&lt;$C$5,NA(),Tabla1[[#This Row],[Area_m2]]&gt;$C$6,NA(),Tabla1[[#This Row],[Area_m2]]&lt;$C$6,Tabla1[[#This Row],[Area_m2]])</f>
        <v>244.94722479197819</v>
      </c>
      <c r="K303" s="2" cm="1">
        <f t="array" ref="K303">_xlfn.IFS(Tabla1[[#This Row],[Factura_Mensual_COP]]&lt;$D$5,NA(),Tabla1[[#This Row],[Factura_Mensual_COP]]&gt;$D$6,NA(),Tabla1[[#This Row],[Factura_Mensual_COP]]&lt;$D$6,Tabla1[[#This Row],[Factura_Mensual_COP]])</f>
        <v>494815.5125623733</v>
      </c>
    </row>
    <row r="304" spans="1:11" x14ac:dyDescent="0.3">
      <c r="A304" s="1" t="s">
        <v>303</v>
      </c>
      <c r="B304" s="1" t="s">
        <v>459</v>
      </c>
      <c r="C304" s="3">
        <v>1085.74004759525</v>
      </c>
      <c r="D304" s="1">
        <v>5</v>
      </c>
      <c r="E304" s="1" t="s">
        <v>462</v>
      </c>
      <c r="F304" s="1">
        <v>334.03660494279723</v>
      </c>
      <c r="G304" s="2">
        <v>673158.82950905489</v>
      </c>
      <c r="H304" s="1" t="s">
        <v>467</v>
      </c>
      <c r="I304" s="3" cm="1">
        <f t="array" ref="I304">_xlfn.IFS(Tabla1[[#This Row],[Consumo_kWh_Mensual]]&lt;$B$5,NA(),Tabla1[[#This Row],[Consumo_kWh_Mensual]]&gt;$B$6,NA(),Tabla1[[#This Row],[Consumo_kWh_Mensual]]&lt;$B$6,Tabla1[[#This Row],[Consumo_kWh_Mensual]])</f>
        <v>1085.74004759525</v>
      </c>
      <c r="J304" s="3" cm="1">
        <f t="array" ref="J304">_xlfn.IFS(Tabla1[[#This Row],[Area_m2]]&lt;$C$5,NA(),Tabla1[[#This Row],[Area_m2]]&gt;$C$6,NA(),Tabla1[[#This Row],[Area_m2]]&lt;$C$6,Tabla1[[#This Row],[Area_m2]])</f>
        <v>334.03660494279723</v>
      </c>
      <c r="K304" s="2" cm="1">
        <f t="array" ref="K304">_xlfn.IFS(Tabla1[[#This Row],[Factura_Mensual_COP]]&lt;$D$5,NA(),Tabla1[[#This Row],[Factura_Mensual_COP]]&gt;$D$6,NA(),Tabla1[[#This Row],[Factura_Mensual_COP]]&lt;$D$6,Tabla1[[#This Row],[Factura_Mensual_COP]])</f>
        <v>673158.82950905489</v>
      </c>
    </row>
    <row r="305" spans="1:11" x14ac:dyDescent="0.3">
      <c r="A305" s="1" t="s">
        <v>304</v>
      </c>
      <c r="B305" s="1" t="s">
        <v>459</v>
      </c>
      <c r="C305" s="3">
        <v>559.90715706123615</v>
      </c>
      <c r="D305" s="1">
        <v>4</v>
      </c>
      <c r="E305" s="1" t="s">
        <v>465</v>
      </c>
      <c r="F305" s="1">
        <v>296.18309150864161</v>
      </c>
      <c r="G305" s="2">
        <v>347142.43737796642</v>
      </c>
      <c r="H305" s="1" t="s">
        <v>467</v>
      </c>
      <c r="I305" s="3" cm="1">
        <f t="array" ref="I305">_xlfn.IFS(Tabla1[[#This Row],[Consumo_kWh_Mensual]]&lt;$B$5,NA(),Tabla1[[#This Row],[Consumo_kWh_Mensual]]&gt;$B$6,NA(),Tabla1[[#This Row],[Consumo_kWh_Mensual]]&lt;$B$6,Tabla1[[#This Row],[Consumo_kWh_Mensual]])</f>
        <v>559.90715706123615</v>
      </c>
      <c r="J305" s="3" cm="1">
        <f t="array" ref="J305">_xlfn.IFS(Tabla1[[#This Row],[Area_m2]]&lt;$C$5,NA(),Tabla1[[#This Row],[Area_m2]]&gt;$C$6,NA(),Tabla1[[#This Row],[Area_m2]]&lt;$C$6,Tabla1[[#This Row],[Area_m2]])</f>
        <v>296.18309150864161</v>
      </c>
      <c r="K305" s="2" cm="1">
        <f t="array" ref="K305">_xlfn.IFS(Tabla1[[#This Row],[Factura_Mensual_COP]]&lt;$D$5,NA(),Tabla1[[#This Row],[Factura_Mensual_COP]]&gt;$D$6,NA(),Tabla1[[#This Row],[Factura_Mensual_COP]]&lt;$D$6,Tabla1[[#This Row],[Factura_Mensual_COP]])</f>
        <v>347142.43737796642</v>
      </c>
    </row>
    <row r="306" spans="1:11" x14ac:dyDescent="0.3">
      <c r="A306" s="1" t="s">
        <v>305</v>
      </c>
      <c r="B306" s="1" t="s">
        <v>459</v>
      </c>
      <c r="C306" s="3">
        <v>752.99313631413736</v>
      </c>
      <c r="D306" s="1">
        <v>4</v>
      </c>
      <c r="E306" s="1" t="s">
        <v>463</v>
      </c>
      <c r="F306" s="1">
        <v>303.80828414514809</v>
      </c>
      <c r="G306" s="2">
        <v>466855.74451476522</v>
      </c>
      <c r="H306" s="1" t="s">
        <v>467</v>
      </c>
      <c r="I306" s="3" cm="1">
        <f t="array" ref="I306">_xlfn.IFS(Tabla1[[#This Row],[Consumo_kWh_Mensual]]&lt;$B$5,NA(),Tabla1[[#This Row],[Consumo_kWh_Mensual]]&gt;$B$6,NA(),Tabla1[[#This Row],[Consumo_kWh_Mensual]]&lt;$B$6,Tabla1[[#This Row],[Consumo_kWh_Mensual]])</f>
        <v>752.99313631413736</v>
      </c>
      <c r="J306" s="3" cm="1">
        <f t="array" ref="J306">_xlfn.IFS(Tabla1[[#This Row],[Area_m2]]&lt;$C$5,NA(),Tabla1[[#This Row],[Area_m2]]&gt;$C$6,NA(),Tabla1[[#This Row],[Area_m2]]&lt;$C$6,Tabla1[[#This Row],[Area_m2]])</f>
        <v>303.80828414514809</v>
      </c>
      <c r="K306" s="2" cm="1">
        <f t="array" ref="K306">_xlfn.IFS(Tabla1[[#This Row],[Factura_Mensual_COP]]&lt;$D$5,NA(),Tabla1[[#This Row],[Factura_Mensual_COP]]&gt;$D$6,NA(),Tabla1[[#This Row],[Factura_Mensual_COP]]&lt;$D$6,Tabla1[[#This Row],[Factura_Mensual_COP]])</f>
        <v>466855.74451476522</v>
      </c>
    </row>
    <row r="307" spans="1:11" x14ac:dyDescent="0.3">
      <c r="A307" s="1" t="s">
        <v>306</v>
      </c>
      <c r="B307" s="1" t="s">
        <v>459</v>
      </c>
      <c r="C307" s="3">
        <v>1007.466633599185</v>
      </c>
      <c r="D307" s="1">
        <v>3</v>
      </c>
      <c r="E307" s="1" t="s">
        <v>463</v>
      </c>
      <c r="F307" s="1">
        <v>442.53000723402943</v>
      </c>
      <c r="G307" s="2">
        <v>624629.31283149472</v>
      </c>
      <c r="H307" s="1" t="s">
        <v>467</v>
      </c>
      <c r="I307" s="3" cm="1">
        <f t="array" ref="I307">_xlfn.IFS(Tabla1[[#This Row],[Consumo_kWh_Mensual]]&lt;$B$5,NA(),Tabla1[[#This Row],[Consumo_kWh_Mensual]]&gt;$B$6,NA(),Tabla1[[#This Row],[Consumo_kWh_Mensual]]&lt;$B$6,Tabla1[[#This Row],[Consumo_kWh_Mensual]])</f>
        <v>1007.466633599185</v>
      </c>
      <c r="J307" s="3" cm="1">
        <f t="array" ref="J307">_xlfn.IFS(Tabla1[[#This Row],[Area_m2]]&lt;$C$5,NA(),Tabla1[[#This Row],[Area_m2]]&gt;$C$6,NA(),Tabla1[[#This Row],[Area_m2]]&lt;$C$6,Tabla1[[#This Row],[Area_m2]])</f>
        <v>442.53000723402943</v>
      </c>
      <c r="K307" s="2" cm="1">
        <f t="array" ref="K307">_xlfn.IFS(Tabla1[[#This Row],[Factura_Mensual_COP]]&lt;$D$5,NA(),Tabla1[[#This Row],[Factura_Mensual_COP]]&gt;$D$6,NA(),Tabla1[[#This Row],[Factura_Mensual_COP]]&lt;$D$6,Tabla1[[#This Row],[Factura_Mensual_COP]])</f>
        <v>624629.31283149472</v>
      </c>
    </row>
    <row r="308" spans="1:11" x14ac:dyDescent="0.3">
      <c r="A308" s="1" t="s">
        <v>307</v>
      </c>
      <c r="B308" s="1" t="s">
        <v>459</v>
      </c>
      <c r="C308" s="3">
        <v>868.75081997484278</v>
      </c>
      <c r="D308" s="1">
        <v>6</v>
      </c>
      <c r="E308" s="1" t="s">
        <v>465</v>
      </c>
      <c r="F308" s="1">
        <v>237.5620794939725</v>
      </c>
      <c r="G308" s="2">
        <v>538625.50838440249</v>
      </c>
      <c r="H308" s="1" t="s">
        <v>467</v>
      </c>
      <c r="I308" s="3" cm="1">
        <f t="array" ref="I308">_xlfn.IFS(Tabla1[[#This Row],[Consumo_kWh_Mensual]]&lt;$B$5,NA(),Tabla1[[#This Row],[Consumo_kWh_Mensual]]&gt;$B$6,NA(),Tabla1[[#This Row],[Consumo_kWh_Mensual]]&lt;$B$6,Tabla1[[#This Row],[Consumo_kWh_Mensual]])</f>
        <v>868.75081997484278</v>
      </c>
      <c r="J308" s="3" cm="1">
        <f t="array" ref="J308">_xlfn.IFS(Tabla1[[#This Row],[Area_m2]]&lt;$C$5,NA(),Tabla1[[#This Row],[Area_m2]]&gt;$C$6,NA(),Tabla1[[#This Row],[Area_m2]]&lt;$C$6,Tabla1[[#This Row],[Area_m2]])</f>
        <v>237.5620794939725</v>
      </c>
      <c r="K308" s="2" cm="1">
        <f t="array" ref="K308">_xlfn.IFS(Tabla1[[#This Row],[Factura_Mensual_COP]]&lt;$D$5,NA(),Tabla1[[#This Row],[Factura_Mensual_COP]]&gt;$D$6,NA(),Tabla1[[#This Row],[Factura_Mensual_COP]]&lt;$D$6,Tabla1[[#This Row],[Factura_Mensual_COP]])</f>
        <v>538625.50838440249</v>
      </c>
    </row>
    <row r="309" spans="1:11" x14ac:dyDescent="0.3">
      <c r="A309" s="1" t="s">
        <v>308</v>
      </c>
      <c r="B309" s="1" t="s">
        <v>460</v>
      </c>
      <c r="C309" s="3">
        <v>4293.3377415459508</v>
      </c>
      <c r="D309" s="1">
        <v>5</v>
      </c>
      <c r="E309" s="1" t="s">
        <v>464</v>
      </c>
      <c r="F309" s="1">
        <v>1468.7810688043221</v>
      </c>
      <c r="G309" s="2">
        <v>2661869.3997584889</v>
      </c>
      <c r="H309" s="1" t="s">
        <v>467</v>
      </c>
      <c r="I309" s="3" cm="1">
        <f t="array" ref="I309">_xlfn.IFS(Tabla1[[#This Row],[Consumo_kWh_Mensual]]&lt;$B$5,NA(),Tabla1[[#This Row],[Consumo_kWh_Mensual]]&gt;$B$6,NA(),Tabla1[[#This Row],[Consumo_kWh_Mensual]]&lt;$B$6,Tabla1[[#This Row],[Consumo_kWh_Mensual]])</f>
        <v>4293.3377415459508</v>
      </c>
      <c r="J309" s="3" cm="1">
        <f t="array" ref="J309">_xlfn.IFS(Tabla1[[#This Row],[Area_m2]]&lt;$C$5,NA(),Tabla1[[#This Row],[Area_m2]]&gt;$C$6,NA(),Tabla1[[#This Row],[Area_m2]]&lt;$C$6,Tabla1[[#This Row],[Area_m2]])</f>
        <v>1468.7810688043221</v>
      </c>
      <c r="K309" s="2" cm="1">
        <f t="array" ref="K309">_xlfn.IFS(Tabla1[[#This Row],[Factura_Mensual_COP]]&lt;$D$5,NA(),Tabla1[[#This Row],[Factura_Mensual_COP]]&gt;$D$6,NA(),Tabla1[[#This Row],[Factura_Mensual_COP]]&lt;$D$6,Tabla1[[#This Row],[Factura_Mensual_COP]])</f>
        <v>2661869.3997584889</v>
      </c>
    </row>
    <row r="310" spans="1:11" x14ac:dyDescent="0.3">
      <c r="A310" s="1" t="s">
        <v>309</v>
      </c>
      <c r="B310" s="1" t="s">
        <v>460</v>
      </c>
      <c r="C310" s="3">
        <v>6483.3241059635266</v>
      </c>
      <c r="D310" s="1">
        <v>5</v>
      </c>
      <c r="E310" s="1" t="s">
        <v>463</v>
      </c>
      <c r="F310" s="1">
        <v>1355.8274516636509</v>
      </c>
      <c r="G310" s="2">
        <v>4019660.9456973872</v>
      </c>
      <c r="H310" s="1" t="s">
        <v>467</v>
      </c>
      <c r="I310" s="3" cm="1">
        <f t="array" ref="I310">_xlfn.IFS(Tabla1[[#This Row],[Consumo_kWh_Mensual]]&lt;$B$5,NA(),Tabla1[[#This Row],[Consumo_kWh_Mensual]]&gt;$B$6,NA(),Tabla1[[#This Row],[Consumo_kWh_Mensual]]&lt;$B$6,Tabla1[[#This Row],[Consumo_kWh_Mensual]])</f>
        <v>6483.3241059635266</v>
      </c>
      <c r="J310" s="3" cm="1">
        <f t="array" ref="J310">_xlfn.IFS(Tabla1[[#This Row],[Area_m2]]&lt;$C$5,NA(),Tabla1[[#This Row],[Area_m2]]&gt;$C$6,NA(),Tabla1[[#This Row],[Area_m2]]&lt;$C$6,Tabla1[[#This Row],[Area_m2]])</f>
        <v>1355.8274516636509</v>
      </c>
      <c r="K310" s="2" cm="1">
        <f t="array" ref="K310">_xlfn.IFS(Tabla1[[#This Row],[Factura_Mensual_COP]]&lt;$D$5,NA(),Tabla1[[#This Row],[Factura_Mensual_COP]]&gt;$D$6,NA(),Tabla1[[#This Row],[Factura_Mensual_COP]]&lt;$D$6,Tabla1[[#This Row],[Factura_Mensual_COP]])</f>
        <v>4019660.9456973872</v>
      </c>
    </row>
    <row r="311" spans="1:11" x14ac:dyDescent="0.3">
      <c r="A311" s="1" t="s">
        <v>310</v>
      </c>
      <c r="B311" s="1" t="s">
        <v>460</v>
      </c>
      <c r="C311" s="3">
        <v>5413.2658435223793</v>
      </c>
      <c r="D311" s="1">
        <v>6</v>
      </c>
      <c r="E311" s="1" t="s">
        <v>465</v>
      </c>
      <c r="F311" s="1">
        <v>1000.363671098454</v>
      </c>
      <c r="G311" s="2">
        <v>3356224.8229838749</v>
      </c>
      <c r="H311" s="1" t="s">
        <v>467</v>
      </c>
      <c r="I311" s="3" cm="1">
        <f t="array" ref="I311">_xlfn.IFS(Tabla1[[#This Row],[Consumo_kWh_Mensual]]&lt;$B$5,NA(),Tabla1[[#This Row],[Consumo_kWh_Mensual]]&gt;$B$6,NA(),Tabla1[[#This Row],[Consumo_kWh_Mensual]]&lt;$B$6,Tabla1[[#This Row],[Consumo_kWh_Mensual]])</f>
        <v>5413.2658435223793</v>
      </c>
      <c r="J311" s="3" cm="1">
        <f t="array" ref="J311">_xlfn.IFS(Tabla1[[#This Row],[Area_m2]]&lt;$C$5,NA(),Tabla1[[#This Row],[Area_m2]]&gt;$C$6,NA(),Tabla1[[#This Row],[Area_m2]]&lt;$C$6,Tabla1[[#This Row],[Area_m2]])</f>
        <v>1000.363671098454</v>
      </c>
      <c r="K311" s="2" cm="1">
        <f t="array" ref="K311">_xlfn.IFS(Tabla1[[#This Row],[Factura_Mensual_COP]]&lt;$D$5,NA(),Tabla1[[#This Row],[Factura_Mensual_COP]]&gt;$D$6,NA(),Tabla1[[#This Row],[Factura_Mensual_COP]]&lt;$D$6,Tabla1[[#This Row],[Factura_Mensual_COP]])</f>
        <v>3356224.8229838749</v>
      </c>
    </row>
    <row r="312" spans="1:11" x14ac:dyDescent="0.3">
      <c r="A312" s="1" t="s">
        <v>311</v>
      </c>
      <c r="B312" s="1" t="s">
        <v>460</v>
      </c>
      <c r="C312" s="3">
        <v>7717.9701862023066</v>
      </c>
      <c r="D312" s="1">
        <v>6</v>
      </c>
      <c r="E312" s="1" t="s">
        <v>464</v>
      </c>
      <c r="F312" s="1">
        <v>1289.481432172942</v>
      </c>
      <c r="G312" s="2">
        <v>4785141.5154454298</v>
      </c>
      <c r="H312" s="1" t="s">
        <v>467</v>
      </c>
      <c r="I312" s="3" cm="1">
        <f t="array" ref="I312">_xlfn.IFS(Tabla1[[#This Row],[Consumo_kWh_Mensual]]&lt;$B$5,NA(),Tabla1[[#This Row],[Consumo_kWh_Mensual]]&gt;$B$6,NA(),Tabla1[[#This Row],[Consumo_kWh_Mensual]]&lt;$B$6,Tabla1[[#This Row],[Consumo_kWh_Mensual]])</f>
        <v>7717.9701862023066</v>
      </c>
      <c r="J312" s="3" cm="1">
        <f t="array" ref="J312">_xlfn.IFS(Tabla1[[#This Row],[Area_m2]]&lt;$C$5,NA(),Tabla1[[#This Row],[Area_m2]]&gt;$C$6,NA(),Tabla1[[#This Row],[Area_m2]]&lt;$C$6,Tabla1[[#This Row],[Area_m2]])</f>
        <v>1289.481432172942</v>
      </c>
      <c r="K312" s="2" cm="1">
        <f t="array" ref="K312">_xlfn.IFS(Tabla1[[#This Row],[Factura_Mensual_COP]]&lt;$D$5,NA(),Tabla1[[#This Row],[Factura_Mensual_COP]]&gt;$D$6,NA(),Tabla1[[#This Row],[Factura_Mensual_COP]]&lt;$D$6,Tabla1[[#This Row],[Factura_Mensual_COP]])</f>
        <v>4785141.5154454298</v>
      </c>
    </row>
    <row r="313" spans="1:11" x14ac:dyDescent="0.3">
      <c r="A313" s="1" t="s">
        <v>312</v>
      </c>
      <c r="B313" s="1" t="s">
        <v>460</v>
      </c>
      <c r="C313" s="3">
        <v>6897.7958774355484</v>
      </c>
      <c r="D313" s="1">
        <v>5</v>
      </c>
      <c r="E313" s="1" t="s">
        <v>462</v>
      </c>
      <c r="F313" s="1">
        <v>1339.8398021820831</v>
      </c>
      <c r="G313" s="2">
        <v>4276633.4440100398</v>
      </c>
      <c r="H313" s="1" t="s">
        <v>467</v>
      </c>
      <c r="I313" s="3" cm="1">
        <f t="array" ref="I313">_xlfn.IFS(Tabla1[[#This Row],[Consumo_kWh_Mensual]]&lt;$B$5,NA(),Tabla1[[#This Row],[Consumo_kWh_Mensual]]&gt;$B$6,NA(),Tabla1[[#This Row],[Consumo_kWh_Mensual]]&lt;$B$6,Tabla1[[#This Row],[Consumo_kWh_Mensual]])</f>
        <v>6897.7958774355484</v>
      </c>
      <c r="J313" s="3" cm="1">
        <f t="array" ref="J313">_xlfn.IFS(Tabla1[[#This Row],[Area_m2]]&lt;$C$5,NA(),Tabla1[[#This Row],[Area_m2]]&gt;$C$6,NA(),Tabla1[[#This Row],[Area_m2]]&lt;$C$6,Tabla1[[#This Row],[Area_m2]])</f>
        <v>1339.8398021820831</v>
      </c>
      <c r="K313" s="2" cm="1">
        <f t="array" ref="K313">_xlfn.IFS(Tabla1[[#This Row],[Factura_Mensual_COP]]&lt;$D$5,NA(),Tabla1[[#This Row],[Factura_Mensual_COP]]&gt;$D$6,NA(),Tabla1[[#This Row],[Factura_Mensual_COP]]&lt;$D$6,Tabla1[[#This Row],[Factura_Mensual_COP]])</f>
        <v>4276633.4440100398</v>
      </c>
    </row>
    <row r="314" spans="1:11" x14ac:dyDescent="0.3">
      <c r="A314" s="1" t="s">
        <v>313</v>
      </c>
      <c r="B314" s="1" t="s">
        <v>460</v>
      </c>
      <c r="C314" s="3">
        <v>5171.8000493231957</v>
      </c>
      <c r="D314" s="1">
        <v>6</v>
      </c>
      <c r="E314" s="1" t="s">
        <v>464</v>
      </c>
      <c r="F314" s="1">
        <v>1437.536367749708</v>
      </c>
      <c r="G314" s="2">
        <v>3206516.0305803809</v>
      </c>
      <c r="H314" s="1" t="s">
        <v>467</v>
      </c>
      <c r="I314" s="3" cm="1">
        <f t="array" ref="I314">_xlfn.IFS(Tabla1[[#This Row],[Consumo_kWh_Mensual]]&lt;$B$5,NA(),Tabla1[[#This Row],[Consumo_kWh_Mensual]]&gt;$B$6,NA(),Tabla1[[#This Row],[Consumo_kWh_Mensual]]&lt;$B$6,Tabla1[[#This Row],[Consumo_kWh_Mensual]])</f>
        <v>5171.8000493231957</v>
      </c>
      <c r="J314" s="3" cm="1">
        <f t="array" ref="J314">_xlfn.IFS(Tabla1[[#This Row],[Area_m2]]&lt;$C$5,NA(),Tabla1[[#This Row],[Area_m2]]&gt;$C$6,NA(),Tabla1[[#This Row],[Area_m2]]&lt;$C$6,Tabla1[[#This Row],[Area_m2]])</f>
        <v>1437.536367749708</v>
      </c>
      <c r="K314" s="2" cm="1">
        <f t="array" ref="K314">_xlfn.IFS(Tabla1[[#This Row],[Factura_Mensual_COP]]&lt;$D$5,NA(),Tabla1[[#This Row],[Factura_Mensual_COP]]&gt;$D$6,NA(),Tabla1[[#This Row],[Factura_Mensual_COP]]&lt;$D$6,Tabla1[[#This Row],[Factura_Mensual_COP]])</f>
        <v>3206516.0305803809</v>
      </c>
    </row>
    <row r="315" spans="1:11" x14ac:dyDescent="0.3">
      <c r="A315" s="1" t="s">
        <v>314</v>
      </c>
      <c r="B315" s="1" t="s">
        <v>460</v>
      </c>
      <c r="C315" s="3">
        <v>4130.4486327895593</v>
      </c>
      <c r="D315" s="1">
        <v>4</v>
      </c>
      <c r="E315" s="1" t="s">
        <v>462</v>
      </c>
      <c r="F315" s="1">
        <v>1193.9737804618751</v>
      </c>
      <c r="G315" s="2">
        <v>2560878.1523295268</v>
      </c>
      <c r="H315" s="1" t="s">
        <v>467</v>
      </c>
      <c r="I315" s="3" cm="1">
        <f t="array" ref="I315">_xlfn.IFS(Tabla1[[#This Row],[Consumo_kWh_Mensual]]&lt;$B$5,NA(),Tabla1[[#This Row],[Consumo_kWh_Mensual]]&gt;$B$6,NA(),Tabla1[[#This Row],[Consumo_kWh_Mensual]]&lt;$B$6,Tabla1[[#This Row],[Consumo_kWh_Mensual]])</f>
        <v>4130.4486327895593</v>
      </c>
      <c r="J315" s="3" cm="1">
        <f t="array" ref="J315">_xlfn.IFS(Tabla1[[#This Row],[Area_m2]]&lt;$C$5,NA(),Tabla1[[#This Row],[Area_m2]]&gt;$C$6,NA(),Tabla1[[#This Row],[Area_m2]]&lt;$C$6,Tabla1[[#This Row],[Area_m2]])</f>
        <v>1193.9737804618751</v>
      </c>
      <c r="K315" s="2" cm="1">
        <f t="array" ref="K315">_xlfn.IFS(Tabla1[[#This Row],[Factura_Mensual_COP]]&lt;$D$5,NA(),Tabla1[[#This Row],[Factura_Mensual_COP]]&gt;$D$6,NA(),Tabla1[[#This Row],[Factura_Mensual_COP]]&lt;$D$6,Tabla1[[#This Row],[Factura_Mensual_COP]])</f>
        <v>2560878.1523295268</v>
      </c>
    </row>
    <row r="316" spans="1:11" x14ac:dyDescent="0.3">
      <c r="A316" s="1" t="s">
        <v>315</v>
      </c>
      <c r="B316" s="1" t="s">
        <v>460</v>
      </c>
      <c r="C316" s="3">
        <v>5975.4223624395536</v>
      </c>
      <c r="D316" s="1">
        <v>5</v>
      </c>
      <c r="E316" s="1" t="s">
        <v>465</v>
      </c>
      <c r="F316" s="1">
        <v>1591.838250489852</v>
      </c>
      <c r="G316" s="2">
        <v>3704761.8647125242</v>
      </c>
      <c r="H316" s="1" t="s">
        <v>467</v>
      </c>
      <c r="I316" s="3" cm="1">
        <f t="array" ref="I316">_xlfn.IFS(Tabla1[[#This Row],[Consumo_kWh_Mensual]]&lt;$B$5,NA(),Tabla1[[#This Row],[Consumo_kWh_Mensual]]&gt;$B$6,NA(),Tabla1[[#This Row],[Consumo_kWh_Mensual]]&lt;$B$6,Tabla1[[#This Row],[Consumo_kWh_Mensual]])</f>
        <v>5975.4223624395536</v>
      </c>
      <c r="J316" s="3" cm="1">
        <f t="array" ref="J316">_xlfn.IFS(Tabla1[[#This Row],[Area_m2]]&lt;$C$5,NA(),Tabla1[[#This Row],[Area_m2]]&gt;$C$6,NA(),Tabla1[[#This Row],[Area_m2]]&lt;$C$6,Tabla1[[#This Row],[Area_m2]])</f>
        <v>1591.838250489852</v>
      </c>
      <c r="K316" s="2" cm="1">
        <f t="array" ref="K316">_xlfn.IFS(Tabla1[[#This Row],[Factura_Mensual_COP]]&lt;$D$5,NA(),Tabla1[[#This Row],[Factura_Mensual_COP]]&gt;$D$6,NA(),Tabla1[[#This Row],[Factura_Mensual_COP]]&lt;$D$6,Tabla1[[#This Row],[Factura_Mensual_COP]])</f>
        <v>3704761.8647125242</v>
      </c>
    </row>
    <row r="317" spans="1:11" x14ac:dyDescent="0.3">
      <c r="A317" s="1" t="s">
        <v>316</v>
      </c>
      <c r="B317" s="1" t="s">
        <v>460</v>
      </c>
      <c r="C317" s="3">
        <v>4519.4790377085201</v>
      </c>
      <c r="D317" s="1">
        <v>6</v>
      </c>
      <c r="E317" s="1" t="s">
        <v>463</v>
      </c>
      <c r="F317" s="1">
        <v>1306.0414866004789</v>
      </c>
      <c r="G317" s="2">
        <v>2802077.003379283</v>
      </c>
      <c r="H317" s="1" t="s">
        <v>467</v>
      </c>
      <c r="I317" s="3" cm="1">
        <f t="array" ref="I317">_xlfn.IFS(Tabla1[[#This Row],[Consumo_kWh_Mensual]]&lt;$B$5,NA(),Tabla1[[#This Row],[Consumo_kWh_Mensual]]&gt;$B$6,NA(),Tabla1[[#This Row],[Consumo_kWh_Mensual]]&lt;$B$6,Tabla1[[#This Row],[Consumo_kWh_Mensual]])</f>
        <v>4519.4790377085201</v>
      </c>
      <c r="J317" s="3" cm="1">
        <f t="array" ref="J317">_xlfn.IFS(Tabla1[[#This Row],[Area_m2]]&lt;$C$5,NA(),Tabla1[[#This Row],[Area_m2]]&gt;$C$6,NA(),Tabla1[[#This Row],[Area_m2]]&lt;$C$6,Tabla1[[#This Row],[Area_m2]])</f>
        <v>1306.0414866004789</v>
      </c>
      <c r="K317" s="2" cm="1">
        <f t="array" ref="K317">_xlfn.IFS(Tabla1[[#This Row],[Factura_Mensual_COP]]&lt;$D$5,NA(),Tabla1[[#This Row],[Factura_Mensual_COP]]&gt;$D$6,NA(),Tabla1[[#This Row],[Factura_Mensual_COP]]&lt;$D$6,Tabla1[[#This Row],[Factura_Mensual_COP]])</f>
        <v>2802077.003379283</v>
      </c>
    </row>
    <row r="318" spans="1:11" x14ac:dyDescent="0.3">
      <c r="A318" s="1" t="s">
        <v>317</v>
      </c>
      <c r="B318" s="1" t="s">
        <v>460</v>
      </c>
      <c r="C318" s="3">
        <v>5856.7908808519433</v>
      </c>
      <c r="D318" s="1">
        <v>5</v>
      </c>
      <c r="E318" s="1" t="s">
        <v>462</v>
      </c>
      <c r="F318" s="1">
        <v>1293.8128139046801</v>
      </c>
      <c r="G318" s="2">
        <v>3631210.3461282048</v>
      </c>
      <c r="H318" s="1" t="s">
        <v>467</v>
      </c>
      <c r="I318" s="3" cm="1">
        <f t="array" ref="I318">_xlfn.IFS(Tabla1[[#This Row],[Consumo_kWh_Mensual]]&lt;$B$5,NA(),Tabla1[[#This Row],[Consumo_kWh_Mensual]]&gt;$B$6,NA(),Tabla1[[#This Row],[Consumo_kWh_Mensual]]&lt;$B$6,Tabla1[[#This Row],[Consumo_kWh_Mensual]])</f>
        <v>5856.7908808519433</v>
      </c>
      <c r="J318" s="3" cm="1">
        <f t="array" ref="J318">_xlfn.IFS(Tabla1[[#This Row],[Area_m2]]&lt;$C$5,NA(),Tabla1[[#This Row],[Area_m2]]&gt;$C$6,NA(),Tabla1[[#This Row],[Area_m2]]&lt;$C$6,Tabla1[[#This Row],[Area_m2]])</f>
        <v>1293.8128139046801</v>
      </c>
      <c r="K318" s="2" cm="1">
        <f t="array" ref="K318">_xlfn.IFS(Tabla1[[#This Row],[Factura_Mensual_COP]]&lt;$D$5,NA(),Tabla1[[#This Row],[Factura_Mensual_COP]]&gt;$D$6,NA(),Tabla1[[#This Row],[Factura_Mensual_COP]]&lt;$D$6,Tabla1[[#This Row],[Factura_Mensual_COP]])</f>
        <v>3631210.3461282048</v>
      </c>
    </row>
    <row r="319" spans="1:11" x14ac:dyDescent="0.3">
      <c r="A319" s="1" t="s">
        <v>318</v>
      </c>
      <c r="B319" s="1" t="s">
        <v>460</v>
      </c>
      <c r="C319" s="3">
        <v>3033.1684847373272</v>
      </c>
      <c r="D319" s="1">
        <v>5</v>
      </c>
      <c r="E319" s="1" t="s">
        <v>462</v>
      </c>
      <c r="F319" s="1">
        <v>1499.611238207922</v>
      </c>
      <c r="G319" s="2">
        <v>1880564.4605371431</v>
      </c>
      <c r="H319" s="1" t="s">
        <v>467</v>
      </c>
      <c r="I319" s="3" cm="1">
        <f t="array" ref="I319">_xlfn.IFS(Tabla1[[#This Row],[Consumo_kWh_Mensual]]&lt;$B$5,NA(),Tabla1[[#This Row],[Consumo_kWh_Mensual]]&gt;$B$6,NA(),Tabla1[[#This Row],[Consumo_kWh_Mensual]]&lt;$B$6,Tabla1[[#This Row],[Consumo_kWh_Mensual]])</f>
        <v>3033.1684847373272</v>
      </c>
      <c r="J319" s="3" cm="1">
        <f t="array" ref="J319">_xlfn.IFS(Tabla1[[#This Row],[Area_m2]]&lt;$C$5,NA(),Tabla1[[#This Row],[Area_m2]]&gt;$C$6,NA(),Tabla1[[#This Row],[Area_m2]]&lt;$C$6,Tabla1[[#This Row],[Area_m2]])</f>
        <v>1499.611238207922</v>
      </c>
      <c r="K319" s="2" cm="1">
        <f t="array" ref="K319">_xlfn.IFS(Tabla1[[#This Row],[Factura_Mensual_COP]]&lt;$D$5,NA(),Tabla1[[#This Row],[Factura_Mensual_COP]]&gt;$D$6,NA(),Tabla1[[#This Row],[Factura_Mensual_COP]]&lt;$D$6,Tabla1[[#This Row],[Factura_Mensual_COP]])</f>
        <v>1880564.4605371431</v>
      </c>
    </row>
    <row r="320" spans="1:11" x14ac:dyDescent="0.3">
      <c r="A320" s="1" t="s">
        <v>319</v>
      </c>
      <c r="B320" s="1" t="s">
        <v>460</v>
      </c>
      <c r="C320" s="3">
        <v>3308.259169248041</v>
      </c>
      <c r="D320" s="1">
        <v>5</v>
      </c>
      <c r="E320" s="1" t="s">
        <v>461</v>
      </c>
      <c r="F320" s="1">
        <v>1341.069347006684</v>
      </c>
      <c r="G320" s="2">
        <v>2051120.6849337851</v>
      </c>
      <c r="H320" s="1" t="s">
        <v>467</v>
      </c>
      <c r="I320" s="3" cm="1">
        <f t="array" ref="I320">_xlfn.IFS(Tabla1[[#This Row],[Consumo_kWh_Mensual]]&lt;$B$5,NA(),Tabla1[[#This Row],[Consumo_kWh_Mensual]]&gt;$B$6,NA(),Tabla1[[#This Row],[Consumo_kWh_Mensual]]&lt;$B$6,Tabla1[[#This Row],[Consumo_kWh_Mensual]])</f>
        <v>3308.259169248041</v>
      </c>
      <c r="J320" s="3" cm="1">
        <f t="array" ref="J320">_xlfn.IFS(Tabla1[[#This Row],[Area_m2]]&lt;$C$5,NA(),Tabla1[[#This Row],[Area_m2]]&gt;$C$6,NA(),Tabla1[[#This Row],[Area_m2]]&lt;$C$6,Tabla1[[#This Row],[Area_m2]])</f>
        <v>1341.069347006684</v>
      </c>
      <c r="K320" s="2" cm="1">
        <f t="array" ref="K320">_xlfn.IFS(Tabla1[[#This Row],[Factura_Mensual_COP]]&lt;$D$5,NA(),Tabla1[[#This Row],[Factura_Mensual_COP]]&gt;$D$6,NA(),Tabla1[[#This Row],[Factura_Mensual_COP]]&lt;$D$6,Tabla1[[#This Row],[Factura_Mensual_COP]])</f>
        <v>2051120.6849337851</v>
      </c>
    </row>
    <row r="321" spans="1:11" x14ac:dyDescent="0.3">
      <c r="A321" s="1" t="s">
        <v>320</v>
      </c>
      <c r="B321" s="1" t="s">
        <v>460</v>
      </c>
      <c r="C321" s="3">
        <v>2982.971862134099</v>
      </c>
      <c r="D321" s="1">
        <v>6</v>
      </c>
      <c r="E321" s="1" t="s">
        <v>465</v>
      </c>
      <c r="F321" s="1">
        <v>1107.457342361653</v>
      </c>
      <c r="G321" s="2">
        <v>1849442.5545231409</v>
      </c>
      <c r="H321" s="1" t="s">
        <v>467</v>
      </c>
      <c r="I321" s="3" cm="1">
        <f t="array" ref="I321">_xlfn.IFS(Tabla1[[#This Row],[Consumo_kWh_Mensual]]&lt;$B$5,NA(),Tabla1[[#This Row],[Consumo_kWh_Mensual]]&gt;$B$6,NA(),Tabla1[[#This Row],[Consumo_kWh_Mensual]]&lt;$B$6,Tabla1[[#This Row],[Consumo_kWh_Mensual]])</f>
        <v>2982.971862134099</v>
      </c>
      <c r="J321" s="3" cm="1">
        <f t="array" ref="J321">_xlfn.IFS(Tabla1[[#This Row],[Area_m2]]&lt;$C$5,NA(),Tabla1[[#This Row],[Area_m2]]&gt;$C$6,NA(),Tabla1[[#This Row],[Area_m2]]&lt;$C$6,Tabla1[[#This Row],[Area_m2]])</f>
        <v>1107.457342361653</v>
      </c>
      <c r="K321" s="2" cm="1">
        <f t="array" ref="K321">_xlfn.IFS(Tabla1[[#This Row],[Factura_Mensual_COP]]&lt;$D$5,NA(),Tabla1[[#This Row],[Factura_Mensual_COP]]&gt;$D$6,NA(),Tabla1[[#This Row],[Factura_Mensual_COP]]&lt;$D$6,Tabla1[[#This Row],[Factura_Mensual_COP]])</f>
        <v>1849442.5545231409</v>
      </c>
    </row>
    <row r="322" spans="1:11" x14ac:dyDescent="0.3">
      <c r="A322" s="1" t="s">
        <v>321</v>
      </c>
      <c r="B322" s="1" t="s">
        <v>460</v>
      </c>
      <c r="C322" s="3">
        <v>5598.8346839079186</v>
      </c>
      <c r="D322" s="1">
        <v>6</v>
      </c>
      <c r="E322" s="1" t="s">
        <v>463</v>
      </c>
      <c r="F322" s="1">
        <v>1361.7989849256851</v>
      </c>
      <c r="G322" s="2">
        <v>3471277.5040229089</v>
      </c>
      <c r="H322" s="1" t="s">
        <v>467</v>
      </c>
      <c r="I322" s="3" cm="1">
        <f t="array" ref="I322">_xlfn.IFS(Tabla1[[#This Row],[Consumo_kWh_Mensual]]&lt;$B$5,NA(),Tabla1[[#This Row],[Consumo_kWh_Mensual]]&gt;$B$6,NA(),Tabla1[[#This Row],[Consumo_kWh_Mensual]]&lt;$B$6,Tabla1[[#This Row],[Consumo_kWh_Mensual]])</f>
        <v>5598.8346839079186</v>
      </c>
      <c r="J322" s="3" cm="1">
        <f t="array" ref="J322">_xlfn.IFS(Tabla1[[#This Row],[Area_m2]]&lt;$C$5,NA(),Tabla1[[#This Row],[Area_m2]]&gt;$C$6,NA(),Tabla1[[#This Row],[Area_m2]]&lt;$C$6,Tabla1[[#This Row],[Area_m2]])</f>
        <v>1361.7989849256851</v>
      </c>
      <c r="K322" s="2" cm="1">
        <f t="array" ref="K322">_xlfn.IFS(Tabla1[[#This Row],[Factura_Mensual_COP]]&lt;$D$5,NA(),Tabla1[[#This Row],[Factura_Mensual_COP]]&gt;$D$6,NA(),Tabla1[[#This Row],[Factura_Mensual_COP]]&lt;$D$6,Tabla1[[#This Row],[Factura_Mensual_COP]])</f>
        <v>3471277.5040229089</v>
      </c>
    </row>
    <row r="323" spans="1:11" x14ac:dyDescent="0.3">
      <c r="A323" s="1" t="s">
        <v>322</v>
      </c>
      <c r="B323" s="1" t="s">
        <v>460</v>
      </c>
      <c r="C323" s="3">
        <v>7076.6631675284698</v>
      </c>
      <c r="D323" s="1">
        <v>6</v>
      </c>
      <c r="E323" s="1" t="s">
        <v>463</v>
      </c>
      <c r="F323" s="1">
        <v>1389.3639373292599</v>
      </c>
      <c r="G323" s="2">
        <v>4387531.1638676506</v>
      </c>
      <c r="H323" s="1" t="s">
        <v>467</v>
      </c>
      <c r="I323" s="3" cm="1">
        <f t="array" ref="I323">_xlfn.IFS(Tabla1[[#This Row],[Consumo_kWh_Mensual]]&lt;$B$5,NA(),Tabla1[[#This Row],[Consumo_kWh_Mensual]]&gt;$B$6,NA(),Tabla1[[#This Row],[Consumo_kWh_Mensual]]&lt;$B$6,Tabla1[[#This Row],[Consumo_kWh_Mensual]])</f>
        <v>7076.6631675284698</v>
      </c>
      <c r="J323" s="3" cm="1">
        <f t="array" ref="J323">_xlfn.IFS(Tabla1[[#This Row],[Area_m2]]&lt;$C$5,NA(),Tabla1[[#This Row],[Area_m2]]&gt;$C$6,NA(),Tabla1[[#This Row],[Area_m2]]&lt;$C$6,Tabla1[[#This Row],[Area_m2]])</f>
        <v>1389.3639373292599</v>
      </c>
      <c r="K323" s="2" cm="1">
        <f t="array" ref="K323">_xlfn.IFS(Tabla1[[#This Row],[Factura_Mensual_COP]]&lt;$D$5,NA(),Tabla1[[#This Row],[Factura_Mensual_COP]]&gt;$D$6,NA(),Tabla1[[#This Row],[Factura_Mensual_COP]]&lt;$D$6,Tabla1[[#This Row],[Factura_Mensual_COP]])</f>
        <v>4387531.1638676506</v>
      </c>
    </row>
    <row r="324" spans="1:11" x14ac:dyDescent="0.3">
      <c r="A324" s="1" t="s">
        <v>323</v>
      </c>
      <c r="B324" s="1" t="s">
        <v>460</v>
      </c>
      <c r="C324" s="3">
        <v>2657.289707906793</v>
      </c>
      <c r="D324" s="1">
        <v>6</v>
      </c>
      <c r="E324" s="1" t="s">
        <v>463</v>
      </c>
      <c r="F324" s="1">
        <v>1700.4342756325341</v>
      </c>
      <c r="G324" s="2">
        <v>1647519.6189022111</v>
      </c>
      <c r="H324" s="1" t="s">
        <v>467</v>
      </c>
      <c r="I324" s="3" cm="1">
        <f t="array" ref="I324">_xlfn.IFS(Tabla1[[#This Row],[Consumo_kWh_Mensual]]&lt;$B$5,NA(),Tabla1[[#This Row],[Consumo_kWh_Mensual]]&gt;$B$6,NA(),Tabla1[[#This Row],[Consumo_kWh_Mensual]]&lt;$B$6,Tabla1[[#This Row],[Consumo_kWh_Mensual]])</f>
        <v>2657.289707906793</v>
      </c>
      <c r="J324" s="3" cm="1">
        <f t="array" ref="J324">_xlfn.IFS(Tabla1[[#This Row],[Area_m2]]&lt;$C$5,NA(),Tabla1[[#This Row],[Area_m2]]&gt;$C$6,NA(),Tabla1[[#This Row],[Area_m2]]&lt;$C$6,Tabla1[[#This Row],[Area_m2]])</f>
        <v>1700.4342756325341</v>
      </c>
      <c r="K324" s="2" cm="1">
        <f t="array" ref="K324">_xlfn.IFS(Tabla1[[#This Row],[Factura_Mensual_COP]]&lt;$D$5,NA(),Tabla1[[#This Row],[Factura_Mensual_COP]]&gt;$D$6,NA(),Tabla1[[#This Row],[Factura_Mensual_COP]]&lt;$D$6,Tabla1[[#This Row],[Factura_Mensual_COP]])</f>
        <v>1647519.6189022111</v>
      </c>
    </row>
    <row r="325" spans="1:11" x14ac:dyDescent="0.3">
      <c r="A325" s="1" t="s">
        <v>324</v>
      </c>
      <c r="B325" s="1" t="s">
        <v>460</v>
      </c>
      <c r="C325" s="3">
        <v>2550.5715791870248</v>
      </c>
      <c r="D325" s="1">
        <v>5</v>
      </c>
      <c r="E325" s="1" t="s">
        <v>461</v>
      </c>
      <c r="F325" s="1">
        <v>1056.807893862868</v>
      </c>
      <c r="G325" s="2">
        <v>1581354.3790959551</v>
      </c>
      <c r="H325" s="1" t="s">
        <v>467</v>
      </c>
      <c r="I325" s="3" cm="1">
        <f t="array" ref="I325">_xlfn.IFS(Tabla1[[#This Row],[Consumo_kWh_Mensual]]&lt;$B$5,NA(),Tabla1[[#This Row],[Consumo_kWh_Mensual]]&gt;$B$6,NA(),Tabla1[[#This Row],[Consumo_kWh_Mensual]]&lt;$B$6,Tabla1[[#This Row],[Consumo_kWh_Mensual]])</f>
        <v>2550.5715791870248</v>
      </c>
      <c r="J325" s="3" cm="1">
        <f t="array" ref="J325">_xlfn.IFS(Tabla1[[#This Row],[Area_m2]]&lt;$C$5,NA(),Tabla1[[#This Row],[Area_m2]]&gt;$C$6,NA(),Tabla1[[#This Row],[Area_m2]]&lt;$C$6,Tabla1[[#This Row],[Area_m2]])</f>
        <v>1056.807893862868</v>
      </c>
      <c r="K325" s="2" cm="1">
        <f t="array" ref="K325">_xlfn.IFS(Tabla1[[#This Row],[Factura_Mensual_COP]]&lt;$D$5,NA(),Tabla1[[#This Row],[Factura_Mensual_COP]]&gt;$D$6,NA(),Tabla1[[#This Row],[Factura_Mensual_COP]]&lt;$D$6,Tabla1[[#This Row],[Factura_Mensual_COP]])</f>
        <v>1581354.3790959551</v>
      </c>
    </row>
    <row r="326" spans="1:11" x14ac:dyDescent="0.3">
      <c r="A326" s="1" t="s">
        <v>325</v>
      </c>
      <c r="B326" s="1" t="s">
        <v>460</v>
      </c>
      <c r="C326" s="3">
        <v>5799.2898392201878</v>
      </c>
      <c r="D326" s="1">
        <v>5</v>
      </c>
      <c r="E326" s="1" t="s">
        <v>465</v>
      </c>
      <c r="F326" s="1">
        <v>886.54794155168577</v>
      </c>
      <c r="G326" s="2">
        <v>3595559.7003165162</v>
      </c>
      <c r="H326" s="1" t="s">
        <v>467</v>
      </c>
      <c r="I326" s="3" cm="1">
        <f t="array" ref="I326">_xlfn.IFS(Tabla1[[#This Row],[Consumo_kWh_Mensual]]&lt;$B$5,NA(),Tabla1[[#This Row],[Consumo_kWh_Mensual]]&gt;$B$6,NA(),Tabla1[[#This Row],[Consumo_kWh_Mensual]]&lt;$B$6,Tabla1[[#This Row],[Consumo_kWh_Mensual]])</f>
        <v>5799.2898392201878</v>
      </c>
      <c r="J326" s="3" cm="1">
        <f t="array" ref="J326">_xlfn.IFS(Tabla1[[#This Row],[Area_m2]]&lt;$C$5,NA(),Tabla1[[#This Row],[Area_m2]]&gt;$C$6,NA(),Tabla1[[#This Row],[Area_m2]]&lt;$C$6,Tabla1[[#This Row],[Area_m2]])</f>
        <v>886.54794155168577</v>
      </c>
      <c r="K326" s="2" cm="1">
        <f t="array" ref="K326">_xlfn.IFS(Tabla1[[#This Row],[Factura_Mensual_COP]]&lt;$D$5,NA(),Tabla1[[#This Row],[Factura_Mensual_COP]]&gt;$D$6,NA(),Tabla1[[#This Row],[Factura_Mensual_COP]]&lt;$D$6,Tabla1[[#This Row],[Factura_Mensual_COP]])</f>
        <v>3595559.7003165162</v>
      </c>
    </row>
    <row r="327" spans="1:11" x14ac:dyDescent="0.3">
      <c r="A327" s="1" t="s">
        <v>326</v>
      </c>
      <c r="B327" s="1" t="s">
        <v>460</v>
      </c>
      <c r="C327" s="3">
        <v>5602.43825823721</v>
      </c>
      <c r="D327" s="1">
        <v>6</v>
      </c>
      <c r="E327" s="1" t="s">
        <v>464</v>
      </c>
      <c r="F327" s="1">
        <v>1028.5974297295479</v>
      </c>
      <c r="G327" s="2">
        <v>3473511.7201070702</v>
      </c>
      <c r="H327" s="1" t="s">
        <v>467</v>
      </c>
      <c r="I327" s="3" cm="1">
        <f t="array" ref="I327">_xlfn.IFS(Tabla1[[#This Row],[Consumo_kWh_Mensual]]&lt;$B$5,NA(),Tabla1[[#This Row],[Consumo_kWh_Mensual]]&gt;$B$6,NA(),Tabla1[[#This Row],[Consumo_kWh_Mensual]]&lt;$B$6,Tabla1[[#This Row],[Consumo_kWh_Mensual]])</f>
        <v>5602.43825823721</v>
      </c>
      <c r="J327" s="3" cm="1">
        <f t="array" ref="J327">_xlfn.IFS(Tabla1[[#This Row],[Area_m2]]&lt;$C$5,NA(),Tabla1[[#This Row],[Area_m2]]&gt;$C$6,NA(),Tabla1[[#This Row],[Area_m2]]&lt;$C$6,Tabla1[[#This Row],[Area_m2]])</f>
        <v>1028.5974297295479</v>
      </c>
      <c r="K327" s="2" cm="1">
        <f t="array" ref="K327">_xlfn.IFS(Tabla1[[#This Row],[Factura_Mensual_COP]]&lt;$D$5,NA(),Tabla1[[#This Row],[Factura_Mensual_COP]]&gt;$D$6,NA(),Tabla1[[#This Row],[Factura_Mensual_COP]]&lt;$D$6,Tabla1[[#This Row],[Factura_Mensual_COP]])</f>
        <v>3473511.7201070702</v>
      </c>
    </row>
    <row r="328" spans="1:11" x14ac:dyDescent="0.3">
      <c r="A328" s="1" t="s">
        <v>327</v>
      </c>
      <c r="B328" s="1" t="s">
        <v>460</v>
      </c>
      <c r="C328" s="3">
        <v>5485.7001914089178</v>
      </c>
      <c r="D328" s="1">
        <v>5</v>
      </c>
      <c r="E328" s="1" t="s">
        <v>463</v>
      </c>
      <c r="F328" s="1">
        <v>1127.1275052516271</v>
      </c>
      <c r="G328" s="2">
        <v>3401134.118673529</v>
      </c>
      <c r="H328" s="1" t="s">
        <v>467</v>
      </c>
      <c r="I328" s="3" cm="1">
        <f t="array" ref="I328">_xlfn.IFS(Tabla1[[#This Row],[Consumo_kWh_Mensual]]&lt;$B$5,NA(),Tabla1[[#This Row],[Consumo_kWh_Mensual]]&gt;$B$6,NA(),Tabla1[[#This Row],[Consumo_kWh_Mensual]]&lt;$B$6,Tabla1[[#This Row],[Consumo_kWh_Mensual]])</f>
        <v>5485.7001914089178</v>
      </c>
      <c r="J328" s="3" cm="1">
        <f t="array" ref="J328">_xlfn.IFS(Tabla1[[#This Row],[Area_m2]]&lt;$C$5,NA(),Tabla1[[#This Row],[Area_m2]]&gt;$C$6,NA(),Tabla1[[#This Row],[Area_m2]]&lt;$C$6,Tabla1[[#This Row],[Area_m2]])</f>
        <v>1127.1275052516271</v>
      </c>
      <c r="K328" s="2" cm="1">
        <f t="array" ref="K328">_xlfn.IFS(Tabla1[[#This Row],[Factura_Mensual_COP]]&lt;$D$5,NA(),Tabla1[[#This Row],[Factura_Mensual_COP]]&gt;$D$6,NA(),Tabla1[[#This Row],[Factura_Mensual_COP]]&lt;$D$6,Tabla1[[#This Row],[Factura_Mensual_COP]])</f>
        <v>3401134.118673529</v>
      </c>
    </row>
    <row r="329" spans="1:11" x14ac:dyDescent="0.3">
      <c r="A329" s="1" t="s">
        <v>328</v>
      </c>
      <c r="B329" s="1" t="s">
        <v>460</v>
      </c>
      <c r="C329" s="3">
        <v>7415.1012030400689</v>
      </c>
      <c r="D329" s="1">
        <v>5</v>
      </c>
      <c r="E329" s="1" t="s">
        <v>463</v>
      </c>
      <c r="F329" s="1">
        <v>788.55586762117048</v>
      </c>
      <c r="G329" s="2">
        <v>4597362.7458848422</v>
      </c>
      <c r="H329" s="1" t="s">
        <v>467</v>
      </c>
      <c r="I329" s="3" cm="1">
        <f t="array" ref="I329">_xlfn.IFS(Tabla1[[#This Row],[Consumo_kWh_Mensual]]&lt;$B$5,NA(),Tabla1[[#This Row],[Consumo_kWh_Mensual]]&gt;$B$6,NA(),Tabla1[[#This Row],[Consumo_kWh_Mensual]]&lt;$B$6,Tabla1[[#This Row],[Consumo_kWh_Mensual]])</f>
        <v>7415.1012030400689</v>
      </c>
      <c r="J329" s="3" cm="1">
        <f t="array" ref="J329">_xlfn.IFS(Tabla1[[#This Row],[Area_m2]]&lt;$C$5,NA(),Tabla1[[#This Row],[Area_m2]]&gt;$C$6,NA(),Tabla1[[#This Row],[Area_m2]]&lt;$C$6,Tabla1[[#This Row],[Area_m2]])</f>
        <v>788.55586762117048</v>
      </c>
      <c r="K329" s="2" cm="1">
        <f t="array" ref="K329">_xlfn.IFS(Tabla1[[#This Row],[Factura_Mensual_COP]]&lt;$D$5,NA(),Tabla1[[#This Row],[Factura_Mensual_COP]]&gt;$D$6,NA(),Tabla1[[#This Row],[Factura_Mensual_COP]]&lt;$D$6,Tabla1[[#This Row],[Factura_Mensual_COP]])</f>
        <v>4597362.7458848422</v>
      </c>
    </row>
    <row r="330" spans="1:11" x14ac:dyDescent="0.3">
      <c r="A330" s="1" t="s">
        <v>329</v>
      </c>
      <c r="B330" s="1" t="s">
        <v>460</v>
      </c>
      <c r="C330" s="3">
        <v>3266.647927841424</v>
      </c>
      <c r="D330" s="1">
        <v>5</v>
      </c>
      <c r="E330" s="1" t="s">
        <v>465</v>
      </c>
      <c r="F330" s="1">
        <v>1279.805835548887</v>
      </c>
      <c r="G330" s="2">
        <v>2025321.7152616831</v>
      </c>
      <c r="H330" s="1" t="s">
        <v>467</v>
      </c>
      <c r="I330" s="3" cm="1">
        <f t="array" ref="I330">_xlfn.IFS(Tabla1[[#This Row],[Consumo_kWh_Mensual]]&lt;$B$5,NA(),Tabla1[[#This Row],[Consumo_kWh_Mensual]]&gt;$B$6,NA(),Tabla1[[#This Row],[Consumo_kWh_Mensual]]&lt;$B$6,Tabla1[[#This Row],[Consumo_kWh_Mensual]])</f>
        <v>3266.647927841424</v>
      </c>
      <c r="J330" s="3" cm="1">
        <f t="array" ref="J330">_xlfn.IFS(Tabla1[[#This Row],[Area_m2]]&lt;$C$5,NA(),Tabla1[[#This Row],[Area_m2]]&gt;$C$6,NA(),Tabla1[[#This Row],[Area_m2]]&lt;$C$6,Tabla1[[#This Row],[Area_m2]])</f>
        <v>1279.805835548887</v>
      </c>
      <c r="K330" s="2" cm="1">
        <f t="array" ref="K330">_xlfn.IFS(Tabla1[[#This Row],[Factura_Mensual_COP]]&lt;$D$5,NA(),Tabla1[[#This Row],[Factura_Mensual_COP]]&gt;$D$6,NA(),Tabla1[[#This Row],[Factura_Mensual_COP]]&lt;$D$6,Tabla1[[#This Row],[Factura_Mensual_COP]])</f>
        <v>2025321.7152616831</v>
      </c>
    </row>
    <row r="331" spans="1:11" x14ac:dyDescent="0.3">
      <c r="A331" s="1" t="s">
        <v>330</v>
      </c>
      <c r="B331" s="1" t="s">
        <v>460</v>
      </c>
      <c r="C331" s="3">
        <v>6570.5137619649713</v>
      </c>
      <c r="D331" s="1">
        <v>4</v>
      </c>
      <c r="E331" s="1" t="s">
        <v>465</v>
      </c>
      <c r="F331" s="1">
        <v>1126.184441823078</v>
      </c>
      <c r="G331" s="2">
        <v>4073718.5324182818</v>
      </c>
      <c r="H331" s="1" t="s">
        <v>467</v>
      </c>
      <c r="I331" s="3" cm="1">
        <f t="array" ref="I331">_xlfn.IFS(Tabla1[[#This Row],[Consumo_kWh_Mensual]]&lt;$B$5,NA(),Tabla1[[#This Row],[Consumo_kWh_Mensual]]&gt;$B$6,NA(),Tabla1[[#This Row],[Consumo_kWh_Mensual]]&lt;$B$6,Tabla1[[#This Row],[Consumo_kWh_Mensual]])</f>
        <v>6570.5137619649713</v>
      </c>
      <c r="J331" s="3" cm="1">
        <f t="array" ref="J331">_xlfn.IFS(Tabla1[[#This Row],[Area_m2]]&lt;$C$5,NA(),Tabla1[[#This Row],[Area_m2]]&gt;$C$6,NA(),Tabla1[[#This Row],[Area_m2]]&lt;$C$6,Tabla1[[#This Row],[Area_m2]])</f>
        <v>1126.184441823078</v>
      </c>
      <c r="K331" s="2" cm="1">
        <f t="array" ref="K331">_xlfn.IFS(Tabla1[[#This Row],[Factura_Mensual_COP]]&lt;$D$5,NA(),Tabla1[[#This Row],[Factura_Mensual_COP]]&gt;$D$6,NA(),Tabla1[[#This Row],[Factura_Mensual_COP]]&lt;$D$6,Tabla1[[#This Row],[Factura_Mensual_COP]])</f>
        <v>4073718.5324182818</v>
      </c>
    </row>
    <row r="332" spans="1:11" x14ac:dyDescent="0.3">
      <c r="A332" s="1" t="s">
        <v>331</v>
      </c>
      <c r="B332" s="1" t="s">
        <v>460</v>
      </c>
      <c r="C332" s="3">
        <v>4298.4481980321634</v>
      </c>
      <c r="D332" s="1">
        <v>6</v>
      </c>
      <c r="E332" s="1" t="s">
        <v>462</v>
      </c>
      <c r="F332" s="1">
        <v>1286.625970432679</v>
      </c>
      <c r="G332" s="2">
        <v>2665037.882779941</v>
      </c>
      <c r="H332" s="1" t="s">
        <v>467</v>
      </c>
      <c r="I332" s="3" cm="1">
        <f t="array" ref="I332">_xlfn.IFS(Tabla1[[#This Row],[Consumo_kWh_Mensual]]&lt;$B$5,NA(),Tabla1[[#This Row],[Consumo_kWh_Mensual]]&gt;$B$6,NA(),Tabla1[[#This Row],[Consumo_kWh_Mensual]]&lt;$B$6,Tabla1[[#This Row],[Consumo_kWh_Mensual]])</f>
        <v>4298.4481980321634</v>
      </c>
      <c r="J332" s="3" cm="1">
        <f t="array" ref="J332">_xlfn.IFS(Tabla1[[#This Row],[Area_m2]]&lt;$C$5,NA(),Tabla1[[#This Row],[Area_m2]]&gt;$C$6,NA(),Tabla1[[#This Row],[Area_m2]]&lt;$C$6,Tabla1[[#This Row],[Area_m2]])</f>
        <v>1286.625970432679</v>
      </c>
      <c r="K332" s="2" cm="1">
        <f t="array" ref="K332">_xlfn.IFS(Tabla1[[#This Row],[Factura_Mensual_COP]]&lt;$D$5,NA(),Tabla1[[#This Row],[Factura_Mensual_COP]]&gt;$D$6,NA(),Tabla1[[#This Row],[Factura_Mensual_COP]]&lt;$D$6,Tabla1[[#This Row],[Factura_Mensual_COP]])</f>
        <v>2665037.882779941</v>
      </c>
    </row>
    <row r="333" spans="1:11" x14ac:dyDescent="0.3">
      <c r="A333" s="1" t="s">
        <v>332</v>
      </c>
      <c r="B333" s="1" t="s">
        <v>460</v>
      </c>
      <c r="C333" s="3">
        <v>4774.3702183072501</v>
      </c>
      <c r="D333" s="1">
        <v>5</v>
      </c>
      <c r="E333" s="1" t="s">
        <v>461</v>
      </c>
      <c r="F333" s="1">
        <v>1448.8871463405701</v>
      </c>
      <c r="G333" s="2">
        <v>2960109.535350495</v>
      </c>
      <c r="H333" s="1" t="s">
        <v>467</v>
      </c>
      <c r="I333" s="3" cm="1">
        <f t="array" ref="I333">_xlfn.IFS(Tabla1[[#This Row],[Consumo_kWh_Mensual]]&lt;$B$5,NA(),Tabla1[[#This Row],[Consumo_kWh_Mensual]]&gt;$B$6,NA(),Tabla1[[#This Row],[Consumo_kWh_Mensual]]&lt;$B$6,Tabla1[[#This Row],[Consumo_kWh_Mensual]])</f>
        <v>4774.3702183072501</v>
      </c>
      <c r="J333" s="3" cm="1">
        <f t="array" ref="J333">_xlfn.IFS(Tabla1[[#This Row],[Area_m2]]&lt;$C$5,NA(),Tabla1[[#This Row],[Area_m2]]&gt;$C$6,NA(),Tabla1[[#This Row],[Area_m2]]&lt;$C$6,Tabla1[[#This Row],[Area_m2]])</f>
        <v>1448.8871463405701</v>
      </c>
      <c r="K333" s="2" cm="1">
        <f t="array" ref="K333">_xlfn.IFS(Tabla1[[#This Row],[Factura_Mensual_COP]]&lt;$D$5,NA(),Tabla1[[#This Row],[Factura_Mensual_COP]]&gt;$D$6,NA(),Tabla1[[#This Row],[Factura_Mensual_COP]]&lt;$D$6,Tabla1[[#This Row],[Factura_Mensual_COP]])</f>
        <v>2960109.535350495</v>
      </c>
    </row>
    <row r="334" spans="1:11" x14ac:dyDescent="0.3">
      <c r="A334" s="1" t="s">
        <v>333</v>
      </c>
      <c r="B334" s="1" t="s">
        <v>460</v>
      </c>
      <c r="C334" s="3">
        <v>6494.4002291707102</v>
      </c>
      <c r="D334" s="1">
        <v>5</v>
      </c>
      <c r="E334" s="1" t="s">
        <v>463</v>
      </c>
      <c r="F334" s="1">
        <v>1076.560854209672</v>
      </c>
      <c r="G334" s="2">
        <v>4026528.14208584</v>
      </c>
      <c r="H334" s="1" t="s">
        <v>467</v>
      </c>
      <c r="I334" s="3" cm="1">
        <f t="array" ref="I334">_xlfn.IFS(Tabla1[[#This Row],[Consumo_kWh_Mensual]]&lt;$B$5,NA(),Tabla1[[#This Row],[Consumo_kWh_Mensual]]&gt;$B$6,NA(),Tabla1[[#This Row],[Consumo_kWh_Mensual]]&lt;$B$6,Tabla1[[#This Row],[Consumo_kWh_Mensual]])</f>
        <v>6494.4002291707102</v>
      </c>
      <c r="J334" s="3" cm="1">
        <f t="array" ref="J334">_xlfn.IFS(Tabla1[[#This Row],[Area_m2]]&lt;$C$5,NA(),Tabla1[[#This Row],[Area_m2]]&gt;$C$6,NA(),Tabla1[[#This Row],[Area_m2]]&lt;$C$6,Tabla1[[#This Row],[Area_m2]])</f>
        <v>1076.560854209672</v>
      </c>
      <c r="K334" s="2" cm="1">
        <f t="array" ref="K334">_xlfn.IFS(Tabla1[[#This Row],[Factura_Mensual_COP]]&lt;$D$5,NA(),Tabla1[[#This Row],[Factura_Mensual_COP]]&gt;$D$6,NA(),Tabla1[[#This Row],[Factura_Mensual_COP]]&lt;$D$6,Tabla1[[#This Row],[Factura_Mensual_COP]])</f>
        <v>4026528.14208584</v>
      </c>
    </row>
    <row r="335" spans="1:11" x14ac:dyDescent="0.3">
      <c r="A335" s="1" t="s">
        <v>334</v>
      </c>
      <c r="B335" s="1" t="s">
        <v>460</v>
      </c>
      <c r="C335" s="3">
        <v>5881.6444779256217</v>
      </c>
      <c r="D335" s="1">
        <v>5</v>
      </c>
      <c r="E335" s="1" t="s">
        <v>463</v>
      </c>
      <c r="F335" s="1">
        <v>1228.787949756146</v>
      </c>
      <c r="G335" s="2">
        <v>3646619.5763138849</v>
      </c>
      <c r="H335" s="1" t="s">
        <v>467</v>
      </c>
      <c r="I335" s="3" cm="1">
        <f t="array" ref="I335">_xlfn.IFS(Tabla1[[#This Row],[Consumo_kWh_Mensual]]&lt;$B$5,NA(),Tabla1[[#This Row],[Consumo_kWh_Mensual]]&gt;$B$6,NA(),Tabla1[[#This Row],[Consumo_kWh_Mensual]]&lt;$B$6,Tabla1[[#This Row],[Consumo_kWh_Mensual]])</f>
        <v>5881.6444779256217</v>
      </c>
      <c r="J335" s="3" cm="1">
        <f t="array" ref="J335">_xlfn.IFS(Tabla1[[#This Row],[Area_m2]]&lt;$C$5,NA(),Tabla1[[#This Row],[Area_m2]]&gt;$C$6,NA(),Tabla1[[#This Row],[Area_m2]]&lt;$C$6,Tabla1[[#This Row],[Area_m2]])</f>
        <v>1228.787949756146</v>
      </c>
      <c r="K335" s="2" cm="1">
        <f t="array" ref="K335">_xlfn.IFS(Tabla1[[#This Row],[Factura_Mensual_COP]]&lt;$D$5,NA(),Tabla1[[#This Row],[Factura_Mensual_COP]]&gt;$D$6,NA(),Tabla1[[#This Row],[Factura_Mensual_COP]]&lt;$D$6,Tabla1[[#This Row],[Factura_Mensual_COP]])</f>
        <v>3646619.5763138849</v>
      </c>
    </row>
    <row r="336" spans="1:11" x14ac:dyDescent="0.3">
      <c r="A336" s="1" t="s">
        <v>335</v>
      </c>
      <c r="B336" s="1" t="s">
        <v>460</v>
      </c>
      <c r="C336" s="3">
        <v>7106.8150610163138</v>
      </c>
      <c r="D336" s="1">
        <v>5</v>
      </c>
      <c r="E336" s="1" t="s">
        <v>463</v>
      </c>
      <c r="F336" s="1">
        <v>798.61414833972992</v>
      </c>
      <c r="G336" s="2">
        <v>4406225.3378301142</v>
      </c>
      <c r="H336" s="1" t="s">
        <v>467</v>
      </c>
      <c r="I336" s="3" cm="1">
        <f t="array" ref="I336">_xlfn.IFS(Tabla1[[#This Row],[Consumo_kWh_Mensual]]&lt;$B$5,NA(),Tabla1[[#This Row],[Consumo_kWh_Mensual]]&gt;$B$6,NA(),Tabla1[[#This Row],[Consumo_kWh_Mensual]]&lt;$B$6,Tabla1[[#This Row],[Consumo_kWh_Mensual]])</f>
        <v>7106.8150610163138</v>
      </c>
      <c r="J336" s="3" cm="1">
        <f t="array" ref="J336">_xlfn.IFS(Tabla1[[#This Row],[Area_m2]]&lt;$C$5,NA(),Tabla1[[#This Row],[Area_m2]]&gt;$C$6,NA(),Tabla1[[#This Row],[Area_m2]]&lt;$C$6,Tabla1[[#This Row],[Area_m2]])</f>
        <v>798.61414833972992</v>
      </c>
      <c r="K336" s="2" cm="1">
        <f t="array" ref="K336">_xlfn.IFS(Tabla1[[#This Row],[Factura_Mensual_COP]]&lt;$D$5,NA(),Tabla1[[#This Row],[Factura_Mensual_COP]]&gt;$D$6,NA(),Tabla1[[#This Row],[Factura_Mensual_COP]]&lt;$D$6,Tabla1[[#This Row],[Factura_Mensual_COP]])</f>
        <v>4406225.3378301142</v>
      </c>
    </row>
    <row r="337" spans="1:11" x14ac:dyDescent="0.3">
      <c r="A337" s="1" t="s">
        <v>336</v>
      </c>
      <c r="B337" s="1" t="s">
        <v>460</v>
      </c>
      <c r="C337" s="3">
        <v>6821.7639279580217</v>
      </c>
      <c r="D337" s="1">
        <v>6</v>
      </c>
      <c r="E337" s="1" t="s">
        <v>463</v>
      </c>
      <c r="F337" s="1">
        <v>1177.6193474380241</v>
      </c>
      <c r="G337" s="2">
        <v>4229493.635333973</v>
      </c>
      <c r="H337" s="1" t="s">
        <v>467</v>
      </c>
      <c r="I337" s="3" cm="1">
        <f t="array" ref="I337">_xlfn.IFS(Tabla1[[#This Row],[Consumo_kWh_Mensual]]&lt;$B$5,NA(),Tabla1[[#This Row],[Consumo_kWh_Mensual]]&gt;$B$6,NA(),Tabla1[[#This Row],[Consumo_kWh_Mensual]]&lt;$B$6,Tabla1[[#This Row],[Consumo_kWh_Mensual]])</f>
        <v>6821.7639279580217</v>
      </c>
      <c r="J337" s="3" cm="1">
        <f t="array" ref="J337">_xlfn.IFS(Tabla1[[#This Row],[Area_m2]]&lt;$C$5,NA(),Tabla1[[#This Row],[Area_m2]]&gt;$C$6,NA(),Tabla1[[#This Row],[Area_m2]]&lt;$C$6,Tabla1[[#This Row],[Area_m2]])</f>
        <v>1177.6193474380241</v>
      </c>
      <c r="K337" s="2" cm="1">
        <f t="array" ref="K337">_xlfn.IFS(Tabla1[[#This Row],[Factura_Mensual_COP]]&lt;$D$5,NA(),Tabla1[[#This Row],[Factura_Mensual_COP]]&gt;$D$6,NA(),Tabla1[[#This Row],[Factura_Mensual_COP]]&lt;$D$6,Tabla1[[#This Row],[Factura_Mensual_COP]])</f>
        <v>4229493.635333973</v>
      </c>
    </row>
    <row r="338" spans="1:11" x14ac:dyDescent="0.3">
      <c r="A338" s="1" t="s">
        <v>337</v>
      </c>
      <c r="B338" s="1" t="s">
        <v>460</v>
      </c>
      <c r="C338" s="3">
        <v>5260.8620624847572</v>
      </c>
      <c r="D338" s="1">
        <v>5</v>
      </c>
      <c r="E338" s="1" t="s">
        <v>463</v>
      </c>
      <c r="F338" s="1">
        <v>1472.359177340109</v>
      </c>
      <c r="G338" s="2">
        <v>3261734.4787405501</v>
      </c>
      <c r="H338" s="1" t="s">
        <v>467</v>
      </c>
      <c r="I338" s="3" cm="1">
        <f t="array" ref="I338">_xlfn.IFS(Tabla1[[#This Row],[Consumo_kWh_Mensual]]&lt;$B$5,NA(),Tabla1[[#This Row],[Consumo_kWh_Mensual]]&gt;$B$6,NA(),Tabla1[[#This Row],[Consumo_kWh_Mensual]]&lt;$B$6,Tabla1[[#This Row],[Consumo_kWh_Mensual]])</f>
        <v>5260.8620624847572</v>
      </c>
      <c r="J338" s="3" cm="1">
        <f t="array" ref="J338">_xlfn.IFS(Tabla1[[#This Row],[Area_m2]]&lt;$C$5,NA(),Tabla1[[#This Row],[Area_m2]]&gt;$C$6,NA(),Tabla1[[#This Row],[Area_m2]]&lt;$C$6,Tabla1[[#This Row],[Area_m2]])</f>
        <v>1472.359177340109</v>
      </c>
      <c r="K338" s="2" cm="1">
        <f t="array" ref="K338">_xlfn.IFS(Tabla1[[#This Row],[Factura_Mensual_COP]]&lt;$D$5,NA(),Tabla1[[#This Row],[Factura_Mensual_COP]]&gt;$D$6,NA(),Tabla1[[#This Row],[Factura_Mensual_COP]]&lt;$D$6,Tabla1[[#This Row],[Factura_Mensual_COP]])</f>
        <v>3261734.4787405501</v>
      </c>
    </row>
    <row r="339" spans="1:11" x14ac:dyDescent="0.3">
      <c r="A339" s="1" t="s">
        <v>338</v>
      </c>
      <c r="B339" s="1" t="s">
        <v>460</v>
      </c>
      <c r="C339" s="3">
        <v>4892.5981108789038</v>
      </c>
      <c r="D339" s="1">
        <v>5</v>
      </c>
      <c r="E339" s="1" t="s">
        <v>463</v>
      </c>
      <c r="F339" s="1">
        <v>1190.6944408725401</v>
      </c>
      <c r="G339" s="2">
        <v>3033410.82874492</v>
      </c>
      <c r="H339" s="1" t="s">
        <v>467</v>
      </c>
      <c r="I339" s="3" cm="1">
        <f t="array" ref="I339">_xlfn.IFS(Tabla1[[#This Row],[Consumo_kWh_Mensual]]&lt;$B$5,NA(),Tabla1[[#This Row],[Consumo_kWh_Mensual]]&gt;$B$6,NA(),Tabla1[[#This Row],[Consumo_kWh_Mensual]]&lt;$B$6,Tabla1[[#This Row],[Consumo_kWh_Mensual]])</f>
        <v>4892.5981108789038</v>
      </c>
      <c r="J339" s="3" cm="1">
        <f t="array" ref="J339">_xlfn.IFS(Tabla1[[#This Row],[Area_m2]]&lt;$C$5,NA(),Tabla1[[#This Row],[Area_m2]]&gt;$C$6,NA(),Tabla1[[#This Row],[Area_m2]]&lt;$C$6,Tabla1[[#This Row],[Area_m2]])</f>
        <v>1190.6944408725401</v>
      </c>
      <c r="K339" s="2" cm="1">
        <f t="array" ref="K339">_xlfn.IFS(Tabla1[[#This Row],[Factura_Mensual_COP]]&lt;$D$5,NA(),Tabla1[[#This Row],[Factura_Mensual_COP]]&gt;$D$6,NA(),Tabla1[[#This Row],[Factura_Mensual_COP]]&lt;$D$6,Tabla1[[#This Row],[Factura_Mensual_COP]])</f>
        <v>3033410.82874492</v>
      </c>
    </row>
    <row r="340" spans="1:11" x14ac:dyDescent="0.3">
      <c r="A340" s="1" t="s">
        <v>339</v>
      </c>
      <c r="B340" s="1" t="s">
        <v>460</v>
      </c>
      <c r="C340" s="3">
        <v>5223.765890517403</v>
      </c>
      <c r="D340" s="1">
        <v>5</v>
      </c>
      <c r="E340" s="1" t="s">
        <v>461</v>
      </c>
      <c r="F340" s="1">
        <v>1080.579963526448</v>
      </c>
      <c r="G340" s="2">
        <v>3238734.8521207902</v>
      </c>
      <c r="H340" s="1" t="s">
        <v>467</v>
      </c>
      <c r="I340" s="3" cm="1">
        <f t="array" ref="I340">_xlfn.IFS(Tabla1[[#This Row],[Consumo_kWh_Mensual]]&lt;$B$5,NA(),Tabla1[[#This Row],[Consumo_kWh_Mensual]]&gt;$B$6,NA(),Tabla1[[#This Row],[Consumo_kWh_Mensual]]&lt;$B$6,Tabla1[[#This Row],[Consumo_kWh_Mensual]])</f>
        <v>5223.765890517403</v>
      </c>
      <c r="J340" s="3" cm="1">
        <f t="array" ref="J340">_xlfn.IFS(Tabla1[[#This Row],[Area_m2]]&lt;$C$5,NA(),Tabla1[[#This Row],[Area_m2]]&gt;$C$6,NA(),Tabla1[[#This Row],[Area_m2]]&lt;$C$6,Tabla1[[#This Row],[Area_m2]])</f>
        <v>1080.579963526448</v>
      </c>
      <c r="K340" s="2" cm="1">
        <f t="array" ref="K340">_xlfn.IFS(Tabla1[[#This Row],[Factura_Mensual_COP]]&lt;$D$5,NA(),Tabla1[[#This Row],[Factura_Mensual_COP]]&gt;$D$6,NA(),Tabla1[[#This Row],[Factura_Mensual_COP]]&lt;$D$6,Tabla1[[#This Row],[Factura_Mensual_COP]])</f>
        <v>3238734.8521207902</v>
      </c>
    </row>
    <row r="341" spans="1:11" x14ac:dyDescent="0.3">
      <c r="A341" s="1" t="s">
        <v>340</v>
      </c>
      <c r="B341" s="1" t="s">
        <v>460</v>
      </c>
      <c r="C341" s="3">
        <v>4715.0084192264312</v>
      </c>
      <c r="D341" s="1">
        <v>5</v>
      </c>
      <c r="E341" s="1" t="s">
        <v>463</v>
      </c>
      <c r="F341" s="1">
        <v>1312.097573403965</v>
      </c>
      <c r="G341" s="2">
        <v>2923305.219920387</v>
      </c>
      <c r="H341" s="1" t="s">
        <v>467</v>
      </c>
      <c r="I341" s="3" cm="1">
        <f t="array" ref="I341">_xlfn.IFS(Tabla1[[#This Row],[Consumo_kWh_Mensual]]&lt;$B$5,NA(),Tabla1[[#This Row],[Consumo_kWh_Mensual]]&gt;$B$6,NA(),Tabla1[[#This Row],[Consumo_kWh_Mensual]]&lt;$B$6,Tabla1[[#This Row],[Consumo_kWh_Mensual]])</f>
        <v>4715.0084192264312</v>
      </c>
      <c r="J341" s="3" cm="1">
        <f t="array" ref="J341">_xlfn.IFS(Tabla1[[#This Row],[Area_m2]]&lt;$C$5,NA(),Tabla1[[#This Row],[Area_m2]]&gt;$C$6,NA(),Tabla1[[#This Row],[Area_m2]]&lt;$C$6,Tabla1[[#This Row],[Area_m2]])</f>
        <v>1312.097573403965</v>
      </c>
      <c r="K341" s="2" cm="1">
        <f t="array" ref="K341">_xlfn.IFS(Tabla1[[#This Row],[Factura_Mensual_COP]]&lt;$D$5,NA(),Tabla1[[#This Row],[Factura_Mensual_COP]]&gt;$D$6,NA(),Tabla1[[#This Row],[Factura_Mensual_COP]]&lt;$D$6,Tabla1[[#This Row],[Factura_Mensual_COP]])</f>
        <v>2923305.219920387</v>
      </c>
    </row>
    <row r="342" spans="1:11" x14ac:dyDescent="0.3">
      <c r="A342" s="1" t="s">
        <v>341</v>
      </c>
      <c r="B342" s="1" t="s">
        <v>460</v>
      </c>
      <c r="C342" s="3">
        <v>5209.0138904318956</v>
      </c>
      <c r="D342" s="1">
        <v>6</v>
      </c>
      <c r="E342" s="1" t="s">
        <v>462</v>
      </c>
      <c r="F342" s="1">
        <v>1313.133722955334</v>
      </c>
      <c r="G342" s="2">
        <v>3229588.6120677758</v>
      </c>
      <c r="H342" s="1" t="s">
        <v>467</v>
      </c>
      <c r="I342" s="3" cm="1">
        <f t="array" ref="I342">_xlfn.IFS(Tabla1[[#This Row],[Consumo_kWh_Mensual]]&lt;$B$5,NA(),Tabla1[[#This Row],[Consumo_kWh_Mensual]]&gt;$B$6,NA(),Tabla1[[#This Row],[Consumo_kWh_Mensual]]&lt;$B$6,Tabla1[[#This Row],[Consumo_kWh_Mensual]])</f>
        <v>5209.0138904318956</v>
      </c>
      <c r="J342" s="3" cm="1">
        <f t="array" ref="J342">_xlfn.IFS(Tabla1[[#This Row],[Area_m2]]&lt;$C$5,NA(),Tabla1[[#This Row],[Area_m2]]&gt;$C$6,NA(),Tabla1[[#This Row],[Area_m2]]&lt;$C$6,Tabla1[[#This Row],[Area_m2]])</f>
        <v>1313.133722955334</v>
      </c>
      <c r="K342" s="2" cm="1">
        <f t="array" ref="K342">_xlfn.IFS(Tabla1[[#This Row],[Factura_Mensual_COP]]&lt;$D$5,NA(),Tabla1[[#This Row],[Factura_Mensual_COP]]&gt;$D$6,NA(),Tabla1[[#This Row],[Factura_Mensual_COP]]&lt;$D$6,Tabla1[[#This Row],[Factura_Mensual_COP]])</f>
        <v>3229588.6120677758</v>
      </c>
    </row>
    <row r="343" spans="1:11" x14ac:dyDescent="0.3">
      <c r="A343" s="1" t="s">
        <v>342</v>
      </c>
      <c r="B343" s="1" t="s">
        <v>460</v>
      </c>
      <c r="C343" s="3">
        <v>8132.5620571710924</v>
      </c>
      <c r="D343" s="1">
        <v>4</v>
      </c>
      <c r="E343" s="1" t="s">
        <v>461</v>
      </c>
      <c r="F343" s="1">
        <v>1165.102592961206</v>
      </c>
      <c r="G343" s="2">
        <v>5042188.4754460771</v>
      </c>
      <c r="H343" s="1" t="s">
        <v>467</v>
      </c>
      <c r="I343" s="3" cm="1">
        <f t="array" ref="I343">_xlfn.IFS(Tabla1[[#This Row],[Consumo_kWh_Mensual]]&lt;$B$5,NA(),Tabla1[[#This Row],[Consumo_kWh_Mensual]]&gt;$B$6,NA(),Tabla1[[#This Row],[Consumo_kWh_Mensual]]&lt;$B$6,Tabla1[[#This Row],[Consumo_kWh_Mensual]])</f>
        <v>8132.5620571710924</v>
      </c>
      <c r="J343" s="3" cm="1">
        <f t="array" ref="J343">_xlfn.IFS(Tabla1[[#This Row],[Area_m2]]&lt;$C$5,NA(),Tabla1[[#This Row],[Area_m2]]&gt;$C$6,NA(),Tabla1[[#This Row],[Area_m2]]&lt;$C$6,Tabla1[[#This Row],[Area_m2]])</f>
        <v>1165.102592961206</v>
      </c>
      <c r="K343" s="2" cm="1">
        <f t="array" ref="K343">_xlfn.IFS(Tabla1[[#This Row],[Factura_Mensual_COP]]&lt;$D$5,NA(),Tabla1[[#This Row],[Factura_Mensual_COP]]&gt;$D$6,NA(),Tabla1[[#This Row],[Factura_Mensual_COP]]&lt;$D$6,Tabla1[[#This Row],[Factura_Mensual_COP]])</f>
        <v>5042188.4754460771</v>
      </c>
    </row>
    <row r="344" spans="1:11" x14ac:dyDescent="0.3">
      <c r="A344" s="1" t="s">
        <v>343</v>
      </c>
      <c r="B344" s="1" t="s">
        <v>460</v>
      </c>
      <c r="C344" s="3">
        <v>3900.9737131135721</v>
      </c>
      <c r="D344" s="1">
        <v>4</v>
      </c>
      <c r="E344" s="1" t="s">
        <v>461</v>
      </c>
      <c r="F344" s="1">
        <v>1326.3567866562039</v>
      </c>
      <c r="G344" s="2">
        <v>2418603.702130415</v>
      </c>
      <c r="H344" s="1" t="s">
        <v>467</v>
      </c>
      <c r="I344" s="3" cm="1">
        <f t="array" ref="I344">_xlfn.IFS(Tabla1[[#This Row],[Consumo_kWh_Mensual]]&lt;$B$5,NA(),Tabla1[[#This Row],[Consumo_kWh_Mensual]]&gt;$B$6,NA(),Tabla1[[#This Row],[Consumo_kWh_Mensual]]&lt;$B$6,Tabla1[[#This Row],[Consumo_kWh_Mensual]])</f>
        <v>3900.9737131135721</v>
      </c>
      <c r="J344" s="3" cm="1">
        <f t="array" ref="J344">_xlfn.IFS(Tabla1[[#This Row],[Area_m2]]&lt;$C$5,NA(),Tabla1[[#This Row],[Area_m2]]&gt;$C$6,NA(),Tabla1[[#This Row],[Area_m2]]&lt;$C$6,Tabla1[[#This Row],[Area_m2]])</f>
        <v>1326.3567866562039</v>
      </c>
      <c r="K344" s="2" cm="1">
        <f t="array" ref="K344">_xlfn.IFS(Tabla1[[#This Row],[Factura_Mensual_COP]]&lt;$D$5,NA(),Tabla1[[#This Row],[Factura_Mensual_COP]]&gt;$D$6,NA(),Tabla1[[#This Row],[Factura_Mensual_COP]]&lt;$D$6,Tabla1[[#This Row],[Factura_Mensual_COP]])</f>
        <v>2418603.702130415</v>
      </c>
    </row>
    <row r="345" spans="1:11" x14ac:dyDescent="0.3">
      <c r="A345" s="1" t="s">
        <v>344</v>
      </c>
      <c r="B345" s="1" t="s">
        <v>460</v>
      </c>
      <c r="C345" s="3">
        <v>6609.6310181154686</v>
      </c>
      <c r="D345" s="1">
        <v>4</v>
      </c>
      <c r="E345" s="1" t="s">
        <v>464</v>
      </c>
      <c r="F345" s="1">
        <v>1159.00978009952</v>
      </c>
      <c r="G345" s="2">
        <v>4097971.2312315912</v>
      </c>
      <c r="H345" s="1" t="s">
        <v>467</v>
      </c>
      <c r="I345" s="3" cm="1">
        <f t="array" ref="I345">_xlfn.IFS(Tabla1[[#This Row],[Consumo_kWh_Mensual]]&lt;$B$5,NA(),Tabla1[[#This Row],[Consumo_kWh_Mensual]]&gt;$B$6,NA(),Tabla1[[#This Row],[Consumo_kWh_Mensual]]&lt;$B$6,Tabla1[[#This Row],[Consumo_kWh_Mensual]])</f>
        <v>6609.6310181154686</v>
      </c>
      <c r="J345" s="3" cm="1">
        <f t="array" ref="J345">_xlfn.IFS(Tabla1[[#This Row],[Area_m2]]&lt;$C$5,NA(),Tabla1[[#This Row],[Area_m2]]&gt;$C$6,NA(),Tabla1[[#This Row],[Area_m2]]&lt;$C$6,Tabla1[[#This Row],[Area_m2]])</f>
        <v>1159.00978009952</v>
      </c>
      <c r="K345" s="2" cm="1">
        <f t="array" ref="K345">_xlfn.IFS(Tabla1[[#This Row],[Factura_Mensual_COP]]&lt;$D$5,NA(),Tabla1[[#This Row],[Factura_Mensual_COP]]&gt;$D$6,NA(),Tabla1[[#This Row],[Factura_Mensual_COP]]&lt;$D$6,Tabla1[[#This Row],[Factura_Mensual_COP]])</f>
        <v>4097971.2312315912</v>
      </c>
    </row>
    <row r="346" spans="1:11" x14ac:dyDescent="0.3">
      <c r="A346" s="1" t="s">
        <v>345</v>
      </c>
      <c r="B346" s="1" t="s">
        <v>460</v>
      </c>
      <c r="C346" s="3">
        <v>4845.7337552958952</v>
      </c>
      <c r="D346" s="1">
        <v>5</v>
      </c>
      <c r="E346" s="1" t="s">
        <v>464</v>
      </c>
      <c r="F346" s="1">
        <v>1193.3014133410841</v>
      </c>
      <c r="G346" s="2">
        <v>3004354.9282834549</v>
      </c>
      <c r="H346" s="1" t="s">
        <v>467</v>
      </c>
      <c r="I346" s="3" cm="1">
        <f t="array" ref="I346">_xlfn.IFS(Tabla1[[#This Row],[Consumo_kWh_Mensual]]&lt;$B$5,NA(),Tabla1[[#This Row],[Consumo_kWh_Mensual]]&gt;$B$6,NA(),Tabla1[[#This Row],[Consumo_kWh_Mensual]]&lt;$B$6,Tabla1[[#This Row],[Consumo_kWh_Mensual]])</f>
        <v>4845.7337552958952</v>
      </c>
      <c r="J346" s="3" cm="1">
        <f t="array" ref="J346">_xlfn.IFS(Tabla1[[#This Row],[Area_m2]]&lt;$C$5,NA(),Tabla1[[#This Row],[Area_m2]]&gt;$C$6,NA(),Tabla1[[#This Row],[Area_m2]]&lt;$C$6,Tabla1[[#This Row],[Area_m2]])</f>
        <v>1193.3014133410841</v>
      </c>
      <c r="K346" s="2" cm="1">
        <f t="array" ref="K346">_xlfn.IFS(Tabla1[[#This Row],[Factura_Mensual_COP]]&lt;$D$5,NA(),Tabla1[[#This Row],[Factura_Mensual_COP]]&gt;$D$6,NA(),Tabla1[[#This Row],[Factura_Mensual_COP]]&lt;$D$6,Tabla1[[#This Row],[Factura_Mensual_COP]])</f>
        <v>3004354.9282834549</v>
      </c>
    </row>
    <row r="347" spans="1:11" x14ac:dyDescent="0.3">
      <c r="A347" s="1" t="s">
        <v>346</v>
      </c>
      <c r="B347" s="1" t="s">
        <v>460</v>
      </c>
      <c r="C347" s="3">
        <v>5301.6485700724515</v>
      </c>
      <c r="D347" s="1">
        <v>4</v>
      </c>
      <c r="E347" s="1" t="s">
        <v>465</v>
      </c>
      <c r="F347" s="1">
        <v>1462.6635990019031</v>
      </c>
      <c r="G347" s="2">
        <v>3287022.1134449202</v>
      </c>
      <c r="H347" s="1" t="s">
        <v>467</v>
      </c>
      <c r="I347" s="3" cm="1">
        <f t="array" ref="I347">_xlfn.IFS(Tabla1[[#This Row],[Consumo_kWh_Mensual]]&lt;$B$5,NA(),Tabla1[[#This Row],[Consumo_kWh_Mensual]]&gt;$B$6,NA(),Tabla1[[#This Row],[Consumo_kWh_Mensual]]&lt;$B$6,Tabla1[[#This Row],[Consumo_kWh_Mensual]])</f>
        <v>5301.6485700724515</v>
      </c>
      <c r="J347" s="3" cm="1">
        <f t="array" ref="J347">_xlfn.IFS(Tabla1[[#This Row],[Area_m2]]&lt;$C$5,NA(),Tabla1[[#This Row],[Area_m2]]&gt;$C$6,NA(),Tabla1[[#This Row],[Area_m2]]&lt;$C$6,Tabla1[[#This Row],[Area_m2]])</f>
        <v>1462.6635990019031</v>
      </c>
      <c r="K347" s="2" cm="1">
        <f t="array" ref="K347">_xlfn.IFS(Tabla1[[#This Row],[Factura_Mensual_COP]]&lt;$D$5,NA(),Tabla1[[#This Row],[Factura_Mensual_COP]]&gt;$D$6,NA(),Tabla1[[#This Row],[Factura_Mensual_COP]]&lt;$D$6,Tabla1[[#This Row],[Factura_Mensual_COP]])</f>
        <v>3287022.1134449202</v>
      </c>
    </row>
    <row r="348" spans="1:11" x14ac:dyDescent="0.3">
      <c r="A348" s="1" t="s">
        <v>347</v>
      </c>
      <c r="B348" s="1" t="s">
        <v>460</v>
      </c>
      <c r="C348" s="3">
        <v>6658.288899436976</v>
      </c>
      <c r="D348" s="1">
        <v>5</v>
      </c>
      <c r="E348" s="1" t="s">
        <v>461</v>
      </c>
      <c r="F348" s="1">
        <v>1496.757576390095</v>
      </c>
      <c r="G348" s="2">
        <v>4128139.1176509252</v>
      </c>
      <c r="H348" s="1" t="s">
        <v>467</v>
      </c>
      <c r="I348" s="3" cm="1">
        <f t="array" ref="I348">_xlfn.IFS(Tabla1[[#This Row],[Consumo_kWh_Mensual]]&lt;$B$5,NA(),Tabla1[[#This Row],[Consumo_kWh_Mensual]]&gt;$B$6,NA(),Tabla1[[#This Row],[Consumo_kWh_Mensual]]&lt;$B$6,Tabla1[[#This Row],[Consumo_kWh_Mensual]])</f>
        <v>6658.288899436976</v>
      </c>
      <c r="J348" s="3" cm="1">
        <f t="array" ref="J348">_xlfn.IFS(Tabla1[[#This Row],[Area_m2]]&lt;$C$5,NA(),Tabla1[[#This Row],[Area_m2]]&gt;$C$6,NA(),Tabla1[[#This Row],[Area_m2]]&lt;$C$6,Tabla1[[#This Row],[Area_m2]])</f>
        <v>1496.757576390095</v>
      </c>
      <c r="K348" s="2" cm="1">
        <f t="array" ref="K348">_xlfn.IFS(Tabla1[[#This Row],[Factura_Mensual_COP]]&lt;$D$5,NA(),Tabla1[[#This Row],[Factura_Mensual_COP]]&gt;$D$6,NA(),Tabla1[[#This Row],[Factura_Mensual_COP]]&lt;$D$6,Tabla1[[#This Row],[Factura_Mensual_COP]])</f>
        <v>4128139.1176509252</v>
      </c>
    </row>
    <row r="349" spans="1:11" x14ac:dyDescent="0.3">
      <c r="A349" s="1" t="s">
        <v>348</v>
      </c>
      <c r="B349" s="1" t="s">
        <v>460</v>
      </c>
      <c r="C349" s="3">
        <v>6258.7773015744679</v>
      </c>
      <c r="D349" s="1">
        <v>5</v>
      </c>
      <c r="E349" s="1" t="s">
        <v>464</v>
      </c>
      <c r="F349" s="1">
        <v>1653.843171206727</v>
      </c>
      <c r="G349" s="2">
        <v>3880441.9269761699</v>
      </c>
      <c r="H349" s="1" t="s">
        <v>467</v>
      </c>
      <c r="I349" s="3" cm="1">
        <f t="array" ref="I349">_xlfn.IFS(Tabla1[[#This Row],[Consumo_kWh_Mensual]]&lt;$B$5,NA(),Tabla1[[#This Row],[Consumo_kWh_Mensual]]&gt;$B$6,NA(),Tabla1[[#This Row],[Consumo_kWh_Mensual]]&lt;$B$6,Tabla1[[#This Row],[Consumo_kWh_Mensual]])</f>
        <v>6258.7773015744679</v>
      </c>
      <c r="J349" s="3" cm="1">
        <f t="array" ref="J349">_xlfn.IFS(Tabla1[[#This Row],[Area_m2]]&lt;$C$5,NA(),Tabla1[[#This Row],[Area_m2]]&gt;$C$6,NA(),Tabla1[[#This Row],[Area_m2]]&lt;$C$6,Tabla1[[#This Row],[Area_m2]])</f>
        <v>1653.843171206727</v>
      </c>
      <c r="K349" s="2" cm="1">
        <f t="array" ref="K349">_xlfn.IFS(Tabla1[[#This Row],[Factura_Mensual_COP]]&lt;$D$5,NA(),Tabla1[[#This Row],[Factura_Mensual_COP]]&gt;$D$6,NA(),Tabla1[[#This Row],[Factura_Mensual_COP]]&lt;$D$6,Tabla1[[#This Row],[Factura_Mensual_COP]])</f>
        <v>3880441.9269761699</v>
      </c>
    </row>
    <row r="350" spans="1:11" x14ac:dyDescent="0.3">
      <c r="A350" s="1" t="s">
        <v>349</v>
      </c>
      <c r="B350" s="1" t="s">
        <v>460</v>
      </c>
      <c r="C350" s="3">
        <v>4903.792480110511</v>
      </c>
      <c r="D350" s="1">
        <v>6</v>
      </c>
      <c r="E350" s="1" t="s">
        <v>465</v>
      </c>
      <c r="F350" s="1">
        <v>1282.1906025758699</v>
      </c>
      <c r="G350" s="2">
        <v>3040351.3376685171</v>
      </c>
      <c r="H350" s="1" t="s">
        <v>467</v>
      </c>
      <c r="I350" s="3" cm="1">
        <f t="array" ref="I350">_xlfn.IFS(Tabla1[[#This Row],[Consumo_kWh_Mensual]]&lt;$B$5,NA(),Tabla1[[#This Row],[Consumo_kWh_Mensual]]&gt;$B$6,NA(),Tabla1[[#This Row],[Consumo_kWh_Mensual]]&lt;$B$6,Tabla1[[#This Row],[Consumo_kWh_Mensual]])</f>
        <v>4903.792480110511</v>
      </c>
      <c r="J350" s="3" cm="1">
        <f t="array" ref="J350">_xlfn.IFS(Tabla1[[#This Row],[Area_m2]]&lt;$C$5,NA(),Tabla1[[#This Row],[Area_m2]]&gt;$C$6,NA(),Tabla1[[#This Row],[Area_m2]]&lt;$C$6,Tabla1[[#This Row],[Area_m2]])</f>
        <v>1282.1906025758699</v>
      </c>
      <c r="K350" s="2" cm="1">
        <f t="array" ref="K350">_xlfn.IFS(Tabla1[[#This Row],[Factura_Mensual_COP]]&lt;$D$5,NA(),Tabla1[[#This Row],[Factura_Mensual_COP]]&gt;$D$6,NA(),Tabla1[[#This Row],[Factura_Mensual_COP]]&lt;$D$6,Tabla1[[#This Row],[Factura_Mensual_COP]])</f>
        <v>3040351.3376685171</v>
      </c>
    </row>
    <row r="351" spans="1:11" x14ac:dyDescent="0.3">
      <c r="A351" s="1" t="s">
        <v>350</v>
      </c>
      <c r="B351" s="1" t="s">
        <v>460</v>
      </c>
      <c r="C351" s="3">
        <v>4607.0503455221706</v>
      </c>
      <c r="D351" s="1">
        <v>4</v>
      </c>
      <c r="E351" s="1" t="s">
        <v>464</v>
      </c>
      <c r="F351" s="1">
        <v>1073.080054383584</v>
      </c>
      <c r="G351" s="2">
        <v>2856371.2142237462</v>
      </c>
      <c r="H351" s="1" t="s">
        <v>467</v>
      </c>
      <c r="I351" s="3" cm="1">
        <f t="array" ref="I351">_xlfn.IFS(Tabla1[[#This Row],[Consumo_kWh_Mensual]]&lt;$B$5,NA(),Tabla1[[#This Row],[Consumo_kWh_Mensual]]&gt;$B$6,NA(),Tabla1[[#This Row],[Consumo_kWh_Mensual]]&lt;$B$6,Tabla1[[#This Row],[Consumo_kWh_Mensual]])</f>
        <v>4607.0503455221706</v>
      </c>
      <c r="J351" s="3" cm="1">
        <f t="array" ref="J351">_xlfn.IFS(Tabla1[[#This Row],[Area_m2]]&lt;$C$5,NA(),Tabla1[[#This Row],[Area_m2]]&gt;$C$6,NA(),Tabla1[[#This Row],[Area_m2]]&lt;$C$6,Tabla1[[#This Row],[Area_m2]])</f>
        <v>1073.080054383584</v>
      </c>
      <c r="K351" s="2" cm="1">
        <f t="array" ref="K351">_xlfn.IFS(Tabla1[[#This Row],[Factura_Mensual_COP]]&lt;$D$5,NA(),Tabla1[[#This Row],[Factura_Mensual_COP]]&gt;$D$6,NA(),Tabla1[[#This Row],[Factura_Mensual_COP]]&lt;$D$6,Tabla1[[#This Row],[Factura_Mensual_COP]])</f>
        <v>2856371.2142237462</v>
      </c>
    </row>
    <row r="352" spans="1:11" x14ac:dyDescent="0.3">
      <c r="A352" s="1" t="s">
        <v>351</v>
      </c>
      <c r="B352" s="1" t="s">
        <v>460</v>
      </c>
      <c r="C352" s="3">
        <v>2472.821907769307</v>
      </c>
      <c r="D352" s="1">
        <v>5</v>
      </c>
      <c r="E352" s="1" t="s">
        <v>464</v>
      </c>
      <c r="F352" s="1">
        <v>966.56943681494431</v>
      </c>
      <c r="G352" s="2">
        <v>1533149.5828169701</v>
      </c>
      <c r="H352" s="1" t="s">
        <v>467</v>
      </c>
      <c r="I352" s="3" cm="1">
        <f t="array" ref="I352">_xlfn.IFS(Tabla1[[#This Row],[Consumo_kWh_Mensual]]&lt;$B$5,NA(),Tabla1[[#This Row],[Consumo_kWh_Mensual]]&gt;$B$6,NA(),Tabla1[[#This Row],[Consumo_kWh_Mensual]]&lt;$B$6,Tabla1[[#This Row],[Consumo_kWh_Mensual]])</f>
        <v>2472.821907769307</v>
      </c>
      <c r="J352" s="3" cm="1">
        <f t="array" ref="J352">_xlfn.IFS(Tabla1[[#This Row],[Area_m2]]&lt;$C$5,NA(),Tabla1[[#This Row],[Area_m2]]&gt;$C$6,NA(),Tabla1[[#This Row],[Area_m2]]&lt;$C$6,Tabla1[[#This Row],[Area_m2]])</f>
        <v>966.56943681494431</v>
      </c>
      <c r="K352" s="2" cm="1">
        <f t="array" ref="K352">_xlfn.IFS(Tabla1[[#This Row],[Factura_Mensual_COP]]&lt;$D$5,NA(),Tabla1[[#This Row],[Factura_Mensual_COP]]&gt;$D$6,NA(),Tabla1[[#This Row],[Factura_Mensual_COP]]&lt;$D$6,Tabla1[[#This Row],[Factura_Mensual_COP]])</f>
        <v>1533149.5828169701</v>
      </c>
    </row>
    <row r="353" spans="1:11" x14ac:dyDescent="0.3">
      <c r="A353" s="1" t="s">
        <v>352</v>
      </c>
      <c r="B353" s="1" t="s">
        <v>460</v>
      </c>
      <c r="C353" s="3">
        <v>6082.199410677611</v>
      </c>
      <c r="D353" s="1">
        <v>5</v>
      </c>
      <c r="E353" s="1" t="s">
        <v>462</v>
      </c>
      <c r="F353" s="1">
        <v>1358.849233053724</v>
      </c>
      <c r="G353" s="2">
        <v>3770963.6346201189</v>
      </c>
      <c r="H353" s="1" t="s">
        <v>467</v>
      </c>
      <c r="I353" s="3" cm="1">
        <f t="array" ref="I353">_xlfn.IFS(Tabla1[[#This Row],[Consumo_kWh_Mensual]]&lt;$B$5,NA(),Tabla1[[#This Row],[Consumo_kWh_Mensual]]&gt;$B$6,NA(),Tabla1[[#This Row],[Consumo_kWh_Mensual]]&lt;$B$6,Tabla1[[#This Row],[Consumo_kWh_Mensual]])</f>
        <v>6082.199410677611</v>
      </c>
      <c r="J353" s="3" cm="1">
        <f t="array" ref="J353">_xlfn.IFS(Tabla1[[#This Row],[Area_m2]]&lt;$C$5,NA(),Tabla1[[#This Row],[Area_m2]]&gt;$C$6,NA(),Tabla1[[#This Row],[Area_m2]]&lt;$C$6,Tabla1[[#This Row],[Area_m2]])</f>
        <v>1358.849233053724</v>
      </c>
      <c r="K353" s="2" cm="1">
        <f t="array" ref="K353">_xlfn.IFS(Tabla1[[#This Row],[Factura_Mensual_COP]]&lt;$D$5,NA(),Tabla1[[#This Row],[Factura_Mensual_COP]]&gt;$D$6,NA(),Tabla1[[#This Row],[Factura_Mensual_COP]]&lt;$D$6,Tabla1[[#This Row],[Factura_Mensual_COP]])</f>
        <v>3770963.6346201189</v>
      </c>
    </row>
    <row r="354" spans="1:11" x14ac:dyDescent="0.3">
      <c r="A354" s="1" t="s">
        <v>353</v>
      </c>
      <c r="B354" s="1" t="s">
        <v>460</v>
      </c>
      <c r="C354" s="3">
        <v>2796.380659045687</v>
      </c>
      <c r="D354" s="1">
        <v>5</v>
      </c>
      <c r="E354" s="1" t="s">
        <v>461</v>
      </c>
      <c r="F354" s="1">
        <v>975.20959324949024</v>
      </c>
      <c r="G354" s="2">
        <v>1733756.0086083261</v>
      </c>
      <c r="H354" s="1" t="s">
        <v>467</v>
      </c>
      <c r="I354" s="3" cm="1">
        <f t="array" ref="I354">_xlfn.IFS(Tabla1[[#This Row],[Consumo_kWh_Mensual]]&lt;$B$5,NA(),Tabla1[[#This Row],[Consumo_kWh_Mensual]]&gt;$B$6,NA(),Tabla1[[#This Row],[Consumo_kWh_Mensual]]&lt;$B$6,Tabla1[[#This Row],[Consumo_kWh_Mensual]])</f>
        <v>2796.380659045687</v>
      </c>
      <c r="J354" s="3" cm="1">
        <f t="array" ref="J354">_xlfn.IFS(Tabla1[[#This Row],[Area_m2]]&lt;$C$5,NA(),Tabla1[[#This Row],[Area_m2]]&gt;$C$6,NA(),Tabla1[[#This Row],[Area_m2]]&lt;$C$6,Tabla1[[#This Row],[Area_m2]])</f>
        <v>975.20959324949024</v>
      </c>
      <c r="K354" s="2" cm="1">
        <f t="array" ref="K354">_xlfn.IFS(Tabla1[[#This Row],[Factura_Mensual_COP]]&lt;$D$5,NA(),Tabla1[[#This Row],[Factura_Mensual_COP]]&gt;$D$6,NA(),Tabla1[[#This Row],[Factura_Mensual_COP]]&lt;$D$6,Tabla1[[#This Row],[Factura_Mensual_COP]])</f>
        <v>1733756.0086083261</v>
      </c>
    </row>
    <row r="355" spans="1:11" x14ac:dyDescent="0.3">
      <c r="A355" s="1" t="s">
        <v>354</v>
      </c>
      <c r="B355" s="1" t="s">
        <v>460</v>
      </c>
      <c r="C355" s="3">
        <v>3355.5873696571971</v>
      </c>
      <c r="D355" s="1">
        <v>5</v>
      </c>
      <c r="E355" s="1" t="s">
        <v>461</v>
      </c>
      <c r="F355" s="1">
        <v>839.98727935142642</v>
      </c>
      <c r="G355" s="2">
        <v>2080464.169187462</v>
      </c>
      <c r="H355" s="1" t="s">
        <v>467</v>
      </c>
      <c r="I355" s="3" cm="1">
        <f t="array" ref="I355">_xlfn.IFS(Tabla1[[#This Row],[Consumo_kWh_Mensual]]&lt;$B$5,NA(),Tabla1[[#This Row],[Consumo_kWh_Mensual]]&gt;$B$6,NA(),Tabla1[[#This Row],[Consumo_kWh_Mensual]]&lt;$B$6,Tabla1[[#This Row],[Consumo_kWh_Mensual]])</f>
        <v>3355.5873696571971</v>
      </c>
      <c r="J355" s="3" cm="1">
        <f t="array" ref="J355">_xlfn.IFS(Tabla1[[#This Row],[Area_m2]]&lt;$C$5,NA(),Tabla1[[#This Row],[Area_m2]]&gt;$C$6,NA(),Tabla1[[#This Row],[Area_m2]]&lt;$C$6,Tabla1[[#This Row],[Area_m2]])</f>
        <v>839.98727935142642</v>
      </c>
      <c r="K355" s="2" cm="1">
        <f t="array" ref="K355">_xlfn.IFS(Tabla1[[#This Row],[Factura_Mensual_COP]]&lt;$D$5,NA(),Tabla1[[#This Row],[Factura_Mensual_COP]]&gt;$D$6,NA(),Tabla1[[#This Row],[Factura_Mensual_COP]]&lt;$D$6,Tabla1[[#This Row],[Factura_Mensual_COP]])</f>
        <v>2080464.169187462</v>
      </c>
    </row>
    <row r="356" spans="1:11" x14ac:dyDescent="0.3">
      <c r="A356" s="1" t="s">
        <v>355</v>
      </c>
      <c r="B356" s="1" t="s">
        <v>460</v>
      </c>
      <c r="C356" s="3">
        <v>6312.2516574036972</v>
      </c>
      <c r="D356" s="1">
        <v>5</v>
      </c>
      <c r="E356" s="1" t="s">
        <v>465</v>
      </c>
      <c r="F356" s="1">
        <v>660.75483882508172</v>
      </c>
      <c r="G356" s="2">
        <v>3913596.027590292</v>
      </c>
      <c r="H356" s="1" t="s">
        <v>467</v>
      </c>
      <c r="I356" s="3" cm="1">
        <f t="array" ref="I356">_xlfn.IFS(Tabla1[[#This Row],[Consumo_kWh_Mensual]]&lt;$B$5,NA(),Tabla1[[#This Row],[Consumo_kWh_Mensual]]&gt;$B$6,NA(),Tabla1[[#This Row],[Consumo_kWh_Mensual]]&lt;$B$6,Tabla1[[#This Row],[Consumo_kWh_Mensual]])</f>
        <v>6312.2516574036972</v>
      </c>
      <c r="J356" s="3" cm="1">
        <f t="array" ref="J356">_xlfn.IFS(Tabla1[[#This Row],[Area_m2]]&lt;$C$5,NA(),Tabla1[[#This Row],[Area_m2]]&gt;$C$6,NA(),Tabla1[[#This Row],[Area_m2]]&lt;$C$6,Tabla1[[#This Row],[Area_m2]])</f>
        <v>660.75483882508172</v>
      </c>
      <c r="K356" s="2" cm="1">
        <f t="array" ref="K356">_xlfn.IFS(Tabla1[[#This Row],[Factura_Mensual_COP]]&lt;$D$5,NA(),Tabla1[[#This Row],[Factura_Mensual_COP]]&gt;$D$6,NA(),Tabla1[[#This Row],[Factura_Mensual_COP]]&lt;$D$6,Tabla1[[#This Row],[Factura_Mensual_COP]])</f>
        <v>3913596.027590292</v>
      </c>
    </row>
    <row r="357" spans="1:11" x14ac:dyDescent="0.3">
      <c r="A357" s="1" t="s">
        <v>356</v>
      </c>
      <c r="B357" s="1" t="s">
        <v>460</v>
      </c>
      <c r="C357" s="3">
        <v>4545.4525385029556</v>
      </c>
      <c r="D357" s="1">
        <v>5</v>
      </c>
      <c r="E357" s="1" t="s">
        <v>464</v>
      </c>
      <c r="F357" s="1">
        <v>1191.324169992527</v>
      </c>
      <c r="G357" s="2">
        <v>2818180.5738718328</v>
      </c>
      <c r="H357" s="1" t="s">
        <v>467</v>
      </c>
      <c r="I357" s="3" cm="1">
        <f t="array" ref="I357">_xlfn.IFS(Tabla1[[#This Row],[Consumo_kWh_Mensual]]&lt;$B$5,NA(),Tabla1[[#This Row],[Consumo_kWh_Mensual]]&gt;$B$6,NA(),Tabla1[[#This Row],[Consumo_kWh_Mensual]]&lt;$B$6,Tabla1[[#This Row],[Consumo_kWh_Mensual]])</f>
        <v>4545.4525385029556</v>
      </c>
      <c r="J357" s="3" cm="1">
        <f t="array" ref="J357">_xlfn.IFS(Tabla1[[#This Row],[Area_m2]]&lt;$C$5,NA(),Tabla1[[#This Row],[Area_m2]]&gt;$C$6,NA(),Tabla1[[#This Row],[Area_m2]]&lt;$C$6,Tabla1[[#This Row],[Area_m2]])</f>
        <v>1191.324169992527</v>
      </c>
      <c r="K357" s="2" cm="1">
        <f t="array" ref="K357">_xlfn.IFS(Tabla1[[#This Row],[Factura_Mensual_COP]]&lt;$D$5,NA(),Tabla1[[#This Row],[Factura_Mensual_COP]]&gt;$D$6,NA(),Tabla1[[#This Row],[Factura_Mensual_COP]]&lt;$D$6,Tabla1[[#This Row],[Factura_Mensual_COP]])</f>
        <v>2818180.5738718328</v>
      </c>
    </row>
    <row r="358" spans="1:11" x14ac:dyDescent="0.3">
      <c r="A358" s="1" t="s">
        <v>357</v>
      </c>
      <c r="B358" s="1" t="s">
        <v>460</v>
      </c>
      <c r="C358" s="3">
        <v>5004.1735563823686</v>
      </c>
      <c r="D358" s="1">
        <v>5</v>
      </c>
      <c r="E358" s="1" t="s">
        <v>464</v>
      </c>
      <c r="F358" s="1">
        <v>1605.107411276018</v>
      </c>
      <c r="G358" s="2">
        <v>3102587.6049570679</v>
      </c>
      <c r="H358" s="1" t="s">
        <v>467</v>
      </c>
      <c r="I358" s="3" cm="1">
        <f t="array" ref="I358">_xlfn.IFS(Tabla1[[#This Row],[Consumo_kWh_Mensual]]&lt;$B$5,NA(),Tabla1[[#This Row],[Consumo_kWh_Mensual]]&gt;$B$6,NA(),Tabla1[[#This Row],[Consumo_kWh_Mensual]]&lt;$B$6,Tabla1[[#This Row],[Consumo_kWh_Mensual]])</f>
        <v>5004.1735563823686</v>
      </c>
      <c r="J358" s="3" cm="1">
        <f t="array" ref="J358">_xlfn.IFS(Tabla1[[#This Row],[Area_m2]]&lt;$C$5,NA(),Tabla1[[#This Row],[Area_m2]]&gt;$C$6,NA(),Tabla1[[#This Row],[Area_m2]]&lt;$C$6,Tabla1[[#This Row],[Area_m2]])</f>
        <v>1605.107411276018</v>
      </c>
      <c r="K358" s="2" cm="1">
        <f t="array" ref="K358">_xlfn.IFS(Tabla1[[#This Row],[Factura_Mensual_COP]]&lt;$D$5,NA(),Tabla1[[#This Row],[Factura_Mensual_COP]]&gt;$D$6,NA(),Tabla1[[#This Row],[Factura_Mensual_COP]]&lt;$D$6,Tabla1[[#This Row],[Factura_Mensual_COP]])</f>
        <v>3102587.6049570679</v>
      </c>
    </row>
    <row r="359" spans="1:11" x14ac:dyDescent="0.3">
      <c r="A359" s="1" t="s">
        <v>358</v>
      </c>
      <c r="B359" s="1" t="s">
        <v>460</v>
      </c>
      <c r="C359" s="3">
        <v>4318.6335872701065</v>
      </c>
      <c r="D359" s="1">
        <v>5</v>
      </c>
      <c r="E359" s="1" t="s">
        <v>463</v>
      </c>
      <c r="F359" s="1">
        <v>1195.0161511885469</v>
      </c>
      <c r="G359" s="2">
        <v>2677552.8241074658</v>
      </c>
      <c r="H359" s="1" t="s">
        <v>467</v>
      </c>
      <c r="I359" s="3" cm="1">
        <f t="array" ref="I359">_xlfn.IFS(Tabla1[[#This Row],[Consumo_kWh_Mensual]]&lt;$B$5,NA(),Tabla1[[#This Row],[Consumo_kWh_Mensual]]&gt;$B$6,NA(),Tabla1[[#This Row],[Consumo_kWh_Mensual]]&lt;$B$6,Tabla1[[#This Row],[Consumo_kWh_Mensual]])</f>
        <v>4318.6335872701065</v>
      </c>
      <c r="J359" s="3" cm="1">
        <f t="array" ref="J359">_xlfn.IFS(Tabla1[[#This Row],[Area_m2]]&lt;$C$5,NA(),Tabla1[[#This Row],[Area_m2]]&gt;$C$6,NA(),Tabla1[[#This Row],[Area_m2]]&lt;$C$6,Tabla1[[#This Row],[Area_m2]])</f>
        <v>1195.0161511885469</v>
      </c>
      <c r="K359" s="2" cm="1">
        <f t="array" ref="K359">_xlfn.IFS(Tabla1[[#This Row],[Factura_Mensual_COP]]&lt;$D$5,NA(),Tabla1[[#This Row],[Factura_Mensual_COP]]&gt;$D$6,NA(),Tabla1[[#This Row],[Factura_Mensual_COP]]&lt;$D$6,Tabla1[[#This Row],[Factura_Mensual_COP]])</f>
        <v>2677552.8241074658</v>
      </c>
    </row>
    <row r="360" spans="1:11" x14ac:dyDescent="0.3">
      <c r="A360" s="1" t="s">
        <v>359</v>
      </c>
      <c r="B360" s="1" t="s">
        <v>460</v>
      </c>
      <c r="C360" s="3">
        <v>5134.4122398914133</v>
      </c>
      <c r="D360" s="1">
        <v>5</v>
      </c>
      <c r="E360" s="1" t="s">
        <v>463</v>
      </c>
      <c r="F360" s="1">
        <v>904.65150417529958</v>
      </c>
      <c r="G360" s="2">
        <v>3183335.5887326761</v>
      </c>
      <c r="H360" s="1" t="s">
        <v>467</v>
      </c>
      <c r="I360" s="3" cm="1">
        <f t="array" ref="I360">_xlfn.IFS(Tabla1[[#This Row],[Consumo_kWh_Mensual]]&lt;$B$5,NA(),Tabla1[[#This Row],[Consumo_kWh_Mensual]]&gt;$B$6,NA(),Tabla1[[#This Row],[Consumo_kWh_Mensual]]&lt;$B$6,Tabla1[[#This Row],[Consumo_kWh_Mensual]])</f>
        <v>5134.4122398914133</v>
      </c>
      <c r="J360" s="3" cm="1">
        <f t="array" ref="J360">_xlfn.IFS(Tabla1[[#This Row],[Area_m2]]&lt;$C$5,NA(),Tabla1[[#This Row],[Area_m2]]&gt;$C$6,NA(),Tabla1[[#This Row],[Area_m2]]&lt;$C$6,Tabla1[[#This Row],[Area_m2]])</f>
        <v>904.65150417529958</v>
      </c>
      <c r="K360" s="2" cm="1">
        <f t="array" ref="K360">_xlfn.IFS(Tabla1[[#This Row],[Factura_Mensual_COP]]&lt;$D$5,NA(),Tabla1[[#This Row],[Factura_Mensual_COP]]&gt;$D$6,NA(),Tabla1[[#This Row],[Factura_Mensual_COP]]&lt;$D$6,Tabla1[[#This Row],[Factura_Mensual_COP]])</f>
        <v>3183335.5887326761</v>
      </c>
    </row>
    <row r="361" spans="1:11" x14ac:dyDescent="0.3">
      <c r="A361" s="1" t="s">
        <v>360</v>
      </c>
      <c r="B361" s="1" t="s">
        <v>460</v>
      </c>
      <c r="C361" s="3">
        <v>7076.4092277657774</v>
      </c>
      <c r="D361" s="1">
        <v>6</v>
      </c>
      <c r="E361" s="1" t="s">
        <v>464</v>
      </c>
      <c r="F361" s="1">
        <v>1340.97728001309</v>
      </c>
      <c r="G361" s="2">
        <v>4387373.7212147824</v>
      </c>
      <c r="H361" s="1" t="s">
        <v>467</v>
      </c>
      <c r="I361" s="3" cm="1">
        <f t="array" ref="I361">_xlfn.IFS(Tabla1[[#This Row],[Consumo_kWh_Mensual]]&lt;$B$5,NA(),Tabla1[[#This Row],[Consumo_kWh_Mensual]]&gt;$B$6,NA(),Tabla1[[#This Row],[Consumo_kWh_Mensual]]&lt;$B$6,Tabla1[[#This Row],[Consumo_kWh_Mensual]])</f>
        <v>7076.4092277657774</v>
      </c>
      <c r="J361" s="3" cm="1">
        <f t="array" ref="J361">_xlfn.IFS(Tabla1[[#This Row],[Area_m2]]&lt;$C$5,NA(),Tabla1[[#This Row],[Area_m2]]&gt;$C$6,NA(),Tabla1[[#This Row],[Area_m2]]&lt;$C$6,Tabla1[[#This Row],[Area_m2]])</f>
        <v>1340.97728001309</v>
      </c>
      <c r="K361" s="2" cm="1">
        <f t="array" ref="K361">_xlfn.IFS(Tabla1[[#This Row],[Factura_Mensual_COP]]&lt;$D$5,NA(),Tabla1[[#This Row],[Factura_Mensual_COP]]&gt;$D$6,NA(),Tabla1[[#This Row],[Factura_Mensual_COP]]&lt;$D$6,Tabla1[[#This Row],[Factura_Mensual_COP]])</f>
        <v>4387373.7212147824</v>
      </c>
    </row>
    <row r="362" spans="1:11" x14ac:dyDescent="0.3">
      <c r="A362" s="1" t="s">
        <v>361</v>
      </c>
      <c r="B362" s="1" t="s">
        <v>460</v>
      </c>
      <c r="C362" s="3">
        <v>5269.1252192469028</v>
      </c>
      <c r="D362" s="1">
        <v>6</v>
      </c>
      <c r="E362" s="1" t="s">
        <v>462</v>
      </c>
      <c r="F362" s="1">
        <v>1655.1950941788391</v>
      </c>
      <c r="G362" s="2">
        <v>3266857.6359330802</v>
      </c>
      <c r="H362" s="1" t="s">
        <v>467</v>
      </c>
      <c r="I362" s="3" cm="1">
        <f t="array" ref="I362">_xlfn.IFS(Tabla1[[#This Row],[Consumo_kWh_Mensual]]&lt;$B$5,NA(),Tabla1[[#This Row],[Consumo_kWh_Mensual]]&gt;$B$6,NA(),Tabla1[[#This Row],[Consumo_kWh_Mensual]]&lt;$B$6,Tabla1[[#This Row],[Consumo_kWh_Mensual]])</f>
        <v>5269.1252192469028</v>
      </c>
      <c r="J362" s="3" cm="1">
        <f t="array" ref="J362">_xlfn.IFS(Tabla1[[#This Row],[Area_m2]]&lt;$C$5,NA(),Tabla1[[#This Row],[Area_m2]]&gt;$C$6,NA(),Tabla1[[#This Row],[Area_m2]]&lt;$C$6,Tabla1[[#This Row],[Area_m2]])</f>
        <v>1655.1950941788391</v>
      </c>
      <c r="K362" s="2" cm="1">
        <f t="array" ref="K362">_xlfn.IFS(Tabla1[[#This Row],[Factura_Mensual_COP]]&lt;$D$5,NA(),Tabla1[[#This Row],[Factura_Mensual_COP]]&gt;$D$6,NA(),Tabla1[[#This Row],[Factura_Mensual_COP]]&lt;$D$6,Tabla1[[#This Row],[Factura_Mensual_COP]])</f>
        <v>3266857.6359330802</v>
      </c>
    </row>
    <row r="363" spans="1:11" x14ac:dyDescent="0.3">
      <c r="A363" s="1" t="s">
        <v>362</v>
      </c>
      <c r="B363" s="1" t="s">
        <v>460</v>
      </c>
      <c r="C363" s="3">
        <v>4620.9714679985555</v>
      </c>
      <c r="D363" s="1">
        <v>6</v>
      </c>
      <c r="E363" s="1" t="s">
        <v>463</v>
      </c>
      <c r="F363" s="1">
        <v>1298.021132425217</v>
      </c>
      <c r="G363" s="2">
        <v>2865002.3101591039</v>
      </c>
      <c r="H363" s="1" t="s">
        <v>467</v>
      </c>
      <c r="I363" s="3" cm="1">
        <f t="array" ref="I363">_xlfn.IFS(Tabla1[[#This Row],[Consumo_kWh_Mensual]]&lt;$B$5,NA(),Tabla1[[#This Row],[Consumo_kWh_Mensual]]&gt;$B$6,NA(),Tabla1[[#This Row],[Consumo_kWh_Mensual]]&lt;$B$6,Tabla1[[#This Row],[Consumo_kWh_Mensual]])</f>
        <v>4620.9714679985555</v>
      </c>
      <c r="J363" s="3" cm="1">
        <f t="array" ref="J363">_xlfn.IFS(Tabla1[[#This Row],[Area_m2]]&lt;$C$5,NA(),Tabla1[[#This Row],[Area_m2]]&gt;$C$6,NA(),Tabla1[[#This Row],[Area_m2]]&lt;$C$6,Tabla1[[#This Row],[Area_m2]])</f>
        <v>1298.021132425217</v>
      </c>
      <c r="K363" s="2" cm="1">
        <f t="array" ref="K363">_xlfn.IFS(Tabla1[[#This Row],[Factura_Mensual_COP]]&lt;$D$5,NA(),Tabla1[[#This Row],[Factura_Mensual_COP]]&gt;$D$6,NA(),Tabla1[[#This Row],[Factura_Mensual_COP]]&lt;$D$6,Tabla1[[#This Row],[Factura_Mensual_COP]])</f>
        <v>2865002.3101591039</v>
      </c>
    </row>
    <row r="364" spans="1:11" x14ac:dyDescent="0.3">
      <c r="A364" s="1" t="s">
        <v>363</v>
      </c>
      <c r="B364" s="1" t="s">
        <v>460</v>
      </c>
      <c r="C364" s="3">
        <v>4716.654968323287</v>
      </c>
      <c r="D364" s="1">
        <v>4</v>
      </c>
      <c r="E364" s="1" t="s">
        <v>461</v>
      </c>
      <c r="F364" s="1">
        <v>1338.26831911012</v>
      </c>
      <c r="G364" s="2">
        <v>2924326.0803604382</v>
      </c>
      <c r="H364" s="1" t="s">
        <v>467</v>
      </c>
      <c r="I364" s="3" cm="1">
        <f t="array" ref="I364">_xlfn.IFS(Tabla1[[#This Row],[Consumo_kWh_Mensual]]&lt;$B$5,NA(),Tabla1[[#This Row],[Consumo_kWh_Mensual]]&gt;$B$6,NA(),Tabla1[[#This Row],[Consumo_kWh_Mensual]]&lt;$B$6,Tabla1[[#This Row],[Consumo_kWh_Mensual]])</f>
        <v>4716.654968323287</v>
      </c>
      <c r="J364" s="3" cm="1">
        <f t="array" ref="J364">_xlfn.IFS(Tabla1[[#This Row],[Area_m2]]&lt;$C$5,NA(),Tabla1[[#This Row],[Area_m2]]&gt;$C$6,NA(),Tabla1[[#This Row],[Area_m2]]&lt;$C$6,Tabla1[[#This Row],[Area_m2]])</f>
        <v>1338.26831911012</v>
      </c>
      <c r="K364" s="2" cm="1">
        <f t="array" ref="K364">_xlfn.IFS(Tabla1[[#This Row],[Factura_Mensual_COP]]&lt;$D$5,NA(),Tabla1[[#This Row],[Factura_Mensual_COP]]&gt;$D$6,NA(),Tabla1[[#This Row],[Factura_Mensual_COP]]&lt;$D$6,Tabla1[[#This Row],[Factura_Mensual_COP]])</f>
        <v>2924326.0803604382</v>
      </c>
    </row>
    <row r="365" spans="1:11" x14ac:dyDescent="0.3">
      <c r="A365" s="1" t="s">
        <v>364</v>
      </c>
      <c r="B365" s="1" t="s">
        <v>460</v>
      </c>
      <c r="C365" s="3">
        <v>5692.5453771863176</v>
      </c>
      <c r="D365" s="1">
        <v>5</v>
      </c>
      <c r="E365" s="1" t="s">
        <v>461</v>
      </c>
      <c r="F365" s="1">
        <v>1786.761870843183</v>
      </c>
      <c r="G365" s="2">
        <v>3529378.133855517</v>
      </c>
      <c r="H365" s="1" t="s">
        <v>467</v>
      </c>
      <c r="I365" s="3" cm="1">
        <f t="array" ref="I365">_xlfn.IFS(Tabla1[[#This Row],[Consumo_kWh_Mensual]]&lt;$B$5,NA(),Tabla1[[#This Row],[Consumo_kWh_Mensual]]&gt;$B$6,NA(),Tabla1[[#This Row],[Consumo_kWh_Mensual]]&lt;$B$6,Tabla1[[#This Row],[Consumo_kWh_Mensual]])</f>
        <v>5692.5453771863176</v>
      </c>
      <c r="J365" s="3" cm="1">
        <f t="array" ref="J365">_xlfn.IFS(Tabla1[[#This Row],[Area_m2]]&lt;$C$5,NA(),Tabla1[[#This Row],[Area_m2]]&gt;$C$6,NA(),Tabla1[[#This Row],[Area_m2]]&lt;$C$6,Tabla1[[#This Row],[Area_m2]])</f>
        <v>1786.761870843183</v>
      </c>
      <c r="K365" s="2" cm="1">
        <f t="array" ref="K365">_xlfn.IFS(Tabla1[[#This Row],[Factura_Mensual_COP]]&lt;$D$5,NA(),Tabla1[[#This Row],[Factura_Mensual_COP]]&gt;$D$6,NA(),Tabla1[[#This Row],[Factura_Mensual_COP]]&lt;$D$6,Tabla1[[#This Row],[Factura_Mensual_COP]])</f>
        <v>3529378.133855517</v>
      </c>
    </row>
    <row r="366" spans="1:11" x14ac:dyDescent="0.3">
      <c r="A366" s="1" t="s">
        <v>365</v>
      </c>
      <c r="B366" s="1" t="s">
        <v>460</v>
      </c>
      <c r="C366" s="3">
        <v>5269.8412267302174</v>
      </c>
      <c r="D366" s="1">
        <v>5</v>
      </c>
      <c r="E366" s="1" t="s">
        <v>463</v>
      </c>
      <c r="F366" s="1">
        <v>1548.00057158615</v>
      </c>
      <c r="G366" s="2">
        <v>3267301.560572735</v>
      </c>
      <c r="H366" s="1" t="s">
        <v>467</v>
      </c>
      <c r="I366" s="3" cm="1">
        <f t="array" ref="I366">_xlfn.IFS(Tabla1[[#This Row],[Consumo_kWh_Mensual]]&lt;$B$5,NA(),Tabla1[[#This Row],[Consumo_kWh_Mensual]]&gt;$B$6,NA(),Tabla1[[#This Row],[Consumo_kWh_Mensual]]&lt;$B$6,Tabla1[[#This Row],[Consumo_kWh_Mensual]])</f>
        <v>5269.8412267302174</v>
      </c>
      <c r="J366" s="3" cm="1">
        <f t="array" ref="J366">_xlfn.IFS(Tabla1[[#This Row],[Area_m2]]&lt;$C$5,NA(),Tabla1[[#This Row],[Area_m2]]&gt;$C$6,NA(),Tabla1[[#This Row],[Area_m2]]&lt;$C$6,Tabla1[[#This Row],[Area_m2]])</f>
        <v>1548.00057158615</v>
      </c>
      <c r="K366" s="2" cm="1">
        <f t="array" ref="K366">_xlfn.IFS(Tabla1[[#This Row],[Factura_Mensual_COP]]&lt;$D$5,NA(),Tabla1[[#This Row],[Factura_Mensual_COP]]&gt;$D$6,NA(),Tabla1[[#This Row],[Factura_Mensual_COP]]&lt;$D$6,Tabla1[[#This Row],[Factura_Mensual_COP]])</f>
        <v>3267301.560572735</v>
      </c>
    </row>
    <row r="367" spans="1:11" x14ac:dyDescent="0.3">
      <c r="A367" s="1" t="s">
        <v>366</v>
      </c>
      <c r="B367" s="1" t="s">
        <v>460</v>
      </c>
      <c r="C367" s="3">
        <v>3924.7006694636129</v>
      </c>
      <c r="D367" s="1">
        <v>6</v>
      </c>
      <c r="E367" s="1" t="s">
        <v>464</v>
      </c>
      <c r="F367" s="1">
        <v>1589.669977522246</v>
      </c>
      <c r="G367" s="2">
        <v>2433314.4150674399</v>
      </c>
      <c r="H367" s="1" t="s">
        <v>467</v>
      </c>
      <c r="I367" s="3" cm="1">
        <f t="array" ref="I367">_xlfn.IFS(Tabla1[[#This Row],[Consumo_kWh_Mensual]]&lt;$B$5,NA(),Tabla1[[#This Row],[Consumo_kWh_Mensual]]&gt;$B$6,NA(),Tabla1[[#This Row],[Consumo_kWh_Mensual]]&lt;$B$6,Tabla1[[#This Row],[Consumo_kWh_Mensual]])</f>
        <v>3924.7006694636129</v>
      </c>
      <c r="J367" s="3" cm="1">
        <f t="array" ref="J367">_xlfn.IFS(Tabla1[[#This Row],[Area_m2]]&lt;$C$5,NA(),Tabla1[[#This Row],[Area_m2]]&gt;$C$6,NA(),Tabla1[[#This Row],[Area_m2]]&lt;$C$6,Tabla1[[#This Row],[Area_m2]])</f>
        <v>1589.669977522246</v>
      </c>
      <c r="K367" s="2" cm="1">
        <f t="array" ref="K367">_xlfn.IFS(Tabla1[[#This Row],[Factura_Mensual_COP]]&lt;$D$5,NA(),Tabla1[[#This Row],[Factura_Mensual_COP]]&gt;$D$6,NA(),Tabla1[[#This Row],[Factura_Mensual_COP]]&lt;$D$6,Tabla1[[#This Row],[Factura_Mensual_COP]])</f>
        <v>2433314.4150674399</v>
      </c>
    </row>
    <row r="368" spans="1:11" x14ac:dyDescent="0.3">
      <c r="A368" s="1" t="s">
        <v>367</v>
      </c>
      <c r="B368" s="1" t="s">
        <v>460</v>
      </c>
      <c r="C368" s="3">
        <v>4798.5978449637341</v>
      </c>
      <c r="D368" s="1">
        <v>5</v>
      </c>
      <c r="E368" s="1" t="s">
        <v>464</v>
      </c>
      <c r="F368" s="1">
        <v>1160.194030475823</v>
      </c>
      <c r="G368" s="2">
        <v>2975130.6638775151</v>
      </c>
      <c r="H368" s="1" t="s">
        <v>467</v>
      </c>
      <c r="I368" s="3" cm="1">
        <f t="array" ref="I368">_xlfn.IFS(Tabla1[[#This Row],[Consumo_kWh_Mensual]]&lt;$B$5,NA(),Tabla1[[#This Row],[Consumo_kWh_Mensual]]&gt;$B$6,NA(),Tabla1[[#This Row],[Consumo_kWh_Mensual]]&lt;$B$6,Tabla1[[#This Row],[Consumo_kWh_Mensual]])</f>
        <v>4798.5978449637341</v>
      </c>
      <c r="J368" s="3" cm="1">
        <f t="array" ref="J368">_xlfn.IFS(Tabla1[[#This Row],[Area_m2]]&lt;$C$5,NA(),Tabla1[[#This Row],[Area_m2]]&gt;$C$6,NA(),Tabla1[[#This Row],[Area_m2]]&lt;$C$6,Tabla1[[#This Row],[Area_m2]])</f>
        <v>1160.194030475823</v>
      </c>
      <c r="K368" s="2" cm="1">
        <f t="array" ref="K368">_xlfn.IFS(Tabla1[[#This Row],[Factura_Mensual_COP]]&lt;$D$5,NA(),Tabla1[[#This Row],[Factura_Mensual_COP]]&gt;$D$6,NA(),Tabla1[[#This Row],[Factura_Mensual_COP]]&lt;$D$6,Tabla1[[#This Row],[Factura_Mensual_COP]])</f>
        <v>2975130.6638775151</v>
      </c>
    </row>
    <row r="369" spans="1:11" x14ac:dyDescent="0.3">
      <c r="A369" s="1" t="s">
        <v>368</v>
      </c>
      <c r="B369" s="1" t="s">
        <v>460</v>
      </c>
      <c r="C369" s="3">
        <v>4189.5167252937681</v>
      </c>
      <c r="D369" s="1">
        <v>5</v>
      </c>
      <c r="E369" s="1" t="s">
        <v>465</v>
      </c>
      <c r="F369" s="1">
        <v>1328.385177040878</v>
      </c>
      <c r="G369" s="2">
        <v>2597500.369682136</v>
      </c>
      <c r="H369" s="1" t="s">
        <v>467</v>
      </c>
      <c r="I369" s="3" cm="1">
        <f t="array" ref="I369">_xlfn.IFS(Tabla1[[#This Row],[Consumo_kWh_Mensual]]&lt;$B$5,NA(),Tabla1[[#This Row],[Consumo_kWh_Mensual]]&gt;$B$6,NA(),Tabla1[[#This Row],[Consumo_kWh_Mensual]]&lt;$B$6,Tabla1[[#This Row],[Consumo_kWh_Mensual]])</f>
        <v>4189.5167252937681</v>
      </c>
      <c r="J369" s="3" cm="1">
        <f t="array" ref="J369">_xlfn.IFS(Tabla1[[#This Row],[Area_m2]]&lt;$C$5,NA(),Tabla1[[#This Row],[Area_m2]]&gt;$C$6,NA(),Tabla1[[#This Row],[Area_m2]]&lt;$C$6,Tabla1[[#This Row],[Area_m2]])</f>
        <v>1328.385177040878</v>
      </c>
      <c r="K369" s="2" cm="1">
        <f t="array" ref="K369">_xlfn.IFS(Tabla1[[#This Row],[Factura_Mensual_COP]]&lt;$D$5,NA(),Tabla1[[#This Row],[Factura_Mensual_COP]]&gt;$D$6,NA(),Tabla1[[#This Row],[Factura_Mensual_COP]]&lt;$D$6,Tabla1[[#This Row],[Factura_Mensual_COP]])</f>
        <v>2597500.369682136</v>
      </c>
    </row>
    <row r="370" spans="1:11" x14ac:dyDescent="0.3">
      <c r="A370" s="1" t="s">
        <v>369</v>
      </c>
      <c r="B370" s="1" t="s">
        <v>460</v>
      </c>
      <c r="C370" s="3">
        <v>2610.509399702496</v>
      </c>
      <c r="D370" s="1">
        <v>6</v>
      </c>
      <c r="E370" s="1" t="s">
        <v>463</v>
      </c>
      <c r="F370" s="1">
        <v>1310.1186844900999</v>
      </c>
      <c r="G370" s="2">
        <v>1618515.8278155481</v>
      </c>
      <c r="H370" s="1" t="s">
        <v>467</v>
      </c>
      <c r="I370" s="3" cm="1">
        <f t="array" ref="I370">_xlfn.IFS(Tabla1[[#This Row],[Consumo_kWh_Mensual]]&lt;$B$5,NA(),Tabla1[[#This Row],[Consumo_kWh_Mensual]]&gt;$B$6,NA(),Tabla1[[#This Row],[Consumo_kWh_Mensual]]&lt;$B$6,Tabla1[[#This Row],[Consumo_kWh_Mensual]])</f>
        <v>2610.509399702496</v>
      </c>
      <c r="J370" s="3" cm="1">
        <f t="array" ref="J370">_xlfn.IFS(Tabla1[[#This Row],[Area_m2]]&lt;$C$5,NA(),Tabla1[[#This Row],[Area_m2]]&gt;$C$6,NA(),Tabla1[[#This Row],[Area_m2]]&lt;$C$6,Tabla1[[#This Row],[Area_m2]])</f>
        <v>1310.1186844900999</v>
      </c>
      <c r="K370" s="2" cm="1">
        <f t="array" ref="K370">_xlfn.IFS(Tabla1[[#This Row],[Factura_Mensual_COP]]&lt;$D$5,NA(),Tabla1[[#This Row],[Factura_Mensual_COP]]&gt;$D$6,NA(),Tabla1[[#This Row],[Factura_Mensual_COP]]&lt;$D$6,Tabla1[[#This Row],[Factura_Mensual_COP]])</f>
        <v>1618515.8278155481</v>
      </c>
    </row>
    <row r="371" spans="1:11" x14ac:dyDescent="0.3">
      <c r="A371" s="1" t="s">
        <v>370</v>
      </c>
      <c r="B371" s="1" t="s">
        <v>460</v>
      </c>
      <c r="C371" s="3">
        <v>5715.5055790926099</v>
      </c>
      <c r="D371" s="1">
        <v>4</v>
      </c>
      <c r="E371" s="1" t="s">
        <v>461</v>
      </c>
      <c r="F371" s="1">
        <v>630.77182547509801</v>
      </c>
      <c r="G371" s="2">
        <v>3543613.459037418</v>
      </c>
      <c r="H371" s="1" t="s">
        <v>467</v>
      </c>
      <c r="I371" s="3" cm="1">
        <f t="array" ref="I371">_xlfn.IFS(Tabla1[[#This Row],[Consumo_kWh_Mensual]]&lt;$B$5,NA(),Tabla1[[#This Row],[Consumo_kWh_Mensual]]&gt;$B$6,NA(),Tabla1[[#This Row],[Consumo_kWh_Mensual]]&lt;$B$6,Tabla1[[#This Row],[Consumo_kWh_Mensual]])</f>
        <v>5715.5055790926099</v>
      </c>
      <c r="J371" s="3" cm="1">
        <f t="array" ref="J371">_xlfn.IFS(Tabla1[[#This Row],[Area_m2]]&lt;$C$5,NA(),Tabla1[[#This Row],[Area_m2]]&gt;$C$6,NA(),Tabla1[[#This Row],[Area_m2]]&lt;$C$6,Tabla1[[#This Row],[Area_m2]])</f>
        <v>630.77182547509801</v>
      </c>
      <c r="K371" s="2" cm="1">
        <f t="array" ref="K371">_xlfn.IFS(Tabla1[[#This Row],[Factura_Mensual_COP]]&lt;$D$5,NA(),Tabla1[[#This Row],[Factura_Mensual_COP]]&gt;$D$6,NA(),Tabla1[[#This Row],[Factura_Mensual_COP]]&lt;$D$6,Tabla1[[#This Row],[Factura_Mensual_COP]])</f>
        <v>3543613.459037418</v>
      </c>
    </row>
    <row r="372" spans="1:11" x14ac:dyDescent="0.3">
      <c r="A372" s="1" t="s">
        <v>371</v>
      </c>
      <c r="B372" s="1" t="s">
        <v>460</v>
      </c>
      <c r="C372" s="3">
        <v>6809.2300935058875</v>
      </c>
      <c r="D372" s="1">
        <v>6</v>
      </c>
      <c r="E372" s="1" t="s">
        <v>465</v>
      </c>
      <c r="F372" s="1">
        <v>1295.992888136715</v>
      </c>
      <c r="G372" s="2">
        <v>4221722.6579736499</v>
      </c>
      <c r="H372" s="1" t="s">
        <v>467</v>
      </c>
      <c r="I372" s="3" cm="1">
        <f t="array" ref="I372">_xlfn.IFS(Tabla1[[#This Row],[Consumo_kWh_Mensual]]&lt;$B$5,NA(),Tabla1[[#This Row],[Consumo_kWh_Mensual]]&gt;$B$6,NA(),Tabla1[[#This Row],[Consumo_kWh_Mensual]]&lt;$B$6,Tabla1[[#This Row],[Consumo_kWh_Mensual]])</f>
        <v>6809.2300935058875</v>
      </c>
      <c r="J372" s="3" cm="1">
        <f t="array" ref="J372">_xlfn.IFS(Tabla1[[#This Row],[Area_m2]]&lt;$C$5,NA(),Tabla1[[#This Row],[Area_m2]]&gt;$C$6,NA(),Tabla1[[#This Row],[Area_m2]]&lt;$C$6,Tabla1[[#This Row],[Area_m2]])</f>
        <v>1295.992888136715</v>
      </c>
      <c r="K372" s="2" cm="1">
        <f t="array" ref="K372">_xlfn.IFS(Tabla1[[#This Row],[Factura_Mensual_COP]]&lt;$D$5,NA(),Tabla1[[#This Row],[Factura_Mensual_COP]]&gt;$D$6,NA(),Tabla1[[#This Row],[Factura_Mensual_COP]]&lt;$D$6,Tabla1[[#This Row],[Factura_Mensual_COP]])</f>
        <v>4221722.6579736499</v>
      </c>
    </row>
    <row r="373" spans="1:11" x14ac:dyDescent="0.3">
      <c r="A373" s="1" t="s">
        <v>372</v>
      </c>
      <c r="B373" s="1" t="s">
        <v>460</v>
      </c>
      <c r="C373" s="3">
        <v>5868.9352164573284</v>
      </c>
      <c r="D373" s="1">
        <v>4</v>
      </c>
      <c r="E373" s="1" t="s">
        <v>465</v>
      </c>
      <c r="F373" s="1">
        <v>1490.170623924281</v>
      </c>
      <c r="G373" s="2">
        <v>3638739.8342035441</v>
      </c>
      <c r="H373" s="1" t="s">
        <v>467</v>
      </c>
      <c r="I373" s="3" cm="1">
        <f t="array" ref="I373">_xlfn.IFS(Tabla1[[#This Row],[Consumo_kWh_Mensual]]&lt;$B$5,NA(),Tabla1[[#This Row],[Consumo_kWh_Mensual]]&gt;$B$6,NA(),Tabla1[[#This Row],[Consumo_kWh_Mensual]]&lt;$B$6,Tabla1[[#This Row],[Consumo_kWh_Mensual]])</f>
        <v>5868.9352164573284</v>
      </c>
      <c r="J373" s="3" cm="1">
        <f t="array" ref="J373">_xlfn.IFS(Tabla1[[#This Row],[Area_m2]]&lt;$C$5,NA(),Tabla1[[#This Row],[Area_m2]]&gt;$C$6,NA(),Tabla1[[#This Row],[Area_m2]]&lt;$C$6,Tabla1[[#This Row],[Area_m2]])</f>
        <v>1490.170623924281</v>
      </c>
      <c r="K373" s="2" cm="1">
        <f t="array" ref="K373">_xlfn.IFS(Tabla1[[#This Row],[Factura_Mensual_COP]]&lt;$D$5,NA(),Tabla1[[#This Row],[Factura_Mensual_COP]]&gt;$D$6,NA(),Tabla1[[#This Row],[Factura_Mensual_COP]]&lt;$D$6,Tabla1[[#This Row],[Factura_Mensual_COP]])</f>
        <v>3638739.8342035441</v>
      </c>
    </row>
    <row r="374" spans="1:11" x14ac:dyDescent="0.3">
      <c r="A374" s="1" t="s">
        <v>373</v>
      </c>
      <c r="B374" s="1" t="s">
        <v>460</v>
      </c>
      <c r="C374" s="3">
        <v>3134.205146913072</v>
      </c>
      <c r="D374" s="1">
        <v>6</v>
      </c>
      <c r="E374" s="1" t="s">
        <v>464</v>
      </c>
      <c r="F374" s="1">
        <v>1026.773700551023</v>
      </c>
      <c r="G374" s="2">
        <v>1943207.1910861051</v>
      </c>
      <c r="H374" s="1" t="s">
        <v>467</v>
      </c>
      <c r="I374" s="3" cm="1">
        <f t="array" ref="I374">_xlfn.IFS(Tabla1[[#This Row],[Consumo_kWh_Mensual]]&lt;$B$5,NA(),Tabla1[[#This Row],[Consumo_kWh_Mensual]]&gt;$B$6,NA(),Tabla1[[#This Row],[Consumo_kWh_Mensual]]&lt;$B$6,Tabla1[[#This Row],[Consumo_kWh_Mensual]])</f>
        <v>3134.205146913072</v>
      </c>
      <c r="J374" s="3" cm="1">
        <f t="array" ref="J374">_xlfn.IFS(Tabla1[[#This Row],[Area_m2]]&lt;$C$5,NA(),Tabla1[[#This Row],[Area_m2]]&gt;$C$6,NA(),Tabla1[[#This Row],[Area_m2]]&lt;$C$6,Tabla1[[#This Row],[Area_m2]])</f>
        <v>1026.773700551023</v>
      </c>
      <c r="K374" s="2" cm="1">
        <f t="array" ref="K374">_xlfn.IFS(Tabla1[[#This Row],[Factura_Mensual_COP]]&lt;$D$5,NA(),Tabla1[[#This Row],[Factura_Mensual_COP]]&gt;$D$6,NA(),Tabla1[[#This Row],[Factura_Mensual_COP]]&lt;$D$6,Tabla1[[#This Row],[Factura_Mensual_COP]])</f>
        <v>1943207.1910861051</v>
      </c>
    </row>
    <row r="375" spans="1:11" x14ac:dyDescent="0.3">
      <c r="A375" s="1" t="s">
        <v>374</v>
      </c>
      <c r="B375" s="1" t="s">
        <v>460</v>
      </c>
      <c r="C375" s="3">
        <v>6039.0489889913188</v>
      </c>
      <c r="D375" s="1">
        <v>5</v>
      </c>
      <c r="E375" s="1" t="s">
        <v>465</v>
      </c>
      <c r="F375" s="1">
        <v>1314.38565904952</v>
      </c>
      <c r="G375" s="2">
        <v>3744210.373174618</v>
      </c>
      <c r="H375" s="1" t="s">
        <v>467</v>
      </c>
      <c r="I375" s="3" cm="1">
        <f t="array" ref="I375">_xlfn.IFS(Tabla1[[#This Row],[Consumo_kWh_Mensual]]&lt;$B$5,NA(),Tabla1[[#This Row],[Consumo_kWh_Mensual]]&gt;$B$6,NA(),Tabla1[[#This Row],[Consumo_kWh_Mensual]]&lt;$B$6,Tabla1[[#This Row],[Consumo_kWh_Mensual]])</f>
        <v>6039.0489889913188</v>
      </c>
      <c r="J375" s="3" cm="1">
        <f t="array" ref="J375">_xlfn.IFS(Tabla1[[#This Row],[Area_m2]]&lt;$C$5,NA(),Tabla1[[#This Row],[Area_m2]]&gt;$C$6,NA(),Tabla1[[#This Row],[Area_m2]]&lt;$C$6,Tabla1[[#This Row],[Area_m2]])</f>
        <v>1314.38565904952</v>
      </c>
      <c r="K375" s="2" cm="1">
        <f t="array" ref="K375">_xlfn.IFS(Tabla1[[#This Row],[Factura_Mensual_COP]]&lt;$D$5,NA(),Tabla1[[#This Row],[Factura_Mensual_COP]]&gt;$D$6,NA(),Tabla1[[#This Row],[Factura_Mensual_COP]]&lt;$D$6,Tabla1[[#This Row],[Factura_Mensual_COP]])</f>
        <v>3744210.373174618</v>
      </c>
    </row>
    <row r="376" spans="1:11" x14ac:dyDescent="0.3">
      <c r="A376" s="1" t="s">
        <v>375</v>
      </c>
      <c r="B376" s="1" t="s">
        <v>460</v>
      </c>
      <c r="C376" s="3">
        <v>5359.2161925588453</v>
      </c>
      <c r="D376" s="1">
        <v>5</v>
      </c>
      <c r="E376" s="1" t="s">
        <v>464</v>
      </c>
      <c r="F376" s="1">
        <v>1004.495590773098</v>
      </c>
      <c r="G376" s="2">
        <v>3322714.0393864838</v>
      </c>
      <c r="H376" s="1" t="s">
        <v>467</v>
      </c>
      <c r="I376" s="3" cm="1">
        <f t="array" ref="I376">_xlfn.IFS(Tabla1[[#This Row],[Consumo_kWh_Mensual]]&lt;$B$5,NA(),Tabla1[[#This Row],[Consumo_kWh_Mensual]]&gt;$B$6,NA(),Tabla1[[#This Row],[Consumo_kWh_Mensual]]&lt;$B$6,Tabla1[[#This Row],[Consumo_kWh_Mensual]])</f>
        <v>5359.2161925588453</v>
      </c>
      <c r="J376" s="3" cm="1">
        <f t="array" ref="J376">_xlfn.IFS(Tabla1[[#This Row],[Area_m2]]&lt;$C$5,NA(),Tabla1[[#This Row],[Area_m2]]&gt;$C$6,NA(),Tabla1[[#This Row],[Area_m2]]&lt;$C$6,Tabla1[[#This Row],[Area_m2]])</f>
        <v>1004.495590773098</v>
      </c>
      <c r="K376" s="2" cm="1">
        <f t="array" ref="K376">_xlfn.IFS(Tabla1[[#This Row],[Factura_Mensual_COP]]&lt;$D$5,NA(),Tabla1[[#This Row],[Factura_Mensual_COP]]&gt;$D$6,NA(),Tabla1[[#This Row],[Factura_Mensual_COP]]&lt;$D$6,Tabla1[[#This Row],[Factura_Mensual_COP]])</f>
        <v>3322714.0393864838</v>
      </c>
    </row>
    <row r="377" spans="1:11" x14ac:dyDescent="0.3">
      <c r="A377" s="1" t="s">
        <v>376</v>
      </c>
      <c r="B377" s="1" t="s">
        <v>460</v>
      </c>
      <c r="C377" s="3">
        <v>4329.2803064241307</v>
      </c>
      <c r="D377" s="1">
        <v>6</v>
      </c>
      <c r="E377" s="1" t="s">
        <v>465</v>
      </c>
      <c r="F377" s="1">
        <v>1053.485724532344</v>
      </c>
      <c r="G377" s="2">
        <v>2684153.789982961</v>
      </c>
      <c r="H377" s="1" t="s">
        <v>467</v>
      </c>
      <c r="I377" s="3" cm="1">
        <f t="array" ref="I377">_xlfn.IFS(Tabla1[[#This Row],[Consumo_kWh_Mensual]]&lt;$B$5,NA(),Tabla1[[#This Row],[Consumo_kWh_Mensual]]&gt;$B$6,NA(),Tabla1[[#This Row],[Consumo_kWh_Mensual]]&lt;$B$6,Tabla1[[#This Row],[Consumo_kWh_Mensual]])</f>
        <v>4329.2803064241307</v>
      </c>
      <c r="J377" s="3" cm="1">
        <f t="array" ref="J377">_xlfn.IFS(Tabla1[[#This Row],[Area_m2]]&lt;$C$5,NA(),Tabla1[[#This Row],[Area_m2]]&gt;$C$6,NA(),Tabla1[[#This Row],[Area_m2]]&lt;$C$6,Tabla1[[#This Row],[Area_m2]])</f>
        <v>1053.485724532344</v>
      </c>
      <c r="K377" s="2" cm="1">
        <f t="array" ref="K377">_xlfn.IFS(Tabla1[[#This Row],[Factura_Mensual_COP]]&lt;$D$5,NA(),Tabla1[[#This Row],[Factura_Mensual_COP]]&gt;$D$6,NA(),Tabla1[[#This Row],[Factura_Mensual_COP]]&lt;$D$6,Tabla1[[#This Row],[Factura_Mensual_COP]])</f>
        <v>2684153.789982961</v>
      </c>
    </row>
    <row r="378" spans="1:11" x14ac:dyDescent="0.3">
      <c r="A378" s="1" t="s">
        <v>377</v>
      </c>
      <c r="B378" s="1" t="s">
        <v>460</v>
      </c>
      <c r="C378" s="3">
        <v>4722.0685116834366</v>
      </c>
      <c r="D378" s="1">
        <v>4</v>
      </c>
      <c r="E378" s="1" t="s">
        <v>462</v>
      </c>
      <c r="F378" s="1">
        <v>1167.5448250666429</v>
      </c>
      <c r="G378" s="2">
        <v>2927682.4772437308</v>
      </c>
      <c r="H378" s="1" t="s">
        <v>467</v>
      </c>
      <c r="I378" s="3" cm="1">
        <f t="array" ref="I378">_xlfn.IFS(Tabla1[[#This Row],[Consumo_kWh_Mensual]]&lt;$B$5,NA(),Tabla1[[#This Row],[Consumo_kWh_Mensual]]&gt;$B$6,NA(),Tabla1[[#This Row],[Consumo_kWh_Mensual]]&lt;$B$6,Tabla1[[#This Row],[Consumo_kWh_Mensual]])</f>
        <v>4722.0685116834366</v>
      </c>
      <c r="J378" s="3" cm="1">
        <f t="array" ref="J378">_xlfn.IFS(Tabla1[[#This Row],[Area_m2]]&lt;$C$5,NA(),Tabla1[[#This Row],[Area_m2]]&gt;$C$6,NA(),Tabla1[[#This Row],[Area_m2]]&lt;$C$6,Tabla1[[#This Row],[Area_m2]])</f>
        <v>1167.5448250666429</v>
      </c>
      <c r="K378" s="2" cm="1">
        <f t="array" ref="K378">_xlfn.IFS(Tabla1[[#This Row],[Factura_Mensual_COP]]&lt;$D$5,NA(),Tabla1[[#This Row],[Factura_Mensual_COP]]&gt;$D$6,NA(),Tabla1[[#This Row],[Factura_Mensual_COP]]&lt;$D$6,Tabla1[[#This Row],[Factura_Mensual_COP]])</f>
        <v>2927682.4772437308</v>
      </c>
    </row>
    <row r="379" spans="1:11" x14ac:dyDescent="0.3">
      <c r="A379" s="1" t="s">
        <v>378</v>
      </c>
      <c r="B379" s="1" t="s">
        <v>460</v>
      </c>
      <c r="C379" s="3">
        <v>6445.818675192364</v>
      </c>
      <c r="D379" s="1">
        <v>5</v>
      </c>
      <c r="E379" s="1" t="s">
        <v>461</v>
      </c>
      <c r="F379" s="1">
        <v>1752.630750397838</v>
      </c>
      <c r="G379" s="2">
        <v>3996407.5786192659</v>
      </c>
      <c r="H379" s="1" t="s">
        <v>467</v>
      </c>
      <c r="I379" s="3" cm="1">
        <f t="array" ref="I379">_xlfn.IFS(Tabla1[[#This Row],[Consumo_kWh_Mensual]]&lt;$B$5,NA(),Tabla1[[#This Row],[Consumo_kWh_Mensual]]&gt;$B$6,NA(),Tabla1[[#This Row],[Consumo_kWh_Mensual]]&lt;$B$6,Tabla1[[#This Row],[Consumo_kWh_Mensual]])</f>
        <v>6445.818675192364</v>
      </c>
      <c r="J379" s="3" cm="1">
        <f t="array" ref="J379">_xlfn.IFS(Tabla1[[#This Row],[Area_m2]]&lt;$C$5,NA(),Tabla1[[#This Row],[Area_m2]]&gt;$C$6,NA(),Tabla1[[#This Row],[Area_m2]]&lt;$C$6,Tabla1[[#This Row],[Area_m2]])</f>
        <v>1752.630750397838</v>
      </c>
      <c r="K379" s="2" cm="1">
        <f t="array" ref="K379">_xlfn.IFS(Tabla1[[#This Row],[Factura_Mensual_COP]]&lt;$D$5,NA(),Tabla1[[#This Row],[Factura_Mensual_COP]]&gt;$D$6,NA(),Tabla1[[#This Row],[Factura_Mensual_COP]]&lt;$D$6,Tabla1[[#This Row],[Factura_Mensual_COP]])</f>
        <v>3996407.5786192659</v>
      </c>
    </row>
    <row r="380" spans="1:11" x14ac:dyDescent="0.3">
      <c r="A380" s="1" t="s">
        <v>379</v>
      </c>
      <c r="B380" s="1" t="s">
        <v>460</v>
      </c>
      <c r="C380" s="3">
        <v>4867.5769274731174</v>
      </c>
      <c r="D380" s="1">
        <v>6</v>
      </c>
      <c r="E380" s="1" t="s">
        <v>462</v>
      </c>
      <c r="F380" s="1">
        <v>1844.92733441358</v>
      </c>
      <c r="G380" s="2">
        <v>3017897.6950333328</v>
      </c>
      <c r="H380" s="1" t="s">
        <v>467</v>
      </c>
      <c r="I380" s="3" cm="1">
        <f t="array" ref="I380">_xlfn.IFS(Tabla1[[#This Row],[Consumo_kWh_Mensual]]&lt;$B$5,NA(),Tabla1[[#This Row],[Consumo_kWh_Mensual]]&gt;$B$6,NA(),Tabla1[[#This Row],[Consumo_kWh_Mensual]]&lt;$B$6,Tabla1[[#This Row],[Consumo_kWh_Mensual]])</f>
        <v>4867.5769274731174</v>
      </c>
      <c r="J380" s="3" cm="1">
        <f t="array" ref="J380">_xlfn.IFS(Tabla1[[#This Row],[Area_m2]]&lt;$C$5,NA(),Tabla1[[#This Row],[Area_m2]]&gt;$C$6,NA(),Tabla1[[#This Row],[Area_m2]]&lt;$C$6,Tabla1[[#This Row],[Area_m2]])</f>
        <v>1844.92733441358</v>
      </c>
      <c r="K380" s="2" cm="1">
        <f t="array" ref="K380">_xlfn.IFS(Tabla1[[#This Row],[Factura_Mensual_COP]]&lt;$D$5,NA(),Tabla1[[#This Row],[Factura_Mensual_COP]]&gt;$D$6,NA(),Tabla1[[#This Row],[Factura_Mensual_COP]]&lt;$D$6,Tabla1[[#This Row],[Factura_Mensual_COP]])</f>
        <v>3017897.6950333328</v>
      </c>
    </row>
    <row r="381" spans="1:11" x14ac:dyDescent="0.3">
      <c r="A381" s="1" t="s">
        <v>380</v>
      </c>
      <c r="B381" s="1" t="s">
        <v>460</v>
      </c>
      <c r="C381" s="3">
        <v>7508.4188541302738</v>
      </c>
      <c r="D381" s="1">
        <v>5</v>
      </c>
      <c r="E381" s="1" t="s">
        <v>461</v>
      </c>
      <c r="F381" s="1">
        <v>1430.733045552352</v>
      </c>
      <c r="G381" s="2">
        <v>4655219.6895607701</v>
      </c>
      <c r="H381" s="1" t="s">
        <v>467</v>
      </c>
      <c r="I381" s="3" cm="1">
        <f t="array" ref="I381">_xlfn.IFS(Tabla1[[#This Row],[Consumo_kWh_Mensual]]&lt;$B$5,NA(),Tabla1[[#This Row],[Consumo_kWh_Mensual]]&gt;$B$6,NA(),Tabla1[[#This Row],[Consumo_kWh_Mensual]]&lt;$B$6,Tabla1[[#This Row],[Consumo_kWh_Mensual]])</f>
        <v>7508.4188541302738</v>
      </c>
      <c r="J381" s="3" cm="1">
        <f t="array" ref="J381">_xlfn.IFS(Tabla1[[#This Row],[Area_m2]]&lt;$C$5,NA(),Tabla1[[#This Row],[Area_m2]]&gt;$C$6,NA(),Tabla1[[#This Row],[Area_m2]]&lt;$C$6,Tabla1[[#This Row],[Area_m2]])</f>
        <v>1430.733045552352</v>
      </c>
      <c r="K381" s="2" cm="1">
        <f t="array" ref="K381">_xlfn.IFS(Tabla1[[#This Row],[Factura_Mensual_COP]]&lt;$D$5,NA(),Tabla1[[#This Row],[Factura_Mensual_COP]]&gt;$D$6,NA(),Tabla1[[#This Row],[Factura_Mensual_COP]]&lt;$D$6,Tabla1[[#This Row],[Factura_Mensual_COP]])</f>
        <v>4655219.6895607701</v>
      </c>
    </row>
    <row r="382" spans="1:11" x14ac:dyDescent="0.3">
      <c r="A382" s="1" t="s">
        <v>381</v>
      </c>
      <c r="B382" s="1" t="s">
        <v>460</v>
      </c>
      <c r="C382" s="3">
        <v>6464.5759301931539</v>
      </c>
      <c r="D382" s="1">
        <v>6</v>
      </c>
      <c r="E382" s="1" t="s">
        <v>463</v>
      </c>
      <c r="F382" s="1">
        <v>1476.012284120839</v>
      </c>
      <c r="G382" s="2">
        <v>4008037.0767197548</v>
      </c>
      <c r="H382" s="1" t="s">
        <v>467</v>
      </c>
      <c r="I382" s="3" cm="1">
        <f t="array" ref="I382">_xlfn.IFS(Tabla1[[#This Row],[Consumo_kWh_Mensual]]&lt;$B$5,NA(),Tabla1[[#This Row],[Consumo_kWh_Mensual]]&gt;$B$6,NA(),Tabla1[[#This Row],[Consumo_kWh_Mensual]]&lt;$B$6,Tabla1[[#This Row],[Consumo_kWh_Mensual]])</f>
        <v>6464.5759301931539</v>
      </c>
      <c r="J382" s="3" cm="1">
        <f t="array" ref="J382">_xlfn.IFS(Tabla1[[#This Row],[Area_m2]]&lt;$C$5,NA(),Tabla1[[#This Row],[Area_m2]]&gt;$C$6,NA(),Tabla1[[#This Row],[Area_m2]]&lt;$C$6,Tabla1[[#This Row],[Area_m2]])</f>
        <v>1476.012284120839</v>
      </c>
      <c r="K382" s="2" cm="1">
        <f t="array" ref="K382">_xlfn.IFS(Tabla1[[#This Row],[Factura_Mensual_COP]]&lt;$D$5,NA(),Tabla1[[#This Row],[Factura_Mensual_COP]]&gt;$D$6,NA(),Tabla1[[#This Row],[Factura_Mensual_COP]]&lt;$D$6,Tabla1[[#This Row],[Factura_Mensual_COP]])</f>
        <v>4008037.0767197548</v>
      </c>
    </row>
    <row r="383" spans="1:11" x14ac:dyDescent="0.3">
      <c r="A383" s="1" t="s">
        <v>382</v>
      </c>
      <c r="B383" s="1" t="s">
        <v>460</v>
      </c>
      <c r="C383" s="3">
        <v>5584.9408790448524</v>
      </c>
      <c r="D383" s="1">
        <v>5</v>
      </c>
      <c r="E383" s="1" t="s">
        <v>461</v>
      </c>
      <c r="F383" s="1">
        <v>1501.0170047212209</v>
      </c>
      <c r="G383" s="2">
        <v>3462663.3450078079</v>
      </c>
      <c r="H383" s="1" t="s">
        <v>467</v>
      </c>
      <c r="I383" s="3" cm="1">
        <f t="array" ref="I383">_xlfn.IFS(Tabla1[[#This Row],[Consumo_kWh_Mensual]]&lt;$B$5,NA(),Tabla1[[#This Row],[Consumo_kWh_Mensual]]&gt;$B$6,NA(),Tabla1[[#This Row],[Consumo_kWh_Mensual]]&lt;$B$6,Tabla1[[#This Row],[Consumo_kWh_Mensual]])</f>
        <v>5584.9408790448524</v>
      </c>
      <c r="J383" s="3" cm="1">
        <f t="array" ref="J383">_xlfn.IFS(Tabla1[[#This Row],[Area_m2]]&lt;$C$5,NA(),Tabla1[[#This Row],[Area_m2]]&gt;$C$6,NA(),Tabla1[[#This Row],[Area_m2]]&lt;$C$6,Tabla1[[#This Row],[Area_m2]])</f>
        <v>1501.0170047212209</v>
      </c>
      <c r="K383" s="2" cm="1">
        <f t="array" ref="K383">_xlfn.IFS(Tabla1[[#This Row],[Factura_Mensual_COP]]&lt;$D$5,NA(),Tabla1[[#This Row],[Factura_Mensual_COP]]&gt;$D$6,NA(),Tabla1[[#This Row],[Factura_Mensual_COP]]&lt;$D$6,Tabla1[[#This Row],[Factura_Mensual_COP]])</f>
        <v>3462663.3450078079</v>
      </c>
    </row>
    <row r="384" spans="1:11" x14ac:dyDescent="0.3">
      <c r="A384" s="1" t="s">
        <v>383</v>
      </c>
      <c r="B384" s="1" t="s">
        <v>460</v>
      </c>
      <c r="C384" s="3">
        <v>3348.8310757449731</v>
      </c>
      <c r="D384" s="1">
        <v>5</v>
      </c>
      <c r="E384" s="1" t="s">
        <v>463</v>
      </c>
      <c r="F384" s="1">
        <v>1022.175343809866</v>
      </c>
      <c r="G384" s="2">
        <v>2076275.2669618831</v>
      </c>
      <c r="H384" s="1" t="s">
        <v>467</v>
      </c>
      <c r="I384" s="3" cm="1">
        <f t="array" ref="I384">_xlfn.IFS(Tabla1[[#This Row],[Consumo_kWh_Mensual]]&lt;$B$5,NA(),Tabla1[[#This Row],[Consumo_kWh_Mensual]]&gt;$B$6,NA(),Tabla1[[#This Row],[Consumo_kWh_Mensual]]&lt;$B$6,Tabla1[[#This Row],[Consumo_kWh_Mensual]])</f>
        <v>3348.8310757449731</v>
      </c>
      <c r="J384" s="3" cm="1">
        <f t="array" ref="J384">_xlfn.IFS(Tabla1[[#This Row],[Area_m2]]&lt;$C$5,NA(),Tabla1[[#This Row],[Area_m2]]&gt;$C$6,NA(),Tabla1[[#This Row],[Area_m2]]&lt;$C$6,Tabla1[[#This Row],[Area_m2]])</f>
        <v>1022.175343809866</v>
      </c>
      <c r="K384" s="2" cm="1">
        <f t="array" ref="K384">_xlfn.IFS(Tabla1[[#This Row],[Factura_Mensual_COP]]&lt;$D$5,NA(),Tabla1[[#This Row],[Factura_Mensual_COP]]&gt;$D$6,NA(),Tabla1[[#This Row],[Factura_Mensual_COP]]&lt;$D$6,Tabla1[[#This Row],[Factura_Mensual_COP]])</f>
        <v>2076275.2669618831</v>
      </c>
    </row>
    <row r="385" spans="1:11" x14ac:dyDescent="0.3">
      <c r="A385" s="1" t="s">
        <v>384</v>
      </c>
      <c r="B385" s="1" t="s">
        <v>460</v>
      </c>
      <c r="C385" s="3">
        <v>6857.8249323678992</v>
      </c>
      <c r="D385" s="1">
        <v>5</v>
      </c>
      <c r="E385" s="1" t="s">
        <v>463</v>
      </c>
      <c r="F385" s="1">
        <v>1146.2668735036521</v>
      </c>
      <c r="G385" s="2">
        <v>4251851.4580680979</v>
      </c>
      <c r="H385" s="1" t="s">
        <v>467</v>
      </c>
      <c r="I385" s="3" cm="1">
        <f t="array" ref="I385">_xlfn.IFS(Tabla1[[#This Row],[Consumo_kWh_Mensual]]&lt;$B$5,NA(),Tabla1[[#This Row],[Consumo_kWh_Mensual]]&gt;$B$6,NA(),Tabla1[[#This Row],[Consumo_kWh_Mensual]]&lt;$B$6,Tabla1[[#This Row],[Consumo_kWh_Mensual]])</f>
        <v>6857.8249323678992</v>
      </c>
      <c r="J385" s="3" cm="1">
        <f t="array" ref="J385">_xlfn.IFS(Tabla1[[#This Row],[Area_m2]]&lt;$C$5,NA(),Tabla1[[#This Row],[Area_m2]]&gt;$C$6,NA(),Tabla1[[#This Row],[Area_m2]]&lt;$C$6,Tabla1[[#This Row],[Area_m2]])</f>
        <v>1146.2668735036521</v>
      </c>
      <c r="K385" s="2" cm="1">
        <f t="array" ref="K385">_xlfn.IFS(Tabla1[[#This Row],[Factura_Mensual_COP]]&lt;$D$5,NA(),Tabla1[[#This Row],[Factura_Mensual_COP]]&gt;$D$6,NA(),Tabla1[[#This Row],[Factura_Mensual_COP]]&lt;$D$6,Tabla1[[#This Row],[Factura_Mensual_COP]])</f>
        <v>4251851.4580680979</v>
      </c>
    </row>
    <row r="386" spans="1:11" x14ac:dyDescent="0.3">
      <c r="A386" s="1" t="s">
        <v>385</v>
      </c>
      <c r="B386" s="1" t="s">
        <v>460</v>
      </c>
      <c r="C386" s="3">
        <v>5350.6788676861224</v>
      </c>
      <c r="D386" s="1">
        <v>6</v>
      </c>
      <c r="E386" s="1" t="s">
        <v>464</v>
      </c>
      <c r="F386" s="1">
        <v>811.02608844909309</v>
      </c>
      <c r="G386" s="2">
        <v>3317420.8979653949</v>
      </c>
      <c r="H386" s="1" t="s">
        <v>467</v>
      </c>
      <c r="I386" s="3" cm="1">
        <f t="array" ref="I386">_xlfn.IFS(Tabla1[[#This Row],[Consumo_kWh_Mensual]]&lt;$B$5,NA(),Tabla1[[#This Row],[Consumo_kWh_Mensual]]&gt;$B$6,NA(),Tabla1[[#This Row],[Consumo_kWh_Mensual]]&lt;$B$6,Tabla1[[#This Row],[Consumo_kWh_Mensual]])</f>
        <v>5350.6788676861224</v>
      </c>
      <c r="J386" s="3" cm="1">
        <f t="array" ref="J386">_xlfn.IFS(Tabla1[[#This Row],[Area_m2]]&lt;$C$5,NA(),Tabla1[[#This Row],[Area_m2]]&gt;$C$6,NA(),Tabla1[[#This Row],[Area_m2]]&lt;$C$6,Tabla1[[#This Row],[Area_m2]])</f>
        <v>811.02608844909309</v>
      </c>
      <c r="K386" s="2" cm="1">
        <f t="array" ref="K386">_xlfn.IFS(Tabla1[[#This Row],[Factura_Mensual_COP]]&lt;$D$5,NA(),Tabla1[[#This Row],[Factura_Mensual_COP]]&gt;$D$6,NA(),Tabla1[[#This Row],[Factura_Mensual_COP]]&lt;$D$6,Tabla1[[#This Row],[Factura_Mensual_COP]])</f>
        <v>3317420.8979653949</v>
      </c>
    </row>
    <row r="387" spans="1:11" x14ac:dyDescent="0.3">
      <c r="A387" s="1" t="s">
        <v>386</v>
      </c>
      <c r="B387" s="1" t="s">
        <v>460</v>
      </c>
      <c r="C387" s="3">
        <v>3357.0748218552581</v>
      </c>
      <c r="D387" s="1">
        <v>5</v>
      </c>
      <c r="E387" s="1" t="s">
        <v>464</v>
      </c>
      <c r="F387" s="1">
        <v>1383.2437948153699</v>
      </c>
      <c r="G387" s="2">
        <v>2081386.38955026</v>
      </c>
      <c r="H387" s="1" t="s">
        <v>467</v>
      </c>
      <c r="I387" s="3" cm="1">
        <f t="array" ref="I387">_xlfn.IFS(Tabla1[[#This Row],[Consumo_kWh_Mensual]]&lt;$B$5,NA(),Tabla1[[#This Row],[Consumo_kWh_Mensual]]&gt;$B$6,NA(),Tabla1[[#This Row],[Consumo_kWh_Mensual]]&lt;$B$6,Tabla1[[#This Row],[Consumo_kWh_Mensual]])</f>
        <v>3357.0748218552581</v>
      </c>
      <c r="J387" s="3" cm="1">
        <f t="array" ref="J387">_xlfn.IFS(Tabla1[[#This Row],[Area_m2]]&lt;$C$5,NA(),Tabla1[[#This Row],[Area_m2]]&gt;$C$6,NA(),Tabla1[[#This Row],[Area_m2]]&lt;$C$6,Tabla1[[#This Row],[Area_m2]])</f>
        <v>1383.2437948153699</v>
      </c>
      <c r="K387" s="2" cm="1">
        <f t="array" ref="K387">_xlfn.IFS(Tabla1[[#This Row],[Factura_Mensual_COP]]&lt;$D$5,NA(),Tabla1[[#This Row],[Factura_Mensual_COP]]&gt;$D$6,NA(),Tabla1[[#This Row],[Factura_Mensual_COP]]&lt;$D$6,Tabla1[[#This Row],[Factura_Mensual_COP]])</f>
        <v>2081386.38955026</v>
      </c>
    </row>
    <row r="388" spans="1:11" x14ac:dyDescent="0.3">
      <c r="A388" s="1" t="s">
        <v>387</v>
      </c>
      <c r="B388" s="1" t="s">
        <v>460</v>
      </c>
      <c r="C388" s="3">
        <v>7508.8585802565549</v>
      </c>
      <c r="D388" s="1">
        <v>5</v>
      </c>
      <c r="E388" s="1" t="s">
        <v>463</v>
      </c>
      <c r="F388" s="1">
        <v>1304.754752341511</v>
      </c>
      <c r="G388" s="2">
        <v>4655492.3197590644</v>
      </c>
      <c r="H388" s="1" t="s">
        <v>467</v>
      </c>
      <c r="I388" s="3" cm="1">
        <f t="array" ref="I388">_xlfn.IFS(Tabla1[[#This Row],[Consumo_kWh_Mensual]]&lt;$B$5,NA(),Tabla1[[#This Row],[Consumo_kWh_Mensual]]&gt;$B$6,NA(),Tabla1[[#This Row],[Consumo_kWh_Mensual]]&lt;$B$6,Tabla1[[#This Row],[Consumo_kWh_Mensual]])</f>
        <v>7508.8585802565549</v>
      </c>
      <c r="J388" s="3" cm="1">
        <f t="array" ref="J388">_xlfn.IFS(Tabla1[[#This Row],[Area_m2]]&lt;$C$5,NA(),Tabla1[[#This Row],[Area_m2]]&gt;$C$6,NA(),Tabla1[[#This Row],[Area_m2]]&lt;$C$6,Tabla1[[#This Row],[Area_m2]])</f>
        <v>1304.754752341511</v>
      </c>
      <c r="K388" s="2" cm="1">
        <f t="array" ref="K388">_xlfn.IFS(Tabla1[[#This Row],[Factura_Mensual_COP]]&lt;$D$5,NA(),Tabla1[[#This Row],[Factura_Mensual_COP]]&gt;$D$6,NA(),Tabla1[[#This Row],[Factura_Mensual_COP]]&lt;$D$6,Tabla1[[#This Row],[Factura_Mensual_COP]])</f>
        <v>4655492.3197590644</v>
      </c>
    </row>
    <row r="389" spans="1:11" x14ac:dyDescent="0.3">
      <c r="A389" s="1" t="s">
        <v>388</v>
      </c>
      <c r="B389" s="1" t="s">
        <v>460</v>
      </c>
      <c r="C389" s="3">
        <v>6966.8153455885986</v>
      </c>
      <c r="D389" s="1">
        <v>4</v>
      </c>
      <c r="E389" s="1" t="s">
        <v>464</v>
      </c>
      <c r="F389" s="1">
        <v>1373.601579736343</v>
      </c>
      <c r="G389" s="2">
        <v>4319425.5142649319</v>
      </c>
      <c r="H389" s="1" t="s">
        <v>467</v>
      </c>
      <c r="I389" s="3" cm="1">
        <f t="array" ref="I389">_xlfn.IFS(Tabla1[[#This Row],[Consumo_kWh_Mensual]]&lt;$B$5,NA(),Tabla1[[#This Row],[Consumo_kWh_Mensual]]&gt;$B$6,NA(),Tabla1[[#This Row],[Consumo_kWh_Mensual]]&lt;$B$6,Tabla1[[#This Row],[Consumo_kWh_Mensual]])</f>
        <v>6966.8153455885986</v>
      </c>
      <c r="J389" s="3" cm="1">
        <f t="array" ref="J389">_xlfn.IFS(Tabla1[[#This Row],[Area_m2]]&lt;$C$5,NA(),Tabla1[[#This Row],[Area_m2]]&gt;$C$6,NA(),Tabla1[[#This Row],[Area_m2]]&lt;$C$6,Tabla1[[#This Row],[Area_m2]])</f>
        <v>1373.601579736343</v>
      </c>
      <c r="K389" s="2" cm="1">
        <f t="array" ref="K389">_xlfn.IFS(Tabla1[[#This Row],[Factura_Mensual_COP]]&lt;$D$5,NA(),Tabla1[[#This Row],[Factura_Mensual_COP]]&gt;$D$6,NA(),Tabla1[[#This Row],[Factura_Mensual_COP]]&lt;$D$6,Tabla1[[#This Row],[Factura_Mensual_COP]])</f>
        <v>4319425.5142649319</v>
      </c>
    </row>
    <row r="390" spans="1:11" x14ac:dyDescent="0.3">
      <c r="A390" s="1" t="s">
        <v>389</v>
      </c>
      <c r="B390" s="1" t="s">
        <v>460</v>
      </c>
      <c r="C390" s="3">
        <v>4833.1609079769496</v>
      </c>
      <c r="D390" s="1">
        <v>6</v>
      </c>
      <c r="E390" s="1" t="s">
        <v>465</v>
      </c>
      <c r="F390" s="1">
        <v>974.02308963380256</v>
      </c>
      <c r="G390" s="2">
        <v>2996559.7629457088</v>
      </c>
      <c r="H390" s="1" t="s">
        <v>467</v>
      </c>
      <c r="I390" s="3" cm="1">
        <f t="array" ref="I390">_xlfn.IFS(Tabla1[[#This Row],[Consumo_kWh_Mensual]]&lt;$B$5,NA(),Tabla1[[#This Row],[Consumo_kWh_Mensual]]&gt;$B$6,NA(),Tabla1[[#This Row],[Consumo_kWh_Mensual]]&lt;$B$6,Tabla1[[#This Row],[Consumo_kWh_Mensual]])</f>
        <v>4833.1609079769496</v>
      </c>
      <c r="J390" s="3" cm="1">
        <f t="array" ref="J390">_xlfn.IFS(Tabla1[[#This Row],[Area_m2]]&lt;$C$5,NA(),Tabla1[[#This Row],[Area_m2]]&gt;$C$6,NA(),Tabla1[[#This Row],[Area_m2]]&lt;$C$6,Tabla1[[#This Row],[Area_m2]])</f>
        <v>974.02308963380256</v>
      </c>
      <c r="K390" s="2" cm="1">
        <f t="array" ref="K390">_xlfn.IFS(Tabla1[[#This Row],[Factura_Mensual_COP]]&lt;$D$5,NA(),Tabla1[[#This Row],[Factura_Mensual_COP]]&gt;$D$6,NA(),Tabla1[[#This Row],[Factura_Mensual_COP]]&lt;$D$6,Tabla1[[#This Row],[Factura_Mensual_COP]])</f>
        <v>2996559.7629457088</v>
      </c>
    </row>
    <row r="391" spans="1:11" x14ac:dyDescent="0.3">
      <c r="A391" s="1" t="s">
        <v>390</v>
      </c>
      <c r="B391" s="1" t="s">
        <v>460</v>
      </c>
      <c r="C391" s="3">
        <v>1496.640913750058</v>
      </c>
      <c r="D391" s="1">
        <v>4</v>
      </c>
      <c r="E391" s="1" t="s">
        <v>462</v>
      </c>
      <c r="F391" s="1">
        <v>1075.1756901070009</v>
      </c>
      <c r="G391" s="2">
        <v>927917.36652503605</v>
      </c>
      <c r="H391" s="1" t="s">
        <v>467</v>
      </c>
      <c r="I391" s="3" cm="1">
        <f t="array" ref="I391">_xlfn.IFS(Tabla1[[#This Row],[Consumo_kWh_Mensual]]&lt;$B$5,NA(),Tabla1[[#This Row],[Consumo_kWh_Mensual]]&gt;$B$6,NA(),Tabla1[[#This Row],[Consumo_kWh_Mensual]]&lt;$B$6,Tabla1[[#This Row],[Consumo_kWh_Mensual]])</f>
        <v>1496.640913750058</v>
      </c>
      <c r="J391" s="3" cm="1">
        <f t="array" ref="J391">_xlfn.IFS(Tabla1[[#This Row],[Area_m2]]&lt;$C$5,NA(),Tabla1[[#This Row],[Area_m2]]&gt;$C$6,NA(),Tabla1[[#This Row],[Area_m2]]&lt;$C$6,Tabla1[[#This Row],[Area_m2]])</f>
        <v>1075.1756901070009</v>
      </c>
      <c r="K391" s="2" cm="1">
        <f t="array" ref="K391">_xlfn.IFS(Tabla1[[#This Row],[Factura_Mensual_COP]]&lt;$D$5,NA(),Tabla1[[#This Row],[Factura_Mensual_COP]]&gt;$D$6,NA(),Tabla1[[#This Row],[Factura_Mensual_COP]]&lt;$D$6,Tabla1[[#This Row],[Factura_Mensual_COP]])</f>
        <v>927917.36652503605</v>
      </c>
    </row>
    <row r="392" spans="1:11" x14ac:dyDescent="0.3">
      <c r="A392" s="1" t="s">
        <v>391</v>
      </c>
      <c r="B392" s="1" t="s">
        <v>460</v>
      </c>
      <c r="C392" s="3">
        <v>5109.4951339600366</v>
      </c>
      <c r="D392" s="1">
        <v>6</v>
      </c>
      <c r="E392" s="1" t="s">
        <v>461</v>
      </c>
      <c r="F392" s="1">
        <v>1395.0195449291459</v>
      </c>
      <c r="G392" s="2">
        <v>3167886.9830552228</v>
      </c>
      <c r="H392" s="1" t="s">
        <v>467</v>
      </c>
      <c r="I392" s="3" cm="1">
        <f t="array" ref="I392">_xlfn.IFS(Tabla1[[#This Row],[Consumo_kWh_Mensual]]&lt;$B$5,NA(),Tabla1[[#This Row],[Consumo_kWh_Mensual]]&gt;$B$6,NA(),Tabla1[[#This Row],[Consumo_kWh_Mensual]]&lt;$B$6,Tabla1[[#This Row],[Consumo_kWh_Mensual]])</f>
        <v>5109.4951339600366</v>
      </c>
      <c r="J392" s="3" cm="1">
        <f t="array" ref="J392">_xlfn.IFS(Tabla1[[#This Row],[Area_m2]]&lt;$C$5,NA(),Tabla1[[#This Row],[Area_m2]]&gt;$C$6,NA(),Tabla1[[#This Row],[Area_m2]]&lt;$C$6,Tabla1[[#This Row],[Area_m2]])</f>
        <v>1395.0195449291459</v>
      </c>
      <c r="K392" s="2" cm="1">
        <f t="array" ref="K392">_xlfn.IFS(Tabla1[[#This Row],[Factura_Mensual_COP]]&lt;$D$5,NA(),Tabla1[[#This Row],[Factura_Mensual_COP]]&gt;$D$6,NA(),Tabla1[[#This Row],[Factura_Mensual_COP]]&lt;$D$6,Tabla1[[#This Row],[Factura_Mensual_COP]])</f>
        <v>3167886.9830552228</v>
      </c>
    </row>
    <row r="393" spans="1:11" x14ac:dyDescent="0.3">
      <c r="A393" s="1" t="s">
        <v>392</v>
      </c>
      <c r="B393" s="1" t="s">
        <v>460</v>
      </c>
      <c r="C393" s="3">
        <v>4645.1294739062887</v>
      </c>
      <c r="D393" s="1">
        <v>6</v>
      </c>
      <c r="E393" s="1" t="s">
        <v>465</v>
      </c>
      <c r="F393" s="1">
        <v>1100.901541238049</v>
      </c>
      <c r="G393" s="2">
        <v>2879980.2738218992</v>
      </c>
      <c r="H393" s="1" t="s">
        <v>467</v>
      </c>
      <c r="I393" s="3" cm="1">
        <f t="array" ref="I393">_xlfn.IFS(Tabla1[[#This Row],[Consumo_kWh_Mensual]]&lt;$B$5,NA(),Tabla1[[#This Row],[Consumo_kWh_Mensual]]&gt;$B$6,NA(),Tabla1[[#This Row],[Consumo_kWh_Mensual]]&lt;$B$6,Tabla1[[#This Row],[Consumo_kWh_Mensual]])</f>
        <v>4645.1294739062887</v>
      </c>
      <c r="J393" s="3" cm="1">
        <f t="array" ref="J393">_xlfn.IFS(Tabla1[[#This Row],[Area_m2]]&lt;$C$5,NA(),Tabla1[[#This Row],[Area_m2]]&gt;$C$6,NA(),Tabla1[[#This Row],[Area_m2]]&lt;$C$6,Tabla1[[#This Row],[Area_m2]])</f>
        <v>1100.901541238049</v>
      </c>
      <c r="K393" s="2" cm="1">
        <f t="array" ref="K393">_xlfn.IFS(Tabla1[[#This Row],[Factura_Mensual_COP]]&lt;$D$5,NA(),Tabla1[[#This Row],[Factura_Mensual_COP]]&gt;$D$6,NA(),Tabla1[[#This Row],[Factura_Mensual_COP]]&lt;$D$6,Tabla1[[#This Row],[Factura_Mensual_COP]])</f>
        <v>2879980.2738218992</v>
      </c>
    </row>
    <row r="394" spans="1:11" x14ac:dyDescent="0.3">
      <c r="A394" s="1" t="s">
        <v>393</v>
      </c>
      <c r="B394" s="1" t="s">
        <v>460</v>
      </c>
      <c r="C394" s="3">
        <v>5233.1409961144054</v>
      </c>
      <c r="D394" s="1">
        <v>4</v>
      </c>
      <c r="E394" s="1" t="s">
        <v>461</v>
      </c>
      <c r="F394" s="1">
        <v>1816.433488854982</v>
      </c>
      <c r="G394" s="2">
        <v>3244547.4175909311</v>
      </c>
      <c r="H394" s="1" t="s">
        <v>467</v>
      </c>
      <c r="I394" s="3" cm="1">
        <f t="array" ref="I394">_xlfn.IFS(Tabla1[[#This Row],[Consumo_kWh_Mensual]]&lt;$B$5,NA(),Tabla1[[#This Row],[Consumo_kWh_Mensual]]&gt;$B$6,NA(),Tabla1[[#This Row],[Consumo_kWh_Mensual]]&lt;$B$6,Tabla1[[#This Row],[Consumo_kWh_Mensual]])</f>
        <v>5233.1409961144054</v>
      </c>
      <c r="J394" s="3" cm="1">
        <f t="array" ref="J394">_xlfn.IFS(Tabla1[[#This Row],[Area_m2]]&lt;$C$5,NA(),Tabla1[[#This Row],[Area_m2]]&gt;$C$6,NA(),Tabla1[[#This Row],[Area_m2]]&lt;$C$6,Tabla1[[#This Row],[Area_m2]])</f>
        <v>1816.433488854982</v>
      </c>
      <c r="K394" s="2" cm="1">
        <f t="array" ref="K394">_xlfn.IFS(Tabla1[[#This Row],[Factura_Mensual_COP]]&lt;$D$5,NA(),Tabla1[[#This Row],[Factura_Mensual_COP]]&gt;$D$6,NA(),Tabla1[[#This Row],[Factura_Mensual_COP]]&lt;$D$6,Tabla1[[#This Row],[Factura_Mensual_COP]])</f>
        <v>3244547.4175909311</v>
      </c>
    </row>
    <row r="395" spans="1:11" x14ac:dyDescent="0.3">
      <c r="A395" s="1" t="s">
        <v>394</v>
      </c>
      <c r="B395" s="1" t="s">
        <v>460</v>
      </c>
      <c r="C395" s="3">
        <v>3821.0158092380761</v>
      </c>
      <c r="D395" s="1">
        <v>4</v>
      </c>
      <c r="E395" s="1" t="s">
        <v>462</v>
      </c>
      <c r="F395" s="1">
        <v>867.19176161055543</v>
      </c>
      <c r="G395" s="2">
        <v>2369029.8017276069</v>
      </c>
      <c r="H395" s="1" t="s">
        <v>467</v>
      </c>
      <c r="I395" s="3" cm="1">
        <f t="array" ref="I395">_xlfn.IFS(Tabla1[[#This Row],[Consumo_kWh_Mensual]]&lt;$B$5,NA(),Tabla1[[#This Row],[Consumo_kWh_Mensual]]&gt;$B$6,NA(),Tabla1[[#This Row],[Consumo_kWh_Mensual]]&lt;$B$6,Tabla1[[#This Row],[Consumo_kWh_Mensual]])</f>
        <v>3821.0158092380761</v>
      </c>
      <c r="J395" s="3" cm="1">
        <f t="array" ref="J395">_xlfn.IFS(Tabla1[[#This Row],[Area_m2]]&lt;$C$5,NA(),Tabla1[[#This Row],[Area_m2]]&gt;$C$6,NA(),Tabla1[[#This Row],[Area_m2]]&lt;$C$6,Tabla1[[#This Row],[Area_m2]])</f>
        <v>867.19176161055543</v>
      </c>
      <c r="K395" s="2" cm="1">
        <f t="array" ref="K395">_xlfn.IFS(Tabla1[[#This Row],[Factura_Mensual_COP]]&lt;$D$5,NA(),Tabla1[[#This Row],[Factura_Mensual_COP]]&gt;$D$6,NA(),Tabla1[[#This Row],[Factura_Mensual_COP]]&lt;$D$6,Tabla1[[#This Row],[Factura_Mensual_COP]])</f>
        <v>2369029.8017276069</v>
      </c>
    </row>
    <row r="396" spans="1:11" x14ac:dyDescent="0.3">
      <c r="A396" s="1" t="s">
        <v>395</v>
      </c>
      <c r="B396" s="1" t="s">
        <v>460</v>
      </c>
      <c r="C396" s="3">
        <v>5090.0435086280186</v>
      </c>
      <c r="D396" s="1">
        <v>6</v>
      </c>
      <c r="E396" s="1" t="s">
        <v>464</v>
      </c>
      <c r="F396" s="1">
        <v>797.28888610956335</v>
      </c>
      <c r="G396" s="2">
        <v>3155826.9753493709</v>
      </c>
      <c r="H396" s="1" t="s">
        <v>467</v>
      </c>
      <c r="I396" s="3" cm="1">
        <f t="array" ref="I396">_xlfn.IFS(Tabla1[[#This Row],[Consumo_kWh_Mensual]]&lt;$B$5,NA(),Tabla1[[#This Row],[Consumo_kWh_Mensual]]&gt;$B$6,NA(),Tabla1[[#This Row],[Consumo_kWh_Mensual]]&lt;$B$6,Tabla1[[#This Row],[Consumo_kWh_Mensual]])</f>
        <v>5090.0435086280186</v>
      </c>
      <c r="J396" s="3" cm="1">
        <f t="array" ref="J396">_xlfn.IFS(Tabla1[[#This Row],[Area_m2]]&lt;$C$5,NA(),Tabla1[[#This Row],[Area_m2]]&gt;$C$6,NA(),Tabla1[[#This Row],[Area_m2]]&lt;$C$6,Tabla1[[#This Row],[Area_m2]])</f>
        <v>797.28888610956335</v>
      </c>
      <c r="K396" s="2" cm="1">
        <f t="array" ref="K396">_xlfn.IFS(Tabla1[[#This Row],[Factura_Mensual_COP]]&lt;$D$5,NA(),Tabla1[[#This Row],[Factura_Mensual_COP]]&gt;$D$6,NA(),Tabla1[[#This Row],[Factura_Mensual_COP]]&lt;$D$6,Tabla1[[#This Row],[Factura_Mensual_COP]])</f>
        <v>3155826.9753493709</v>
      </c>
    </row>
    <row r="397" spans="1:11" x14ac:dyDescent="0.3">
      <c r="A397" s="1" t="s">
        <v>396</v>
      </c>
      <c r="B397" s="1" t="s">
        <v>460</v>
      </c>
      <c r="C397" s="3">
        <v>5582.8679067964458</v>
      </c>
      <c r="D397" s="1">
        <v>6</v>
      </c>
      <c r="E397" s="1" t="s">
        <v>462</v>
      </c>
      <c r="F397" s="1">
        <v>1823.2498793581981</v>
      </c>
      <c r="G397" s="2">
        <v>3461378.1022137962</v>
      </c>
      <c r="H397" s="1" t="s">
        <v>467</v>
      </c>
      <c r="I397" s="3" cm="1">
        <f t="array" ref="I397">_xlfn.IFS(Tabla1[[#This Row],[Consumo_kWh_Mensual]]&lt;$B$5,NA(),Tabla1[[#This Row],[Consumo_kWh_Mensual]]&gt;$B$6,NA(),Tabla1[[#This Row],[Consumo_kWh_Mensual]]&lt;$B$6,Tabla1[[#This Row],[Consumo_kWh_Mensual]])</f>
        <v>5582.8679067964458</v>
      </c>
      <c r="J397" s="3" cm="1">
        <f t="array" ref="J397">_xlfn.IFS(Tabla1[[#This Row],[Area_m2]]&lt;$C$5,NA(),Tabla1[[#This Row],[Area_m2]]&gt;$C$6,NA(),Tabla1[[#This Row],[Area_m2]]&lt;$C$6,Tabla1[[#This Row],[Area_m2]])</f>
        <v>1823.2498793581981</v>
      </c>
      <c r="K397" s="2" cm="1">
        <f t="array" ref="K397">_xlfn.IFS(Tabla1[[#This Row],[Factura_Mensual_COP]]&lt;$D$5,NA(),Tabla1[[#This Row],[Factura_Mensual_COP]]&gt;$D$6,NA(),Tabla1[[#This Row],[Factura_Mensual_COP]]&lt;$D$6,Tabla1[[#This Row],[Factura_Mensual_COP]])</f>
        <v>3461378.1022137962</v>
      </c>
    </row>
    <row r="398" spans="1:11" x14ac:dyDescent="0.3">
      <c r="A398" s="1" t="s">
        <v>397</v>
      </c>
      <c r="B398" s="1" t="s">
        <v>460</v>
      </c>
      <c r="C398" s="3">
        <v>7534.5356200380857</v>
      </c>
      <c r="D398" s="1">
        <v>5</v>
      </c>
      <c r="E398" s="1" t="s">
        <v>463</v>
      </c>
      <c r="F398" s="1">
        <v>1673.259103477915</v>
      </c>
      <c r="G398" s="2">
        <v>4671412.0844236128</v>
      </c>
      <c r="H398" s="1" t="s">
        <v>467</v>
      </c>
      <c r="I398" s="3" cm="1">
        <f t="array" ref="I398">_xlfn.IFS(Tabla1[[#This Row],[Consumo_kWh_Mensual]]&lt;$B$5,NA(),Tabla1[[#This Row],[Consumo_kWh_Mensual]]&gt;$B$6,NA(),Tabla1[[#This Row],[Consumo_kWh_Mensual]]&lt;$B$6,Tabla1[[#This Row],[Consumo_kWh_Mensual]])</f>
        <v>7534.5356200380857</v>
      </c>
      <c r="J398" s="3" cm="1">
        <f t="array" ref="J398">_xlfn.IFS(Tabla1[[#This Row],[Area_m2]]&lt;$C$5,NA(),Tabla1[[#This Row],[Area_m2]]&gt;$C$6,NA(),Tabla1[[#This Row],[Area_m2]]&lt;$C$6,Tabla1[[#This Row],[Area_m2]])</f>
        <v>1673.259103477915</v>
      </c>
      <c r="K398" s="2" cm="1">
        <f t="array" ref="K398">_xlfn.IFS(Tabla1[[#This Row],[Factura_Mensual_COP]]&lt;$D$5,NA(),Tabla1[[#This Row],[Factura_Mensual_COP]]&gt;$D$6,NA(),Tabla1[[#This Row],[Factura_Mensual_COP]]&lt;$D$6,Tabla1[[#This Row],[Factura_Mensual_COP]])</f>
        <v>4671412.0844236128</v>
      </c>
    </row>
    <row r="399" spans="1:11" x14ac:dyDescent="0.3">
      <c r="A399" s="1" t="s">
        <v>398</v>
      </c>
      <c r="B399" s="1" t="s">
        <v>460</v>
      </c>
      <c r="C399" s="3">
        <v>4342.1191906140566</v>
      </c>
      <c r="D399" s="1">
        <v>6</v>
      </c>
      <c r="E399" s="1" t="s">
        <v>462</v>
      </c>
      <c r="F399" s="1">
        <v>1491.5756868091969</v>
      </c>
      <c r="G399" s="2">
        <v>2692113.8981807148</v>
      </c>
      <c r="H399" s="1" t="s">
        <v>467</v>
      </c>
      <c r="I399" s="3" cm="1">
        <f t="array" ref="I399">_xlfn.IFS(Tabla1[[#This Row],[Consumo_kWh_Mensual]]&lt;$B$5,NA(),Tabla1[[#This Row],[Consumo_kWh_Mensual]]&gt;$B$6,NA(),Tabla1[[#This Row],[Consumo_kWh_Mensual]]&lt;$B$6,Tabla1[[#This Row],[Consumo_kWh_Mensual]])</f>
        <v>4342.1191906140566</v>
      </c>
      <c r="J399" s="3" cm="1">
        <f t="array" ref="J399">_xlfn.IFS(Tabla1[[#This Row],[Area_m2]]&lt;$C$5,NA(),Tabla1[[#This Row],[Area_m2]]&gt;$C$6,NA(),Tabla1[[#This Row],[Area_m2]]&lt;$C$6,Tabla1[[#This Row],[Area_m2]])</f>
        <v>1491.5756868091969</v>
      </c>
      <c r="K399" s="2" cm="1">
        <f t="array" ref="K399">_xlfn.IFS(Tabla1[[#This Row],[Factura_Mensual_COP]]&lt;$D$5,NA(),Tabla1[[#This Row],[Factura_Mensual_COP]]&gt;$D$6,NA(),Tabla1[[#This Row],[Factura_Mensual_COP]]&lt;$D$6,Tabla1[[#This Row],[Factura_Mensual_COP]])</f>
        <v>2692113.8981807148</v>
      </c>
    </row>
    <row r="400" spans="1:11" x14ac:dyDescent="0.3">
      <c r="A400" s="1" t="s">
        <v>399</v>
      </c>
      <c r="B400" s="1" t="s">
        <v>460</v>
      </c>
      <c r="C400" s="3">
        <v>3997.8643195354271</v>
      </c>
      <c r="D400" s="1">
        <v>4</v>
      </c>
      <c r="E400" s="1" t="s">
        <v>461</v>
      </c>
      <c r="F400" s="1">
        <v>1448.010587384131</v>
      </c>
      <c r="G400" s="2">
        <v>2478675.878111965</v>
      </c>
      <c r="H400" s="1" t="s">
        <v>467</v>
      </c>
      <c r="I400" s="3" cm="1">
        <f t="array" ref="I400">_xlfn.IFS(Tabla1[[#This Row],[Consumo_kWh_Mensual]]&lt;$B$5,NA(),Tabla1[[#This Row],[Consumo_kWh_Mensual]]&gt;$B$6,NA(),Tabla1[[#This Row],[Consumo_kWh_Mensual]]&lt;$B$6,Tabla1[[#This Row],[Consumo_kWh_Mensual]])</f>
        <v>3997.8643195354271</v>
      </c>
      <c r="J400" s="3" cm="1">
        <f t="array" ref="J400">_xlfn.IFS(Tabla1[[#This Row],[Area_m2]]&lt;$C$5,NA(),Tabla1[[#This Row],[Area_m2]]&gt;$C$6,NA(),Tabla1[[#This Row],[Area_m2]]&lt;$C$6,Tabla1[[#This Row],[Area_m2]])</f>
        <v>1448.010587384131</v>
      </c>
      <c r="K400" s="2" cm="1">
        <f t="array" ref="K400">_xlfn.IFS(Tabla1[[#This Row],[Factura_Mensual_COP]]&lt;$D$5,NA(),Tabla1[[#This Row],[Factura_Mensual_COP]]&gt;$D$6,NA(),Tabla1[[#This Row],[Factura_Mensual_COP]]&lt;$D$6,Tabla1[[#This Row],[Factura_Mensual_COP]])</f>
        <v>2478675.878111965</v>
      </c>
    </row>
    <row r="401" spans="1:11" x14ac:dyDescent="0.3">
      <c r="A401" s="1" t="s">
        <v>400</v>
      </c>
      <c r="B401" s="1" t="s">
        <v>460</v>
      </c>
      <c r="C401" s="3">
        <v>6068.407234258817</v>
      </c>
      <c r="D401" s="1">
        <v>5</v>
      </c>
      <c r="E401" s="1" t="s">
        <v>461</v>
      </c>
      <c r="F401" s="1">
        <v>1230.056408358553</v>
      </c>
      <c r="G401" s="2">
        <v>3762412.485240466</v>
      </c>
      <c r="H401" s="1" t="s">
        <v>467</v>
      </c>
      <c r="I401" s="3" cm="1">
        <f t="array" ref="I401">_xlfn.IFS(Tabla1[[#This Row],[Consumo_kWh_Mensual]]&lt;$B$5,NA(),Tabla1[[#This Row],[Consumo_kWh_Mensual]]&gt;$B$6,NA(),Tabla1[[#This Row],[Consumo_kWh_Mensual]]&lt;$B$6,Tabla1[[#This Row],[Consumo_kWh_Mensual]])</f>
        <v>6068.407234258817</v>
      </c>
      <c r="J401" s="3" cm="1">
        <f t="array" ref="J401">_xlfn.IFS(Tabla1[[#This Row],[Area_m2]]&lt;$C$5,NA(),Tabla1[[#This Row],[Area_m2]]&gt;$C$6,NA(),Tabla1[[#This Row],[Area_m2]]&lt;$C$6,Tabla1[[#This Row],[Area_m2]])</f>
        <v>1230.056408358553</v>
      </c>
      <c r="K401" s="2" cm="1">
        <f t="array" ref="K401">_xlfn.IFS(Tabla1[[#This Row],[Factura_Mensual_COP]]&lt;$D$5,NA(),Tabla1[[#This Row],[Factura_Mensual_COP]]&gt;$D$6,NA(),Tabla1[[#This Row],[Factura_Mensual_COP]]&lt;$D$6,Tabla1[[#This Row],[Factura_Mensual_COP]])</f>
        <v>3762412.485240466</v>
      </c>
    </row>
    <row r="402" spans="1:11" x14ac:dyDescent="0.3">
      <c r="A402" s="1" t="s">
        <v>401</v>
      </c>
      <c r="B402" s="1" t="s">
        <v>460</v>
      </c>
      <c r="C402" s="3">
        <v>8697.316453786525</v>
      </c>
      <c r="D402" s="1">
        <v>6</v>
      </c>
      <c r="E402" s="1" t="s">
        <v>461</v>
      </c>
      <c r="F402" s="1">
        <v>1124.9649289018771</v>
      </c>
      <c r="G402" s="2">
        <v>5392336.2013476454</v>
      </c>
      <c r="H402" s="1" t="s">
        <v>467</v>
      </c>
      <c r="I402" s="3" cm="1">
        <f t="array" ref="I402">_xlfn.IFS(Tabla1[[#This Row],[Consumo_kWh_Mensual]]&lt;$B$5,NA(),Tabla1[[#This Row],[Consumo_kWh_Mensual]]&gt;$B$6,NA(),Tabla1[[#This Row],[Consumo_kWh_Mensual]]&lt;$B$6,Tabla1[[#This Row],[Consumo_kWh_Mensual]])</f>
        <v>8697.316453786525</v>
      </c>
      <c r="J402" s="3" cm="1">
        <f t="array" ref="J402">_xlfn.IFS(Tabla1[[#This Row],[Area_m2]]&lt;$C$5,NA(),Tabla1[[#This Row],[Area_m2]]&gt;$C$6,NA(),Tabla1[[#This Row],[Area_m2]]&lt;$C$6,Tabla1[[#This Row],[Area_m2]])</f>
        <v>1124.9649289018771</v>
      </c>
      <c r="K402" s="2" cm="1">
        <f t="array" ref="K402">_xlfn.IFS(Tabla1[[#This Row],[Factura_Mensual_COP]]&lt;$D$5,NA(),Tabla1[[#This Row],[Factura_Mensual_COP]]&gt;$D$6,NA(),Tabla1[[#This Row],[Factura_Mensual_COP]]&lt;$D$6,Tabla1[[#This Row],[Factura_Mensual_COP]])</f>
        <v>5392336.2013476454</v>
      </c>
    </row>
    <row r="403" spans="1:11" x14ac:dyDescent="0.3">
      <c r="A403" s="1" t="s">
        <v>402</v>
      </c>
      <c r="B403" s="1" t="s">
        <v>460</v>
      </c>
      <c r="C403" s="3">
        <v>5430.3761430084851</v>
      </c>
      <c r="D403" s="1">
        <v>6</v>
      </c>
      <c r="E403" s="1" t="s">
        <v>461</v>
      </c>
      <c r="F403" s="1">
        <v>1171.0944712606361</v>
      </c>
      <c r="G403" s="2">
        <v>3366833.208665261</v>
      </c>
      <c r="H403" s="1" t="s">
        <v>467</v>
      </c>
      <c r="I403" s="3" cm="1">
        <f t="array" ref="I403">_xlfn.IFS(Tabla1[[#This Row],[Consumo_kWh_Mensual]]&lt;$B$5,NA(),Tabla1[[#This Row],[Consumo_kWh_Mensual]]&gt;$B$6,NA(),Tabla1[[#This Row],[Consumo_kWh_Mensual]]&lt;$B$6,Tabla1[[#This Row],[Consumo_kWh_Mensual]])</f>
        <v>5430.3761430084851</v>
      </c>
      <c r="J403" s="3" cm="1">
        <f t="array" ref="J403">_xlfn.IFS(Tabla1[[#This Row],[Area_m2]]&lt;$C$5,NA(),Tabla1[[#This Row],[Area_m2]]&gt;$C$6,NA(),Tabla1[[#This Row],[Area_m2]]&lt;$C$6,Tabla1[[#This Row],[Area_m2]])</f>
        <v>1171.0944712606361</v>
      </c>
      <c r="K403" s="2" cm="1">
        <f t="array" ref="K403">_xlfn.IFS(Tabla1[[#This Row],[Factura_Mensual_COP]]&lt;$D$5,NA(),Tabla1[[#This Row],[Factura_Mensual_COP]]&gt;$D$6,NA(),Tabla1[[#This Row],[Factura_Mensual_COP]]&lt;$D$6,Tabla1[[#This Row],[Factura_Mensual_COP]])</f>
        <v>3366833.208665261</v>
      </c>
    </row>
    <row r="404" spans="1:11" x14ac:dyDescent="0.3">
      <c r="A404" s="1" t="s">
        <v>403</v>
      </c>
      <c r="B404" s="1" t="s">
        <v>460</v>
      </c>
      <c r="C404" s="3">
        <v>4085.731696761075</v>
      </c>
      <c r="D404" s="1">
        <v>4</v>
      </c>
      <c r="E404" s="1" t="s">
        <v>465</v>
      </c>
      <c r="F404" s="1">
        <v>1153.2571742536391</v>
      </c>
      <c r="G404" s="2">
        <v>2533153.651991867</v>
      </c>
      <c r="H404" s="1" t="s">
        <v>467</v>
      </c>
      <c r="I404" s="3" cm="1">
        <f t="array" ref="I404">_xlfn.IFS(Tabla1[[#This Row],[Consumo_kWh_Mensual]]&lt;$B$5,NA(),Tabla1[[#This Row],[Consumo_kWh_Mensual]]&gt;$B$6,NA(),Tabla1[[#This Row],[Consumo_kWh_Mensual]]&lt;$B$6,Tabla1[[#This Row],[Consumo_kWh_Mensual]])</f>
        <v>4085.731696761075</v>
      </c>
      <c r="J404" s="3" cm="1">
        <f t="array" ref="J404">_xlfn.IFS(Tabla1[[#This Row],[Area_m2]]&lt;$C$5,NA(),Tabla1[[#This Row],[Area_m2]]&gt;$C$6,NA(),Tabla1[[#This Row],[Area_m2]]&lt;$C$6,Tabla1[[#This Row],[Area_m2]])</f>
        <v>1153.2571742536391</v>
      </c>
      <c r="K404" s="2" cm="1">
        <f t="array" ref="K404">_xlfn.IFS(Tabla1[[#This Row],[Factura_Mensual_COP]]&lt;$D$5,NA(),Tabla1[[#This Row],[Factura_Mensual_COP]]&gt;$D$6,NA(),Tabla1[[#This Row],[Factura_Mensual_COP]]&lt;$D$6,Tabla1[[#This Row],[Factura_Mensual_COP]])</f>
        <v>2533153.651991867</v>
      </c>
    </row>
    <row r="405" spans="1:11" x14ac:dyDescent="0.3">
      <c r="A405" s="1" t="s">
        <v>404</v>
      </c>
      <c r="B405" s="1" t="s">
        <v>460</v>
      </c>
      <c r="C405" s="3">
        <v>4837.9434503161247</v>
      </c>
      <c r="D405" s="1">
        <v>6</v>
      </c>
      <c r="E405" s="1" t="s">
        <v>463</v>
      </c>
      <c r="F405" s="1">
        <v>1182.8022883912799</v>
      </c>
      <c r="G405" s="2">
        <v>2999524.9391959971</v>
      </c>
      <c r="H405" s="1" t="s">
        <v>467</v>
      </c>
      <c r="I405" s="3" cm="1">
        <f t="array" ref="I405">_xlfn.IFS(Tabla1[[#This Row],[Consumo_kWh_Mensual]]&lt;$B$5,NA(),Tabla1[[#This Row],[Consumo_kWh_Mensual]]&gt;$B$6,NA(),Tabla1[[#This Row],[Consumo_kWh_Mensual]]&lt;$B$6,Tabla1[[#This Row],[Consumo_kWh_Mensual]])</f>
        <v>4837.9434503161247</v>
      </c>
      <c r="J405" s="3" cm="1">
        <f t="array" ref="J405">_xlfn.IFS(Tabla1[[#This Row],[Area_m2]]&lt;$C$5,NA(),Tabla1[[#This Row],[Area_m2]]&gt;$C$6,NA(),Tabla1[[#This Row],[Area_m2]]&lt;$C$6,Tabla1[[#This Row],[Area_m2]])</f>
        <v>1182.8022883912799</v>
      </c>
      <c r="K405" s="2" cm="1">
        <f t="array" ref="K405">_xlfn.IFS(Tabla1[[#This Row],[Factura_Mensual_COP]]&lt;$D$5,NA(),Tabla1[[#This Row],[Factura_Mensual_COP]]&gt;$D$6,NA(),Tabla1[[#This Row],[Factura_Mensual_COP]]&lt;$D$6,Tabla1[[#This Row],[Factura_Mensual_COP]])</f>
        <v>2999524.9391959971</v>
      </c>
    </row>
    <row r="406" spans="1:11" x14ac:dyDescent="0.3">
      <c r="A406" s="1" t="s">
        <v>405</v>
      </c>
      <c r="B406" s="1" t="s">
        <v>460</v>
      </c>
      <c r="C406" s="3">
        <v>5096.7116222151808</v>
      </c>
      <c r="D406" s="1">
        <v>5</v>
      </c>
      <c r="E406" s="1" t="s">
        <v>463</v>
      </c>
      <c r="F406" s="1">
        <v>706.13335841153219</v>
      </c>
      <c r="G406" s="2">
        <v>3159961.2057734118</v>
      </c>
      <c r="H406" s="1" t="s">
        <v>467</v>
      </c>
      <c r="I406" s="3" cm="1">
        <f t="array" ref="I406">_xlfn.IFS(Tabla1[[#This Row],[Consumo_kWh_Mensual]]&lt;$B$5,NA(),Tabla1[[#This Row],[Consumo_kWh_Mensual]]&gt;$B$6,NA(),Tabla1[[#This Row],[Consumo_kWh_Mensual]]&lt;$B$6,Tabla1[[#This Row],[Consumo_kWh_Mensual]])</f>
        <v>5096.7116222151808</v>
      </c>
      <c r="J406" s="3" cm="1">
        <f t="array" ref="J406">_xlfn.IFS(Tabla1[[#This Row],[Area_m2]]&lt;$C$5,NA(),Tabla1[[#This Row],[Area_m2]]&gt;$C$6,NA(),Tabla1[[#This Row],[Area_m2]]&lt;$C$6,Tabla1[[#This Row],[Area_m2]])</f>
        <v>706.13335841153219</v>
      </c>
      <c r="K406" s="2" cm="1">
        <f t="array" ref="K406">_xlfn.IFS(Tabla1[[#This Row],[Factura_Mensual_COP]]&lt;$D$5,NA(),Tabla1[[#This Row],[Factura_Mensual_COP]]&gt;$D$6,NA(),Tabla1[[#This Row],[Factura_Mensual_COP]]&lt;$D$6,Tabla1[[#This Row],[Factura_Mensual_COP]])</f>
        <v>3159961.2057734118</v>
      </c>
    </row>
    <row r="407" spans="1:11" x14ac:dyDescent="0.3">
      <c r="A407" s="1" t="s">
        <v>406</v>
      </c>
      <c r="B407" s="1" t="s">
        <v>460</v>
      </c>
      <c r="C407" s="3">
        <v>5073.5801139115356</v>
      </c>
      <c r="D407" s="1">
        <v>5</v>
      </c>
      <c r="E407" s="1" t="s">
        <v>462</v>
      </c>
      <c r="F407" s="1">
        <v>1142.32489670113</v>
      </c>
      <c r="G407" s="2">
        <v>3145619.6706251521</v>
      </c>
      <c r="H407" s="1" t="s">
        <v>467</v>
      </c>
      <c r="I407" s="3" cm="1">
        <f t="array" ref="I407">_xlfn.IFS(Tabla1[[#This Row],[Consumo_kWh_Mensual]]&lt;$B$5,NA(),Tabla1[[#This Row],[Consumo_kWh_Mensual]]&gt;$B$6,NA(),Tabla1[[#This Row],[Consumo_kWh_Mensual]]&lt;$B$6,Tabla1[[#This Row],[Consumo_kWh_Mensual]])</f>
        <v>5073.5801139115356</v>
      </c>
      <c r="J407" s="3" cm="1">
        <f t="array" ref="J407">_xlfn.IFS(Tabla1[[#This Row],[Area_m2]]&lt;$C$5,NA(),Tabla1[[#This Row],[Area_m2]]&gt;$C$6,NA(),Tabla1[[#This Row],[Area_m2]]&lt;$C$6,Tabla1[[#This Row],[Area_m2]])</f>
        <v>1142.32489670113</v>
      </c>
      <c r="K407" s="2" cm="1">
        <f t="array" ref="K407">_xlfn.IFS(Tabla1[[#This Row],[Factura_Mensual_COP]]&lt;$D$5,NA(),Tabla1[[#This Row],[Factura_Mensual_COP]]&gt;$D$6,NA(),Tabla1[[#This Row],[Factura_Mensual_COP]]&lt;$D$6,Tabla1[[#This Row],[Factura_Mensual_COP]])</f>
        <v>3145619.6706251521</v>
      </c>
    </row>
    <row r="408" spans="1:11" x14ac:dyDescent="0.3">
      <c r="A408" s="1" t="s">
        <v>407</v>
      </c>
      <c r="B408" s="1" t="s">
        <v>460</v>
      </c>
      <c r="C408" s="3">
        <v>3003.1553109288939</v>
      </c>
      <c r="D408" s="1">
        <v>5</v>
      </c>
      <c r="E408" s="1" t="s">
        <v>462</v>
      </c>
      <c r="F408" s="1">
        <v>1269.5822653050541</v>
      </c>
      <c r="G408" s="2">
        <v>1861956.292775915</v>
      </c>
      <c r="H408" s="1" t="s">
        <v>467</v>
      </c>
      <c r="I408" s="3" cm="1">
        <f t="array" ref="I408">_xlfn.IFS(Tabla1[[#This Row],[Consumo_kWh_Mensual]]&lt;$B$5,NA(),Tabla1[[#This Row],[Consumo_kWh_Mensual]]&gt;$B$6,NA(),Tabla1[[#This Row],[Consumo_kWh_Mensual]]&lt;$B$6,Tabla1[[#This Row],[Consumo_kWh_Mensual]])</f>
        <v>3003.1553109288939</v>
      </c>
      <c r="J408" s="3" cm="1">
        <f t="array" ref="J408">_xlfn.IFS(Tabla1[[#This Row],[Area_m2]]&lt;$C$5,NA(),Tabla1[[#This Row],[Area_m2]]&gt;$C$6,NA(),Tabla1[[#This Row],[Area_m2]]&lt;$C$6,Tabla1[[#This Row],[Area_m2]])</f>
        <v>1269.5822653050541</v>
      </c>
      <c r="K408" s="2" cm="1">
        <f t="array" ref="K408">_xlfn.IFS(Tabla1[[#This Row],[Factura_Mensual_COP]]&lt;$D$5,NA(),Tabla1[[#This Row],[Factura_Mensual_COP]]&gt;$D$6,NA(),Tabla1[[#This Row],[Factura_Mensual_COP]]&lt;$D$6,Tabla1[[#This Row],[Factura_Mensual_COP]])</f>
        <v>1861956.292775915</v>
      </c>
    </row>
    <row r="409" spans="1:11" x14ac:dyDescent="0.3">
      <c r="A409" s="1" t="s">
        <v>408</v>
      </c>
      <c r="B409" s="1" t="s">
        <v>460</v>
      </c>
      <c r="C409" s="3">
        <v>5968.8767386907166</v>
      </c>
      <c r="D409" s="1">
        <v>5</v>
      </c>
      <c r="E409" s="1" t="s">
        <v>462</v>
      </c>
      <c r="F409" s="1">
        <v>1543.577378294774</v>
      </c>
      <c r="G409" s="2">
        <v>3700703.5779882441</v>
      </c>
      <c r="H409" s="1" t="s">
        <v>467</v>
      </c>
      <c r="I409" s="3" cm="1">
        <f t="array" ref="I409">_xlfn.IFS(Tabla1[[#This Row],[Consumo_kWh_Mensual]]&lt;$B$5,NA(),Tabla1[[#This Row],[Consumo_kWh_Mensual]]&gt;$B$6,NA(),Tabla1[[#This Row],[Consumo_kWh_Mensual]]&lt;$B$6,Tabla1[[#This Row],[Consumo_kWh_Mensual]])</f>
        <v>5968.8767386907166</v>
      </c>
      <c r="J409" s="3" cm="1">
        <f t="array" ref="J409">_xlfn.IFS(Tabla1[[#This Row],[Area_m2]]&lt;$C$5,NA(),Tabla1[[#This Row],[Area_m2]]&gt;$C$6,NA(),Tabla1[[#This Row],[Area_m2]]&lt;$C$6,Tabla1[[#This Row],[Area_m2]])</f>
        <v>1543.577378294774</v>
      </c>
      <c r="K409" s="2" cm="1">
        <f t="array" ref="K409">_xlfn.IFS(Tabla1[[#This Row],[Factura_Mensual_COP]]&lt;$D$5,NA(),Tabla1[[#This Row],[Factura_Mensual_COP]]&gt;$D$6,NA(),Tabla1[[#This Row],[Factura_Mensual_COP]]&lt;$D$6,Tabla1[[#This Row],[Factura_Mensual_COP]])</f>
        <v>3700703.5779882441</v>
      </c>
    </row>
    <row r="410" spans="1:11" x14ac:dyDescent="0.3">
      <c r="A410" s="1" t="s">
        <v>409</v>
      </c>
      <c r="B410" s="1" t="s">
        <v>460</v>
      </c>
      <c r="C410" s="3">
        <v>3936.310422647131</v>
      </c>
      <c r="D410" s="1">
        <v>4</v>
      </c>
      <c r="E410" s="1" t="s">
        <v>463</v>
      </c>
      <c r="F410" s="1">
        <v>1413.615156698673</v>
      </c>
      <c r="G410" s="2">
        <v>2440512.4620412211</v>
      </c>
      <c r="H410" s="1" t="s">
        <v>467</v>
      </c>
      <c r="I410" s="3" cm="1">
        <f t="array" ref="I410">_xlfn.IFS(Tabla1[[#This Row],[Consumo_kWh_Mensual]]&lt;$B$5,NA(),Tabla1[[#This Row],[Consumo_kWh_Mensual]]&gt;$B$6,NA(),Tabla1[[#This Row],[Consumo_kWh_Mensual]]&lt;$B$6,Tabla1[[#This Row],[Consumo_kWh_Mensual]])</f>
        <v>3936.310422647131</v>
      </c>
      <c r="J410" s="3" cm="1">
        <f t="array" ref="J410">_xlfn.IFS(Tabla1[[#This Row],[Area_m2]]&lt;$C$5,NA(),Tabla1[[#This Row],[Area_m2]]&gt;$C$6,NA(),Tabla1[[#This Row],[Area_m2]]&lt;$C$6,Tabla1[[#This Row],[Area_m2]])</f>
        <v>1413.615156698673</v>
      </c>
      <c r="K410" s="2" cm="1">
        <f t="array" ref="K410">_xlfn.IFS(Tabla1[[#This Row],[Factura_Mensual_COP]]&lt;$D$5,NA(),Tabla1[[#This Row],[Factura_Mensual_COP]]&gt;$D$6,NA(),Tabla1[[#This Row],[Factura_Mensual_COP]]&lt;$D$6,Tabla1[[#This Row],[Factura_Mensual_COP]])</f>
        <v>2440512.4620412211</v>
      </c>
    </row>
    <row r="411" spans="1:11" x14ac:dyDescent="0.3">
      <c r="A411" s="1" t="s">
        <v>410</v>
      </c>
      <c r="B411" s="1" t="s">
        <v>460</v>
      </c>
      <c r="C411" s="3">
        <v>7281.7582066471132</v>
      </c>
      <c r="D411" s="1">
        <v>5</v>
      </c>
      <c r="E411" s="1" t="s">
        <v>461</v>
      </c>
      <c r="F411" s="1">
        <v>1537.0700164816001</v>
      </c>
      <c r="G411" s="2">
        <v>4514690.0881212102</v>
      </c>
      <c r="H411" s="1" t="s">
        <v>467</v>
      </c>
      <c r="I411" s="3" cm="1">
        <f t="array" ref="I411">_xlfn.IFS(Tabla1[[#This Row],[Consumo_kWh_Mensual]]&lt;$B$5,NA(),Tabla1[[#This Row],[Consumo_kWh_Mensual]]&gt;$B$6,NA(),Tabla1[[#This Row],[Consumo_kWh_Mensual]]&lt;$B$6,Tabla1[[#This Row],[Consumo_kWh_Mensual]])</f>
        <v>7281.7582066471132</v>
      </c>
      <c r="J411" s="3" cm="1">
        <f t="array" ref="J411">_xlfn.IFS(Tabla1[[#This Row],[Area_m2]]&lt;$C$5,NA(),Tabla1[[#This Row],[Area_m2]]&gt;$C$6,NA(),Tabla1[[#This Row],[Area_m2]]&lt;$C$6,Tabla1[[#This Row],[Area_m2]])</f>
        <v>1537.0700164816001</v>
      </c>
      <c r="K411" s="2" cm="1">
        <f t="array" ref="K411">_xlfn.IFS(Tabla1[[#This Row],[Factura_Mensual_COP]]&lt;$D$5,NA(),Tabla1[[#This Row],[Factura_Mensual_COP]]&gt;$D$6,NA(),Tabla1[[#This Row],[Factura_Mensual_COP]]&lt;$D$6,Tabla1[[#This Row],[Factura_Mensual_COP]])</f>
        <v>4514690.0881212102</v>
      </c>
    </row>
    <row r="412" spans="1:11" x14ac:dyDescent="0.3">
      <c r="A412" s="1" t="s">
        <v>411</v>
      </c>
      <c r="B412" s="1" t="s">
        <v>460</v>
      </c>
      <c r="C412" s="3">
        <v>2698.552060423312</v>
      </c>
      <c r="D412" s="1">
        <v>5</v>
      </c>
      <c r="E412" s="1" t="s">
        <v>463</v>
      </c>
      <c r="F412" s="1">
        <v>1428.108812314792</v>
      </c>
      <c r="G412" s="2">
        <v>1673102.277462454</v>
      </c>
      <c r="H412" s="1" t="s">
        <v>467</v>
      </c>
      <c r="I412" s="3" cm="1">
        <f t="array" ref="I412">_xlfn.IFS(Tabla1[[#This Row],[Consumo_kWh_Mensual]]&lt;$B$5,NA(),Tabla1[[#This Row],[Consumo_kWh_Mensual]]&gt;$B$6,NA(),Tabla1[[#This Row],[Consumo_kWh_Mensual]]&lt;$B$6,Tabla1[[#This Row],[Consumo_kWh_Mensual]])</f>
        <v>2698.552060423312</v>
      </c>
      <c r="J412" s="3" cm="1">
        <f t="array" ref="J412">_xlfn.IFS(Tabla1[[#This Row],[Area_m2]]&lt;$C$5,NA(),Tabla1[[#This Row],[Area_m2]]&gt;$C$6,NA(),Tabla1[[#This Row],[Area_m2]]&lt;$C$6,Tabla1[[#This Row],[Area_m2]])</f>
        <v>1428.108812314792</v>
      </c>
      <c r="K412" s="2" cm="1">
        <f t="array" ref="K412">_xlfn.IFS(Tabla1[[#This Row],[Factura_Mensual_COP]]&lt;$D$5,NA(),Tabla1[[#This Row],[Factura_Mensual_COP]]&gt;$D$6,NA(),Tabla1[[#This Row],[Factura_Mensual_COP]]&lt;$D$6,Tabla1[[#This Row],[Factura_Mensual_COP]])</f>
        <v>1673102.277462454</v>
      </c>
    </row>
    <row r="413" spans="1:11" x14ac:dyDescent="0.3">
      <c r="A413" s="1" t="s">
        <v>412</v>
      </c>
      <c r="B413" s="1" t="s">
        <v>460</v>
      </c>
      <c r="C413" s="3">
        <v>5705.9039011625673</v>
      </c>
      <c r="D413" s="1">
        <v>6</v>
      </c>
      <c r="E413" s="1" t="s">
        <v>461</v>
      </c>
      <c r="F413" s="1">
        <v>1382.528339127434</v>
      </c>
      <c r="G413" s="2">
        <v>3537660.418720792</v>
      </c>
      <c r="H413" s="1" t="s">
        <v>467</v>
      </c>
      <c r="I413" s="3" cm="1">
        <f t="array" ref="I413">_xlfn.IFS(Tabla1[[#This Row],[Consumo_kWh_Mensual]]&lt;$B$5,NA(),Tabla1[[#This Row],[Consumo_kWh_Mensual]]&gt;$B$6,NA(),Tabla1[[#This Row],[Consumo_kWh_Mensual]]&lt;$B$6,Tabla1[[#This Row],[Consumo_kWh_Mensual]])</f>
        <v>5705.9039011625673</v>
      </c>
      <c r="J413" s="3" cm="1">
        <f t="array" ref="J413">_xlfn.IFS(Tabla1[[#This Row],[Area_m2]]&lt;$C$5,NA(),Tabla1[[#This Row],[Area_m2]]&gt;$C$6,NA(),Tabla1[[#This Row],[Area_m2]]&lt;$C$6,Tabla1[[#This Row],[Area_m2]])</f>
        <v>1382.528339127434</v>
      </c>
      <c r="K413" s="2" cm="1">
        <f t="array" ref="K413">_xlfn.IFS(Tabla1[[#This Row],[Factura_Mensual_COP]]&lt;$D$5,NA(),Tabla1[[#This Row],[Factura_Mensual_COP]]&gt;$D$6,NA(),Tabla1[[#This Row],[Factura_Mensual_COP]]&lt;$D$6,Tabla1[[#This Row],[Factura_Mensual_COP]])</f>
        <v>3537660.418720792</v>
      </c>
    </row>
    <row r="414" spans="1:11" x14ac:dyDescent="0.3">
      <c r="A414" s="1" t="s">
        <v>413</v>
      </c>
      <c r="B414" s="1" t="s">
        <v>460</v>
      </c>
      <c r="C414" s="3">
        <v>5570.537795575874</v>
      </c>
      <c r="D414" s="1">
        <v>5</v>
      </c>
      <c r="E414" s="1" t="s">
        <v>461</v>
      </c>
      <c r="F414" s="1">
        <v>656.54468594132561</v>
      </c>
      <c r="G414" s="2">
        <v>3453733.433257042</v>
      </c>
      <c r="H414" s="1" t="s">
        <v>467</v>
      </c>
      <c r="I414" s="3" cm="1">
        <f t="array" ref="I414">_xlfn.IFS(Tabla1[[#This Row],[Consumo_kWh_Mensual]]&lt;$B$5,NA(),Tabla1[[#This Row],[Consumo_kWh_Mensual]]&gt;$B$6,NA(),Tabla1[[#This Row],[Consumo_kWh_Mensual]]&lt;$B$6,Tabla1[[#This Row],[Consumo_kWh_Mensual]])</f>
        <v>5570.537795575874</v>
      </c>
      <c r="J414" s="3" cm="1">
        <f t="array" ref="J414">_xlfn.IFS(Tabla1[[#This Row],[Area_m2]]&lt;$C$5,NA(),Tabla1[[#This Row],[Area_m2]]&gt;$C$6,NA(),Tabla1[[#This Row],[Area_m2]]&lt;$C$6,Tabla1[[#This Row],[Area_m2]])</f>
        <v>656.54468594132561</v>
      </c>
      <c r="K414" s="2" cm="1">
        <f t="array" ref="K414">_xlfn.IFS(Tabla1[[#This Row],[Factura_Mensual_COP]]&lt;$D$5,NA(),Tabla1[[#This Row],[Factura_Mensual_COP]]&gt;$D$6,NA(),Tabla1[[#This Row],[Factura_Mensual_COP]]&lt;$D$6,Tabla1[[#This Row],[Factura_Mensual_COP]])</f>
        <v>3453733.433257042</v>
      </c>
    </row>
    <row r="415" spans="1:11" x14ac:dyDescent="0.3">
      <c r="A415" s="1" t="s">
        <v>414</v>
      </c>
      <c r="B415" s="1" t="s">
        <v>460</v>
      </c>
      <c r="C415" s="3">
        <v>5627.3099191318042</v>
      </c>
      <c r="D415" s="1">
        <v>5</v>
      </c>
      <c r="E415" s="1" t="s">
        <v>462</v>
      </c>
      <c r="F415" s="1">
        <v>1174.5460644926079</v>
      </c>
      <c r="G415" s="2">
        <v>3488932.149861719</v>
      </c>
      <c r="H415" s="1" t="s">
        <v>467</v>
      </c>
      <c r="I415" s="3" cm="1">
        <f t="array" ref="I415">_xlfn.IFS(Tabla1[[#This Row],[Consumo_kWh_Mensual]]&lt;$B$5,NA(),Tabla1[[#This Row],[Consumo_kWh_Mensual]]&gt;$B$6,NA(),Tabla1[[#This Row],[Consumo_kWh_Mensual]]&lt;$B$6,Tabla1[[#This Row],[Consumo_kWh_Mensual]])</f>
        <v>5627.3099191318042</v>
      </c>
      <c r="J415" s="3" cm="1">
        <f t="array" ref="J415">_xlfn.IFS(Tabla1[[#This Row],[Area_m2]]&lt;$C$5,NA(),Tabla1[[#This Row],[Area_m2]]&gt;$C$6,NA(),Tabla1[[#This Row],[Area_m2]]&lt;$C$6,Tabla1[[#This Row],[Area_m2]])</f>
        <v>1174.5460644926079</v>
      </c>
      <c r="K415" s="2" cm="1">
        <f t="array" ref="K415">_xlfn.IFS(Tabla1[[#This Row],[Factura_Mensual_COP]]&lt;$D$5,NA(),Tabla1[[#This Row],[Factura_Mensual_COP]]&gt;$D$6,NA(),Tabla1[[#This Row],[Factura_Mensual_COP]]&lt;$D$6,Tabla1[[#This Row],[Factura_Mensual_COP]])</f>
        <v>3488932.149861719</v>
      </c>
    </row>
    <row r="416" spans="1:11" x14ac:dyDescent="0.3">
      <c r="A416" s="1" t="s">
        <v>415</v>
      </c>
      <c r="B416" s="1" t="s">
        <v>460</v>
      </c>
      <c r="C416" s="3">
        <v>7054.1614646361559</v>
      </c>
      <c r="D416" s="1">
        <v>5</v>
      </c>
      <c r="E416" s="1" t="s">
        <v>464</v>
      </c>
      <c r="F416" s="1">
        <v>1103.991955529965</v>
      </c>
      <c r="G416" s="2">
        <v>4373580.1080744164</v>
      </c>
      <c r="H416" s="1" t="s">
        <v>467</v>
      </c>
      <c r="I416" s="3" cm="1">
        <f t="array" ref="I416">_xlfn.IFS(Tabla1[[#This Row],[Consumo_kWh_Mensual]]&lt;$B$5,NA(),Tabla1[[#This Row],[Consumo_kWh_Mensual]]&gt;$B$6,NA(),Tabla1[[#This Row],[Consumo_kWh_Mensual]]&lt;$B$6,Tabla1[[#This Row],[Consumo_kWh_Mensual]])</f>
        <v>7054.1614646361559</v>
      </c>
      <c r="J416" s="3" cm="1">
        <f t="array" ref="J416">_xlfn.IFS(Tabla1[[#This Row],[Area_m2]]&lt;$C$5,NA(),Tabla1[[#This Row],[Area_m2]]&gt;$C$6,NA(),Tabla1[[#This Row],[Area_m2]]&lt;$C$6,Tabla1[[#This Row],[Area_m2]])</f>
        <v>1103.991955529965</v>
      </c>
      <c r="K416" s="2" cm="1">
        <f t="array" ref="K416">_xlfn.IFS(Tabla1[[#This Row],[Factura_Mensual_COP]]&lt;$D$5,NA(),Tabla1[[#This Row],[Factura_Mensual_COP]]&gt;$D$6,NA(),Tabla1[[#This Row],[Factura_Mensual_COP]]&lt;$D$6,Tabla1[[#This Row],[Factura_Mensual_COP]])</f>
        <v>4373580.1080744164</v>
      </c>
    </row>
    <row r="417" spans="1:11" x14ac:dyDescent="0.3">
      <c r="A417" s="1" t="s">
        <v>416</v>
      </c>
      <c r="B417" s="1" t="s">
        <v>460</v>
      </c>
      <c r="C417" s="3">
        <v>5686.3060192223456</v>
      </c>
      <c r="D417" s="1">
        <v>5</v>
      </c>
      <c r="E417" s="1" t="s">
        <v>464</v>
      </c>
      <c r="F417" s="1">
        <v>901.60077241975114</v>
      </c>
      <c r="G417" s="2">
        <v>3525509.7319178539</v>
      </c>
      <c r="H417" s="1" t="s">
        <v>467</v>
      </c>
      <c r="I417" s="3" cm="1">
        <f t="array" ref="I417">_xlfn.IFS(Tabla1[[#This Row],[Consumo_kWh_Mensual]]&lt;$B$5,NA(),Tabla1[[#This Row],[Consumo_kWh_Mensual]]&gt;$B$6,NA(),Tabla1[[#This Row],[Consumo_kWh_Mensual]]&lt;$B$6,Tabla1[[#This Row],[Consumo_kWh_Mensual]])</f>
        <v>5686.3060192223456</v>
      </c>
      <c r="J417" s="3" cm="1">
        <f t="array" ref="J417">_xlfn.IFS(Tabla1[[#This Row],[Area_m2]]&lt;$C$5,NA(),Tabla1[[#This Row],[Area_m2]]&gt;$C$6,NA(),Tabla1[[#This Row],[Area_m2]]&lt;$C$6,Tabla1[[#This Row],[Area_m2]])</f>
        <v>901.60077241975114</v>
      </c>
      <c r="K417" s="2" cm="1">
        <f t="array" ref="K417">_xlfn.IFS(Tabla1[[#This Row],[Factura_Mensual_COP]]&lt;$D$5,NA(),Tabla1[[#This Row],[Factura_Mensual_COP]]&gt;$D$6,NA(),Tabla1[[#This Row],[Factura_Mensual_COP]]&lt;$D$6,Tabla1[[#This Row],[Factura_Mensual_COP]])</f>
        <v>3525509.7319178539</v>
      </c>
    </row>
    <row r="418" spans="1:11" x14ac:dyDescent="0.3">
      <c r="A418" s="1" t="s">
        <v>417</v>
      </c>
      <c r="B418" s="1" t="s">
        <v>460</v>
      </c>
      <c r="C418" s="3">
        <v>3508.8406504367108</v>
      </c>
      <c r="D418" s="1">
        <v>5</v>
      </c>
      <c r="E418" s="1" t="s">
        <v>461</v>
      </c>
      <c r="F418" s="1">
        <v>1192.265250711094</v>
      </c>
      <c r="G418" s="2">
        <v>2175481.2032707608</v>
      </c>
      <c r="H418" s="1" t="s">
        <v>467</v>
      </c>
      <c r="I418" s="3" cm="1">
        <f t="array" ref="I418">_xlfn.IFS(Tabla1[[#This Row],[Consumo_kWh_Mensual]]&lt;$B$5,NA(),Tabla1[[#This Row],[Consumo_kWh_Mensual]]&gt;$B$6,NA(),Tabla1[[#This Row],[Consumo_kWh_Mensual]]&lt;$B$6,Tabla1[[#This Row],[Consumo_kWh_Mensual]])</f>
        <v>3508.8406504367108</v>
      </c>
      <c r="J418" s="3" cm="1">
        <f t="array" ref="J418">_xlfn.IFS(Tabla1[[#This Row],[Area_m2]]&lt;$C$5,NA(),Tabla1[[#This Row],[Area_m2]]&gt;$C$6,NA(),Tabla1[[#This Row],[Area_m2]]&lt;$C$6,Tabla1[[#This Row],[Area_m2]])</f>
        <v>1192.265250711094</v>
      </c>
      <c r="K418" s="2" cm="1">
        <f t="array" ref="K418">_xlfn.IFS(Tabla1[[#This Row],[Factura_Mensual_COP]]&lt;$D$5,NA(),Tabla1[[#This Row],[Factura_Mensual_COP]]&gt;$D$6,NA(),Tabla1[[#This Row],[Factura_Mensual_COP]]&lt;$D$6,Tabla1[[#This Row],[Factura_Mensual_COP]])</f>
        <v>2175481.2032707608</v>
      </c>
    </row>
    <row r="419" spans="1:11" x14ac:dyDescent="0.3">
      <c r="A419" s="1" t="s">
        <v>418</v>
      </c>
      <c r="B419" s="1" t="s">
        <v>460</v>
      </c>
      <c r="C419" s="3">
        <v>3210.4100676346452</v>
      </c>
      <c r="D419" s="1">
        <v>5</v>
      </c>
      <c r="E419" s="1" t="s">
        <v>463</v>
      </c>
      <c r="F419" s="1">
        <v>1189.9778718358621</v>
      </c>
      <c r="G419" s="2">
        <v>1990454.2419334799</v>
      </c>
      <c r="H419" s="1" t="s">
        <v>467</v>
      </c>
      <c r="I419" s="3" cm="1">
        <f t="array" ref="I419">_xlfn.IFS(Tabla1[[#This Row],[Consumo_kWh_Mensual]]&lt;$B$5,NA(),Tabla1[[#This Row],[Consumo_kWh_Mensual]]&gt;$B$6,NA(),Tabla1[[#This Row],[Consumo_kWh_Mensual]]&lt;$B$6,Tabla1[[#This Row],[Consumo_kWh_Mensual]])</f>
        <v>3210.4100676346452</v>
      </c>
      <c r="J419" s="3" cm="1">
        <f t="array" ref="J419">_xlfn.IFS(Tabla1[[#This Row],[Area_m2]]&lt;$C$5,NA(),Tabla1[[#This Row],[Area_m2]]&gt;$C$6,NA(),Tabla1[[#This Row],[Area_m2]]&lt;$C$6,Tabla1[[#This Row],[Area_m2]])</f>
        <v>1189.9778718358621</v>
      </c>
      <c r="K419" s="2" cm="1">
        <f t="array" ref="K419">_xlfn.IFS(Tabla1[[#This Row],[Factura_Mensual_COP]]&lt;$D$5,NA(),Tabla1[[#This Row],[Factura_Mensual_COP]]&gt;$D$6,NA(),Tabla1[[#This Row],[Factura_Mensual_COP]]&lt;$D$6,Tabla1[[#This Row],[Factura_Mensual_COP]])</f>
        <v>1990454.2419334799</v>
      </c>
    </row>
    <row r="420" spans="1:11" x14ac:dyDescent="0.3">
      <c r="A420" s="1" t="s">
        <v>419</v>
      </c>
      <c r="B420" s="1" t="s">
        <v>460</v>
      </c>
      <c r="C420" s="3">
        <v>6637.3271364709954</v>
      </c>
      <c r="D420" s="1">
        <v>5</v>
      </c>
      <c r="E420" s="1" t="s">
        <v>461</v>
      </c>
      <c r="F420" s="1">
        <v>1333.2535197877851</v>
      </c>
      <c r="G420" s="2">
        <v>4115142.8246120168</v>
      </c>
      <c r="H420" s="1" t="s">
        <v>467</v>
      </c>
      <c r="I420" s="3" cm="1">
        <f t="array" ref="I420">_xlfn.IFS(Tabla1[[#This Row],[Consumo_kWh_Mensual]]&lt;$B$5,NA(),Tabla1[[#This Row],[Consumo_kWh_Mensual]]&gt;$B$6,NA(),Tabla1[[#This Row],[Consumo_kWh_Mensual]]&lt;$B$6,Tabla1[[#This Row],[Consumo_kWh_Mensual]])</f>
        <v>6637.3271364709954</v>
      </c>
      <c r="J420" s="3" cm="1">
        <f t="array" ref="J420">_xlfn.IFS(Tabla1[[#This Row],[Area_m2]]&lt;$C$5,NA(),Tabla1[[#This Row],[Area_m2]]&gt;$C$6,NA(),Tabla1[[#This Row],[Area_m2]]&lt;$C$6,Tabla1[[#This Row],[Area_m2]])</f>
        <v>1333.2535197877851</v>
      </c>
      <c r="K420" s="2" cm="1">
        <f t="array" ref="K420">_xlfn.IFS(Tabla1[[#This Row],[Factura_Mensual_COP]]&lt;$D$5,NA(),Tabla1[[#This Row],[Factura_Mensual_COP]]&gt;$D$6,NA(),Tabla1[[#This Row],[Factura_Mensual_COP]]&lt;$D$6,Tabla1[[#This Row],[Factura_Mensual_COP]])</f>
        <v>4115142.8246120168</v>
      </c>
    </row>
    <row r="421" spans="1:11" x14ac:dyDescent="0.3">
      <c r="A421" s="1" t="s">
        <v>420</v>
      </c>
      <c r="B421" s="1" t="s">
        <v>460</v>
      </c>
      <c r="C421" s="3">
        <v>7206.755491240413</v>
      </c>
      <c r="D421" s="1">
        <v>6</v>
      </c>
      <c r="E421" s="1" t="s">
        <v>465</v>
      </c>
      <c r="F421" s="1">
        <v>1147.669080712034</v>
      </c>
      <c r="G421" s="2">
        <v>4468188.4045690559</v>
      </c>
      <c r="H421" s="1" t="s">
        <v>467</v>
      </c>
      <c r="I421" s="3" cm="1">
        <f t="array" ref="I421">_xlfn.IFS(Tabla1[[#This Row],[Consumo_kWh_Mensual]]&lt;$B$5,NA(),Tabla1[[#This Row],[Consumo_kWh_Mensual]]&gt;$B$6,NA(),Tabla1[[#This Row],[Consumo_kWh_Mensual]]&lt;$B$6,Tabla1[[#This Row],[Consumo_kWh_Mensual]])</f>
        <v>7206.755491240413</v>
      </c>
      <c r="J421" s="3" cm="1">
        <f t="array" ref="J421">_xlfn.IFS(Tabla1[[#This Row],[Area_m2]]&lt;$C$5,NA(),Tabla1[[#This Row],[Area_m2]]&gt;$C$6,NA(),Tabla1[[#This Row],[Area_m2]]&lt;$C$6,Tabla1[[#This Row],[Area_m2]])</f>
        <v>1147.669080712034</v>
      </c>
      <c r="K421" s="2" cm="1">
        <f t="array" ref="K421">_xlfn.IFS(Tabla1[[#This Row],[Factura_Mensual_COP]]&lt;$D$5,NA(),Tabla1[[#This Row],[Factura_Mensual_COP]]&gt;$D$6,NA(),Tabla1[[#This Row],[Factura_Mensual_COP]]&lt;$D$6,Tabla1[[#This Row],[Factura_Mensual_COP]])</f>
        <v>4468188.4045690559</v>
      </c>
    </row>
    <row r="422" spans="1:11" x14ac:dyDescent="0.3">
      <c r="A422" s="1" t="s">
        <v>421</v>
      </c>
      <c r="B422" s="1" t="s">
        <v>460</v>
      </c>
      <c r="C422" s="3">
        <v>5437.1748848177094</v>
      </c>
      <c r="D422" s="1">
        <v>6</v>
      </c>
      <c r="E422" s="1" t="s">
        <v>464</v>
      </c>
      <c r="F422" s="1">
        <v>1017.329509049055</v>
      </c>
      <c r="G422" s="2">
        <v>3371048.4285869799</v>
      </c>
      <c r="H422" s="1" t="s">
        <v>467</v>
      </c>
      <c r="I422" s="3" cm="1">
        <f t="array" ref="I422">_xlfn.IFS(Tabla1[[#This Row],[Consumo_kWh_Mensual]]&lt;$B$5,NA(),Tabla1[[#This Row],[Consumo_kWh_Mensual]]&gt;$B$6,NA(),Tabla1[[#This Row],[Consumo_kWh_Mensual]]&lt;$B$6,Tabla1[[#This Row],[Consumo_kWh_Mensual]])</f>
        <v>5437.1748848177094</v>
      </c>
      <c r="J422" s="3" cm="1">
        <f t="array" ref="J422">_xlfn.IFS(Tabla1[[#This Row],[Area_m2]]&lt;$C$5,NA(),Tabla1[[#This Row],[Area_m2]]&gt;$C$6,NA(),Tabla1[[#This Row],[Area_m2]]&lt;$C$6,Tabla1[[#This Row],[Area_m2]])</f>
        <v>1017.329509049055</v>
      </c>
      <c r="K422" s="2" cm="1">
        <f t="array" ref="K422">_xlfn.IFS(Tabla1[[#This Row],[Factura_Mensual_COP]]&lt;$D$5,NA(),Tabla1[[#This Row],[Factura_Mensual_COP]]&gt;$D$6,NA(),Tabla1[[#This Row],[Factura_Mensual_COP]]&lt;$D$6,Tabla1[[#This Row],[Factura_Mensual_COP]])</f>
        <v>3371048.4285869799</v>
      </c>
    </row>
    <row r="423" spans="1:11" x14ac:dyDescent="0.3">
      <c r="A423" s="1" t="s">
        <v>422</v>
      </c>
      <c r="B423" s="1" t="s">
        <v>460</v>
      </c>
      <c r="C423" s="3">
        <v>2601.2952703294809</v>
      </c>
      <c r="D423" s="1">
        <v>6</v>
      </c>
      <c r="E423" s="1" t="s">
        <v>464</v>
      </c>
      <c r="F423" s="1">
        <v>1098.319229238354</v>
      </c>
      <c r="G423" s="2">
        <v>1612803.067604278</v>
      </c>
      <c r="H423" s="1" t="s">
        <v>467</v>
      </c>
      <c r="I423" s="3" cm="1">
        <f t="array" ref="I423">_xlfn.IFS(Tabla1[[#This Row],[Consumo_kWh_Mensual]]&lt;$B$5,NA(),Tabla1[[#This Row],[Consumo_kWh_Mensual]]&gt;$B$6,NA(),Tabla1[[#This Row],[Consumo_kWh_Mensual]]&lt;$B$6,Tabla1[[#This Row],[Consumo_kWh_Mensual]])</f>
        <v>2601.2952703294809</v>
      </c>
      <c r="J423" s="3" cm="1">
        <f t="array" ref="J423">_xlfn.IFS(Tabla1[[#This Row],[Area_m2]]&lt;$C$5,NA(),Tabla1[[#This Row],[Area_m2]]&gt;$C$6,NA(),Tabla1[[#This Row],[Area_m2]]&lt;$C$6,Tabla1[[#This Row],[Area_m2]])</f>
        <v>1098.319229238354</v>
      </c>
      <c r="K423" s="2" cm="1">
        <f t="array" ref="K423">_xlfn.IFS(Tabla1[[#This Row],[Factura_Mensual_COP]]&lt;$D$5,NA(),Tabla1[[#This Row],[Factura_Mensual_COP]]&gt;$D$6,NA(),Tabla1[[#This Row],[Factura_Mensual_COP]]&lt;$D$6,Tabla1[[#This Row],[Factura_Mensual_COP]])</f>
        <v>1612803.067604278</v>
      </c>
    </row>
    <row r="424" spans="1:11" x14ac:dyDescent="0.3">
      <c r="A424" s="1" t="s">
        <v>423</v>
      </c>
      <c r="B424" s="1" t="s">
        <v>460</v>
      </c>
      <c r="C424" s="3">
        <v>6213.3938007069473</v>
      </c>
      <c r="D424" s="1">
        <v>6</v>
      </c>
      <c r="E424" s="1" t="s">
        <v>464</v>
      </c>
      <c r="F424" s="1">
        <v>1022.386862541262</v>
      </c>
      <c r="G424" s="2">
        <v>3852304.1564383069</v>
      </c>
      <c r="H424" s="1" t="s">
        <v>467</v>
      </c>
      <c r="I424" s="3" cm="1">
        <f t="array" ref="I424">_xlfn.IFS(Tabla1[[#This Row],[Consumo_kWh_Mensual]]&lt;$B$5,NA(),Tabla1[[#This Row],[Consumo_kWh_Mensual]]&gt;$B$6,NA(),Tabla1[[#This Row],[Consumo_kWh_Mensual]]&lt;$B$6,Tabla1[[#This Row],[Consumo_kWh_Mensual]])</f>
        <v>6213.3938007069473</v>
      </c>
      <c r="J424" s="3" cm="1">
        <f t="array" ref="J424">_xlfn.IFS(Tabla1[[#This Row],[Area_m2]]&lt;$C$5,NA(),Tabla1[[#This Row],[Area_m2]]&gt;$C$6,NA(),Tabla1[[#This Row],[Area_m2]]&lt;$C$6,Tabla1[[#This Row],[Area_m2]])</f>
        <v>1022.386862541262</v>
      </c>
      <c r="K424" s="2" cm="1">
        <f t="array" ref="K424">_xlfn.IFS(Tabla1[[#This Row],[Factura_Mensual_COP]]&lt;$D$5,NA(),Tabla1[[#This Row],[Factura_Mensual_COP]]&gt;$D$6,NA(),Tabla1[[#This Row],[Factura_Mensual_COP]]&lt;$D$6,Tabla1[[#This Row],[Factura_Mensual_COP]])</f>
        <v>3852304.1564383069</v>
      </c>
    </row>
    <row r="425" spans="1:11" x14ac:dyDescent="0.3">
      <c r="A425" s="1" t="s">
        <v>424</v>
      </c>
      <c r="B425" s="1" t="s">
        <v>460</v>
      </c>
      <c r="C425" s="3">
        <v>3576.9172656183118</v>
      </c>
      <c r="D425" s="1">
        <v>5</v>
      </c>
      <c r="E425" s="1" t="s">
        <v>465</v>
      </c>
      <c r="F425" s="1">
        <v>659.53863456184229</v>
      </c>
      <c r="G425" s="2">
        <v>2217688.7046833532</v>
      </c>
      <c r="H425" s="1" t="s">
        <v>467</v>
      </c>
      <c r="I425" s="3" cm="1">
        <f t="array" ref="I425">_xlfn.IFS(Tabla1[[#This Row],[Consumo_kWh_Mensual]]&lt;$B$5,NA(),Tabla1[[#This Row],[Consumo_kWh_Mensual]]&gt;$B$6,NA(),Tabla1[[#This Row],[Consumo_kWh_Mensual]]&lt;$B$6,Tabla1[[#This Row],[Consumo_kWh_Mensual]])</f>
        <v>3576.9172656183118</v>
      </c>
      <c r="J425" s="3" cm="1">
        <f t="array" ref="J425">_xlfn.IFS(Tabla1[[#This Row],[Area_m2]]&lt;$C$5,NA(),Tabla1[[#This Row],[Area_m2]]&gt;$C$6,NA(),Tabla1[[#This Row],[Area_m2]]&lt;$C$6,Tabla1[[#This Row],[Area_m2]])</f>
        <v>659.53863456184229</v>
      </c>
      <c r="K425" s="2" cm="1">
        <f t="array" ref="K425">_xlfn.IFS(Tabla1[[#This Row],[Factura_Mensual_COP]]&lt;$D$5,NA(),Tabla1[[#This Row],[Factura_Mensual_COP]]&gt;$D$6,NA(),Tabla1[[#This Row],[Factura_Mensual_COP]]&lt;$D$6,Tabla1[[#This Row],[Factura_Mensual_COP]])</f>
        <v>2217688.7046833532</v>
      </c>
    </row>
    <row r="426" spans="1:11" x14ac:dyDescent="0.3">
      <c r="A426" s="1" t="s">
        <v>425</v>
      </c>
      <c r="B426" s="1" t="s">
        <v>460</v>
      </c>
      <c r="C426" s="3">
        <v>5048.0062235986497</v>
      </c>
      <c r="D426" s="1">
        <v>4</v>
      </c>
      <c r="E426" s="1" t="s">
        <v>463</v>
      </c>
      <c r="F426" s="1">
        <v>1011.645532413454</v>
      </c>
      <c r="G426" s="2">
        <v>3129763.8586311629</v>
      </c>
      <c r="H426" s="1" t="s">
        <v>467</v>
      </c>
      <c r="I426" s="3" cm="1">
        <f t="array" ref="I426">_xlfn.IFS(Tabla1[[#This Row],[Consumo_kWh_Mensual]]&lt;$B$5,NA(),Tabla1[[#This Row],[Consumo_kWh_Mensual]]&gt;$B$6,NA(),Tabla1[[#This Row],[Consumo_kWh_Mensual]]&lt;$B$6,Tabla1[[#This Row],[Consumo_kWh_Mensual]])</f>
        <v>5048.0062235986497</v>
      </c>
      <c r="J426" s="3" cm="1">
        <f t="array" ref="J426">_xlfn.IFS(Tabla1[[#This Row],[Area_m2]]&lt;$C$5,NA(),Tabla1[[#This Row],[Area_m2]]&gt;$C$6,NA(),Tabla1[[#This Row],[Area_m2]]&lt;$C$6,Tabla1[[#This Row],[Area_m2]])</f>
        <v>1011.645532413454</v>
      </c>
      <c r="K426" s="2" cm="1">
        <f t="array" ref="K426">_xlfn.IFS(Tabla1[[#This Row],[Factura_Mensual_COP]]&lt;$D$5,NA(),Tabla1[[#This Row],[Factura_Mensual_COP]]&gt;$D$6,NA(),Tabla1[[#This Row],[Factura_Mensual_COP]]&lt;$D$6,Tabla1[[#This Row],[Factura_Mensual_COP]])</f>
        <v>3129763.8586311629</v>
      </c>
    </row>
    <row r="427" spans="1:11" x14ac:dyDescent="0.3">
      <c r="A427" s="1" t="s">
        <v>426</v>
      </c>
      <c r="B427" s="1" t="s">
        <v>460</v>
      </c>
      <c r="C427" s="3">
        <v>8020.0808712899343</v>
      </c>
      <c r="D427" s="1">
        <v>4</v>
      </c>
      <c r="E427" s="1" t="s">
        <v>465</v>
      </c>
      <c r="F427" s="1">
        <v>1234.133832770684</v>
      </c>
      <c r="G427" s="2">
        <v>4972450.140199759</v>
      </c>
      <c r="H427" s="1" t="s">
        <v>467</v>
      </c>
      <c r="I427" s="3" cm="1">
        <f t="array" ref="I427">_xlfn.IFS(Tabla1[[#This Row],[Consumo_kWh_Mensual]]&lt;$B$5,NA(),Tabla1[[#This Row],[Consumo_kWh_Mensual]]&gt;$B$6,NA(),Tabla1[[#This Row],[Consumo_kWh_Mensual]]&lt;$B$6,Tabla1[[#This Row],[Consumo_kWh_Mensual]])</f>
        <v>8020.0808712899343</v>
      </c>
      <c r="J427" s="3" cm="1">
        <f t="array" ref="J427">_xlfn.IFS(Tabla1[[#This Row],[Area_m2]]&lt;$C$5,NA(),Tabla1[[#This Row],[Area_m2]]&gt;$C$6,NA(),Tabla1[[#This Row],[Area_m2]]&lt;$C$6,Tabla1[[#This Row],[Area_m2]])</f>
        <v>1234.133832770684</v>
      </c>
      <c r="K427" s="2" cm="1">
        <f t="array" ref="K427">_xlfn.IFS(Tabla1[[#This Row],[Factura_Mensual_COP]]&lt;$D$5,NA(),Tabla1[[#This Row],[Factura_Mensual_COP]]&gt;$D$6,NA(),Tabla1[[#This Row],[Factura_Mensual_COP]]&lt;$D$6,Tabla1[[#This Row],[Factura_Mensual_COP]])</f>
        <v>4972450.140199759</v>
      </c>
    </row>
    <row r="428" spans="1:11" x14ac:dyDescent="0.3">
      <c r="A428" s="1" t="s">
        <v>427</v>
      </c>
      <c r="B428" s="1" t="s">
        <v>460</v>
      </c>
      <c r="C428" s="3">
        <v>6189.5845709861442</v>
      </c>
      <c r="D428" s="1">
        <v>6</v>
      </c>
      <c r="E428" s="1" t="s">
        <v>462</v>
      </c>
      <c r="F428" s="1">
        <v>1506.938064954825</v>
      </c>
      <c r="G428" s="2">
        <v>3837542.43401141</v>
      </c>
      <c r="H428" s="1" t="s">
        <v>467</v>
      </c>
      <c r="I428" s="3" cm="1">
        <f t="array" ref="I428">_xlfn.IFS(Tabla1[[#This Row],[Consumo_kWh_Mensual]]&lt;$B$5,NA(),Tabla1[[#This Row],[Consumo_kWh_Mensual]]&gt;$B$6,NA(),Tabla1[[#This Row],[Consumo_kWh_Mensual]]&lt;$B$6,Tabla1[[#This Row],[Consumo_kWh_Mensual]])</f>
        <v>6189.5845709861442</v>
      </c>
      <c r="J428" s="3" cm="1">
        <f t="array" ref="J428">_xlfn.IFS(Tabla1[[#This Row],[Area_m2]]&lt;$C$5,NA(),Tabla1[[#This Row],[Area_m2]]&gt;$C$6,NA(),Tabla1[[#This Row],[Area_m2]]&lt;$C$6,Tabla1[[#This Row],[Area_m2]])</f>
        <v>1506.938064954825</v>
      </c>
      <c r="K428" s="2" cm="1">
        <f t="array" ref="K428">_xlfn.IFS(Tabla1[[#This Row],[Factura_Mensual_COP]]&lt;$D$5,NA(),Tabla1[[#This Row],[Factura_Mensual_COP]]&gt;$D$6,NA(),Tabla1[[#This Row],[Factura_Mensual_COP]]&lt;$D$6,Tabla1[[#This Row],[Factura_Mensual_COP]])</f>
        <v>3837542.43401141</v>
      </c>
    </row>
    <row r="429" spans="1:11" x14ac:dyDescent="0.3">
      <c r="A429" s="1" t="s">
        <v>428</v>
      </c>
      <c r="B429" s="1" t="s">
        <v>460</v>
      </c>
      <c r="C429" s="3">
        <v>3796.260900182529</v>
      </c>
      <c r="D429" s="1">
        <v>5</v>
      </c>
      <c r="E429" s="1" t="s">
        <v>462</v>
      </c>
      <c r="F429" s="1">
        <v>1524.7028312117629</v>
      </c>
      <c r="G429" s="2">
        <v>2353681.7581131682</v>
      </c>
      <c r="H429" s="1" t="s">
        <v>467</v>
      </c>
      <c r="I429" s="3" cm="1">
        <f t="array" ref="I429">_xlfn.IFS(Tabla1[[#This Row],[Consumo_kWh_Mensual]]&lt;$B$5,NA(),Tabla1[[#This Row],[Consumo_kWh_Mensual]]&gt;$B$6,NA(),Tabla1[[#This Row],[Consumo_kWh_Mensual]]&lt;$B$6,Tabla1[[#This Row],[Consumo_kWh_Mensual]])</f>
        <v>3796.260900182529</v>
      </c>
      <c r="J429" s="3" cm="1">
        <f t="array" ref="J429">_xlfn.IFS(Tabla1[[#This Row],[Area_m2]]&lt;$C$5,NA(),Tabla1[[#This Row],[Area_m2]]&gt;$C$6,NA(),Tabla1[[#This Row],[Area_m2]]&lt;$C$6,Tabla1[[#This Row],[Area_m2]])</f>
        <v>1524.7028312117629</v>
      </c>
      <c r="K429" s="2" cm="1">
        <f t="array" ref="K429">_xlfn.IFS(Tabla1[[#This Row],[Factura_Mensual_COP]]&lt;$D$5,NA(),Tabla1[[#This Row],[Factura_Mensual_COP]]&gt;$D$6,NA(),Tabla1[[#This Row],[Factura_Mensual_COP]]&lt;$D$6,Tabla1[[#This Row],[Factura_Mensual_COP]])</f>
        <v>2353681.7581131682</v>
      </c>
    </row>
    <row r="430" spans="1:11" x14ac:dyDescent="0.3">
      <c r="A430" s="1" t="s">
        <v>429</v>
      </c>
      <c r="B430" s="1" t="s">
        <v>460</v>
      </c>
      <c r="C430" s="3">
        <v>4083.6651626471162</v>
      </c>
      <c r="D430" s="1">
        <v>5</v>
      </c>
      <c r="E430" s="1" t="s">
        <v>461</v>
      </c>
      <c r="F430" s="1">
        <v>1498.632968626611</v>
      </c>
      <c r="G430" s="2">
        <v>2531872.4008412119</v>
      </c>
      <c r="H430" s="1" t="s">
        <v>467</v>
      </c>
      <c r="I430" s="3" cm="1">
        <f t="array" ref="I430">_xlfn.IFS(Tabla1[[#This Row],[Consumo_kWh_Mensual]]&lt;$B$5,NA(),Tabla1[[#This Row],[Consumo_kWh_Mensual]]&gt;$B$6,NA(),Tabla1[[#This Row],[Consumo_kWh_Mensual]]&lt;$B$6,Tabla1[[#This Row],[Consumo_kWh_Mensual]])</f>
        <v>4083.6651626471162</v>
      </c>
      <c r="J430" s="3" cm="1">
        <f t="array" ref="J430">_xlfn.IFS(Tabla1[[#This Row],[Area_m2]]&lt;$C$5,NA(),Tabla1[[#This Row],[Area_m2]]&gt;$C$6,NA(),Tabla1[[#This Row],[Area_m2]]&lt;$C$6,Tabla1[[#This Row],[Area_m2]])</f>
        <v>1498.632968626611</v>
      </c>
      <c r="K430" s="2" cm="1">
        <f t="array" ref="K430">_xlfn.IFS(Tabla1[[#This Row],[Factura_Mensual_COP]]&lt;$D$5,NA(),Tabla1[[#This Row],[Factura_Mensual_COP]]&gt;$D$6,NA(),Tabla1[[#This Row],[Factura_Mensual_COP]]&lt;$D$6,Tabla1[[#This Row],[Factura_Mensual_COP]])</f>
        <v>2531872.4008412119</v>
      </c>
    </row>
    <row r="431" spans="1:11" x14ac:dyDescent="0.3">
      <c r="A431" s="1" t="s">
        <v>430</v>
      </c>
      <c r="B431" s="1" t="s">
        <v>460</v>
      </c>
      <c r="C431" s="3">
        <v>6778.5562319944956</v>
      </c>
      <c r="D431" s="1">
        <v>5</v>
      </c>
      <c r="E431" s="1" t="s">
        <v>463</v>
      </c>
      <c r="F431" s="1">
        <v>1379.738327666267</v>
      </c>
      <c r="G431" s="2">
        <v>4202704.8638365874</v>
      </c>
      <c r="H431" s="1" t="s">
        <v>467</v>
      </c>
      <c r="I431" s="3" cm="1">
        <f t="array" ref="I431">_xlfn.IFS(Tabla1[[#This Row],[Consumo_kWh_Mensual]]&lt;$B$5,NA(),Tabla1[[#This Row],[Consumo_kWh_Mensual]]&gt;$B$6,NA(),Tabla1[[#This Row],[Consumo_kWh_Mensual]]&lt;$B$6,Tabla1[[#This Row],[Consumo_kWh_Mensual]])</f>
        <v>6778.5562319944956</v>
      </c>
      <c r="J431" s="3" cm="1">
        <f t="array" ref="J431">_xlfn.IFS(Tabla1[[#This Row],[Area_m2]]&lt;$C$5,NA(),Tabla1[[#This Row],[Area_m2]]&gt;$C$6,NA(),Tabla1[[#This Row],[Area_m2]]&lt;$C$6,Tabla1[[#This Row],[Area_m2]])</f>
        <v>1379.738327666267</v>
      </c>
      <c r="K431" s="2" cm="1">
        <f t="array" ref="K431">_xlfn.IFS(Tabla1[[#This Row],[Factura_Mensual_COP]]&lt;$D$5,NA(),Tabla1[[#This Row],[Factura_Mensual_COP]]&gt;$D$6,NA(),Tabla1[[#This Row],[Factura_Mensual_COP]]&lt;$D$6,Tabla1[[#This Row],[Factura_Mensual_COP]])</f>
        <v>4202704.8638365874</v>
      </c>
    </row>
    <row r="432" spans="1:11" x14ac:dyDescent="0.3">
      <c r="A432" s="1" t="s">
        <v>431</v>
      </c>
      <c r="B432" s="1" t="s">
        <v>460</v>
      </c>
      <c r="C432" s="3">
        <v>5261.0278349309056</v>
      </c>
      <c r="D432" s="1">
        <v>5</v>
      </c>
      <c r="E432" s="1" t="s">
        <v>465</v>
      </c>
      <c r="F432" s="1">
        <v>1261.4334957303381</v>
      </c>
      <c r="G432" s="2">
        <v>3261837.257657161</v>
      </c>
      <c r="H432" s="1" t="s">
        <v>467</v>
      </c>
      <c r="I432" s="3" cm="1">
        <f t="array" ref="I432">_xlfn.IFS(Tabla1[[#This Row],[Consumo_kWh_Mensual]]&lt;$B$5,NA(),Tabla1[[#This Row],[Consumo_kWh_Mensual]]&gt;$B$6,NA(),Tabla1[[#This Row],[Consumo_kWh_Mensual]]&lt;$B$6,Tabla1[[#This Row],[Consumo_kWh_Mensual]])</f>
        <v>5261.0278349309056</v>
      </c>
      <c r="J432" s="3" cm="1">
        <f t="array" ref="J432">_xlfn.IFS(Tabla1[[#This Row],[Area_m2]]&lt;$C$5,NA(),Tabla1[[#This Row],[Area_m2]]&gt;$C$6,NA(),Tabla1[[#This Row],[Area_m2]]&lt;$C$6,Tabla1[[#This Row],[Area_m2]])</f>
        <v>1261.4334957303381</v>
      </c>
      <c r="K432" s="2" cm="1">
        <f t="array" ref="K432">_xlfn.IFS(Tabla1[[#This Row],[Factura_Mensual_COP]]&lt;$D$5,NA(),Tabla1[[#This Row],[Factura_Mensual_COP]]&gt;$D$6,NA(),Tabla1[[#This Row],[Factura_Mensual_COP]]&lt;$D$6,Tabla1[[#This Row],[Factura_Mensual_COP]])</f>
        <v>3261837.257657161</v>
      </c>
    </row>
    <row r="433" spans="1:11" x14ac:dyDescent="0.3">
      <c r="A433" s="1" t="s">
        <v>432</v>
      </c>
      <c r="B433" s="1" t="s">
        <v>460</v>
      </c>
      <c r="C433" s="3">
        <v>3121.116481451756</v>
      </c>
      <c r="D433" s="1">
        <v>4</v>
      </c>
      <c r="E433" s="1" t="s">
        <v>463</v>
      </c>
      <c r="F433" s="1">
        <v>1074.3843782723461</v>
      </c>
      <c r="G433" s="2">
        <v>1935092.2185000889</v>
      </c>
      <c r="H433" s="1" t="s">
        <v>467</v>
      </c>
      <c r="I433" s="3" cm="1">
        <f t="array" ref="I433">_xlfn.IFS(Tabla1[[#This Row],[Consumo_kWh_Mensual]]&lt;$B$5,NA(),Tabla1[[#This Row],[Consumo_kWh_Mensual]]&gt;$B$6,NA(),Tabla1[[#This Row],[Consumo_kWh_Mensual]]&lt;$B$6,Tabla1[[#This Row],[Consumo_kWh_Mensual]])</f>
        <v>3121.116481451756</v>
      </c>
      <c r="J433" s="3" cm="1">
        <f t="array" ref="J433">_xlfn.IFS(Tabla1[[#This Row],[Area_m2]]&lt;$C$5,NA(),Tabla1[[#This Row],[Area_m2]]&gt;$C$6,NA(),Tabla1[[#This Row],[Area_m2]]&lt;$C$6,Tabla1[[#This Row],[Area_m2]])</f>
        <v>1074.3843782723461</v>
      </c>
      <c r="K433" s="2" cm="1">
        <f t="array" ref="K433">_xlfn.IFS(Tabla1[[#This Row],[Factura_Mensual_COP]]&lt;$D$5,NA(),Tabla1[[#This Row],[Factura_Mensual_COP]]&gt;$D$6,NA(),Tabla1[[#This Row],[Factura_Mensual_COP]]&lt;$D$6,Tabla1[[#This Row],[Factura_Mensual_COP]])</f>
        <v>1935092.2185000889</v>
      </c>
    </row>
    <row r="434" spans="1:11" x14ac:dyDescent="0.3">
      <c r="A434" s="1" t="s">
        <v>433</v>
      </c>
      <c r="B434" s="1" t="s">
        <v>460</v>
      </c>
      <c r="C434" s="3">
        <v>5962.5311557319746</v>
      </c>
      <c r="D434" s="1">
        <v>5</v>
      </c>
      <c r="E434" s="1" t="s">
        <v>464</v>
      </c>
      <c r="F434" s="1">
        <v>1506.156771806583</v>
      </c>
      <c r="G434" s="2">
        <v>3696769.3165538241</v>
      </c>
      <c r="H434" s="1" t="s">
        <v>467</v>
      </c>
      <c r="I434" s="3" cm="1">
        <f t="array" ref="I434">_xlfn.IFS(Tabla1[[#This Row],[Consumo_kWh_Mensual]]&lt;$B$5,NA(),Tabla1[[#This Row],[Consumo_kWh_Mensual]]&gt;$B$6,NA(),Tabla1[[#This Row],[Consumo_kWh_Mensual]]&lt;$B$6,Tabla1[[#This Row],[Consumo_kWh_Mensual]])</f>
        <v>5962.5311557319746</v>
      </c>
      <c r="J434" s="3" cm="1">
        <f t="array" ref="J434">_xlfn.IFS(Tabla1[[#This Row],[Area_m2]]&lt;$C$5,NA(),Tabla1[[#This Row],[Area_m2]]&gt;$C$6,NA(),Tabla1[[#This Row],[Area_m2]]&lt;$C$6,Tabla1[[#This Row],[Area_m2]])</f>
        <v>1506.156771806583</v>
      </c>
      <c r="K434" s="2" cm="1">
        <f t="array" ref="K434">_xlfn.IFS(Tabla1[[#This Row],[Factura_Mensual_COP]]&lt;$D$5,NA(),Tabla1[[#This Row],[Factura_Mensual_COP]]&gt;$D$6,NA(),Tabla1[[#This Row],[Factura_Mensual_COP]]&lt;$D$6,Tabla1[[#This Row],[Factura_Mensual_COP]])</f>
        <v>3696769.3165538241</v>
      </c>
    </row>
    <row r="435" spans="1:11" x14ac:dyDescent="0.3">
      <c r="A435" s="1" t="s">
        <v>434</v>
      </c>
      <c r="B435" s="1" t="s">
        <v>460</v>
      </c>
      <c r="C435" s="3">
        <v>3828.4693561026638</v>
      </c>
      <c r="D435" s="1">
        <v>5</v>
      </c>
      <c r="E435" s="1" t="s">
        <v>464</v>
      </c>
      <c r="F435" s="1">
        <v>1107.37342457762</v>
      </c>
      <c r="G435" s="2">
        <v>2373651.0007836521</v>
      </c>
      <c r="H435" s="1" t="s">
        <v>467</v>
      </c>
      <c r="I435" s="3" cm="1">
        <f t="array" ref="I435">_xlfn.IFS(Tabla1[[#This Row],[Consumo_kWh_Mensual]]&lt;$B$5,NA(),Tabla1[[#This Row],[Consumo_kWh_Mensual]]&gt;$B$6,NA(),Tabla1[[#This Row],[Consumo_kWh_Mensual]]&lt;$B$6,Tabla1[[#This Row],[Consumo_kWh_Mensual]])</f>
        <v>3828.4693561026638</v>
      </c>
      <c r="J435" s="3" cm="1">
        <f t="array" ref="J435">_xlfn.IFS(Tabla1[[#This Row],[Area_m2]]&lt;$C$5,NA(),Tabla1[[#This Row],[Area_m2]]&gt;$C$6,NA(),Tabla1[[#This Row],[Area_m2]]&lt;$C$6,Tabla1[[#This Row],[Area_m2]])</f>
        <v>1107.37342457762</v>
      </c>
      <c r="K435" s="2" cm="1">
        <f t="array" ref="K435">_xlfn.IFS(Tabla1[[#This Row],[Factura_Mensual_COP]]&lt;$D$5,NA(),Tabla1[[#This Row],[Factura_Mensual_COP]]&gt;$D$6,NA(),Tabla1[[#This Row],[Factura_Mensual_COP]]&lt;$D$6,Tabla1[[#This Row],[Factura_Mensual_COP]])</f>
        <v>2373651.0007836521</v>
      </c>
    </row>
    <row r="436" spans="1:11" x14ac:dyDescent="0.3">
      <c r="A436" s="1" t="s">
        <v>435</v>
      </c>
      <c r="B436" s="1" t="s">
        <v>460</v>
      </c>
      <c r="C436" s="3">
        <v>7183.4280351216748</v>
      </c>
      <c r="D436" s="1">
        <v>6</v>
      </c>
      <c r="E436" s="1" t="s">
        <v>463</v>
      </c>
      <c r="F436" s="1">
        <v>1649.81789375475</v>
      </c>
      <c r="G436" s="2">
        <v>4453725.3817754388</v>
      </c>
      <c r="H436" s="1" t="s">
        <v>467</v>
      </c>
      <c r="I436" s="3" cm="1">
        <f t="array" ref="I436">_xlfn.IFS(Tabla1[[#This Row],[Consumo_kWh_Mensual]]&lt;$B$5,NA(),Tabla1[[#This Row],[Consumo_kWh_Mensual]]&gt;$B$6,NA(),Tabla1[[#This Row],[Consumo_kWh_Mensual]]&lt;$B$6,Tabla1[[#This Row],[Consumo_kWh_Mensual]])</f>
        <v>7183.4280351216748</v>
      </c>
      <c r="J436" s="3" cm="1">
        <f t="array" ref="J436">_xlfn.IFS(Tabla1[[#This Row],[Area_m2]]&lt;$C$5,NA(),Tabla1[[#This Row],[Area_m2]]&gt;$C$6,NA(),Tabla1[[#This Row],[Area_m2]]&lt;$C$6,Tabla1[[#This Row],[Area_m2]])</f>
        <v>1649.81789375475</v>
      </c>
      <c r="K436" s="2" cm="1">
        <f t="array" ref="K436">_xlfn.IFS(Tabla1[[#This Row],[Factura_Mensual_COP]]&lt;$D$5,NA(),Tabla1[[#This Row],[Factura_Mensual_COP]]&gt;$D$6,NA(),Tabla1[[#This Row],[Factura_Mensual_COP]]&lt;$D$6,Tabla1[[#This Row],[Factura_Mensual_COP]])</f>
        <v>4453725.3817754388</v>
      </c>
    </row>
    <row r="437" spans="1:11" x14ac:dyDescent="0.3">
      <c r="A437" s="1" t="s">
        <v>436</v>
      </c>
      <c r="B437" s="1" t="s">
        <v>460</v>
      </c>
      <c r="C437" s="3">
        <v>5344.9316717633183</v>
      </c>
      <c r="D437" s="1">
        <v>4</v>
      </c>
      <c r="E437" s="1" t="s">
        <v>462</v>
      </c>
      <c r="F437" s="1">
        <v>972.92446725854859</v>
      </c>
      <c r="G437" s="2">
        <v>3313857.6364932568</v>
      </c>
      <c r="H437" s="1" t="s">
        <v>467</v>
      </c>
      <c r="I437" s="3" cm="1">
        <f t="array" ref="I437">_xlfn.IFS(Tabla1[[#This Row],[Consumo_kWh_Mensual]]&lt;$B$5,NA(),Tabla1[[#This Row],[Consumo_kWh_Mensual]]&gt;$B$6,NA(),Tabla1[[#This Row],[Consumo_kWh_Mensual]]&lt;$B$6,Tabla1[[#This Row],[Consumo_kWh_Mensual]])</f>
        <v>5344.9316717633183</v>
      </c>
      <c r="J437" s="3" cm="1">
        <f t="array" ref="J437">_xlfn.IFS(Tabla1[[#This Row],[Area_m2]]&lt;$C$5,NA(),Tabla1[[#This Row],[Area_m2]]&gt;$C$6,NA(),Tabla1[[#This Row],[Area_m2]]&lt;$C$6,Tabla1[[#This Row],[Area_m2]])</f>
        <v>972.92446725854859</v>
      </c>
      <c r="K437" s="2" cm="1">
        <f t="array" ref="K437">_xlfn.IFS(Tabla1[[#This Row],[Factura_Mensual_COP]]&lt;$D$5,NA(),Tabla1[[#This Row],[Factura_Mensual_COP]]&gt;$D$6,NA(),Tabla1[[#This Row],[Factura_Mensual_COP]]&lt;$D$6,Tabla1[[#This Row],[Factura_Mensual_COP]])</f>
        <v>3313857.6364932568</v>
      </c>
    </row>
    <row r="438" spans="1:11" x14ac:dyDescent="0.3">
      <c r="A438" s="1" t="s">
        <v>437</v>
      </c>
      <c r="B438" s="1" t="s">
        <v>460</v>
      </c>
      <c r="C438" s="3">
        <v>1751.532157393814</v>
      </c>
      <c r="D438" s="1">
        <v>4</v>
      </c>
      <c r="E438" s="1" t="s">
        <v>463</v>
      </c>
      <c r="F438" s="1">
        <v>1443.5655555322021</v>
      </c>
      <c r="G438" s="2">
        <v>1085949.937584165</v>
      </c>
      <c r="H438" s="1" t="s">
        <v>467</v>
      </c>
      <c r="I438" s="3" cm="1">
        <f t="array" ref="I438">_xlfn.IFS(Tabla1[[#This Row],[Consumo_kWh_Mensual]]&lt;$B$5,NA(),Tabla1[[#This Row],[Consumo_kWh_Mensual]]&gt;$B$6,NA(),Tabla1[[#This Row],[Consumo_kWh_Mensual]]&lt;$B$6,Tabla1[[#This Row],[Consumo_kWh_Mensual]])</f>
        <v>1751.532157393814</v>
      </c>
      <c r="J438" s="3" cm="1">
        <f t="array" ref="J438">_xlfn.IFS(Tabla1[[#This Row],[Area_m2]]&lt;$C$5,NA(),Tabla1[[#This Row],[Area_m2]]&gt;$C$6,NA(),Tabla1[[#This Row],[Area_m2]]&lt;$C$6,Tabla1[[#This Row],[Area_m2]])</f>
        <v>1443.5655555322021</v>
      </c>
      <c r="K438" s="2" cm="1">
        <f t="array" ref="K438">_xlfn.IFS(Tabla1[[#This Row],[Factura_Mensual_COP]]&lt;$D$5,NA(),Tabla1[[#This Row],[Factura_Mensual_COP]]&gt;$D$6,NA(),Tabla1[[#This Row],[Factura_Mensual_COP]]&lt;$D$6,Tabla1[[#This Row],[Factura_Mensual_COP]])</f>
        <v>1085949.937584165</v>
      </c>
    </row>
    <row r="439" spans="1:11" x14ac:dyDescent="0.3">
      <c r="A439" s="1" t="s">
        <v>438</v>
      </c>
      <c r="B439" s="1" t="s">
        <v>460</v>
      </c>
      <c r="C439" s="3">
        <v>4274.2833026883554</v>
      </c>
      <c r="D439" s="1">
        <v>4</v>
      </c>
      <c r="E439" s="1" t="s">
        <v>465</v>
      </c>
      <c r="F439" s="1">
        <v>1117.1359255688401</v>
      </c>
      <c r="G439" s="2">
        <v>2650055.6476667798</v>
      </c>
      <c r="H439" s="1" t="s">
        <v>467</v>
      </c>
      <c r="I439" s="3" cm="1">
        <f t="array" ref="I439">_xlfn.IFS(Tabla1[[#This Row],[Consumo_kWh_Mensual]]&lt;$B$5,NA(),Tabla1[[#This Row],[Consumo_kWh_Mensual]]&gt;$B$6,NA(),Tabla1[[#This Row],[Consumo_kWh_Mensual]]&lt;$B$6,Tabla1[[#This Row],[Consumo_kWh_Mensual]])</f>
        <v>4274.2833026883554</v>
      </c>
      <c r="J439" s="3" cm="1">
        <f t="array" ref="J439">_xlfn.IFS(Tabla1[[#This Row],[Area_m2]]&lt;$C$5,NA(),Tabla1[[#This Row],[Area_m2]]&gt;$C$6,NA(),Tabla1[[#This Row],[Area_m2]]&lt;$C$6,Tabla1[[#This Row],[Area_m2]])</f>
        <v>1117.1359255688401</v>
      </c>
      <c r="K439" s="2" cm="1">
        <f t="array" ref="K439">_xlfn.IFS(Tabla1[[#This Row],[Factura_Mensual_COP]]&lt;$D$5,NA(),Tabla1[[#This Row],[Factura_Mensual_COP]]&gt;$D$6,NA(),Tabla1[[#This Row],[Factura_Mensual_COP]]&lt;$D$6,Tabla1[[#This Row],[Factura_Mensual_COP]])</f>
        <v>2650055.6476667798</v>
      </c>
    </row>
    <row r="440" spans="1:11" x14ac:dyDescent="0.3">
      <c r="A440" s="1" t="s">
        <v>439</v>
      </c>
      <c r="B440" s="1" t="s">
        <v>460</v>
      </c>
      <c r="C440" s="3">
        <v>2989.1702299942581</v>
      </c>
      <c r="D440" s="1">
        <v>6</v>
      </c>
      <c r="E440" s="1" t="s">
        <v>465</v>
      </c>
      <c r="F440" s="1">
        <v>1428.250055068575</v>
      </c>
      <c r="G440" s="2">
        <v>1853285.5425964401</v>
      </c>
      <c r="H440" s="1" t="s">
        <v>467</v>
      </c>
      <c r="I440" s="3" cm="1">
        <f t="array" ref="I440">_xlfn.IFS(Tabla1[[#This Row],[Consumo_kWh_Mensual]]&lt;$B$5,NA(),Tabla1[[#This Row],[Consumo_kWh_Mensual]]&gt;$B$6,NA(),Tabla1[[#This Row],[Consumo_kWh_Mensual]]&lt;$B$6,Tabla1[[#This Row],[Consumo_kWh_Mensual]])</f>
        <v>2989.1702299942581</v>
      </c>
      <c r="J440" s="3" cm="1">
        <f t="array" ref="J440">_xlfn.IFS(Tabla1[[#This Row],[Area_m2]]&lt;$C$5,NA(),Tabla1[[#This Row],[Area_m2]]&gt;$C$6,NA(),Tabla1[[#This Row],[Area_m2]]&lt;$C$6,Tabla1[[#This Row],[Area_m2]])</f>
        <v>1428.250055068575</v>
      </c>
      <c r="K440" s="2" cm="1">
        <f t="array" ref="K440">_xlfn.IFS(Tabla1[[#This Row],[Factura_Mensual_COP]]&lt;$D$5,NA(),Tabla1[[#This Row],[Factura_Mensual_COP]]&gt;$D$6,NA(),Tabla1[[#This Row],[Factura_Mensual_COP]]&lt;$D$6,Tabla1[[#This Row],[Factura_Mensual_COP]])</f>
        <v>1853285.5425964401</v>
      </c>
    </row>
    <row r="441" spans="1:11" x14ac:dyDescent="0.3">
      <c r="A441" s="1" t="s">
        <v>440</v>
      </c>
      <c r="B441" s="1" t="s">
        <v>460</v>
      </c>
      <c r="C441" s="3">
        <v>5453.5006126450007</v>
      </c>
      <c r="D441" s="1">
        <v>5</v>
      </c>
      <c r="E441" s="1" t="s">
        <v>461</v>
      </c>
      <c r="F441" s="1">
        <v>785.18884540271245</v>
      </c>
      <c r="G441" s="2">
        <v>3381170.3798398999</v>
      </c>
      <c r="H441" s="1" t="s">
        <v>467</v>
      </c>
      <c r="I441" s="3" cm="1">
        <f t="array" ref="I441">_xlfn.IFS(Tabla1[[#This Row],[Consumo_kWh_Mensual]]&lt;$B$5,NA(),Tabla1[[#This Row],[Consumo_kWh_Mensual]]&gt;$B$6,NA(),Tabla1[[#This Row],[Consumo_kWh_Mensual]]&lt;$B$6,Tabla1[[#This Row],[Consumo_kWh_Mensual]])</f>
        <v>5453.5006126450007</v>
      </c>
      <c r="J441" s="3" cm="1">
        <f t="array" ref="J441">_xlfn.IFS(Tabla1[[#This Row],[Area_m2]]&lt;$C$5,NA(),Tabla1[[#This Row],[Area_m2]]&gt;$C$6,NA(),Tabla1[[#This Row],[Area_m2]]&lt;$C$6,Tabla1[[#This Row],[Area_m2]])</f>
        <v>785.18884540271245</v>
      </c>
      <c r="K441" s="2" cm="1">
        <f t="array" ref="K441">_xlfn.IFS(Tabla1[[#This Row],[Factura_Mensual_COP]]&lt;$D$5,NA(),Tabla1[[#This Row],[Factura_Mensual_COP]]&gt;$D$6,NA(),Tabla1[[#This Row],[Factura_Mensual_COP]]&lt;$D$6,Tabla1[[#This Row],[Factura_Mensual_COP]])</f>
        <v>3381170.3798398999</v>
      </c>
    </row>
    <row r="442" spans="1:11" x14ac:dyDescent="0.3">
      <c r="A442" s="1" t="s">
        <v>441</v>
      </c>
      <c r="B442" s="1" t="s">
        <v>460</v>
      </c>
      <c r="C442" s="3">
        <v>3059.662041249052</v>
      </c>
      <c r="D442" s="1">
        <v>4</v>
      </c>
      <c r="E442" s="1" t="s">
        <v>462</v>
      </c>
      <c r="F442" s="1">
        <v>1258.534386778324</v>
      </c>
      <c r="G442" s="2">
        <v>1896990.4655744131</v>
      </c>
      <c r="H442" s="1" t="s">
        <v>467</v>
      </c>
      <c r="I442" s="3" cm="1">
        <f t="array" ref="I442">_xlfn.IFS(Tabla1[[#This Row],[Consumo_kWh_Mensual]]&lt;$B$5,NA(),Tabla1[[#This Row],[Consumo_kWh_Mensual]]&gt;$B$6,NA(),Tabla1[[#This Row],[Consumo_kWh_Mensual]]&lt;$B$6,Tabla1[[#This Row],[Consumo_kWh_Mensual]])</f>
        <v>3059.662041249052</v>
      </c>
      <c r="J442" s="3" cm="1">
        <f t="array" ref="J442">_xlfn.IFS(Tabla1[[#This Row],[Area_m2]]&lt;$C$5,NA(),Tabla1[[#This Row],[Area_m2]]&gt;$C$6,NA(),Tabla1[[#This Row],[Area_m2]]&lt;$C$6,Tabla1[[#This Row],[Area_m2]])</f>
        <v>1258.534386778324</v>
      </c>
      <c r="K442" s="2" cm="1">
        <f t="array" ref="K442">_xlfn.IFS(Tabla1[[#This Row],[Factura_Mensual_COP]]&lt;$D$5,NA(),Tabla1[[#This Row],[Factura_Mensual_COP]]&gt;$D$6,NA(),Tabla1[[#This Row],[Factura_Mensual_COP]]&lt;$D$6,Tabla1[[#This Row],[Factura_Mensual_COP]])</f>
        <v>1896990.4655744131</v>
      </c>
    </row>
    <row r="443" spans="1:11" x14ac:dyDescent="0.3">
      <c r="A443" s="1" t="s">
        <v>442</v>
      </c>
      <c r="B443" s="1" t="s">
        <v>460</v>
      </c>
      <c r="C443" s="3">
        <v>5441.7871136807826</v>
      </c>
      <c r="D443" s="1">
        <v>6</v>
      </c>
      <c r="E443" s="1" t="s">
        <v>464</v>
      </c>
      <c r="F443" s="1">
        <v>770.62606646481004</v>
      </c>
      <c r="G443" s="2">
        <v>3373908.0104820859</v>
      </c>
      <c r="H443" s="1" t="s">
        <v>467</v>
      </c>
      <c r="I443" s="3" cm="1">
        <f t="array" ref="I443">_xlfn.IFS(Tabla1[[#This Row],[Consumo_kWh_Mensual]]&lt;$B$5,NA(),Tabla1[[#This Row],[Consumo_kWh_Mensual]]&gt;$B$6,NA(),Tabla1[[#This Row],[Consumo_kWh_Mensual]]&lt;$B$6,Tabla1[[#This Row],[Consumo_kWh_Mensual]])</f>
        <v>5441.7871136807826</v>
      </c>
      <c r="J443" s="3" cm="1">
        <f t="array" ref="J443">_xlfn.IFS(Tabla1[[#This Row],[Area_m2]]&lt;$C$5,NA(),Tabla1[[#This Row],[Area_m2]]&gt;$C$6,NA(),Tabla1[[#This Row],[Area_m2]]&lt;$C$6,Tabla1[[#This Row],[Area_m2]])</f>
        <v>770.62606646481004</v>
      </c>
      <c r="K443" s="2" cm="1">
        <f t="array" ref="K443">_xlfn.IFS(Tabla1[[#This Row],[Factura_Mensual_COP]]&lt;$D$5,NA(),Tabla1[[#This Row],[Factura_Mensual_COP]]&gt;$D$6,NA(),Tabla1[[#This Row],[Factura_Mensual_COP]]&lt;$D$6,Tabla1[[#This Row],[Factura_Mensual_COP]])</f>
        <v>3373908.0104820859</v>
      </c>
    </row>
    <row r="444" spans="1:11" x14ac:dyDescent="0.3">
      <c r="A444" s="1" t="s">
        <v>443</v>
      </c>
      <c r="B444" s="1" t="s">
        <v>460</v>
      </c>
      <c r="C444" s="3">
        <v>5599.5319276289629</v>
      </c>
      <c r="D444" s="1">
        <v>6</v>
      </c>
      <c r="E444" s="1" t="s">
        <v>462</v>
      </c>
      <c r="F444" s="1">
        <v>1037.160776552043</v>
      </c>
      <c r="G444" s="2">
        <v>3471709.7951299571</v>
      </c>
      <c r="H444" s="1" t="s">
        <v>467</v>
      </c>
      <c r="I444" s="3" cm="1">
        <f t="array" ref="I444">_xlfn.IFS(Tabla1[[#This Row],[Consumo_kWh_Mensual]]&lt;$B$5,NA(),Tabla1[[#This Row],[Consumo_kWh_Mensual]]&gt;$B$6,NA(),Tabla1[[#This Row],[Consumo_kWh_Mensual]]&lt;$B$6,Tabla1[[#This Row],[Consumo_kWh_Mensual]])</f>
        <v>5599.5319276289629</v>
      </c>
      <c r="J444" s="3" cm="1">
        <f t="array" ref="J444">_xlfn.IFS(Tabla1[[#This Row],[Area_m2]]&lt;$C$5,NA(),Tabla1[[#This Row],[Area_m2]]&gt;$C$6,NA(),Tabla1[[#This Row],[Area_m2]]&lt;$C$6,Tabla1[[#This Row],[Area_m2]])</f>
        <v>1037.160776552043</v>
      </c>
      <c r="K444" s="2" cm="1">
        <f t="array" ref="K444">_xlfn.IFS(Tabla1[[#This Row],[Factura_Mensual_COP]]&lt;$D$5,NA(),Tabla1[[#This Row],[Factura_Mensual_COP]]&gt;$D$6,NA(),Tabla1[[#This Row],[Factura_Mensual_COP]]&lt;$D$6,Tabla1[[#This Row],[Factura_Mensual_COP]])</f>
        <v>3471709.7951299571</v>
      </c>
    </row>
    <row r="445" spans="1:11" x14ac:dyDescent="0.3">
      <c r="A445" s="1" t="s">
        <v>444</v>
      </c>
      <c r="B445" s="1" t="s">
        <v>460</v>
      </c>
      <c r="C445" s="3">
        <v>4363.7014669578339</v>
      </c>
      <c r="D445" s="1">
        <v>5</v>
      </c>
      <c r="E445" s="1" t="s">
        <v>461</v>
      </c>
      <c r="F445" s="1">
        <v>964.96277139082167</v>
      </c>
      <c r="G445" s="2">
        <v>2705494.9095138572</v>
      </c>
      <c r="H445" s="1" t="s">
        <v>467</v>
      </c>
      <c r="I445" s="3" cm="1">
        <f t="array" ref="I445">_xlfn.IFS(Tabla1[[#This Row],[Consumo_kWh_Mensual]]&lt;$B$5,NA(),Tabla1[[#This Row],[Consumo_kWh_Mensual]]&gt;$B$6,NA(),Tabla1[[#This Row],[Consumo_kWh_Mensual]]&lt;$B$6,Tabla1[[#This Row],[Consumo_kWh_Mensual]])</f>
        <v>4363.7014669578339</v>
      </c>
      <c r="J445" s="3" cm="1">
        <f t="array" ref="J445">_xlfn.IFS(Tabla1[[#This Row],[Area_m2]]&lt;$C$5,NA(),Tabla1[[#This Row],[Area_m2]]&gt;$C$6,NA(),Tabla1[[#This Row],[Area_m2]]&lt;$C$6,Tabla1[[#This Row],[Area_m2]])</f>
        <v>964.96277139082167</v>
      </c>
      <c r="K445" s="2" cm="1">
        <f t="array" ref="K445">_xlfn.IFS(Tabla1[[#This Row],[Factura_Mensual_COP]]&lt;$D$5,NA(),Tabla1[[#This Row],[Factura_Mensual_COP]]&gt;$D$6,NA(),Tabla1[[#This Row],[Factura_Mensual_COP]]&lt;$D$6,Tabla1[[#This Row],[Factura_Mensual_COP]])</f>
        <v>2705494.9095138572</v>
      </c>
    </row>
    <row r="446" spans="1:11" x14ac:dyDescent="0.3">
      <c r="A446" s="1" t="s">
        <v>445</v>
      </c>
      <c r="B446" s="1" t="s">
        <v>460</v>
      </c>
      <c r="C446" s="3">
        <v>5361.1297692328526</v>
      </c>
      <c r="D446" s="1">
        <v>5</v>
      </c>
      <c r="E446" s="1" t="s">
        <v>462</v>
      </c>
      <c r="F446" s="1">
        <v>1850.420778545099</v>
      </c>
      <c r="G446" s="2">
        <v>3323900.4569243691</v>
      </c>
      <c r="H446" s="1" t="s">
        <v>467</v>
      </c>
      <c r="I446" s="3" cm="1">
        <f t="array" ref="I446">_xlfn.IFS(Tabla1[[#This Row],[Consumo_kWh_Mensual]]&lt;$B$5,NA(),Tabla1[[#This Row],[Consumo_kWh_Mensual]]&gt;$B$6,NA(),Tabla1[[#This Row],[Consumo_kWh_Mensual]]&lt;$B$6,Tabla1[[#This Row],[Consumo_kWh_Mensual]])</f>
        <v>5361.1297692328526</v>
      </c>
      <c r="J446" s="3" cm="1">
        <f t="array" ref="J446">_xlfn.IFS(Tabla1[[#This Row],[Area_m2]]&lt;$C$5,NA(),Tabla1[[#This Row],[Area_m2]]&gt;$C$6,NA(),Tabla1[[#This Row],[Area_m2]]&lt;$C$6,Tabla1[[#This Row],[Area_m2]])</f>
        <v>1850.420778545099</v>
      </c>
      <c r="K446" s="2" cm="1">
        <f t="array" ref="K446">_xlfn.IFS(Tabla1[[#This Row],[Factura_Mensual_COP]]&lt;$D$5,NA(),Tabla1[[#This Row],[Factura_Mensual_COP]]&gt;$D$6,NA(),Tabla1[[#This Row],[Factura_Mensual_COP]]&lt;$D$6,Tabla1[[#This Row],[Factura_Mensual_COP]])</f>
        <v>3323900.4569243691</v>
      </c>
    </row>
    <row r="447" spans="1:11" x14ac:dyDescent="0.3">
      <c r="A447" s="1" t="s">
        <v>446</v>
      </c>
      <c r="B447" s="1" t="s">
        <v>460</v>
      </c>
      <c r="C447" s="3">
        <v>6502.92840168765</v>
      </c>
      <c r="D447" s="1">
        <v>5</v>
      </c>
      <c r="E447" s="1" t="s">
        <v>464</v>
      </c>
      <c r="F447" s="1">
        <v>1251.2566717654699</v>
      </c>
      <c r="G447" s="2">
        <v>4031815.6090463428</v>
      </c>
      <c r="H447" s="1" t="s">
        <v>467</v>
      </c>
      <c r="I447" s="3" cm="1">
        <f t="array" ref="I447">_xlfn.IFS(Tabla1[[#This Row],[Consumo_kWh_Mensual]]&lt;$B$5,NA(),Tabla1[[#This Row],[Consumo_kWh_Mensual]]&gt;$B$6,NA(),Tabla1[[#This Row],[Consumo_kWh_Mensual]]&lt;$B$6,Tabla1[[#This Row],[Consumo_kWh_Mensual]])</f>
        <v>6502.92840168765</v>
      </c>
      <c r="J447" s="3" cm="1">
        <f t="array" ref="J447">_xlfn.IFS(Tabla1[[#This Row],[Area_m2]]&lt;$C$5,NA(),Tabla1[[#This Row],[Area_m2]]&gt;$C$6,NA(),Tabla1[[#This Row],[Area_m2]]&lt;$C$6,Tabla1[[#This Row],[Area_m2]])</f>
        <v>1251.2566717654699</v>
      </c>
      <c r="K447" s="2" cm="1">
        <f t="array" ref="K447">_xlfn.IFS(Tabla1[[#This Row],[Factura_Mensual_COP]]&lt;$D$5,NA(),Tabla1[[#This Row],[Factura_Mensual_COP]]&gt;$D$6,NA(),Tabla1[[#This Row],[Factura_Mensual_COP]]&lt;$D$6,Tabla1[[#This Row],[Factura_Mensual_COP]])</f>
        <v>4031815.6090463428</v>
      </c>
    </row>
    <row r="448" spans="1:11" x14ac:dyDescent="0.3">
      <c r="A448" s="1" t="s">
        <v>447</v>
      </c>
      <c r="B448" s="1" t="s">
        <v>460</v>
      </c>
      <c r="C448" s="3">
        <v>6990.2141300629864</v>
      </c>
      <c r="D448" s="1">
        <v>6</v>
      </c>
      <c r="E448" s="1" t="s">
        <v>462</v>
      </c>
      <c r="F448" s="1">
        <v>1261.7566609012781</v>
      </c>
      <c r="G448" s="2">
        <v>4333932.7606390519</v>
      </c>
      <c r="H448" s="1" t="s">
        <v>467</v>
      </c>
      <c r="I448" s="3" cm="1">
        <f t="array" ref="I448">_xlfn.IFS(Tabla1[[#This Row],[Consumo_kWh_Mensual]]&lt;$B$5,NA(),Tabla1[[#This Row],[Consumo_kWh_Mensual]]&gt;$B$6,NA(),Tabla1[[#This Row],[Consumo_kWh_Mensual]]&lt;$B$6,Tabla1[[#This Row],[Consumo_kWh_Mensual]])</f>
        <v>6990.2141300629864</v>
      </c>
      <c r="J448" s="3" cm="1">
        <f t="array" ref="J448">_xlfn.IFS(Tabla1[[#This Row],[Area_m2]]&lt;$C$5,NA(),Tabla1[[#This Row],[Area_m2]]&gt;$C$6,NA(),Tabla1[[#This Row],[Area_m2]]&lt;$C$6,Tabla1[[#This Row],[Area_m2]])</f>
        <v>1261.7566609012781</v>
      </c>
      <c r="K448" s="2" cm="1">
        <f t="array" ref="K448">_xlfn.IFS(Tabla1[[#This Row],[Factura_Mensual_COP]]&lt;$D$5,NA(),Tabla1[[#This Row],[Factura_Mensual_COP]]&gt;$D$6,NA(),Tabla1[[#This Row],[Factura_Mensual_COP]]&lt;$D$6,Tabla1[[#This Row],[Factura_Mensual_COP]])</f>
        <v>4333932.7606390519</v>
      </c>
    </row>
    <row r="449" spans="1:11" x14ac:dyDescent="0.3">
      <c r="A449" s="1" t="s">
        <v>448</v>
      </c>
      <c r="B449" s="1" t="s">
        <v>460</v>
      </c>
      <c r="C449" s="3">
        <v>6931.9737107029077</v>
      </c>
      <c r="D449" s="1">
        <v>5</v>
      </c>
      <c r="E449" s="1" t="s">
        <v>464</v>
      </c>
      <c r="F449" s="1">
        <v>1094.2970097286141</v>
      </c>
      <c r="G449" s="2">
        <v>4297823.7006358029</v>
      </c>
      <c r="H449" s="1" t="s">
        <v>467</v>
      </c>
      <c r="I449" s="3" cm="1">
        <f t="array" ref="I449">_xlfn.IFS(Tabla1[[#This Row],[Consumo_kWh_Mensual]]&lt;$B$5,NA(),Tabla1[[#This Row],[Consumo_kWh_Mensual]]&gt;$B$6,NA(),Tabla1[[#This Row],[Consumo_kWh_Mensual]]&lt;$B$6,Tabla1[[#This Row],[Consumo_kWh_Mensual]])</f>
        <v>6931.9737107029077</v>
      </c>
      <c r="J449" s="3" cm="1">
        <f t="array" ref="J449">_xlfn.IFS(Tabla1[[#This Row],[Area_m2]]&lt;$C$5,NA(),Tabla1[[#This Row],[Area_m2]]&gt;$C$6,NA(),Tabla1[[#This Row],[Area_m2]]&lt;$C$6,Tabla1[[#This Row],[Area_m2]])</f>
        <v>1094.2970097286141</v>
      </c>
      <c r="K449" s="2" cm="1">
        <f t="array" ref="K449">_xlfn.IFS(Tabla1[[#This Row],[Factura_Mensual_COP]]&lt;$D$5,NA(),Tabla1[[#This Row],[Factura_Mensual_COP]]&gt;$D$6,NA(),Tabla1[[#This Row],[Factura_Mensual_COP]]&lt;$D$6,Tabla1[[#This Row],[Factura_Mensual_COP]])</f>
        <v>4297823.7006358029</v>
      </c>
    </row>
    <row r="450" spans="1:11" x14ac:dyDescent="0.3">
      <c r="A450" s="1" t="s">
        <v>449</v>
      </c>
      <c r="B450" s="1" t="s">
        <v>460</v>
      </c>
      <c r="C450" s="3">
        <v>6138.8164998797492</v>
      </c>
      <c r="D450" s="1">
        <v>5</v>
      </c>
      <c r="E450" s="1" t="s">
        <v>464</v>
      </c>
      <c r="F450" s="1">
        <v>1345.971573593828</v>
      </c>
      <c r="G450" s="2">
        <v>3806066.2299254439</v>
      </c>
      <c r="H450" s="1" t="s">
        <v>467</v>
      </c>
      <c r="I450" s="3" cm="1">
        <f t="array" ref="I450">_xlfn.IFS(Tabla1[[#This Row],[Consumo_kWh_Mensual]]&lt;$B$5,NA(),Tabla1[[#This Row],[Consumo_kWh_Mensual]]&gt;$B$6,NA(),Tabla1[[#This Row],[Consumo_kWh_Mensual]]&lt;$B$6,Tabla1[[#This Row],[Consumo_kWh_Mensual]])</f>
        <v>6138.8164998797492</v>
      </c>
      <c r="J450" s="3" cm="1">
        <f t="array" ref="J450">_xlfn.IFS(Tabla1[[#This Row],[Area_m2]]&lt;$C$5,NA(),Tabla1[[#This Row],[Area_m2]]&gt;$C$6,NA(),Tabla1[[#This Row],[Area_m2]]&lt;$C$6,Tabla1[[#This Row],[Area_m2]])</f>
        <v>1345.971573593828</v>
      </c>
      <c r="K450" s="2" cm="1">
        <f t="array" ref="K450">_xlfn.IFS(Tabla1[[#This Row],[Factura_Mensual_COP]]&lt;$D$5,NA(),Tabla1[[#This Row],[Factura_Mensual_COP]]&gt;$D$6,NA(),Tabla1[[#This Row],[Factura_Mensual_COP]]&lt;$D$6,Tabla1[[#This Row],[Factura_Mensual_COP]])</f>
        <v>3806066.2299254439</v>
      </c>
    </row>
    <row r="451" spans="1:11" x14ac:dyDescent="0.3">
      <c r="A451" s="1" t="s">
        <v>450</v>
      </c>
      <c r="B451" s="1" t="s">
        <v>460</v>
      </c>
      <c r="C451" s="3">
        <v>6794.9472299684767</v>
      </c>
      <c r="D451" s="1">
        <v>5</v>
      </c>
      <c r="E451" s="1" t="s">
        <v>464</v>
      </c>
      <c r="F451" s="1">
        <v>1047.5542739201539</v>
      </c>
      <c r="G451" s="2">
        <v>4212867.2825804558</v>
      </c>
      <c r="H451" s="1" t="s">
        <v>467</v>
      </c>
      <c r="I451" s="3" cm="1">
        <f t="array" ref="I451">_xlfn.IFS(Tabla1[[#This Row],[Consumo_kWh_Mensual]]&lt;$B$5,NA(),Tabla1[[#This Row],[Consumo_kWh_Mensual]]&gt;$B$6,NA(),Tabla1[[#This Row],[Consumo_kWh_Mensual]]&lt;$B$6,Tabla1[[#This Row],[Consumo_kWh_Mensual]])</f>
        <v>6794.9472299684767</v>
      </c>
      <c r="J451" s="3" cm="1">
        <f t="array" ref="J451">_xlfn.IFS(Tabla1[[#This Row],[Area_m2]]&lt;$C$5,NA(),Tabla1[[#This Row],[Area_m2]]&gt;$C$6,NA(),Tabla1[[#This Row],[Area_m2]]&lt;$C$6,Tabla1[[#This Row],[Area_m2]])</f>
        <v>1047.5542739201539</v>
      </c>
      <c r="K451" s="2" cm="1">
        <f t="array" ref="K451">_xlfn.IFS(Tabla1[[#This Row],[Factura_Mensual_COP]]&lt;$D$5,NA(),Tabla1[[#This Row],[Factura_Mensual_COP]]&gt;$D$6,NA(),Tabla1[[#This Row],[Factura_Mensual_COP]]&lt;$D$6,Tabla1[[#This Row],[Factura_Mensual_COP]])</f>
        <v>4212867.2825804558</v>
      </c>
    </row>
    <row r="452" spans="1:11" x14ac:dyDescent="0.3">
      <c r="A452" s="1" t="s">
        <v>451</v>
      </c>
      <c r="B452" s="1" t="s">
        <v>460</v>
      </c>
      <c r="C452" s="3">
        <v>3822.6525303766398</v>
      </c>
      <c r="D452" s="1">
        <v>6</v>
      </c>
      <c r="E452" s="1" t="s">
        <v>465</v>
      </c>
      <c r="F452" s="1">
        <v>1362.070108460965</v>
      </c>
      <c r="G452" s="2">
        <v>2370044.5688335169</v>
      </c>
      <c r="H452" s="1" t="s">
        <v>467</v>
      </c>
      <c r="I452" s="3" cm="1">
        <f t="array" ref="I452">_xlfn.IFS(Tabla1[[#This Row],[Consumo_kWh_Mensual]]&lt;$B$5,NA(),Tabla1[[#This Row],[Consumo_kWh_Mensual]]&gt;$B$6,NA(),Tabla1[[#This Row],[Consumo_kWh_Mensual]]&lt;$B$6,Tabla1[[#This Row],[Consumo_kWh_Mensual]])</f>
        <v>3822.6525303766398</v>
      </c>
      <c r="J452" s="3" cm="1">
        <f t="array" ref="J452">_xlfn.IFS(Tabla1[[#This Row],[Area_m2]]&lt;$C$5,NA(),Tabla1[[#This Row],[Area_m2]]&gt;$C$6,NA(),Tabla1[[#This Row],[Area_m2]]&lt;$C$6,Tabla1[[#This Row],[Area_m2]])</f>
        <v>1362.070108460965</v>
      </c>
      <c r="K452" s="2" cm="1">
        <f t="array" ref="K452">_xlfn.IFS(Tabla1[[#This Row],[Factura_Mensual_COP]]&lt;$D$5,NA(),Tabla1[[#This Row],[Factura_Mensual_COP]]&gt;$D$6,NA(),Tabla1[[#This Row],[Factura_Mensual_COP]]&lt;$D$6,Tabla1[[#This Row],[Factura_Mensual_COP]])</f>
        <v>2370044.5688335169</v>
      </c>
    </row>
    <row r="453" spans="1:11" x14ac:dyDescent="0.3">
      <c r="A453" s="1" t="s">
        <v>452</v>
      </c>
      <c r="B453" s="1" t="s">
        <v>460</v>
      </c>
      <c r="C453" s="3">
        <v>6689.5502914934086</v>
      </c>
      <c r="D453" s="1">
        <v>6</v>
      </c>
      <c r="E453" s="1" t="s">
        <v>462</v>
      </c>
      <c r="F453" s="1">
        <v>1396.008295116276</v>
      </c>
      <c r="G453" s="2">
        <v>4147521.180725913</v>
      </c>
      <c r="H453" s="1" t="s">
        <v>467</v>
      </c>
      <c r="I453" s="3" cm="1">
        <f t="array" ref="I453">_xlfn.IFS(Tabla1[[#This Row],[Consumo_kWh_Mensual]]&lt;$B$5,NA(),Tabla1[[#This Row],[Consumo_kWh_Mensual]]&gt;$B$6,NA(),Tabla1[[#This Row],[Consumo_kWh_Mensual]]&lt;$B$6,Tabla1[[#This Row],[Consumo_kWh_Mensual]])</f>
        <v>6689.5502914934086</v>
      </c>
      <c r="J453" s="3" cm="1">
        <f t="array" ref="J453">_xlfn.IFS(Tabla1[[#This Row],[Area_m2]]&lt;$C$5,NA(),Tabla1[[#This Row],[Area_m2]]&gt;$C$6,NA(),Tabla1[[#This Row],[Area_m2]]&lt;$C$6,Tabla1[[#This Row],[Area_m2]])</f>
        <v>1396.008295116276</v>
      </c>
      <c r="K453" s="2" cm="1">
        <f t="array" ref="K453">_xlfn.IFS(Tabla1[[#This Row],[Factura_Mensual_COP]]&lt;$D$5,NA(),Tabla1[[#This Row],[Factura_Mensual_COP]]&gt;$D$6,NA(),Tabla1[[#This Row],[Factura_Mensual_COP]]&lt;$D$6,Tabla1[[#This Row],[Factura_Mensual_COP]])</f>
        <v>4147521.180725913</v>
      </c>
    </row>
    <row r="454" spans="1:11" x14ac:dyDescent="0.3">
      <c r="A454" s="1" t="s">
        <v>453</v>
      </c>
      <c r="B454" s="1" t="s">
        <v>460</v>
      </c>
      <c r="C454" s="3">
        <v>7590.4457768501079</v>
      </c>
      <c r="D454" s="1">
        <v>6</v>
      </c>
      <c r="E454" s="1" t="s">
        <v>462</v>
      </c>
      <c r="F454" s="1">
        <v>1100.090953596349</v>
      </c>
      <c r="G454" s="2">
        <v>4706076.3816470671</v>
      </c>
      <c r="H454" s="1" t="s">
        <v>467</v>
      </c>
      <c r="I454" s="3" cm="1">
        <f t="array" ref="I454">_xlfn.IFS(Tabla1[[#This Row],[Consumo_kWh_Mensual]]&lt;$B$5,NA(),Tabla1[[#This Row],[Consumo_kWh_Mensual]]&gt;$B$6,NA(),Tabla1[[#This Row],[Consumo_kWh_Mensual]]&lt;$B$6,Tabla1[[#This Row],[Consumo_kWh_Mensual]])</f>
        <v>7590.4457768501079</v>
      </c>
      <c r="J454" s="3" cm="1">
        <f t="array" ref="J454">_xlfn.IFS(Tabla1[[#This Row],[Area_m2]]&lt;$C$5,NA(),Tabla1[[#This Row],[Area_m2]]&gt;$C$6,NA(),Tabla1[[#This Row],[Area_m2]]&lt;$C$6,Tabla1[[#This Row],[Area_m2]])</f>
        <v>1100.090953596349</v>
      </c>
      <c r="K454" s="2" cm="1">
        <f t="array" ref="K454">_xlfn.IFS(Tabla1[[#This Row],[Factura_Mensual_COP]]&lt;$D$5,NA(),Tabla1[[#This Row],[Factura_Mensual_COP]]&gt;$D$6,NA(),Tabla1[[#This Row],[Factura_Mensual_COP]]&lt;$D$6,Tabla1[[#This Row],[Factura_Mensual_COP]])</f>
        <v>4706076.3816470671</v>
      </c>
    </row>
    <row r="455" spans="1:11" x14ac:dyDescent="0.3">
      <c r="A455" s="1" t="s">
        <v>454</v>
      </c>
      <c r="B455" s="1" t="s">
        <v>460</v>
      </c>
      <c r="C455" s="3">
        <v>5590.8679598542294</v>
      </c>
      <c r="D455" s="1">
        <v>4</v>
      </c>
      <c r="E455" s="1" t="s">
        <v>461</v>
      </c>
      <c r="F455" s="1">
        <v>981.24364808593873</v>
      </c>
      <c r="G455" s="2">
        <v>3466338.135109622</v>
      </c>
      <c r="H455" s="1" t="s">
        <v>467</v>
      </c>
      <c r="I455" s="3" cm="1">
        <f t="array" ref="I455">_xlfn.IFS(Tabla1[[#This Row],[Consumo_kWh_Mensual]]&lt;$B$5,NA(),Tabla1[[#This Row],[Consumo_kWh_Mensual]]&gt;$B$6,NA(),Tabla1[[#This Row],[Consumo_kWh_Mensual]]&lt;$B$6,Tabla1[[#This Row],[Consumo_kWh_Mensual]])</f>
        <v>5590.8679598542294</v>
      </c>
      <c r="J455" s="3" cm="1">
        <f t="array" ref="J455">_xlfn.IFS(Tabla1[[#This Row],[Area_m2]]&lt;$C$5,NA(),Tabla1[[#This Row],[Area_m2]]&gt;$C$6,NA(),Tabla1[[#This Row],[Area_m2]]&lt;$C$6,Tabla1[[#This Row],[Area_m2]])</f>
        <v>981.24364808593873</v>
      </c>
      <c r="K455" s="2" cm="1">
        <f t="array" ref="K455">_xlfn.IFS(Tabla1[[#This Row],[Factura_Mensual_COP]]&lt;$D$5,NA(),Tabla1[[#This Row],[Factura_Mensual_COP]]&gt;$D$6,NA(),Tabla1[[#This Row],[Factura_Mensual_COP]]&lt;$D$6,Tabla1[[#This Row],[Factura_Mensual_COP]])</f>
        <v>3466338.135109622</v>
      </c>
    </row>
    <row r="456" spans="1:11" x14ac:dyDescent="0.3">
      <c r="A456" s="1" t="s">
        <v>455</v>
      </c>
      <c r="B456" s="1" t="s">
        <v>460</v>
      </c>
      <c r="C456" s="3">
        <v>4375.7089959047889</v>
      </c>
      <c r="D456" s="1">
        <v>5</v>
      </c>
      <c r="E456" s="1" t="s">
        <v>463</v>
      </c>
      <c r="F456" s="1">
        <v>904.80448433741526</v>
      </c>
      <c r="G456" s="2">
        <v>2712939.5774609689</v>
      </c>
      <c r="H456" s="1" t="s">
        <v>467</v>
      </c>
      <c r="I456" s="3" cm="1">
        <f t="array" ref="I456">_xlfn.IFS(Tabla1[[#This Row],[Consumo_kWh_Mensual]]&lt;$B$5,NA(),Tabla1[[#This Row],[Consumo_kWh_Mensual]]&gt;$B$6,NA(),Tabla1[[#This Row],[Consumo_kWh_Mensual]]&lt;$B$6,Tabla1[[#This Row],[Consumo_kWh_Mensual]])</f>
        <v>4375.7089959047889</v>
      </c>
      <c r="J456" s="3" cm="1">
        <f t="array" ref="J456">_xlfn.IFS(Tabla1[[#This Row],[Area_m2]]&lt;$C$5,NA(),Tabla1[[#This Row],[Area_m2]]&gt;$C$6,NA(),Tabla1[[#This Row],[Area_m2]]&lt;$C$6,Tabla1[[#This Row],[Area_m2]])</f>
        <v>904.80448433741526</v>
      </c>
      <c r="K456" s="2" cm="1">
        <f t="array" ref="K456">_xlfn.IFS(Tabla1[[#This Row],[Factura_Mensual_COP]]&lt;$D$5,NA(),Tabla1[[#This Row],[Factura_Mensual_COP]]&gt;$D$6,NA(),Tabla1[[#This Row],[Factura_Mensual_COP]]&lt;$D$6,Tabla1[[#This Row],[Factura_Mensual_COP]])</f>
        <v>2712939.5774609689</v>
      </c>
    </row>
    <row r="457" spans="1:11" x14ac:dyDescent="0.3">
      <c r="A457" s="1" t="s">
        <v>456</v>
      </c>
      <c r="B457" s="1" t="s">
        <v>460</v>
      </c>
      <c r="C457" s="3">
        <v>7688.2338661409494</v>
      </c>
      <c r="D457" s="1">
        <v>4</v>
      </c>
      <c r="E457" s="1" t="s">
        <v>464</v>
      </c>
      <c r="F457" s="1">
        <v>1220.2750610100049</v>
      </c>
      <c r="G457" s="2">
        <v>4766704.9970073877</v>
      </c>
      <c r="H457" s="1" t="s">
        <v>467</v>
      </c>
      <c r="I457" s="3" cm="1">
        <f t="array" ref="I457">_xlfn.IFS(Tabla1[[#This Row],[Consumo_kWh_Mensual]]&lt;$B$5,NA(),Tabla1[[#This Row],[Consumo_kWh_Mensual]]&gt;$B$6,NA(),Tabla1[[#This Row],[Consumo_kWh_Mensual]]&lt;$B$6,Tabla1[[#This Row],[Consumo_kWh_Mensual]])</f>
        <v>7688.2338661409494</v>
      </c>
      <c r="J457" s="3" cm="1">
        <f t="array" ref="J457">_xlfn.IFS(Tabla1[[#This Row],[Area_m2]]&lt;$C$5,NA(),Tabla1[[#This Row],[Area_m2]]&gt;$C$6,NA(),Tabla1[[#This Row],[Area_m2]]&lt;$C$6,Tabla1[[#This Row],[Area_m2]])</f>
        <v>1220.2750610100049</v>
      </c>
      <c r="K457" s="2" cm="1">
        <f t="array" ref="K457">_xlfn.IFS(Tabla1[[#This Row],[Factura_Mensual_COP]]&lt;$D$5,NA(),Tabla1[[#This Row],[Factura_Mensual_COP]]&gt;$D$6,NA(),Tabla1[[#This Row],[Factura_Mensual_COP]]&lt;$D$6,Tabla1[[#This Row],[Factura_Mensual_COP]])</f>
        <v>4766704.9970073877</v>
      </c>
    </row>
    <row r="458" spans="1:11" x14ac:dyDescent="0.3">
      <c r="A458" s="1" t="s">
        <v>457</v>
      </c>
      <c r="B458" s="1" t="s">
        <v>460</v>
      </c>
      <c r="C458" s="3">
        <v>7791.9733958545921</v>
      </c>
      <c r="D458" s="1">
        <v>5</v>
      </c>
      <c r="E458" s="1" t="s">
        <v>464</v>
      </c>
      <c r="F458" s="1">
        <v>1671.6536615223531</v>
      </c>
      <c r="G458" s="2">
        <v>4831023.5054298472</v>
      </c>
      <c r="H458" s="1" t="s">
        <v>467</v>
      </c>
      <c r="I458" s="3" cm="1">
        <f t="array" ref="I458">_xlfn.IFS(Tabla1[[#This Row],[Consumo_kWh_Mensual]]&lt;$B$5,NA(),Tabla1[[#This Row],[Consumo_kWh_Mensual]]&gt;$B$6,NA(),Tabla1[[#This Row],[Consumo_kWh_Mensual]]&lt;$B$6,Tabla1[[#This Row],[Consumo_kWh_Mensual]])</f>
        <v>7791.9733958545921</v>
      </c>
      <c r="J458" s="3" cm="1">
        <f t="array" ref="J458">_xlfn.IFS(Tabla1[[#This Row],[Area_m2]]&lt;$C$5,NA(),Tabla1[[#This Row],[Area_m2]]&gt;$C$6,NA(),Tabla1[[#This Row],[Area_m2]]&lt;$C$6,Tabla1[[#This Row],[Area_m2]])</f>
        <v>1671.6536615223531</v>
      </c>
      <c r="K458" s="2" cm="1">
        <f t="array" ref="K458">_xlfn.IFS(Tabla1[[#This Row],[Factura_Mensual_COP]]&lt;$D$5,NA(),Tabla1[[#This Row],[Factura_Mensual_COP]]&gt;$D$6,NA(),Tabla1[[#This Row],[Factura_Mensual_COP]]&lt;$D$6,Tabla1[[#This Row],[Factura_Mensual_COP]])</f>
        <v>4831023.5054298472</v>
      </c>
    </row>
    <row r="459" spans="1:11" x14ac:dyDescent="0.3">
      <c r="A459" s="1" t="s">
        <v>415</v>
      </c>
      <c r="B459" s="1" t="s">
        <v>460</v>
      </c>
      <c r="C459" s="3">
        <v>91704.099040270026</v>
      </c>
      <c r="D459" s="1">
        <v>5</v>
      </c>
      <c r="E459" s="1" t="s">
        <v>464</v>
      </c>
      <c r="F459" s="1">
        <v>1103.991955529965</v>
      </c>
      <c r="G459" s="2">
        <v>56856541.40496742</v>
      </c>
      <c r="H459" s="1" t="s">
        <v>467</v>
      </c>
      <c r="I459" s="3" t="e" cm="1">
        <f t="array" ref="I459">_xlfn.IFS(Tabla1[[#This Row],[Consumo_kWh_Mensual]]&lt;$B$5,NA(),Tabla1[[#This Row],[Consumo_kWh_Mensual]]&gt;$B$6,NA(),Tabla1[[#This Row],[Consumo_kWh_Mensual]]&lt;$B$6,Tabla1[[#This Row],[Consumo_kWh_Mensual]])</f>
        <v>#N/A</v>
      </c>
      <c r="J459" s="3" cm="1">
        <f t="array" ref="J459">_xlfn.IFS(Tabla1[[#This Row],[Area_m2]]&lt;$C$5,NA(),Tabla1[[#This Row],[Area_m2]]&gt;$C$6,NA(),Tabla1[[#This Row],[Area_m2]]&lt;$C$6,Tabla1[[#This Row],[Area_m2]])</f>
        <v>1103.991955529965</v>
      </c>
      <c r="K459" s="2" t="e" cm="1">
        <f t="array" ref="K459">_xlfn.IFS(Tabla1[[#This Row],[Factura_Mensual_COP]]&lt;$D$5,NA(),Tabla1[[#This Row],[Factura_Mensual_COP]]&gt;$D$6,NA(),Tabla1[[#This Row],[Factura_Mensual_COP]]&lt;$D$6,Tabla1[[#This Row],[Factura_Mensual_COP]])</f>
        <v>#N/A</v>
      </c>
    </row>
    <row r="460" spans="1:11" x14ac:dyDescent="0.3">
      <c r="A460" s="1" t="s">
        <v>452</v>
      </c>
      <c r="B460" s="1" t="s">
        <v>460</v>
      </c>
      <c r="C460" s="3">
        <v>60205.95262344068</v>
      </c>
      <c r="D460" s="1">
        <v>6</v>
      </c>
      <c r="E460" s="1" t="s">
        <v>462</v>
      </c>
      <c r="F460" s="1">
        <v>1396.008295116276</v>
      </c>
      <c r="G460" s="2">
        <v>37327690.626533233</v>
      </c>
      <c r="H460" s="1" t="s">
        <v>467</v>
      </c>
      <c r="I460" s="3" t="e" cm="1">
        <f t="array" ref="I460">_xlfn.IFS(Tabla1[[#This Row],[Consumo_kWh_Mensual]]&lt;$B$5,NA(),Tabla1[[#This Row],[Consumo_kWh_Mensual]]&gt;$B$6,NA(),Tabla1[[#This Row],[Consumo_kWh_Mensual]]&lt;$B$6,Tabla1[[#This Row],[Consumo_kWh_Mensual]])</f>
        <v>#N/A</v>
      </c>
      <c r="J460" s="3" cm="1">
        <f t="array" ref="J460">_xlfn.IFS(Tabla1[[#This Row],[Area_m2]]&lt;$C$5,NA(),Tabla1[[#This Row],[Area_m2]]&gt;$C$6,NA(),Tabla1[[#This Row],[Area_m2]]&lt;$C$6,Tabla1[[#This Row],[Area_m2]])</f>
        <v>1396.008295116276</v>
      </c>
      <c r="K460" s="2" t="e" cm="1">
        <f t="array" ref="K460">_xlfn.IFS(Tabla1[[#This Row],[Factura_Mensual_COP]]&lt;$D$5,NA(),Tabla1[[#This Row],[Factura_Mensual_COP]]&gt;$D$6,NA(),Tabla1[[#This Row],[Factura_Mensual_COP]]&lt;$D$6,Tabla1[[#This Row],[Factura_Mensual_COP]])</f>
        <v>#N/A</v>
      </c>
    </row>
    <row r="461" spans="1:11" x14ac:dyDescent="0.3">
      <c r="A461" s="1" t="s">
        <v>125</v>
      </c>
      <c r="B461" s="1" t="s">
        <v>458</v>
      </c>
      <c r="C461" s="3">
        <v>891.25509371025737</v>
      </c>
      <c r="D461" s="1">
        <v>2</v>
      </c>
      <c r="E461" s="1" t="s">
        <v>462</v>
      </c>
      <c r="F461" s="1">
        <v>93.593193383268371</v>
      </c>
      <c r="G461" s="2">
        <v>552578.15810035961</v>
      </c>
      <c r="H461" s="1" t="s">
        <v>466</v>
      </c>
      <c r="I461" s="3" cm="1">
        <f t="array" ref="I461">_xlfn.IFS(Tabla1[[#This Row],[Consumo_kWh_Mensual]]&lt;$B$5,NA(),Tabla1[[#This Row],[Consumo_kWh_Mensual]]&gt;$B$6,NA(),Tabla1[[#This Row],[Consumo_kWh_Mensual]]&lt;$B$6,Tabla1[[#This Row],[Consumo_kWh_Mensual]])</f>
        <v>891.25509371025737</v>
      </c>
      <c r="J461" s="3" cm="1">
        <f t="array" ref="J461">_xlfn.IFS(Tabla1[[#This Row],[Area_m2]]&lt;$C$5,NA(),Tabla1[[#This Row],[Area_m2]]&gt;$C$6,NA(),Tabla1[[#This Row],[Area_m2]]&lt;$C$6,Tabla1[[#This Row],[Area_m2]])</f>
        <v>93.593193383268371</v>
      </c>
      <c r="K461" s="2" cm="1">
        <f t="array" ref="K461">_xlfn.IFS(Tabla1[[#This Row],[Factura_Mensual_COP]]&lt;$D$5,NA(),Tabla1[[#This Row],[Factura_Mensual_COP]]&gt;$D$6,NA(),Tabla1[[#This Row],[Factura_Mensual_COP]]&lt;$D$6,Tabla1[[#This Row],[Factura_Mensual_COP]])</f>
        <v>552578.15810035961</v>
      </c>
    </row>
    <row r="462" spans="1:11" x14ac:dyDescent="0.3">
      <c r="A462" s="1" t="s">
        <v>38</v>
      </c>
      <c r="B462" s="1" t="s">
        <v>458</v>
      </c>
      <c r="C462" s="3">
        <v>2190.629151368988</v>
      </c>
      <c r="D462" s="1">
        <v>4</v>
      </c>
      <c r="E462" s="1" t="s">
        <v>465</v>
      </c>
      <c r="F462" s="1">
        <v>50.729701037357628</v>
      </c>
      <c r="G462" s="2">
        <v>1358190.0738487721</v>
      </c>
      <c r="H462" s="1" t="s">
        <v>466</v>
      </c>
      <c r="I462" s="3" cm="1">
        <f t="array" ref="I462">_xlfn.IFS(Tabla1[[#This Row],[Consumo_kWh_Mensual]]&lt;$B$5,NA(),Tabla1[[#This Row],[Consumo_kWh_Mensual]]&gt;$B$6,NA(),Tabla1[[#This Row],[Consumo_kWh_Mensual]]&lt;$B$6,Tabla1[[#This Row],[Consumo_kWh_Mensual]])</f>
        <v>2190.629151368988</v>
      </c>
      <c r="J462" s="3" cm="1">
        <f t="array" ref="J462">_xlfn.IFS(Tabla1[[#This Row],[Area_m2]]&lt;$C$5,NA(),Tabla1[[#This Row],[Area_m2]]&gt;$C$6,NA(),Tabla1[[#This Row],[Area_m2]]&lt;$C$6,Tabla1[[#This Row],[Area_m2]])</f>
        <v>50.729701037357628</v>
      </c>
      <c r="K462" s="2" cm="1">
        <f t="array" ref="K462">_xlfn.IFS(Tabla1[[#This Row],[Factura_Mensual_COP]]&lt;$D$5,NA(),Tabla1[[#This Row],[Factura_Mensual_COP]]&gt;$D$6,NA(),Tabla1[[#This Row],[Factura_Mensual_COP]]&lt;$D$6,Tabla1[[#This Row],[Factura_Mensual_COP]])</f>
        <v>1358190.0738487721</v>
      </c>
    </row>
    <row r="463" spans="1:11" x14ac:dyDescent="0.3">
      <c r="A463" s="1" t="s">
        <v>423</v>
      </c>
      <c r="B463" s="1" t="s">
        <v>460</v>
      </c>
      <c r="C463" s="3">
        <v>68347.331807776427</v>
      </c>
      <c r="D463" s="1">
        <v>6</v>
      </c>
      <c r="E463" s="1" t="s">
        <v>464</v>
      </c>
      <c r="F463" s="1">
        <v>1022.386862541262</v>
      </c>
      <c r="G463" s="2">
        <v>42375345.720821388</v>
      </c>
      <c r="H463" s="1" t="s">
        <v>467</v>
      </c>
      <c r="I463" s="3" t="e" cm="1">
        <f t="array" ref="I463">_xlfn.IFS(Tabla1[[#This Row],[Consumo_kWh_Mensual]]&lt;$B$5,NA(),Tabla1[[#This Row],[Consumo_kWh_Mensual]]&gt;$B$6,NA(),Tabla1[[#This Row],[Consumo_kWh_Mensual]]&lt;$B$6,Tabla1[[#This Row],[Consumo_kWh_Mensual]])</f>
        <v>#N/A</v>
      </c>
      <c r="J463" s="3" cm="1">
        <f t="array" ref="J463">_xlfn.IFS(Tabla1[[#This Row],[Area_m2]]&lt;$C$5,NA(),Tabla1[[#This Row],[Area_m2]]&gt;$C$6,NA(),Tabla1[[#This Row],[Area_m2]]&lt;$C$6,Tabla1[[#This Row],[Area_m2]])</f>
        <v>1022.386862541262</v>
      </c>
      <c r="K463" s="2" t="e" cm="1">
        <f t="array" ref="K463">_xlfn.IFS(Tabla1[[#This Row],[Factura_Mensual_COP]]&lt;$D$5,NA(),Tabla1[[#This Row],[Factura_Mensual_COP]]&gt;$D$6,NA(),Tabla1[[#This Row],[Factura_Mensual_COP]]&lt;$D$6,Tabla1[[#This Row],[Factura_Mensual_COP]])</f>
        <v>#N/A</v>
      </c>
    </row>
    <row r="464" spans="1:11" x14ac:dyDescent="0.3">
      <c r="A464" s="1" t="s">
        <v>315</v>
      </c>
      <c r="B464" s="1" t="s">
        <v>460</v>
      </c>
      <c r="C464" s="3">
        <v>5795</v>
      </c>
      <c r="D464" s="1">
        <v>5</v>
      </c>
      <c r="E464" s="1" t="s">
        <v>465</v>
      </c>
      <c r="F464" s="1">
        <v>1591.838250489852</v>
      </c>
      <c r="G464" s="2">
        <v>3592900</v>
      </c>
      <c r="H464" s="1" t="s">
        <v>467</v>
      </c>
      <c r="I464" s="3" cm="1">
        <f t="array" ref="I464">_xlfn.IFS(Tabla1[[#This Row],[Consumo_kWh_Mensual]]&lt;$B$5,NA(),Tabla1[[#This Row],[Consumo_kWh_Mensual]]&gt;$B$6,NA(),Tabla1[[#This Row],[Consumo_kWh_Mensual]]&lt;$B$6,Tabla1[[#This Row],[Consumo_kWh_Mensual]])</f>
        <v>5795</v>
      </c>
      <c r="J464" s="3" cm="1">
        <f t="array" ref="J464">_xlfn.IFS(Tabla1[[#This Row],[Area_m2]]&lt;$C$5,NA(),Tabla1[[#This Row],[Area_m2]]&gt;$C$6,NA(),Tabla1[[#This Row],[Area_m2]]&lt;$C$6,Tabla1[[#This Row],[Area_m2]])</f>
        <v>1591.838250489852</v>
      </c>
      <c r="K464" s="2" cm="1">
        <f t="array" ref="K464">_xlfn.IFS(Tabla1[[#This Row],[Factura_Mensual_COP]]&lt;$D$5,NA(),Tabla1[[#This Row],[Factura_Mensual_COP]]&gt;$D$6,NA(),Tabla1[[#This Row],[Factura_Mensual_COP]]&lt;$D$6,Tabla1[[#This Row],[Factura_Mensual_COP]])</f>
        <v>3592900</v>
      </c>
    </row>
    <row r="465" spans="1:11" x14ac:dyDescent="0.3">
      <c r="A465" s="1" t="s">
        <v>225</v>
      </c>
      <c r="B465" s="1" t="s">
        <v>459</v>
      </c>
      <c r="C465" s="3">
        <v>6631.43649069615</v>
      </c>
      <c r="D465" s="1">
        <v>5</v>
      </c>
      <c r="E465" s="1" t="s">
        <v>463</v>
      </c>
      <c r="F465" s="1">
        <v>266.54855727925832</v>
      </c>
      <c r="G465" s="2">
        <v>4111490.6242316128</v>
      </c>
      <c r="H465" s="1" t="s">
        <v>467</v>
      </c>
      <c r="I465" s="3" cm="1">
        <f t="array" ref="I465">_xlfn.IFS(Tabla1[[#This Row],[Consumo_kWh_Mensual]]&lt;$B$5,NA(),Tabla1[[#This Row],[Consumo_kWh_Mensual]]&gt;$B$6,NA(),Tabla1[[#This Row],[Consumo_kWh_Mensual]]&lt;$B$6,Tabla1[[#This Row],[Consumo_kWh_Mensual]])</f>
        <v>6631.43649069615</v>
      </c>
      <c r="J465" s="3" cm="1">
        <f t="array" ref="J465">_xlfn.IFS(Tabla1[[#This Row],[Area_m2]]&lt;$C$5,NA(),Tabla1[[#This Row],[Area_m2]]&gt;$C$6,NA(),Tabla1[[#This Row],[Area_m2]]&lt;$C$6,Tabla1[[#This Row],[Area_m2]])</f>
        <v>266.54855727925832</v>
      </c>
      <c r="K465" s="2" cm="1">
        <f t="array" ref="K465">_xlfn.IFS(Tabla1[[#This Row],[Factura_Mensual_COP]]&lt;$D$5,NA(),Tabla1[[#This Row],[Factura_Mensual_COP]]&gt;$D$6,NA(),Tabla1[[#This Row],[Factura_Mensual_COP]]&lt;$D$6,Tabla1[[#This Row],[Factura_Mensual_COP]])</f>
        <v>4111490.6242316128</v>
      </c>
    </row>
    <row r="466" spans="1:11" x14ac:dyDescent="0.3">
      <c r="A466" s="1" t="s">
        <v>58</v>
      </c>
      <c r="B466" s="1" t="s">
        <v>458</v>
      </c>
      <c r="C466" s="3">
        <v>931</v>
      </c>
      <c r="D466" s="1">
        <v>2</v>
      </c>
      <c r="E466" s="1" t="s">
        <v>463</v>
      </c>
      <c r="F466" s="1">
        <v>84.645073943220069</v>
      </c>
      <c r="G466" s="2">
        <v>577220</v>
      </c>
      <c r="H466" s="1" t="s">
        <v>466</v>
      </c>
      <c r="I466" s="3" cm="1">
        <f t="array" ref="I466">_xlfn.IFS(Tabla1[[#This Row],[Consumo_kWh_Mensual]]&lt;$B$5,NA(),Tabla1[[#This Row],[Consumo_kWh_Mensual]]&gt;$B$6,NA(),Tabla1[[#This Row],[Consumo_kWh_Mensual]]&lt;$B$6,Tabla1[[#This Row],[Consumo_kWh_Mensual]])</f>
        <v>931</v>
      </c>
      <c r="J466" s="3" cm="1">
        <f t="array" ref="J466">_xlfn.IFS(Tabla1[[#This Row],[Area_m2]]&lt;$C$5,NA(),Tabla1[[#This Row],[Area_m2]]&gt;$C$6,NA(),Tabla1[[#This Row],[Area_m2]]&lt;$C$6,Tabla1[[#This Row],[Area_m2]])</f>
        <v>84.645073943220069</v>
      </c>
      <c r="K466" s="2" cm="1">
        <f t="array" ref="K466">_xlfn.IFS(Tabla1[[#This Row],[Factura_Mensual_COP]]&lt;$D$5,NA(),Tabla1[[#This Row],[Factura_Mensual_COP]]&gt;$D$6,NA(),Tabla1[[#This Row],[Factura_Mensual_COP]]&lt;$D$6,Tabla1[[#This Row],[Factura_Mensual_COP]])</f>
        <v>577220</v>
      </c>
    </row>
    <row r="467" spans="1:11" x14ac:dyDescent="0.3">
      <c r="A467" s="1" t="s">
        <v>92</v>
      </c>
      <c r="B467" s="1" t="s">
        <v>458</v>
      </c>
      <c r="C467" s="3">
        <v>18418.812509940111</v>
      </c>
      <c r="D467" s="1">
        <v>5</v>
      </c>
      <c r="E467" s="1" t="s">
        <v>463</v>
      </c>
      <c r="F467" s="1">
        <v>72.293728062764799</v>
      </c>
      <c r="G467" s="2">
        <v>11419663.756162871</v>
      </c>
      <c r="H467" s="1" t="s">
        <v>466</v>
      </c>
      <c r="I467" s="3" t="e" cm="1">
        <f t="array" ref="I467">_xlfn.IFS(Tabla1[[#This Row],[Consumo_kWh_Mensual]]&lt;$B$5,NA(),Tabla1[[#This Row],[Consumo_kWh_Mensual]]&gt;$B$6,NA(),Tabla1[[#This Row],[Consumo_kWh_Mensual]]&lt;$B$6,Tabla1[[#This Row],[Consumo_kWh_Mensual]])</f>
        <v>#N/A</v>
      </c>
      <c r="J467" s="3" cm="1">
        <f t="array" ref="J467">_xlfn.IFS(Tabla1[[#This Row],[Area_m2]]&lt;$C$5,NA(),Tabla1[[#This Row],[Area_m2]]&gt;$C$6,NA(),Tabla1[[#This Row],[Area_m2]]&lt;$C$6,Tabla1[[#This Row],[Area_m2]])</f>
        <v>72.293728062764799</v>
      </c>
      <c r="K467" s="2" t="e" cm="1">
        <f t="array" ref="K467">_xlfn.IFS(Tabla1[[#This Row],[Factura_Mensual_COP]]&lt;$D$5,NA(),Tabla1[[#This Row],[Factura_Mensual_COP]]&gt;$D$6,NA(),Tabla1[[#This Row],[Factura_Mensual_COP]]&lt;$D$6,Tabla1[[#This Row],[Factura_Mensual_COP]])</f>
        <v>#N/A</v>
      </c>
    </row>
    <row r="468" spans="1:11" x14ac:dyDescent="0.3">
      <c r="A468" s="1" t="s">
        <v>368</v>
      </c>
      <c r="B468" s="1" t="s">
        <v>460</v>
      </c>
      <c r="C468" s="3">
        <v>9814</v>
      </c>
      <c r="D468" s="1">
        <v>5</v>
      </c>
      <c r="E468" s="1" t="s">
        <v>465</v>
      </c>
      <c r="F468" s="1">
        <v>1328.385177040878</v>
      </c>
      <c r="G468" s="2">
        <v>6084680</v>
      </c>
      <c r="H468" s="1" t="s">
        <v>467</v>
      </c>
      <c r="I468" s="3" cm="1">
        <f t="array" ref="I468">_xlfn.IFS(Tabla1[[#This Row],[Consumo_kWh_Mensual]]&lt;$B$5,NA(),Tabla1[[#This Row],[Consumo_kWh_Mensual]]&gt;$B$6,NA(),Tabla1[[#This Row],[Consumo_kWh_Mensual]]&lt;$B$6,Tabla1[[#This Row],[Consumo_kWh_Mensual]])</f>
        <v>9814</v>
      </c>
      <c r="J468" s="3" cm="1">
        <f t="array" ref="J468">_xlfn.IFS(Tabla1[[#This Row],[Area_m2]]&lt;$C$5,NA(),Tabla1[[#This Row],[Area_m2]]&gt;$C$6,NA(),Tabla1[[#This Row],[Area_m2]]&lt;$C$6,Tabla1[[#This Row],[Area_m2]])</f>
        <v>1328.385177040878</v>
      </c>
      <c r="K468" s="2" cm="1">
        <f t="array" ref="K468">_xlfn.IFS(Tabla1[[#This Row],[Factura_Mensual_COP]]&lt;$D$5,NA(),Tabla1[[#This Row],[Factura_Mensual_COP]]&gt;$D$6,NA(),Tabla1[[#This Row],[Factura_Mensual_COP]]&lt;$D$6,Tabla1[[#This Row],[Factura_Mensual_COP]])</f>
        <v>6084680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8047-3F56-4D34-8A72-41B7B0279C99}">
  <sheetPr>
    <pageSetUpPr fitToPage="1"/>
  </sheetPr>
  <dimension ref="A1"/>
  <sheetViews>
    <sheetView topLeftCell="A19" workbookViewId="0">
      <selection activeCell="K26" sqref="K26"/>
    </sheetView>
  </sheetViews>
  <sheetFormatPr baseColWidth="10" defaultRowHeight="14.4" x14ac:dyDescent="0.3"/>
  <sheetData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&amp;LELABORADO POR:
RAÚL VICUÑA&amp;C&amp;A&amp;R&amp;D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B1BF-1B2E-451F-8F0E-9371961300E2}">
  <sheetPr>
    <pageSetUpPr fitToPage="1"/>
  </sheetPr>
  <dimension ref="A1:I461"/>
  <sheetViews>
    <sheetView workbookViewId="0">
      <selection activeCell="L161" sqref="L161"/>
    </sheetView>
  </sheetViews>
  <sheetFormatPr baseColWidth="10" defaultRowHeight="14.4" x14ac:dyDescent="0.3"/>
  <cols>
    <col min="3" max="3" width="14.109375" customWidth="1"/>
    <col min="7" max="7" width="16" customWidth="1"/>
    <col min="8" max="8" width="12.21875" customWidth="1"/>
  </cols>
  <sheetData>
    <row r="1" spans="1:9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482</v>
      </c>
    </row>
    <row r="2" spans="1:9" hidden="1" x14ac:dyDescent="0.3">
      <c r="A2" s="1" t="s">
        <v>8</v>
      </c>
      <c r="B2" s="1" t="s">
        <v>458</v>
      </c>
      <c r="C2" s="10">
        <v>209.80284918067389</v>
      </c>
      <c r="D2" s="9">
        <v>4</v>
      </c>
      <c r="E2" s="9" t="s">
        <v>461</v>
      </c>
      <c r="F2" s="10">
        <v>77.234713976576302</v>
      </c>
      <c r="G2" s="10">
        <v>130077.76649201789</v>
      </c>
      <c r="H2" s="9" t="s">
        <v>466</v>
      </c>
      <c r="I2" s="9" t="str">
        <f>IF(COUNTIF(DATOS_LIMPIOS_ELECT[[#This Row],[ID_Cliente]:[Puede_Pagar_Solar]],NA()),"NO VALIDO","VALIDO")</f>
        <v>VALIDO</v>
      </c>
    </row>
    <row r="3" spans="1:9" hidden="1" x14ac:dyDescent="0.3">
      <c r="A3" s="1" t="s">
        <v>9</v>
      </c>
      <c r="B3" s="1" t="s">
        <v>458</v>
      </c>
      <c r="C3" s="10">
        <v>108.13161440676269</v>
      </c>
      <c r="D3" s="9">
        <v>1</v>
      </c>
      <c r="E3" s="9" t="s">
        <v>462</v>
      </c>
      <c r="F3" s="10">
        <v>122.8331686443322</v>
      </c>
      <c r="G3" s="10">
        <v>67041.600932192858</v>
      </c>
      <c r="H3" s="9" t="s">
        <v>466</v>
      </c>
      <c r="I3" s="9" t="str">
        <f>IF(COUNTIF(DATOS_LIMPIOS_ELECT[[#This Row],[ID_Cliente]:[Puede_Pagar_Solar]],NA()),"NO VALIDO","VALIDO")</f>
        <v>VALIDO</v>
      </c>
    </row>
    <row r="4" spans="1:9" hidden="1" x14ac:dyDescent="0.3">
      <c r="A4" s="1" t="s">
        <v>10</v>
      </c>
      <c r="B4" s="1" t="s">
        <v>458</v>
      </c>
      <c r="C4" s="10">
        <v>196.74247753200831</v>
      </c>
      <c r="D4" s="9">
        <v>4</v>
      </c>
      <c r="E4" s="9" t="s">
        <v>461</v>
      </c>
      <c r="F4" s="10">
        <v>100.2103056961305</v>
      </c>
      <c r="G4" s="10">
        <v>121980.3360698451</v>
      </c>
      <c r="H4" s="9" t="s">
        <v>466</v>
      </c>
      <c r="I4" s="9" t="str">
        <f>IF(COUNTIF(DATOS_LIMPIOS_ELECT[[#This Row],[ID_Cliente]:[Puede_Pagar_Solar]],NA()),"NO VALIDO","VALIDO")</f>
        <v>VALIDO</v>
      </c>
    </row>
    <row r="5" spans="1:9" hidden="1" x14ac:dyDescent="0.3">
      <c r="A5" s="1" t="s">
        <v>11</v>
      </c>
      <c r="B5" s="1" t="s">
        <v>458</v>
      </c>
      <c r="C5" s="10">
        <v>145.14731195858911</v>
      </c>
      <c r="D5" s="9">
        <v>2</v>
      </c>
      <c r="E5" s="9" t="s">
        <v>463</v>
      </c>
      <c r="F5" s="10">
        <v>69.496603856437048</v>
      </c>
      <c r="G5" s="10">
        <v>89991.333414325258</v>
      </c>
      <c r="H5" s="9" t="s">
        <v>466</v>
      </c>
      <c r="I5" s="9" t="str">
        <f>IF(COUNTIF(DATOS_LIMPIOS_ELECT[[#This Row],[ID_Cliente]:[Puede_Pagar_Solar]],NA()),"NO VALIDO","VALIDO")</f>
        <v>VALIDO</v>
      </c>
    </row>
    <row r="6" spans="1:9" hidden="1" x14ac:dyDescent="0.3">
      <c r="A6" s="1" t="s">
        <v>12</v>
      </c>
      <c r="B6" s="1" t="s">
        <v>458</v>
      </c>
      <c r="C6" s="10">
        <v>181.333309596719</v>
      </c>
      <c r="D6" s="9">
        <v>3</v>
      </c>
      <c r="E6" s="9" t="s">
        <v>463</v>
      </c>
      <c r="F6" s="10">
        <v>71.444141727933101</v>
      </c>
      <c r="G6" s="10">
        <v>112426.6519499658</v>
      </c>
      <c r="H6" s="9" t="s">
        <v>466</v>
      </c>
      <c r="I6" s="9" t="str">
        <f>IF(COUNTIF(DATOS_LIMPIOS_ELECT[[#This Row],[ID_Cliente]:[Puede_Pagar_Solar]],NA()),"NO VALIDO","VALIDO")</f>
        <v>VALIDO</v>
      </c>
    </row>
    <row r="7" spans="1:9" hidden="1" x14ac:dyDescent="0.3">
      <c r="A7" s="1" t="s">
        <v>13</v>
      </c>
      <c r="B7" s="1" t="s">
        <v>458</v>
      </c>
      <c r="C7" s="10">
        <v>193.32473409388459</v>
      </c>
      <c r="D7" s="9">
        <v>3</v>
      </c>
      <c r="E7" s="9" t="s">
        <v>463</v>
      </c>
      <c r="F7" s="10">
        <v>64.64046996113845</v>
      </c>
      <c r="G7" s="10">
        <v>119861.33513820839</v>
      </c>
      <c r="H7" s="9" t="s">
        <v>466</v>
      </c>
      <c r="I7" s="9" t="str">
        <f>IF(COUNTIF(DATOS_LIMPIOS_ELECT[[#This Row],[ID_Cliente]:[Puede_Pagar_Solar]],NA()),"NO VALIDO","VALIDO")</f>
        <v>VALIDO</v>
      </c>
    </row>
    <row r="8" spans="1:9" hidden="1" x14ac:dyDescent="0.3">
      <c r="A8" s="1" t="s">
        <v>14</v>
      </c>
      <c r="B8" s="1" t="s">
        <v>458</v>
      </c>
      <c r="C8" s="10">
        <v>147.33703652848899</v>
      </c>
      <c r="D8" s="9">
        <v>3</v>
      </c>
      <c r="E8" s="9" t="s">
        <v>461</v>
      </c>
      <c r="F8" s="10">
        <v>82.218451794197321</v>
      </c>
      <c r="G8" s="10">
        <v>91348.962647663197</v>
      </c>
      <c r="H8" s="9" t="s">
        <v>466</v>
      </c>
      <c r="I8" s="9" t="str">
        <f>IF(COUNTIF(DATOS_LIMPIOS_ELECT[[#This Row],[ID_Cliente]:[Puede_Pagar_Solar]],NA()),"NO VALIDO","VALIDO")</f>
        <v>VALIDO</v>
      </c>
    </row>
    <row r="9" spans="1:9" hidden="1" x14ac:dyDescent="0.3">
      <c r="A9" s="1" t="s">
        <v>15</v>
      </c>
      <c r="B9" s="1" t="s">
        <v>458</v>
      </c>
      <c r="C9" s="10">
        <v>162.3960512184803</v>
      </c>
      <c r="D9" s="9">
        <v>5</v>
      </c>
      <c r="E9" s="9" t="s">
        <v>464</v>
      </c>
      <c r="F9" s="10">
        <v>79.403228612805023</v>
      </c>
      <c r="G9" s="10">
        <v>100685.5517554578</v>
      </c>
      <c r="H9" s="9" t="s">
        <v>466</v>
      </c>
      <c r="I9" s="9" t="str">
        <f>IF(COUNTIF(DATOS_LIMPIOS_ELECT[[#This Row],[ID_Cliente]:[Puede_Pagar_Solar]],NA()),"NO VALIDO","VALIDO")</f>
        <v>VALIDO</v>
      </c>
    </row>
    <row r="10" spans="1:9" hidden="1" x14ac:dyDescent="0.3">
      <c r="A10" s="1" t="s">
        <v>16</v>
      </c>
      <c r="B10" s="1" t="s">
        <v>458</v>
      </c>
      <c r="C10" s="10">
        <v>171.58689015857951</v>
      </c>
      <c r="D10" s="9">
        <v>2</v>
      </c>
      <c r="E10" s="9" t="s">
        <v>463</v>
      </c>
      <c r="F10" s="10">
        <v>79.336131998669103</v>
      </c>
      <c r="G10" s="10">
        <v>106383.8718983193</v>
      </c>
      <c r="H10" s="9" t="s">
        <v>466</v>
      </c>
      <c r="I10" s="9" t="str">
        <f>IF(COUNTIF(DATOS_LIMPIOS_ELECT[[#This Row],[ID_Cliente]:[Puede_Pagar_Solar]],NA()),"NO VALIDO","VALIDO")</f>
        <v>VALIDO</v>
      </c>
    </row>
    <row r="11" spans="1:9" hidden="1" x14ac:dyDescent="0.3">
      <c r="A11" s="1" t="s">
        <v>17</v>
      </c>
      <c r="B11" s="1" t="s">
        <v>458</v>
      </c>
      <c r="C11" s="10">
        <v>118.70686831946411</v>
      </c>
      <c r="D11" s="9">
        <v>3</v>
      </c>
      <c r="E11" s="9" t="s">
        <v>462</v>
      </c>
      <c r="F11" s="10">
        <v>76.764892272049579</v>
      </c>
      <c r="G11" s="10">
        <v>73598.25835806776</v>
      </c>
      <c r="H11" s="9" t="s">
        <v>466</v>
      </c>
      <c r="I11" s="9" t="str">
        <f>IF(COUNTIF(DATOS_LIMPIOS_ELECT[[#This Row],[ID_Cliente]:[Puede_Pagar_Solar]],NA()),"NO VALIDO","VALIDO")</f>
        <v>VALIDO</v>
      </c>
    </row>
    <row r="12" spans="1:9" hidden="1" x14ac:dyDescent="0.3">
      <c r="A12" s="1" t="s">
        <v>18</v>
      </c>
      <c r="B12" s="1" t="s">
        <v>458</v>
      </c>
      <c r="C12" s="10">
        <v>166.2329727700826</v>
      </c>
      <c r="D12" s="9">
        <v>3</v>
      </c>
      <c r="E12" s="9" t="s">
        <v>464</v>
      </c>
      <c r="F12" s="10">
        <v>87.786978265122471</v>
      </c>
      <c r="G12" s="10">
        <v>103064.4431174512</v>
      </c>
      <c r="H12" s="9" t="s">
        <v>466</v>
      </c>
      <c r="I12" s="9" t="str">
        <f>IF(COUNTIF(DATOS_LIMPIOS_ELECT[[#This Row],[ID_Cliente]:[Puede_Pagar_Solar]],NA()),"NO VALIDO","VALIDO")</f>
        <v>VALIDO</v>
      </c>
    </row>
    <row r="13" spans="1:9" hidden="1" x14ac:dyDescent="0.3">
      <c r="A13" s="1" t="s">
        <v>19</v>
      </c>
      <c r="B13" s="1" t="s">
        <v>458</v>
      </c>
      <c r="C13" s="10">
        <v>97.323641770651051</v>
      </c>
      <c r="D13" s="9">
        <v>3</v>
      </c>
      <c r="E13" s="9" t="s">
        <v>461</v>
      </c>
      <c r="F13" s="10">
        <v>72.937666959858632</v>
      </c>
      <c r="G13" s="10">
        <v>60340.657897803649</v>
      </c>
      <c r="H13" s="9" t="s">
        <v>466</v>
      </c>
      <c r="I13" s="9" t="str">
        <f>IF(COUNTIF(DATOS_LIMPIOS_ELECT[[#This Row],[ID_Cliente]:[Puede_Pagar_Solar]],NA()),"NO VALIDO","VALIDO")</f>
        <v>VALIDO</v>
      </c>
    </row>
    <row r="14" spans="1:9" hidden="1" x14ac:dyDescent="0.3">
      <c r="A14" s="1" t="s">
        <v>20</v>
      </c>
      <c r="B14" s="1" t="s">
        <v>458</v>
      </c>
      <c r="C14" s="10">
        <v>224.30799479972461</v>
      </c>
      <c r="D14" s="9">
        <v>1</v>
      </c>
      <c r="E14" s="9" t="s">
        <v>463</v>
      </c>
      <c r="F14" s="10">
        <v>83.427365623799403</v>
      </c>
      <c r="G14" s="10">
        <v>139070.95677582931</v>
      </c>
      <c r="H14" s="9" t="s">
        <v>466</v>
      </c>
      <c r="I14" s="9" t="str">
        <f>IF(COUNTIF(DATOS_LIMPIOS_ELECT[[#This Row],[ID_Cliente]:[Puede_Pagar_Solar]],NA()),"NO VALIDO","VALIDO")</f>
        <v>VALIDO</v>
      </c>
    </row>
    <row r="15" spans="1:9" hidden="1" x14ac:dyDescent="0.3">
      <c r="A15" s="1" t="s">
        <v>21</v>
      </c>
      <c r="B15" s="1" t="s">
        <v>458</v>
      </c>
      <c r="C15" s="10">
        <v>173.0611030567056</v>
      </c>
      <c r="D15" s="9">
        <v>3</v>
      </c>
      <c r="E15" s="9" t="s">
        <v>464</v>
      </c>
      <c r="F15" s="10">
        <v>73.977926088214218</v>
      </c>
      <c r="G15" s="10">
        <v>107297.8838951575</v>
      </c>
      <c r="H15" s="9" t="s">
        <v>466</v>
      </c>
      <c r="I15" s="9" t="str">
        <f>IF(COUNTIF(DATOS_LIMPIOS_ELECT[[#This Row],[ID_Cliente]:[Puede_Pagar_Solar]],NA()),"NO VALIDO","VALIDO")</f>
        <v>VALIDO</v>
      </c>
    </row>
    <row r="16" spans="1:9" hidden="1" x14ac:dyDescent="0.3">
      <c r="A16" s="1" t="s">
        <v>22</v>
      </c>
      <c r="B16" s="1" t="s">
        <v>458</v>
      </c>
      <c r="C16" s="10">
        <v>320.44478004618281</v>
      </c>
      <c r="D16" s="9">
        <v>5</v>
      </c>
      <c r="E16" s="9" t="s">
        <v>463</v>
      </c>
      <c r="F16" s="10">
        <v>101.4197037403474</v>
      </c>
      <c r="G16" s="10">
        <v>198675.76362863331</v>
      </c>
      <c r="H16" s="9" t="s">
        <v>467</v>
      </c>
      <c r="I16" s="9" t="str">
        <f>IF(COUNTIF(DATOS_LIMPIOS_ELECT[[#This Row],[ID_Cliente]:[Puede_Pagar_Solar]],NA()),"NO VALIDO","VALIDO")</f>
        <v>VALIDO</v>
      </c>
    </row>
    <row r="17" spans="1:9" hidden="1" x14ac:dyDescent="0.3">
      <c r="A17" s="1" t="s">
        <v>23</v>
      </c>
      <c r="B17" s="1" t="s">
        <v>458</v>
      </c>
      <c r="C17" s="10">
        <v>112.166861719106</v>
      </c>
      <c r="D17" s="9">
        <v>4</v>
      </c>
      <c r="E17" s="9" t="s">
        <v>465</v>
      </c>
      <c r="F17" s="10">
        <v>82.68857765256044</v>
      </c>
      <c r="G17" s="10">
        <v>69543.454265845707</v>
      </c>
      <c r="H17" s="9" t="s">
        <v>466</v>
      </c>
      <c r="I17" s="9" t="str">
        <f>IF(COUNTIF(DATOS_LIMPIOS_ELECT[[#This Row],[ID_Cliente]:[Puede_Pagar_Solar]],NA()),"NO VALIDO","VALIDO")</f>
        <v>VALIDO</v>
      </c>
    </row>
    <row r="18" spans="1:9" hidden="1" x14ac:dyDescent="0.3">
      <c r="A18" s="1" t="s">
        <v>24</v>
      </c>
      <c r="B18" s="1" t="s">
        <v>458</v>
      </c>
      <c r="C18" s="10">
        <v>177.38779185159009</v>
      </c>
      <c r="D18" s="9">
        <v>3</v>
      </c>
      <c r="E18" s="9" t="s">
        <v>462</v>
      </c>
      <c r="F18" s="10">
        <v>74.493981795072145</v>
      </c>
      <c r="G18" s="10">
        <v>109980.43094798589</v>
      </c>
      <c r="H18" s="9" t="s">
        <v>466</v>
      </c>
      <c r="I18" s="9" t="str">
        <f>IF(COUNTIF(DATOS_LIMPIOS_ELECT[[#This Row],[ID_Cliente]:[Puede_Pagar_Solar]],NA()),"NO VALIDO","VALIDO")</f>
        <v>VALIDO</v>
      </c>
    </row>
    <row r="19" spans="1:9" hidden="1" x14ac:dyDescent="0.3">
      <c r="A19" s="1" t="s">
        <v>25</v>
      </c>
      <c r="B19" s="1" t="s">
        <v>458</v>
      </c>
      <c r="C19" s="10">
        <v>218.17830650071019</v>
      </c>
      <c r="D19" s="9">
        <v>4</v>
      </c>
      <c r="E19" s="9" t="s">
        <v>462</v>
      </c>
      <c r="F19" s="10">
        <v>61.865586628401402</v>
      </c>
      <c r="G19" s="10">
        <v>135270.5500304403</v>
      </c>
      <c r="H19" s="9" t="s">
        <v>466</v>
      </c>
      <c r="I19" s="9" t="str">
        <f>IF(COUNTIF(DATOS_LIMPIOS_ELECT[[#This Row],[ID_Cliente]:[Puede_Pagar_Solar]],NA()),"NO VALIDO","VALIDO")</f>
        <v>VALIDO</v>
      </c>
    </row>
    <row r="20" spans="1:9" hidden="1" x14ac:dyDescent="0.3">
      <c r="A20" s="1" t="s">
        <v>26</v>
      </c>
      <c r="B20" s="1" t="s">
        <v>458</v>
      </c>
      <c r="C20" s="10">
        <v>167.57004659372561</v>
      </c>
      <c r="D20" s="9">
        <v>2</v>
      </c>
      <c r="E20" s="9" t="s">
        <v>465</v>
      </c>
      <c r="F20" s="10">
        <v>67.530452100300806</v>
      </c>
      <c r="G20" s="10">
        <v>103893.4288881098</v>
      </c>
      <c r="H20" s="9" t="s">
        <v>466</v>
      </c>
      <c r="I20" s="9" t="str">
        <f>IF(COUNTIF(DATOS_LIMPIOS_ELECT[[#This Row],[ID_Cliente]:[Puede_Pagar_Solar]],NA()),"NO VALIDO","VALIDO")</f>
        <v>VALIDO</v>
      </c>
    </row>
    <row r="21" spans="1:9" hidden="1" x14ac:dyDescent="0.3">
      <c r="A21" s="1" t="s">
        <v>27</v>
      </c>
      <c r="B21" s="1" t="s">
        <v>458</v>
      </c>
      <c r="C21" s="10">
        <v>89.510802627151037</v>
      </c>
      <c r="D21" s="9">
        <v>1</v>
      </c>
      <c r="E21" s="9" t="s">
        <v>461</v>
      </c>
      <c r="F21" s="10">
        <v>101.99293951569641</v>
      </c>
      <c r="G21" s="10">
        <v>55496.697628833637</v>
      </c>
      <c r="H21" s="9" t="s">
        <v>466</v>
      </c>
      <c r="I21" s="9" t="str">
        <f>IF(COUNTIF(DATOS_LIMPIOS_ELECT[[#This Row],[ID_Cliente]:[Puede_Pagar_Solar]],NA()),"NO VALIDO","VALIDO")</f>
        <v>VALIDO</v>
      </c>
    </row>
    <row r="22" spans="1:9" hidden="1" x14ac:dyDescent="0.3">
      <c r="A22" s="1" t="s">
        <v>28</v>
      </c>
      <c r="B22" s="1" t="s">
        <v>458</v>
      </c>
      <c r="C22" s="10">
        <v>228.7515493436519</v>
      </c>
      <c r="D22" s="9">
        <v>4</v>
      </c>
      <c r="E22" s="9" t="s">
        <v>465</v>
      </c>
      <c r="F22" s="10">
        <v>107.1248005714165</v>
      </c>
      <c r="G22" s="10">
        <v>141825.9605930642</v>
      </c>
      <c r="H22" s="9" t="s">
        <v>466</v>
      </c>
      <c r="I22" s="9" t="str">
        <f>IF(COUNTIF(DATOS_LIMPIOS_ELECT[[#This Row],[ID_Cliente]:[Puede_Pagar_Solar]],NA()),"NO VALIDO","VALIDO")</f>
        <v>VALIDO</v>
      </c>
    </row>
    <row r="23" spans="1:9" hidden="1" x14ac:dyDescent="0.3">
      <c r="A23" s="1" t="s">
        <v>29</v>
      </c>
      <c r="B23" s="1" t="s">
        <v>458</v>
      </c>
      <c r="C23" s="10">
        <v>199.6107134382008</v>
      </c>
      <c r="D23" s="9">
        <v>4</v>
      </c>
      <c r="E23" s="9" t="s">
        <v>461</v>
      </c>
      <c r="F23" s="10">
        <v>78.37762091682626</v>
      </c>
      <c r="G23" s="10">
        <v>123758.6423316845</v>
      </c>
      <c r="H23" s="9" t="s">
        <v>466</v>
      </c>
      <c r="I23" s="9" t="str">
        <f>IF(COUNTIF(DATOS_LIMPIOS_ELECT[[#This Row],[ID_Cliente]:[Puede_Pagar_Solar]],NA()),"NO VALIDO","VALIDO")</f>
        <v>VALIDO</v>
      </c>
    </row>
    <row r="24" spans="1:9" hidden="1" x14ac:dyDescent="0.3">
      <c r="A24" s="1" t="s">
        <v>30</v>
      </c>
      <c r="B24" s="1" t="s">
        <v>458</v>
      </c>
      <c r="C24" s="10">
        <v>269.72605517300838</v>
      </c>
      <c r="D24" s="9">
        <v>3</v>
      </c>
      <c r="E24" s="9" t="s">
        <v>465</v>
      </c>
      <c r="F24" s="10">
        <v>86.763625039866398</v>
      </c>
      <c r="G24" s="10">
        <v>167230.15420726521</v>
      </c>
      <c r="H24" s="9" t="s">
        <v>467</v>
      </c>
      <c r="I24" s="9" t="str">
        <f>IF(COUNTIF(DATOS_LIMPIOS_ELECT[[#This Row],[ID_Cliente]:[Puede_Pagar_Solar]],NA()),"NO VALIDO","VALIDO")</f>
        <v>VALIDO</v>
      </c>
    </row>
    <row r="25" spans="1:9" hidden="1" x14ac:dyDescent="0.3">
      <c r="A25" s="1" t="s">
        <v>31</v>
      </c>
      <c r="B25" s="1" t="s">
        <v>458</v>
      </c>
      <c r="C25" s="10">
        <v>143.1074544349614</v>
      </c>
      <c r="D25" s="9">
        <v>3</v>
      </c>
      <c r="E25" s="9" t="s">
        <v>462</v>
      </c>
      <c r="F25" s="10">
        <v>86.657848809778585</v>
      </c>
      <c r="G25" s="10">
        <v>88726.621749676051</v>
      </c>
      <c r="H25" s="9" t="s">
        <v>466</v>
      </c>
      <c r="I25" s="9" t="str">
        <f>IF(COUNTIF(DATOS_LIMPIOS_ELECT[[#This Row],[ID_Cliente]:[Puede_Pagar_Solar]],NA()),"NO VALIDO","VALIDO")</f>
        <v>VALIDO</v>
      </c>
    </row>
    <row r="26" spans="1:9" hidden="1" x14ac:dyDescent="0.3">
      <c r="A26" s="1" t="s">
        <v>32</v>
      </c>
      <c r="B26" s="1" t="s">
        <v>458</v>
      </c>
      <c r="C26" s="10">
        <v>185.2228240942903</v>
      </c>
      <c r="D26" s="9">
        <v>2</v>
      </c>
      <c r="E26" s="9" t="s">
        <v>463</v>
      </c>
      <c r="F26" s="10">
        <v>74.019852990682651</v>
      </c>
      <c r="G26" s="10">
        <v>114838.15093846001</v>
      </c>
      <c r="H26" s="9" t="s">
        <v>466</v>
      </c>
      <c r="I26" s="9" t="str">
        <f>IF(COUNTIF(DATOS_LIMPIOS_ELECT[[#This Row],[ID_Cliente]:[Puede_Pagar_Solar]],NA()),"NO VALIDO","VALIDO")</f>
        <v>VALIDO</v>
      </c>
    </row>
    <row r="27" spans="1:9" hidden="1" x14ac:dyDescent="0.3">
      <c r="A27" s="1" t="s">
        <v>33</v>
      </c>
      <c r="B27" s="1" t="s">
        <v>458</v>
      </c>
      <c r="C27" s="10">
        <v>166.81968672974929</v>
      </c>
      <c r="D27" s="9">
        <v>3</v>
      </c>
      <c r="E27" s="9" t="s">
        <v>462</v>
      </c>
      <c r="F27" s="10">
        <v>87.142251430234921</v>
      </c>
      <c r="G27" s="10">
        <v>103428.20577244461</v>
      </c>
      <c r="H27" s="9" t="s">
        <v>466</v>
      </c>
      <c r="I27" s="9" t="str">
        <f>IF(COUNTIF(DATOS_LIMPIOS_ELECT[[#This Row],[ID_Cliente]:[Puede_Pagar_Solar]],NA()),"NO VALIDO","VALIDO")</f>
        <v>VALIDO</v>
      </c>
    </row>
    <row r="28" spans="1:9" hidden="1" x14ac:dyDescent="0.3">
      <c r="A28" s="1" t="s">
        <v>34</v>
      </c>
      <c r="B28" s="1" t="s">
        <v>458</v>
      </c>
      <c r="C28" s="10">
        <v>277.37522996048239</v>
      </c>
      <c r="D28" s="9">
        <v>4</v>
      </c>
      <c r="E28" s="9" t="s">
        <v>464</v>
      </c>
      <c r="F28" s="10">
        <v>96.474661539502833</v>
      </c>
      <c r="G28" s="10">
        <v>171972.64257549911</v>
      </c>
      <c r="H28" s="9" t="s">
        <v>467</v>
      </c>
      <c r="I28" s="9" t="str">
        <f>IF(COUNTIF(DATOS_LIMPIOS_ELECT[[#This Row],[ID_Cliente]:[Puede_Pagar_Solar]],NA()),"NO VALIDO","VALIDO")</f>
        <v>VALIDO</v>
      </c>
    </row>
    <row r="29" spans="1:9" hidden="1" x14ac:dyDescent="0.3">
      <c r="A29" s="1" t="s">
        <v>35</v>
      </c>
      <c r="B29" s="1" t="s">
        <v>458</v>
      </c>
      <c r="C29" s="10">
        <v>210.08689989148829</v>
      </c>
      <c r="D29" s="9">
        <v>4</v>
      </c>
      <c r="E29" s="9" t="s">
        <v>463</v>
      </c>
      <c r="F29" s="10">
        <v>103.1637330586406</v>
      </c>
      <c r="G29" s="10">
        <v>130253.8779327228</v>
      </c>
      <c r="H29" s="9" t="s">
        <v>466</v>
      </c>
      <c r="I29" s="9" t="str">
        <f>IF(COUNTIF(DATOS_LIMPIOS_ELECT[[#This Row],[ID_Cliente]:[Puede_Pagar_Solar]],NA()),"NO VALIDO","VALIDO")</f>
        <v>VALIDO</v>
      </c>
    </row>
    <row r="30" spans="1:9" hidden="1" x14ac:dyDescent="0.3">
      <c r="A30" s="1" t="s">
        <v>36</v>
      </c>
      <c r="B30" s="1" t="s">
        <v>458</v>
      </c>
      <c r="C30" s="10">
        <v>155.11412193567199</v>
      </c>
      <c r="D30" s="9">
        <v>4</v>
      </c>
      <c r="E30" s="9" t="s">
        <v>464</v>
      </c>
      <c r="F30" s="10">
        <v>52.025182367882849</v>
      </c>
      <c r="G30" s="10">
        <v>96170.755600116652</v>
      </c>
      <c r="H30" s="9" t="s">
        <v>466</v>
      </c>
      <c r="I30" s="9" t="str">
        <f>IF(COUNTIF(DATOS_LIMPIOS_ELECT[[#This Row],[ID_Cliente]:[Puede_Pagar_Solar]],NA()),"NO VALIDO","VALIDO")</f>
        <v>VALIDO</v>
      </c>
    </row>
    <row r="31" spans="1:9" hidden="1" x14ac:dyDescent="0.3">
      <c r="A31" s="1" t="s">
        <v>37</v>
      </c>
      <c r="B31" s="1" t="s">
        <v>458</v>
      </c>
      <c r="C31" s="10">
        <v>160.34248900331991</v>
      </c>
      <c r="D31" s="9">
        <v>5</v>
      </c>
      <c r="E31" s="9" t="s">
        <v>465</v>
      </c>
      <c r="F31" s="10">
        <v>62.768038915033422</v>
      </c>
      <c r="G31" s="10">
        <v>99412.343182058306</v>
      </c>
      <c r="H31" s="9" t="s">
        <v>466</v>
      </c>
      <c r="I31" s="9" t="str">
        <f>IF(COUNTIF(DATOS_LIMPIOS_ELECT[[#This Row],[ID_Cliente]:[Puede_Pagar_Solar]],NA()),"NO VALIDO","VALIDO")</f>
        <v>VALIDO</v>
      </c>
    </row>
    <row r="32" spans="1:9" hidden="1" x14ac:dyDescent="0.3">
      <c r="A32" s="1" t="s">
        <v>38</v>
      </c>
      <c r="B32" s="1" t="s">
        <v>458</v>
      </c>
      <c r="C32" s="10">
        <v>156.47351081207049</v>
      </c>
      <c r="D32" s="9">
        <v>4</v>
      </c>
      <c r="E32" s="9" t="s">
        <v>465</v>
      </c>
      <c r="F32" s="10">
        <v>50.729701037357628</v>
      </c>
      <c r="G32" s="10">
        <v>97013.576703483734</v>
      </c>
      <c r="H32" s="9" t="s">
        <v>466</v>
      </c>
      <c r="I32" s="9" t="str">
        <f>IF(COUNTIF(DATOS_LIMPIOS_ELECT[[#This Row],[ID_Cliente]:[Puede_Pagar_Solar]],NA()),"NO VALIDO","VALIDO")</f>
        <v>VALIDO</v>
      </c>
    </row>
    <row r="33" spans="1:9" hidden="1" x14ac:dyDescent="0.3">
      <c r="A33" s="1" t="s">
        <v>39</v>
      </c>
      <c r="B33" s="1" t="s">
        <v>458</v>
      </c>
      <c r="C33" s="10">
        <v>127.7817027263356</v>
      </c>
      <c r="D33" s="9">
        <v>3</v>
      </c>
      <c r="E33" s="9" t="s">
        <v>461</v>
      </c>
      <c r="F33" s="10">
        <v>69.867135607369519</v>
      </c>
      <c r="G33" s="10">
        <v>79224.655690328058</v>
      </c>
      <c r="H33" s="9" t="s">
        <v>466</v>
      </c>
      <c r="I33" s="9" t="str">
        <f>IF(COUNTIF(DATOS_LIMPIOS_ELECT[[#This Row],[ID_Cliente]:[Puede_Pagar_Solar]],NA()),"NO VALIDO","VALIDO")</f>
        <v>VALIDO</v>
      </c>
    </row>
    <row r="34" spans="1:9" hidden="1" x14ac:dyDescent="0.3">
      <c r="A34" s="1" t="s">
        <v>40</v>
      </c>
      <c r="B34" s="1" t="s">
        <v>458</v>
      </c>
      <c r="C34" s="10">
        <v>114.2240522831187</v>
      </c>
      <c r="D34" s="9">
        <v>2</v>
      </c>
      <c r="E34" s="9" t="s">
        <v>462</v>
      </c>
      <c r="F34" s="10">
        <v>98.297686438520245</v>
      </c>
      <c r="G34" s="10">
        <v>70818.912415533574</v>
      </c>
      <c r="H34" s="9" t="s">
        <v>466</v>
      </c>
      <c r="I34" s="9" t="str">
        <f>IF(COUNTIF(DATOS_LIMPIOS_ELECT[[#This Row],[ID_Cliente]:[Puede_Pagar_Solar]],NA()),"NO VALIDO","VALIDO")</f>
        <v>VALIDO</v>
      </c>
    </row>
    <row r="35" spans="1:9" hidden="1" x14ac:dyDescent="0.3">
      <c r="A35" s="1" t="s">
        <v>41</v>
      </c>
      <c r="B35" s="1" t="s">
        <v>458</v>
      </c>
      <c r="C35" s="10">
        <v>192.8963298056853</v>
      </c>
      <c r="D35" s="9">
        <v>4</v>
      </c>
      <c r="E35" s="9" t="s">
        <v>465</v>
      </c>
      <c r="F35" s="10">
        <v>39.553701336085297</v>
      </c>
      <c r="G35" s="10">
        <v>119595.7244795249</v>
      </c>
      <c r="H35" s="9" t="s">
        <v>466</v>
      </c>
      <c r="I35" s="9" t="str">
        <f>IF(COUNTIF(DATOS_LIMPIOS_ELECT[[#This Row],[ID_Cliente]:[Puede_Pagar_Solar]],NA()),"NO VALIDO","VALIDO")</f>
        <v>VALIDO</v>
      </c>
    </row>
    <row r="36" spans="1:9" hidden="1" x14ac:dyDescent="0.3">
      <c r="A36" s="1" t="s">
        <v>42</v>
      </c>
      <c r="B36" s="1" t="s">
        <v>458</v>
      </c>
      <c r="C36" s="10">
        <v>179.07099959929329</v>
      </c>
      <c r="D36" s="9">
        <v>2</v>
      </c>
      <c r="E36" s="9" t="s">
        <v>464</v>
      </c>
      <c r="F36" s="10">
        <v>79.452471088296832</v>
      </c>
      <c r="G36" s="10">
        <v>111024.01975156181</v>
      </c>
      <c r="H36" s="9" t="s">
        <v>466</v>
      </c>
      <c r="I36" s="9" t="str">
        <f>IF(COUNTIF(DATOS_LIMPIOS_ELECT[[#This Row],[ID_Cliente]:[Puede_Pagar_Solar]],NA()),"NO VALIDO","VALIDO")</f>
        <v>VALIDO</v>
      </c>
    </row>
    <row r="37" spans="1:9" hidden="1" x14ac:dyDescent="0.3">
      <c r="A37" s="1" t="s">
        <v>43</v>
      </c>
      <c r="B37" s="1" t="s">
        <v>458</v>
      </c>
      <c r="C37" s="10">
        <v>134.50037276890549</v>
      </c>
      <c r="D37" s="9">
        <v>6</v>
      </c>
      <c r="E37" s="9" t="s">
        <v>462</v>
      </c>
      <c r="F37" s="10">
        <v>89.148312974382847</v>
      </c>
      <c r="G37" s="10">
        <v>83390.231116721407</v>
      </c>
      <c r="H37" s="9" t="s">
        <v>466</v>
      </c>
      <c r="I37" s="9" t="str">
        <f>IF(COUNTIF(DATOS_LIMPIOS_ELECT[[#This Row],[ID_Cliente]:[Puede_Pagar_Solar]],NA()),"NO VALIDO","VALIDO")</f>
        <v>VALIDO</v>
      </c>
    </row>
    <row r="38" spans="1:9" hidden="1" x14ac:dyDescent="0.3">
      <c r="A38" s="1" t="s">
        <v>44</v>
      </c>
      <c r="B38" s="1" t="s">
        <v>458</v>
      </c>
      <c r="C38" s="10">
        <v>183.6138125964616</v>
      </c>
      <c r="D38" s="9">
        <v>1</v>
      </c>
      <c r="E38" s="9" t="s">
        <v>461</v>
      </c>
      <c r="F38" s="10">
        <v>129.26484224970571</v>
      </c>
      <c r="G38" s="10">
        <v>113840.5638098062</v>
      </c>
      <c r="H38" s="9" t="s">
        <v>466</v>
      </c>
      <c r="I38" s="9" t="str">
        <f>IF(COUNTIF(DATOS_LIMPIOS_ELECT[[#This Row],[ID_Cliente]:[Puede_Pagar_Solar]],NA()),"NO VALIDO","VALIDO")</f>
        <v>VALIDO</v>
      </c>
    </row>
    <row r="39" spans="1:9" hidden="1" x14ac:dyDescent="0.3">
      <c r="A39" s="1" t="s">
        <v>45</v>
      </c>
      <c r="B39" s="1" t="s">
        <v>458</v>
      </c>
      <c r="C39" s="10">
        <v>254.22096437618771</v>
      </c>
      <c r="D39" s="9">
        <v>3</v>
      </c>
      <c r="E39" s="9" t="s">
        <v>461</v>
      </c>
      <c r="F39" s="10">
        <v>51.470422305488952</v>
      </c>
      <c r="G39" s="10">
        <v>157616.99791323641</v>
      </c>
      <c r="H39" s="9" t="s">
        <v>467</v>
      </c>
      <c r="I39" s="9" t="str">
        <f>IF(COUNTIF(DATOS_LIMPIOS_ELECT[[#This Row],[ID_Cliente]:[Puede_Pagar_Solar]],NA()),"NO VALIDO","VALIDO")</f>
        <v>VALIDO</v>
      </c>
    </row>
    <row r="40" spans="1:9" hidden="1" x14ac:dyDescent="0.3">
      <c r="A40" s="1" t="s">
        <v>46</v>
      </c>
      <c r="B40" s="1" t="s">
        <v>458</v>
      </c>
      <c r="C40" s="10">
        <v>200.38925785119861</v>
      </c>
      <c r="D40" s="9">
        <v>2</v>
      </c>
      <c r="E40" s="9" t="s">
        <v>463</v>
      </c>
      <c r="F40" s="10">
        <v>79.852397001108542</v>
      </c>
      <c r="G40" s="10">
        <v>124241.3398677432</v>
      </c>
      <c r="H40" s="9" t="s">
        <v>466</v>
      </c>
      <c r="I40" s="9" t="str">
        <f>IF(COUNTIF(DATOS_LIMPIOS_ELECT[[#This Row],[ID_Cliente]:[Puede_Pagar_Solar]],NA()),"NO VALIDO","VALIDO")</f>
        <v>VALIDO</v>
      </c>
    </row>
    <row r="41" spans="1:9" hidden="1" x14ac:dyDescent="0.3">
      <c r="A41" s="1" t="s">
        <v>47</v>
      </c>
      <c r="B41" s="1" t="s">
        <v>458</v>
      </c>
      <c r="C41" s="10">
        <v>167.1405310046284</v>
      </c>
      <c r="D41" s="9">
        <v>2</v>
      </c>
      <c r="E41" s="9" t="s">
        <v>461</v>
      </c>
      <c r="F41" s="10">
        <v>66.216115790715094</v>
      </c>
      <c r="G41" s="10">
        <v>103627.1292228696</v>
      </c>
      <c r="H41" s="9" t="s">
        <v>466</v>
      </c>
      <c r="I41" s="9" t="str">
        <f>IF(COUNTIF(DATOS_LIMPIOS_ELECT[[#This Row],[ID_Cliente]:[Puede_Pagar_Solar]],NA()),"NO VALIDO","VALIDO")</f>
        <v>VALIDO</v>
      </c>
    </row>
    <row r="42" spans="1:9" hidden="1" x14ac:dyDescent="0.3">
      <c r="A42" s="1" t="s">
        <v>48</v>
      </c>
      <c r="B42" s="1" t="s">
        <v>458</v>
      </c>
      <c r="C42" s="10">
        <v>264.31231835269119</v>
      </c>
      <c r="D42" s="9">
        <v>3</v>
      </c>
      <c r="E42" s="9" t="s">
        <v>465</v>
      </c>
      <c r="F42" s="10">
        <v>107.84651506983811</v>
      </c>
      <c r="G42" s="10">
        <v>163873.63737866859</v>
      </c>
      <c r="H42" s="9" t="s">
        <v>467</v>
      </c>
      <c r="I42" s="9" t="str">
        <f>IF(COUNTIF(DATOS_LIMPIOS_ELECT[[#This Row],[ID_Cliente]:[Puede_Pagar_Solar]],NA()),"NO VALIDO","VALIDO")</f>
        <v>VALIDO</v>
      </c>
    </row>
    <row r="43" spans="1:9" hidden="1" x14ac:dyDescent="0.3">
      <c r="A43" s="1" t="s">
        <v>49</v>
      </c>
      <c r="B43" s="1" t="s">
        <v>458</v>
      </c>
      <c r="C43" s="10">
        <v>181.68596780089209</v>
      </c>
      <c r="D43" s="9">
        <v>3</v>
      </c>
      <c r="E43" s="9" t="s">
        <v>462</v>
      </c>
      <c r="F43" s="10">
        <v>56.058258733233941</v>
      </c>
      <c r="G43" s="10">
        <v>112645.3000365531</v>
      </c>
      <c r="H43" s="9" t="s">
        <v>466</v>
      </c>
      <c r="I43" s="9" t="str">
        <f>IF(COUNTIF(DATOS_LIMPIOS_ELECT[[#This Row],[ID_Cliente]:[Puede_Pagar_Solar]],NA()),"NO VALIDO","VALIDO")</f>
        <v>VALIDO</v>
      </c>
    </row>
    <row r="44" spans="1:9" hidden="1" x14ac:dyDescent="0.3">
      <c r="A44" s="1" t="s">
        <v>50</v>
      </c>
      <c r="B44" s="1" t="s">
        <v>458</v>
      </c>
      <c r="C44" s="10">
        <v>282.39629722070771</v>
      </c>
      <c r="D44" s="9">
        <v>1</v>
      </c>
      <c r="E44" s="9" t="s">
        <v>462</v>
      </c>
      <c r="F44" s="10">
        <v>97.471788312707588</v>
      </c>
      <c r="G44" s="10">
        <v>175085.70427683881</v>
      </c>
      <c r="H44" s="9" t="s">
        <v>466</v>
      </c>
      <c r="I44" s="9" t="str">
        <f>IF(COUNTIF(DATOS_LIMPIOS_ELECT[[#This Row],[ID_Cliente]:[Puede_Pagar_Solar]],NA()),"NO VALIDO","VALIDO")</f>
        <v>VALIDO</v>
      </c>
    </row>
    <row r="45" spans="1:9" hidden="1" x14ac:dyDescent="0.3">
      <c r="A45" s="1" t="s">
        <v>51</v>
      </c>
      <c r="B45" s="1" t="s">
        <v>458</v>
      </c>
      <c r="C45" s="10">
        <v>147.83039398925871</v>
      </c>
      <c r="D45" s="9">
        <v>1</v>
      </c>
      <c r="E45" s="9" t="s">
        <v>465</v>
      </c>
      <c r="F45" s="10">
        <v>101.9305771298976</v>
      </c>
      <c r="G45" s="10">
        <v>91654.844273340364</v>
      </c>
      <c r="H45" s="9" t="s">
        <v>466</v>
      </c>
      <c r="I45" s="9" t="str">
        <f>IF(COUNTIF(DATOS_LIMPIOS_ELECT[[#This Row],[ID_Cliente]:[Puede_Pagar_Solar]],NA()),"NO VALIDO","VALIDO")</f>
        <v>VALIDO</v>
      </c>
    </row>
    <row r="46" spans="1:9" hidden="1" x14ac:dyDescent="0.3">
      <c r="A46" s="1" t="s">
        <v>52</v>
      </c>
      <c r="B46" s="1" t="s">
        <v>458</v>
      </c>
      <c r="C46" s="10">
        <v>124.8345459459718</v>
      </c>
      <c r="D46" s="9">
        <v>5</v>
      </c>
      <c r="E46" s="9" t="s">
        <v>465</v>
      </c>
      <c r="F46" s="10">
        <v>110.9986881003508</v>
      </c>
      <c r="G46" s="10">
        <v>77397.418486502516</v>
      </c>
      <c r="H46" s="9" t="s">
        <v>466</v>
      </c>
      <c r="I46" s="9" t="str">
        <f>IF(COUNTIF(DATOS_LIMPIOS_ELECT[[#This Row],[ID_Cliente]:[Puede_Pagar_Solar]],NA()),"NO VALIDO","VALIDO")</f>
        <v>VALIDO</v>
      </c>
    </row>
    <row r="47" spans="1:9" hidden="1" x14ac:dyDescent="0.3">
      <c r="A47" s="1" t="s">
        <v>53</v>
      </c>
      <c r="B47" s="1" t="s">
        <v>458</v>
      </c>
      <c r="C47" s="10">
        <v>250.1524588171574</v>
      </c>
      <c r="D47" s="9">
        <v>2</v>
      </c>
      <c r="E47" s="9" t="s">
        <v>464</v>
      </c>
      <c r="F47" s="10">
        <v>97.466339381788529</v>
      </c>
      <c r="G47" s="10">
        <v>155094.52446663761</v>
      </c>
      <c r="H47" s="9" t="s">
        <v>466</v>
      </c>
      <c r="I47" s="9" t="str">
        <f>IF(COUNTIF(DATOS_LIMPIOS_ELECT[[#This Row],[ID_Cliente]:[Puede_Pagar_Solar]],NA()),"NO VALIDO","VALIDO")</f>
        <v>VALIDO</v>
      </c>
    </row>
    <row r="48" spans="1:9" hidden="1" x14ac:dyDescent="0.3">
      <c r="A48" s="1" t="s">
        <v>54</v>
      </c>
      <c r="B48" s="1" t="s">
        <v>458</v>
      </c>
      <c r="C48" s="10">
        <v>228.81103304218021</v>
      </c>
      <c r="D48" s="9">
        <v>4</v>
      </c>
      <c r="E48" s="9" t="s">
        <v>465</v>
      </c>
      <c r="F48" s="10">
        <v>55.3827136713209</v>
      </c>
      <c r="G48" s="10">
        <v>141862.84048615169</v>
      </c>
      <c r="H48" s="9" t="s">
        <v>466</v>
      </c>
      <c r="I48" s="9" t="str">
        <f>IF(COUNTIF(DATOS_LIMPIOS_ELECT[[#This Row],[ID_Cliente]:[Puede_Pagar_Solar]],NA()),"NO VALIDO","VALIDO")</f>
        <v>VALIDO</v>
      </c>
    </row>
    <row r="49" spans="1:9" hidden="1" x14ac:dyDescent="0.3">
      <c r="A49" s="1" t="s">
        <v>55</v>
      </c>
      <c r="B49" s="1" t="s">
        <v>458</v>
      </c>
      <c r="C49" s="10">
        <v>77.368225288498138</v>
      </c>
      <c r="D49" s="9">
        <v>6</v>
      </c>
      <c r="E49" s="9" t="s">
        <v>463</v>
      </c>
      <c r="F49" s="10">
        <v>82.379569837919703</v>
      </c>
      <c r="G49" s="10">
        <v>47968.299678868847</v>
      </c>
      <c r="H49" s="9" t="s">
        <v>466</v>
      </c>
      <c r="I49" s="9" t="str">
        <f>IF(COUNTIF(DATOS_LIMPIOS_ELECT[[#This Row],[ID_Cliente]:[Puede_Pagar_Solar]],NA()),"NO VALIDO","VALIDO")</f>
        <v>VALIDO</v>
      </c>
    </row>
    <row r="50" spans="1:9" hidden="1" x14ac:dyDescent="0.3">
      <c r="A50" s="1" t="s">
        <v>56</v>
      </c>
      <c r="B50" s="1" t="s">
        <v>458</v>
      </c>
      <c r="C50" s="10">
        <v>240.02913646572631</v>
      </c>
      <c r="D50" s="9">
        <v>2</v>
      </c>
      <c r="E50" s="9" t="s">
        <v>465</v>
      </c>
      <c r="F50" s="10">
        <v>83.048417245185192</v>
      </c>
      <c r="G50" s="10">
        <v>148818.06460875031</v>
      </c>
      <c r="H50" s="9" t="s">
        <v>466</v>
      </c>
      <c r="I50" s="9" t="str">
        <f>IF(COUNTIF(DATOS_LIMPIOS_ELECT[[#This Row],[ID_Cliente]:[Puede_Pagar_Solar]],NA()),"NO VALIDO","VALIDO")</f>
        <v>VALIDO</v>
      </c>
    </row>
    <row r="51" spans="1:9" hidden="1" x14ac:dyDescent="0.3">
      <c r="A51" s="1" t="s">
        <v>57</v>
      </c>
      <c r="B51" s="1" t="s">
        <v>458</v>
      </c>
      <c r="C51" s="10">
        <v>257.96380885586927</v>
      </c>
      <c r="D51" s="9">
        <v>4</v>
      </c>
      <c r="E51" s="9" t="s">
        <v>465</v>
      </c>
      <c r="F51" s="10">
        <v>62.657076879008933</v>
      </c>
      <c r="G51" s="10">
        <v>159937.56149063891</v>
      </c>
      <c r="H51" s="9" t="s">
        <v>467</v>
      </c>
      <c r="I51" s="9" t="str">
        <f>IF(COUNTIF(DATOS_LIMPIOS_ELECT[[#This Row],[ID_Cliente]:[Puede_Pagar_Solar]],NA()),"NO VALIDO","VALIDO")</f>
        <v>VALIDO</v>
      </c>
    </row>
    <row r="52" spans="1:9" hidden="1" x14ac:dyDescent="0.3">
      <c r="A52" s="1" t="s">
        <v>58</v>
      </c>
      <c r="B52" s="1" t="s">
        <v>458</v>
      </c>
      <c r="C52" s="10">
        <v>139.19851670529059</v>
      </c>
      <c r="D52" s="9">
        <v>2</v>
      </c>
      <c r="E52" s="9" t="s">
        <v>463</v>
      </c>
      <c r="F52" s="10">
        <v>84.645073943220069</v>
      </c>
      <c r="G52" s="10">
        <v>86303.080357280152</v>
      </c>
      <c r="H52" s="9" t="s">
        <v>466</v>
      </c>
      <c r="I52" s="9" t="str">
        <f>IF(COUNTIF(DATOS_LIMPIOS_ELECT[[#This Row],[ID_Cliente]:[Puede_Pagar_Solar]],NA()),"NO VALIDO","VALIDO")</f>
        <v>VALIDO</v>
      </c>
    </row>
    <row r="53" spans="1:9" hidden="1" x14ac:dyDescent="0.3">
      <c r="A53" s="1" t="s">
        <v>59</v>
      </c>
      <c r="B53" s="1" t="s">
        <v>458</v>
      </c>
      <c r="C53" s="10">
        <v>69.011823770146108</v>
      </c>
      <c r="D53" s="9">
        <v>5</v>
      </c>
      <c r="E53" s="9" t="s">
        <v>465</v>
      </c>
      <c r="F53" s="10">
        <v>103.37262486901071</v>
      </c>
      <c r="G53" s="10">
        <v>42787.330737490593</v>
      </c>
      <c r="H53" s="9" t="s">
        <v>466</v>
      </c>
      <c r="I53" s="9" t="str">
        <f>IF(COUNTIF(DATOS_LIMPIOS_ELECT[[#This Row],[ID_Cliente]:[Puede_Pagar_Solar]],NA()),"NO VALIDO","VALIDO")</f>
        <v>VALIDO</v>
      </c>
    </row>
    <row r="54" spans="1:9" hidden="1" x14ac:dyDescent="0.3">
      <c r="A54" s="1" t="s">
        <v>60</v>
      </c>
      <c r="B54" s="1" t="s">
        <v>458</v>
      </c>
      <c r="C54" s="10">
        <v>291.94647066868538</v>
      </c>
      <c r="D54" s="9">
        <v>3</v>
      </c>
      <c r="E54" s="9" t="s">
        <v>465</v>
      </c>
      <c r="F54" s="10">
        <v>89.476658418235758</v>
      </c>
      <c r="G54" s="10">
        <v>181006.81181458489</v>
      </c>
      <c r="H54" s="9" t="s">
        <v>467</v>
      </c>
      <c r="I54" s="9" t="str">
        <f>IF(COUNTIF(DATOS_LIMPIOS_ELECT[[#This Row],[ID_Cliente]:[Puede_Pagar_Solar]],NA()),"NO VALIDO","VALIDO")</f>
        <v>VALIDO</v>
      </c>
    </row>
    <row r="55" spans="1:9" hidden="1" x14ac:dyDescent="0.3">
      <c r="A55" s="1" t="s">
        <v>61</v>
      </c>
      <c r="B55" s="1" t="s">
        <v>458</v>
      </c>
      <c r="C55" s="10">
        <v>100.1955560691129</v>
      </c>
      <c r="D55" s="9">
        <v>3</v>
      </c>
      <c r="E55" s="9" t="s">
        <v>462</v>
      </c>
      <c r="F55" s="10">
        <v>79.494247488577443</v>
      </c>
      <c r="G55" s="10">
        <v>62121.244762850001</v>
      </c>
      <c r="H55" s="9" t="s">
        <v>466</v>
      </c>
      <c r="I55" s="9" t="str">
        <f>IF(COUNTIF(DATOS_LIMPIOS_ELECT[[#This Row],[ID_Cliente]:[Puede_Pagar_Solar]],NA()),"NO VALIDO","VALIDO")</f>
        <v>VALIDO</v>
      </c>
    </row>
    <row r="56" spans="1:9" hidden="1" x14ac:dyDescent="0.3">
      <c r="A56" s="1" t="s">
        <v>62</v>
      </c>
      <c r="B56" s="1" t="s">
        <v>458</v>
      </c>
      <c r="C56" s="10">
        <v>229.3236095996694</v>
      </c>
      <c r="D56" s="9">
        <v>1</v>
      </c>
      <c r="E56" s="9" t="s">
        <v>462</v>
      </c>
      <c r="F56" s="10">
        <v>117.93585965307889</v>
      </c>
      <c r="G56" s="10">
        <v>142180.63795179501</v>
      </c>
      <c r="H56" s="9" t="s">
        <v>466</v>
      </c>
      <c r="I56" s="9" t="str">
        <f>IF(COUNTIF(DATOS_LIMPIOS_ELECT[[#This Row],[ID_Cliente]:[Puede_Pagar_Solar]],NA()),"NO VALIDO","VALIDO")</f>
        <v>VALIDO</v>
      </c>
    </row>
    <row r="57" spans="1:9" hidden="1" x14ac:dyDescent="0.3">
      <c r="A57" s="1" t="s">
        <v>63</v>
      </c>
      <c r="B57" s="1" t="s">
        <v>458</v>
      </c>
      <c r="C57" s="10">
        <v>100.8857903545132</v>
      </c>
      <c r="D57" s="9">
        <v>3</v>
      </c>
      <c r="E57" s="9" t="s">
        <v>461</v>
      </c>
      <c r="F57" s="10">
        <v>94.407744840763939</v>
      </c>
      <c r="G57" s="10">
        <v>62549.19001979821</v>
      </c>
      <c r="H57" s="9" t="s">
        <v>466</v>
      </c>
      <c r="I57" s="9" t="str">
        <f>IF(COUNTIF(DATOS_LIMPIOS_ELECT[[#This Row],[ID_Cliente]:[Puede_Pagar_Solar]],NA()),"NO VALIDO","VALIDO")</f>
        <v>VALIDO</v>
      </c>
    </row>
    <row r="58" spans="1:9" hidden="1" x14ac:dyDescent="0.3">
      <c r="A58" s="1" t="s">
        <v>64</v>
      </c>
      <c r="B58" s="1" t="s">
        <v>458</v>
      </c>
      <c r="C58" s="10">
        <v>234.63073310968011</v>
      </c>
      <c r="D58" s="9">
        <v>3</v>
      </c>
      <c r="E58" s="9" t="s">
        <v>461</v>
      </c>
      <c r="F58" s="10">
        <v>79.405492846252201</v>
      </c>
      <c r="G58" s="10">
        <v>145471.05452800161</v>
      </c>
      <c r="H58" s="9" t="s">
        <v>466</v>
      </c>
      <c r="I58" s="9" t="str">
        <f>IF(COUNTIF(DATOS_LIMPIOS_ELECT[[#This Row],[ID_Cliente]:[Puede_Pagar_Solar]],NA()),"NO VALIDO","VALIDO")</f>
        <v>VALIDO</v>
      </c>
    </row>
    <row r="59" spans="1:9" hidden="1" x14ac:dyDescent="0.3">
      <c r="A59" s="1" t="s">
        <v>65</v>
      </c>
      <c r="B59" s="1" t="s">
        <v>458</v>
      </c>
      <c r="C59" s="10">
        <v>344.06532954370448</v>
      </c>
      <c r="D59" s="9">
        <v>3</v>
      </c>
      <c r="E59" s="9" t="s">
        <v>461</v>
      </c>
      <c r="F59" s="10">
        <v>81.875308603038931</v>
      </c>
      <c r="G59" s="10">
        <v>213320.50431709681</v>
      </c>
      <c r="H59" s="9" t="s">
        <v>467</v>
      </c>
      <c r="I59" s="9" t="str">
        <f>IF(COUNTIF(DATOS_LIMPIOS_ELECT[[#This Row],[ID_Cliente]:[Puede_Pagar_Solar]],NA()),"NO VALIDO","VALIDO")</f>
        <v>VALIDO</v>
      </c>
    </row>
    <row r="60" spans="1:9" hidden="1" x14ac:dyDescent="0.3">
      <c r="A60" s="1" t="s">
        <v>66</v>
      </c>
      <c r="B60" s="1" t="s">
        <v>458</v>
      </c>
      <c r="C60" s="10">
        <v>179.71824031958641</v>
      </c>
      <c r="D60" s="9">
        <v>3</v>
      </c>
      <c r="E60" s="9" t="s">
        <v>465</v>
      </c>
      <c r="F60" s="10">
        <v>48.583760329447692</v>
      </c>
      <c r="G60" s="10">
        <v>111425.30899814361</v>
      </c>
      <c r="H60" s="9" t="s">
        <v>466</v>
      </c>
      <c r="I60" s="9" t="str">
        <f>IF(COUNTIF(DATOS_LIMPIOS_ELECT[[#This Row],[ID_Cliente]:[Puede_Pagar_Solar]],NA()),"NO VALIDO","VALIDO")</f>
        <v>VALIDO</v>
      </c>
    </row>
    <row r="61" spans="1:9" hidden="1" x14ac:dyDescent="0.3">
      <c r="A61" s="1" t="s">
        <v>67</v>
      </c>
      <c r="B61" s="1" t="s">
        <v>458</v>
      </c>
      <c r="C61" s="10">
        <v>73.004936270068569</v>
      </c>
      <c r="D61" s="9">
        <v>4</v>
      </c>
      <c r="E61" s="9" t="s">
        <v>463</v>
      </c>
      <c r="F61" s="10">
        <v>75.13731079185969</v>
      </c>
      <c r="G61" s="10">
        <v>45263.060487442512</v>
      </c>
      <c r="H61" s="9" t="s">
        <v>466</v>
      </c>
      <c r="I61" s="9" t="str">
        <f>IF(COUNTIF(DATOS_LIMPIOS_ELECT[[#This Row],[ID_Cliente]:[Puede_Pagar_Solar]],NA()),"NO VALIDO","VALIDO")</f>
        <v>VALIDO</v>
      </c>
    </row>
    <row r="62" spans="1:9" hidden="1" x14ac:dyDescent="0.3">
      <c r="A62" s="1" t="s">
        <v>68</v>
      </c>
      <c r="B62" s="1" t="s">
        <v>458</v>
      </c>
      <c r="C62" s="10">
        <v>208.39425747441271</v>
      </c>
      <c r="D62" s="9">
        <v>5</v>
      </c>
      <c r="E62" s="9" t="s">
        <v>465</v>
      </c>
      <c r="F62" s="10">
        <v>78.543421746862549</v>
      </c>
      <c r="G62" s="10">
        <v>129204.4396341359</v>
      </c>
      <c r="H62" s="9" t="s">
        <v>466</v>
      </c>
      <c r="I62" s="9" t="str">
        <f>IF(COUNTIF(DATOS_LIMPIOS_ELECT[[#This Row],[ID_Cliente]:[Puede_Pagar_Solar]],NA()),"NO VALIDO","VALIDO")</f>
        <v>VALIDO</v>
      </c>
    </row>
    <row r="63" spans="1:9" hidden="1" x14ac:dyDescent="0.3">
      <c r="A63" s="1" t="s">
        <v>69</v>
      </c>
      <c r="B63" s="1" t="s">
        <v>458</v>
      </c>
      <c r="C63" s="10">
        <v>166.95258138575849</v>
      </c>
      <c r="D63" s="9">
        <v>2</v>
      </c>
      <c r="E63" s="9" t="s">
        <v>465</v>
      </c>
      <c r="F63" s="10">
        <v>70.494853031990488</v>
      </c>
      <c r="G63" s="10">
        <v>103510.60045917029</v>
      </c>
      <c r="H63" s="9" t="s">
        <v>466</v>
      </c>
      <c r="I63" s="9" t="str">
        <f>IF(COUNTIF(DATOS_LIMPIOS_ELECT[[#This Row],[ID_Cliente]:[Puede_Pagar_Solar]],NA()),"NO VALIDO","VALIDO")</f>
        <v>VALIDO</v>
      </c>
    </row>
    <row r="64" spans="1:9" hidden="1" x14ac:dyDescent="0.3">
      <c r="A64" s="1" t="s">
        <v>70</v>
      </c>
      <c r="B64" s="1" t="s">
        <v>458</v>
      </c>
      <c r="C64" s="10">
        <v>124.4372028473113</v>
      </c>
      <c r="D64" s="9">
        <v>3</v>
      </c>
      <c r="E64" s="9" t="s">
        <v>464</v>
      </c>
      <c r="F64" s="10">
        <v>69.740693647287571</v>
      </c>
      <c r="G64" s="10">
        <v>77151.065765333013</v>
      </c>
      <c r="H64" s="9" t="s">
        <v>466</v>
      </c>
      <c r="I64" s="9" t="str">
        <f>IF(COUNTIF(DATOS_LIMPIOS_ELECT[[#This Row],[ID_Cliente]:[Puede_Pagar_Solar]],NA()),"NO VALIDO","VALIDO")</f>
        <v>VALIDO</v>
      </c>
    </row>
    <row r="65" spans="1:9" hidden="1" x14ac:dyDescent="0.3">
      <c r="A65" s="1" t="s">
        <v>71</v>
      </c>
      <c r="B65" s="1" t="s">
        <v>458</v>
      </c>
      <c r="C65" s="10">
        <v>218.10675305411871</v>
      </c>
      <c r="D65" s="9">
        <v>3</v>
      </c>
      <c r="E65" s="9" t="s">
        <v>462</v>
      </c>
      <c r="F65" s="10">
        <v>58.39598259919029</v>
      </c>
      <c r="G65" s="10">
        <v>135226.18689355359</v>
      </c>
      <c r="H65" s="9" t="s">
        <v>466</v>
      </c>
      <c r="I65" s="9" t="str">
        <f>IF(COUNTIF(DATOS_LIMPIOS_ELECT[[#This Row],[ID_Cliente]:[Puede_Pagar_Solar]],NA()),"NO VALIDO","VALIDO")</f>
        <v>VALIDO</v>
      </c>
    </row>
    <row r="66" spans="1:9" hidden="1" x14ac:dyDescent="0.3">
      <c r="A66" s="1" t="s">
        <v>72</v>
      </c>
      <c r="B66" s="1" t="s">
        <v>458</v>
      </c>
      <c r="C66" s="10">
        <v>118.4700078167906</v>
      </c>
      <c r="D66" s="9">
        <v>4</v>
      </c>
      <c r="E66" s="9" t="s">
        <v>465</v>
      </c>
      <c r="F66" s="10">
        <v>56.339207773298952</v>
      </c>
      <c r="G66" s="10">
        <v>73451.404846410194</v>
      </c>
      <c r="H66" s="9" t="s">
        <v>466</v>
      </c>
      <c r="I66" s="9" t="str">
        <f>IF(COUNTIF(DATOS_LIMPIOS_ELECT[[#This Row],[ID_Cliente]:[Puede_Pagar_Solar]],NA()),"NO VALIDO","VALIDO")</f>
        <v>VALIDO</v>
      </c>
    </row>
    <row r="67" spans="1:9" hidden="1" x14ac:dyDescent="0.3">
      <c r="A67" s="1" t="s">
        <v>73</v>
      </c>
      <c r="B67" s="1" t="s">
        <v>458</v>
      </c>
      <c r="C67" s="10">
        <v>122.45951421439329</v>
      </c>
      <c r="D67" s="9">
        <v>2</v>
      </c>
      <c r="E67" s="9" t="s">
        <v>464</v>
      </c>
      <c r="F67" s="10">
        <v>107.6400920834389</v>
      </c>
      <c r="G67" s="10">
        <v>75924.898812923828</v>
      </c>
      <c r="H67" s="9" t="s">
        <v>466</v>
      </c>
      <c r="I67" s="9" t="str">
        <f>IF(COUNTIF(DATOS_LIMPIOS_ELECT[[#This Row],[ID_Cliente]:[Puede_Pagar_Solar]],NA()),"NO VALIDO","VALIDO")</f>
        <v>VALIDO</v>
      </c>
    </row>
    <row r="68" spans="1:9" hidden="1" x14ac:dyDescent="0.3">
      <c r="A68" s="1" t="s">
        <v>74</v>
      </c>
      <c r="B68" s="1" t="s">
        <v>458</v>
      </c>
      <c r="C68" s="10">
        <v>198.26694719225119</v>
      </c>
      <c r="D68" s="9">
        <v>5</v>
      </c>
      <c r="E68" s="9" t="s">
        <v>464</v>
      </c>
      <c r="F68" s="10">
        <v>85.144149819602134</v>
      </c>
      <c r="G68" s="10">
        <v>122925.5072591957</v>
      </c>
      <c r="H68" s="9" t="s">
        <v>466</v>
      </c>
      <c r="I68" s="9" t="str">
        <f>IF(COUNTIF(DATOS_LIMPIOS_ELECT[[#This Row],[ID_Cliente]:[Puede_Pagar_Solar]],NA()),"NO VALIDO","VALIDO")</f>
        <v>VALIDO</v>
      </c>
    </row>
    <row r="69" spans="1:9" hidden="1" x14ac:dyDescent="0.3">
      <c r="A69" s="1" t="s">
        <v>75</v>
      </c>
      <c r="B69" s="1" t="s">
        <v>458</v>
      </c>
      <c r="C69" s="10">
        <v>146.643306133523</v>
      </c>
      <c r="D69" s="9">
        <v>4</v>
      </c>
      <c r="E69" s="9" t="s">
        <v>463</v>
      </c>
      <c r="F69" s="10">
        <v>77.445303430722277</v>
      </c>
      <c r="G69" s="10">
        <v>90918.849802784243</v>
      </c>
      <c r="H69" s="9" t="s">
        <v>466</v>
      </c>
      <c r="I69" s="9" t="str">
        <f>IF(COUNTIF(DATOS_LIMPIOS_ELECT[[#This Row],[ID_Cliente]:[Puede_Pagar_Solar]],NA()),"NO VALIDO","VALIDO")</f>
        <v>VALIDO</v>
      </c>
    </row>
    <row r="70" spans="1:9" hidden="1" x14ac:dyDescent="0.3">
      <c r="A70" s="1" t="s">
        <v>76</v>
      </c>
      <c r="B70" s="1" t="s">
        <v>458</v>
      </c>
      <c r="C70" s="10">
        <v>86.36657565376386</v>
      </c>
      <c r="D70" s="9">
        <v>3</v>
      </c>
      <c r="E70" s="9" t="s">
        <v>462</v>
      </c>
      <c r="F70" s="10">
        <v>120.0069617821221</v>
      </c>
      <c r="G70" s="10">
        <v>53547.276905333587</v>
      </c>
      <c r="H70" s="9" t="s">
        <v>466</v>
      </c>
      <c r="I70" s="9" t="str">
        <f>IF(COUNTIF(DATOS_LIMPIOS_ELECT[[#This Row],[ID_Cliente]:[Puede_Pagar_Solar]],NA()),"NO VALIDO","VALIDO")</f>
        <v>VALIDO</v>
      </c>
    </row>
    <row r="71" spans="1:9" hidden="1" x14ac:dyDescent="0.3">
      <c r="A71" s="1" t="s">
        <v>77</v>
      </c>
      <c r="B71" s="1" t="s">
        <v>458</v>
      </c>
      <c r="C71" s="10">
        <v>318.8795140004105</v>
      </c>
      <c r="D71" s="9">
        <v>2</v>
      </c>
      <c r="E71" s="9" t="s">
        <v>464</v>
      </c>
      <c r="F71" s="10">
        <v>42.654696148165037</v>
      </c>
      <c r="G71" s="10">
        <v>197705.29868025449</v>
      </c>
      <c r="H71" s="9" t="s">
        <v>466</v>
      </c>
      <c r="I71" s="9" t="str">
        <f>IF(COUNTIF(DATOS_LIMPIOS_ELECT[[#This Row],[ID_Cliente]:[Puede_Pagar_Solar]],NA()),"NO VALIDO","VALIDO")</f>
        <v>VALIDO</v>
      </c>
    </row>
    <row r="72" spans="1:9" hidden="1" x14ac:dyDescent="0.3">
      <c r="A72" s="1" t="s">
        <v>78</v>
      </c>
      <c r="B72" s="1" t="s">
        <v>458</v>
      </c>
      <c r="C72" s="10">
        <v>155.23430320859359</v>
      </c>
      <c r="D72" s="9">
        <v>1</v>
      </c>
      <c r="E72" s="9" t="s">
        <v>462</v>
      </c>
      <c r="F72" s="10">
        <v>91.912873036086424</v>
      </c>
      <c r="G72" s="10">
        <v>96245.267989328044</v>
      </c>
      <c r="H72" s="9" t="s">
        <v>466</v>
      </c>
      <c r="I72" s="9" t="str">
        <f>IF(COUNTIF(DATOS_LIMPIOS_ELECT[[#This Row],[ID_Cliente]:[Puede_Pagar_Solar]],NA()),"NO VALIDO","VALIDO")</f>
        <v>VALIDO</v>
      </c>
    </row>
    <row r="73" spans="1:9" hidden="1" x14ac:dyDescent="0.3">
      <c r="A73" s="1" t="s">
        <v>79</v>
      </c>
      <c r="B73" s="1" t="s">
        <v>458</v>
      </c>
      <c r="C73" s="10">
        <v>183.85680114572779</v>
      </c>
      <c r="D73" s="9">
        <v>4</v>
      </c>
      <c r="E73" s="9" t="s">
        <v>463</v>
      </c>
      <c r="F73" s="10">
        <v>58.445104441413868</v>
      </c>
      <c r="G73" s="10">
        <v>113991.2167103512</v>
      </c>
      <c r="H73" s="9" t="s">
        <v>466</v>
      </c>
      <c r="I73" s="9" t="str">
        <f>IF(COUNTIF(DATOS_LIMPIOS_ELECT[[#This Row],[ID_Cliente]:[Puede_Pagar_Solar]],NA()),"NO VALIDO","VALIDO")</f>
        <v>VALIDO</v>
      </c>
    </row>
    <row r="74" spans="1:9" hidden="1" x14ac:dyDescent="0.3">
      <c r="A74" s="1" t="s">
        <v>80</v>
      </c>
      <c r="B74" s="1" t="s">
        <v>458</v>
      </c>
      <c r="C74" s="10">
        <v>177.14137733057731</v>
      </c>
      <c r="D74" s="9">
        <v>4</v>
      </c>
      <c r="E74" s="9" t="s">
        <v>463</v>
      </c>
      <c r="F74" s="10">
        <v>90.373889154355595</v>
      </c>
      <c r="G74" s="10">
        <v>109827.653944958</v>
      </c>
      <c r="H74" s="9" t="s">
        <v>466</v>
      </c>
      <c r="I74" s="9" t="str">
        <f>IF(COUNTIF(DATOS_LIMPIOS_ELECT[[#This Row],[ID_Cliente]:[Puede_Pagar_Solar]],NA()),"NO VALIDO","VALIDO")</f>
        <v>VALIDO</v>
      </c>
    </row>
    <row r="75" spans="1:9" hidden="1" x14ac:dyDescent="0.3">
      <c r="A75" s="1" t="s">
        <v>81</v>
      </c>
      <c r="B75" s="1" t="s">
        <v>458</v>
      </c>
      <c r="C75" s="10">
        <v>279.82618736689511</v>
      </c>
      <c r="D75" s="9">
        <v>2</v>
      </c>
      <c r="E75" s="9" t="s">
        <v>461</v>
      </c>
      <c r="F75" s="10">
        <v>65.215271370897852</v>
      </c>
      <c r="G75" s="10">
        <v>173492.23616747491</v>
      </c>
      <c r="H75" s="9" t="s">
        <v>466</v>
      </c>
      <c r="I75" s="9" t="str">
        <f>IF(COUNTIF(DATOS_LIMPIOS_ELECT[[#This Row],[ID_Cliente]:[Puede_Pagar_Solar]],NA()),"NO VALIDO","VALIDO")</f>
        <v>VALIDO</v>
      </c>
    </row>
    <row r="76" spans="1:9" hidden="1" x14ac:dyDescent="0.3">
      <c r="A76" s="1" t="s">
        <v>82</v>
      </c>
      <c r="B76" s="1" t="s">
        <v>458</v>
      </c>
      <c r="C76" s="10">
        <v>173.56833149033241</v>
      </c>
      <c r="D76" s="9">
        <v>3</v>
      </c>
      <c r="E76" s="9" t="s">
        <v>464</v>
      </c>
      <c r="F76" s="10">
        <v>70.275654284937517</v>
      </c>
      <c r="G76" s="10">
        <v>107612.36552400611</v>
      </c>
      <c r="H76" s="9" t="s">
        <v>466</v>
      </c>
      <c r="I76" s="9" t="str">
        <f>IF(COUNTIF(DATOS_LIMPIOS_ELECT[[#This Row],[ID_Cliente]:[Puede_Pagar_Solar]],NA()),"NO VALIDO","VALIDO")</f>
        <v>VALIDO</v>
      </c>
    </row>
    <row r="77" spans="1:9" hidden="1" x14ac:dyDescent="0.3">
      <c r="A77" s="1" t="s">
        <v>83</v>
      </c>
      <c r="B77" s="1" t="s">
        <v>458</v>
      </c>
      <c r="C77" s="10">
        <v>133.69085533459469</v>
      </c>
      <c r="D77" s="9">
        <v>2</v>
      </c>
      <c r="E77" s="9" t="s">
        <v>465</v>
      </c>
      <c r="F77" s="10">
        <v>113.2260346121631</v>
      </c>
      <c r="G77" s="10">
        <v>82888.330307448705</v>
      </c>
      <c r="H77" s="9" t="s">
        <v>466</v>
      </c>
      <c r="I77" s="9" t="str">
        <f>IF(COUNTIF(DATOS_LIMPIOS_ELECT[[#This Row],[ID_Cliente]:[Puede_Pagar_Solar]],NA()),"NO VALIDO","VALIDO")</f>
        <v>VALIDO</v>
      </c>
    </row>
    <row r="78" spans="1:9" hidden="1" x14ac:dyDescent="0.3">
      <c r="A78" s="1" t="s">
        <v>84</v>
      </c>
      <c r="B78" s="1" t="s">
        <v>458</v>
      </c>
      <c r="C78" s="10">
        <v>87.070279210554475</v>
      </c>
      <c r="D78" s="9">
        <v>1</v>
      </c>
      <c r="E78" s="9" t="s">
        <v>465</v>
      </c>
      <c r="F78" s="10">
        <v>73.137418717918038</v>
      </c>
      <c r="G78" s="10">
        <v>53983.573110543774</v>
      </c>
      <c r="H78" s="9" t="s">
        <v>466</v>
      </c>
      <c r="I78" s="9" t="str">
        <f>IF(COUNTIF(DATOS_LIMPIOS_ELECT[[#This Row],[ID_Cliente]:[Puede_Pagar_Solar]],NA()),"NO VALIDO","VALIDO")</f>
        <v>VALIDO</v>
      </c>
    </row>
    <row r="79" spans="1:9" hidden="1" x14ac:dyDescent="0.3">
      <c r="A79" s="1" t="s">
        <v>85</v>
      </c>
      <c r="B79" s="1" t="s">
        <v>458</v>
      </c>
      <c r="C79" s="10">
        <v>104.34696273989729</v>
      </c>
      <c r="D79" s="9">
        <v>5</v>
      </c>
      <c r="E79" s="9" t="s">
        <v>461</v>
      </c>
      <c r="F79" s="10">
        <v>98.357238941095517</v>
      </c>
      <c r="G79" s="10">
        <v>64695.11689873632</v>
      </c>
      <c r="H79" s="9" t="s">
        <v>466</v>
      </c>
      <c r="I79" s="9" t="str">
        <f>IF(COUNTIF(DATOS_LIMPIOS_ELECT[[#This Row],[ID_Cliente]:[Puede_Pagar_Solar]],NA()),"NO VALIDO","VALIDO")</f>
        <v>VALIDO</v>
      </c>
    </row>
    <row r="80" spans="1:9" hidden="1" x14ac:dyDescent="0.3">
      <c r="A80" s="1" t="s">
        <v>86</v>
      </c>
      <c r="B80" s="1" t="s">
        <v>458</v>
      </c>
      <c r="C80" s="10">
        <v>100.3900940318462</v>
      </c>
      <c r="D80" s="9">
        <v>2</v>
      </c>
      <c r="E80" s="9" t="s">
        <v>462</v>
      </c>
      <c r="F80" s="10">
        <v>116.87431595503691</v>
      </c>
      <c r="G80" s="10">
        <v>62241.858299744628</v>
      </c>
      <c r="H80" s="9" t="s">
        <v>466</v>
      </c>
      <c r="I80" s="9" t="str">
        <f>IF(COUNTIF(DATOS_LIMPIOS_ELECT[[#This Row],[ID_Cliente]:[Puede_Pagar_Solar]],NA()),"NO VALIDO","VALIDO")</f>
        <v>VALIDO</v>
      </c>
    </row>
    <row r="81" spans="1:9" hidden="1" x14ac:dyDescent="0.3">
      <c r="A81" s="1" t="s">
        <v>87</v>
      </c>
      <c r="B81" s="1" t="s">
        <v>458</v>
      </c>
      <c r="C81" s="10">
        <v>165.75648232759991</v>
      </c>
      <c r="D81" s="9">
        <v>1</v>
      </c>
      <c r="E81" s="9" t="s">
        <v>461</v>
      </c>
      <c r="F81" s="10">
        <v>117.4401136094461</v>
      </c>
      <c r="G81" s="10">
        <v>102769.0190431119</v>
      </c>
      <c r="H81" s="9" t="s">
        <v>466</v>
      </c>
      <c r="I81" s="9" t="str">
        <f>IF(COUNTIF(DATOS_LIMPIOS_ELECT[[#This Row],[ID_Cliente]:[Puede_Pagar_Solar]],NA()),"NO VALIDO","VALIDO")</f>
        <v>VALIDO</v>
      </c>
    </row>
    <row r="82" spans="1:9" hidden="1" x14ac:dyDescent="0.3">
      <c r="A82" s="1" t="s">
        <v>88</v>
      </c>
      <c r="B82" s="1" t="s">
        <v>458</v>
      </c>
      <c r="C82" s="10">
        <v>102.3034515312084</v>
      </c>
      <c r="D82" s="9">
        <v>3</v>
      </c>
      <c r="E82" s="9" t="s">
        <v>464</v>
      </c>
      <c r="F82" s="10">
        <v>77.897629905071724</v>
      </c>
      <c r="G82" s="10">
        <v>63428.139949349214</v>
      </c>
      <c r="H82" s="9" t="s">
        <v>466</v>
      </c>
      <c r="I82" s="9" t="str">
        <f>IF(COUNTIF(DATOS_LIMPIOS_ELECT[[#This Row],[ID_Cliente]:[Puede_Pagar_Solar]],NA()),"NO VALIDO","VALIDO")</f>
        <v>VALIDO</v>
      </c>
    </row>
    <row r="83" spans="1:9" hidden="1" x14ac:dyDescent="0.3">
      <c r="A83" s="1" t="s">
        <v>89</v>
      </c>
      <c r="B83" s="1" t="s">
        <v>458</v>
      </c>
      <c r="C83" s="10">
        <v>272.584059111545</v>
      </c>
      <c r="D83" s="9">
        <v>1</v>
      </c>
      <c r="E83" s="9" t="s">
        <v>464</v>
      </c>
      <c r="F83" s="10">
        <v>106.4652761430247</v>
      </c>
      <c r="G83" s="10">
        <v>169002.11664915789</v>
      </c>
      <c r="H83" s="9" t="s">
        <v>466</v>
      </c>
      <c r="I83" s="9" t="str">
        <f>IF(COUNTIF(DATOS_LIMPIOS_ELECT[[#This Row],[ID_Cliente]:[Puede_Pagar_Solar]],NA()),"NO VALIDO","VALIDO")</f>
        <v>VALIDO</v>
      </c>
    </row>
    <row r="84" spans="1:9" hidden="1" x14ac:dyDescent="0.3">
      <c r="A84" s="1" t="s">
        <v>90</v>
      </c>
      <c r="B84" s="1" t="s">
        <v>458</v>
      </c>
      <c r="C84" s="10">
        <v>183.51053413841069</v>
      </c>
      <c r="D84" s="9">
        <v>4</v>
      </c>
      <c r="E84" s="9" t="s">
        <v>461</v>
      </c>
      <c r="F84" s="10">
        <v>126.9599385690065</v>
      </c>
      <c r="G84" s="10">
        <v>113776.53116581459</v>
      </c>
      <c r="H84" s="9" t="s">
        <v>466</v>
      </c>
      <c r="I84" s="9" t="str">
        <f>IF(COUNTIF(DATOS_LIMPIOS_ELECT[[#This Row],[ID_Cliente]:[Puede_Pagar_Solar]],NA()),"NO VALIDO","VALIDO")</f>
        <v>VALIDO</v>
      </c>
    </row>
    <row r="85" spans="1:9" hidden="1" x14ac:dyDescent="0.3">
      <c r="A85" s="1" t="s">
        <v>91</v>
      </c>
      <c r="B85" s="1" t="s">
        <v>458</v>
      </c>
      <c r="C85" s="10">
        <v>238.35797201392751</v>
      </c>
      <c r="D85" s="9">
        <v>5</v>
      </c>
      <c r="E85" s="9" t="s">
        <v>464</v>
      </c>
      <c r="F85" s="10">
        <v>110.8894967741558</v>
      </c>
      <c r="G85" s="10">
        <v>147781.94264863501</v>
      </c>
      <c r="H85" s="9" t="s">
        <v>466</v>
      </c>
      <c r="I85" s="9" t="str">
        <f>IF(COUNTIF(DATOS_LIMPIOS_ELECT[[#This Row],[ID_Cliente]:[Puede_Pagar_Solar]],NA()),"NO VALIDO","VALIDO")</f>
        <v>VALIDO</v>
      </c>
    </row>
    <row r="86" spans="1:9" hidden="1" x14ac:dyDescent="0.3">
      <c r="A86" s="1" t="s">
        <v>92</v>
      </c>
      <c r="B86" s="1" t="s">
        <v>458</v>
      </c>
      <c r="C86" s="10">
        <v>184.18812509940111</v>
      </c>
      <c r="D86" s="9">
        <v>5</v>
      </c>
      <c r="E86" s="9" t="s">
        <v>463</v>
      </c>
      <c r="F86" s="10">
        <v>72.293728062764799</v>
      </c>
      <c r="G86" s="10">
        <v>114196.6375616287</v>
      </c>
      <c r="H86" s="9" t="s">
        <v>466</v>
      </c>
      <c r="I86" s="9" t="str">
        <f>IF(COUNTIF(DATOS_LIMPIOS_ELECT[[#This Row],[ID_Cliente]:[Puede_Pagar_Solar]],NA()),"NO VALIDO","VALIDO")</f>
        <v>VALIDO</v>
      </c>
    </row>
    <row r="87" spans="1:9" hidden="1" x14ac:dyDescent="0.3">
      <c r="A87" s="1" t="s">
        <v>93</v>
      </c>
      <c r="B87" s="1" t="s">
        <v>458</v>
      </c>
      <c r="C87" s="10">
        <v>275.16100896872109</v>
      </c>
      <c r="D87" s="9">
        <v>3</v>
      </c>
      <c r="E87" s="9" t="s">
        <v>462</v>
      </c>
      <c r="F87" s="10">
        <v>55.243690023463017</v>
      </c>
      <c r="G87" s="10">
        <v>170599.8255606071</v>
      </c>
      <c r="H87" s="9" t="s">
        <v>467</v>
      </c>
      <c r="I87" s="9" t="str">
        <f>IF(COUNTIF(DATOS_LIMPIOS_ELECT[[#This Row],[ID_Cliente]:[Puede_Pagar_Solar]],NA()),"NO VALIDO","VALIDO")</f>
        <v>VALIDO</v>
      </c>
    </row>
    <row r="88" spans="1:9" hidden="1" x14ac:dyDescent="0.3">
      <c r="A88" s="1" t="s">
        <v>94</v>
      </c>
      <c r="B88" s="1" t="s">
        <v>458</v>
      </c>
      <c r="C88" s="10">
        <v>206.77736088011511</v>
      </c>
      <c r="D88" s="9">
        <v>4</v>
      </c>
      <c r="E88" s="9" t="s">
        <v>464</v>
      </c>
      <c r="F88" s="10">
        <v>102.72484634238531</v>
      </c>
      <c r="G88" s="10">
        <v>128201.9637456714</v>
      </c>
      <c r="H88" s="9" t="s">
        <v>466</v>
      </c>
      <c r="I88" s="9" t="str">
        <f>IF(COUNTIF(DATOS_LIMPIOS_ELECT[[#This Row],[ID_Cliente]:[Puede_Pagar_Solar]],NA()),"NO VALIDO","VALIDO")</f>
        <v>VALIDO</v>
      </c>
    </row>
    <row r="89" spans="1:9" hidden="1" x14ac:dyDescent="0.3">
      <c r="A89" s="1" t="s">
        <v>95</v>
      </c>
      <c r="B89" s="1" t="s">
        <v>458</v>
      </c>
      <c r="C89" s="10">
        <v>139.86151036099889</v>
      </c>
      <c r="D89" s="9">
        <v>2</v>
      </c>
      <c r="E89" s="9" t="s">
        <v>464</v>
      </c>
      <c r="F89" s="10">
        <v>62.638315491910248</v>
      </c>
      <c r="G89" s="10">
        <v>86714.13642381932</v>
      </c>
      <c r="H89" s="9" t="s">
        <v>466</v>
      </c>
      <c r="I89" s="9" t="str">
        <f>IF(COUNTIF(DATOS_LIMPIOS_ELECT[[#This Row],[ID_Cliente]:[Puede_Pagar_Solar]],NA()),"NO VALIDO","VALIDO")</f>
        <v>VALIDO</v>
      </c>
    </row>
    <row r="90" spans="1:9" hidden="1" x14ac:dyDescent="0.3">
      <c r="A90" s="1" t="s">
        <v>96</v>
      </c>
      <c r="B90" s="1" t="s">
        <v>458</v>
      </c>
      <c r="C90" s="10">
        <v>186.61797471800531</v>
      </c>
      <c r="D90" s="9">
        <v>2</v>
      </c>
      <c r="E90" s="9" t="s">
        <v>464</v>
      </c>
      <c r="F90" s="10">
        <v>71.399492283001678</v>
      </c>
      <c r="G90" s="10">
        <v>115703.1443251633</v>
      </c>
      <c r="H90" s="9" t="s">
        <v>466</v>
      </c>
      <c r="I90" s="9" t="str">
        <f>IF(COUNTIF(DATOS_LIMPIOS_ELECT[[#This Row],[ID_Cliente]:[Puede_Pagar_Solar]],NA()),"NO VALIDO","VALIDO")</f>
        <v>VALIDO</v>
      </c>
    </row>
    <row r="91" spans="1:9" hidden="1" x14ac:dyDescent="0.3">
      <c r="A91" s="1" t="s">
        <v>97</v>
      </c>
      <c r="B91" s="1" t="s">
        <v>458</v>
      </c>
      <c r="C91" s="10">
        <v>233.09942803119989</v>
      </c>
      <c r="D91" s="9">
        <v>1</v>
      </c>
      <c r="E91" s="9" t="s">
        <v>464</v>
      </c>
      <c r="F91" s="10">
        <v>70.709405027100644</v>
      </c>
      <c r="G91" s="10">
        <v>144521.64537934391</v>
      </c>
      <c r="H91" s="9" t="s">
        <v>466</v>
      </c>
      <c r="I91" s="9" t="str">
        <f>IF(COUNTIF(DATOS_LIMPIOS_ELECT[[#This Row],[ID_Cliente]:[Puede_Pagar_Solar]],NA()),"NO VALIDO","VALIDO")</f>
        <v>VALIDO</v>
      </c>
    </row>
    <row r="92" spans="1:9" hidden="1" x14ac:dyDescent="0.3">
      <c r="A92" s="1" t="s">
        <v>98</v>
      </c>
      <c r="B92" s="1" t="s">
        <v>458</v>
      </c>
      <c r="C92" s="10">
        <v>178.29471254405601</v>
      </c>
      <c r="D92" s="9">
        <v>3</v>
      </c>
      <c r="E92" s="9" t="s">
        <v>464</v>
      </c>
      <c r="F92" s="10">
        <v>45.671511081120563</v>
      </c>
      <c r="G92" s="10">
        <v>110542.7217773147</v>
      </c>
      <c r="H92" s="9" t="s">
        <v>466</v>
      </c>
      <c r="I92" s="9" t="str">
        <f>IF(COUNTIF(DATOS_LIMPIOS_ELECT[[#This Row],[ID_Cliente]:[Puede_Pagar_Solar]],NA()),"NO VALIDO","VALIDO")</f>
        <v>VALIDO</v>
      </c>
    </row>
    <row r="93" spans="1:9" hidden="1" x14ac:dyDescent="0.3">
      <c r="A93" s="1" t="s">
        <v>99</v>
      </c>
      <c r="B93" s="1" t="s">
        <v>458</v>
      </c>
      <c r="C93" s="10">
        <v>233.975992525995</v>
      </c>
      <c r="D93" s="9">
        <v>4</v>
      </c>
      <c r="E93" s="9" t="s">
        <v>461</v>
      </c>
      <c r="F93" s="10">
        <v>86.14599041753219</v>
      </c>
      <c r="G93" s="10">
        <v>145065.11536611689</v>
      </c>
      <c r="H93" s="9" t="s">
        <v>466</v>
      </c>
      <c r="I93" s="9" t="str">
        <f>IF(COUNTIF(DATOS_LIMPIOS_ELECT[[#This Row],[ID_Cliente]:[Puede_Pagar_Solar]],NA()),"NO VALIDO","VALIDO")</f>
        <v>VALIDO</v>
      </c>
    </row>
    <row r="94" spans="1:9" hidden="1" x14ac:dyDescent="0.3">
      <c r="A94" s="1" t="s">
        <v>100</v>
      </c>
      <c r="B94" s="1" t="s">
        <v>458</v>
      </c>
      <c r="C94" s="10">
        <v>183.044637531316</v>
      </c>
      <c r="D94" s="9">
        <v>3</v>
      </c>
      <c r="E94" s="9" t="s">
        <v>462</v>
      </c>
      <c r="F94" s="10">
        <v>89.891997837634293</v>
      </c>
      <c r="G94" s="10">
        <v>113487.67526941589</v>
      </c>
      <c r="H94" s="9" t="s">
        <v>466</v>
      </c>
      <c r="I94" s="9" t="str">
        <f>IF(COUNTIF(DATOS_LIMPIOS_ELECT[[#This Row],[ID_Cliente]:[Puede_Pagar_Solar]],NA()),"NO VALIDO","VALIDO")</f>
        <v>VALIDO</v>
      </c>
    </row>
    <row r="95" spans="1:9" hidden="1" x14ac:dyDescent="0.3">
      <c r="A95" s="1" t="s">
        <v>101</v>
      </c>
      <c r="B95" s="1" t="s">
        <v>458</v>
      </c>
      <c r="C95" s="10">
        <v>178.74590436215109</v>
      </c>
      <c r="D95" s="9">
        <v>3</v>
      </c>
      <c r="E95" s="9" t="s">
        <v>461</v>
      </c>
      <c r="F95" s="10">
        <v>82.346547666175638</v>
      </c>
      <c r="G95" s="10">
        <v>110822.4607045337</v>
      </c>
      <c r="H95" s="9" t="s">
        <v>466</v>
      </c>
      <c r="I95" s="9" t="str">
        <f>IF(COUNTIF(DATOS_LIMPIOS_ELECT[[#This Row],[ID_Cliente]:[Puede_Pagar_Solar]],NA()),"NO VALIDO","VALIDO")</f>
        <v>VALIDO</v>
      </c>
    </row>
    <row r="96" spans="1:9" hidden="1" x14ac:dyDescent="0.3">
      <c r="A96" s="1" t="s">
        <v>102</v>
      </c>
      <c r="B96" s="1" t="s">
        <v>458</v>
      </c>
      <c r="C96" s="10">
        <v>225.86869411954271</v>
      </c>
      <c r="D96" s="9">
        <v>4</v>
      </c>
      <c r="E96" s="9" t="s">
        <v>462</v>
      </c>
      <c r="F96" s="10">
        <v>57.776723745118048</v>
      </c>
      <c r="G96" s="10">
        <v>140038.59035411649</v>
      </c>
      <c r="H96" s="9" t="s">
        <v>466</v>
      </c>
      <c r="I96" s="9" t="str">
        <f>IF(COUNTIF(DATOS_LIMPIOS_ELECT[[#This Row],[ID_Cliente]:[Puede_Pagar_Solar]],NA()),"NO VALIDO","VALIDO")</f>
        <v>VALIDO</v>
      </c>
    </row>
    <row r="97" spans="1:9" hidden="1" x14ac:dyDescent="0.3">
      <c r="A97" s="1" t="s">
        <v>103</v>
      </c>
      <c r="B97" s="1" t="s">
        <v>458</v>
      </c>
      <c r="C97" s="10">
        <v>258.32872842925968</v>
      </c>
      <c r="D97" s="9">
        <v>2</v>
      </c>
      <c r="E97" s="9" t="s">
        <v>462</v>
      </c>
      <c r="F97" s="10">
        <v>80.420076832655184</v>
      </c>
      <c r="G97" s="10">
        <v>160163.81162614099</v>
      </c>
      <c r="H97" s="9" t="s">
        <v>466</v>
      </c>
      <c r="I97" s="9" t="str">
        <f>IF(COUNTIF(DATOS_LIMPIOS_ELECT[[#This Row],[ID_Cliente]:[Puede_Pagar_Solar]],NA()),"NO VALIDO","VALIDO")</f>
        <v>VALIDO</v>
      </c>
    </row>
    <row r="98" spans="1:9" hidden="1" x14ac:dyDescent="0.3">
      <c r="A98" s="1" t="s">
        <v>104</v>
      </c>
      <c r="B98" s="1" t="s">
        <v>458</v>
      </c>
      <c r="C98" s="10">
        <v>203.52251338395581</v>
      </c>
      <c r="D98" s="9">
        <v>3</v>
      </c>
      <c r="E98" s="9" t="s">
        <v>463</v>
      </c>
      <c r="F98" s="10">
        <v>77.509495048126311</v>
      </c>
      <c r="G98" s="10">
        <v>126183.9582980526</v>
      </c>
      <c r="H98" s="9" t="s">
        <v>466</v>
      </c>
      <c r="I98" s="9" t="str">
        <f>IF(COUNTIF(DATOS_LIMPIOS_ELECT[[#This Row],[ID_Cliente]:[Puede_Pagar_Solar]],NA()),"NO VALIDO","VALIDO")</f>
        <v>VALIDO</v>
      </c>
    </row>
    <row r="99" spans="1:9" hidden="1" x14ac:dyDescent="0.3">
      <c r="A99" s="1" t="s">
        <v>105</v>
      </c>
      <c r="B99" s="1" t="s">
        <v>458</v>
      </c>
      <c r="C99" s="10">
        <v>294.73905839039821</v>
      </c>
      <c r="D99" s="9">
        <v>3</v>
      </c>
      <c r="E99" s="9" t="s">
        <v>462</v>
      </c>
      <c r="F99" s="10">
        <v>101.3045416509384</v>
      </c>
      <c r="G99" s="10">
        <v>182738.2162020469</v>
      </c>
      <c r="H99" s="9" t="s">
        <v>467</v>
      </c>
      <c r="I99" s="9" t="str">
        <f>IF(COUNTIF(DATOS_LIMPIOS_ELECT[[#This Row],[ID_Cliente]:[Puede_Pagar_Solar]],NA()),"NO VALIDO","VALIDO")</f>
        <v>VALIDO</v>
      </c>
    </row>
    <row r="100" spans="1:9" hidden="1" x14ac:dyDescent="0.3">
      <c r="A100" s="1" t="s">
        <v>106</v>
      </c>
      <c r="B100" s="1" t="s">
        <v>458</v>
      </c>
      <c r="C100" s="10">
        <v>247.41250690149101</v>
      </c>
      <c r="D100" s="9">
        <v>2</v>
      </c>
      <c r="E100" s="9" t="s">
        <v>461</v>
      </c>
      <c r="F100" s="10">
        <v>122.86410376227779</v>
      </c>
      <c r="G100" s="10">
        <v>153395.7542789244</v>
      </c>
      <c r="H100" s="9" t="s">
        <v>466</v>
      </c>
      <c r="I100" s="9" t="str">
        <f>IF(COUNTIF(DATOS_LIMPIOS_ELECT[[#This Row],[ID_Cliente]:[Puede_Pagar_Solar]],NA()),"NO VALIDO","VALIDO")</f>
        <v>VALIDO</v>
      </c>
    </row>
    <row r="101" spans="1:9" hidden="1" x14ac:dyDescent="0.3">
      <c r="A101" s="1" t="s">
        <v>107</v>
      </c>
      <c r="B101" s="1" t="s">
        <v>458</v>
      </c>
      <c r="C101" s="10">
        <v>217.44718902312931</v>
      </c>
      <c r="D101" s="9">
        <v>1</v>
      </c>
      <c r="E101" s="9" t="s">
        <v>464</v>
      </c>
      <c r="F101" s="10">
        <v>92.566910185285593</v>
      </c>
      <c r="G101" s="10">
        <v>134817.2571943402</v>
      </c>
      <c r="H101" s="9" t="s">
        <v>466</v>
      </c>
      <c r="I101" s="9" t="str">
        <f>IF(COUNTIF(DATOS_LIMPIOS_ELECT[[#This Row],[ID_Cliente]:[Puede_Pagar_Solar]],NA()),"NO VALIDO","VALIDO")</f>
        <v>VALIDO</v>
      </c>
    </row>
    <row r="102" spans="1:9" hidden="1" x14ac:dyDescent="0.3">
      <c r="A102" s="1" t="s">
        <v>108</v>
      </c>
      <c r="B102" s="1" t="s">
        <v>458</v>
      </c>
      <c r="C102" s="10">
        <v>288.81999455273439</v>
      </c>
      <c r="D102" s="9">
        <v>5</v>
      </c>
      <c r="E102" s="9" t="s">
        <v>465</v>
      </c>
      <c r="F102" s="10">
        <v>88.091657902350491</v>
      </c>
      <c r="G102" s="10">
        <v>179068.39662269529</v>
      </c>
      <c r="H102" s="9" t="s">
        <v>467</v>
      </c>
      <c r="I102" s="9" t="str">
        <f>IF(COUNTIF(DATOS_LIMPIOS_ELECT[[#This Row],[ID_Cliente]:[Puede_Pagar_Solar]],NA()),"NO VALIDO","VALIDO")</f>
        <v>VALIDO</v>
      </c>
    </row>
    <row r="103" spans="1:9" hidden="1" x14ac:dyDescent="0.3">
      <c r="A103" s="1" t="s">
        <v>109</v>
      </c>
      <c r="B103" s="1" t="s">
        <v>458</v>
      </c>
      <c r="C103" s="10">
        <v>216.8304804885255</v>
      </c>
      <c r="D103" s="9">
        <v>2</v>
      </c>
      <c r="E103" s="9" t="s">
        <v>461</v>
      </c>
      <c r="F103" s="10">
        <v>107.15761576199981</v>
      </c>
      <c r="G103" s="10">
        <v>134434.8979028858</v>
      </c>
      <c r="H103" s="9" t="s">
        <v>466</v>
      </c>
      <c r="I103" s="9" t="str">
        <f>IF(COUNTIF(DATOS_LIMPIOS_ELECT[[#This Row],[ID_Cliente]:[Puede_Pagar_Solar]],NA()),"NO VALIDO","VALIDO")</f>
        <v>VALIDO</v>
      </c>
    </row>
    <row r="104" spans="1:9" hidden="1" x14ac:dyDescent="0.3">
      <c r="A104" s="1" t="s">
        <v>110</v>
      </c>
      <c r="B104" s="1" t="s">
        <v>458</v>
      </c>
      <c r="C104" s="10">
        <v>149.6734635724882</v>
      </c>
      <c r="D104" s="9">
        <v>4</v>
      </c>
      <c r="E104" s="9" t="s">
        <v>464</v>
      </c>
      <c r="F104" s="10">
        <v>52.86429031162875</v>
      </c>
      <c r="G104" s="10">
        <v>92797.547414942688</v>
      </c>
      <c r="H104" s="9" t="s">
        <v>466</v>
      </c>
      <c r="I104" s="9" t="str">
        <f>IF(COUNTIF(DATOS_LIMPIOS_ELECT[[#This Row],[ID_Cliente]:[Puede_Pagar_Solar]],NA()),"NO VALIDO","VALIDO")</f>
        <v>VALIDO</v>
      </c>
    </row>
    <row r="105" spans="1:9" hidden="1" x14ac:dyDescent="0.3">
      <c r="A105" s="1" t="s">
        <v>111</v>
      </c>
      <c r="B105" s="1" t="s">
        <v>458</v>
      </c>
      <c r="C105" s="10">
        <v>249.2612603045354</v>
      </c>
      <c r="D105" s="9">
        <v>5</v>
      </c>
      <c r="E105" s="9" t="s">
        <v>465</v>
      </c>
      <c r="F105" s="10">
        <v>70.45236538849359</v>
      </c>
      <c r="G105" s="10">
        <v>154541.98138881201</v>
      </c>
      <c r="H105" s="9" t="s">
        <v>467</v>
      </c>
      <c r="I105" s="9" t="str">
        <f>IF(COUNTIF(DATOS_LIMPIOS_ELECT[[#This Row],[ID_Cliente]:[Puede_Pagar_Solar]],NA()),"NO VALIDO","VALIDO")</f>
        <v>VALIDO</v>
      </c>
    </row>
    <row r="106" spans="1:9" hidden="1" x14ac:dyDescent="0.3">
      <c r="A106" s="1" t="s">
        <v>112</v>
      </c>
      <c r="B106" s="1" t="s">
        <v>458</v>
      </c>
      <c r="C106" s="10">
        <v>75.402885167294471</v>
      </c>
      <c r="D106" s="9">
        <v>4</v>
      </c>
      <c r="E106" s="9" t="s">
        <v>462</v>
      </c>
      <c r="F106" s="10">
        <v>101.3895590408174</v>
      </c>
      <c r="G106" s="10">
        <v>46749.788803722571</v>
      </c>
      <c r="H106" s="9" t="s">
        <v>466</v>
      </c>
      <c r="I106" s="9" t="str">
        <f>IF(COUNTIF(DATOS_LIMPIOS_ELECT[[#This Row],[ID_Cliente]:[Puede_Pagar_Solar]],NA()),"NO VALIDO","VALIDO")</f>
        <v>VALIDO</v>
      </c>
    </row>
    <row r="107" spans="1:9" hidden="1" x14ac:dyDescent="0.3">
      <c r="A107" s="1" t="s">
        <v>113</v>
      </c>
      <c r="B107" s="1" t="s">
        <v>458</v>
      </c>
      <c r="C107" s="10">
        <v>198.6544539358803</v>
      </c>
      <c r="D107" s="9">
        <v>3</v>
      </c>
      <c r="E107" s="9" t="s">
        <v>464</v>
      </c>
      <c r="F107" s="10">
        <v>109.50712433899101</v>
      </c>
      <c r="G107" s="10">
        <v>123165.7614402458</v>
      </c>
      <c r="H107" s="9" t="s">
        <v>466</v>
      </c>
      <c r="I107" s="9" t="str">
        <f>IF(COUNTIF(DATOS_LIMPIOS_ELECT[[#This Row],[ID_Cliente]:[Puede_Pagar_Solar]],NA()),"NO VALIDO","VALIDO")</f>
        <v>VALIDO</v>
      </c>
    </row>
    <row r="108" spans="1:9" hidden="1" x14ac:dyDescent="0.3">
      <c r="A108" s="1" t="s">
        <v>114</v>
      </c>
      <c r="B108" s="1" t="s">
        <v>458</v>
      </c>
      <c r="C108" s="10">
        <v>136.53997227917401</v>
      </c>
      <c r="D108" s="9">
        <v>2</v>
      </c>
      <c r="E108" s="9" t="s">
        <v>464</v>
      </c>
      <c r="F108" s="10">
        <v>42.484427228721138</v>
      </c>
      <c r="G108" s="10">
        <v>84654.782813087906</v>
      </c>
      <c r="H108" s="9" t="s">
        <v>466</v>
      </c>
      <c r="I108" s="9" t="str">
        <f>IF(COUNTIF(DATOS_LIMPIOS_ELECT[[#This Row],[ID_Cliente]:[Puede_Pagar_Solar]],NA()),"NO VALIDO","VALIDO")</f>
        <v>VALIDO</v>
      </c>
    </row>
    <row r="109" spans="1:9" hidden="1" x14ac:dyDescent="0.3">
      <c r="A109" s="1" t="s">
        <v>115</v>
      </c>
      <c r="B109" s="1" t="s">
        <v>458</v>
      </c>
      <c r="C109" s="10">
        <v>139.0594439327908</v>
      </c>
      <c r="D109" s="9">
        <v>2</v>
      </c>
      <c r="E109" s="9" t="s">
        <v>461</v>
      </c>
      <c r="F109" s="10">
        <v>79.036090289283734</v>
      </c>
      <c r="G109" s="10">
        <v>86216.855238330274</v>
      </c>
      <c r="H109" s="9" t="s">
        <v>466</v>
      </c>
      <c r="I109" s="9" t="str">
        <f>IF(COUNTIF(DATOS_LIMPIOS_ELECT[[#This Row],[ID_Cliente]:[Puede_Pagar_Solar]],NA()),"NO VALIDO","VALIDO")</f>
        <v>VALIDO</v>
      </c>
    </row>
    <row r="110" spans="1:9" hidden="1" x14ac:dyDescent="0.3">
      <c r="A110" s="1" t="s">
        <v>116</v>
      </c>
      <c r="B110" s="1" t="s">
        <v>458</v>
      </c>
      <c r="C110" s="10">
        <v>213.28156765341771</v>
      </c>
      <c r="D110" s="9">
        <v>3</v>
      </c>
      <c r="E110" s="9" t="s">
        <v>463</v>
      </c>
      <c r="F110" s="10">
        <v>94.663467294887042</v>
      </c>
      <c r="G110" s="10">
        <v>132234.57194511901</v>
      </c>
      <c r="H110" s="9" t="s">
        <v>466</v>
      </c>
      <c r="I110" s="9" t="str">
        <f>IF(COUNTIF(DATOS_LIMPIOS_ELECT[[#This Row],[ID_Cliente]:[Puede_Pagar_Solar]],NA()),"NO VALIDO","VALIDO")</f>
        <v>VALIDO</v>
      </c>
    </row>
    <row r="111" spans="1:9" hidden="1" x14ac:dyDescent="0.3">
      <c r="A111" s="1" t="s">
        <v>117</v>
      </c>
      <c r="B111" s="1" t="s">
        <v>458</v>
      </c>
      <c r="C111" s="10">
        <v>173.47439109258849</v>
      </c>
      <c r="D111" s="9">
        <v>2</v>
      </c>
      <c r="E111" s="9" t="s">
        <v>465</v>
      </c>
      <c r="F111" s="10">
        <v>88.034234441978825</v>
      </c>
      <c r="G111" s="10">
        <v>107554.1224774049</v>
      </c>
      <c r="H111" s="9" t="s">
        <v>466</v>
      </c>
      <c r="I111" s="9" t="str">
        <f>IF(COUNTIF(DATOS_LIMPIOS_ELECT[[#This Row],[ID_Cliente]:[Puede_Pagar_Solar]],NA()),"NO VALIDO","VALIDO")</f>
        <v>VALIDO</v>
      </c>
    </row>
    <row r="112" spans="1:9" hidden="1" x14ac:dyDescent="0.3">
      <c r="A112" s="1" t="s">
        <v>118</v>
      </c>
      <c r="B112" s="1" t="s">
        <v>458</v>
      </c>
      <c r="C112" s="10">
        <v>193.445548908625</v>
      </c>
      <c r="D112" s="9">
        <v>1</v>
      </c>
      <c r="E112" s="9" t="s">
        <v>462</v>
      </c>
      <c r="F112" s="10">
        <v>80.2518480156359</v>
      </c>
      <c r="G112" s="10">
        <v>119936.24032334751</v>
      </c>
      <c r="H112" s="9" t="s">
        <v>466</v>
      </c>
      <c r="I112" s="9" t="str">
        <f>IF(COUNTIF(DATOS_LIMPIOS_ELECT[[#This Row],[ID_Cliente]:[Puede_Pagar_Solar]],NA()),"NO VALIDO","VALIDO")</f>
        <v>VALIDO</v>
      </c>
    </row>
    <row r="113" spans="1:9" hidden="1" x14ac:dyDescent="0.3">
      <c r="A113" s="1" t="s">
        <v>119</v>
      </c>
      <c r="B113" s="1" t="s">
        <v>458</v>
      </c>
      <c r="C113" s="10">
        <v>151.68481552259149</v>
      </c>
      <c r="D113" s="9">
        <v>2</v>
      </c>
      <c r="E113" s="9" t="s">
        <v>465</v>
      </c>
      <c r="F113" s="10">
        <v>84.344129557861294</v>
      </c>
      <c r="G113" s="10">
        <v>94044.585624006737</v>
      </c>
      <c r="H113" s="9" t="s">
        <v>466</v>
      </c>
      <c r="I113" s="9" t="str">
        <f>IF(COUNTIF(DATOS_LIMPIOS_ELECT[[#This Row],[ID_Cliente]:[Puede_Pagar_Solar]],NA()),"NO VALIDO","VALIDO")</f>
        <v>VALIDO</v>
      </c>
    </row>
    <row r="114" spans="1:9" hidden="1" x14ac:dyDescent="0.3">
      <c r="A114" s="1" t="s">
        <v>120</v>
      </c>
      <c r="B114" s="1" t="s">
        <v>458</v>
      </c>
      <c r="C114" s="10">
        <v>154.08346790349759</v>
      </c>
      <c r="D114" s="9">
        <v>3</v>
      </c>
      <c r="E114" s="9" t="s">
        <v>462</v>
      </c>
      <c r="F114" s="10">
        <v>117.1993401297386</v>
      </c>
      <c r="G114" s="10">
        <v>95531.750100168545</v>
      </c>
      <c r="H114" s="9" t="s">
        <v>466</v>
      </c>
      <c r="I114" s="9" t="str">
        <f>IF(COUNTIF(DATOS_LIMPIOS_ELECT[[#This Row],[ID_Cliente]:[Puede_Pagar_Solar]],NA()),"NO VALIDO","VALIDO")</f>
        <v>VALIDO</v>
      </c>
    </row>
    <row r="115" spans="1:9" hidden="1" x14ac:dyDescent="0.3">
      <c r="A115" s="1" t="s">
        <v>121</v>
      </c>
      <c r="B115" s="1" t="s">
        <v>458</v>
      </c>
      <c r="C115" s="10">
        <v>173.34408386222941</v>
      </c>
      <c r="D115" s="9">
        <v>3</v>
      </c>
      <c r="E115" s="9" t="s">
        <v>464</v>
      </c>
      <c r="F115" s="10">
        <v>99.526182529622048</v>
      </c>
      <c r="G115" s="10">
        <v>107473.3319945822</v>
      </c>
      <c r="H115" s="9" t="s">
        <v>466</v>
      </c>
      <c r="I115" s="9" t="str">
        <f>IF(COUNTIF(DATOS_LIMPIOS_ELECT[[#This Row],[ID_Cliente]:[Puede_Pagar_Solar]],NA()),"NO VALIDO","VALIDO")</f>
        <v>VALIDO</v>
      </c>
    </row>
    <row r="116" spans="1:9" hidden="1" x14ac:dyDescent="0.3">
      <c r="A116" s="1" t="s">
        <v>122</v>
      </c>
      <c r="B116" s="1" t="s">
        <v>458</v>
      </c>
      <c r="C116" s="10">
        <v>170.53656250475379</v>
      </c>
      <c r="D116" s="9">
        <v>3</v>
      </c>
      <c r="E116" s="9" t="s">
        <v>464</v>
      </c>
      <c r="F116" s="10">
        <v>52.898840889641363</v>
      </c>
      <c r="G116" s="10">
        <v>105732.6687529473</v>
      </c>
      <c r="H116" s="9" t="s">
        <v>466</v>
      </c>
      <c r="I116" s="9" t="str">
        <f>IF(COUNTIF(DATOS_LIMPIOS_ELECT[[#This Row],[ID_Cliente]:[Puede_Pagar_Solar]],NA()),"NO VALIDO","VALIDO")</f>
        <v>VALIDO</v>
      </c>
    </row>
    <row r="117" spans="1:9" hidden="1" x14ac:dyDescent="0.3">
      <c r="A117" s="1" t="s">
        <v>123</v>
      </c>
      <c r="B117" s="1" t="s">
        <v>458</v>
      </c>
      <c r="C117" s="10">
        <v>132.10588691810801</v>
      </c>
      <c r="D117" s="9">
        <v>2</v>
      </c>
      <c r="E117" s="9" t="s">
        <v>462</v>
      </c>
      <c r="F117" s="10">
        <v>53.243103523832431</v>
      </c>
      <c r="G117" s="10">
        <v>81905.649889226974</v>
      </c>
      <c r="H117" s="9" t="s">
        <v>466</v>
      </c>
      <c r="I117" s="9" t="str">
        <f>IF(COUNTIF(DATOS_LIMPIOS_ELECT[[#This Row],[ID_Cliente]:[Puede_Pagar_Solar]],NA()),"NO VALIDO","VALIDO")</f>
        <v>VALIDO</v>
      </c>
    </row>
    <row r="118" spans="1:9" hidden="1" x14ac:dyDescent="0.3">
      <c r="A118" s="1" t="s">
        <v>124</v>
      </c>
      <c r="B118" s="1" t="s">
        <v>458</v>
      </c>
      <c r="C118" s="10">
        <v>200.50535854662959</v>
      </c>
      <c r="D118" s="9">
        <v>2</v>
      </c>
      <c r="E118" s="9" t="s">
        <v>463</v>
      </c>
      <c r="F118" s="10">
        <v>117.5234167843177</v>
      </c>
      <c r="G118" s="10">
        <v>124313.32229891029</v>
      </c>
      <c r="H118" s="9" t="s">
        <v>466</v>
      </c>
      <c r="I118" s="9" t="str">
        <f>IF(COUNTIF(DATOS_LIMPIOS_ELECT[[#This Row],[ID_Cliente]:[Puede_Pagar_Solar]],NA()),"NO VALIDO","VALIDO")</f>
        <v>VALIDO</v>
      </c>
    </row>
    <row r="119" spans="1:9" hidden="1" x14ac:dyDescent="0.3">
      <c r="A119" s="1" t="s">
        <v>125</v>
      </c>
      <c r="B119" s="1" t="s">
        <v>458</v>
      </c>
      <c r="C119" s="10">
        <v>89.125509371025743</v>
      </c>
      <c r="D119" s="9">
        <v>2</v>
      </c>
      <c r="E119" s="9" t="s">
        <v>462</v>
      </c>
      <c r="F119" s="10">
        <v>93.593193383268371</v>
      </c>
      <c r="G119" s="10">
        <v>55257.815810035958</v>
      </c>
      <c r="H119" s="9" t="s">
        <v>466</v>
      </c>
      <c r="I119" s="9" t="str">
        <f>IF(COUNTIF(DATOS_LIMPIOS_ELECT[[#This Row],[ID_Cliente]:[Puede_Pagar_Solar]],NA()),"NO VALIDO","VALIDO")</f>
        <v>VALIDO</v>
      </c>
    </row>
    <row r="120" spans="1:9" hidden="1" x14ac:dyDescent="0.3">
      <c r="A120" s="1" t="s">
        <v>126</v>
      </c>
      <c r="B120" s="1" t="s">
        <v>458</v>
      </c>
      <c r="C120" s="10">
        <v>224.51778099176789</v>
      </c>
      <c r="D120" s="9">
        <v>3</v>
      </c>
      <c r="E120" s="9" t="s">
        <v>464</v>
      </c>
      <c r="F120" s="10">
        <v>109.5331725085926</v>
      </c>
      <c r="G120" s="10">
        <v>139201.02421489611</v>
      </c>
      <c r="H120" s="9" t="s">
        <v>466</v>
      </c>
      <c r="I120" s="9" t="str">
        <f>IF(COUNTIF(DATOS_LIMPIOS_ELECT[[#This Row],[ID_Cliente]:[Puede_Pagar_Solar]],NA()),"NO VALIDO","VALIDO")</f>
        <v>VALIDO</v>
      </c>
    </row>
    <row r="121" spans="1:9" hidden="1" x14ac:dyDescent="0.3">
      <c r="A121" s="1" t="s">
        <v>127</v>
      </c>
      <c r="B121" s="1" t="s">
        <v>458</v>
      </c>
      <c r="C121" s="10">
        <v>106.09615394941051</v>
      </c>
      <c r="D121" s="9">
        <v>3</v>
      </c>
      <c r="E121" s="9" t="s">
        <v>465</v>
      </c>
      <c r="F121" s="10">
        <v>83.791698403211782</v>
      </c>
      <c r="G121" s="10">
        <v>65779.615448634489</v>
      </c>
      <c r="H121" s="9" t="s">
        <v>466</v>
      </c>
      <c r="I121" s="9" t="str">
        <f>IF(COUNTIF(DATOS_LIMPIOS_ELECT[[#This Row],[ID_Cliente]:[Puede_Pagar_Solar]],NA()),"NO VALIDO","VALIDO")</f>
        <v>VALIDO</v>
      </c>
    </row>
    <row r="122" spans="1:9" hidden="1" x14ac:dyDescent="0.3">
      <c r="A122" s="1" t="s">
        <v>128</v>
      </c>
      <c r="B122" s="1" t="s">
        <v>458</v>
      </c>
      <c r="C122" s="10">
        <v>200.43691507730159</v>
      </c>
      <c r="D122" s="9">
        <v>3</v>
      </c>
      <c r="E122" s="9" t="s">
        <v>464</v>
      </c>
      <c r="F122" s="10">
        <v>79.724440894656169</v>
      </c>
      <c r="G122" s="10">
        <v>124270.887347927</v>
      </c>
      <c r="H122" s="9" t="s">
        <v>466</v>
      </c>
      <c r="I122" s="9" t="str">
        <f>IF(COUNTIF(DATOS_LIMPIOS_ELECT[[#This Row],[ID_Cliente]:[Puede_Pagar_Solar]],NA()),"NO VALIDO","VALIDO")</f>
        <v>VALIDO</v>
      </c>
    </row>
    <row r="123" spans="1:9" hidden="1" x14ac:dyDescent="0.3">
      <c r="A123" s="1" t="s">
        <v>129</v>
      </c>
      <c r="B123" s="1" t="s">
        <v>458</v>
      </c>
      <c r="C123" s="10">
        <v>200.45533191353721</v>
      </c>
      <c r="D123" s="9">
        <v>4</v>
      </c>
      <c r="E123" s="9" t="s">
        <v>461</v>
      </c>
      <c r="F123" s="10">
        <v>78.271729863367725</v>
      </c>
      <c r="G123" s="10">
        <v>124282.3057863931</v>
      </c>
      <c r="H123" s="9" t="s">
        <v>466</v>
      </c>
      <c r="I123" s="9" t="str">
        <f>IF(COUNTIF(DATOS_LIMPIOS_ELECT[[#This Row],[ID_Cliente]:[Puede_Pagar_Solar]],NA()),"NO VALIDO","VALIDO")</f>
        <v>VALIDO</v>
      </c>
    </row>
    <row r="124" spans="1:9" hidden="1" x14ac:dyDescent="0.3">
      <c r="A124" s="1" t="s">
        <v>130</v>
      </c>
      <c r="B124" s="1" t="s">
        <v>458</v>
      </c>
      <c r="C124" s="10">
        <v>193.12098553656841</v>
      </c>
      <c r="D124" s="9">
        <v>3</v>
      </c>
      <c r="E124" s="9" t="s">
        <v>461</v>
      </c>
      <c r="F124" s="10">
        <v>70.312486160613929</v>
      </c>
      <c r="G124" s="10">
        <v>119735.0110326724</v>
      </c>
      <c r="H124" s="9" t="s">
        <v>466</v>
      </c>
      <c r="I124" s="9" t="str">
        <f>IF(COUNTIF(DATOS_LIMPIOS_ELECT[[#This Row],[ID_Cliente]:[Puede_Pagar_Solar]],NA()),"NO VALIDO","VALIDO")</f>
        <v>VALIDO</v>
      </c>
    </row>
    <row r="125" spans="1:9" hidden="1" x14ac:dyDescent="0.3">
      <c r="A125" s="1" t="s">
        <v>131</v>
      </c>
      <c r="B125" s="1" t="s">
        <v>458</v>
      </c>
      <c r="C125" s="10">
        <v>180.314621983091</v>
      </c>
      <c r="D125" s="9">
        <v>4</v>
      </c>
      <c r="E125" s="9" t="s">
        <v>461</v>
      </c>
      <c r="F125" s="10">
        <v>80.939611875294844</v>
      </c>
      <c r="G125" s="10">
        <v>111795.06562951639</v>
      </c>
      <c r="H125" s="9" t="s">
        <v>466</v>
      </c>
      <c r="I125" s="9" t="str">
        <f>IF(COUNTIF(DATOS_LIMPIOS_ELECT[[#This Row],[ID_Cliente]:[Puede_Pagar_Solar]],NA()),"NO VALIDO","VALIDO")</f>
        <v>VALIDO</v>
      </c>
    </row>
    <row r="126" spans="1:9" hidden="1" x14ac:dyDescent="0.3">
      <c r="A126" s="1" t="s">
        <v>132</v>
      </c>
      <c r="B126" s="1" t="s">
        <v>458</v>
      </c>
      <c r="C126" s="10">
        <v>141.3434891899231</v>
      </c>
      <c r="D126" s="9">
        <v>2</v>
      </c>
      <c r="E126" s="9" t="s">
        <v>465</v>
      </c>
      <c r="F126" s="10">
        <v>107.1194077061638</v>
      </c>
      <c r="G126" s="10">
        <v>87632.963297752343</v>
      </c>
      <c r="H126" s="9" t="s">
        <v>466</v>
      </c>
      <c r="I126" s="9" t="str">
        <f>IF(COUNTIF(DATOS_LIMPIOS_ELECT[[#This Row],[ID_Cliente]:[Puede_Pagar_Solar]],NA()),"NO VALIDO","VALIDO")</f>
        <v>VALIDO</v>
      </c>
    </row>
    <row r="127" spans="1:9" hidden="1" x14ac:dyDescent="0.3">
      <c r="A127" s="1" t="s">
        <v>133</v>
      </c>
      <c r="B127" s="1" t="s">
        <v>458</v>
      </c>
      <c r="C127" s="10">
        <v>97.884593067488566</v>
      </c>
      <c r="D127" s="9">
        <v>3</v>
      </c>
      <c r="E127" s="9" t="s">
        <v>464</v>
      </c>
      <c r="F127" s="10">
        <v>90.709836199504096</v>
      </c>
      <c r="G127" s="10">
        <v>60688.44770184291</v>
      </c>
      <c r="H127" s="9" t="s">
        <v>466</v>
      </c>
      <c r="I127" s="9" t="str">
        <f>IF(COUNTIF(DATOS_LIMPIOS_ELECT[[#This Row],[ID_Cliente]:[Puede_Pagar_Solar]],NA()),"NO VALIDO","VALIDO")</f>
        <v>VALIDO</v>
      </c>
    </row>
    <row r="128" spans="1:9" hidden="1" x14ac:dyDescent="0.3">
      <c r="A128" s="1" t="s">
        <v>134</v>
      </c>
      <c r="B128" s="1" t="s">
        <v>458</v>
      </c>
      <c r="C128" s="10">
        <v>130.32641526505719</v>
      </c>
      <c r="D128" s="9">
        <v>3</v>
      </c>
      <c r="E128" s="9" t="s">
        <v>464</v>
      </c>
      <c r="F128" s="10">
        <v>73.922711291381461</v>
      </c>
      <c r="G128" s="10">
        <v>80802.37746433547</v>
      </c>
      <c r="H128" s="9" t="s">
        <v>466</v>
      </c>
      <c r="I128" s="9" t="str">
        <f>IF(COUNTIF(DATOS_LIMPIOS_ELECT[[#This Row],[ID_Cliente]:[Puede_Pagar_Solar]],NA()),"NO VALIDO","VALIDO")</f>
        <v>VALIDO</v>
      </c>
    </row>
    <row r="129" spans="1:9" hidden="1" x14ac:dyDescent="0.3">
      <c r="A129" s="1" t="s">
        <v>135</v>
      </c>
      <c r="B129" s="1" t="s">
        <v>458</v>
      </c>
      <c r="C129" s="10">
        <v>256.52779491921717</v>
      </c>
      <c r="D129" s="9">
        <v>2</v>
      </c>
      <c r="E129" s="9" t="s">
        <v>465</v>
      </c>
      <c r="F129" s="10">
        <v>78.168678787003259</v>
      </c>
      <c r="G129" s="10">
        <v>159047.2328499147</v>
      </c>
      <c r="H129" s="9" t="s">
        <v>466</v>
      </c>
      <c r="I129" s="9" t="str">
        <f>IF(COUNTIF(DATOS_LIMPIOS_ELECT[[#This Row],[ID_Cliente]:[Puede_Pagar_Solar]],NA()),"NO VALIDO","VALIDO")</f>
        <v>VALIDO</v>
      </c>
    </row>
    <row r="130" spans="1:9" hidden="1" x14ac:dyDescent="0.3">
      <c r="A130" s="1" t="s">
        <v>136</v>
      </c>
      <c r="B130" s="1" t="s">
        <v>458</v>
      </c>
      <c r="C130" s="10">
        <v>303.64487549291931</v>
      </c>
      <c r="D130" s="9">
        <v>4</v>
      </c>
      <c r="E130" s="9" t="s">
        <v>465</v>
      </c>
      <c r="F130" s="10">
        <v>115.1068168488641</v>
      </c>
      <c r="G130" s="10">
        <v>188259.8228056099</v>
      </c>
      <c r="H130" s="9" t="s">
        <v>467</v>
      </c>
      <c r="I130" s="9" t="str">
        <f>IF(COUNTIF(DATOS_LIMPIOS_ELECT[[#This Row],[ID_Cliente]:[Puede_Pagar_Solar]],NA()),"NO VALIDO","VALIDO")</f>
        <v>VALIDO</v>
      </c>
    </row>
    <row r="131" spans="1:9" hidden="1" x14ac:dyDescent="0.3">
      <c r="A131" s="1" t="s">
        <v>137</v>
      </c>
      <c r="B131" s="1" t="s">
        <v>458</v>
      </c>
      <c r="C131" s="10">
        <v>146.20448331237819</v>
      </c>
      <c r="D131" s="9">
        <v>3</v>
      </c>
      <c r="E131" s="9" t="s">
        <v>461</v>
      </c>
      <c r="F131" s="10">
        <v>130.78515582421781</v>
      </c>
      <c r="G131" s="10">
        <v>90646.779653674486</v>
      </c>
      <c r="H131" s="9" t="s">
        <v>466</v>
      </c>
      <c r="I131" s="9" t="str">
        <f>IF(COUNTIF(DATOS_LIMPIOS_ELECT[[#This Row],[ID_Cliente]:[Puede_Pagar_Solar]],NA()),"NO VALIDO","VALIDO")</f>
        <v>VALIDO</v>
      </c>
    </row>
    <row r="132" spans="1:9" hidden="1" x14ac:dyDescent="0.3">
      <c r="A132" s="1" t="s">
        <v>138</v>
      </c>
      <c r="B132" s="1" t="s">
        <v>458</v>
      </c>
      <c r="C132" s="10">
        <v>269.34271043306882</v>
      </c>
      <c r="D132" s="9">
        <v>2</v>
      </c>
      <c r="E132" s="9" t="s">
        <v>463</v>
      </c>
      <c r="F132" s="10">
        <v>97.556503369602268</v>
      </c>
      <c r="G132" s="10">
        <v>166992.48046850259</v>
      </c>
      <c r="H132" s="9" t="s">
        <v>466</v>
      </c>
      <c r="I132" s="9" t="str">
        <f>IF(COUNTIF(DATOS_LIMPIOS_ELECT[[#This Row],[ID_Cliente]:[Puede_Pagar_Solar]],NA()),"NO VALIDO","VALIDO")</f>
        <v>VALIDO</v>
      </c>
    </row>
    <row r="133" spans="1:9" hidden="1" x14ac:dyDescent="0.3">
      <c r="A133" s="1" t="s">
        <v>139</v>
      </c>
      <c r="B133" s="1" t="s">
        <v>458</v>
      </c>
      <c r="C133" s="10">
        <v>183.24425245562921</v>
      </c>
      <c r="D133" s="9">
        <v>3</v>
      </c>
      <c r="E133" s="9" t="s">
        <v>462</v>
      </c>
      <c r="F133" s="10">
        <v>84.807023121549548</v>
      </c>
      <c r="G133" s="10">
        <v>113611.4365224901</v>
      </c>
      <c r="H133" s="9" t="s">
        <v>466</v>
      </c>
      <c r="I133" s="9" t="str">
        <f>IF(COUNTIF(DATOS_LIMPIOS_ELECT[[#This Row],[ID_Cliente]:[Puede_Pagar_Solar]],NA()),"NO VALIDO","VALIDO")</f>
        <v>VALIDO</v>
      </c>
    </row>
    <row r="134" spans="1:9" hidden="1" x14ac:dyDescent="0.3">
      <c r="A134" s="1" t="s">
        <v>140</v>
      </c>
      <c r="B134" s="1" t="s">
        <v>458</v>
      </c>
      <c r="C134" s="10">
        <v>195.07169833318039</v>
      </c>
      <c r="D134" s="9">
        <v>3</v>
      </c>
      <c r="E134" s="9" t="s">
        <v>465</v>
      </c>
      <c r="F134" s="10">
        <v>70.924066700556878</v>
      </c>
      <c r="G134" s="10">
        <v>120944.4529665719</v>
      </c>
      <c r="H134" s="9" t="s">
        <v>466</v>
      </c>
      <c r="I134" s="9" t="str">
        <f>IF(COUNTIF(DATOS_LIMPIOS_ELECT[[#This Row],[ID_Cliente]:[Puede_Pagar_Solar]],NA()),"NO VALIDO","VALIDO")</f>
        <v>VALIDO</v>
      </c>
    </row>
    <row r="135" spans="1:9" hidden="1" x14ac:dyDescent="0.3">
      <c r="A135" s="1" t="s">
        <v>141</v>
      </c>
      <c r="B135" s="1" t="s">
        <v>458</v>
      </c>
      <c r="C135" s="10">
        <v>150.797130237435</v>
      </c>
      <c r="D135" s="9">
        <v>3</v>
      </c>
      <c r="E135" s="9" t="s">
        <v>462</v>
      </c>
      <c r="F135" s="10">
        <v>106.6889128172827</v>
      </c>
      <c r="G135" s="10">
        <v>93494.220747209722</v>
      </c>
      <c r="H135" s="9" t="s">
        <v>466</v>
      </c>
      <c r="I135" s="9" t="str">
        <f>IF(COUNTIF(DATOS_LIMPIOS_ELECT[[#This Row],[ID_Cliente]:[Puede_Pagar_Solar]],NA()),"NO VALIDO","VALIDO")</f>
        <v>VALIDO</v>
      </c>
    </row>
    <row r="136" spans="1:9" hidden="1" x14ac:dyDescent="0.3">
      <c r="A136" s="1" t="s">
        <v>142</v>
      </c>
      <c r="B136" s="1" t="s">
        <v>458</v>
      </c>
      <c r="C136" s="10">
        <v>238.11770907764071</v>
      </c>
      <c r="D136" s="9">
        <v>3</v>
      </c>
      <c r="E136" s="9" t="s">
        <v>465</v>
      </c>
      <c r="F136" s="10">
        <v>92.914655774464947</v>
      </c>
      <c r="G136" s="10">
        <v>147632.9796281372</v>
      </c>
      <c r="H136" s="9" t="s">
        <v>466</v>
      </c>
      <c r="I136" s="9" t="str">
        <f>IF(COUNTIF(DATOS_LIMPIOS_ELECT[[#This Row],[ID_Cliente]:[Puede_Pagar_Solar]],NA()),"NO VALIDO","VALIDO")</f>
        <v>VALIDO</v>
      </c>
    </row>
    <row r="137" spans="1:9" hidden="1" x14ac:dyDescent="0.3">
      <c r="A137" s="1" t="s">
        <v>143</v>
      </c>
      <c r="B137" s="1" t="s">
        <v>458</v>
      </c>
      <c r="C137" s="10">
        <v>77.797053638690727</v>
      </c>
      <c r="D137" s="9">
        <v>3</v>
      </c>
      <c r="E137" s="9" t="s">
        <v>464</v>
      </c>
      <c r="F137" s="10">
        <v>78.889046022067618</v>
      </c>
      <c r="G137" s="10">
        <v>48234.173255988251</v>
      </c>
      <c r="H137" s="9" t="s">
        <v>466</v>
      </c>
      <c r="I137" s="9" t="str">
        <f>IF(COUNTIF(DATOS_LIMPIOS_ELECT[[#This Row],[ID_Cliente]:[Puede_Pagar_Solar]],NA()),"NO VALIDO","VALIDO")</f>
        <v>VALIDO</v>
      </c>
    </row>
    <row r="138" spans="1:9" hidden="1" x14ac:dyDescent="0.3">
      <c r="A138" s="1" t="s">
        <v>144</v>
      </c>
      <c r="B138" s="1" t="s">
        <v>458</v>
      </c>
      <c r="C138" s="10">
        <v>88.61034777169435</v>
      </c>
      <c r="D138" s="9">
        <v>2</v>
      </c>
      <c r="E138" s="9" t="s">
        <v>462</v>
      </c>
      <c r="F138" s="10">
        <v>104.11830414485171</v>
      </c>
      <c r="G138" s="10">
        <v>54938.415618450497</v>
      </c>
      <c r="H138" s="9" t="s">
        <v>466</v>
      </c>
      <c r="I138" s="9" t="str">
        <f>IF(COUNTIF(DATOS_LIMPIOS_ELECT[[#This Row],[ID_Cliente]:[Puede_Pagar_Solar]],NA()),"NO VALIDO","VALIDO")</f>
        <v>VALIDO</v>
      </c>
    </row>
    <row r="139" spans="1:9" hidden="1" x14ac:dyDescent="0.3">
      <c r="A139" s="1" t="s">
        <v>145</v>
      </c>
      <c r="B139" s="1" t="s">
        <v>458</v>
      </c>
      <c r="C139" s="10">
        <v>172.62532160691271</v>
      </c>
      <c r="D139" s="9">
        <v>2</v>
      </c>
      <c r="E139" s="9" t="s">
        <v>462</v>
      </c>
      <c r="F139" s="10">
        <v>78.493926904897535</v>
      </c>
      <c r="G139" s="10">
        <v>107027.6993962859</v>
      </c>
      <c r="H139" s="9" t="s">
        <v>466</v>
      </c>
      <c r="I139" s="9" t="str">
        <f>IF(COUNTIF(DATOS_LIMPIOS_ELECT[[#This Row],[ID_Cliente]:[Puede_Pagar_Solar]],NA()),"NO VALIDO","VALIDO")</f>
        <v>VALIDO</v>
      </c>
    </row>
    <row r="140" spans="1:9" hidden="1" x14ac:dyDescent="0.3">
      <c r="A140" s="1" t="s">
        <v>146</v>
      </c>
      <c r="B140" s="1" t="s">
        <v>458</v>
      </c>
      <c r="C140" s="10">
        <v>201.9958947658109</v>
      </c>
      <c r="D140" s="9">
        <v>2</v>
      </c>
      <c r="E140" s="9" t="s">
        <v>465</v>
      </c>
      <c r="F140" s="10">
        <v>61.202404273452899</v>
      </c>
      <c r="G140" s="10">
        <v>125237.45475480281</v>
      </c>
      <c r="H140" s="9" t="s">
        <v>466</v>
      </c>
      <c r="I140" s="9" t="str">
        <f>IF(COUNTIF(DATOS_LIMPIOS_ELECT[[#This Row],[ID_Cliente]:[Puede_Pagar_Solar]],NA()),"NO VALIDO","VALIDO")</f>
        <v>VALIDO</v>
      </c>
    </row>
    <row r="141" spans="1:9" hidden="1" x14ac:dyDescent="0.3">
      <c r="A141" s="1" t="s">
        <v>147</v>
      </c>
      <c r="B141" s="1" t="s">
        <v>458</v>
      </c>
      <c r="C141" s="10">
        <v>176.2392541636097</v>
      </c>
      <c r="D141" s="9">
        <v>3</v>
      </c>
      <c r="E141" s="9" t="s">
        <v>464</v>
      </c>
      <c r="F141" s="10">
        <v>99.102846410024767</v>
      </c>
      <c r="G141" s="10">
        <v>109268.337581438</v>
      </c>
      <c r="H141" s="9" t="s">
        <v>466</v>
      </c>
      <c r="I141" s="9" t="str">
        <f>IF(COUNTIF(DATOS_LIMPIOS_ELECT[[#This Row],[ID_Cliente]:[Puede_Pagar_Solar]],NA()),"NO VALIDO","VALIDO")</f>
        <v>VALIDO</v>
      </c>
    </row>
    <row r="142" spans="1:9" hidden="1" x14ac:dyDescent="0.3">
      <c r="A142" s="1" t="s">
        <v>148</v>
      </c>
      <c r="B142" s="1" t="s">
        <v>458</v>
      </c>
      <c r="C142" s="10">
        <v>98.060112810980655</v>
      </c>
      <c r="D142" s="9">
        <v>4</v>
      </c>
      <c r="E142" s="9" t="s">
        <v>464</v>
      </c>
      <c r="F142" s="10">
        <v>90.082137193810681</v>
      </c>
      <c r="G142" s="10">
        <v>60797.269942808009</v>
      </c>
      <c r="H142" s="9" t="s">
        <v>466</v>
      </c>
      <c r="I142" s="9" t="str">
        <f>IF(COUNTIF(DATOS_LIMPIOS_ELECT[[#This Row],[ID_Cliente]:[Puede_Pagar_Solar]],NA()),"NO VALIDO","VALIDO")</f>
        <v>VALIDO</v>
      </c>
    </row>
    <row r="143" spans="1:9" hidden="1" x14ac:dyDescent="0.3">
      <c r="A143" s="1" t="s">
        <v>149</v>
      </c>
      <c r="B143" s="1" t="s">
        <v>458</v>
      </c>
      <c r="C143" s="10">
        <v>131.0700556026907</v>
      </c>
      <c r="D143" s="9">
        <v>1</v>
      </c>
      <c r="E143" s="9" t="s">
        <v>465</v>
      </c>
      <c r="F143" s="10">
        <v>68.819490135322866</v>
      </c>
      <c r="G143" s="10">
        <v>81263.434473668211</v>
      </c>
      <c r="H143" s="9" t="s">
        <v>466</v>
      </c>
      <c r="I143" s="9" t="str">
        <f>IF(COUNTIF(DATOS_LIMPIOS_ELECT[[#This Row],[ID_Cliente]:[Puede_Pagar_Solar]],NA()),"NO VALIDO","VALIDO")</f>
        <v>VALIDO</v>
      </c>
    </row>
    <row r="144" spans="1:9" hidden="1" x14ac:dyDescent="0.3">
      <c r="A144" s="1" t="s">
        <v>150</v>
      </c>
      <c r="B144" s="1" t="s">
        <v>458</v>
      </c>
      <c r="C144" s="10">
        <v>51.248594409003488</v>
      </c>
      <c r="D144" s="9">
        <v>4</v>
      </c>
      <c r="E144" s="9" t="s">
        <v>465</v>
      </c>
      <c r="F144" s="10">
        <v>90.258825015829913</v>
      </c>
      <c r="G144" s="10">
        <v>31774.128533582159</v>
      </c>
      <c r="H144" s="9" t="s">
        <v>466</v>
      </c>
      <c r="I144" s="9" t="str">
        <f>IF(COUNTIF(DATOS_LIMPIOS_ELECT[[#This Row],[ID_Cliente]:[Puede_Pagar_Solar]],NA()),"NO VALIDO","VALIDO")</f>
        <v>VALIDO</v>
      </c>
    </row>
    <row r="145" spans="1:9" hidden="1" x14ac:dyDescent="0.3">
      <c r="A145" s="1" t="s">
        <v>151</v>
      </c>
      <c r="B145" s="1" t="s">
        <v>458</v>
      </c>
      <c r="C145" s="10">
        <v>297.88350797498327</v>
      </c>
      <c r="D145" s="9">
        <v>1</v>
      </c>
      <c r="E145" s="9" t="s">
        <v>465</v>
      </c>
      <c r="F145" s="10">
        <v>80.705271039434578</v>
      </c>
      <c r="G145" s="10">
        <v>184687.77494448971</v>
      </c>
      <c r="H145" s="9" t="s">
        <v>466</v>
      </c>
      <c r="I145" s="9" t="str">
        <f>IF(COUNTIF(DATOS_LIMPIOS_ELECT[[#This Row],[ID_Cliente]:[Puede_Pagar_Solar]],NA()),"NO VALIDO","VALIDO")</f>
        <v>VALIDO</v>
      </c>
    </row>
    <row r="146" spans="1:9" hidden="1" x14ac:dyDescent="0.3">
      <c r="A146" s="1" t="s">
        <v>152</v>
      </c>
      <c r="B146" s="1" t="s">
        <v>458</v>
      </c>
      <c r="C146" s="10">
        <v>297.85517801969399</v>
      </c>
      <c r="D146" s="9">
        <v>3</v>
      </c>
      <c r="E146" s="9" t="s">
        <v>462</v>
      </c>
      <c r="F146" s="10">
        <v>76.055566582929529</v>
      </c>
      <c r="G146" s="10">
        <v>184670.21037221031</v>
      </c>
      <c r="H146" s="9" t="s">
        <v>467</v>
      </c>
      <c r="I146" s="9" t="str">
        <f>IF(COUNTIF(DATOS_LIMPIOS_ELECT[[#This Row],[ID_Cliente]:[Puede_Pagar_Solar]],NA()),"NO VALIDO","VALIDO")</f>
        <v>VALIDO</v>
      </c>
    </row>
    <row r="147" spans="1:9" hidden="1" x14ac:dyDescent="0.3">
      <c r="A147" s="1" t="s">
        <v>153</v>
      </c>
      <c r="B147" s="1" t="s">
        <v>458</v>
      </c>
      <c r="C147" s="10">
        <v>231.08125587603061</v>
      </c>
      <c r="D147" s="9">
        <v>4</v>
      </c>
      <c r="E147" s="9" t="s">
        <v>461</v>
      </c>
      <c r="F147" s="10">
        <v>67.592725549288957</v>
      </c>
      <c r="G147" s="10">
        <v>143270.378643139</v>
      </c>
      <c r="H147" s="9" t="s">
        <v>466</v>
      </c>
      <c r="I147" s="9" t="str">
        <f>IF(COUNTIF(DATOS_LIMPIOS_ELECT[[#This Row],[ID_Cliente]:[Puede_Pagar_Solar]],NA()),"NO VALIDO","VALIDO")</f>
        <v>VALIDO</v>
      </c>
    </row>
    <row r="148" spans="1:9" hidden="1" x14ac:dyDescent="0.3">
      <c r="A148" s="1" t="s">
        <v>154</v>
      </c>
      <c r="B148" s="1" t="s">
        <v>458</v>
      </c>
      <c r="C148" s="10">
        <v>181.42508891986481</v>
      </c>
      <c r="D148" s="9">
        <v>5</v>
      </c>
      <c r="E148" s="9" t="s">
        <v>464</v>
      </c>
      <c r="F148" s="10">
        <v>86.312719533624772</v>
      </c>
      <c r="G148" s="10">
        <v>112483.55513031621</v>
      </c>
      <c r="H148" s="9" t="s">
        <v>466</v>
      </c>
      <c r="I148" s="9" t="str">
        <f>IF(COUNTIF(DATOS_LIMPIOS_ELECT[[#This Row],[ID_Cliente]:[Puede_Pagar_Solar]],NA()),"NO VALIDO","VALIDO")</f>
        <v>VALIDO</v>
      </c>
    </row>
    <row r="149" spans="1:9" hidden="1" x14ac:dyDescent="0.3">
      <c r="A149" s="1" t="s">
        <v>155</v>
      </c>
      <c r="B149" s="1" t="s">
        <v>458</v>
      </c>
      <c r="C149" s="10">
        <v>191.52542283795901</v>
      </c>
      <c r="D149" s="9">
        <v>4</v>
      </c>
      <c r="E149" s="9" t="s">
        <v>464</v>
      </c>
      <c r="F149" s="10">
        <v>111.9422544504162</v>
      </c>
      <c r="G149" s="10">
        <v>118745.7621595346</v>
      </c>
      <c r="H149" s="9" t="s">
        <v>466</v>
      </c>
      <c r="I149" s="9" t="str">
        <f>IF(COUNTIF(DATOS_LIMPIOS_ELECT[[#This Row],[ID_Cliente]:[Puede_Pagar_Solar]],NA()),"NO VALIDO","VALIDO")</f>
        <v>VALIDO</v>
      </c>
    </row>
    <row r="150" spans="1:9" hidden="1" x14ac:dyDescent="0.3">
      <c r="A150" s="1" t="s">
        <v>156</v>
      </c>
      <c r="B150" s="1" t="s">
        <v>458</v>
      </c>
      <c r="C150" s="10">
        <v>214.59341778334601</v>
      </c>
      <c r="D150" s="9">
        <v>3</v>
      </c>
      <c r="E150" s="9" t="s">
        <v>463</v>
      </c>
      <c r="F150" s="10">
        <v>86.225003090870729</v>
      </c>
      <c r="G150" s="10">
        <v>133047.91902567449</v>
      </c>
      <c r="H150" s="9" t="s">
        <v>466</v>
      </c>
      <c r="I150" s="9" t="str">
        <f>IF(COUNTIF(DATOS_LIMPIOS_ELECT[[#This Row],[ID_Cliente]:[Puede_Pagar_Solar]],NA()),"NO VALIDO","VALIDO")</f>
        <v>VALIDO</v>
      </c>
    </row>
    <row r="151" spans="1:9" hidden="1" x14ac:dyDescent="0.3">
      <c r="A151" s="1" t="s">
        <v>157</v>
      </c>
      <c r="B151" s="1" t="s">
        <v>458</v>
      </c>
      <c r="C151" s="10">
        <v>172.324944511154</v>
      </c>
      <c r="D151" s="9">
        <v>3</v>
      </c>
      <c r="E151" s="9" t="s">
        <v>465</v>
      </c>
      <c r="F151" s="10">
        <v>60.889191187991493</v>
      </c>
      <c r="G151" s="10">
        <v>106841.4655969155</v>
      </c>
      <c r="H151" s="9" t="s">
        <v>466</v>
      </c>
      <c r="I151" s="9" t="str">
        <f>IF(COUNTIF(DATOS_LIMPIOS_ELECT[[#This Row],[ID_Cliente]:[Puede_Pagar_Solar]],NA()),"NO VALIDO","VALIDO")</f>
        <v>VALIDO</v>
      </c>
    </row>
    <row r="152" spans="1:9" x14ac:dyDescent="0.3">
      <c r="A152" s="1" t="s">
        <v>158</v>
      </c>
      <c r="B152" s="1" t="s">
        <v>459</v>
      </c>
      <c r="C152" s="10">
        <v>618.67403784866804</v>
      </c>
      <c r="D152" s="9">
        <v>5</v>
      </c>
      <c r="E152" s="9" t="s">
        <v>465</v>
      </c>
      <c r="F152" s="10">
        <v>346.09396795768811</v>
      </c>
      <c r="G152" s="10">
        <v>383577.9034661742</v>
      </c>
      <c r="H152" s="9" t="s">
        <v>467</v>
      </c>
      <c r="I152" s="9" t="str">
        <f>IF(COUNTIF(DATOS_LIMPIOS_ELECT[[#This Row],[ID_Cliente]:[Puede_Pagar_Solar]],NA()),"NO VALIDO","VALIDO")</f>
        <v>VALIDO</v>
      </c>
    </row>
    <row r="153" spans="1:9" hidden="1" x14ac:dyDescent="0.3">
      <c r="A153" s="1" t="s">
        <v>159</v>
      </c>
      <c r="B153" s="1" t="s">
        <v>459</v>
      </c>
      <c r="C153" s="10">
        <v>656.02813472724199</v>
      </c>
      <c r="D153" s="9">
        <v>3</v>
      </c>
      <c r="E153" s="9" t="s">
        <v>465</v>
      </c>
      <c r="F153" s="10">
        <v>213.47615971084841</v>
      </c>
      <c r="G153" s="10">
        <v>406737.44353088998</v>
      </c>
      <c r="H153" s="9" t="s">
        <v>467</v>
      </c>
      <c r="I153" s="9" t="str">
        <f>IF(COUNTIF(DATOS_LIMPIOS_ELECT[[#This Row],[ID_Cliente]:[Puede_Pagar_Solar]],NA()),"NO VALIDO","VALIDO")</f>
        <v>VALIDO</v>
      </c>
    </row>
    <row r="154" spans="1:9" hidden="1" x14ac:dyDescent="0.3">
      <c r="A154" s="1" t="s">
        <v>160</v>
      </c>
      <c r="B154" s="1" t="s">
        <v>459</v>
      </c>
      <c r="C154" s="10">
        <v>745.0648717129443</v>
      </c>
      <c r="D154" s="9">
        <v>4</v>
      </c>
      <c r="E154" s="9" t="s">
        <v>465</v>
      </c>
      <c r="F154" s="10">
        <v>131.14403830798571</v>
      </c>
      <c r="G154" s="10">
        <v>461940.22046202549</v>
      </c>
      <c r="H154" s="9" t="s">
        <v>467</v>
      </c>
      <c r="I154" s="9" t="str">
        <f>IF(COUNTIF(DATOS_LIMPIOS_ELECT[[#This Row],[ID_Cliente]:[Puede_Pagar_Solar]],NA()),"NO VALIDO","VALIDO")</f>
        <v>VALIDO</v>
      </c>
    </row>
    <row r="155" spans="1:9" hidden="1" x14ac:dyDescent="0.3">
      <c r="A155" s="1" t="s">
        <v>161</v>
      </c>
      <c r="B155" s="1" t="s">
        <v>459</v>
      </c>
      <c r="C155" s="10">
        <v>587.80776415447099</v>
      </c>
      <c r="D155" s="9">
        <v>4</v>
      </c>
      <c r="E155" s="9" t="s">
        <v>464</v>
      </c>
      <c r="F155" s="10">
        <v>299.73632637381172</v>
      </c>
      <c r="G155" s="10">
        <v>364440.813775772</v>
      </c>
      <c r="H155" s="9" t="s">
        <v>467</v>
      </c>
      <c r="I155" s="9" t="str">
        <f>IF(COUNTIF(DATOS_LIMPIOS_ELECT[[#This Row],[ID_Cliente]:[Puede_Pagar_Solar]],NA()),"NO VALIDO","VALIDO")</f>
        <v>VALIDO</v>
      </c>
    </row>
    <row r="156" spans="1:9" x14ac:dyDescent="0.3">
      <c r="A156" s="1" t="s">
        <v>162</v>
      </c>
      <c r="B156" s="1" t="s">
        <v>459</v>
      </c>
      <c r="C156" s="10">
        <v>1475.3431691624689</v>
      </c>
      <c r="D156" s="9">
        <v>5</v>
      </c>
      <c r="E156" s="9" t="s">
        <v>464</v>
      </c>
      <c r="F156" s="10">
        <v>411.27227969482198</v>
      </c>
      <c r="G156" s="10">
        <v>914712.76488073089</v>
      </c>
      <c r="H156" s="9" t="s">
        <v>467</v>
      </c>
      <c r="I156" s="9" t="str">
        <f>IF(COUNTIF(DATOS_LIMPIOS_ELECT[[#This Row],[ID_Cliente]:[Puede_Pagar_Solar]],NA()),"NO VALIDO","VALIDO")</f>
        <v>VALIDO</v>
      </c>
    </row>
    <row r="157" spans="1:9" x14ac:dyDescent="0.3">
      <c r="A157" s="1" t="s">
        <v>163</v>
      </c>
      <c r="B157" s="1" t="s">
        <v>459</v>
      </c>
      <c r="C157" s="10">
        <v>587.31452398457282</v>
      </c>
      <c r="D157" s="9">
        <v>5</v>
      </c>
      <c r="E157" s="9" t="s">
        <v>464</v>
      </c>
      <c r="F157" s="10">
        <v>189.37602152285311</v>
      </c>
      <c r="G157" s="10">
        <v>364135.00487043522</v>
      </c>
      <c r="H157" s="9" t="s">
        <v>467</v>
      </c>
      <c r="I157" s="9" t="str">
        <f>IF(COUNTIF(DATOS_LIMPIOS_ELECT[[#This Row],[ID_Cliente]:[Puede_Pagar_Solar]],NA()),"NO VALIDO","VALIDO")</f>
        <v>VALIDO</v>
      </c>
    </row>
    <row r="158" spans="1:9" hidden="1" x14ac:dyDescent="0.3">
      <c r="A158" s="1" t="s">
        <v>164</v>
      </c>
      <c r="B158" s="1" t="s">
        <v>459</v>
      </c>
      <c r="C158" s="10">
        <v>846.63176698610857</v>
      </c>
      <c r="D158" s="9">
        <v>4</v>
      </c>
      <c r="E158" s="9" t="s">
        <v>465</v>
      </c>
      <c r="F158" s="10">
        <v>168.96047714292891</v>
      </c>
      <c r="G158" s="10">
        <v>524911.69553138735</v>
      </c>
      <c r="H158" s="9" t="s">
        <v>467</v>
      </c>
      <c r="I158" s="9" t="str">
        <f>IF(COUNTIF(DATOS_LIMPIOS_ELECT[[#This Row],[ID_Cliente]:[Puede_Pagar_Solar]],NA()),"NO VALIDO","VALIDO")</f>
        <v>VALIDO</v>
      </c>
    </row>
    <row r="159" spans="1:9" hidden="1" x14ac:dyDescent="0.3">
      <c r="A159" s="1" t="s">
        <v>165</v>
      </c>
      <c r="B159" s="1" t="s">
        <v>459</v>
      </c>
      <c r="C159" s="10">
        <v>741.57314817190684</v>
      </c>
      <c r="D159" s="9">
        <v>4</v>
      </c>
      <c r="E159" s="9" t="s">
        <v>463</v>
      </c>
      <c r="F159" s="10">
        <v>280.92053060927532</v>
      </c>
      <c r="G159" s="10">
        <v>459775.35186658218</v>
      </c>
      <c r="H159" s="9" t="s">
        <v>467</v>
      </c>
      <c r="I159" s="9" t="str">
        <f>IF(COUNTIF(DATOS_LIMPIOS_ELECT[[#This Row],[ID_Cliente]:[Puede_Pagar_Solar]],NA()),"NO VALIDO","VALIDO")</f>
        <v>VALIDO</v>
      </c>
    </row>
    <row r="160" spans="1:9" hidden="1" x14ac:dyDescent="0.3">
      <c r="A160" s="1" t="s">
        <v>166</v>
      </c>
      <c r="B160" s="1" t="s">
        <v>459</v>
      </c>
      <c r="C160" s="10">
        <v>1089.2452613434939</v>
      </c>
      <c r="D160" s="9">
        <v>3</v>
      </c>
      <c r="E160" s="9" t="s">
        <v>465</v>
      </c>
      <c r="F160" s="10">
        <v>311.61632482283659</v>
      </c>
      <c r="G160" s="10">
        <v>675332.06203296653</v>
      </c>
      <c r="H160" s="9" t="s">
        <v>467</v>
      </c>
      <c r="I160" s="9" t="str">
        <f>IF(COUNTIF(DATOS_LIMPIOS_ELECT[[#This Row],[ID_Cliente]:[Puede_Pagar_Solar]],NA()),"NO VALIDO","VALIDO")</f>
        <v>VALIDO</v>
      </c>
    </row>
    <row r="161" spans="1:9" x14ac:dyDescent="0.3">
      <c r="A161" s="1" t="s">
        <v>167</v>
      </c>
      <c r="B161" s="1" t="s">
        <v>459</v>
      </c>
      <c r="C161" s="10">
        <v>1388.5493669916891</v>
      </c>
      <c r="D161" s="9">
        <v>5</v>
      </c>
      <c r="E161" s="9" t="s">
        <v>464</v>
      </c>
      <c r="F161" s="10">
        <v>294.03938827750619</v>
      </c>
      <c r="G161" s="10">
        <v>860900.60753484722</v>
      </c>
      <c r="H161" s="9" t="s">
        <v>467</v>
      </c>
      <c r="I161" s="9" t="str">
        <f>IF(COUNTIF(DATOS_LIMPIOS_ELECT[[#This Row],[ID_Cliente]:[Puede_Pagar_Solar]],NA()),"NO VALIDO","VALIDO")</f>
        <v>VALIDO</v>
      </c>
    </row>
    <row r="162" spans="1:9" hidden="1" x14ac:dyDescent="0.3">
      <c r="A162" s="1" t="s">
        <v>168</v>
      </c>
      <c r="B162" s="1" t="s">
        <v>459</v>
      </c>
      <c r="C162" s="10">
        <v>1462.9961469046921</v>
      </c>
      <c r="D162" s="9">
        <v>4</v>
      </c>
      <c r="E162" s="9" t="s">
        <v>463</v>
      </c>
      <c r="F162" s="10">
        <v>429.56897243498491</v>
      </c>
      <c r="G162" s="10">
        <v>907057.6110809088</v>
      </c>
      <c r="H162" s="9" t="s">
        <v>467</v>
      </c>
      <c r="I162" s="9" t="str">
        <f>IF(COUNTIF(DATOS_LIMPIOS_ELECT[[#This Row],[ID_Cliente]:[Puede_Pagar_Solar]],NA()),"NO VALIDO","VALIDO")</f>
        <v>VALIDO</v>
      </c>
    </row>
    <row r="163" spans="1:9" x14ac:dyDescent="0.3">
      <c r="A163" s="1" t="s">
        <v>169</v>
      </c>
      <c r="B163" s="1" t="s">
        <v>459</v>
      </c>
      <c r="C163" s="10">
        <v>577.09211495546413</v>
      </c>
      <c r="D163" s="9">
        <v>5</v>
      </c>
      <c r="E163" s="9" t="s">
        <v>463</v>
      </c>
      <c r="F163" s="10">
        <v>351.08989198701153</v>
      </c>
      <c r="G163" s="10">
        <v>357797.11127238767</v>
      </c>
      <c r="H163" s="9" t="s">
        <v>467</v>
      </c>
      <c r="I163" s="9" t="str">
        <f>IF(COUNTIF(DATOS_LIMPIOS_ELECT[[#This Row],[ID_Cliente]:[Puede_Pagar_Solar]],NA()),"NO VALIDO","VALIDO")</f>
        <v>VALIDO</v>
      </c>
    </row>
    <row r="164" spans="1:9" hidden="1" x14ac:dyDescent="0.3">
      <c r="A164" s="1" t="s">
        <v>170</v>
      </c>
      <c r="B164" s="1" t="s">
        <v>459</v>
      </c>
      <c r="C164" s="10">
        <v>927.91675051644461</v>
      </c>
      <c r="D164" s="9">
        <v>4</v>
      </c>
      <c r="E164" s="9" t="s">
        <v>461</v>
      </c>
      <c r="F164" s="10">
        <v>227.6546699916473</v>
      </c>
      <c r="G164" s="10">
        <v>575308.3853201957</v>
      </c>
      <c r="H164" s="9" t="s">
        <v>467</v>
      </c>
      <c r="I164" s="9" t="str">
        <f>IF(COUNTIF(DATOS_LIMPIOS_ELECT[[#This Row],[ID_Cliente]:[Puede_Pagar_Solar]],NA()),"NO VALIDO","VALIDO")</f>
        <v>VALIDO</v>
      </c>
    </row>
    <row r="165" spans="1:9" hidden="1" x14ac:dyDescent="0.3">
      <c r="A165" s="1" t="s">
        <v>171</v>
      </c>
      <c r="B165" s="1" t="s">
        <v>459</v>
      </c>
      <c r="C165" s="10">
        <v>1079.275659582707</v>
      </c>
      <c r="D165" s="9">
        <v>4</v>
      </c>
      <c r="E165" s="9" t="s">
        <v>462</v>
      </c>
      <c r="F165" s="10">
        <v>300.86385318477602</v>
      </c>
      <c r="G165" s="10">
        <v>669150.90894127835</v>
      </c>
      <c r="H165" s="9" t="s">
        <v>467</v>
      </c>
      <c r="I165" s="9" t="str">
        <f>IF(COUNTIF(DATOS_LIMPIOS_ELECT[[#This Row],[ID_Cliente]:[Puede_Pagar_Solar]],NA()),"NO VALIDO","VALIDO")</f>
        <v>VALIDO</v>
      </c>
    </row>
    <row r="166" spans="1:9" hidden="1" x14ac:dyDescent="0.3">
      <c r="A166" s="1" t="s">
        <v>172</v>
      </c>
      <c r="B166" s="1" t="s">
        <v>459</v>
      </c>
      <c r="C166" s="10">
        <v>805.43457849788513</v>
      </c>
      <c r="D166" s="9">
        <v>3</v>
      </c>
      <c r="E166" s="9" t="s">
        <v>464</v>
      </c>
      <c r="F166" s="10">
        <v>267.40318898917877</v>
      </c>
      <c r="G166" s="10">
        <v>499369.43866868882</v>
      </c>
      <c r="H166" s="9" t="s">
        <v>467</v>
      </c>
      <c r="I166" s="9" t="str">
        <f>IF(COUNTIF(DATOS_LIMPIOS_ELECT[[#This Row],[ID_Cliente]:[Puede_Pagar_Solar]],NA()),"NO VALIDO","VALIDO")</f>
        <v>VALIDO</v>
      </c>
    </row>
    <row r="167" spans="1:9" x14ac:dyDescent="0.3">
      <c r="A167" s="1" t="s">
        <v>173</v>
      </c>
      <c r="B167" s="1" t="s">
        <v>459</v>
      </c>
      <c r="C167" s="10">
        <v>669.40939633108462</v>
      </c>
      <c r="D167" s="9">
        <v>5</v>
      </c>
      <c r="E167" s="9" t="s">
        <v>465</v>
      </c>
      <c r="F167" s="10">
        <v>360.82008757082878</v>
      </c>
      <c r="G167" s="10">
        <v>415033.82572527247</v>
      </c>
      <c r="H167" s="9" t="s">
        <v>467</v>
      </c>
      <c r="I167" s="9" t="str">
        <f>IF(COUNTIF(DATOS_LIMPIOS_ELECT[[#This Row],[ID_Cliente]:[Puede_Pagar_Solar]],NA()),"NO VALIDO","VALIDO")</f>
        <v>VALIDO</v>
      </c>
    </row>
    <row r="168" spans="1:9" x14ac:dyDescent="0.3">
      <c r="A168" s="1" t="s">
        <v>174</v>
      </c>
      <c r="B168" s="1" t="s">
        <v>459</v>
      </c>
      <c r="C168" s="10">
        <v>828.49778903276888</v>
      </c>
      <c r="D168" s="9">
        <v>5</v>
      </c>
      <c r="E168" s="9" t="s">
        <v>462</v>
      </c>
      <c r="F168" s="10">
        <v>218.09451844087559</v>
      </c>
      <c r="G168" s="10">
        <v>513668.62920031667</v>
      </c>
      <c r="H168" s="9" t="s">
        <v>467</v>
      </c>
      <c r="I168" s="9" t="str">
        <f>IF(COUNTIF(DATOS_LIMPIOS_ELECT[[#This Row],[ID_Cliente]:[Puede_Pagar_Solar]],NA()),"NO VALIDO","VALIDO")</f>
        <v>VALIDO</v>
      </c>
    </row>
    <row r="169" spans="1:9" x14ac:dyDescent="0.3">
      <c r="A169" s="1" t="s">
        <v>175</v>
      </c>
      <c r="B169" s="1" t="s">
        <v>459</v>
      </c>
      <c r="C169" s="10">
        <v>1023.121638154162</v>
      </c>
      <c r="D169" s="9">
        <v>5</v>
      </c>
      <c r="E169" s="9" t="s">
        <v>463</v>
      </c>
      <c r="F169" s="10">
        <v>283.75636911656062</v>
      </c>
      <c r="G169" s="10">
        <v>634335.41565558047</v>
      </c>
      <c r="H169" s="9" t="s">
        <v>467</v>
      </c>
      <c r="I169" s="9" t="str">
        <f>IF(COUNTIF(DATOS_LIMPIOS_ELECT[[#This Row],[ID_Cliente]:[Puede_Pagar_Solar]],NA()),"NO VALIDO","VALIDO")</f>
        <v>VALIDO</v>
      </c>
    </row>
    <row r="170" spans="1:9" hidden="1" x14ac:dyDescent="0.3">
      <c r="A170" s="1" t="s">
        <v>176</v>
      </c>
      <c r="B170" s="1" t="s">
        <v>459</v>
      </c>
      <c r="C170" s="10">
        <v>1055.188491242335</v>
      </c>
      <c r="D170" s="9">
        <v>6</v>
      </c>
      <c r="E170" s="9" t="s">
        <v>464</v>
      </c>
      <c r="F170" s="10">
        <v>288.43807317168762</v>
      </c>
      <c r="G170" s="10">
        <v>654216.86457024782</v>
      </c>
      <c r="H170" s="9" t="s">
        <v>467</v>
      </c>
      <c r="I170" s="9" t="str">
        <f>IF(COUNTIF(DATOS_LIMPIOS_ELECT[[#This Row],[ID_Cliente]:[Puede_Pagar_Solar]],NA()),"NO VALIDO","VALIDO")</f>
        <v>VALIDO</v>
      </c>
    </row>
    <row r="171" spans="1:9" x14ac:dyDescent="0.3">
      <c r="A171" s="1" t="s">
        <v>177</v>
      </c>
      <c r="B171" s="1" t="s">
        <v>459</v>
      </c>
      <c r="C171" s="10">
        <v>996.41322381362477</v>
      </c>
      <c r="D171" s="9">
        <v>5</v>
      </c>
      <c r="E171" s="9" t="s">
        <v>462</v>
      </c>
      <c r="F171" s="10">
        <v>426.41072760601622</v>
      </c>
      <c r="G171" s="10">
        <v>617776.19876444736</v>
      </c>
      <c r="H171" s="9" t="s">
        <v>467</v>
      </c>
      <c r="I171" s="9" t="str">
        <f>IF(COUNTIF(DATOS_LIMPIOS_ELECT[[#This Row],[ID_Cliente]:[Puede_Pagar_Solar]],NA()),"NO VALIDO","VALIDO")</f>
        <v>VALIDO</v>
      </c>
    </row>
    <row r="172" spans="1:9" hidden="1" x14ac:dyDescent="0.3">
      <c r="A172" s="1" t="s">
        <v>178</v>
      </c>
      <c r="B172" s="1" t="s">
        <v>459</v>
      </c>
      <c r="C172" s="10">
        <v>671.64518418272519</v>
      </c>
      <c r="D172" s="9">
        <v>4</v>
      </c>
      <c r="E172" s="9" t="s">
        <v>461</v>
      </c>
      <c r="F172" s="10">
        <v>347.06628147685137</v>
      </c>
      <c r="G172" s="10">
        <v>416420.01419328962</v>
      </c>
      <c r="H172" s="9" t="s">
        <v>467</v>
      </c>
      <c r="I172" s="9" t="str">
        <f>IF(COUNTIF(DATOS_LIMPIOS_ELECT[[#This Row],[ID_Cliente]:[Puede_Pagar_Solar]],NA()),"NO VALIDO","VALIDO")</f>
        <v>VALIDO</v>
      </c>
    </row>
    <row r="173" spans="1:9" x14ac:dyDescent="0.3">
      <c r="A173" s="1" t="s">
        <v>179</v>
      </c>
      <c r="B173" s="1" t="s">
        <v>459</v>
      </c>
      <c r="C173" s="10">
        <v>677.87385990755058</v>
      </c>
      <c r="D173" s="9">
        <v>5</v>
      </c>
      <c r="E173" s="9" t="s">
        <v>463</v>
      </c>
      <c r="F173" s="10">
        <v>245.54045803435571</v>
      </c>
      <c r="G173" s="10">
        <v>420281.79314268142</v>
      </c>
      <c r="H173" s="9" t="s">
        <v>467</v>
      </c>
      <c r="I173" s="9" t="str">
        <f>IF(COUNTIF(DATOS_LIMPIOS_ELECT[[#This Row],[ID_Cliente]:[Puede_Pagar_Solar]],NA()),"NO VALIDO","VALIDO")</f>
        <v>VALIDO</v>
      </c>
    </row>
    <row r="174" spans="1:9" x14ac:dyDescent="0.3">
      <c r="A174" s="1" t="s">
        <v>180</v>
      </c>
      <c r="B174" s="1" t="s">
        <v>459</v>
      </c>
      <c r="C174" s="10">
        <v>1096.0737218458769</v>
      </c>
      <c r="D174" s="9">
        <v>5</v>
      </c>
      <c r="E174" s="9" t="s">
        <v>462</v>
      </c>
      <c r="F174" s="10">
        <v>163.41782754979209</v>
      </c>
      <c r="G174" s="10">
        <v>679565.70754444355</v>
      </c>
      <c r="H174" s="9" t="s">
        <v>467</v>
      </c>
      <c r="I174" s="9" t="str">
        <f>IF(COUNTIF(DATOS_LIMPIOS_ELECT[[#This Row],[ID_Cliente]:[Puede_Pagar_Solar]],NA()),"NO VALIDO","VALIDO")</f>
        <v>VALIDO</v>
      </c>
    </row>
    <row r="175" spans="1:9" hidden="1" x14ac:dyDescent="0.3">
      <c r="A175" s="1" t="s">
        <v>181</v>
      </c>
      <c r="B175" s="1" t="s">
        <v>459</v>
      </c>
      <c r="C175" s="10">
        <v>1062.377310090902</v>
      </c>
      <c r="D175" s="9">
        <v>4</v>
      </c>
      <c r="E175" s="9" t="s">
        <v>465</v>
      </c>
      <c r="F175" s="10">
        <v>476.67604206929451</v>
      </c>
      <c r="G175" s="10">
        <v>658673.93225635937</v>
      </c>
      <c r="H175" s="9" t="s">
        <v>467</v>
      </c>
      <c r="I175" s="9" t="str">
        <f>IF(COUNTIF(DATOS_LIMPIOS_ELECT[[#This Row],[ID_Cliente]:[Puede_Pagar_Solar]],NA()),"NO VALIDO","VALIDO")</f>
        <v>VALIDO</v>
      </c>
    </row>
    <row r="176" spans="1:9" hidden="1" x14ac:dyDescent="0.3">
      <c r="A176" s="1" t="s">
        <v>182</v>
      </c>
      <c r="B176" s="1" t="s">
        <v>459</v>
      </c>
      <c r="C176" s="10">
        <v>948.07821212924875</v>
      </c>
      <c r="D176" s="9">
        <v>4</v>
      </c>
      <c r="E176" s="9" t="s">
        <v>461</v>
      </c>
      <c r="F176" s="10">
        <v>282.47195769529088</v>
      </c>
      <c r="G176" s="10">
        <v>587808.49152013427</v>
      </c>
      <c r="H176" s="9" t="s">
        <v>467</v>
      </c>
      <c r="I176" s="9" t="str">
        <f>IF(COUNTIF(DATOS_LIMPIOS_ELECT[[#This Row],[ID_Cliente]:[Puede_Pagar_Solar]],NA()),"NO VALIDO","VALIDO")</f>
        <v>VALIDO</v>
      </c>
    </row>
    <row r="177" spans="1:9" hidden="1" x14ac:dyDescent="0.3">
      <c r="A177" s="1" t="s">
        <v>183</v>
      </c>
      <c r="B177" s="1" t="s">
        <v>459</v>
      </c>
      <c r="C177" s="10">
        <v>920.68436743256984</v>
      </c>
      <c r="D177" s="9">
        <v>3</v>
      </c>
      <c r="E177" s="9" t="s">
        <v>462</v>
      </c>
      <c r="F177" s="10">
        <v>361.66921551095732</v>
      </c>
      <c r="G177" s="10">
        <v>570824.30780819326</v>
      </c>
      <c r="H177" s="9" t="s">
        <v>467</v>
      </c>
      <c r="I177" s="9" t="str">
        <f>IF(COUNTIF(DATOS_LIMPIOS_ELECT[[#This Row],[ID_Cliente]:[Puede_Pagar_Solar]],NA()),"NO VALIDO","VALIDO")</f>
        <v>VALIDO</v>
      </c>
    </row>
    <row r="178" spans="1:9" hidden="1" x14ac:dyDescent="0.3">
      <c r="A178" s="1" t="s">
        <v>184</v>
      </c>
      <c r="B178" s="1" t="s">
        <v>459</v>
      </c>
      <c r="C178" s="10">
        <v>406.42412626604761</v>
      </c>
      <c r="D178" s="9">
        <v>3</v>
      </c>
      <c r="E178" s="9" t="s">
        <v>461</v>
      </c>
      <c r="F178" s="10">
        <v>391.50032345655433</v>
      </c>
      <c r="G178" s="10">
        <v>251982.95828494951</v>
      </c>
      <c r="H178" s="9" t="s">
        <v>467</v>
      </c>
      <c r="I178" s="9" t="str">
        <f>IF(COUNTIF(DATOS_LIMPIOS_ELECT[[#This Row],[ID_Cliente]:[Puede_Pagar_Solar]],NA()),"NO VALIDO","VALIDO")</f>
        <v>VALIDO</v>
      </c>
    </row>
    <row r="179" spans="1:9" x14ac:dyDescent="0.3">
      <c r="A179" s="1" t="s">
        <v>185</v>
      </c>
      <c r="B179" s="1" t="s">
        <v>459</v>
      </c>
      <c r="C179" s="10">
        <v>1361.7474578013059</v>
      </c>
      <c r="D179" s="9">
        <v>5</v>
      </c>
      <c r="E179" s="9" t="s">
        <v>461</v>
      </c>
      <c r="F179" s="10">
        <v>297.41357992599092</v>
      </c>
      <c r="G179" s="10">
        <v>844283.42383680958</v>
      </c>
      <c r="H179" s="9" t="s">
        <v>467</v>
      </c>
      <c r="I179" s="9" t="str">
        <f>IF(COUNTIF(DATOS_LIMPIOS_ELECT[[#This Row],[ID_Cliente]:[Puede_Pagar_Solar]],NA()),"NO VALIDO","VALIDO")</f>
        <v>VALIDO</v>
      </c>
    </row>
    <row r="180" spans="1:9" hidden="1" x14ac:dyDescent="0.3">
      <c r="A180" s="1" t="s">
        <v>186</v>
      </c>
      <c r="B180" s="1" t="s">
        <v>459</v>
      </c>
      <c r="C180" s="10">
        <v>712.1917301379267</v>
      </c>
      <c r="D180" s="9">
        <v>4</v>
      </c>
      <c r="E180" s="9" t="s">
        <v>465</v>
      </c>
      <c r="F180" s="10">
        <v>232.01245044281669</v>
      </c>
      <c r="G180" s="10">
        <v>441558.87268551462</v>
      </c>
      <c r="H180" s="9" t="s">
        <v>467</v>
      </c>
      <c r="I180" s="9" t="str">
        <f>IF(COUNTIF(DATOS_LIMPIOS_ELECT[[#This Row],[ID_Cliente]:[Puede_Pagar_Solar]],NA()),"NO VALIDO","VALIDO")</f>
        <v>VALIDO</v>
      </c>
    </row>
    <row r="181" spans="1:9" x14ac:dyDescent="0.3">
      <c r="A181" s="1" t="s">
        <v>187</v>
      </c>
      <c r="B181" s="1" t="s">
        <v>459</v>
      </c>
      <c r="C181" s="10">
        <v>871.46987116581772</v>
      </c>
      <c r="D181" s="9">
        <v>5</v>
      </c>
      <c r="E181" s="9" t="s">
        <v>462</v>
      </c>
      <c r="F181" s="10">
        <v>261.78740425879067</v>
      </c>
      <c r="G181" s="10">
        <v>540311.32012280694</v>
      </c>
      <c r="H181" s="9" t="s">
        <v>467</v>
      </c>
      <c r="I181" s="9" t="str">
        <f>IF(COUNTIF(DATOS_LIMPIOS_ELECT[[#This Row],[ID_Cliente]:[Puede_Pagar_Solar]],NA()),"NO VALIDO","VALIDO")</f>
        <v>VALIDO</v>
      </c>
    </row>
    <row r="182" spans="1:9" hidden="1" x14ac:dyDescent="0.3">
      <c r="A182" s="1" t="s">
        <v>188</v>
      </c>
      <c r="B182" s="1" t="s">
        <v>459</v>
      </c>
      <c r="C182" s="10">
        <v>728.11758118306466</v>
      </c>
      <c r="D182" s="9">
        <v>4</v>
      </c>
      <c r="E182" s="9" t="s">
        <v>463</v>
      </c>
      <c r="F182" s="10">
        <v>320.84231896592132</v>
      </c>
      <c r="G182" s="10">
        <v>451432.90033350012</v>
      </c>
      <c r="H182" s="9" t="s">
        <v>467</v>
      </c>
      <c r="I182" s="9" t="str">
        <f>IF(COUNTIF(DATOS_LIMPIOS_ELECT[[#This Row],[ID_Cliente]:[Puede_Pagar_Solar]],NA()),"NO VALIDO","VALIDO")</f>
        <v>VALIDO</v>
      </c>
    </row>
    <row r="183" spans="1:9" hidden="1" x14ac:dyDescent="0.3">
      <c r="A183" s="1" t="s">
        <v>189</v>
      </c>
      <c r="B183" s="1" t="s">
        <v>459</v>
      </c>
      <c r="C183" s="10">
        <v>1527.159484327942</v>
      </c>
      <c r="D183" s="9">
        <v>4</v>
      </c>
      <c r="E183" s="9" t="s">
        <v>461</v>
      </c>
      <c r="F183" s="10">
        <v>225.308951258966</v>
      </c>
      <c r="G183" s="10">
        <v>946838.88028332393</v>
      </c>
      <c r="H183" s="9" t="s">
        <v>467</v>
      </c>
      <c r="I183" s="9" t="str">
        <f>IF(COUNTIF(DATOS_LIMPIOS_ELECT[[#This Row],[ID_Cliente]:[Puede_Pagar_Solar]],NA()),"NO VALIDO","VALIDO")</f>
        <v>VALIDO</v>
      </c>
    </row>
    <row r="184" spans="1:9" hidden="1" x14ac:dyDescent="0.3">
      <c r="A184" s="1" t="s">
        <v>190</v>
      </c>
      <c r="B184" s="1" t="s">
        <v>459</v>
      </c>
      <c r="C184" s="10">
        <v>78.120627584696763</v>
      </c>
      <c r="D184" s="9">
        <v>5</v>
      </c>
      <c r="E184" s="9" t="s">
        <v>462</v>
      </c>
      <c r="F184" s="10">
        <v>269.15694080256708</v>
      </c>
      <c r="G184" s="10">
        <v>48434.78910251199</v>
      </c>
      <c r="H184" s="9" t="s">
        <v>466</v>
      </c>
      <c r="I184" s="9" t="str">
        <f>IF(COUNTIF(DATOS_LIMPIOS_ELECT[[#This Row],[ID_Cliente]:[Puede_Pagar_Solar]],NA()),"NO VALIDO","VALIDO")</f>
        <v>VALIDO</v>
      </c>
    </row>
    <row r="185" spans="1:9" hidden="1" x14ac:dyDescent="0.3">
      <c r="A185" s="1" t="s">
        <v>191</v>
      </c>
      <c r="B185" s="1" t="s">
        <v>459</v>
      </c>
      <c r="C185" s="10">
        <v>1265.7709963873299</v>
      </c>
      <c r="D185" s="9">
        <v>4</v>
      </c>
      <c r="E185" s="9" t="s">
        <v>462</v>
      </c>
      <c r="F185" s="10">
        <v>380.68823598790692</v>
      </c>
      <c r="G185" s="10">
        <v>784778.01776014443</v>
      </c>
      <c r="H185" s="9" t="s">
        <v>467</v>
      </c>
      <c r="I185" s="9" t="str">
        <f>IF(COUNTIF(DATOS_LIMPIOS_ELECT[[#This Row],[ID_Cliente]:[Puede_Pagar_Solar]],NA()),"NO VALIDO","VALIDO")</f>
        <v>VALIDO</v>
      </c>
    </row>
    <row r="186" spans="1:9" hidden="1" x14ac:dyDescent="0.3">
      <c r="A186" s="1" t="s">
        <v>192</v>
      </c>
      <c r="B186" s="1" t="s">
        <v>459</v>
      </c>
      <c r="C186" s="10">
        <v>1204.5922145865441</v>
      </c>
      <c r="D186" s="9">
        <v>6</v>
      </c>
      <c r="E186" s="9" t="s">
        <v>464</v>
      </c>
      <c r="F186" s="10">
        <v>328.65374762890792</v>
      </c>
      <c r="G186" s="10">
        <v>746847.17304365744</v>
      </c>
      <c r="H186" s="9" t="s">
        <v>467</v>
      </c>
      <c r="I186" s="9" t="str">
        <f>IF(COUNTIF(DATOS_LIMPIOS_ELECT[[#This Row],[ID_Cliente]:[Puede_Pagar_Solar]],NA()),"NO VALIDO","VALIDO")</f>
        <v>VALIDO</v>
      </c>
    </row>
    <row r="187" spans="1:9" x14ac:dyDescent="0.3">
      <c r="A187" s="1" t="s">
        <v>193</v>
      </c>
      <c r="B187" s="1" t="s">
        <v>459</v>
      </c>
      <c r="C187" s="10">
        <v>904.15925254162937</v>
      </c>
      <c r="D187" s="9">
        <v>5</v>
      </c>
      <c r="E187" s="9" t="s">
        <v>463</v>
      </c>
      <c r="F187" s="10">
        <v>511.48572667188398</v>
      </c>
      <c r="G187" s="10">
        <v>560578.73657581024</v>
      </c>
      <c r="H187" s="9" t="s">
        <v>467</v>
      </c>
      <c r="I187" s="9" t="str">
        <f>IF(COUNTIF(DATOS_LIMPIOS_ELECT[[#This Row],[ID_Cliente]:[Puede_Pagar_Solar]],NA()),"NO VALIDO","VALIDO")</f>
        <v>VALIDO</v>
      </c>
    </row>
    <row r="188" spans="1:9" hidden="1" x14ac:dyDescent="0.3">
      <c r="A188" s="1" t="s">
        <v>194</v>
      </c>
      <c r="B188" s="1" t="s">
        <v>459</v>
      </c>
      <c r="C188" s="10">
        <v>587.34249195643997</v>
      </c>
      <c r="D188" s="9">
        <v>6</v>
      </c>
      <c r="E188" s="9" t="s">
        <v>461</v>
      </c>
      <c r="F188" s="10">
        <v>316.368816761993</v>
      </c>
      <c r="G188" s="10">
        <v>364152.3450129928</v>
      </c>
      <c r="H188" s="9" t="s">
        <v>467</v>
      </c>
      <c r="I188" s="9" t="str">
        <f>IF(COUNTIF(DATOS_LIMPIOS_ELECT[[#This Row],[ID_Cliente]:[Puede_Pagar_Solar]],NA()),"NO VALIDO","VALIDO")</f>
        <v>VALIDO</v>
      </c>
    </row>
    <row r="189" spans="1:9" hidden="1" x14ac:dyDescent="0.3">
      <c r="A189" s="1" t="s">
        <v>195</v>
      </c>
      <c r="B189" s="1" t="s">
        <v>459</v>
      </c>
      <c r="C189" s="10">
        <v>915.05831109488145</v>
      </c>
      <c r="D189" s="9">
        <v>4</v>
      </c>
      <c r="E189" s="9" t="s">
        <v>463</v>
      </c>
      <c r="F189" s="10">
        <v>335.36933322507792</v>
      </c>
      <c r="G189" s="10">
        <v>567336.15287882648</v>
      </c>
      <c r="H189" s="9" t="s">
        <v>467</v>
      </c>
      <c r="I189" s="9" t="str">
        <f>IF(COUNTIF(DATOS_LIMPIOS_ELECT[[#This Row],[ID_Cliente]:[Puede_Pagar_Solar]],NA()),"NO VALIDO","VALIDO")</f>
        <v>VALIDO</v>
      </c>
    </row>
    <row r="190" spans="1:9" hidden="1" x14ac:dyDescent="0.3">
      <c r="A190" s="1" t="s">
        <v>196</v>
      </c>
      <c r="B190" s="1" t="s">
        <v>459</v>
      </c>
      <c r="C190" s="10">
        <v>661.03850631376542</v>
      </c>
      <c r="D190" s="9">
        <v>3</v>
      </c>
      <c r="E190" s="9" t="s">
        <v>465</v>
      </c>
      <c r="F190" s="10">
        <v>285.3224677122829</v>
      </c>
      <c r="G190" s="10">
        <v>409843.87391453458</v>
      </c>
      <c r="H190" s="9" t="s">
        <v>467</v>
      </c>
      <c r="I190" s="9" t="str">
        <f>IF(COUNTIF(DATOS_LIMPIOS_ELECT[[#This Row],[ID_Cliente]:[Puede_Pagar_Solar]],NA()),"NO VALIDO","VALIDO")</f>
        <v>VALIDO</v>
      </c>
    </row>
    <row r="191" spans="1:9" hidden="1" x14ac:dyDescent="0.3">
      <c r="A191" s="1" t="s">
        <v>197</v>
      </c>
      <c r="B191" s="1" t="s">
        <v>459</v>
      </c>
      <c r="C191" s="10">
        <v>822.9317007831371</v>
      </c>
      <c r="D191" s="9">
        <v>3</v>
      </c>
      <c r="E191" s="9" t="s">
        <v>461</v>
      </c>
      <c r="F191" s="10">
        <v>362.48586140931621</v>
      </c>
      <c r="G191" s="10">
        <v>510217.654485545</v>
      </c>
      <c r="H191" s="9" t="s">
        <v>467</v>
      </c>
      <c r="I191" s="9" t="str">
        <f>IF(COUNTIF(DATOS_LIMPIOS_ELECT[[#This Row],[ID_Cliente]:[Puede_Pagar_Solar]],NA()),"NO VALIDO","VALIDO")</f>
        <v>VALIDO</v>
      </c>
    </row>
    <row r="192" spans="1:9" x14ac:dyDescent="0.3">
      <c r="A192" s="1" t="s">
        <v>198</v>
      </c>
      <c r="B192" s="1" t="s">
        <v>459</v>
      </c>
      <c r="C192" s="10">
        <v>729.26466741194872</v>
      </c>
      <c r="D192" s="9">
        <v>5</v>
      </c>
      <c r="E192" s="9" t="s">
        <v>465</v>
      </c>
      <c r="F192" s="10">
        <v>265.66895719459268</v>
      </c>
      <c r="G192" s="10">
        <v>452144.0937954082</v>
      </c>
      <c r="H192" s="9" t="s">
        <v>467</v>
      </c>
      <c r="I192" s="9" t="str">
        <f>IF(COUNTIF(DATOS_LIMPIOS_ELECT[[#This Row],[ID_Cliente]:[Puede_Pagar_Solar]],NA()),"NO VALIDO","VALIDO")</f>
        <v>VALIDO</v>
      </c>
    </row>
    <row r="193" spans="1:9" x14ac:dyDescent="0.3">
      <c r="A193" s="1" t="s">
        <v>199</v>
      </c>
      <c r="B193" s="1" t="s">
        <v>459</v>
      </c>
      <c r="C193" s="10">
        <v>866.7174736866084</v>
      </c>
      <c r="D193" s="9">
        <v>5</v>
      </c>
      <c r="E193" s="9" t="s">
        <v>461</v>
      </c>
      <c r="F193" s="10">
        <v>387.53532147767589</v>
      </c>
      <c r="G193" s="10">
        <v>537364.83368569717</v>
      </c>
      <c r="H193" s="9" t="s">
        <v>467</v>
      </c>
      <c r="I193" s="9" t="str">
        <f>IF(COUNTIF(DATOS_LIMPIOS_ELECT[[#This Row],[ID_Cliente]:[Puede_Pagar_Solar]],NA()),"NO VALIDO","VALIDO")</f>
        <v>VALIDO</v>
      </c>
    </row>
    <row r="194" spans="1:9" hidden="1" x14ac:dyDescent="0.3">
      <c r="A194" s="1" t="s">
        <v>200</v>
      </c>
      <c r="B194" s="1" t="s">
        <v>459</v>
      </c>
      <c r="C194" s="10">
        <v>1269.1493282646429</v>
      </c>
      <c r="D194" s="9">
        <v>4</v>
      </c>
      <c r="E194" s="9" t="s">
        <v>465</v>
      </c>
      <c r="F194" s="10">
        <v>244.76805725585999</v>
      </c>
      <c r="G194" s="10">
        <v>786872.58352407895</v>
      </c>
      <c r="H194" s="9" t="s">
        <v>467</v>
      </c>
      <c r="I194" s="9" t="str">
        <f>IF(COUNTIF(DATOS_LIMPIOS_ELECT[[#This Row],[ID_Cliente]:[Puede_Pagar_Solar]],NA()),"NO VALIDO","VALIDO")</f>
        <v>VALIDO</v>
      </c>
    </row>
    <row r="195" spans="1:9" hidden="1" x14ac:dyDescent="0.3">
      <c r="A195" s="1" t="s">
        <v>201</v>
      </c>
      <c r="B195" s="1" t="s">
        <v>459</v>
      </c>
      <c r="C195" s="10">
        <v>1105.6739467090799</v>
      </c>
      <c r="D195" s="9">
        <v>6</v>
      </c>
      <c r="E195" s="9" t="s">
        <v>464</v>
      </c>
      <c r="F195" s="10">
        <v>114.3410100817496</v>
      </c>
      <c r="G195" s="10">
        <v>685517.84695962979</v>
      </c>
      <c r="H195" s="9" t="s">
        <v>467</v>
      </c>
      <c r="I195" s="9" t="str">
        <f>IF(COUNTIF(DATOS_LIMPIOS_ELECT[[#This Row],[ID_Cliente]:[Puede_Pagar_Solar]],NA()),"NO VALIDO","VALIDO")</f>
        <v>VALIDO</v>
      </c>
    </row>
    <row r="196" spans="1:9" hidden="1" x14ac:dyDescent="0.3">
      <c r="A196" s="1" t="s">
        <v>202</v>
      </c>
      <c r="B196" s="1" t="s">
        <v>459</v>
      </c>
      <c r="C196" s="10">
        <v>383.27500723851148</v>
      </c>
      <c r="D196" s="9">
        <v>6</v>
      </c>
      <c r="E196" s="9" t="s">
        <v>462</v>
      </c>
      <c r="F196" s="10">
        <v>77.229148417431986</v>
      </c>
      <c r="G196" s="10">
        <v>237630.5044878771</v>
      </c>
      <c r="H196" s="9" t="s">
        <v>467</v>
      </c>
      <c r="I196" s="9" t="str">
        <f>IF(COUNTIF(DATOS_LIMPIOS_ELECT[[#This Row],[ID_Cliente]:[Puede_Pagar_Solar]],NA()),"NO VALIDO","VALIDO")</f>
        <v>VALIDO</v>
      </c>
    </row>
    <row r="197" spans="1:9" hidden="1" x14ac:dyDescent="0.3">
      <c r="A197" s="1" t="s">
        <v>203</v>
      </c>
      <c r="B197" s="1" t="s">
        <v>459</v>
      </c>
      <c r="C197" s="10">
        <v>991.50643155935222</v>
      </c>
      <c r="D197" s="9">
        <v>4</v>
      </c>
      <c r="E197" s="9" t="s">
        <v>461</v>
      </c>
      <c r="F197" s="10">
        <v>177.6188557461754</v>
      </c>
      <c r="G197" s="10">
        <v>614733.98756679834</v>
      </c>
      <c r="H197" s="9" t="s">
        <v>467</v>
      </c>
      <c r="I197" s="9" t="str">
        <f>IF(COUNTIF(DATOS_LIMPIOS_ELECT[[#This Row],[ID_Cliente]:[Puede_Pagar_Solar]],NA()),"NO VALIDO","VALIDO")</f>
        <v>VALIDO</v>
      </c>
    </row>
    <row r="198" spans="1:9" x14ac:dyDescent="0.3">
      <c r="A198" s="1" t="s">
        <v>204</v>
      </c>
      <c r="B198" s="1" t="s">
        <v>459</v>
      </c>
      <c r="C198" s="10">
        <v>780.71964093739666</v>
      </c>
      <c r="D198" s="9">
        <v>5</v>
      </c>
      <c r="E198" s="9" t="s">
        <v>464</v>
      </c>
      <c r="F198" s="10">
        <v>355.69650918507352</v>
      </c>
      <c r="G198" s="10">
        <v>484046.17738118587</v>
      </c>
      <c r="H198" s="9" t="s">
        <v>467</v>
      </c>
      <c r="I198" s="9" t="str">
        <f>IF(COUNTIF(DATOS_LIMPIOS_ELECT[[#This Row],[ID_Cliente]:[Puede_Pagar_Solar]],NA()),"NO VALIDO","VALIDO")</f>
        <v>VALIDO</v>
      </c>
    </row>
    <row r="199" spans="1:9" hidden="1" x14ac:dyDescent="0.3">
      <c r="A199" s="1" t="s">
        <v>205</v>
      </c>
      <c r="B199" s="1" t="s">
        <v>459</v>
      </c>
      <c r="C199" s="10">
        <v>769.33339283355087</v>
      </c>
      <c r="D199" s="9">
        <v>3</v>
      </c>
      <c r="E199" s="9" t="s">
        <v>461</v>
      </c>
      <c r="F199" s="10">
        <v>211.47792730066641</v>
      </c>
      <c r="G199" s="10">
        <v>476986.70355680148</v>
      </c>
      <c r="H199" s="9" t="s">
        <v>467</v>
      </c>
      <c r="I199" s="9" t="str">
        <f>IF(COUNTIF(DATOS_LIMPIOS_ELECT[[#This Row],[ID_Cliente]:[Puede_Pagar_Solar]],NA()),"NO VALIDO","VALIDO")</f>
        <v>VALIDO</v>
      </c>
    </row>
    <row r="200" spans="1:9" hidden="1" x14ac:dyDescent="0.3">
      <c r="A200" s="1" t="s">
        <v>206</v>
      </c>
      <c r="B200" s="1" t="s">
        <v>459</v>
      </c>
      <c r="C200" s="10">
        <v>676.50582312180973</v>
      </c>
      <c r="D200" s="9">
        <v>4</v>
      </c>
      <c r="E200" s="9" t="s">
        <v>462</v>
      </c>
      <c r="F200" s="10">
        <v>227.15537242080961</v>
      </c>
      <c r="G200" s="10">
        <v>419433.61033552198</v>
      </c>
      <c r="H200" s="9" t="s">
        <v>467</v>
      </c>
      <c r="I200" s="9" t="str">
        <f>IF(COUNTIF(DATOS_LIMPIOS_ELECT[[#This Row],[ID_Cliente]:[Puede_Pagar_Solar]],NA()),"NO VALIDO","VALIDO")</f>
        <v>VALIDO</v>
      </c>
    </row>
    <row r="201" spans="1:9" hidden="1" x14ac:dyDescent="0.3">
      <c r="A201" s="1" t="s">
        <v>207</v>
      </c>
      <c r="B201" s="1" t="s">
        <v>459</v>
      </c>
      <c r="C201" s="10">
        <v>909.42542823035649</v>
      </c>
      <c r="D201" s="9">
        <v>4</v>
      </c>
      <c r="E201" s="9" t="s">
        <v>461</v>
      </c>
      <c r="F201" s="10">
        <v>288.45116704608461</v>
      </c>
      <c r="G201" s="10">
        <v>563843.76550282107</v>
      </c>
      <c r="H201" s="9" t="s">
        <v>467</v>
      </c>
      <c r="I201" s="9" t="str">
        <f>IF(COUNTIF(DATOS_LIMPIOS_ELECT[[#This Row],[ID_Cliente]:[Puede_Pagar_Solar]],NA()),"NO VALIDO","VALIDO")</f>
        <v>VALIDO</v>
      </c>
    </row>
    <row r="202" spans="1:9" x14ac:dyDescent="0.3">
      <c r="A202" s="1" t="s">
        <v>208</v>
      </c>
      <c r="B202" s="1" t="s">
        <v>459</v>
      </c>
      <c r="C202" s="10">
        <v>419.88742826143459</v>
      </c>
      <c r="D202" s="9">
        <v>5</v>
      </c>
      <c r="E202" s="9" t="s">
        <v>462</v>
      </c>
      <c r="F202" s="10">
        <v>417.2311804415275</v>
      </c>
      <c r="G202" s="10">
        <v>260330.20552208941</v>
      </c>
      <c r="H202" s="9" t="s">
        <v>467</v>
      </c>
      <c r="I202" s="9" t="str">
        <f>IF(COUNTIF(DATOS_LIMPIOS_ELECT[[#This Row],[ID_Cliente]:[Puede_Pagar_Solar]],NA()),"NO VALIDO","VALIDO")</f>
        <v>VALIDO</v>
      </c>
    </row>
    <row r="203" spans="1:9" hidden="1" x14ac:dyDescent="0.3">
      <c r="A203" s="1" t="s">
        <v>209</v>
      </c>
      <c r="B203" s="1" t="s">
        <v>459</v>
      </c>
      <c r="C203" s="10">
        <v>1266.5746807120861</v>
      </c>
      <c r="D203" s="9">
        <v>4</v>
      </c>
      <c r="E203" s="9" t="s">
        <v>464</v>
      </c>
      <c r="F203" s="10">
        <v>87.251891436050187</v>
      </c>
      <c r="G203" s="10">
        <v>785276.30204149347</v>
      </c>
      <c r="H203" s="9" t="s">
        <v>467</v>
      </c>
      <c r="I203" s="9" t="str">
        <f>IF(COUNTIF(DATOS_LIMPIOS_ELECT[[#This Row],[ID_Cliente]:[Puede_Pagar_Solar]],NA()),"NO VALIDO","VALIDO")</f>
        <v>VALIDO</v>
      </c>
    </row>
    <row r="204" spans="1:9" hidden="1" x14ac:dyDescent="0.3">
      <c r="A204" s="1" t="s">
        <v>210</v>
      </c>
      <c r="B204" s="1" t="s">
        <v>459</v>
      </c>
      <c r="C204" s="10">
        <v>1327.515196956447</v>
      </c>
      <c r="D204" s="9">
        <v>3</v>
      </c>
      <c r="E204" s="9" t="s">
        <v>461</v>
      </c>
      <c r="F204" s="10">
        <v>298.56611411505168</v>
      </c>
      <c r="G204" s="10">
        <v>823059.42211299692</v>
      </c>
      <c r="H204" s="9" t="s">
        <v>467</v>
      </c>
      <c r="I204" s="9" t="str">
        <f>IF(COUNTIF(DATOS_LIMPIOS_ELECT[[#This Row],[ID_Cliente]:[Puede_Pagar_Solar]],NA()),"NO VALIDO","VALIDO")</f>
        <v>VALIDO</v>
      </c>
    </row>
    <row r="205" spans="1:9" hidden="1" x14ac:dyDescent="0.3">
      <c r="A205" s="1" t="s">
        <v>211</v>
      </c>
      <c r="B205" s="1" t="s">
        <v>459</v>
      </c>
      <c r="C205" s="10">
        <v>882.91979175633787</v>
      </c>
      <c r="D205" s="9">
        <v>4</v>
      </c>
      <c r="E205" s="9" t="s">
        <v>462</v>
      </c>
      <c r="F205" s="10">
        <v>285.28510756728173</v>
      </c>
      <c r="G205" s="10">
        <v>547410.27088892949</v>
      </c>
      <c r="H205" s="9" t="s">
        <v>467</v>
      </c>
      <c r="I205" s="9" t="str">
        <f>IF(COUNTIF(DATOS_LIMPIOS_ELECT[[#This Row],[ID_Cliente]:[Puede_Pagar_Solar]],NA()),"NO VALIDO","VALIDO")</f>
        <v>VALIDO</v>
      </c>
    </row>
    <row r="206" spans="1:9" hidden="1" x14ac:dyDescent="0.3">
      <c r="A206" s="1" t="s">
        <v>212</v>
      </c>
      <c r="B206" s="1" t="s">
        <v>459</v>
      </c>
      <c r="C206" s="10">
        <v>516.82724636025137</v>
      </c>
      <c r="D206" s="9">
        <v>3</v>
      </c>
      <c r="E206" s="9" t="s">
        <v>463</v>
      </c>
      <c r="F206" s="10">
        <v>440.18163547388991</v>
      </c>
      <c r="G206" s="10">
        <v>320432.89274335583</v>
      </c>
      <c r="H206" s="9" t="s">
        <v>467</v>
      </c>
      <c r="I206" s="9" t="str">
        <f>IF(COUNTIF(DATOS_LIMPIOS_ELECT[[#This Row],[ID_Cliente]:[Puede_Pagar_Solar]],NA()),"NO VALIDO","VALIDO")</f>
        <v>VALIDO</v>
      </c>
    </row>
    <row r="207" spans="1:9" hidden="1" x14ac:dyDescent="0.3">
      <c r="A207" s="1" t="s">
        <v>213</v>
      </c>
      <c r="B207" s="1" t="s">
        <v>459</v>
      </c>
      <c r="C207" s="10">
        <v>1216.661003862381</v>
      </c>
      <c r="D207" s="9">
        <v>4</v>
      </c>
      <c r="E207" s="9" t="s">
        <v>462</v>
      </c>
      <c r="F207" s="10">
        <v>126.0541148730682</v>
      </c>
      <c r="G207" s="10">
        <v>754329.82239467627</v>
      </c>
      <c r="H207" s="9" t="s">
        <v>467</v>
      </c>
      <c r="I207" s="9" t="str">
        <f>IF(COUNTIF(DATOS_LIMPIOS_ELECT[[#This Row],[ID_Cliente]:[Puede_Pagar_Solar]],NA()),"NO VALIDO","VALIDO")</f>
        <v>VALIDO</v>
      </c>
    </row>
    <row r="208" spans="1:9" hidden="1" x14ac:dyDescent="0.3">
      <c r="A208" s="1" t="s">
        <v>214</v>
      </c>
      <c r="B208" s="1" t="s">
        <v>459</v>
      </c>
      <c r="C208" s="10">
        <v>1621.411707906635</v>
      </c>
      <c r="D208" s="9">
        <v>4</v>
      </c>
      <c r="E208" s="9" t="s">
        <v>461</v>
      </c>
      <c r="F208" s="10">
        <v>311.92042935202602</v>
      </c>
      <c r="G208" s="10">
        <v>1005275.258902114</v>
      </c>
      <c r="H208" s="9" t="s">
        <v>467</v>
      </c>
      <c r="I208" s="9" t="str">
        <f>IF(COUNTIF(DATOS_LIMPIOS_ELECT[[#This Row],[ID_Cliente]:[Puede_Pagar_Solar]],NA()),"NO VALIDO","VALIDO")</f>
        <v>VALIDO</v>
      </c>
    </row>
    <row r="209" spans="1:9" hidden="1" x14ac:dyDescent="0.3">
      <c r="A209" s="1" t="s">
        <v>215</v>
      </c>
      <c r="B209" s="1" t="s">
        <v>459</v>
      </c>
      <c r="C209" s="10">
        <v>1000.1432558261901</v>
      </c>
      <c r="D209" s="9">
        <v>4</v>
      </c>
      <c r="E209" s="9" t="s">
        <v>464</v>
      </c>
      <c r="F209" s="10">
        <v>215.73930234840029</v>
      </c>
      <c r="G209" s="10">
        <v>620088.81861223758</v>
      </c>
      <c r="H209" s="9" t="s">
        <v>467</v>
      </c>
      <c r="I209" s="9" t="str">
        <f>IF(COUNTIF(DATOS_LIMPIOS_ELECT[[#This Row],[ID_Cliente]:[Puede_Pagar_Solar]],NA()),"NO VALIDO","VALIDO")</f>
        <v>VALIDO</v>
      </c>
    </row>
    <row r="210" spans="1:9" hidden="1" x14ac:dyDescent="0.3">
      <c r="A210" s="1" t="s">
        <v>216</v>
      </c>
      <c r="B210" s="1" t="s">
        <v>459</v>
      </c>
      <c r="C210" s="10">
        <v>1224.9415958233651</v>
      </c>
      <c r="D210" s="9">
        <v>6</v>
      </c>
      <c r="E210" s="9" t="s">
        <v>463</v>
      </c>
      <c r="F210" s="10">
        <v>333.62596697476158</v>
      </c>
      <c r="G210" s="10">
        <v>759463.78941048612</v>
      </c>
      <c r="H210" s="9" t="s">
        <v>467</v>
      </c>
      <c r="I210" s="9" t="str">
        <f>IF(COUNTIF(DATOS_LIMPIOS_ELECT[[#This Row],[ID_Cliente]:[Puede_Pagar_Solar]],NA()),"NO VALIDO","VALIDO")</f>
        <v>VALIDO</v>
      </c>
    </row>
    <row r="211" spans="1:9" hidden="1" x14ac:dyDescent="0.3">
      <c r="A211" s="1" t="s">
        <v>217</v>
      </c>
      <c r="B211" s="1" t="s">
        <v>459</v>
      </c>
      <c r="C211" s="10">
        <v>525.68100172003074</v>
      </c>
      <c r="D211" s="9">
        <v>4</v>
      </c>
      <c r="E211" s="9" t="s">
        <v>464</v>
      </c>
      <c r="F211" s="10">
        <v>349.2748485555411</v>
      </c>
      <c r="G211" s="10">
        <v>325922.22106641898</v>
      </c>
      <c r="H211" s="9" t="s">
        <v>467</v>
      </c>
      <c r="I211" s="9" t="str">
        <f>IF(COUNTIF(DATOS_LIMPIOS_ELECT[[#This Row],[ID_Cliente]:[Puede_Pagar_Solar]],NA()),"NO VALIDO","VALIDO")</f>
        <v>VALIDO</v>
      </c>
    </row>
    <row r="212" spans="1:9" hidden="1" x14ac:dyDescent="0.3">
      <c r="A212" s="1" t="s">
        <v>218</v>
      </c>
      <c r="B212" s="1" t="s">
        <v>459</v>
      </c>
      <c r="C212" s="10">
        <v>947.83990667263538</v>
      </c>
      <c r="D212" s="9">
        <v>4</v>
      </c>
      <c r="E212" s="9" t="s">
        <v>464</v>
      </c>
      <c r="F212" s="10">
        <v>199.91091388917579</v>
      </c>
      <c r="G212" s="10">
        <v>587660.74213703396</v>
      </c>
      <c r="H212" s="9" t="s">
        <v>467</v>
      </c>
      <c r="I212" s="9" t="str">
        <f>IF(COUNTIF(DATOS_LIMPIOS_ELECT[[#This Row],[ID_Cliente]:[Puede_Pagar_Solar]],NA()),"NO VALIDO","VALIDO")</f>
        <v>VALIDO</v>
      </c>
    </row>
    <row r="213" spans="1:9" hidden="1" x14ac:dyDescent="0.3">
      <c r="A213" s="1" t="s">
        <v>219</v>
      </c>
      <c r="B213" s="1" t="s">
        <v>459</v>
      </c>
      <c r="C213" s="10">
        <v>918.17842274037037</v>
      </c>
      <c r="D213" s="9">
        <v>4</v>
      </c>
      <c r="E213" s="9" t="s">
        <v>464</v>
      </c>
      <c r="F213" s="10">
        <v>359.83843472495329</v>
      </c>
      <c r="G213" s="10">
        <v>569270.6220990296</v>
      </c>
      <c r="H213" s="9" t="s">
        <v>467</v>
      </c>
      <c r="I213" s="9" t="str">
        <f>IF(COUNTIF(DATOS_LIMPIOS_ELECT[[#This Row],[ID_Cliente]:[Puede_Pagar_Solar]],NA()),"NO VALIDO","VALIDO")</f>
        <v>VALIDO</v>
      </c>
    </row>
    <row r="214" spans="1:9" x14ac:dyDescent="0.3">
      <c r="A214" s="1" t="s">
        <v>220</v>
      </c>
      <c r="B214" s="1" t="s">
        <v>459</v>
      </c>
      <c r="C214" s="10">
        <v>751.20070050405934</v>
      </c>
      <c r="D214" s="9">
        <v>5</v>
      </c>
      <c r="E214" s="9" t="s">
        <v>461</v>
      </c>
      <c r="F214" s="10">
        <v>292.25391700852708</v>
      </c>
      <c r="G214" s="10">
        <v>465744.43431251682</v>
      </c>
      <c r="H214" s="9" t="s">
        <v>467</v>
      </c>
      <c r="I214" s="9" t="str">
        <f>IF(COUNTIF(DATOS_LIMPIOS_ELECT[[#This Row],[ID_Cliente]:[Puede_Pagar_Solar]],NA()),"NO VALIDO","VALIDO")</f>
        <v>VALIDO</v>
      </c>
    </row>
    <row r="215" spans="1:9" hidden="1" x14ac:dyDescent="0.3">
      <c r="A215" s="1" t="s">
        <v>221</v>
      </c>
      <c r="B215" s="1" t="s">
        <v>459</v>
      </c>
      <c r="C215" s="10">
        <v>1224.0084209588761</v>
      </c>
      <c r="D215" s="9">
        <v>4</v>
      </c>
      <c r="E215" s="9" t="s">
        <v>463</v>
      </c>
      <c r="F215" s="10">
        <v>126.40978503673129</v>
      </c>
      <c r="G215" s="10">
        <v>758885.22099450312</v>
      </c>
      <c r="H215" s="9" t="s">
        <v>467</v>
      </c>
      <c r="I215" s="9" t="str">
        <f>IF(COUNTIF(DATOS_LIMPIOS_ELECT[[#This Row],[ID_Cliente]:[Puede_Pagar_Solar]],NA()),"NO VALIDO","VALIDO")</f>
        <v>VALIDO</v>
      </c>
    </row>
    <row r="216" spans="1:9" x14ac:dyDescent="0.3">
      <c r="A216" s="1" t="s">
        <v>222</v>
      </c>
      <c r="B216" s="1" t="s">
        <v>459</v>
      </c>
      <c r="C216" s="10">
        <v>743.49030170598269</v>
      </c>
      <c r="D216" s="9">
        <v>5</v>
      </c>
      <c r="E216" s="9" t="s">
        <v>462</v>
      </c>
      <c r="F216" s="10">
        <v>320.5978587666126</v>
      </c>
      <c r="G216" s="10">
        <v>460963.98705770931</v>
      </c>
      <c r="H216" s="9" t="s">
        <v>467</v>
      </c>
      <c r="I216" s="9" t="str">
        <f>IF(COUNTIF(DATOS_LIMPIOS_ELECT[[#This Row],[ID_Cliente]:[Puede_Pagar_Solar]],NA()),"NO VALIDO","VALIDO")</f>
        <v>VALIDO</v>
      </c>
    </row>
    <row r="217" spans="1:9" hidden="1" x14ac:dyDescent="0.3">
      <c r="A217" s="1" t="s">
        <v>223</v>
      </c>
      <c r="B217" s="1" t="s">
        <v>459</v>
      </c>
      <c r="C217" s="10">
        <v>884.26829459861187</v>
      </c>
      <c r="D217" s="9">
        <v>4</v>
      </c>
      <c r="E217" s="9" t="s">
        <v>462</v>
      </c>
      <c r="F217" s="10">
        <v>312.02414091695022</v>
      </c>
      <c r="G217" s="10">
        <v>548246.34265113936</v>
      </c>
      <c r="H217" s="9" t="s">
        <v>467</v>
      </c>
      <c r="I217" s="9" t="str">
        <f>IF(COUNTIF(DATOS_LIMPIOS_ELECT[[#This Row],[ID_Cliente]:[Puede_Pagar_Solar]],NA()),"NO VALIDO","VALIDO")</f>
        <v>VALIDO</v>
      </c>
    </row>
    <row r="218" spans="1:9" x14ac:dyDescent="0.3">
      <c r="A218" s="1" t="s">
        <v>224</v>
      </c>
      <c r="B218" s="1" t="s">
        <v>459</v>
      </c>
      <c r="C218" s="10">
        <v>1360.428773057851</v>
      </c>
      <c r="D218" s="9">
        <v>5</v>
      </c>
      <c r="E218" s="9" t="s">
        <v>465</v>
      </c>
      <c r="F218" s="10">
        <v>307.0159586289389</v>
      </c>
      <c r="G218" s="10">
        <v>843465.83929586795</v>
      </c>
      <c r="H218" s="9" t="s">
        <v>467</v>
      </c>
      <c r="I218" s="9" t="str">
        <f>IF(COUNTIF(DATOS_LIMPIOS_ELECT[[#This Row],[ID_Cliente]:[Puede_Pagar_Solar]],NA()),"NO VALIDO","VALIDO")</f>
        <v>VALIDO</v>
      </c>
    </row>
    <row r="219" spans="1:9" x14ac:dyDescent="0.3">
      <c r="A219" s="1" t="s">
        <v>225</v>
      </c>
      <c r="B219" s="1" t="s">
        <v>459</v>
      </c>
      <c r="C219" s="10">
        <v>663.14364906961498</v>
      </c>
      <c r="D219" s="9">
        <v>5</v>
      </c>
      <c r="E219" s="9" t="s">
        <v>463</v>
      </c>
      <c r="F219" s="10">
        <v>266.54855727925832</v>
      </c>
      <c r="G219" s="10">
        <v>411149.06242316129</v>
      </c>
      <c r="H219" s="9" t="s">
        <v>467</v>
      </c>
      <c r="I219" s="9" t="str">
        <f>IF(COUNTIF(DATOS_LIMPIOS_ELECT[[#This Row],[ID_Cliente]:[Puede_Pagar_Solar]],NA()),"NO VALIDO","VALIDO")</f>
        <v>VALIDO</v>
      </c>
    </row>
    <row r="220" spans="1:9" x14ac:dyDescent="0.3">
      <c r="A220" s="1" t="s">
        <v>226</v>
      </c>
      <c r="B220" s="1" t="s">
        <v>459</v>
      </c>
      <c r="C220" s="10">
        <v>1180.9075800333351</v>
      </c>
      <c r="D220" s="9">
        <v>5</v>
      </c>
      <c r="E220" s="9" t="s">
        <v>461</v>
      </c>
      <c r="F220" s="10">
        <v>392.11402995717862</v>
      </c>
      <c r="G220" s="10">
        <v>732162.69962066761</v>
      </c>
      <c r="H220" s="9" t="s">
        <v>467</v>
      </c>
      <c r="I220" s="9" t="str">
        <f>IF(COUNTIF(DATOS_LIMPIOS_ELECT[[#This Row],[ID_Cliente]:[Puede_Pagar_Solar]],NA()),"NO VALIDO","VALIDO")</f>
        <v>VALIDO</v>
      </c>
    </row>
    <row r="221" spans="1:9" hidden="1" x14ac:dyDescent="0.3">
      <c r="A221" s="1" t="s">
        <v>227</v>
      </c>
      <c r="B221" s="1" t="s">
        <v>459</v>
      </c>
      <c r="C221" s="10">
        <v>847.52902988137657</v>
      </c>
      <c r="D221" s="9">
        <v>3</v>
      </c>
      <c r="E221" s="9" t="s">
        <v>461</v>
      </c>
      <c r="F221" s="10">
        <v>408.73261017684462</v>
      </c>
      <c r="G221" s="10">
        <v>525467.99852645351</v>
      </c>
      <c r="H221" s="9" t="s">
        <v>467</v>
      </c>
      <c r="I221" s="9" t="str">
        <f>IF(COUNTIF(DATOS_LIMPIOS_ELECT[[#This Row],[ID_Cliente]:[Puede_Pagar_Solar]],NA()),"NO VALIDO","VALIDO")</f>
        <v>VALIDO</v>
      </c>
    </row>
    <row r="222" spans="1:9" hidden="1" x14ac:dyDescent="0.3">
      <c r="A222" s="1" t="s">
        <v>228</v>
      </c>
      <c r="B222" s="1" t="s">
        <v>459</v>
      </c>
      <c r="C222" s="10">
        <v>1158.7466911976931</v>
      </c>
      <c r="D222" s="9">
        <v>4</v>
      </c>
      <c r="E222" s="9" t="s">
        <v>464</v>
      </c>
      <c r="F222" s="10">
        <v>337.80779859304351</v>
      </c>
      <c r="G222" s="10">
        <v>718422.94854256965</v>
      </c>
      <c r="H222" s="9" t="s">
        <v>467</v>
      </c>
      <c r="I222" s="9" t="str">
        <f>IF(COUNTIF(DATOS_LIMPIOS_ELECT[[#This Row],[ID_Cliente]:[Puede_Pagar_Solar]],NA()),"NO VALIDO","VALIDO")</f>
        <v>VALIDO</v>
      </c>
    </row>
    <row r="223" spans="1:9" hidden="1" x14ac:dyDescent="0.3">
      <c r="A223" s="1" t="s">
        <v>229</v>
      </c>
      <c r="B223" s="1" t="s">
        <v>459</v>
      </c>
      <c r="C223" s="10">
        <v>722.7353304364641</v>
      </c>
      <c r="D223" s="9">
        <v>4</v>
      </c>
      <c r="E223" s="9" t="s">
        <v>462</v>
      </c>
      <c r="F223" s="10">
        <v>248.30325105416011</v>
      </c>
      <c r="G223" s="10">
        <v>448095.90487060772</v>
      </c>
      <c r="H223" s="9" t="s">
        <v>467</v>
      </c>
      <c r="I223" s="9" t="str">
        <f>IF(COUNTIF(DATOS_LIMPIOS_ELECT[[#This Row],[ID_Cliente]:[Puede_Pagar_Solar]],NA()),"NO VALIDO","VALIDO")</f>
        <v>VALIDO</v>
      </c>
    </row>
    <row r="224" spans="1:9" x14ac:dyDescent="0.3">
      <c r="A224" s="1" t="s">
        <v>230</v>
      </c>
      <c r="B224" s="1" t="s">
        <v>459</v>
      </c>
      <c r="C224" s="10">
        <v>1336.1600335497631</v>
      </c>
      <c r="D224" s="9">
        <v>5</v>
      </c>
      <c r="E224" s="9" t="s">
        <v>464</v>
      </c>
      <c r="F224" s="10">
        <v>425.63957082089109</v>
      </c>
      <c r="G224" s="10">
        <v>828419.2208008531</v>
      </c>
      <c r="H224" s="9" t="s">
        <v>467</v>
      </c>
      <c r="I224" s="9" t="str">
        <f>IF(COUNTIF(DATOS_LIMPIOS_ELECT[[#This Row],[ID_Cliente]:[Puede_Pagar_Solar]],NA()),"NO VALIDO","VALIDO")</f>
        <v>VALIDO</v>
      </c>
    </row>
    <row r="225" spans="1:9" hidden="1" x14ac:dyDescent="0.3">
      <c r="A225" s="1" t="s">
        <v>231</v>
      </c>
      <c r="B225" s="1" t="s">
        <v>459</v>
      </c>
      <c r="C225" s="10">
        <v>802.56955297894046</v>
      </c>
      <c r="D225" s="9">
        <v>4</v>
      </c>
      <c r="E225" s="9" t="s">
        <v>464</v>
      </c>
      <c r="F225" s="10">
        <v>364.52745983309501</v>
      </c>
      <c r="G225" s="10">
        <v>497593.12284694309</v>
      </c>
      <c r="H225" s="9" t="s">
        <v>467</v>
      </c>
      <c r="I225" s="9" t="str">
        <f>IF(COUNTIF(DATOS_LIMPIOS_ELECT[[#This Row],[ID_Cliente]:[Puede_Pagar_Solar]],NA()),"NO VALIDO","VALIDO")</f>
        <v>VALIDO</v>
      </c>
    </row>
    <row r="226" spans="1:9" hidden="1" x14ac:dyDescent="0.3">
      <c r="A226" s="1" t="s">
        <v>232</v>
      </c>
      <c r="B226" s="1" t="s">
        <v>459</v>
      </c>
      <c r="C226" s="10">
        <v>293.56425875220827</v>
      </c>
      <c r="D226" s="9">
        <v>6</v>
      </c>
      <c r="E226" s="9" t="s">
        <v>465</v>
      </c>
      <c r="F226" s="10">
        <v>220.8333553940208</v>
      </c>
      <c r="G226" s="10">
        <v>182009.8404263691</v>
      </c>
      <c r="H226" s="9" t="s">
        <v>467</v>
      </c>
      <c r="I226" s="9" t="str">
        <f>IF(COUNTIF(DATOS_LIMPIOS_ELECT[[#This Row],[ID_Cliente]:[Puede_Pagar_Solar]],NA()),"NO VALIDO","VALIDO")</f>
        <v>VALIDO</v>
      </c>
    </row>
    <row r="227" spans="1:9" hidden="1" x14ac:dyDescent="0.3">
      <c r="A227" s="1" t="s">
        <v>233</v>
      </c>
      <c r="B227" s="1" t="s">
        <v>459</v>
      </c>
      <c r="C227" s="10">
        <v>906.03002934312349</v>
      </c>
      <c r="D227" s="9">
        <v>4</v>
      </c>
      <c r="E227" s="9" t="s">
        <v>461</v>
      </c>
      <c r="F227" s="10">
        <v>239.5693654117342</v>
      </c>
      <c r="G227" s="10">
        <v>561738.61819273653</v>
      </c>
      <c r="H227" s="9" t="s">
        <v>467</v>
      </c>
      <c r="I227" s="9" t="str">
        <f>IF(COUNTIF(DATOS_LIMPIOS_ELECT[[#This Row],[ID_Cliente]:[Puede_Pagar_Solar]],NA()),"NO VALIDO","VALIDO")</f>
        <v>VALIDO</v>
      </c>
    </row>
    <row r="228" spans="1:9" hidden="1" x14ac:dyDescent="0.3">
      <c r="A228" s="1" t="s">
        <v>234</v>
      </c>
      <c r="B228" s="1" t="s">
        <v>459</v>
      </c>
      <c r="C228" s="10">
        <v>782.49822898888738</v>
      </c>
      <c r="D228" s="9">
        <v>6</v>
      </c>
      <c r="E228" s="9" t="s">
        <v>462</v>
      </c>
      <c r="F228" s="10">
        <v>396.60737363442092</v>
      </c>
      <c r="G228" s="10">
        <v>485148.90197311022</v>
      </c>
      <c r="H228" s="9" t="s">
        <v>467</v>
      </c>
      <c r="I228" s="9" t="str">
        <f>IF(COUNTIF(DATOS_LIMPIOS_ELECT[[#This Row],[ID_Cliente]:[Puede_Pagar_Solar]],NA()),"NO VALIDO","VALIDO")</f>
        <v>VALIDO</v>
      </c>
    </row>
    <row r="229" spans="1:9" hidden="1" x14ac:dyDescent="0.3">
      <c r="A229" s="1" t="s">
        <v>235</v>
      </c>
      <c r="B229" s="1" t="s">
        <v>459</v>
      </c>
      <c r="C229" s="10">
        <v>1022.190087760503</v>
      </c>
      <c r="D229" s="9">
        <v>4</v>
      </c>
      <c r="E229" s="9" t="s">
        <v>461</v>
      </c>
      <c r="F229" s="10">
        <v>159.71410256730499</v>
      </c>
      <c r="G229" s="10">
        <v>633757.85441151157</v>
      </c>
      <c r="H229" s="9" t="s">
        <v>467</v>
      </c>
      <c r="I229" s="9" t="str">
        <f>IF(COUNTIF(DATOS_LIMPIOS_ELECT[[#This Row],[ID_Cliente]:[Puede_Pagar_Solar]],NA()),"NO VALIDO","VALIDO")</f>
        <v>VALIDO</v>
      </c>
    </row>
    <row r="230" spans="1:9" hidden="1" x14ac:dyDescent="0.3">
      <c r="A230" s="1" t="s">
        <v>236</v>
      </c>
      <c r="B230" s="1" t="s">
        <v>459</v>
      </c>
      <c r="C230" s="10">
        <v>323.56394782742979</v>
      </c>
      <c r="D230" s="9">
        <v>4</v>
      </c>
      <c r="E230" s="9" t="s">
        <v>462</v>
      </c>
      <c r="F230" s="10">
        <v>290.08848170075532</v>
      </c>
      <c r="G230" s="10">
        <v>200609.64765300651</v>
      </c>
      <c r="H230" s="9" t="s">
        <v>467</v>
      </c>
      <c r="I230" s="9" t="str">
        <f>IF(COUNTIF(DATOS_LIMPIOS_ELECT[[#This Row],[ID_Cliente]:[Puede_Pagar_Solar]],NA()),"NO VALIDO","VALIDO")</f>
        <v>VALIDO</v>
      </c>
    </row>
    <row r="231" spans="1:9" hidden="1" x14ac:dyDescent="0.3">
      <c r="A231" s="1" t="s">
        <v>237</v>
      </c>
      <c r="B231" s="1" t="s">
        <v>459</v>
      </c>
      <c r="C231" s="10">
        <v>677.30865212866786</v>
      </c>
      <c r="D231" s="9">
        <v>4</v>
      </c>
      <c r="E231" s="9" t="s">
        <v>461</v>
      </c>
      <c r="F231" s="10">
        <v>309.76078517162892</v>
      </c>
      <c r="G231" s="10">
        <v>419931.36431977409</v>
      </c>
      <c r="H231" s="9" t="s">
        <v>467</v>
      </c>
      <c r="I231" s="9" t="str">
        <f>IF(COUNTIF(DATOS_LIMPIOS_ELECT[[#This Row],[ID_Cliente]:[Puede_Pagar_Solar]],NA()),"NO VALIDO","VALIDO")</f>
        <v>VALIDO</v>
      </c>
    </row>
    <row r="232" spans="1:9" hidden="1" x14ac:dyDescent="0.3">
      <c r="A232" s="1" t="s">
        <v>238</v>
      </c>
      <c r="B232" s="1" t="s">
        <v>459</v>
      </c>
      <c r="C232" s="10">
        <v>962.37553283529348</v>
      </c>
      <c r="D232" s="9">
        <v>4</v>
      </c>
      <c r="E232" s="9" t="s">
        <v>465</v>
      </c>
      <c r="F232" s="10">
        <v>216.09373327346589</v>
      </c>
      <c r="G232" s="10">
        <v>596672.83035788196</v>
      </c>
      <c r="H232" s="9" t="s">
        <v>467</v>
      </c>
      <c r="I232" s="9" t="str">
        <f>IF(COUNTIF(DATOS_LIMPIOS_ELECT[[#This Row],[ID_Cliente]:[Puede_Pagar_Solar]],NA()),"NO VALIDO","VALIDO")</f>
        <v>VALIDO</v>
      </c>
    </row>
    <row r="233" spans="1:9" hidden="1" x14ac:dyDescent="0.3">
      <c r="A233" s="1" t="s">
        <v>239</v>
      </c>
      <c r="B233" s="1" t="s">
        <v>459</v>
      </c>
      <c r="C233" s="10">
        <v>903.95362561841773</v>
      </c>
      <c r="D233" s="9">
        <v>4</v>
      </c>
      <c r="E233" s="9" t="s">
        <v>462</v>
      </c>
      <c r="F233" s="10">
        <v>273.21181820991092</v>
      </c>
      <c r="G233" s="10">
        <v>560451.24788341904</v>
      </c>
      <c r="H233" s="9" t="s">
        <v>467</v>
      </c>
      <c r="I233" s="9" t="str">
        <f>IF(COUNTIF(DATOS_LIMPIOS_ELECT[[#This Row],[ID_Cliente]:[Puede_Pagar_Solar]],NA()),"NO VALIDO","VALIDO")</f>
        <v>VALIDO</v>
      </c>
    </row>
    <row r="234" spans="1:9" hidden="1" x14ac:dyDescent="0.3">
      <c r="A234" s="1" t="s">
        <v>240</v>
      </c>
      <c r="B234" s="1" t="s">
        <v>459</v>
      </c>
      <c r="C234" s="10">
        <v>566.59279373907088</v>
      </c>
      <c r="D234" s="9">
        <v>3</v>
      </c>
      <c r="E234" s="9" t="s">
        <v>464</v>
      </c>
      <c r="F234" s="10">
        <v>484.23295181784903</v>
      </c>
      <c r="G234" s="10">
        <v>351287.53211822401</v>
      </c>
      <c r="H234" s="9" t="s">
        <v>467</v>
      </c>
      <c r="I234" s="9" t="str">
        <f>IF(COUNTIF(DATOS_LIMPIOS_ELECT[[#This Row],[ID_Cliente]:[Puede_Pagar_Solar]],NA()),"NO VALIDO","VALIDO")</f>
        <v>VALIDO</v>
      </c>
    </row>
    <row r="235" spans="1:9" hidden="1" x14ac:dyDescent="0.3">
      <c r="A235" s="1" t="s">
        <v>241</v>
      </c>
      <c r="B235" s="1" t="s">
        <v>459</v>
      </c>
      <c r="C235" s="10">
        <v>1039.7223217166561</v>
      </c>
      <c r="D235" s="9">
        <v>4</v>
      </c>
      <c r="E235" s="9" t="s">
        <v>464</v>
      </c>
      <c r="F235" s="10">
        <v>377.80435597013837</v>
      </c>
      <c r="G235" s="10">
        <v>644627.83946432697</v>
      </c>
      <c r="H235" s="9" t="s">
        <v>467</v>
      </c>
      <c r="I235" s="9" t="str">
        <f>IF(COUNTIF(DATOS_LIMPIOS_ELECT[[#This Row],[ID_Cliente]:[Puede_Pagar_Solar]],NA()),"NO VALIDO","VALIDO")</f>
        <v>VALIDO</v>
      </c>
    </row>
    <row r="236" spans="1:9" x14ac:dyDescent="0.3">
      <c r="A236" s="1" t="s">
        <v>242</v>
      </c>
      <c r="B236" s="1" t="s">
        <v>459</v>
      </c>
      <c r="C236" s="10">
        <v>757.66431499605631</v>
      </c>
      <c r="D236" s="9">
        <v>5</v>
      </c>
      <c r="E236" s="9" t="s">
        <v>465</v>
      </c>
      <c r="F236" s="10">
        <v>247.2881262419038</v>
      </c>
      <c r="G236" s="10">
        <v>469751.87529755489</v>
      </c>
      <c r="H236" s="9" t="s">
        <v>467</v>
      </c>
      <c r="I236" s="9" t="str">
        <f>IF(COUNTIF(DATOS_LIMPIOS_ELECT[[#This Row],[ID_Cliente]:[Puede_Pagar_Solar]],NA()),"NO VALIDO","VALIDO")</f>
        <v>VALIDO</v>
      </c>
    </row>
    <row r="237" spans="1:9" hidden="1" x14ac:dyDescent="0.3">
      <c r="A237" s="1" t="s">
        <v>243</v>
      </c>
      <c r="B237" s="1" t="s">
        <v>459</v>
      </c>
      <c r="C237" s="10">
        <v>454.19563325877829</v>
      </c>
      <c r="D237" s="9">
        <v>4</v>
      </c>
      <c r="E237" s="9" t="s">
        <v>462</v>
      </c>
      <c r="F237" s="10">
        <v>281.9003824793059</v>
      </c>
      <c r="G237" s="10">
        <v>281601.29262044257</v>
      </c>
      <c r="H237" s="9" t="s">
        <v>467</v>
      </c>
      <c r="I237" s="9" t="str">
        <f>IF(COUNTIF(DATOS_LIMPIOS_ELECT[[#This Row],[ID_Cliente]:[Puede_Pagar_Solar]],NA()),"NO VALIDO","VALIDO")</f>
        <v>VALIDO</v>
      </c>
    </row>
    <row r="238" spans="1:9" x14ac:dyDescent="0.3">
      <c r="A238" s="1" t="s">
        <v>244</v>
      </c>
      <c r="B238" s="1" t="s">
        <v>459</v>
      </c>
      <c r="C238" s="10">
        <v>1095.0095553140709</v>
      </c>
      <c r="D238" s="9">
        <v>5</v>
      </c>
      <c r="E238" s="9" t="s">
        <v>465</v>
      </c>
      <c r="F238" s="10">
        <v>349.49295677679459</v>
      </c>
      <c r="G238" s="10">
        <v>678905.9242947239</v>
      </c>
      <c r="H238" s="9" t="s">
        <v>467</v>
      </c>
      <c r="I238" s="9" t="str">
        <f>IF(COUNTIF(DATOS_LIMPIOS_ELECT[[#This Row],[ID_Cliente]:[Puede_Pagar_Solar]],NA()),"NO VALIDO","VALIDO")</f>
        <v>VALIDO</v>
      </c>
    </row>
    <row r="239" spans="1:9" x14ac:dyDescent="0.3">
      <c r="A239" s="1" t="s">
        <v>245</v>
      </c>
      <c r="B239" s="1" t="s">
        <v>459</v>
      </c>
      <c r="C239" s="10">
        <v>930.11511560453607</v>
      </c>
      <c r="D239" s="9">
        <v>5</v>
      </c>
      <c r="E239" s="9" t="s">
        <v>465</v>
      </c>
      <c r="F239" s="10">
        <v>358.75622459602403</v>
      </c>
      <c r="G239" s="10">
        <v>576671.3716748124</v>
      </c>
      <c r="H239" s="9" t="s">
        <v>467</v>
      </c>
      <c r="I239" s="9" t="str">
        <f>IF(COUNTIF(DATOS_LIMPIOS_ELECT[[#This Row],[ID_Cliente]:[Puede_Pagar_Solar]],NA()),"NO VALIDO","VALIDO")</f>
        <v>VALIDO</v>
      </c>
    </row>
    <row r="240" spans="1:9" hidden="1" x14ac:dyDescent="0.3">
      <c r="A240" s="1" t="s">
        <v>246</v>
      </c>
      <c r="B240" s="1" t="s">
        <v>459</v>
      </c>
      <c r="C240" s="10">
        <v>978.88546573977578</v>
      </c>
      <c r="D240" s="9">
        <v>4</v>
      </c>
      <c r="E240" s="9" t="s">
        <v>461</v>
      </c>
      <c r="F240" s="10">
        <v>316.61501497304891</v>
      </c>
      <c r="G240" s="10">
        <v>606908.98875866097</v>
      </c>
      <c r="H240" s="9" t="s">
        <v>467</v>
      </c>
      <c r="I240" s="9" t="str">
        <f>IF(COUNTIF(DATOS_LIMPIOS_ELECT[[#This Row],[ID_Cliente]:[Puede_Pagar_Solar]],NA()),"NO VALIDO","VALIDO")</f>
        <v>VALIDO</v>
      </c>
    </row>
    <row r="241" spans="1:9" hidden="1" x14ac:dyDescent="0.3">
      <c r="A241" s="1" t="s">
        <v>247</v>
      </c>
      <c r="B241" s="1" t="s">
        <v>459</v>
      </c>
      <c r="C241" s="10">
        <v>264.25393809679531</v>
      </c>
      <c r="D241" s="9">
        <v>3</v>
      </c>
      <c r="E241" s="9" t="s">
        <v>465</v>
      </c>
      <c r="F241" s="10">
        <v>277.64007473599679</v>
      </c>
      <c r="G241" s="10">
        <v>163837.44162001309</v>
      </c>
      <c r="H241" s="9" t="s">
        <v>467</v>
      </c>
      <c r="I241" s="9" t="str">
        <f>IF(COUNTIF(DATOS_LIMPIOS_ELECT[[#This Row],[ID_Cliente]:[Puede_Pagar_Solar]],NA()),"NO VALIDO","VALIDO")</f>
        <v>VALIDO</v>
      </c>
    </row>
    <row r="242" spans="1:9" hidden="1" x14ac:dyDescent="0.3">
      <c r="A242" s="1" t="s">
        <v>248</v>
      </c>
      <c r="B242" s="1" t="s">
        <v>459</v>
      </c>
      <c r="C242" s="10">
        <v>792.16606382841769</v>
      </c>
      <c r="D242" s="9">
        <v>4</v>
      </c>
      <c r="E242" s="9" t="s">
        <v>461</v>
      </c>
      <c r="F242" s="10">
        <v>287.67706272266139</v>
      </c>
      <c r="G242" s="10">
        <v>491142.95957361901</v>
      </c>
      <c r="H242" s="9" t="s">
        <v>467</v>
      </c>
      <c r="I242" s="9" t="str">
        <f>IF(COUNTIF(DATOS_LIMPIOS_ELECT[[#This Row],[ID_Cliente]:[Puede_Pagar_Solar]],NA()),"NO VALIDO","VALIDO")</f>
        <v>VALIDO</v>
      </c>
    </row>
    <row r="243" spans="1:9" x14ac:dyDescent="0.3">
      <c r="A243" s="1" t="s">
        <v>249</v>
      </c>
      <c r="B243" s="1" t="s">
        <v>459</v>
      </c>
      <c r="C243" s="10">
        <v>1188.720831260543</v>
      </c>
      <c r="D243" s="9">
        <v>5</v>
      </c>
      <c r="E243" s="9" t="s">
        <v>464</v>
      </c>
      <c r="F243" s="10">
        <v>293.56673810328061</v>
      </c>
      <c r="G243" s="10">
        <v>737006.91538153659</v>
      </c>
      <c r="H243" s="9" t="s">
        <v>467</v>
      </c>
      <c r="I243" s="9" t="str">
        <f>IF(COUNTIF(DATOS_LIMPIOS_ELECT[[#This Row],[ID_Cliente]:[Puede_Pagar_Solar]],NA()),"NO VALIDO","VALIDO")</f>
        <v>VALIDO</v>
      </c>
    </row>
    <row r="244" spans="1:9" x14ac:dyDescent="0.3">
      <c r="A244" s="1" t="s">
        <v>250</v>
      </c>
      <c r="B244" s="1" t="s">
        <v>459</v>
      </c>
      <c r="C244" s="10">
        <v>1507.319801667915</v>
      </c>
      <c r="D244" s="9">
        <v>5</v>
      </c>
      <c r="E244" s="9" t="s">
        <v>462</v>
      </c>
      <c r="F244" s="10">
        <v>327.20541044201849</v>
      </c>
      <c r="G244" s="10">
        <v>934538.27703410748</v>
      </c>
      <c r="H244" s="9" t="s">
        <v>467</v>
      </c>
      <c r="I244" s="9" t="str">
        <f>IF(COUNTIF(DATOS_LIMPIOS_ELECT[[#This Row],[ID_Cliente]:[Puede_Pagar_Solar]],NA()),"NO VALIDO","VALIDO")</f>
        <v>VALIDO</v>
      </c>
    </row>
    <row r="245" spans="1:9" hidden="1" x14ac:dyDescent="0.3">
      <c r="A245" s="1" t="s">
        <v>251</v>
      </c>
      <c r="B245" s="1" t="s">
        <v>459</v>
      </c>
      <c r="C245" s="10">
        <v>593.26757517622855</v>
      </c>
      <c r="D245" s="9">
        <v>6</v>
      </c>
      <c r="E245" s="9" t="s">
        <v>462</v>
      </c>
      <c r="F245" s="10">
        <v>519.3502672215933</v>
      </c>
      <c r="G245" s="10">
        <v>367825.89660926169</v>
      </c>
      <c r="H245" s="9" t="s">
        <v>467</v>
      </c>
      <c r="I245" s="9" t="str">
        <f>IF(COUNTIF(DATOS_LIMPIOS_ELECT[[#This Row],[ID_Cliente]:[Puede_Pagar_Solar]],NA()),"NO VALIDO","VALIDO")</f>
        <v>VALIDO</v>
      </c>
    </row>
    <row r="246" spans="1:9" hidden="1" x14ac:dyDescent="0.3">
      <c r="A246" s="1" t="s">
        <v>252</v>
      </c>
      <c r="B246" s="1" t="s">
        <v>459</v>
      </c>
      <c r="C246" s="10">
        <v>1226.726837672056</v>
      </c>
      <c r="D246" s="9">
        <v>3</v>
      </c>
      <c r="E246" s="9" t="s">
        <v>465</v>
      </c>
      <c r="F246" s="10">
        <v>228.4314158224397</v>
      </c>
      <c r="G246" s="10">
        <v>760570.63935667486</v>
      </c>
      <c r="H246" s="9" t="s">
        <v>467</v>
      </c>
      <c r="I246" s="9" t="str">
        <f>IF(COUNTIF(DATOS_LIMPIOS_ELECT[[#This Row],[ID_Cliente]:[Puede_Pagar_Solar]],NA()),"NO VALIDO","VALIDO")</f>
        <v>VALIDO</v>
      </c>
    </row>
    <row r="247" spans="1:9" x14ac:dyDescent="0.3">
      <c r="A247" s="1" t="s">
        <v>253</v>
      </c>
      <c r="B247" s="1" t="s">
        <v>459</v>
      </c>
      <c r="C247" s="10">
        <v>1462.718926814222</v>
      </c>
      <c r="D247" s="9">
        <v>5</v>
      </c>
      <c r="E247" s="9" t="s">
        <v>465</v>
      </c>
      <c r="F247" s="10">
        <v>338.81400841836711</v>
      </c>
      <c r="G247" s="10">
        <v>906885.73462481762</v>
      </c>
      <c r="H247" s="9" t="s">
        <v>467</v>
      </c>
      <c r="I247" s="9" t="str">
        <f>IF(COUNTIF(DATOS_LIMPIOS_ELECT[[#This Row],[ID_Cliente]:[Puede_Pagar_Solar]],NA()),"NO VALIDO","VALIDO")</f>
        <v>VALIDO</v>
      </c>
    </row>
    <row r="248" spans="1:9" hidden="1" x14ac:dyDescent="0.3">
      <c r="A248" s="1" t="s">
        <v>254</v>
      </c>
      <c r="B248" s="1" t="s">
        <v>459</v>
      </c>
      <c r="C248" s="10">
        <v>930.11507976077769</v>
      </c>
      <c r="D248" s="9">
        <v>4</v>
      </c>
      <c r="E248" s="9" t="s">
        <v>462</v>
      </c>
      <c r="F248" s="10">
        <v>371.17046364987488</v>
      </c>
      <c r="G248" s="10">
        <v>576671.34945168218</v>
      </c>
      <c r="H248" s="9" t="s">
        <v>467</v>
      </c>
      <c r="I248" s="9" t="str">
        <f>IF(COUNTIF(DATOS_LIMPIOS_ELECT[[#This Row],[ID_Cliente]:[Puede_Pagar_Solar]],NA()),"NO VALIDO","VALIDO")</f>
        <v>VALIDO</v>
      </c>
    </row>
    <row r="249" spans="1:9" hidden="1" x14ac:dyDescent="0.3">
      <c r="A249" s="1" t="s">
        <v>255</v>
      </c>
      <c r="B249" s="1" t="s">
        <v>459</v>
      </c>
      <c r="C249" s="10">
        <v>874.68519678262726</v>
      </c>
      <c r="D249" s="9">
        <v>6</v>
      </c>
      <c r="E249" s="9" t="s">
        <v>462</v>
      </c>
      <c r="F249" s="10">
        <v>385.23843000522811</v>
      </c>
      <c r="G249" s="10">
        <v>542304.82200522895</v>
      </c>
      <c r="H249" s="9" t="s">
        <v>467</v>
      </c>
      <c r="I249" s="9" t="str">
        <f>IF(COUNTIF(DATOS_LIMPIOS_ELECT[[#This Row],[ID_Cliente]:[Puede_Pagar_Solar]],NA()),"NO VALIDO","VALIDO")</f>
        <v>VALIDO</v>
      </c>
    </row>
    <row r="250" spans="1:9" x14ac:dyDescent="0.3">
      <c r="A250" s="1" t="s">
        <v>256</v>
      </c>
      <c r="B250" s="1" t="s">
        <v>459</v>
      </c>
      <c r="C250" s="10">
        <v>842.71681603241746</v>
      </c>
      <c r="D250" s="9">
        <v>5</v>
      </c>
      <c r="E250" s="9" t="s">
        <v>463</v>
      </c>
      <c r="F250" s="10">
        <v>255.58208006969909</v>
      </c>
      <c r="G250" s="10">
        <v>522484.42594009882</v>
      </c>
      <c r="H250" s="9" t="s">
        <v>467</v>
      </c>
      <c r="I250" s="9" t="str">
        <f>IF(COUNTIF(DATOS_LIMPIOS_ELECT[[#This Row],[ID_Cliente]:[Puede_Pagar_Solar]],NA()),"NO VALIDO","VALIDO")</f>
        <v>VALIDO</v>
      </c>
    </row>
    <row r="251" spans="1:9" x14ac:dyDescent="0.3">
      <c r="A251" s="1" t="s">
        <v>257</v>
      </c>
      <c r="B251" s="1" t="s">
        <v>459</v>
      </c>
      <c r="C251" s="10">
        <v>345.45390246003132</v>
      </c>
      <c r="D251" s="9">
        <v>5</v>
      </c>
      <c r="E251" s="9" t="s">
        <v>465</v>
      </c>
      <c r="F251" s="10">
        <v>159.3120800004682</v>
      </c>
      <c r="G251" s="10">
        <v>214181.41952521939</v>
      </c>
      <c r="H251" s="9" t="s">
        <v>467</v>
      </c>
      <c r="I251" s="9" t="str">
        <f>IF(COUNTIF(DATOS_LIMPIOS_ELECT[[#This Row],[ID_Cliente]:[Puede_Pagar_Solar]],NA()),"NO VALIDO","VALIDO")</f>
        <v>VALIDO</v>
      </c>
    </row>
    <row r="252" spans="1:9" hidden="1" x14ac:dyDescent="0.3">
      <c r="A252" s="1" t="s">
        <v>258</v>
      </c>
      <c r="B252" s="1" t="s">
        <v>459</v>
      </c>
      <c r="C252" s="10">
        <v>759.89185357341148</v>
      </c>
      <c r="D252" s="9">
        <v>4</v>
      </c>
      <c r="E252" s="9" t="s">
        <v>463</v>
      </c>
      <c r="F252" s="10">
        <v>235.61704666717401</v>
      </c>
      <c r="G252" s="10">
        <v>471132.94921551511</v>
      </c>
      <c r="H252" s="9" t="s">
        <v>467</v>
      </c>
      <c r="I252" s="9" t="str">
        <f>IF(COUNTIF(DATOS_LIMPIOS_ELECT[[#This Row],[ID_Cliente]:[Puede_Pagar_Solar]],NA()),"NO VALIDO","VALIDO")</f>
        <v>VALIDO</v>
      </c>
    </row>
    <row r="253" spans="1:9" hidden="1" x14ac:dyDescent="0.3">
      <c r="A253" s="1" t="s">
        <v>259</v>
      </c>
      <c r="B253" s="1" t="s">
        <v>459</v>
      </c>
      <c r="C253" s="10">
        <v>1050.161828059551</v>
      </c>
      <c r="D253" s="9">
        <v>4</v>
      </c>
      <c r="E253" s="9" t="s">
        <v>461</v>
      </c>
      <c r="F253" s="10">
        <v>429.11758565819548</v>
      </c>
      <c r="G253" s="10">
        <v>651100.33339692187</v>
      </c>
      <c r="H253" s="9" t="s">
        <v>467</v>
      </c>
      <c r="I253" s="9" t="str">
        <f>IF(COUNTIF(DATOS_LIMPIOS_ELECT[[#This Row],[ID_Cliente]:[Puede_Pagar_Solar]],NA()),"NO VALIDO","VALIDO")</f>
        <v>VALIDO</v>
      </c>
    </row>
    <row r="254" spans="1:9" hidden="1" x14ac:dyDescent="0.3">
      <c r="A254" s="1" t="s">
        <v>260</v>
      </c>
      <c r="B254" s="1" t="s">
        <v>459</v>
      </c>
      <c r="C254" s="10">
        <v>839.59453378396563</v>
      </c>
      <c r="D254" s="9">
        <v>4</v>
      </c>
      <c r="E254" s="9" t="s">
        <v>463</v>
      </c>
      <c r="F254" s="10">
        <v>318.73717860292157</v>
      </c>
      <c r="G254" s="10">
        <v>520548.6109460587</v>
      </c>
      <c r="H254" s="9" t="s">
        <v>467</v>
      </c>
      <c r="I254" s="9" t="str">
        <f>IF(COUNTIF(DATOS_LIMPIOS_ELECT[[#This Row],[ID_Cliente]:[Puede_Pagar_Solar]],NA()),"NO VALIDO","VALIDO")</f>
        <v>VALIDO</v>
      </c>
    </row>
    <row r="255" spans="1:9" hidden="1" x14ac:dyDescent="0.3">
      <c r="A255" s="1" t="s">
        <v>261</v>
      </c>
      <c r="B255" s="1" t="s">
        <v>459</v>
      </c>
      <c r="C255" s="10">
        <v>1145.2967195429751</v>
      </c>
      <c r="D255" s="9">
        <v>6</v>
      </c>
      <c r="E255" s="9" t="s">
        <v>462</v>
      </c>
      <c r="F255" s="10">
        <v>282.88089246195932</v>
      </c>
      <c r="G255" s="10">
        <v>710083.96611664456</v>
      </c>
      <c r="H255" s="9" t="s">
        <v>467</v>
      </c>
      <c r="I255" s="9" t="str">
        <f>IF(COUNTIF(DATOS_LIMPIOS_ELECT[[#This Row],[ID_Cliente]:[Puede_Pagar_Solar]],NA()),"NO VALIDO","VALIDO")</f>
        <v>VALIDO</v>
      </c>
    </row>
    <row r="256" spans="1:9" hidden="1" x14ac:dyDescent="0.3">
      <c r="A256" s="1" t="s">
        <v>262</v>
      </c>
      <c r="B256" s="1" t="s">
        <v>459</v>
      </c>
      <c r="C256" s="10">
        <v>820.87012977900304</v>
      </c>
      <c r="D256" s="9">
        <v>4</v>
      </c>
      <c r="E256" s="9" t="s">
        <v>461</v>
      </c>
      <c r="F256" s="10">
        <v>304.34551091633892</v>
      </c>
      <c r="G256" s="10">
        <v>508939.48046298191</v>
      </c>
      <c r="H256" s="9" t="s">
        <v>467</v>
      </c>
      <c r="I256" s="9" t="str">
        <f>IF(COUNTIF(DATOS_LIMPIOS_ELECT[[#This Row],[ID_Cliente]:[Puede_Pagar_Solar]],NA()),"NO VALIDO","VALIDO")</f>
        <v>VALIDO</v>
      </c>
    </row>
    <row r="257" spans="1:9" hidden="1" x14ac:dyDescent="0.3">
      <c r="A257" s="1" t="s">
        <v>263</v>
      </c>
      <c r="B257" s="1" t="s">
        <v>459</v>
      </c>
      <c r="C257" s="10">
        <v>1200.130874315091</v>
      </c>
      <c r="D257" s="9">
        <v>4</v>
      </c>
      <c r="E257" s="9" t="s">
        <v>464</v>
      </c>
      <c r="F257" s="10">
        <v>429.68868462301731</v>
      </c>
      <c r="G257" s="10">
        <v>744081.14207535621</v>
      </c>
      <c r="H257" s="9" t="s">
        <v>467</v>
      </c>
      <c r="I257" s="9" t="str">
        <f>IF(COUNTIF(DATOS_LIMPIOS_ELECT[[#This Row],[ID_Cliente]:[Puede_Pagar_Solar]],NA()),"NO VALIDO","VALIDO")</f>
        <v>VALIDO</v>
      </c>
    </row>
    <row r="258" spans="1:9" hidden="1" x14ac:dyDescent="0.3">
      <c r="A258" s="1" t="s">
        <v>264</v>
      </c>
      <c r="B258" s="1" t="s">
        <v>459</v>
      </c>
      <c r="C258" s="10">
        <v>811.53654217146675</v>
      </c>
      <c r="D258" s="9">
        <v>3</v>
      </c>
      <c r="E258" s="9" t="s">
        <v>464</v>
      </c>
      <c r="F258" s="10">
        <v>259.9088026177144</v>
      </c>
      <c r="G258" s="10">
        <v>503152.6561463094</v>
      </c>
      <c r="H258" s="9" t="s">
        <v>467</v>
      </c>
      <c r="I258" s="9" t="str">
        <f>IF(COUNTIF(DATOS_LIMPIOS_ELECT[[#This Row],[ID_Cliente]:[Puede_Pagar_Solar]],NA()),"NO VALIDO","VALIDO")</f>
        <v>VALIDO</v>
      </c>
    </row>
    <row r="259" spans="1:9" hidden="1" x14ac:dyDescent="0.3">
      <c r="A259" s="1" t="s">
        <v>265</v>
      </c>
      <c r="B259" s="1" t="s">
        <v>459</v>
      </c>
      <c r="C259" s="10">
        <v>658.78386180804466</v>
      </c>
      <c r="D259" s="9">
        <v>3</v>
      </c>
      <c r="E259" s="9" t="s">
        <v>465</v>
      </c>
      <c r="F259" s="10">
        <v>395.12132248860422</v>
      </c>
      <c r="G259" s="10">
        <v>408445.99432098772</v>
      </c>
      <c r="H259" s="9" t="s">
        <v>467</v>
      </c>
      <c r="I259" s="9" t="str">
        <f>IF(COUNTIF(DATOS_LIMPIOS_ELECT[[#This Row],[ID_Cliente]:[Puede_Pagar_Solar]],NA()),"NO VALIDO","VALIDO")</f>
        <v>VALIDO</v>
      </c>
    </row>
    <row r="260" spans="1:9" hidden="1" x14ac:dyDescent="0.3">
      <c r="A260" s="1" t="s">
        <v>266</v>
      </c>
      <c r="B260" s="1" t="s">
        <v>459</v>
      </c>
      <c r="C260" s="10">
        <v>1600.5094638581329</v>
      </c>
      <c r="D260" s="9">
        <v>4</v>
      </c>
      <c r="E260" s="9" t="s">
        <v>462</v>
      </c>
      <c r="F260" s="10">
        <v>337.56966315004041</v>
      </c>
      <c r="G260" s="10">
        <v>992315.86759204231</v>
      </c>
      <c r="H260" s="9" t="s">
        <v>467</v>
      </c>
      <c r="I260" s="9" t="str">
        <f>IF(COUNTIF(DATOS_LIMPIOS_ELECT[[#This Row],[ID_Cliente]:[Puede_Pagar_Solar]],NA()),"NO VALIDO","VALIDO")</f>
        <v>VALIDO</v>
      </c>
    </row>
    <row r="261" spans="1:9" x14ac:dyDescent="0.3">
      <c r="A261" s="1" t="s">
        <v>267</v>
      </c>
      <c r="B261" s="1" t="s">
        <v>459</v>
      </c>
      <c r="C261" s="10">
        <v>1276.151274396957</v>
      </c>
      <c r="D261" s="9">
        <v>5</v>
      </c>
      <c r="E261" s="9" t="s">
        <v>462</v>
      </c>
      <c r="F261" s="10">
        <v>254.34029650004189</v>
      </c>
      <c r="G261" s="10">
        <v>791213.79012611299</v>
      </c>
      <c r="H261" s="9" t="s">
        <v>467</v>
      </c>
      <c r="I261" s="9" t="str">
        <f>IF(COUNTIF(DATOS_LIMPIOS_ELECT[[#This Row],[ID_Cliente]:[Puede_Pagar_Solar]],NA()),"NO VALIDO","VALIDO")</f>
        <v>VALIDO</v>
      </c>
    </row>
    <row r="262" spans="1:9" hidden="1" x14ac:dyDescent="0.3">
      <c r="A262" s="1" t="s">
        <v>268</v>
      </c>
      <c r="B262" s="1" t="s">
        <v>459</v>
      </c>
      <c r="C262" s="10">
        <v>684.33308671570865</v>
      </c>
      <c r="D262" s="9">
        <v>4</v>
      </c>
      <c r="E262" s="9" t="s">
        <v>465</v>
      </c>
      <c r="F262" s="10">
        <v>350.63454542044087</v>
      </c>
      <c r="G262" s="10">
        <v>424286.51376373938</v>
      </c>
      <c r="H262" s="9" t="s">
        <v>467</v>
      </c>
      <c r="I262" s="9" t="str">
        <f>IF(COUNTIF(DATOS_LIMPIOS_ELECT[[#This Row],[ID_Cliente]:[Puede_Pagar_Solar]],NA()),"NO VALIDO","VALIDO")</f>
        <v>VALIDO</v>
      </c>
    </row>
    <row r="263" spans="1:9" hidden="1" x14ac:dyDescent="0.3">
      <c r="A263" s="1" t="s">
        <v>269</v>
      </c>
      <c r="B263" s="1" t="s">
        <v>459</v>
      </c>
      <c r="C263" s="10">
        <v>1314.251560399018</v>
      </c>
      <c r="D263" s="9">
        <v>3</v>
      </c>
      <c r="E263" s="9" t="s">
        <v>465</v>
      </c>
      <c r="F263" s="10">
        <v>443.67021384764178</v>
      </c>
      <c r="G263" s="10">
        <v>814835.96744739148</v>
      </c>
      <c r="H263" s="9" t="s">
        <v>467</v>
      </c>
      <c r="I263" s="9" t="str">
        <f>IF(COUNTIF(DATOS_LIMPIOS_ELECT[[#This Row],[ID_Cliente]:[Puede_Pagar_Solar]],NA()),"NO VALIDO","VALIDO")</f>
        <v>VALIDO</v>
      </c>
    </row>
    <row r="264" spans="1:9" hidden="1" x14ac:dyDescent="0.3">
      <c r="A264" s="1" t="s">
        <v>270</v>
      </c>
      <c r="B264" s="1" t="s">
        <v>459</v>
      </c>
      <c r="C264" s="10">
        <v>401.85110763572777</v>
      </c>
      <c r="D264" s="9">
        <v>4</v>
      </c>
      <c r="E264" s="9" t="s">
        <v>462</v>
      </c>
      <c r="F264" s="10">
        <v>242.71551034128041</v>
      </c>
      <c r="G264" s="10">
        <v>249147.68673415121</v>
      </c>
      <c r="H264" s="9" t="s">
        <v>467</v>
      </c>
      <c r="I264" s="9" t="str">
        <f>IF(COUNTIF(DATOS_LIMPIOS_ELECT[[#This Row],[ID_Cliente]:[Puede_Pagar_Solar]],NA()),"NO VALIDO","VALIDO")</f>
        <v>VALIDO</v>
      </c>
    </row>
    <row r="265" spans="1:9" x14ac:dyDescent="0.3">
      <c r="A265" s="1" t="s">
        <v>271</v>
      </c>
      <c r="B265" s="1" t="s">
        <v>459</v>
      </c>
      <c r="C265" s="10">
        <v>1013.049730836803</v>
      </c>
      <c r="D265" s="9">
        <v>5</v>
      </c>
      <c r="E265" s="9" t="s">
        <v>462</v>
      </c>
      <c r="F265" s="10">
        <v>386.68877231243772</v>
      </c>
      <c r="G265" s="10">
        <v>628090.83311881765</v>
      </c>
      <c r="H265" s="9" t="s">
        <v>467</v>
      </c>
      <c r="I265" s="9" t="str">
        <f>IF(COUNTIF(DATOS_LIMPIOS_ELECT[[#This Row],[ID_Cliente]:[Puede_Pagar_Solar]],NA()),"NO VALIDO","VALIDO")</f>
        <v>VALIDO</v>
      </c>
    </row>
    <row r="266" spans="1:9" hidden="1" x14ac:dyDescent="0.3">
      <c r="A266" s="1" t="s">
        <v>272</v>
      </c>
      <c r="B266" s="1" t="s">
        <v>459</v>
      </c>
      <c r="C266" s="10">
        <v>560.31472003685451</v>
      </c>
      <c r="D266" s="9">
        <v>3</v>
      </c>
      <c r="E266" s="9" t="s">
        <v>462</v>
      </c>
      <c r="F266" s="10">
        <v>231.72687682002771</v>
      </c>
      <c r="G266" s="10">
        <v>347395.12642284977</v>
      </c>
      <c r="H266" s="9" t="s">
        <v>467</v>
      </c>
      <c r="I266" s="9" t="str">
        <f>IF(COUNTIF(DATOS_LIMPIOS_ELECT[[#This Row],[ID_Cliente]:[Puede_Pagar_Solar]],NA()),"NO VALIDO","VALIDO")</f>
        <v>VALIDO</v>
      </c>
    </row>
    <row r="267" spans="1:9" hidden="1" x14ac:dyDescent="0.3">
      <c r="A267" s="1" t="s">
        <v>273</v>
      </c>
      <c r="B267" s="1" t="s">
        <v>459</v>
      </c>
      <c r="C267" s="10">
        <v>840.06190813786088</v>
      </c>
      <c r="D267" s="9">
        <v>3</v>
      </c>
      <c r="E267" s="9" t="s">
        <v>463</v>
      </c>
      <c r="F267" s="10">
        <v>443.56462908142299</v>
      </c>
      <c r="G267" s="10">
        <v>520838.38304547372</v>
      </c>
      <c r="H267" s="9" t="s">
        <v>467</v>
      </c>
      <c r="I267" s="9" t="str">
        <f>IF(COUNTIF(DATOS_LIMPIOS_ELECT[[#This Row],[ID_Cliente]:[Puede_Pagar_Solar]],NA()),"NO VALIDO","VALIDO")</f>
        <v>VALIDO</v>
      </c>
    </row>
    <row r="268" spans="1:9" hidden="1" x14ac:dyDescent="0.3">
      <c r="A268" s="1" t="s">
        <v>274</v>
      </c>
      <c r="B268" s="1" t="s">
        <v>459</v>
      </c>
      <c r="C268" s="10">
        <v>862.9815084232871</v>
      </c>
      <c r="D268" s="9">
        <v>6</v>
      </c>
      <c r="E268" s="9" t="s">
        <v>462</v>
      </c>
      <c r="F268" s="10">
        <v>382.43787363486638</v>
      </c>
      <c r="G268" s="10">
        <v>535048.53522243805</v>
      </c>
      <c r="H268" s="9" t="s">
        <v>467</v>
      </c>
      <c r="I268" s="9" t="str">
        <f>IF(COUNTIF(DATOS_LIMPIOS_ELECT[[#This Row],[ID_Cliente]:[Puede_Pagar_Solar]],NA()),"NO VALIDO","VALIDO")</f>
        <v>VALIDO</v>
      </c>
    </row>
    <row r="269" spans="1:9" x14ac:dyDescent="0.3">
      <c r="A269" s="1" t="s">
        <v>275</v>
      </c>
      <c r="B269" s="1" t="s">
        <v>459</v>
      </c>
      <c r="C269" s="10">
        <v>1247.162441136164</v>
      </c>
      <c r="D269" s="9">
        <v>5</v>
      </c>
      <c r="E269" s="9" t="s">
        <v>461</v>
      </c>
      <c r="F269" s="10">
        <v>209.45470862938441</v>
      </c>
      <c r="G269" s="10">
        <v>773240.71350442176</v>
      </c>
      <c r="H269" s="9" t="s">
        <v>467</v>
      </c>
      <c r="I269" s="9" t="str">
        <f>IF(COUNTIF(DATOS_LIMPIOS_ELECT[[#This Row],[ID_Cliente]:[Puede_Pagar_Solar]],NA()),"NO VALIDO","VALIDO")</f>
        <v>VALIDO</v>
      </c>
    </row>
    <row r="270" spans="1:9" hidden="1" x14ac:dyDescent="0.3">
      <c r="A270" s="1" t="s">
        <v>276</v>
      </c>
      <c r="B270" s="1" t="s">
        <v>459</v>
      </c>
      <c r="C270" s="10">
        <v>897.20845038708899</v>
      </c>
      <c r="D270" s="9">
        <v>6</v>
      </c>
      <c r="E270" s="9" t="s">
        <v>463</v>
      </c>
      <c r="F270" s="10">
        <v>438.50564639273421</v>
      </c>
      <c r="G270" s="10">
        <v>556269.23923999513</v>
      </c>
      <c r="H270" s="9" t="s">
        <v>467</v>
      </c>
      <c r="I270" s="9" t="str">
        <f>IF(COUNTIF(DATOS_LIMPIOS_ELECT[[#This Row],[ID_Cliente]:[Puede_Pagar_Solar]],NA()),"NO VALIDO","VALIDO")</f>
        <v>VALIDO</v>
      </c>
    </row>
    <row r="271" spans="1:9" x14ac:dyDescent="0.3">
      <c r="A271" s="1" t="s">
        <v>277</v>
      </c>
      <c r="B271" s="1" t="s">
        <v>459</v>
      </c>
      <c r="C271" s="10">
        <v>1096.144654359209</v>
      </c>
      <c r="D271" s="9">
        <v>5</v>
      </c>
      <c r="E271" s="9" t="s">
        <v>464</v>
      </c>
      <c r="F271" s="10">
        <v>340.58192248858381</v>
      </c>
      <c r="G271" s="10">
        <v>679609.68570270971</v>
      </c>
      <c r="H271" s="9" t="s">
        <v>467</v>
      </c>
      <c r="I271" s="9" t="str">
        <f>IF(COUNTIF(DATOS_LIMPIOS_ELECT[[#This Row],[ID_Cliente]:[Puede_Pagar_Solar]],NA()),"NO VALIDO","VALIDO")</f>
        <v>VALIDO</v>
      </c>
    </row>
    <row r="272" spans="1:9" hidden="1" x14ac:dyDescent="0.3">
      <c r="A272" s="1" t="s">
        <v>278</v>
      </c>
      <c r="B272" s="1" t="s">
        <v>459</v>
      </c>
      <c r="C272" s="10">
        <v>945.34155076056516</v>
      </c>
      <c r="D272" s="9">
        <v>4</v>
      </c>
      <c r="E272" s="9" t="s">
        <v>461</v>
      </c>
      <c r="F272" s="10">
        <v>249.6386761560733</v>
      </c>
      <c r="G272" s="10">
        <v>586111.76147155045</v>
      </c>
      <c r="H272" s="9" t="s">
        <v>467</v>
      </c>
      <c r="I272" s="9" t="str">
        <f>IF(COUNTIF(DATOS_LIMPIOS_ELECT[[#This Row],[ID_Cliente]:[Puede_Pagar_Solar]],NA()),"NO VALIDO","VALIDO")</f>
        <v>VALIDO</v>
      </c>
    </row>
    <row r="273" spans="1:9" x14ac:dyDescent="0.3">
      <c r="A273" s="1" t="s">
        <v>279</v>
      </c>
      <c r="B273" s="1" t="s">
        <v>459</v>
      </c>
      <c r="C273" s="10">
        <v>738.90298942081108</v>
      </c>
      <c r="D273" s="9">
        <v>5</v>
      </c>
      <c r="E273" s="9" t="s">
        <v>464</v>
      </c>
      <c r="F273" s="10">
        <v>233.31528101765869</v>
      </c>
      <c r="G273" s="10">
        <v>458119.85344090289</v>
      </c>
      <c r="H273" s="9" t="s">
        <v>467</v>
      </c>
      <c r="I273" s="9" t="str">
        <f>IF(COUNTIF(DATOS_LIMPIOS_ELECT[[#This Row],[ID_Cliente]:[Puede_Pagar_Solar]],NA()),"NO VALIDO","VALIDO")</f>
        <v>VALIDO</v>
      </c>
    </row>
    <row r="274" spans="1:9" hidden="1" x14ac:dyDescent="0.3">
      <c r="A274" s="1" t="s">
        <v>280</v>
      </c>
      <c r="B274" s="1" t="s">
        <v>459</v>
      </c>
      <c r="C274" s="10">
        <v>975.4757664358001</v>
      </c>
      <c r="D274" s="9">
        <v>4</v>
      </c>
      <c r="E274" s="9" t="s">
        <v>464</v>
      </c>
      <c r="F274" s="10">
        <v>332.03296233907503</v>
      </c>
      <c r="G274" s="10">
        <v>604794.97519019607</v>
      </c>
      <c r="H274" s="9" t="s">
        <v>467</v>
      </c>
      <c r="I274" s="9" t="str">
        <f>IF(COUNTIF(DATOS_LIMPIOS_ELECT[[#This Row],[ID_Cliente]:[Puede_Pagar_Solar]],NA()),"NO VALIDO","VALIDO")</f>
        <v>VALIDO</v>
      </c>
    </row>
    <row r="275" spans="1:9" hidden="1" x14ac:dyDescent="0.3">
      <c r="A275" s="1" t="s">
        <v>281</v>
      </c>
      <c r="B275" s="1" t="s">
        <v>459</v>
      </c>
      <c r="C275" s="10">
        <v>1095.3258087628151</v>
      </c>
      <c r="D275" s="9">
        <v>6</v>
      </c>
      <c r="E275" s="9" t="s">
        <v>465</v>
      </c>
      <c r="F275" s="10">
        <v>180.84855522805549</v>
      </c>
      <c r="G275" s="10">
        <v>679102.00143294525</v>
      </c>
      <c r="H275" s="9" t="s">
        <v>467</v>
      </c>
      <c r="I275" s="9" t="str">
        <f>IF(COUNTIF(DATOS_LIMPIOS_ELECT[[#This Row],[ID_Cliente]:[Puede_Pagar_Solar]],NA()),"NO VALIDO","VALIDO")</f>
        <v>VALIDO</v>
      </c>
    </row>
    <row r="276" spans="1:9" hidden="1" x14ac:dyDescent="0.3">
      <c r="A276" s="1" t="s">
        <v>282</v>
      </c>
      <c r="B276" s="1" t="s">
        <v>459</v>
      </c>
      <c r="C276" s="10">
        <v>765.06729962942393</v>
      </c>
      <c r="D276" s="9">
        <v>3</v>
      </c>
      <c r="E276" s="9" t="s">
        <v>461</v>
      </c>
      <c r="F276" s="10">
        <v>229.43781270340571</v>
      </c>
      <c r="G276" s="10">
        <v>474341.72577024292</v>
      </c>
      <c r="H276" s="9" t="s">
        <v>467</v>
      </c>
      <c r="I276" s="9" t="str">
        <f>IF(COUNTIF(DATOS_LIMPIOS_ELECT[[#This Row],[ID_Cliente]:[Puede_Pagar_Solar]],NA()),"NO VALIDO","VALIDO")</f>
        <v>VALIDO</v>
      </c>
    </row>
    <row r="277" spans="1:9" x14ac:dyDescent="0.3">
      <c r="A277" s="1" t="s">
        <v>283</v>
      </c>
      <c r="B277" s="1" t="s">
        <v>459</v>
      </c>
      <c r="C277" s="10">
        <v>757.66652951409969</v>
      </c>
      <c r="D277" s="9">
        <v>5</v>
      </c>
      <c r="E277" s="9" t="s">
        <v>464</v>
      </c>
      <c r="F277" s="10">
        <v>317.5320262131151</v>
      </c>
      <c r="G277" s="10">
        <v>469753.24829874182</v>
      </c>
      <c r="H277" s="9" t="s">
        <v>467</v>
      </c>
      <c r="I277" s="9" t="str">
        <f>IF(COUNTIF(DATOS_LIMPIOS_ELECT[[#This Row],[ID_Cliente]:[Puede_Pagar_Solar]],NA()),"NO VALIDO","VALIDO")</f>
        <v>VALIDO</v>
      </c>
    </row>
    <row r="278" spans="1:9" hidden="1" x14ac:dyDescent="0.3">
      <c r="A278" s="1" t="s">
        <v>284</v>
      </c>
      <c r="B278" s="1" t="s">
        <v>459</v>
      </c>
      <c r="C278" s="10">
        <v>1205.9162236645859</v>
      </c>
      <c r="D278" s="9">
        <v>4</v>
      </c>
      <c r="E278" s="9" t="s">
        <v>461</v>
      </c>
      <c r="F278" s="10">
        <v>281.09177328605131</v>
      </c>
      <c r="G278" s="10">
        <v>747668.05867204349</v>
      </c>
      <c r="H278" s="9" t="s">
        <v>467</v>
      </c>
      <c r="I278" s="9" t="str">
        <f>IF(COUNTIF(DATOS_LIMPIOS_ELECT[[#This Row],[ID_Cliente]:[Puede_Pagar_Solar]],NA()),"NO VALIDO","VALIDO")</f>
        <v>VALIDO</v>
      </c>
    </row>
    <row r="279" spans="1:9" hidden="1" x14ac:dyDescent="0.3">
      <c r="A279" s="1" t="s">
        <v>285</v>
      </c>
      <c r="B279" s="1" t="s">
        <v>459</v>
      </c>
      <c r="C279" s="10">
        <v>716.06991563484155</v>
      </c>
      <c r="D279" s="9">
        <v>4</v>
      </c>
      <c r="E279" s="9" t="s">
        <v>465</v>
      </c>
      <c r="F279" s="10">
        <v>315.52719943186457</v>
      </c>
      <c r="G279" s="10">
        <v>443963.34769360168</v>
      </c>
      <c r="H279" s="9" t="s">
        <v>467</v>
      </c>
      <c r="I279" s="9" t="str">
        <f>IF(COUNTIF(DATOS_LIMPIOS_ELECT[[#This Row],[ID_Cliente]:[Puede_Pagar_Solar]],NA()),"NO VALIDO","VALIDO")</f>
        <v>VALIDO</v>
      </c>
    </row>
    <row r="280" spans="1:9" hidden="1" x14ac:dyDescent="0.3">
      <c r="A280" s="1" t="s">
        <v>286</v>
      </c>
      <c r="B280" s="1" t="s">
        <v>459</v>
      </c>
      <c r="C280" s="10">
        <v>1075.57078540981</v>
      </c>
      <c r="D280" s="9">
        <v>4</v>
      </c>
      <c r="E280" s="9" t="s">
        <v>464</v>
      </c>
      <c r="F280" s="10">
        <v>378.15192624296532</v>
      </c>
      <c r="G280" s="10">
        <v>666853.88695408194</v>
      </c>
      <c r="H280" s="9" t="s">
        <v>467</v>
      </c>
      <c r="I280" s="9" t="str">
        <f>IF(COUNTIF(DATOS_LIMPIOS_ELECT[[#This Row],[ID_Cliente]:[Puede_Pagar_Solar]],NA()),"NO VALIDO","VALIDO")</f>
        <v>VALIDO</v>
      </c>
    </row>
    <row r="281" spans="1:9" x14ac:dyDescent="0.3">
      <c r="A281" s="1" t="s">
        <v>287</v>
      </c>
      <c r="B281" s="1" t="s">
        <v>459</v>
      </c>
      <c r="C281" s="10">
        <v>1456.1205891046341</v>
      </c>
      <c r="D281" s="9">
        <v>5</v>
      </c>
      <c r="E281" s="9" t="s">
        <v>463</v>
      </c>
      <c r="F281" s="10">
        <v>240.81005788292899</v>
      </c>
      <c r="G281" s="10">
        <v>902794.76524487289</v>
      </c>
      <c r="H281" s="9" t="s">
        <v>467</v>
      </c>
      <c r="I281" s="9" t="str">
        <f>IF(COUNTIF(DATOS_LIMPIOS_ELECT[[#This Row],[ID_Cliente]:[Puede_Pagar_Solar]],NA()),"NO VALIDO","VALIDO")</f>
        <v>VALIDO</v>
      </c>
    </row>
    <row r="282" spans="1:9" x14ac:dyDescent="0.3">
      <c r="A282" s="1" t="s">
        <v>288</v>
      </c>
      <c r="B282" s="1" t="s">
        <v>459</v>
      </c>
      <c r="C282" s="10">
        <v>810.68847790030122</v>
      </c>
      <c r="D282" s="9">
        <v>5</v>
      </c>
      <c r="E282" s="9" t="s">
        <v>464</v>
      </c>
      <c r="F282" s="10">
        <v>137.18078074995969</v>
      </c>
      <c r="G282" s="10">
        <v>502626.85629818682</v>
      </c>
      <c r="H282" s="9" t="s">
        <v>467</v>
      </c>
      <c r="I282" s="9" t="str">
        <f>IF(COUNTIF(DATOS_LIMPIOS_ELECT[[#This Row],[ID_Cliente]:[Puede_Pagar_Solar]],NA()),"NO VALIDO","VALIDO")</f>
        <v>VALIDO</v>
      </c>
    </row>
    <row r="283" spans="1:9" hidden="1" x14ac:dyDescent="0.3">
      <c r="A283" s="1" t="s">
        <v>289</v>
      </c>
      <c r="B283" s="1" t="s">
        <v>459</v>
      </c>
      <c r="C283" s="10">
        <v>1053.4898233576121</v>
      </c>
      <c r="D283" s="9">
        <v>3</v>
      </c>
      <c r="E283" s="9" t="s">
        <v>465</v>
      </c>
      <c r="F283" s="10">
        <v>296.15763754286593</v>
      </c>
      <c r="G283" s="10">
        <v>653163.69048171968</v>
      </c>
      <c r="H283" s="9" t="s">
        <v>467</v>
      </c>
      <c r="I283" s="9" t="str">
        <f>IF(COUNTIF(DATOS_LIMPIOS_ELECT[[#This Row],[ID_Cliente]:[Puede_Pagar_Solar]],NA()),"NO VALIDO","VALIDO")</f>
        <v>VALIDO</v>
      </c>
    </row>
    <row r="284" spans="1:9" x14ac:dyDescent="0.3">
      <c r="A284" s="1" t="s">
        <v>290</v>
      </c>
      <c r="B284" s="1" t="s">
        <v>459</v>
      </c>
      <c r="C284" s="10">
        <v>982.00433501599969</v>
      </c>
      <c r="D284" s="9">
        <v>5</v>
      </c>
      <c r="E284" s="9" t="s">
        <v>463</v>
      </c>
      <c r="F284" s="10">
        <v>259.83566205179108</v>
      </c>
      <c r="G284" s="10">
        <v>608842.68770991976</v>
      </c>
      <c r="H284" s="9" t="s">
        <v>467</v>
      </c>
      <c r="I284" s="9" t="str">
        <f>IF(COUNTIF(DATOS_LIMPIOS_ELECT[[#This Row],[ID_Cliente]:[Puede_Pagar_Solar]],NA()),"NO VALIDO","VALIDO")</f>
        <v>VALIDO</v>
      </c>
    </row>
    <row r="285" spans="1:9" hidden="1" x14ac:dyDescent="0.3">
      <c r="A285" s="1" t="s">
        <v>291</v>
      </c>
      <c r="B285" s="1" t="s">
        <v>459</v>
      </c>
      <c r="C285" s="10">
        <v>989.1171572171296</v>
      </c>
      <c r="D285" s="9">
        <v>4</v>
      </c>
      <c r="E285" s="9" t="s">
        <v>462</v>
      </c>
      <c r="F285" s="10">
        <v>346.22535127049122</v>
      </c>
      <c r="G285" s="10">
        <v>613252.63747462037</v>
      </c>
      <c r="H285" s="9" t="s">
        <v>467</v>
      </c>
      <c r="I285" s="9" t="str">
        <f>IF(COUNTIF(DATOS_LIMPIOS_ELECT[[#This Row],[ID_Cliente]:[Puede_Pagar_Solar]],NA()),"NO VALIDO","VALIDO")</f>
        <v>VALIDO</v>
      </c>
    </row>
    <row r="286" spans="1:9" hidden="1" x14ac:dyDescent="0.3">
      <c r="A286" s="1" t="s">
        <v>292</v>
      </c>
      <c r="B286" s="1" t="s">
        <v>459</v>
      </c>
      <c r="C286" s="10">
        <v>783.27616646333036</v>
      </c>
      <c r="D286" s="9">
        <v>6</v>
      </c>
      <c r="E286" s="9" t="s">
        <v>461</v>
      </c>
      <c r="F286" s="10">
        <v>208.24330970132479</v>
      </c>
      <c r="G286" s="10">
        <v>485631.22320726479</v>
      </c>
      <c r="H286" s="9" t="s">
        <v>467</v>
      </c>
      <c r="I286" s="9" t="str">
        <f>IF(COUNTIF(DATOS_LIMPIOS_ELECT[[#This Row],[ID_Cliente]:[Puede_Pagar_Solar]],NA()),"NO VALIDO","VALIDO")</f>
        <v>VALIDO</v>
      </c>
    </row>
    <row r="287" spans="1:9" hidden="1" x14ac:dyDescent="0.3">
      <c r="A287" s="1" t="s">
        <v>293</v>
      </c>
      <c r="B287" s="1" t="s">
        <v>459</v>
      </c>
      <c r="C287" s="10">
        <v>481.82206572374281</v>
      </c>
      <c r="D287" s="9">
        <v>4</v>
      </c>
      <c r="E287" s="9" t="s">
        <v>462</v>
      </c>
      <c r="F287" s="10">
        <v>432.81095627585933</v>
      </c>
      <c r="G287" s="10">
        <v>298729.68074872048</v>
      </c>
      <c r="H287" s="9" t="s">
        <v>467</v>
      </c>
      <c r="I287" s="9" t="str">
        <f>IF(COUNTIF(DATOS_LIMPIOS_ELECT[[#This Row],[ID_Cliente]:[Puede_Pagar_Solar]],NA()),"NO VALIDO","VALIDO")</f>
        <v>VALIDO</v>
      </c>
    </row>
    <row r="288" spans="1:9" x14ac:dyDescent="0.3">
      <c r="A288" s="1" t="s">
        <v>294</v>
      </c>
      <c r="B288" s="1" t="s">
        <v>459</v>
      </c>
      <c r="C288" s="10">
        <v>515.02425872384583</v>
      </c>
      <c r="D288" s="9">
        <v>5</v>
      </c>
      <c r="E288" s="9" t="s">
        <v>464</v>
      </c>
      <c r="F288" s="10">
        <v>206.29255922152231</v>
      </c>
      <c r="G288" s="10">
        <v>319315.04040878441</v>
      </c>
      <c r="H288" s="9" t="s">
        <v>467</v>
      </c>
      <c r="I288" s="9" t="str">
        <f>IF(COUNTIF(DATOS_LIMPIOS_ELECT[[#This Row],[ID_Cliente]:[Puede_Pagar_Solar]],NA()),"NO VALIDO","VALIDO")</f>
        <v>VALIDO</v>
      </c>
    </row>
    <row r="289" spans="1:9" hidden="1" x14ac:dyDescent="0.3">
      <c r="A289" s="1" t="s">
        <v>295</v>
      </c>
      <c r="B289" s="1" t="s">
        <v>459</v>
      </c>
      <c r="C289" s="10">
        <v>474.53817274286678</v>
      </c>
      <c r="D289" s="9">
        <v>6</v>
      </c>
      <c r="E289" s="9" t="s">
        <v>462</v>
      </c>
      <c r="F289" s="10">
        <v>415.50116832586082</v>
      </c>
      <c r="G289" s="10">
        <v>294213.66710057738</v>
      </c>
      <c r="H289" s="9" t="s">
        <v>467</v>
      </c>
      <c r="I289" s="9" t="str">
        <f>IF(COUNTIF(DATOS_LIMPIOS_ELECT[[#This Row],[ID_Cliente]:[Puede_Pagar_Solar]],NA()),"NO VALIDO","VALIDO")</f>
        <v>VALIDO</v>
      </c>
    </row>
    <row r="290" spans="1:9" x14ac:dyDescent="0.3">
      <c r="A290" s="1" t="s">
        <v>296</v>
      </c>
      <c r="B290" s="1" t="s">
        <v>459</v>
      </c>
      <c r="C290" s="10">
        <v>952.81760391331125</v>
      </c>
      <c r="D290" s="9">
        <v>5</v>
      </c>
      <c r="E290" s="9" t="s">
        <v>464</v>
      </c>
      <c r="F290" s="10">
        <v>336.54025753230269</v>
      </c>
      <c r="G290" s="10">
        <v>590746.91442625294</v>
      </c>
      <c r="H290" s="9" t="s">
        <v>467</v>
      </c>
      <c r="I290" s="9" t="str">
        <f>IF(COUNTIF(DATOS_LIMPIOS_ELECT[[#This Row],[ID_Cliente]:[Puede_Pagar_Solar]],NA()),"NO VALIDO","VALIDO")</f>
        <v>VALIDO</v>
      </c>
    </row>
    <row r="291" spans="1:9" hidden="1" x14ac:dyDescent="0.3">
      <c r="A291" s="1" t="s">
        <v>297</v>
      </c>
      <c r="B291" s="1" t="s">
        <v>459</v>
      </c>
      <c r="C291" s="10">
        <v>1042.816827960263</v>
      </c>
      <c r="D291" s="9">
        <v>3</v>
      </c>
      <c r="E291" s="9" t="s">
        <v>461</v>
      </c>
      <c r="F291" s="10">
        <v>406.3322024105945</v>
      </c>
      <c r="G291" s="10">
        <v>646546.43333536317</v>
      </c>
      <c r="H291" s="9" t="s">
        <v>467</v>
      </c>
      <c r="I291" s="9" t="str">
        <f>IF(COUNTIF(DATOS_LIMPIOS_ELECT[[#This Row],[ID_Cliente]:[Puede_Pagar_Solar]],NA()),"NO VALIDO","VALIDO")</f>
        <v>VALIDO</v>
      </c>
    </row>
    <row r="292" spans="1:9" hidden="1" x14ac:dyDescent="0.3">
      <c r="A292" s="1" t="s">
        <v>298</v>
      </c>
      <c r="B292" s="1" t="s">
        <v>459</v>
      </c>
      <c r="C292" s="10">
        <v>801.51227636125861</v>
      </c>
      <c r="D292" s="9">
        <v>3</v>
      </c>
      <c r="E292" s="9" t="s">
        <v>465</v>
      </c>
      <c r="F292" s="10">
        <v>192.6980263185371</v>
      </c>
      <c r="G292" s="10">
        <v>496937.61134398042</v>
      </c>
      <c r="H292" s="9" t="s">
        <v>467</v>
      </c>
      <c r="I292" s="9" t="str">
        <f>IF(COUNTIF(DATOS_LIMPIOS_ELECT[[#This Row],[ID_Cliente]:[Puede_Pagar_Solar]],NA()),"NO VALIDO","VALIDO")</f>
        <v>VALIDO</v>
      </c>
    </row>
    <row r="293" spans="1:9" x14ac:dyDescent="0.3">
      <c r="A293" s="1" t="s">
        <v>299</v>
      </c>
      <c r="B293" s="1" t="s">
        <v>459</v>
      </c>
      <c r="C293" s="10">
        <v>422.16234019921092</v>
      </c>
      <c r="D293" s="9">
        <v>5</v>
      </c>
      <c r="E293" s="9" t="s">
        <v>465</v>
      </c>
      <c r="F293" s="10">
        <v>348.49320724891652</v>
      </c>
      <c r="G293" s="10">
        <v>261740.65092351081</v>
      </c>
      <c r="H293" s="9" t="s">
        <v>467</v>
      </c>
      <c r="I293" s="9" t="str">
        <f>IF(COUNTIF(DATOS_LIMPIOS_ELECT[[#This Row],[ID_Cliente]:[Puede_Pagar_Solar]],NA()),"NO VALIDO","VALIDO")</f>
        <v>VALIDO</v>
      </c>
    </row>
    <row r="294" spans="1:9" hidden="1" x14ac:dyDescent="0.3">
      <c r="A294" s="1" t="s">
        <v>300</v>
      </c>
      <c r="B294" s="1" t="s">
        <v>459</v>
      </c>
      <c r="C294" s="10">
        <v>983.39655570008767</v>
      </c>
      <c r="D294" s="9">
        <v>4</v>
      </c>
      <c r="E294" s="9" t="s">
        <v>464</v>
      </c>
      <c r="F294" s="10">
        <v>220.37157088607859</v>
      </c>
      <c r="G294" s="10">
        <v>609705.8645340543</v>
      </c>
      <c r="H294" s="9" t="s">
        <v>467</v>
      </c>
      <c r="I294" s="9" t="str">
        <f>IF(COUNTIF(DATOS_LIMPIOS_ELECT[[#This Row],[ID_Cliente]:[Puede_Pagar_Solar]],NA()),"NO VALIDO","VALIDO")</f>
        <v>VALIDO</v>
      </c>
    </row>
    <row r="295" spans="1:9" hidden="1" x14ac:dyDescent="0.3">
      <c r="A295" s="1" t="s">
        <v>301</v>
      </c>
      <c r="B295" s="1" t="s">
        <v>459</v>
      </c>
      <c r="C295" s="10">
        <v>659.61848941199298</v>
      </c>
      <c r="D295" s="9">
        <v>4</v>
      </c>
      <c r="E295" s="9" t="s">
        <v>461</v>
      </c>
      <c r="F295" s="10">
        <v>379.66017893450851</v>
      </c>
      <c r="G295" s="10">
        <v>408963.46343543573</v>
      </c>
      <c r="H295" s="9" t="s">
        <v>467</v>
      </c>
      <c r="I295" s="9" t="str">
        <f>IF(COUNTIF(DATOS_LIMPIOS_ELECT[[#This Row],[ID_Cliente]:[Puede_Pagar_Solar]],NA()),"NO VALIDO","VALIDO")</f>
        <v>VALIDO</v>
      </c>
    </row>
    <row r="296" spans="1:9" hidden="1" x14ac:dyDescent="0.3">
      <c r="A296" s="1" t="s">
        <v>302</v>
      </c>
      <c r="B296" s="1" t="s">
        <v>459</v>
      </c>
      <c r="C296" s="10">
        <v>798.08953639092465</v>
      </c>
      <c r="D296" s="9">
        <v>4</v>
      </c>
      <c r="E296" s="9" t="s">
        <v>462</v>
      </c>
      <c r="F296" s="10">
        <v>244.94722479197819</v>
      </c>
      <c r="G296" s="10">
        <v>494815.5125623733</v>
      </c>
      <c r="H296" s="9" t="s">
        <v>467</v>
      </c>
      <c r="I296" s="9" t="str">
        <f>IF(COUNTIF(DATOS_LIMPIOS_ELECT[[#This Row],[ID_Cliente]:[Puede_Pagar_Solar]],NA()),"NO VALIDO","VALIDO")</f>
        <v>VALIDO</v>
      </c>
    </row>
    <row r="297" spans="1:9" x14ac:dyDescent="0.3">
      <c r="A297" s="1" t="s">
        <v>303</v>
      </c>
      <c r="B297" s="1" t="s">
        <v>459</v>
      </c>
      <c r="C297" s="10">
        <v>1085.74004759525</v>
      </c>
      <c r="D297" s="9">
        <v>5</v>
      </c>
      <c r="E297" s="9" t="s">
        <v>462</v>
      </c>
      <c r="F297" s="10">
        <v>334.03660494279723</v>
      </c>
      <c r="G297" s="10">
        <v>673158.82950905489</v>
      </c>
      <c r="H297" s="9" t="s">
        <v>467</v>
      </c>
      <c r="I297" s="9" t="str">
        <f>IF(COUNTIF(DATOS_LIMPIOS_ELECT[[#This Row],[ID_Cliente]:[Puede_Pagar_Solar]],NA()),"NO VALIDO","VALIDO")</f>
        <v>VALIDO</v>
      </c>
    </row>
    <row r="298" spans="1:9" hidden="1" x14ac:dyDescent="0.3">
      <c r="A298" s="1" t="s">
        <v>304</v>
      </c>
      <c r="B298" s="1" t="s">
        <v>459</v>
      </c>
      <c r="C298" s="10">
        <v>559.90715706123615</v>
      </c>
      <c r="D298" s="9">
        <v>4</v>
      </c>
      <c r="E298" s="9" t="s">
        <v>465</v>
      </c>
      <c r="F298" s="10">
        <v>296.18309150864161</v>
      </c>
      <c r="G298" s="10">
        <v>347142.43737796642</v>
      </c>
      <c r="H298" s="9" t="s">
        <v>467</v>
      </c>
      <c r="I298" s="9" t="str">
        <f>IF(COUNTIF(DATOS_LIMPIOS_ELECT[[#This Row],[ID_Cliente]:[Puede_Pagar_Solar]],NA()),"NO VALIDO","VALIDO")</f>
        <v>VALIDO</v>
      </c>
    </row>
    <row r="299" spans="1:9" hidden="1" x14ac:dyDescent="0.3">
      <c r="A299" s="1" t="s">
        <v>305</v>
      </c>
      <c r="B299" s="1" t="s">
        <v>459</v>
      </c>
      <c r="C299" s="10">
        <v>752.99313631413736</v>
      </c>
      <c r="D299" s="9">
        <v>4</v>
      </c>
      <c r="E299" s="9" t="s">
        <v>463</v>
      </c>
      <c r="F299" s="10">
        <v>303.80828414514809</v>
      </c>
      <c r="G299" s="10">
        <v>466855.74451476522</v>
      </c>
      <c r="H299" s="9" t="s">
        <v>467</v>
      </c>
      <c r="I299" s="9" t="str">
        <f>IF(COUNTIF(DATOS_LIMPIOS_ELECT[[#This Row],[ID_Cliente]:[Puede_Pagar_Solar]],NA()),"NO VALIDO","VALIDO")</f>
        <v>VALIDO</v>
      </c>
    </row>
    <row r="300" spans="1:9" hidden="1" x14ac:dyDescent="0.3">
      <c r="A300" s="1" t="s">
        <v>306</v>
      </c>
      <c r="B300" s="1" t="s">
        <v>459</v>
      </c>
      <c r="C300" s="10">
        <v>1007.466633599185</v>
      </c>
      <c r="D300" s="9">
        <v>3</v>
      </c>
      <c r="E300" s="9" t="s">
        <v>463</v>
      </c>
      <c r="F300" s="10">
        <v>442.53000723402943</v>
      </c>
      <c r="G300" s="10">
        <v>624629.31283149472</v>
      </c>
      <c r="H300" s="9" t="s">
        <v>467</v>
      </c>
      <c r="I300" s="9" t="str">
        <f>IF(COUNTIF(DATOS_LIMPIOS_ELECT[[#This Row],[ID_Cliente]:[Puede_Pagar_Solar]],NA()),"NO VALIDO","VALIDO")</f>
        <v>VALIDO</v>
      </c>
    </row>
    <row r="301" spans="1:9" hidden="1" x14ac:dyDescent="0.3">
      <c r="A301" s="1" t="s">
        <v>307</v>
      </c>
      <c r="B301" s="1" t="s">
        <v>459</v>
      </c>
      <c r="C301" s="10">
        <v>868.75081997484278</v>
      </c>
      <c r="D301" s="9">
        <v>6</v>
      </c>
      <c r="E301" s="9" t="s">
        <v>465</v>
      </c>
      <c r="F301" s="10">
        <v>237.5620794939725</v>
      </c>
      <c r="G301" s="10">
        <v>538625.50838440249</v>
      </c>
      <c r="H301" s="9" t="s">
        <v>467</v>
      </c>
      <c r="I301" s="9" t="str">
        <f>IF(COUNTIF(DATOS_LIMPIOS_ELECT[[#This Row],[ID_Cliente]:[Puede_Pagar_Solar]],NA()),"NO VALIDO","VALIDO")</f>
        <v>VALIDO</v>
      </c>
    </row>
    <row r="302" spans="1:9" hidden="1" x14ac:dyDescent="0.3">
      <c r="A302" s="1" t="s">
        <v>308</v>
      </c>
      <c r="B302" s="1" t="s">
        <v>460</v>
      </c>
      <c r="C302" s="10">
        <v>4293.3377415459508</v>
      </c>
      <c r="D302" s="9">
        <v>5</v>
      </c>
      <c r="E302" s="9" t="s">
        <v>464</v>
      </c>
      <c r="F302" s="10">
        <v>1468.7810688043221</v>
      </c>
      <c r="G302" s="10">
        <v>2661869.3997584889</v>
      </c>
      <c r="H302" s="9" t="s">
        <v>467</v>
      </c>
      <c r="I302" s="9" t="str">
        <f>IF(COUNTIF(DATOS_LIMPIOS_ELECT[[#This Row],[ID_Cliente]:[Puede_Pagar_Solar]],NA()),"NO VALIDO","VALIDO")</f>
        <v>VALIDO</v>
      </c>
    </row>
    <row r="303" spans="1:9" hidden="1" x14ac:dyDescent="0.3">
      <c r="A303" s="1" t="s">
        <v>309</v>
      </c>
      <c r="B303" s="1" t="s">
        <v>460</v>
      </c>
      <c r="C303" s="10">
        <v>6483.3241059635266</v>
      </c>
      <c r="D303" s="9">
        <v>5</v>
      </c>
      <c r="E303" s="9" t="s">
        <v>463</v>
      </c>
      <c r="F303" s="10">
        <v>1355.8274516636509</v>
      </c>
      <c r="G303" s="10">
        <v>4019660.9456973872</v>
      </c>
      <c r="H303" s="9" t="s">
        <v>467</v>
      </c>
      <c r="I303" s="9" t="str">
        <f>IF(COUNTIF(DATOS_LIMPIOS_ELECT[[#This Row],[ID_Cliente]:[Puede_Pagar_Solar]],NA()),"NO VALIDO","VALIDO")</f>
        <v>VALIDO</v>
      </c>
    </row>
    <row r="304" spans="1:9" hidden="1" x14ac:dyDescent="0.3">
      <c r="A304" s="1" t="s">
        <v>310</v>
      </c>
      <c r="B304" s="1" t="s">
        <v>460</v>
      </c>
      <c r="C304" s="10">
        <v>5413.2658435223793</v>
      </c>
      <c r="D304" s="9">
        <v>6</v>
      </c>
      <c r="E304" s="9" t="s">
        <v>465</v>
      </c>
      <c r="F304" s="10">
        <v>1000.363671098454</v>
      </c>
      <c r="G304" s="10">
        <v>3356224.8229838749</v>
      </c>
      <c r="H304" s="9" t="s">
        <v>467</v>
      </c>
      <c r="I304" s="9" t="str">
        <f>IF(COUNTIF(DATOS_LIMPIOS_ELECT[[#This Row],[ID_Cliente]:[Puede_Pagar_Solar]],NA()),"NO VALIDO","VALIDO")</f>
        <v>VALIDO</v>
      </c>
    </row>
    <row r="305" spans="1:9" hidden="1" x14ac:dyDescent="0.3">
      <c r="A305" s="1" t="s">
        <v>311</v>
      </c>
      <c r="B305" s="1" t="s">
        <v>460</v>
      </c>
      <c r="C305" s="10">
        <v>7717.9701862023066</v>
      </c>
      <c r="D305" s="9">
        <v>6</v>
      </c>
      <c r="E305" s="9" t="s">
        <v>464</v>
      </c>
      <c r="F305" s="10">
        <v>1289.481432172942</v>
      </c>
      <c r="G305" s="10">
        <v>4785141.5154454298</v>
      </c>
      <c r="H305" s="9" t="s">
        <v>467</v>
      </c>
      <c r="I305" s="9" t="str">
        <f>IF(COUNTIF(DATOS_LIMPIOS_ELECT[[#This Row],[ID_Cliente]:[Puede_Pagar_Solar]],NA()),"NO VALIDO","VALIDO")</f>
        <v>VALIDO</v>
      </c>
    </row>
    <row r="306" spans="1:9" hidden="1" x14ac:dyDescent="0.3">
      <c r="A306" s="1" t="s">
        <v>312</v>
      </c>
      <c r="B306" s="1" t="s">
        <v>460</v>
      </c>
      <c r="C306" s="10">
        <v>6897.7958774355484</v>
      </c>
      <c r="D306" s="9">
        <v>5</v>
      </c>
      <c r="E306" s="9" t="s">
        <v>462</v>
      </c>
      <c r="F306" s="10">
        <v>1339.8398021820831</v>
      </c>
      <c r="G306" s="10">
        <v>4276633.4440100398</v>
      </c>
      <c r="H306" s="9" t="s">
        <v>467</v>
      </c>
      <c r="I306" s="9" t="str">
        <f>IF(COUNTIF(DATOS_LIMPIOS_ELECT[[#This Row],[ID_Cliente]:[Puede_Pagar_Solar]],NA()),"NO VALIDO","VALIDO")</f>
        <v>VALIDO</v>
      </c>
    </row>
    <row r="307" spans="1:9" hidden="1" x14ac:dyDescent="0.3">
      <c r="A307" s="1" t="s">
        <v>313</v>
      </c>
      <c r="B307" s="1" t="s">
        <v>460</v>
      </c>
      <c r="C307" s="10">
        <v>5171.8000493231957</v>
      </c>
      <c r="D307" s="9">
        <v>6</v>
      </c>
      <c r="E307" s="9" t="s">
        <v>464</v>
      </c>
      <c r="F307" s="10">
        <v>1437.536367749708</v>
      </c>
      <c r="G307" s="10">
        <v>3206516.0305803809</v>
      </c>
      <c r="H307" s="9" t="s">
        <v>467</v>
      </c>
      <c r="I307" s="9" t="str">
        <f>IF(COUNTIF(DATOS_LIMPIOS_ELECT[[#This Row],[ID_Cliente]:[Puede_Pagar_Solar]],NA()),"NO VALIDO","VALIDO")</f>
        <v>VALIDO</v>
      </c>
    </row>
    <row r="308" spans="1:9" hidden="1" x14ac:dyDescent="0.3">
      <c r="A308" s="1" t="s">
        <v>314</v>
      </c>
      <c r="B308" s="1" t="s">
        <v>460</v>
      </c>
      <c r="C308" s="10">
        <v>4130.4486327895593</v>
      </c>
      <c r="D308" s="9">
        <v>4</v>
      </c>
      <c r="E308" s="9" t="s">
        <v>462</v>
      </c>
      <c r="F308" s="10">
        <v>1193.9737804618751</v>
      </c>
      <c r="G308" s="10">
        <v>2560878.1523295268</v>
      </c>
      <c r="H308" s="9" t="s">
        <v>467</v>
      </c>
      <c r="I308" s="9" t="str">
        <f>IF(COUNTIF(DATOS_LIMPIOS_ELECT[[#This Row],[ID_Cliente]:[Puede_Pagar_Solar]],NA()),"NO VALIDO","VALIDO")</f>
        <v>VALIDO</v>
      </c>
    </row>
    <row r="309" spans="1:9" hidden="1" x14ac:dyDescent="0.3">
      <c r="A309" s="1" t="s">
        <v>315</v>
      </c>
      <c r="B309" s="1" t="s">
        <v>460</v>
      </c>
      <c r="C309" s="10">
        <v>5975.4223624395536</v>
      </c>
      <c r="D309" s="9">
        <v>5</v>
      </c>
      <c r="E309" s="9" t="s">
        <v>465</v>
      </c>
      <c r="F309" s="10">
        <v>1591.838250489852</v>
      </c>
      <c r="G309" s="10">
        <v>3704761.8647125242</v>
      </c>
      <c r="H309" s="9" t="s">
        <v>467</v>
      </c>
      <c r="I309" s="9" t="str">
        <f>IF(COUNTIF(DATOS_LIMPIOS_ELECT[[#This Row],[ID_Cliente]:[Puede_Pagar_Solar]],NA()),"NO VALIDO","VALIDO")</f>
        <v>VALIDO</v>
      </c>
    </row>
    <row r="310" spans="1:9" hidden="1" x14ac:dyDescent="0.3">
      <c r="A310" s="1" t="s">
        <v>316</v>
      </c>
      <c r="B310" s="1" t="s">
        <v>460</v>
      </c>
      <c r="C310" s="10">
        <v>4519.4790377085201</v>
      </c>
      <c r="D310" s="9">
        <v>6</v>
      </c>
      <c r="E310" s="9" t="s">
        <v>463</v>
      </c>
      <c r="F310" s="10">
        <v>1306.0414866004789</v>
      </c>
      <c r="G310" s="10">
        <v>2802077.003379283</v>
      </c>
      <c r="H310" s="9" t="s">
        <v>467</v>
      </c>
      <c r="I310" s="9" t="str">
        <f>IF(COUNTIF(DATOS_LIMPIOS_ELECT[[#This Row],[ID_Cliente]:[Puede_Pagar_Solar]],NA()),"NO VALIDO","VALIDO")</f>
        <v>VALIDO</v>
      </c>
    </row>
    <row r="311" spans="1:9" hidden="1" x14ac:dyDescent="0.3">
      <c r="A311" s="1" t="s">
        <v>317</v>
      </c>
      <c r="B311" s="1" t="s">
        <v>460</v>
      </c>
      <c r="C311" s="10">
        <v>5856.7908808519433</v>
      </c>
      <c r="D311" s="9">
        <v>5</v>
      </c>
      <c r="E311" s="9" t="s">
        <v>462</v>
      </c>
      <c r="F311" s="10">
        <v>1293.8128139046801</v>
      </c>
      <c r="G311" s="10">
        <v>3631210.3461282048</v>
      </c>
      <c r="H311" s="9" t="s">
        <v>467</v>
      </c>
      <c r="I311" s="9" t="str">
        <f>IF(COUNTIF(DATOS_LIMPIOS_ELECT[[#This Row],[ID_Cliente]:[Puede_Pagar_Solar]],NA()),"NO VALIDO","VALIDO")</f>
        <v>VALIDO</v>
      </c>
    </row>
    <row r="312" spans="1:9" hidden="1" x14ac:dyDescent="0.3">
      <c r="A312" s="1" t="s">
        <v>318</v>
      </c>
      <c r="B312" s="1" t="s">
        <v>460</v>
      </c>
      <c r="C312" s="10">
        <v>3033.1684847373272</v>
      </c>
      <c r="D312" s="9">
        <v>5</v>
      </c>
      <c r="E312" s="9" t="s">
        <v>462</v>
      </c>
      <c r="F312" s="10">
        <v>1499.611238207922</v>
      </c>
      <c r="G312" s="10">
        <v>1880564.4605371431</v>
      </c>
      <c r="H312" s="9" t="s">
        <v>467</v>
      </c>
      <c r="I312" s="9" t="str">
        <f>IF(COUNTIF(DATOS_LIMPIOS_ELECT[[#This Row],[ID_Cliente]:[Puede_Pagar_Solar]],NA()),"NO VALIDO","VALIDO")</f>
        <v>VALIDO</v>
      </c>
    </row>
    <row r="313" spans="1:9" hidden="1" x14ac:dyDescent="0.3">
      <c r="A313" s="1" t="s">
        <v>319</v>
      </c>
      <c r="B313" s="1" t="s">
        <v>460</v>
      </c>
      <c r="C313" s="10">
        <v>3308.259169248041</v>
      </c>
      <c r="D313" s="9">
        <v>5</v>
      </c>
      <c r="E313" s="9" t="s">
        <v>461</v>
      </c>
      <c r="F313" s="10">
        <v>1341.069347006684</v>
      </c>
      <c r="G313" s="10">
        <v>2051120.6849337851</v>
      </c>
      <c r="H313" s="9" t="s">
        <v>467</v>
      </c>
      <c r="I313" s="9" t="str">
        <f>IF(COUNTIF(DATOS_LIMPIOS_ELECT[[#This Row],[ID_Cliente]:[Puede_Pagar_Solar]],NA()),"NO VALIDO","VALIDO")</f>
        <v>VALIDO</v>
      </c>
    </row>
    <row r="314" spans="1:9" hidden="1" x14ac:dyDescent="0.3">
      <c r="A314" s="1" t="s">
        <v>320</v>
      </c>
      <c r="B314" s="1" t="s">
        <v>460</v>
      </c>
      <c r="C314" s="10">
        <v>2982.971862134099</v>
      </c>
      <c r="D314" s="9">
        <v>6</v>
      </c>
      <c r="E314" s="9" t="s">
        <v>465</v>
      </c>
      <c r="F314" s="10">
        <v>1107.457342361653</v>
      </c>
      <c r="G314" s="10">
        <v>1849442.5545231409</v>
      </c>
      <c r="H314" s="9" t="s">
        <v>467</v>
      </c>
      <c r="I314" s="9" t="str">
        <f>IF(COUNTIF(DATOS_LIMPIOS_ELECT[[#This Row],[ID_Cliente]:[Puede_Pagar_Solar]],NA()),"NO VALIDO","VALIDO")</f>
        <v>VALIDO</v>
      </c>
    </row>
    <row r="315" spans="1:9" hidden="1" x14ac:dyDescent="0.3">
      <c r="A315" s="1" t="s">
        <v>321</v>
      </c>
      <c r="B315" s="1" t="s">
        <v>460</v>
      </c>
      <c r="C315" s="10">
        <v>5598.8346839079186</v>
      </c>
      <c r="D315" s="9">
        <v>6</v>
      </c>
      <c r="E315" s="9" t="s">
        <v>463</v>
      </c>
      <c r="F315" s="10">
        <v>1361.7989849256851</v>
      </c>
      <c r="G315" s="10">
        <v>3471277.5040229089</v>
      </c>
      <c r="H315" s="9" t="s">
        <v>467</v>
      </c>
      <c r="I315" s="9" t="str">
        <f>IF(COUNTIF(DATOS_LIMPIOS_ELECT[[#This Row],[ID_Cliente]:[Puede_Pagar_Solar]],NA()),"NO VALIDO","VALIDO")</f>
        <v>VALIDO</v>
      </c>
    </row>
    <row r="316" spans="1:9" hidden="1" x14ac:dyDescent="0.3">
      <c r="A316" s="1" t="s">
        <v>322</v>
      </c>
      <c r="B316" s="1" t="s">
        <v>460</v>
      </c>
      <c r="C316" s="10">
        <v>7076.6631675284698</v>
      </c>
      <c r="D316" s="9">
        <v>6</v>
      </c>
      <c r="E316" s="9" t="s">
        <v>463</v>
      </c>
      <c r="F316" s="10">
        <v>1389.3639373292599</v>
      </c>
      <c r="G316" s="10">
        <v>4387531.1638676506</v>
      </c>
      <c r="H316" s="9" t="s">
        <v>467</v>
      </c>
      <c r="I316" s="9" t="str">
        <f>IF(COUNTIF(DATOS_LIMPIOS_ELECT[[#This Row],[ID_Cliente]:[Puede_Pagar_Solar]],NA()),"NO VALIDO","VALIDO")</f>
        <v>VALIDO</v>
      </c>
    </row>
    <row r="317" spans="1:9" hidden="1" x14ac:dyDescent="0.3">
      <c r="A317" s="1" t="s">
        <v>323</v>
      </c>
      <c r="B317" s="1" t="s">
        <v>460</v>
      </c>
      <c r="C317" s="10">
        <v>2657.289707906793</v>
      </c>
      <c r="D317" s="9">
        <v>6</v>
      </c>
      <c r="E317" s="9" t="s">
        <v>463</v>
      </c>
      <c r="F317" s="10">
        <v>1700.4342756325341</v>
      </c>
      <c r="G317" s="10">
        <v>1647519.6189022111</v>
      </c>
      <c r="H317" s="9" t="s">
        <v>467</v>
      </c>
      <c r="I317" s="9" t="str">
        <f>IF(COUNTIF(DATOS_LIMPIOS_ELECT[[#This Row],[ID_Cliente]:[Puede_Pagar_Solar]],NA()),"NO VALIDO","VALIDO")</f>
        <v>VALIDO</v>
      </c>
    </row>
    <row r="318" spans="1:9" hidden="1" x14ac:dyDescent="0.3">
      <c r="A318" s="1" t="s">
        <v>324</v>
      </c>
      <c r="B318" s="1" t="s">
        <v>460</v>
      </c>
      <c r="C318" s="10">
        <v>2550.5715791870248</v>
      </c>
      <c r="D318" s="9">
        <v>5</v>
      </c>
      <c r="E318" s="9" t="s">
        <v>461</v>
      </c>
      <c r="F318" s="10">
        <v>1056.807893862868</v>
      </c>
      <c r="G318" s="10">
        <v>1581354.3790959551</v>
      </c>
      <c r="H318" s="9" t="s">
        <v>467</v>
      </c>
      <c r="I318" s="9" t="str">
        <f>IF(COUNTIF(DATOS_LIMPIOS_ELECT[[#This Row],[ID_Cliente]:[Puede_Pagar_Solar]],NA()),"NO VALIDO","VALIDO")</f>
        <v>VALIDO</v>
      </c>
    </row>
    <row r="319" spans="1:9" hidden="1" x14ac:dyDescent="0.3">
      <c r="A319" s="1" t="s">
        <v>325</v>
      </c>
      <c r="B319" s="1" t="s">
        <v>460</v>
      </c>
      <c r="C319" s="10">
        <v>5799.2898392201878</v>
      </c>
      <c r="D319" s="9">
        <v>5</v>
      </c>
      <c r="E319" s="9" t="s">
        <v>465</v>
      </c>
      <c r="F319" s="10">
        <v>886.54794155168577</v>
      </c>
      <c r="G319" s="10">
        <v>3595559.7003165162</v>
      </c>
      <c r="H319" s="9" t="s">
        <v>467</v>
      </c>
      <c r="I319" s="9" t="str">
        <f>IF(COUNTIF(DATOS_LIMPIOS_ELECT[[#This Row],[ID_Cliente]:[Puede_Pagar_Solar]],NA()),"NO VALIDO","VALIDO")</f>
        <v>VALIDO</v>
      </c>
    </row>
    <row r="320" spans="1:9" hidden="1" x14ac:dyDescent="0.3">
      <c r="A320" s="1" t="s">
        <v>326</v>
      </c>
      <c r="B320" s="1" t="s">
        <v>460</v>
      </c>
      <c r="C320" s="10">
        <v>5602.43825823721</v>
      </c>
      <c r="D320" s="9">
        <v>6</v>
      </c>
      <c r="E320" s="9" t="s">
        <v>464</v>
      </c>
      <c r="F320" s="10">
        <v>1028.5974297295479</v>
      </c>
      <c r="G320" s="10">
        <v>3473511.7201070702</v>
      </c>
      <c r="H320" s="9" t="s">
        <v>467</v>
      </c>
      <c r="I320" s="9" t="str">
        <f>IF(COUNTIF(DATOS_LIMPIOS_ELECT[[#This Row],[ID_Cliente]:[Puede_Pagar_Solar]],NA()),"NO VALIDO","VALIDO")</f>
        <v>VALIDO</v>
      </c>
    </row>
    <row r="321" spans="1:9" hidden="1" x14ac:dyDescent="0.3">
      <c r="A321" s="1" t="s">
        <v>327</v>
      </c>
      <c r="B321" s="1" t="s">
        <v>460</v>
      </c>
      <c r="C321" s="10">
        <v>5485.7001914089178</v>
      </c>
      <c r="D321" s="9">
        <v>5</v>
      </c>
      <c r="E321" s="9" t="s">
        <v>463</v>
      </c>
      <c r="F321" s="10">
        <v>1127.1275052516271</v>
      </c>
      <c r="G321" s="10">
        <v>3401134.118673529</v>
      </c>
      <c r="H321" s="9" t="s">
        <v>467</v>
      </c>
      <c r="I321" s="9" t="str">
        <f>IF(COUNTIF(DATOS_LIMPIOS_ELECT[[#This Row],[ID_Cliente]:[Puede_Pagar_Solar]],NA()),"NO VALIDO","VALIDO")</f>
        <v>VALIDO</v>
      </c>
    </row>
    <row r="322" spans="1:9" hidden="1" x14ac:dyDescent="0.3">
      <c r="A322" s="1" t="s">
        <v>328</v>
      </c>
      <c r="B322" s="1" t="s">
        <v>460</v>
      </c>
      <c r="C322" s="10">
        <v>7415.1012030400689</v>
      </c>
      <c r="D322" s="9">
        <v>5</v>
      </c>
      <c r="E322" s="9" t="s">
        <v>463</v>
      </c>
      <c r="F322" s="10">
        <v>788.55586762117048</v>
      </c>
      <c r="G322" s="10">
        <v>4597362.7458848422</v>
      </c>
      <c r="H322" s="9" t="s">
        <v>467</v>
      </c>
      <c r="I322" s="9" t="str">
        <f>IF(COUNTIF(DATOS_LIMPIOS_ELECT[[#This Row],[ID_Cliente]:[Puede_Pagar_Solar]],NA()),"NO VALIDO","VALIDO")</f>
        <v>VALIDO</v>
      </c>
    </row>
    <row r="323" spans="1:9" hidden="1" x14ac:dyDescent="0.3">
      <c r="A323" s="1" t="s">
        <v>329</v>
      </c>
      <c r="B323" s="1" t="s">
        <v>460</v>
      </c>
      <c r="C323" s="10">
        <v>3266.647927841424</v>
      </c>
      <c r="D323" s="9">
        <v>5</v>
      </c>
      <c r="E323" s="9" t="s">
        <v>465</v>
      </c>
      <c r="F323" s="10">
        <v>1279.805835548887</v>
      </c>
      <c r="G323" s="10">
        <v>2025321.7152616831</v>
      </c>
      <c r="H323" s="9" t="s">
        <v>467</v>
      </c>
      <c r="I323" s="9" t="str">
        <f>IF(COUNTIF(DATOS_LIMPIOS_ELECT[[#This Row],[ID_Cliente]:[Puede_Pagar_Solar]],NA()),"NO VALIDO","VALIDO")</f>
        <v>VALIDO</v>
      </c>
    </row>
    <row r="324" spans="1:9" hidden="1" x14ac:dyDescent="0.3">
      <c r="A324" s="1" t="s">
        <v>330</v>
      </c>
      <c r="B324" s="1" t="s">
        <v>460</v>
      </c>
      <c r="C324" s="10">
        <v>6570.5137619649713</v>
      </c>
      <c r="D324" s="9">
        <v>4</v>
      </c>
      <c r="E324" s="9" t="s">
        <v>465</v>
      </c>
      <c r="F324" s="10">
        <v>1126.184441823078</v>
      </c>
      <c r="G324" s="10">
        <v>4073718.5324182818</v>
      </c>
      <c r="H324" s="9" t="s">
        <v>467</v>
      </c>
      <c r="I324" s="9" t="str">
        <f>IF(COUNTIF(DATOS_LIMPIOS_ELECT[[#This Row],[ID_Cliente]:[Puede_Pagar_Solar]],NA()),"NO VALIDO","VALIDO")</f>
        <v>VALIDO</v>
      </c>
    </row>
    <row r="325" spans="1:9" hidden="1" x14ac:dyDescent="0.3">
      <c r="A325" s="1" t="s">
        <v>331</v>
      </c>
      <c r="B325" s="1" t="s">
        <v>460</v>
      </c>
      <c r="C325" s="10">
        <v>4298.4481980321634</v>
      </c>
      <c r="D325" s="9">
        <v>6</v>
      </c>
      <c r="E325" s="9" t="s">
        <v>462</v>
      </c>
      <c r="F325" s="10">
        <v>1286.625970432679</v>
      </c>
      <c r="G325" s="10">
        <v>2665037.882779941</v>
      </c>
      <c r="H325" s="9" t="s">
        <v>467</v>
      </c>
      <c r="I325" s="9" t="str">
        <f>IF(COUNTIF(DATOS_LIMPIOS_ELECT[[#This Row],[ID_Cliente]:[Puede_Pagar_Solar]],NA()),"NO VALIDO","VALIDO")</f>
        <v>VALIDO</v>
      </c>
    </row>
    <row r="326" spans="1:9" hidden="1" x14ac:dyDescent="0.3">
      <c r="A326" s="1" t="s">
        <v>332</v>
      </c>
      <c r="B326" s="1" t="s">
        <v>460</v>
      </c>
      <c r="C326" s="10">
        <v>4774.3702183072501</v>
      </c>
      <c r="D326" s="9">
        <v>5</v>
      </c>
      <c r="E326" s="9" t="s">
        <v>461</v>
      </c>
      <c r="F326" s="10">
        <v>1448.8871463405701</v>
      </c>
      <c r="G326" s="10">
        <v>2960109.535350495</v>
      </c>
      <c r="H326" s="9" t="s">
        <v>467</v>
      </c>
      <c r="I326" s="9" t="str">
        <f>IF(COUNTIF(DATOS_LIMPIOS_ELECT[[#This Row],[ID_Cliente]:[Puede_Pagar_Solar]],NA()),"NO VALIDO","VALIDO")</f>
        <v>VALIDO</v>
      </c>
    </row>
    <row r="327" spans="1:9" hidden="1" x14ac:dyDescent="0.3">
      <c r="A327" s="1" t="s">
        <v>333</v>
      </c>
      <c r="B327" s="1" t="s">
        <v>460</v>
      </c>
      <c r="C327" s="10">
        <v>6494.4002291707102</v>
      </c>
      <c r="D327" s="9">
        <v>5</v>
      </c>
      <c r="E327" s="9" t="s">
        <v>463</v>
      </c>
      <c r="F327" s="10">
        <v>1076.560854209672</v>
      </c>
      <c r="G327" s="10">
        <v>4026528.14208584</v>
      </c>
      <c r="H327" s="9" t="s">
        <v>467</v>
      </c>
      <c r="I327" s="9" t="str">
        <f>IF(COUNTIF(DATOS_LIMPIOS_ELECT[[#This Row],[ID_Cliente]:[Puede_Pagar_Solar]],NA()),"NO VALIDO","VALIDO")</f>
        <v>VALIDO</v>
      </c>
    </row>
    <row r="328" spans="1:9" hidden="1" x14ac:dyDescent="0.3">
      <c r="A328" s="1" t="s">
        <v>334</v>
      </c>
      <c r="B328" s="1" t="s">
        <v>460</v>
      </c>
      <c r="C328" s="10">
        <v>5881.6444779256217</v>
      </c>
      <c r="D328" s="9">
        <v>5</v>
      </c>
      <c r="E328" s="9" t="s">
        <v>463</v>
      </c>
      <c r="F328" s="10">
        <v>1228.787949756146</v>
      </c>
      <c r="G328" s="10">
        <v>3646619.5763138849</v>
      </c>
      <c r="H328" s="9" t="s">
        <v>467</v>
      </c>
      <c r="I328" s="9" t="str">
        <f>IF(COUNTIF(DATOS_LIMPIOS_ELECT[[#This Row],[ID_Cliente]:[Puede_Pagar_Solar]],NA()),"NO VALIDO","VALIDO")</f>
        <v>VALIDO</v>
      </c>
    </row>
    <row r="329" spans="1:9" hidden="1" x14ac:dyDescent="0.3">
      <c r="A329" s="1" t="s">
        <v>335</v>
      </c>
      <c r="B329" s="1" t="s">
        <v>460</v>
      </c>
      <c r="C329" s="10">
        <v>7106.8150610163138</v>
      </c>
      <c r="D329" s="9">
        <v>5</v>
      </c>
      <c r="E329" s="9" t="s">
        <v>463</v>
      </c>
      <c r="F329" s="10">
        <v>798.61414833972992</v>
      </c>
      <c r="G329" s="10">
        <v>4406225.3378301142</v>
      </c>
      <c r="H329" s="9" t="s">
        <v>467</v>
      </c>
      <c r="I329" s="9" t="str">
        <f>IF(COUNTIF(DATOS_LIMPIOS_ELECT[[#This Row],[ID_Cliente]:[Puede_Pagar_Solar]],NA()),"NO VALIDO","VALIDO")</f>
        <v>VALIDO</v>
      </c>
    </row>
    <row r="330" spans="1:9" hidden="1" x14ac:dyDescent="0.3">
      <c r="A330" s="1" t="s">
        <v>336</v>
      </c>
      <c r="B330" s="1" t="s">
        <v>460</v>
      </c>
      <c r="C330" s="10">
        <v>6821.7639279580217</v>
      </c>
      <c r="D330" s="9">
        <v>6</v>
      </c>
      <c r="E330" s="9" t="s">
        <v>463</v>
      </c>
      <c r="F330" s="10">
        <v>1177.6193474380241</v>
      </c>
      <c r="G330" s="10">
        <v>4229493.635333973</v>
      </c>
      <c r="H330" s="9" t="s">
        <v>467</v>
      </c>
      <c r="I330" s="9" t="str">
        <f>IF(COUNTIF(DATOS_LIMPIOS_ELECT[[#This Row],[ID_Cliente]:[Puede_Pagar_Solar]],NA()),"NO VALIDO","VALIDO")</f>
        <v>VALIDO</v>
      </c>
    </row>
    <row r="331" spans="1:9" hidden="1" x14ac:dyDescent="0.3">
      <c r="A331" s="1" t="s">
        <v>337</v>
      </c>
      <c r="B331" s="1" t="s">
        <v>460</v>
      </c>
      <c r="C331" s="10">
        <v>5260.8620624847572</v>
      </c>
      <c r="D331" s="9">
        <v>5</v>
      </c>
      <c r="E331" s="9" t="s">
        <v>463</v>
      </c>
      <c r="F331" s="10">
        <v>1472.359177340109</v>
      </c>
      <c r="G331" s="10">
        <v>3261734.4787405501</v>
      </c>
      <c r="H331" s="9" t="s">
        <v>467</v>
      </c>
      <c r="I331" s="9" t="str">
        <f>IF(COUNTIF(DATOS_LIMPIOS_ELECT[[#This Row],[ID_Cliente]:[Puede_Pagar_Solar]],NA()),"NO VALIDO","VALIDO")</f>
        <v>VALIDO</v>
      </c>
    </row>
    <row r="332" spans="1:9" hidden="1" x14ac:dyDescent="0.3">
      <c r="A332" s="1" t="s">
        <v>338</v>
      </c>
      <c r="B332" s="1" t="s">
        <v>460</v>
      </c>
      <c r="C332" s="10">
        <v>4892.5981108789038</v>
      </c>
      <c r="D332" s="9">
        <v>5</v>
      </c>
      <c r="E332" s="9" t="s">
        <v>463</v>
      </c>
      <c r="F332" s="10">
        <v>1190.6944408725401</v>
      </c>
      <c r="G332" s="10">
        <v>3033410.82874492</v>
      </c>
      <c r="H332" s="9" t="s">
        <v>467</v>
      </c>
      <c r="I332" s="9" t="str">
        <f>IF(COUNTIF(DATOS_LIMPIOS_ELECT[[#This Row],[ID_Cliente]:[Puede_Pagar_Solar]],NA()),"NO VALIDO","VALIDO")</f>
        <v>VALIDO</v>
      </c>
    </row>
    <row r="333" spans="1:9" hidden="1" x14ac:dyDescent="0.3">
      <c r="A333" s="1" t="s">
        <v>339</v>
      </c>
      <c r="B333" s="1" t="s">
        <v>460</v>
      </c>
      <c r="C333" s="10">
        <v>5223.765890517403</v>
      </c>
      <c r="D333" s="9">
        <v>5</v>
      </c>
      <c r="E333" s="9" t="s">
        <v>461</v>
      </c>
      <c r="F333" s="10">
        <v>1080.579963526448</v>
      </c>
      <c r="G333" s="10">
        <v>3238734.8521207902</v>
      </c>
      <c r="H333" s="9" t="s">
        <v>467</v>
      </c>
      <c r="I333" s="9" t="str">
        <f>IF(COUNTIF(DATOS_LIMPIOS_ELECT[[#This Row],[ID_Cliente]:[Puede_Pagar_Solar]],NA()),"NO VALIDO","VALIDO")</f>
        <v>VALIDO</v>
      </c>
    </row>
    <row r="334" spans="1:9" hidden="1" x14ac:dyDescent="0.3">
      <c r="A334" s="1" t="s">
        <v>340</v>
      </c>
      <c r="B334" s="1" t="s">
        <v>460</v>
      </c>
      <c r="C334" s="10">
        <v>4715.0084192264312</v>
      </c>
      <c r="D334" s="9">
        <v>5</v>
      </c>
      <c r="E334" s="9" t="s">
        <v>463</v>
      </c>
      <c r="F334" s="10">
        <v>1312.097573403965</v>
      </c>
      <c r="G334" s="10">
        <v>2923305.219920387</v>
      </c>
      <c r="H334" s="9" t="s">
        <v>467</v>
      </c>
      <c r="I334" s="9" t="str">
        <f>IF(COUNTIF(DATOS_LIMPIOS_ELECT[[#This Row],[ID_Cliente]:[Puede_Pagar_Solar]],NA()),"NO VALIDO","VALIDO")</f>
        <v>VALIDO</v>
      </c>
    </row>
    <row r="335" spans="1:9" hidden="1" x14ac:dyDescent="0.3">
      <c r="A335" s="1" t="s">
        <v>341</v>
      </c>
      <c r="B335" s="1" t="s">
        <v>460</v>
      </c>
      <c r="C335" s="10">
        <v>5209.0138904318956</v>
      </c>
      <c r="D335" s="9">
        <v>6</v>
      </c>
      <c r="E335" s="9" t="s">
        <v>462</v>
      </c>
      <c r="F335" s="10">
        <v>1313.133722955334</v>
      </c>
      <c r="G335" s="10">
        <v>3229588.6120677758</v>
      </c>
      <c r="H335" s="9" t="s">
        <v>467</v>
      </c>
      <c r="I335" s="9" t="str">
        <f>IF(COUNTIF(DATOS_LIMPIOS_ELECT[[#This Row],[ID_Cliente]:[Puede_Pagar_Solar]],NA()),"NO VALIDO","VALIDO")</f>
        <v>VALIDO</v>
      </c>
    </row>
    <row r="336" spans="1:9" hidden="1" x14ac:dyDescent="0.3">
      <c r="A336" s="1" t="s">
        <v>342</v>
      </c>
      <c r="B336" s="1" t="s">
        <v>460</v>
      </c>
      <c r="C336" s="10">
        <v>8132.5620571710924</v>
      </c>
      <c r="D336" s="9">
        <v>4</v>
      </c>
      <c r="E336" s="9" t="s">
        <v>461</v>
      </c>
      <c r="F336" s="10">
        <v>1165.102592961206</v>
      </c>
      <c r="G336" s="10">
        <v>5042188.4754460771</v>
      </c>
      <c r="H336" s="9" t="s">
        <v>467</v>
      </c>
      <c r="I336" s="9" t="str">
        <f>IF(COUNTIF(DATOS_LIMPIOS_ELECT[[#This Row],[ID_Cliente]:[Puede_Pagar_Solar]],NA()),"NO VALIDO","VALIDO")</f>
        <v>VALIDO</v>
      </c>
    </row>
    <row r="337" spans="1:9" hidden="1" x14ac:dyDescent="0.3">
      <c r="A337" s="1" t="s">
        <v>343</v>
      </c>
      <c r="B337" s="1" t="s">
        <v>460</v>
      </c>
      <c r="C337" s="10">
        <v>3900.9737131135721</v>
      </c>
      <c r="D337" s="9">
        <v>4</v>
      </c>
      <c r="E337" s="9" t="s">
        <v>461</v>
      </c>
      <c r="F337" s="10">
        <v>1326.3567866562039</v>
      </c>
      <c r="G337" s="10">
        <v>2418603.702130415</v>
      </c>
      <c r="H337" s="9" t="s">
        <v>467</v>
      </c>
      <c r="I337" s="9" t="str">
        <f>IF(COUNTIF(DATOS_LIMPIOS_ELECT[[#This Row],[ID_Cliente]:[Puede_Pagar_Solar]],NA()),"NO VALIDO","VALIDO")</f>
        <v>VALIDO</v>
      </c>
    </row>
    <row r="338" spans="1:9" hidden="1" x14ac:dyDescent="0.3">
      <c r="A338" s="1" t="s">
        <v>344</v>
      </c>
      <c r="B338" s="1" t="s">
        <v>460</v>
      </c>
      <c r="C338" s="10">
        <v>6609.6310181154686</v>
      </c>
      <c r="D338" s="9">
        <v>4</v>
      </c>
      <c r="E338" s="9" t="s">
        <v>464</v>
      </c>
      <c r="F338" s="10">
        <v>1159.00978009952</v>
      </c>
      <c r="G338" s="10">
        <v>4097971.2312315912</v>
      </c>
      <c r="H338" s="9" t="s">
        <v>467</v>
      </c>
      <c r="I338" s="9" t="str">
        <f>IF(COUNTIF(DATOS_LIMPIOS_ELECT[[#This Row],[ID_Cliente]:[Puede_Pagar_Solar]],NA()),"NO VALIDO","VALIDO")</f>
        <v>VALIDO</v>
      </c>
    </row>
    <row r="339" spans="1:9" hidden="1" x14ac:dyDescent="0.3">
      <c r="A339" s="1" t="s">
        <v>345</v>
      </c>
      <c r="B339" s="1" t="s">
        <v>460</v>
      </c>
      <c r="C339" s="10">
        <v>4845.7337552958952</v>
      </c>
      <c r="D339" s="9">
        <v>5</v>
      </c>
      <c r="E339" s="9" t="s">
        <v>464</v>
      </c>
      <c r="F339" s="10">
        <v>1193.3014133410841</v>
      </c>
      <c r="G339" s="10">
        <v>3004354.9282834549</v>
      </c>
      <c r="H339" s="9" t="s">
        <v>467</v>
      </c>
      <c r="I339" s="9" t="str">
        <f>IF(COUNTIF(DATOS_LIMPIOS_ELECT[[#This Row],[ID_Cliente]:[Puede_Pagar_Solar]],NA()),"NO VALIDO","VALIDO")</f>
        <v>VALIDO</v>
      </c>
    </row>
    <row r="340" spans="1:9" hidden="1" x14ac:dyDescent="0.3">
      <c r="A340" s="1" t="s">
        <v>346</v>
      </c>
      <c r="B340" s="1" t="s">
        <v>460</v>
      </c>
      <c r="C340" s="10">
        <v>5301.6485700724515</v>
      </c>
      <c r="D340" s="9">
        <v>4</v>
      </c>
      <c r="E340" s="9" t="s">
        <v>465</v>
      </c>
      <c r="F340" s="10">
        <v>1462.6635990019031</v>
      </c>
      <c r="G340" s="10">
        <v>3287022.1134449202</v>
      </c>
      <c r="H340" s="9" t="s">
        <v>467</v>
      </c>
      <c r="I340" s="9" t="str">
        <f>IF(COUNTIF(DATOS_LIMPIOS_ELECT[[#This Row],[ID_Cliente]:[Puede_Pagar_Solar]],NA()),"NO VALIDO","VALIDO")</f>
        <v>VALIDO</v>
      </c>
    </row>
    <row r="341" spans="1:9" hidden="1" x14ac:dyDescent="0.3">
      <c r="A341" s="1" t="s">
        <v>347</v>
      </c>
      <c r="B341" s="1" t="s">
        <v>460</v>
      </c>
      <c r="C341" s="10">
        <v>6658.288899436976</v>
      </c>
      <c r="D341" s="9">
        <v>5</v>
      </c>
      <c r="E341" s="9" t="s">
        <v>461</v>
      </c>
      <c r="F341" s="10">
        <v>1496.757576390095</v>
      </c>
      <c r="G341" s="10">
        <v>4128139.1176509252</v>
      </c>
      <c r="H341" s="9" t="s">
        <v>467</v>
      </c>
      <c r="I341" s="9" t="str">
        <f>IF(COUNTIF(DATOS_LIMPIOS_ELECT[[#This Row],[ID_Cliente]:[Puede_Pagar_Solar]],NA()),"NO VALIDO","VALIDO")</f>
        <v>VALIDO</v>
      </c>
    </row>
    <row r="342" spans="1:9" hidden="1" x14ac:dyDescent="0.3">
      <c r="A342" s="1" t="s">
        <v>348</v>
      </c>
      <c r="B342" s="1" t="s">
        <v>460</v>
      </c>
      <c r="C342" s="10">
        <v>6258.7773015744679</v>
      </c>
      <c r="D342" s="9">
        <v>5</v>
      </c>
      <c r="E342" s="9" t="s">
        <v>464</v>
      </c>
      <c r="F342" s="10">
        <v>1653.843171206727</v>
      </c>
      <c r="G342" s="10">
        <v>3880441.9269761699</v>
      </c>
      <c r="H342" s="9" t="s">
        <v>467</v>
      </c>
      <c r="I342" s="9" t="str">
        <f>IF(COUNTIF(DATOS_LIMPIOS_ELECT[[#This Row],[ID_Cliente]:[Puede_Pagar_Solar]],NA()),"NO VALIDO","VALIDO")</f>
        <v>VALIDO</v>
      </c>
    </row>
    <row r="343" spans="1:9" hidden="1" x14ac:dyDescent="0.3">
      <c r="A343" s="1" t="s">
        <v>349</v>
      </c>
      <c r="B343" s="1" t="s">
        <v>460</v>
      </c>
      <c r="C343" s="10">
        <v>4903.792480110511</v>
      </c>
      <c r="D343" s="9">
        <v>6</v>
      </c>
      <c r="E343" s="9" t="s">
        <v>465</v>
      </c>
      <c r="F343" s="10">
        <v>1282.1906025758699</v>
      </c>
      <c r="G343" s="10">
        <v>3040351.3376685171</v>
      </c>
      <c r="H343" s="9" t="s">
        <v>467</v>
      </c>
      <c r="I343" s="9" t="str">
        <f>IF(COUNTIF(DATOS_LIMPIOS_ELECT[[#This Row],[ID_Cliente]:[Puede_Pagar_Solar]],NA()),"NO VALIDO","VALIDO")</f>
        <v>VALIDO</v>
      </c>
    </row>
    <row r="344" spans="1:9" hidden="1" x14ac:dyDescent="0.3">
      <c r="A344" s="1" t="s">
        <v>350</v>
      </c>
      <c r="B344" s="1" t="s">
        <v>460</v>
      </c>
      <c r="C344" s="10">
        <v>4607.0503455221706</v>
      </c>
      <c r="D344" s="9">
        <v>4</v>
      </c>
      <c r="E344" s="9" t="s">
        <v>464</v>
      </c>
      <c r="F344" s="10">
        <v>1073.080054383584</v>
      </c>
      <c r="G344" s="10">
        <v>2856371.2142237462</v>
      </c>
      <c r="H344" s="9" t="s">
        <v>467</v>
      </c>
      <c r="I344" s="9" t="str">
        <f>IF(COUNTIF(DATOS_LIMPIOS_ELECT[[#This Row],[ID_Cliente]:[Puede_Pagar_Solar]],NA()),"NO VALIDO","VALIDO")</f>
        <v>VALIDO</v>
      </c>
    </row>
    <row r="345" spans="1:9" hidden="1" x14ac:dyDescent="0.3">
      <c r="A345" s="1" t="s">
        <v>351</v>
      </c>
      <c r="B345" s="1" t="s">
        <v>460</v>
      </c>
      <c r="C345" s="10">
        <v>2472.821907769307</v>
      </c>
      <c r="D345" s="9">
        <v>5</v>
      </c>
      <c r="E345" s="9" t="s">
        <v>464</v>
      </c>
      <c r="F345" s="10">
        <v>966.56943681494431</v>
      </c>
      <c r="G345" s="10">
        <v>1533149.5828169701</v>
      </c>
      <c r="H345" s="9" t="s">
        <v>467</v>
      </c>
      <c r="I345" s="9" t="str">
        <f>IF(COUNTIF(DATOS_LIMPIOS_ELECT[[#This Row],[ID_Cliente]:[Puede_Pagar_Solar]],NA()),"NO VALIDO","VALIDO")</f>
        <v>VALIDO</v>
      </c>
    </row>
    <row r="346" spans="1:9" hidden="1" x14ac:dyDescent="0.3">
      <c r="A346" s="1" t="s">
        <v>352</v>
      </c>
      <c r="B346" s="1" t="s">
        <v>460</v>
      </c>
      <c r="C346" s="10">
        <v>6082.199410677611</v>
      </c>
      <c r="D346" s="9">
        <v>5</v>
      </c>
      <c r="E346" s="9" t="s">
        <v>462</v>
      </c>
      <c r="F346" s="10">
        <v>1358.849233053724</v>
      </c>
      <c r="G346" s="10">
        <v>3770963.6346201189</v>
      </c>
      <c r="H346" s="9" t="s">
        <v>467</v>
      </c>
      <c r="I346" s="9" t="str">
        <f>IF(COUNTIF(DATOS_LIMPIOS_ELECT[[#This Row],[ID_Cliente]:[Puede_Pagar_Solar]],NA()),"NO VALIDO","VALIDO")</f>
        <v>VALIDO</v>
      </c>
    </row>
    <row r="347" spans="1:9" hidden="1" x14ac:dyDescent="0.3">
      <c r="A347" s="1" t="s">
        <v>353</v>
      </c>
      <c r="B347" s="1" t="s">
        <v>460</v>
      </c>
      <c r="C347" s="10">
        <v>2796.380659045687</v>
      </c>
      <c r="D347" s="9">
        <v>5</v>
      </c>
      <c r="E347" s="9" t="s">
        <v>461</v>
      </c>
      <c r="F347" s="10">
        <v>975.20959324949024</v>
      </c>
      <c r="G347" s="10">
        <v>1733756.0086083261</v>
      </c>
      <c r="H347" s="9" t="s">
        <v>467</v>
      </c>
      <c r="I347" s="9" t="str">
        <f>IF(COUNTIF(DATOS_LIMPIOS_ELECT[[#This Row],[ID_Cliente]:[Puede_Pagar_Solar]],NA()),"NO VALIDO","VALIDO")</f>
        <v>VALIDO</v>
      </c>
    </row>
    <row r="348" spans="1:9" hidden="1" x14ac:dyDescent="0.3">
      <c r="A348" s="1" t="s">
        <v>354</v>
      </c>
      <c r="B348" s="1" t="s">
        <v>460</v>
      </c>
      <c r="C348" s="10">
        <v>3355.5873696571971</v>
      </c>
      <c r="D348" s="9">
        <v>5</v>
      </c>
      <c r="E348" s="9" t="s">
        <v>461</v>
      </c>
      <c r="F348" s="10">
        <v>839.98727935142642</v>
      </c>
      <c r="G348" s="10">
        <v>2080464.169187462</v>
      </c>
      <c r="H348" s="9" t="s">
        <v>467</v>
      </c>
      <c r="I348" s="9" t="str">
        <f>IF(COUNTIF(DATOS_LIMPIOS_ELECT[[#This Row],[ID_Cliente]:[Puede_Pagar_Solar]],NA()),"NO VALIDO","VALIDO")</f>
        <v>VALIDO</v>
      </c>
    </row>
    <row r="349" spans="1:9" hidden="1" x14ac:dyDescent="0.3">
      <c r="A349" s="1" t="s">
        <v>355</v>
      </c>
      <c r="B349" s="1" t="s">
        <v>460</v>
      </c>
      <c r="C349" s="10">
        <v>6312.2516574036972</v>
      </c>
      <c r="D349" s="9">
        <v>5</v>
      </c>
      <c r="E349" s="9" t="s">
        <v>465</v>
      </c>
      <c r="F349" s="10">
        <v>660.75483882508172</v>
      </c>
      <c r="G349" s="10">
        <v>3913596.027590292</v>
      </c>
      <c r="H349" s="9" t="s">
        <v>467</v>
      </c>
      <c r="I349" s="9" t="str">
        <f>IF(COUNTIF(DATOS_LIMPIOS_ELECT[[#This Row],[ID_Cliente]:[Puede_Pagar_Solar]],NA()),"NO VALIDO","VALIDO")</f>
        <v>VALIDO</v>
      </c>
    </row>
    <row r="350" spans="1:9" hidden="1" x14ac:dyDescent="0.3">
      <c r="A350" s="1" t="s">
        <v>356</v>
      </c>
      <c r="B350" s="1" t="s">
        <v>460</v>
      </c>
      <c r="C350" s="10">
        <v>4545.4525385029556</v>
      </c>
      <c r="D350" s="9">
        <v>5</v>
      </c>
      <c r="E350" s="9" t="s">
        <v>464</v>
      </c>
      <c r="F350" s="10">
        <v>1191.324169992527</v>
      </c>
      <c r="G350" s="10">
        <v>2818180.5738718328</v>
      </c>
      <c r="H350" s="9" t="s">
        <v>467</v>
      </c>
      <c r="I350" s="9" t="str">
        <f>IF(COUNTIF(DATOS_LIMPIOS_ELECT[[#This Row],[ID_Cliente]:[Puede_Pagar_Solar]],NA()),"NO VALIDO","VALIDO")</f>
        <v>VALIDO</v>
      </c>
    </row>
    <row r="351" spans="1:9" hidden="1" x14ac:dyDescent="0.3">
      <c r="A351" s="1" t="s">
        <v>357</v>
      </c>
      <c r="B351" s="1" t="s">
        <v>460</v>
      </c>
      <c r="C351" s="10">
        <v>5004.1735563823686</v>
      </c>
      <c r="D351" s="9">
        <v>5</v>
      </c>
      <c r="E351" s="9" t="s">
        <v>464</v>
      </c>
      <c r="F351" s="10">
        <v>1605.107411276018</v>
      </c>
      <c r="G351" s="10">
        <v>3102587.6049570679</v>
      </c>
      <c r="H351" s="9" t="s">
        <v>467</v>
      </c>
      <c r="I351" s="9" t="str">
        <f>IF(COUNTIF(DATOS_LIMPIOS_ELECT[[#This Row],[ID_Cliente]:[Puede_Pagar_Solar]],NA()),"NO VALIDO","VALIDO")</f>
        <v>VALIDO</v>
      </c>
    </row>
    <row r="352" spans="1:9" hidden="1" x14ac:dyDescent="0.3">
      <c r="A352" s="1" t="s">
        <v>358</v>
      </c>
      <c r="B352" s="1" t="s">
        <v>460</v>
      </c>
      <c r="C352" s="10">
        <v>4318.6335872701065</v>
      </c>
      <c r="D352" s="9">
        <v>5</v>
      </c>
      <c r="E352" s="9" t="s">
        <v>463</v>
      </c>
      <c r="F352" s="10">
        <v>1195.0161511885469</v>
      </c>
      <c r="G352" s="10">
        <v>2677552.8241074658</v>
      </c>
      <c r="H352" s="9" t="s">
        <v>467</v>
      </c>
      <c r="I352" s="9" t="str">
        <f>IF(COUNTIF(DATOS_LIMPIOS_ELECT[[#This Row],[ID_Cliente]:[Puede_Pagar_Solar]],NA()),"NO VALIDO","VALIDO")</f>
        <v>VALIDO</v>
      </c>
    </row>
    <row r="353" spans="1:9" hidden="1" x14ac:dyDescent="0.3">
      <c r="A353" s="1" t="s">
        <v>359</v>
      </c>
      <c r="B353" s="1" t="s">
        <v>460</v>
      </c>
      <c r="C353" s="10">
        <v>5134.4122398914133</v>
      </c>
      <c r="D353" s="9">
        <v>5</v>
      </c>
      <c r="E353" s="9" t="s">
        <v>463</v>
      </c>
      <c r="F353" s="10">
        <v>904.65150417529958</v>
      </c>
      <c r="G353" s="10">
        <v>3183335.5887326761</v>
      </c>
      <c r="H353" s="9" t="s">
        <v>467</v>
      </c>
      <c r="I353" s="9" t="str">
        <f>IF(COUNTIF(DATOS_LIMPIOS_ELECT[[#This Row],[ID_Cliente]:[Puede_Pagar_Solar]],NA()),"NO VALIDO","VALIDO")</f>
        <v>VALIDO</v>
      </c>
    </row>
    <row r="354" spans="1:9" hidden="1" x14ac:dyDescent="0.3">
      <c r="A354" s="1" t="s">
        <v>360</v>
      </c>
      <c r="B354" s="1" t="s">
        <v>460</v>
      </c>
      <c r="C354" s="10">
        <v>7076.4092277657774</v>
      </c>
      <c r="D354" s="9">
        <v>6</v>
      </c>
      <c r="E354" s="9" t="s">
        <v>464</v>
      </c>
      <c r="F354" s="10">
        <v>1340.97728001309</v>
      </c>
      <c r="G354" s="10">
        <v>4387373.7212147824</v>
      </c>
      <c r="H354" s="9" t="s">
        <v>467</v>
      </c>
      <c r="I354" s="9" t="str">
        <f>IF(COUNTIF(DATOS_LIMPIOS_ELECT[[#This Row],[ID_Cliente]:[Puede_Pagar_Solar]],NA()),"NO VALIDO","VALIDO")</f>
        <v>VALIDO</v>
      </c>
    </row>
    <row r="355" spans="1:9" hidden="1" x14ac:dyDescent="0.3">
      <c r="A355" s="1" t="s">
        <v>361</v>
      </c>
      <c r="B355" s="1" t="s">
        <v>460</v>
      </c>
      <c r="C355" s="10">
        <v>5269.1252192469028</v>
      </c>
      <c r="D355" s="9">
        <v>6</v>
      </c>
      <c r="E355" s="9" t="s">
        <v>462</v>
      </c>
      <c r="F355" s="10">
        <v>1655.1950941788391</v>
      </c>
      <c r="G355" s="10">
        <v>3266857.6359330802</v>
      </c>
      <c r="H355" s="9" t="s">
        <v>467</v>
      </c>
      <c r="I355" s="9" t="str">
        <f>IF(COUNTIF(DATOS_LIMPIOS_ELECT[[#This Row],[ID_Cliente]:[Puede_Pagar_Solar]],NA()),"NO VALIDO","VALIDO")</f>
        <v>VALIDO</v>
      </c>
    </row>
    <row r="356" spans="1:9" hidden="1" x14ac:dyDescent="0.3">
      <c r="A356" s="1" t="s">
        <v>362</v>
      </c>
      <c r="B356" s="1" t="s">
        <v>460</v>
      </c>
      <c r="C356" s="10">
        <v>4620.9714679985555</v>
      </c>
      <c r="D356" s="9">
        <v>6</v>
      </c>
      <c r="E356" s="9" t="s">
        <v>463</v>
      </c>
      <c r="F356" s="10">
        <v>1298.021132425217</v>
      </c>
      <c r="G356" s="10">
        <v>2865002.3101591039</v>
      </c>
      <c r="H356" s="9" t="s">
        <v>467</v>
      </c>
      <c r="I356" s="9" t="str">
        <f>IF(COUNTIF(DATOS_LIMPIOS_ELECT[[#This Row],[ID_Cliente]:[Puede_Pagar_Solar]],NA()),"NO VALIDO","VALIDO")</f>
        <v>VALIDO</v>
      </c>
    </row>
    <row r="357" spans="1:9" hidden="1" x14ac:dyDescent="0.3">
      <c r="A357" s="1" t="s">
        <v>363</v>
      </c>
      <c r="B357" s="1" t="s">
        <v>460</v>
      </c>
      <c r="C357" s="10">
        <v>4716.654968323287</v>
      </c>
      <c r="D357" s="9">
        <v>4</v>
      </c>
      <c r="E357" s="9" t="s">
        <v>461</v>
      </c>
      <c r="F357" s="10">
        <v>1338.26831911012</v>
      </c>
      <c r="G357" s="10">
        <v>2924326.0803604382</v>
      </c>
      <c r="H357" s="9" t="s">
        <v>467</v>
      </c>
      <c r="I357" s="9" t="str">
        <f>IF(COUNTIF(DATOS_LIMPIOS_ELECT[[#This Row],[ID_Cliente]:[Puede_Pagar_Solar]],NA()),"NO VALIDO","VALIDO")</f>
        <v>VALIDO</v>
      </c>
    </row>
    <row r="358" spans="1:9" hidden="1" x14ac:dyDescent="0.3">
      <c r="A358" s="1" t="s">
        <v>364</v>
      </c>
      <c r="B358" s="1" t="s">
        <v>460</v>
      </c>
      <c r="C358" s="10">
        <v>5692.5453771863176</v>
      </c>
      <c r="D358" s="9">
        <v>5</v>
      </c>
      <c r="E358" s="9" t="s">
        <v>461</v>
      </c>
      <c r="F358" s="10">
        <v>1786.761870843183</v>
      </c>
      <c r="G358" s="10">
        <v>3529378.133855517</v>
      </c>
      <c r="H358" s="9" t="s">
        <v>467</v>
      </c>
      <c r="I358" s="9" t="str">
        <f>IF(COUNTIF(DATOS_LIMPIOS_ELECT[[#This Row],[ID_Cliente]:[Puede_Pagar_Solar]],NA()),"NO VALIDO","VALIDO")</f>
        <v>VALIDO</v>
      </c>
    </row>
    <row r="359" spans="1:9" hidden="1" x14ac:dyDescent="0.3">
      <c r="A359" s="1" t="s">
        <v>365</v>
      </c>
      <c r="B359" s="1" t="s">
        <v>460</v>
      </c>
      <c r="C359" s="10">
        <v>5269.8412267302174</v>
      </c>
      <c r="D359" s="9">
        <v>5</v>
      </c>
      <c r="E359" s="9" t="s">
        <v>463</v>
      </c>
      <c r="F359" s="10">
        <v>1548.00057158615</v>
      </c>
      <c r="G359" s="10">
        <v>3267301.560572735</v>
      </c>
      <c r="H359" s="9" t="s">
        <v>467</v>
      </c>
      <c r="I359" s="9" t="str">
        <f>IF(COUNTIF(DATOS_LIMPIOS_ELECT[[#This Row],[ID_Cliente]:[Puede_Pagar_Solar]],NA()),"NO VALIDO","VALIDO")</f>
        <v>VALIDO</v>
      </c>
    </row>
    <row r="360" spans="1:9" hidden="1" x14ac:dyDescent="0.3">
      <c r="A360" s="1" t="s">
        <v>366</v>
      </c>
      <c r="B360" s="1" t="s">
        <v>460</v>
      </c>
      <c r="C360" s="10">
        <v>3924.7006694636129</v>
      </c>
      <c r="D360" s="9">
        <v>6</v>
      </c>
      <c r="E360" s="9" t="s">
        <v>464</v>
      </c>
      <c r="F360" s="10">
        <v>1589.669977522246</v>
      </c>
      <c r="G360" s="10">
        <v>2433314.4150674399</v>
      </c>
      <c r="H360" s="9" t="s">
        <v>467</v>
      </c>
      <c r="I360" s="9" t="str">
        <f>IF(COUNTIF(DATOS_LIMPIOS_ELECT[[#This Row],[ID_Cliente]:[Puede_Pagar_Solar]],NA()),"NO VALIDO","VALIDO")</f>
        <v>VALIDO</v>
      </c>
    </row>
    <row r="361" spans="1:9" hidden="1" x14ac:dyDescent="0.3">
      <c r="A361" s="1" t="s">
        <v>367</v>
      </c>
      <c r="B361" s="1" t="s">
        <v>460</v>
      </c>
      <c r="C361" s="10">
        <v>4798.5978449637341</v>
      </c>
      <c r="D361" s="9">
        <v>5</v>
      </c>
      <c r="E361" s="9" t="s">
        <v>464</v>
      </c>
      <c r="F361" s="10">
        <v>1160.194030475823</v>
      </c>
      <c r="G361" s="10">
        <v>2975130.6638775151</v>
      </c>
      <c r="H361" s="9" t="s">
        <v>467</v>
      </c>
      <c r="I361" s="9" t="str">
        <f>IF(COUNTIF(DATOS_LIMPIOS_ELECT[[#This Row],[ID_Cliente]:[Puede_Pagar_Solar]],NA()),"NO VALIDO","VALIDO")</f>
        <v>VALIDO</v>
      </c>
    </row>
    <row r="362" spans="1:9" hidden="1" x14ac:dyDescent="0.3">
      <c r="A362" s="1" t="s">
        <v>368</v>
      </c>
      <c r="B362" s="1" t="s">
        <v>460</v>
      </c>
      <c r="C362" s="10">
        <v>4189.5167252937681</v>
      </c>
      <c r="D362" s="9">
        <v>5</v>
      </c>
      <c r="E362" s="9" t="s">
        <v>465</v>
      </c>
      <c r="F362" s="10">
        <v>1328.385177040878</v>
      </c>
      <c r="G362" s="10">
        <v>2597500.369682136</v>
      </c>
      <c r="H362" s="9" t="s">
        <v>467</v>
      </c>
      <c r="I362" s="9" t="str">
        <f>IF(COUNTIF(DATOS_LIMPIOS_ELECT[[#This Row],[ID_Cliente]:[Puede_Pagar_Solar]],NA()),"NO VALIDO","VALIDO")</f>
        <v>VALIDO</v>
      </c>
    </row>
    <row r="363" spans="1:9" hidden="1" x14ac:dyDescent="0.3">
      <c r="A363" s="1" t="s">
        <v>369</v>
      </c>
      <c r="B363" s="1" t="s">
        <v>460</v>
      </c>
      <c r="C363" s="10">
        <v>2610.509399702496</v>
      </c>
      <c r="D363" s="9">
        <v>6</v>
      </c>
      <c r="E363" s="9" t="s">
        <v>463</v>
      </c>
      <c r="F363" s="10">
        <v>1310.1186844900999</v>
      </c>
      <c r="G363" s="10">
        <v>1618515.8278155481</v>
      </c>
      <c r="H363" s="9" t="s">
        <v>467</v>
      </c>
      <c r="I363" s="9" t="str">
        <f>IF(COUNTIF(DATOS_LIMPIOS_ELECT[[#This Row],[ID_Cliente]:[Puede_Pagar_Solar]],NA()),"NO VALIDO","VALIDO")</f>
        <v>VALIDO</v>
      </c>
    </row>
    <row r="364" spans="1:9" hidden="1" x14ac:dyDescent="0.3">
      <c r="A364" s="1" t="s">
        <v>370</v>
      </c>
      <c r="B364" s="1" t="s">
        <v>460</v>
      </c>
      <c r="C364" s="10">
        <v>5715.5055790926099</v>
      </c>
      <c r="D364" s="9">
        <v>4</v>
      </c>
      <c r="E364" s="9" t="s">
        <v>461</v>
      </c>
      <c r="F364" s="10">
        <v>630.77182547509801</v>
      </c>
      <c r="G364" s="10">
        <v>3543613.459037418</v>
      </c>
      <c r="H364" s="9" t="s">
        <v>467</v>
      </c>
      <c r="I364" s="9" t="str">
        <f>IF(COUNTIF(DATOS_LIMPIOS_ELECT[[#This Row],[ID_Cliente]:[Puede_Pagar_Solar]],NA()),"NO VALIDO","VALIDO")</f>
        <v>VALIDO</v>
      </c>
    </row>
    <row r="365" spans="1:9" hidden="1" x14ac:dyDescent="0.3">
      <c r="A365" s="1" t="s">
        <v>371</v>
      </c>
      <c r="B365" s="1" t="s">
        <v>460</v>
      </c>
      <c r="C365" s="10">
        <v>6809.2300935058875</v>
      </c>
      <c r="D365" s="9">
        <v>6</v>
      </c>
      <c r="E365" s="9" t="s">
        <v>465</v>
      </c>
      <c r="F365" s="10">
        <v>1295.992888136715</v>
      </c>
      <c r="G365" s="10">
        <v>4221722.6579736499</v>
      </c>
      <c r="H365" s="9" t="s">
        <v>467</v>
      </c>
      <c r="I365" s="9" t="str">
        <f>IF(COUNTIF(DATOS_LIMPIOS_ELECT[[#This Row],[ID_Cliente]:[Puede_Pagar_Solar]],NA()),"NO VALIDO","VALIDO")</f>
        <v>VALIDO</v>
      </c>
    </row>
    <row r="366" spans="1:9" hidden="1" x14ac:dyDescent="0.3">
      <c r="A366" s="1" t="s">
        <v>372</v>
      </c>
      <c r="B366" s="1" t="s">
        <v>460</v>
      </c>
      <c r="C366" s="10">
        <v>5868.9352164573284</v>
      </c>
      <c r="D366" s="9">
        <v>4</v>
      </c>
      <c r="E366" s="9" t="s">
        <v>465</v>
      </c>
      <c r="F366" s="10">
        <v>1490.170623924281</v>
      </c>
      <c r="G366" s="10">
        <v>3638739.8342035441</v>
      </c>
      <c r="H366" s="9" t="s">
        <v>467</v>
      </c>
      <c r="I366" s="9" t="str">
        <f>IF(COUNTIF(DATOS_LIMPIOS_ELECT[[#This Row],[ID_Cliente]:[Puede_Pagar_Solar]],NA()),"NO VALIDO","VALIDO")</f>
        <v>VALIDO</v>
      </c>
    </row>
    <row r="367" spans="1:9" hidden="1" x14ac:dyDescent="0.3">
      <c r="A367" s="1" t="s">
        <v>373</v>
      </c>
      <c r="B367" s="1" t="s">
        <v>460</v>
      </c>
      <c r="C367" s="10">
        <v>3134.205146913072</v>
      </c>
      <c r="D367" s="9">
        <v>6</v>
      </c>
      <c r="E367" s="9" t="s">
        <v>464</v>
      </c>
      <c r="F367" s="10">
        <v>1026.773700551023</v>
      </c>
      <c r="G367" s="10">
        <v>1943207.1910861051</v>
      </c>
      <c r="H367" s="9" t="s">
        <v>467</v>
      </c>
      <c r="I367" s="9" t="str">
        <f>IF(COUNTIF(DATOS_LIMPIOS_ELECT[[#This Row],[ID_Cliente]:[Puede_Pagar_Solar]],NA()),"NO VALIDO","VALIDO")</f>
        <v>VALIDO</v>
      </c>
    </row>
    <row r="368" spans="1:9" hidden="1" x14ac:dyDescent="0.3">
      <c r="A368" s="1" t="s">
        <v>374</v>
      </c>
      <c r="B368" s="1" t="s">
        <v>460</v>
      </c>
      <c r="C368" s="10">
        <v>6039.0489889913188</v>
      </c>
      <c r="D368" s="9">
        <v>5</v>
      </c>
      <c r="E368" s="9" t="s">
        <v>465</v>
      </c>
      <c r="F368" s="10">
        <v>1314.38565904952</v>
      </c>
      <c r="G368" s="10">
        <v>3744210.373174618</v>
      </c>
      <c r="H368" s="9" t="s">
        <v>467</v>
      </c>
      <c r="I368" s="9" t="str">
        <f>IF(COUNTIF(DATOS_LIMPIOS_ELECT[[#This Row],[ID_Cliente]:[Puede_Pagar_Solar]],NA()),"NO VALIDO","VALIDO")</f>
        <v>VALIDO</v>
      </c>
    </row>
    <row r="369" spans="1:9" hidden="1" x14ac:dyDescent="0.3">
      <c r="A369" s="1" t="s">
        <v>375</v>
      </c>
      <c r="B369" s="1" t="s">
        <v>460</v>
      </c>
      <c r="C369" s="10">
        <v>5359.2161925588453</v>
      </c>
      <c r="D369" s="9">
        <v>5</v>
      </c>
      <c r="E369" s="9" t="s">
        <v>464</v>
      </c>
      <c r="F369" s="10">
        <v>1004.495590773098</v>
      </c>
      <c r="G369" s="10">
        <v>3322714.0393864838</v>
      </c>
      <c r="H369" s="9" t="s">
        <v>467</v>
      </c>
      <c r="I369" s="9" t="str">
        <f>IF(COUNTIF(DATOS_LIMPIOS_ELECT[[#This Row],[ID_Cliente]:[Puede_Pagar_Solar]],NA()),"NO VALIDO","VALIDO")</f>
        <v>VALIDO</v>
      </c>
    </row>
    <row r="370" spans="1:9" hidden="1" x14ac:dyDescent="0.3">
      <c r="A370" s="1" t="s">
        <v>376</v>
      </c>
      <c r="B370" s="1" t="s">
        <v>460</v>
      </c>
      <c r="C370" s="10">
        <v>4329.2803064241307</v>
      </c>
      <c r="D370" s="9">
        <v>6</v>
      </c>
      <c r="E370" s="9" t="s">
        <v>465</v>
      </c>
      <c r="F370" s="10">
        <v>1053.485724532344</v>
      </c>
      <c r="G370" s="10">
        <v>2684153.789982961</v>
      </c>
      <c r="H370" s="9" t="s">
        <v>467</v>
      </c>
      <c r="I370" s="9" t="str">
        <f>IF(COUNTIF(DATOS_LIMPIOS_ELECT[[#This Row],[ID_Cliente]:[Puede_Pagar_Solar]],NA()),"NO VALIDO","VALIDO")</f>
        <v>VALIDO</v>
      </c>
    </row>
    <row r="371" spans="1:9" hidden="1" x14ac:dyDescent="0.3">
      <c r="A371" s="1" t="s">
        <v>377</v>
      </c>
      <c r="B371" s="1" t="s">
        <v>460</v>
      </c>
      <c r="C371" s="10">
        <v>4722.0685116834366</v>
      </c>
      <c r="D371" s="9">
        <v>4</v>
      </c>
      <c r="E371" s="9" t="s">
        <v>462</v>
      </c>
      <c r="F371" s="10">
        <v>1167.5448250666429</v>
      </c>
      <c r="G371" s="10">
        <v>2927682.4772437308</v>
      </c>
      <c r="H371" s="9" t="s">
        <v>467</v>
      </c>
      <c r="I371" s="9" t="str">
        <f>IF(COUNTIF(DATOS_LIMPIOS_ELECT[[#This Row],[ID_Cliente]:[Puede_Pagar_Solar]],NA()),"NO VALIDO","VALIDO")</f>
        <v>VALIDO</v>
      </c>
    </row>
    <row r="372" spans="1:9" hidden="1" x14ac:dyDescent="0.3">
      <c r="A372" s="1" t="s">
        <v>378</v>
      </c>
      <c r="B372" s="1" t="s">
        <v>460</v>
      </c>
      <c r="C372" s="10">
        <v>6445.818675192364</v>
      </c>
      <c r="D372" s="9">
        <v>5</v>
      </c>
      <c r="E372" s="9" t="s">
        <v>461</v>
      </c>
      <c r="F372" s="10">
        <v>1752.630750397838</v>
      </c>
      <c r="G372" s="10">
        <v>3996407.5786192659</v>
      </c>
      <c r="H372" s="9" t="s">
        <v>467</v>
      </c>
      <c r="I372" s="9" t="str">
        <f>IF(COUNTIF(DATOS_LIMPIOS_ELECT[[#This Row],[ID_Cliente]:[Puede_Pagar_Solar]],NA()),"NO VALIDO","VALIDO")</f>
        <v>VALIDO</v>
      </c>
    </row>
    <row r="373" spans="1:9" hidden="1" x14ac:dyDescent="0.3">
      <c r="A373" s="1" t="s">
        <v>379</v>
      </c>
      <c r="B373" s="1" t="s">
        <v>460</v>
      </c>
      <c r="C373" s="10">
        <v>4867.5769274731174</v>
      </c>
      <c r="D373" s="9">
        <v>6</v>
      </c>
      <c r="E373" s="9" t="s">
        <v>462</v>
      </c>
      <c r="F373" s="10">
        <v>1844.92733441358</v>
      </c>
      <c r="G373" s="10">
        <v>3017897.6950333328</v>
      </c>
      <c r="H373" s="9" t="s">
        <v>467</v>
      </c>
      <c r="I373" s="9" t="str">
        <f>IF(COUNTIF(DATOS_LIMPIOS_ELECT[[#This Row],[ID_Cliente]:[Puede_Pagar_Solar]],NA()),"NO VALIDO","VALIDO")</f>
        <v>VALIDO</v>
      </c>
    </row>
    <row r="374" spans="1:9" hidden="1" x14ac:dyDescent="0.3">
      <c r="A374" s="1" t="s">
        <v>380</v>
      </c>
      <c r="B374" s="1" t="s">
        <v>460</v>
      </c>
      <c r="C374" s="10">
        <v>7508.4188541302738</v>
      </c>
      <c r="D374" s="9">
        <v>5</v>
      </c>
      <c r="E374" s="9" t="s">
        <v>461</v>
      </c>
      <c r="F374" s="10">
        <v>1430.733045552352</v>
      </c>
      <c r="G374" s="10">
        <v>4655219.6895607701</v>
      </c>
      <c r="H374" s="9" t="s">
        <v>467</v>
      </c>
      <c r="I374" s="9" t="str">
        <f>IF(COUNTIF(DATOS_LIMPIOS_ELECT[[#This Row],[ID_Cliente]:[Puede_Pagar_Solar]],NA()),"NO VALIDO","VALIDO")</f>
        <v>VALIDO</v>
      </c>
    </row>
    <row r="375" spans="1:9" hidden="1" x14ac:dyDescent="0.3">
      <c r="A375" s="1" t="s">
        <v>381</v>
      </c>
      <c r="B375" s="1" t="s">
        <v>460</v>
      </c>
      <c r="C375" s="10">
        <v>6464.5759301931539</v>
      </c>
      <c r="D375" s="9">
        <v>6</v>
      </c>
      <c r="E375" s="9" t="s">
        <v>463</v>
      </c>
      <c r="F375" s="10">
        <v>1476.012284120839</v>
      </c>
      <c r="G375" s="10">
        <v>4008037.0767197548</v>
      </c>
      <c r="H375" s="9" t="s">
        <v>467</v>
      </c>
      <c r="I375" s="9" t="str">
        <f>IF(COUNTIF(DATOS_LIMPIOS_ELECT[[#This Row],[ID_Cliente]:[Puede_Pagar_Solar]],NA()),"NO VALIDO","VALIDO")</f>
        <v>VALIDO</v>
      </c>
    </row>
    <row r="376" spans="1:9" hidden="1" x14ac:dyDescent="0.3">
      <c r="A376" s="1" t="s">
        <v>382</v>
      </c>
      <c r="B376" s="1" t="s">
        <v>460</v>
      </c>
      <c r="C376" s="10">
        <v>5584.9408790448524</v>
      </c>
      <c r="D376" s="9">
        <v>5</v>
      </c>
      <c r="E376" s="9" t="s">
        <v>461</v>
      </c>
      <c r="F376" s="10">
        <v>1501.0170047212209</v>
      </c>
      <c r="G376" s="10">
        <v>3462663.3450078079</v>
      </c>
      <c r="H376" s="9" t="s">
        <v>467</v>
      </c>
      <c r="I376" s="9" t="str">
        <f>IF(COUNTIF(DATOS_LIMPIOS_ELECT[[#This Row],[ID_Cliente]:[Puede_Pagar_Solar]],NA()),"NO VALIDO","VALIDO")</f>
        <v>VALIDO</v>
      </c>
    </row>
    <row r="377" spans="1:9" hidden="1" x14ac:dyDescent="0.3">
      <c r="A377" s="1" t="s">
        <v>383</v>
      </c>
      <c r="B377" s="1" t="s">
        <v>460</v>
      </c>
      <c r="C377" s="10">
        <v>3348.8310757449731</v>
      </c>
      <c r="D377" s="9">
        <v>5</v>
      </c>
      <c r="E377" s="9" t="s">
        <v>463</v>
      </c>
      <c r="F377" s="10">
        <v>1022.175343809866</v>
      </c>
      <c r="G377" s="10">
        <v>2076275.2669618831</v>
      </c>
      <c r="H377" s="9" t="s">
        <v>467</v>
      </c>
      <c r="I377" s="9" t="str">
        <f>IF(COUNTIF(DATOS_LIMPIOS_ELECT[[#This Row],[ID_Cliente]:[Puede_Pagar_Solar]],NA()),"NO VALIDO","VALIDO")</f>
        <v>VALIDO</v>
      </c>
    </row>
    <row r="378" spans="1:9" hidden="1" x14ac:dyDescent="0.3">
      <c r="A378" s="1" t="s">
        <v>384</v>
      </c>
      <c r="B378" s="1" t="s">
        <v>460</v>
      </c>
      <c r="C378" s="10">
        <v>6857.8249323678992</v>
      </c>
      <c r="D378" s="9">
        <v>5</v>
      </c>
      <c r="E378" s="9" t="s">
        <v>463</v>
      </c>
      <c r="F378" s="10">
        <v>1146.2668735036521</v>
      </c>
      <c r="G378" s="10">
        <v>4251851.4580680979</v>
      </c>
      <c r="H378" s="9" t="s">
        <v>467</v>
      </c>
      <c r="I378" s="9" t="str">
        <f>IF(COUNTIF(DATOS_LIMPIOS_ELECT[[#This Row],[ID_Cliente]:[Puede_Pagar_Solar]],NA()),"NO VALIDO","VALIDO")</f>
        <v>VALIDO</v>
      </c>
    </row>
    <row r="379" spans="1:9" hidden="1" x14ac:dyDescent="0.3">
      <c r="A379" s="1" t="s">
        <v>385</v>
      </c>
      <c r="B379" s="1" t="s">
        <v>460</v>
      </c>
      <c r="C379" s="10">
        <v>5350.6788676861224</v>
      </c>
      <c r="D379" s="9">
        <v>6</v>
      </c>
      <c r="E379" s="9" t="s">
        <v>464</v>
      </c>
      <c r="F379" s="10">
        <v>811.02608844909309</v>
      </c>
      <c r="G379" s="10">
        <v>3317420.8979653949</v>
      </c>
      <c r="H379" s="9" t="s">
        <v>467</v>
      </c>
      <c r="I379" s="9" t="str">
        <f>IF(COUNTIF(DATOS_LIMPIOS_ELECT[[#This Row],[ID_Cliente]:[Puede_Pagar_Solar]],NA()),"NO VALIDO","VALIDO")</f>
        <v>VALIDO</v>
      </c>
    </row>
    <row r="380" spans="1:9" hidden="1" x14ac:dyDescent="0.3">
      <c r="A380" s="1" t="s">
        <v>386</v>
      </c>
      <c r="B380" s="1" t="s">
        <v>460</v>
      </c>
      <c r="C380" s="10">
        <v>3357.0748218552581</v>
      </c>
      <c r="D380" s="9">
        <v>5</v>
      </c>
      <c r="E380" s="9" t="s">
        <v>464</v>
      </c>
      <c r="F380" s="10">
        <v>1383.2437948153699</v>
      </c>
      <c r="G380" s="10">
        <v>2081386.38955026</v>
      </c>
      <c r="H380" s="9" t="s">
        <v>467</v>
      </c>
      <c r="I380" s="9" t="str">
        <f>IF(COUNTIF(DATOS_LIMPIOS_ELECT[[#This Row],[ID_Cliente]:[Puede_Pagar_Solar]],NA()),"NO VALIDO","VALIDO")</f>
        <v>VALIDO</v>
      </c>
    </row>
    <row r="381" spans="1:9" hidden="1" x14ac:dyDescent="0.3">
      <c r="A381" s="1" t="s">
        <v>387</v>
      </c>
      <c r="B381" s="1" t="s">
        <v>460</v>
      </c>
      <c r="C381" s="10">
        <v>7508.8585802565549</v>
      </c>
      <c r="D381" s="9">
        <v>5</v>
      </c>
      <c r="E381" s="9" t="s">
        <v>463</v>
      </c>
      <c r="F381" s="10">
        <v>1304.754752341511</v>
      </c>
      <c r="G381" s="10">
        <v>4655492.3197590644</v>
      </c>
      <c r="H381" s="9" t="s">
        <v>467</v>
      </c>
      <c r="I381" s="9" t="str">
        <f>IF(COUNTIF(DATOS_LIMPIOS_ELECT[[#This Row],[ID_Cliente]:[Puede_Pagar_Solar]],NA()),"NO VALIDO","VALIDO")</f>
        <v>VALIDO</v>
      </c>
    </row>
    <row r="382" spans="1:9" hidden="1" x14ac:dyDescent="0.3">
      <c r="A382" s="1" t="s">
        <v>388</v>
      </c>
      <c r="B382" s="1" t="s">
        <v>460</v>
      </c>
      <c r="C382" s="10">
        <v>6966.8153455885986</v>
      </c>
      <c r="D382" s="9">
        <v>4</v>
      </c>
      <c r="E382" s="9" t="s">
        <v>464</v>
      </c>
      <c r="F382" s="10">
        <v>1373.601579736343</v>
      </c>
      <c r="G382" s="10">
        <v>4319425.5142649319</v>
      </c>
      <c r="H382" s="9" t="s">
        <v>467</v>
      </c>
      <c r="I382" s="9" t="str">
        <f>IF(COUNTIF(DATOS_LIMPIOS_ELECT[[#This Row],[ID_Cliente]:[Puede_Pagar_Solar]],NA()),"NO VALIDO","VALIDO")</f>
        <v>VALIDO</v>
      </c>
    </row>
    <row r="383" spans="1:9" hidden="1" x14ac:dyDescent="0.3">
      <c r="A383" s="1" t="s">
        <v>389</v>
      </c>
      <c r="B383" s="1" t="s">
        <v>460</v>
      </c>
      <c r="C383" s="10">
        <v>4833.1609079769496</v>
      </c>
      <c r="D383" s="9">
        <v>6</v>
      </c>
      <c r="E383" s="9" t="s">
        <v>465</v>
      </c>
      <c r="F383" s="10">
        <v>974.02308963380256</v>
      </c>
      <c r="G383" s="10">
        <v>2996559.7629457088</v>
      </c>
      <c r="H383" s="9" t="s">
        <v>467</v>
      </c>
      <c r="I383" s="9" t="str">
        <f>IF(COUNTIF(DATOS_LIMPIOS_ELECT[[#This Row],[ID_Cliente]:[Puede_Pagar_Solar]],NA()),"NO VALIDO","VALIDO")</f>
        <v>VALIDO</v>
      </c>
    </row>
    <row r="384" spans="1:9" hidden="1" x14ac:dyDescent="0.3">
      <c r="A384" s="1" t="s">
        <v>390</v>
      </c>
      <c r="B384" s="1" t="s">
        <v>460</v>
      </c>
      <c r="C384" s="10">
        <v>1496.640913750058</v>
      </c>
      <c r="D384" s="9">
        <v>4</v>
      </c>
      <c r="E384" s="9" t="s">
        <v>462</v>
      </c>
      <c r="F384" s="10">
        <v>1075.1756901070009</v>
      </c>
      <c r="G384" s="10">
        <v>927917.36652503605</v>
      </c>
      <c r="H384" s="9" t="s">
        <v>467</v>
      </c>
      <c r="I384" s="9" t="str">
        <f>IF(COUNTIF(DATOS_LIMPIOS_ELECT[[#This Row],[ID_Cliente]:[Puede_Pagar_Solar]],NA()),"NO VALIDO","VALIDO")</f>
        <v>VALIDO</v>
      </c>
    </row>
    <row r="385" spans="1:9" hidden="1" x14ac:dyDescent="0.3">
      <c r="A385" s="1" t="s">
        <v>391</v>
      </c>
      <c r="B385" s="1" t="s">
        <v>460</v>
      </c>
      <c r="C385" s="10">
        <v>5109.4951339600366</v>
      </c>
      <c r="D385" s="9">
        <v>6</v>
      </c>
      <c r="E385" s="9" t="s">
        <v>461</v>
      </c>
      <c r="F385" s="10">
        <v>1395.0195449291459</v>
      </c>
      <c r="G385" s="10">
        <v>3167886.9830552228</v>
      </c>
      <c r="H385" s="9" t="s">
        <v>467</v>
      </c>
      <c r="I385" s="9" t="str">
        <f>IF(COUNTIF(DATOS_LIMPIOS_ELECT[[#This Row],[ID_Cliente]:[Puede_Pagar_Solar]],NA()),"NO VALIDO","VALIDO")</f>
        <v>VALIDO</v>
      </c>
    </row>
    <row r="386" spans="1:9" hidden="1" x14ac:dyDescent="0.3">
      <c r="A386" s="1" t="s">
        <v>392</v>
      </c>
      <c r="B386" s="1" t="s">
        <v>460</v>
      </c>
      <c r="C386" s="10">
        <v>4645.1294739062887</v>
      </c>
      <c r="D386" s="9">
        <v>6</v>
      </c>
      <c r="E386" s="9" t="s">
        <v>465</v>
      </c>
      <c r="F386" s="10">
        <v>1100.901541238049</v>
      </c>
      <c r="G386" s="10">
        <v>2879980.2738218992</v>
      </c>
      <c r="H386" s="9" t="s">
        <v>467</v>
      </c>
      <c r="I386" s="9" t="str">
        <f>IF(COUNTIF(DATOS_LIMPIOS_ELECT[[#This Row],[ID_Cliente]:[Puede_Pagar_Solar]],NA()),"NO VALIDO","VALIDO")</f>
        <v>VALIDO</v>
      </c>
    </row>
    <row r="387" spans="1:9" hidden="1" x14ac:dyDescent="0.3">
      <c r="A387" s="1" t="s">
        <v>393</v>
      </c>
      <c r="B387" s="1" t="s">
        <v>460</v>
      </c>
      <c r="C387" s="10">
        <v>5233.1409961144054</v>
      </c>
      <c r="D387" s="9">
        <v>4</v>
      </c>
      <c r="E387" s="9" t="s">
        <v>461</v>
      </c>
      <c r="F387" s="10">
        <v>1816.433488854982</v>
      </c>
      <c r="G387" s="10">
        <v>3244547.4175909311</v>
      </c>
      <c r="H387" s="9" t="s">
        <v>467</v>
      </c>
      <c r="I387" s="9" t="str">
        <f>IF(COUNTIF(DATOS_LIMPIOS_ELECT[[#This Row],[ID_Cliente]:[Puede_Pagar_Solar]],NA()),"NO VALIDO","VALIDO")</f>
        <v>VALIDO</v>
      </c>
    </row>
    <row r="388" spans="1:9" hidden="1" x14ac:dyDescent="0.3">
      <c r="A388" s="1" t="s">
        <v>394</v>
      </c>
      <c r="B388" s="1" t="s">
        <v>460</v>
      </c>
      <c r="C388" s="10">
        <v>3821.0158092380761</v>
      </c>
      <c r="D388" s="9">
        <v>4</v>
      </c>
      <c r="E388" s="9" t="s">
        <v>462</v>
      </c>
      <c r="F388" s="10">
        <v>867.19176161055543</v>
      </c>
      <c r="G388" s="10">
        <v>2369029.8017276069</v>
      </c>
      <c r="H388" s="9" t="s">
        <v>467</v>
      </c>
      <c r="I388" s="9" t="str">
        <f>IF(COUNTIF(DATOS_LIMPIOS_ELECT[[#This Row],[ID_Cliente]:[Puede_Pagar_Solar]],NA()),"NO VALIDO","VALIDO")</f>
        <v>VALIDO</v>
      </c>
    </row>
    <row r="389" spans="1:9" hidden="1" x14ac:dyDescent="0.3">
      <c r="A389" s="1" t="s">
        <v>395</v>
      </c>
      <c r="B389" s="1" t="s">
        <v>460</v>
      </c>
      <c r="C389" s="10">
        <v>5090.0435086280186</v>
      </c>
      <c r="D389" s="9">
        <v>6</v>
      </c>
      <c r="E389" s="9" t="s">
        <v>464</v>
      </c>
      <c r="F389" s="10">
        <v>797.28888610956335</v>
      </c>
      <c r="G389" s="10">
        <v>3155826.9753493709</v>
      </c>
      <c r="H389" s="9" t="s">
        <v>467</v>
      </c>
      <c r="I389" s="9" t="str">
        <f>IF(COUNTIF(DATOS_LIMPIOS_ELECT[[#This Row],[ID_Cliente]:[Puede_Pagar_Solar]],NA()),"NO VALIDO","VALIDO")</f>
        <v>VALIDO</v>
      </c>
    </row>
    <row r="390" spans="1:9" hidden="1" x14ac:dyDescent="0.3">
      <c r="A390" s="1" t="s">
        <v>396</v>
      </c>
      <c r="B390" s="1" t="s">
        <v>460</v>
      </c>
      <c r="C390" s="10">
        <v>5582.8679067964458</v>
      </c>
      <c r="D390" s="9">
        <v>6</v>
      </c>
      <c r="E390" s="9" t="s">
        <v>462</v>
      </c>
      <c r="F390" s="10">
        <v>1823.2498793581981</v>
      </c>
      <c r="G390" s="10">
        <v>3461378.1022137962</v>
      </c>
      <c r="H390" s="9" t="s">
        <v>467</v>
      </c>
      <c r="I390" s="9" t="str">
        <f>IF(COUNTIF(DATOS_LIMPIOS_ELECT[[#This Row],[ID_Cliente]:[Puede_Pagar_Solar]],NA()),"NO VALIDO","VALIDO")</f>
        <v>VALIDO</v>
      </c>
    </row>
    <row r="391" spans="1:9" hidden="1" x14ac:dyDescent="0.3">
      <c r="A391" s="1" t="s">
        <v>397</v>
      </c>
      <c r="B391" s="1" t="s">
        <v>460</v>
      </c>
      <c r="C391" s="10">
        <v>7534.5356200380857</v>
      </c>
      <c r="D391" s="9">
        <v>5</v>
      </c>
      <c r="E391" s="9" t="s">
        <v>463</v>
      </c>
      <c r="F391" s="10">
        <v>1673.259103477915</v>
      </c>
      <c r="G391" s="10">
        <v>4671412.0844236128</v>
      </c>
      <c r="H391" s="9" t="s">
        <v>467</v>
      </c>
      <c r="I391" s="9" t="str">
        <f>IF(COUNTIF(DATOS_LIMPIOS_ELECT[[#This Row],[ID_Cliente]:[Puede_Pagar_Solar]],NA()),"NO VALIDO","VALIDO")</f>
        <v>VALIDO</v>
      </c>
    </row>
    <row r="392" spans="1:9" hidden="1" x14ac:dyDescent="0.3">
      <c r="A392" s="1" t="s">
        <v>398</v>
      </c>
      <c r="B392" s="1" t="s">
        <v>460</v>
      </c>
      <c r="C392" s="10">
        <v>4342.1191906140566</v>
      </c>
      <c r="D392" s="9">
        <v>6</v>
      </c>
      <c r="E392" s="9" t="s">
        <v>462</v>
      </c>
      <c r="F392" s="10">
        <v>1491.5756868091969</v>
      </c>
      <c r="G392" s="10">
        <v>2692113.8981807148</v>
      </c>
      <c r="H392" s="9" t="s">
        <v>467</v>
      </c>
      <c r="I392" s="9" t="str">
        <f>IF(COUNTIF(DATOS_LIMPIOS_ELECT[[#This Row],[ID_Cliente]:[Puede_Pagar_Solar]],NA()),"NO VALIDO","VALIDO")</f>
        <v>VALIDO</v>
      </c>
    </row>
    <row r="393" spans="1:9" hidden="1" x14ac:dyDescent="0.3">
      <c r="A393" s="1" t="s">
        <v>399</v>
      </c>
      <c r="B393" s="1" t="s">
        <v>460</v>
      </c>
      <c r="C393" s="10">
        <v>3997.8643195354271</v>
      </c>
      <c r="D393" s="9">
        <v>4</v>
      </c>
      <c r="E393" s="9" t="s">
        <v>461</v>
      </c>
      <c r="F393" s="10">
        <v>1448.010587384131</v>
      </c>
      <c r="G393" s="10">
        <v>2478675.878111965</v>
      </c>
      <c r="H393" s="9" t="s">
        <v>467</v>
      </c>
      <c r="I393" s="9" t="str">
        <f>IF(COUNTIF(DATOS_LIMPIOS_ELECT[[#This Row],[ID_Cliente]:[Puede_Pagar_Solar]],NA()),"NO VALIDO","VALIDO")</f>
        <v>VALIDO</v>
      </c>
    </row>
    <row r="394" spans="1:9" hidden="1" x14ac:dyDescent="0.3">
      <c r="A394" s="1" t="s">
        <v>400</v>
      </c>
      <c r="B394" s="1" t="s">
        <v>460</v>
      </c>
      <c r="C394" s="10">
        <v>6068.407234258817</v>
      </c>
      <c r="D394" s="9">
        <v>5</v>
      </c>
      <c r="E394" s="9" t="s">
        <v>461</v>
      </c>
      <c r="F394" s="10">
        <v>1230.056408358553</v>
      </c>
      <c r="G394" s="10">
        <v>3762412.485240466</v>
      </c>
      <c r="H394" s="9" t="s">
        <v>467</v>
      </c>
      <c r="I394" s="9" t="str">
        <f>IF(COUNTIF(DATOS_LIMPIOS_ELECT[[#This Row],[ID_Cliente]:[Puede_Pagar_Solar]],NA()),"NO VALIDO","VALIDO")</f>
        <v>VALIDO</v>
      </c>
    </row>
    <row r="395" spans="1:9" hidden="1" x14ac:dyDescent="0.3">
      <c r="A395" s="1" t="s">
        <v>401</v>
      </c>
      <c r="B395" s="1" t="s">
        <v>460</v>
      </c>
      <c r="C395" s="10">
        <v>8697.316453786525</v>
      </c>
      <c r="D395" s="9">
        <v>6</v>
      </c>
      <c r="E395" s="9" t="s">
        <v>461</v>
      </c>
      <c r="F395" s="10">
        <v>1124.9649289018771</v>
      </c>
      <c r="G395" s="10">
        <v>5392336.2013476454</v>
      </c>
      <c r="H395" s="9" t="s">
        <v>467</v>
      </c>
      <c r="I395" s="9" t="str">
        <f>IF(COUNTIF(DATOS_LIMPIOS_ELECT[[#This Row],[ID_Cliente]:[Puede_Pagar_Solar]],NA()),"NO VALIDO","VALIDO")</f>
        <v>VALIDO</v>
      </c>
    </row>
    <row r="396" spans="1:9" hidden="1" x14ac:dyDescent="0.3">
      <c r="A396" s="1" t="s">
        <v>402</v>
      </c>
      <c r="B396" s="1" t="s">
        <v>460</v>
      </c>
      <c r="C396" s="10">
        <v>5430.3761430084851</v>
      </c>
      <c r="D396" s="9">
        <v>6</v>
      </c>
      <c r="E396" s="9" t="s">
        <v>461</v>
      </c>
      <c r="F396" s="10">
        <v>1171.0944712606361</v>
      </c>
      <c r="G396" s="10">
        <v>3366833.208665261</v>
      </c>
      <c r="H396" s="9" t="s">
        <v>467</v>
      </c>
      <c r="I396" s="9" t="str">
        <f>IF(COUNTIF(DATOS_LIMPIOS_ELECT[[#This Row],[ID_Cliente]:[Puede_Pagar_Solar]],NA()),"NO VALIDO","VALIDO")</f>
        <v>VALIDO</v>
      </c>
    </row>
    <row r="397" spans="1:9" hidden="1" x14ac:dyDescent="0.3">
      <c r="A397" s="1" t="s">
        <v>403</v>
      </c>
      <c r="B397" s="1" t="s">
        <v>460</v>
      </c>
      <c r="C397" s="10">
        <v>4085.731696761075</v>
      </c>
      <c r="D397" s="9">
        <v>4</v>
      </c>
      <c r="E397" s="9" t="s">
        <v>465</v>
      </c>
      <c r="F397" s="10">
        <v>1153.2571742536391</v>
      </c>
      <c r="G397" s="10">
        <v>2533153.651991867</v>
      </c>
      <c r="H397" s="9" t="s">
        <v>467</v>
      </c>
      <c r="I397" s="9" t="str">
        <f>IF(COUNTIF(DATOS_LIMPIOS_ELECT[[#This Row],[ID_Cliente]:[Puede_Pagar_Solar]],NA()),"NO VALIDO","VALIDO")</f>
        <v>VALIDO</v>
      </c>
    </row>
    <row r="398" spans="1:9" hidden="1" x14ac:dyDescent="0.3">
      <c r="A398" s="1" t="s">
        <v>404</v>
      </c>
      <c r="B398" s="1" t="s">
        <v>460</v>
      </c>
      <c r="C398" s="10">
        <v>4837.9434503161247</v>
      </c>
      <c r="D398" s="9">
        <v>6</v>
      </c>
      <c r="E398" s="9" t="s">
        <v>463</v>
      </c>
      <c r="F398" s="10">
        <v>1182.8022883912799</v>
      </c>
      <c r="G398" s="10">
        <v>2999524.9391959971</v>
      </c>
      <c r="H398" s="9" t="s">
        <v>467</v>
      </c>
      <c r="I398" s="9" t="str">
        <f>IF(COUNTIF(DATOS_LIMPIOS_ELECT[[#This Row],[ID_Cliente]:[Puede_Pagar_Solar]],NA()),"NO VALIDO","VALIDO")</f>
        <v>VALIDO</v>
      </c>
    </row>
    <row r="399" spans="1:9" hidden="1" x14ac:dyDescent="0.3">
      <c r="A399" s="1" t="s">
        <v>405</v>
      </c>
      <c r="B399" s="1" t="s">
        <v>460</v>
      </c>
      <c r="C399" s="10">
        <v>5096.7116222151808</v>
      </c>
      <c r="D399" s="9">
        <v>5</v>
      </c>
      <c r="E399" s="9" t="s">
        <v>463</v>
      </c>
      <c r="F399" s="10">
        <v>706.13335841153219</v>
      </c>
      <c r="G399" s="10">
        <v>3159961.2057734118</v>
      </c>
      <c r="H399" s="9" t="s">
        <v>467</v>
      </c>
      <c r="I399" s="9" t="str">
        <f>IF(COUNTIF(DATOS_LIMPIOS_ELECT[[#This Row],[ID_Cliente]:[Puede_Pagar_Solar]],NA()),"NO VALIDO","VALIDO")</f>
        <v>VALIDO</v>
      </c>
    </row>
    <row r="400" spans="1:9" hidden="1" x14ac:dyDescent="0.3">
      <c r="A400" s="1" t="s">
        <v>406</v>
      </c>
      <c r="B400" s="1" t="s">
        <v>460</v>
      </c>
      <c r="C400" s="10">
        <v>5073.5801139115356</v>
      </c>
      <c r="D400" s="9">
        <v>5</v>
      </c>
      <c r="E400" s="9" t="s">
        <v>462</v>
      </c>
      <c r="F400" s="10">
        <v>1142.32489670113</v>
      </c>
      <c r="G400" s="10">
        <v>3145619.6706251521</v>
      </c>
      <c r="H400" s="9" t="s">
        <v>467</v>
      </c>
      <c r="I400" s="9" t="str">
        <f>IF(COUNTIF(DATOS_LIMPIOS_ELECT[[#This Row],[ID_Cliente]:[Puede_Pagar_Solar]],NA()),"NO VALIDO","VALIDO")</f>
        <v>VALIDO</v>
      </c>
    </row>
    <row r="401" spans="1:9" hidden="1" x14ac:dyDescent="0.3">
      <c r="A401" s="1" t="s">
        <v>407</v>
      </c>
      <c r="B401" s="1" t="s">
        <v>460</v>
      </c>
      <c r="C401" s="10">
        <v>3003.1553109288939</v>
      </c>
      <c r="D401" s="9">
        <v>5</v>
      </c>
      <c r="E401" s="9" t="s">
        <v>462</v>
      </c>
      <c r="F401" s="10">
        <v>1269.5822653050541</v>
      </c>
      <c r="G401" s="10">
        <v>1861956.292775915</v>
      </c>
      <c r="H401" s="9" t="s">
        <v>467</v>
      </c>
      <c r="I401" s="9" t="str">
        <f>IF(COUNTIF(DATOS_LIMPIOS_ELECT[[#This Row],[ID_Cliente]:[Puede_Pagar_Solar]],NA()),"NO VALIDO","VALIDO")</f>
        <v>VALIDO</v>
      </c>
    </row>
    <row r="402" spans="1:9" hidden="1" x14ac:dyDescent="0.3">
      <c r="A402" s="1" t="s">
        <v>408</v>
      </c>
      <c r="B402" s="1" t="s">
        <v>460</v>
      </c>
      <c r="C402" s="10">
        <v>5968.8767386907166</v>
      </c>
      <c r="D402" s="9">
        <v>5</v>
      </c>
      <c r="E402" s="9" t="s">
        <v>462</v>
      </c>
      <c r="F402" s="10">
        <v>1543.577378294774</v>
      </c>
      <c r="G402" s="10">
        <v>3700703.5779882441</v>
      </c>
      <c r="H402" s="9" t="s">
        <v>467</v>
      </c>
      <c r="I402" s="9" t="str">
        <f>IF(COUNTIF(DATOS_LIMPIOS_ELECT[[#This Row],[ID_Cliente]:[Puede_Pagar_Solar]],NA()),"NO VALIDO","VALIDO")</f>
        <v>VALIDO</v>
      </c>
    </row>
    <row r="403" spans="1:9" hidden="1" x14ac:dyDescent="0.3">
      <c r="A403" s="1" t="s">
        <v>409</v>
      </c>
      <c r="B403" s="1" t="s">
        <v>460</v>
      </c>
      <c r="C403" s="10">
        <v>3936.310422647131</v>
      </c>
      <c r="D403" s="9">
        <v>4</v>
      </c>
      <c r="E403" s="9" t="s">
        <v>463</v>
      </c>
      <c r="F403" s="10">
        <v>1413.615156698673</v>
      </c>
      <c r="G403" s="10">
        <v>2440512.4620412211</v>
      </c>
      <c r="H403" s="9" t="s">
        <v>467</v>
      </c>
      <c r="I403" s="9" t="str">
        <f>IF(COUNTIF(DATOS_LIMPIOS_ELECT[[#This Row],[ID_Cliente]:[Puede_Pagar_Solar]],NA()),"NO VALIDO","VALIDO")</f>
        <v>VALIDO</v>
      </c>
    </row>
    <row r="404" spans="1:9" hidden="1" x14ac:dyDescent="0.3">
      <c r="A404" s="1" t="s">
        <v>410</v>
      </c>
      <c r="B404" s="1" t="s">
        <v>460</v>
      </c>
      <c r="C404" s="10">
        <v>7281.7582066471132</v>
      </c>
      <c r="D404" s="9">
        <v>5</v>
      </c>
      <c r="E404" s="9" t="s">
        <v>461</v>
      </c>
      <c r="F404" s="10">
        <v>1537.0700164816001</v>
      </c>
      <c r="G404" s="10">
        <v>4514690.0881212102</v>
      </c>
      <c r="H404" s="9" t="s">
        <v>467</v>
      </c>
      <c r="I404" s="9" t="str">
        <f>IF(COUNTIF(DATOS_LIMPIOS_ELECT[[#This Row],[ID_Cliente]:[Puede_Pagar_Solar]],NA()),"NO VALIDO","VALIDO")</f>
        <v>VALIDO</v>
      </c>
    </row>
    <row r="405" spans="1:9" hidden="1" x14ac:dyDescent="0.3">
      <c r="A405" s="1" t="s">
        <v>411</v>
      </c>
      <c r="B405" s="1" t="s">
        <v>460</v>
      </c>
      <c r="C405" s="10">
        <v>2698.552060423312</v>
      </c>
      <c r="D405" s="9">
        <v>5</v>
      </c>
      <c r="E405" s="9" t="s">
        <v>463</v>
      </c>
      <c r="F405" s="10">
        <v>1428.108812314792</v>
      </c>
      <c r="G405" s="10">
        <v>1673102.277462454</v>
      </c>
      <c r="H405" s="9" t="s">
        <v>467</v>
      </c>
      <c r="I405" s="9" t="str">
        <f>IF(COUNTIF(DATOS_LIMPIOS_ELECT[[#This Row],[ID_Cliente]:[Puede_Pagar_Solar]],NA()),"NO VALIDO","VALIDO")</f>
        <v>VALIDO</v>
      </c>
    </row>
    <row r="406" spans="1:9" hidden="1" x14ac:dyDescent="0.3">
      <c r="A406" s="1" t="s">
        <v>412</v>
      </c>
      <c r="B406" s="1" t="s">
        <v>460</v>
      </c>
      <c r="C406" s="10">
        <v>5705.9039011625673</v>
      </c>
      <c r="D406" s="9">
        <v>6</v>
      </c>
      <c r="E406" s="9" t="s">
        <v>461</v>
      </c>
      <c r="F406" s="10">
        <v>1382.528339127434</v>
      </c>
      <c r="G406" s="10">
        <v>3537660.418720792</v>
      </c>
      <c r="H406" s="9" t="s">
        <v>467</v>
      </c>
      <c r="I406" s="9" t="str">
        <f>IF(COUNTIF(DATOS_LIMPIOS_ELECT[[#This Row],[ID_Cliente]:[Puede_Pagar_Solar]],NA()),"NO VALIDO","VALIDO")</f>
        <v>VALIDO</v>
      </c>
    </row>
    <row r="407" spans="1:9" hidden="1" x14ac:dyDescent="0.3">
      <c r="A407" s="1" t="s">
        <v>413</v>
      </c>
      <c r="B407" s="1" t="s">
        <v>460</v>
      </c>
      <c r="C407" s="10">
        <v>5570.537795575874</v>
      </c>
      <c r="D407" s="9">
        <v>5</v>
      </c>
      <c r="E407" s="9" t="s">
        <v>461</v>
      </c>
      <c r="F407" s="10">
        <v>656.54468594132561</v>
      </c>
      <c r="G407" s="10">
        <v>3453733.433257042</v>
      </c>
      <c r="H407" s="9" t="s">
        <v>467</v>
      </c>
      <c r="I407" s="9" t="str">
        <f>IF(COUNTIF(DATOS_LIMPIOS_ELECT[[#This Row],[ID_Cliente]:[Puede_Pagar_Solar]],NA()),"NO VALIDO","VALIDO")</f>
        <v>VALIDO</v>
      </c>
    </row>
    <row r="408" spans="1:9" hidden="1" x14ac:dyDescent="0.3">
      <c r="A408" s="1" t="s">
        <v>414</v>
      </c>
      <c r="B408" s="1" t="s">
        <v>460</v>
      </c>
      <c r="C408" s="10">
        <v>5627.3099191318042</v>
      </c>
      <c r="D408" s="9">
        <v>5</v>
      </c>
      <c r="E408" s="9" t="s">
        <v>462</v>
      </c>
      <c r="F408" s="10">
        <v>1174.5460644926079</v>
      </c>
      <c r="G408" s="10">
        <v>3488932.149861719</v>
      </c>
      <c r="H408" s="9" t="s">
        <v>467</v>
      </c>
      <c r="I408" s="9" t="str">
        <f>IF(COUNTIF(DATOS_LIMPIOS_ELECT[[#This Row],[ID_Cliente]:[Puede_Pagar_Solar]],NA()),"NO VALIDO","VALIDO")</f>
        <v>VALIDO</v>
      </c>
    </row>
    <row r="409" spans="1:9" hidden="1" x14ac:dyDescent="0.3">
      <c r="A409" s="1" t="s">
        <v>415</v>
      </c>
      <c r="B409" s="1" t="s">
        <v>460</v>
      </c>
      <c r="C409" s="10">
        <v>7054.1614646361559</v>
      </c>
      <c r="D409" s="9">
        <v>5</v>
      </c>
      <c r="E409" s="9" t="s">
        <v>464</v>
      </c>
      <c r="F409" s="10">
        <v>1103.991955529965</v>
      </c>
      <c r="G409" s="10">
        <v>4373580.1080744164</v>
      </c>
      <c r="H409" s="9" t="s">
        <v>467</v>
      </c>
      <c r="I409" s="9" t="str">
        <f>IF(COUNTIF(DATOS_LIMPIOS_ELECT[[#This Row],[ID_Cliente]:[Puede_Pagar_Solar]],NA()),"NO VALIDO","VALIDO")</f>
        <v>VALIDO</v>
      </c>
    </row>
    <row r="410" spans="1:9" hidden="1" x14ac:dyDescent="0.3">
      <c r="A410" s="1" t="s">
        <v>416</v>
      </c>
      <c r="B410" s="1" t="s">
        <v>460</v>
      </c>
      <c r="C410" s="10">
        <v>5686.3060192223456</v>
      </c>
      <c r="D410" s="9">
        <v>5</v>
      </c>
      <c r="E410" s="9" t="s">
        <v>464</v>
      </c>
      <c r="F410" s="10">
        <v>901.60077241975114</v>
      </c>
      <c r="G410" s="10">
        <v>3525509.7319178539</v>
      </c>
      <c r="H410" s="9" t="s">
        <v>467</v>
      </c>
      <c r="I410" s="9" t="str">
        <f>IF(COUNTIF(DATOS_LIMPIOS_ELECT[[#This Row],[ID_Cliente]:[Puede_Pagar_Solar]],NA()),"NO VALIDO","VALIDO")</f>
        <v>VALIDO</v>
      </c>
    </row>
    <row r="411" spans="1:9" hidden="1" x14ac:dyDescent="0.3">
      <c r="A411" s="1" t="s">
        <v>417</v>
      </c>
      <c r="B411" s="1" t="s">
        <v>460</v>
      </c>
      <c r="C411" s="10">
        <v>3508.8406504367108</v>
      </c>
      <c r="D411" s="9">
        <v>5</v>
      </c>
      <c r="E411" s="9" t="s">
        <v>461</v>
      </c>
      <c r="F411" s="10">
        <v>1192.265250711094</v>
      </c>
      <c r="G411" s="10">
        <v>2175481.2032707608</v>
      </c>
      <c r="H411" s="9" t="s">
        <v>467</v>
      </c>
      <c r="I411" s="9" t="str">
        <f>IF(COUNTIF(DATOS_LIMPIOS_ELECT[[#This Row],[ID_Cliente]:[Puede_Pagar_Solar]],NA()),"NO VALIDO","VALIDO")</f>
        <v>VALIDO</v>
      </c>
    </row>
    <row r="412" spans="1:9" hidden="1" x14ac:dyDescent="0.3">
      <c r="A412" s="1" t="s">
        <v>418</v>
      </c>
      <c r="B412" s="1" t="s">
        <v>460</v>
      </c>
      <c r="C412" s="10">
        <v>3210.4100676346452</v>
      </c>
      <c r="D412" s="9">
        <v>5</v>
      </c>
      <c r="E412" s="9" t="s">
        <v>463</v>
      </c>
      <c r="F412" s="10">
        <v>1189.9778718358621</v>
      </c>
      <c r="G412" s="10">
        <v>1990454.2419334799</v>
      </c>
      <c r="H412" s="9" t="s">
        <v>467</v>
      </c>
      <c r="I412" s="9" t="str">
        <f>IF(COUNTIF(DATOS_LIMPIOS_ELECT[[#This Row],[ID_Cliente]:[Puede_Pagar_Solar]],NA()),"NO VALIDO","VALIDO")</f>
        <v>VALIDO</v>
      </c>
    </row>
    <row r="413" spans="1:9" hidden="1" x14ac:dyDescent="0.3">
      <c r="A413" s="1" t="s">
        <v>419</v>
      </c>
      <c r="B413" s="1" t="s">
        <v>460</v>
      </c>
      <c r="C413" s="10">
        <v>6637.3271364709954</v>
      </c>
      <c r="D413" s="9">
        <v>5</v>
      </c>
      <c r="E413" s="9" t="s">
        <v>461</v>
      </c>
      <c r="F413" s="10">
        <v>1333.2535197877851</v>
      </c>
      <c r="G413" s="10">
        <v>4115142.8246120168</v>
      </c>
      <c r="H413" s="9" t="s">
        <v>467</v>
      </c>
      <c r="I413" s="9" t="str">
        <f>IF(COUNTIF(DATOS_LIMPIOS_ELECT[[#This Row],[ID_Cliente]:[Puede_Pagar_Solar]],NA()),"NO VALIDO","VALIDO")</f>
        <v>VALIDO</v>
      </c>
    </row>
    <row r="414" spans="1:9" hidden="1" x14ac:dyDescent="0.3">
      <c r="A414" s="1" t="s">
        <v>420</v>
      </c>
      <c r="B414" s="1" t="s">
        <v>460</v>
      </c>
      <c r="C414" s="10">
        <v>7206.755491240413</v>
      </c>
      <c r="D414" s="9">
        <v>6</v>
      </c>
      <c r="E414" s="9" t="s">
        <v>465</v>
      </c>
      <c r="F414" s="10">
        <v>1147.669080712034</v>
      </c>
      <c r="G414" s="10">
        <v>4468188.4045690559</v>
      </c>
      <c r="H414" s="9" t="s">
        <v>467</v>
      </c>
      <c r="I414" s="9" t="str">
        <f>IF(COUNTIF(DATOS_LIMPIOS_ELECT[[#This Row],[ID_Cliente]:[Puede_Pagar_Solar]],NA()),"NO VALIDO","VALIDO")</f>
        <v>VALIDO</v>
      </c>
    </row>
    <row r="415" spans="1:9" hidden="1" x14ac:dyDescent="0.3">
      <c r="A415" s="1" t="s">
        <v>421</v>
      </c>
      <c r="B415" s="1" t="s">
        <v>460</v>
      </c>
      <c r="C415" s="10">
        <v>5437.1748848177094</v>
      </c>
      <c r="D415" s="9">
        <v>6</v>
      </c>
      <c r="E415" s="9" t="s">
        <v>464</v>
      </c>
      <c r="F415" s="10">
        <v>1017.329509049055</v>
      </c>
      <c r="G415" s="10">
        <v>3371048.4285869799</v>
      </c>
      <c r="H415" s="9" t="s">
        <v>467</v>
      </c>
      <c r="I415" s="9" t="str">
        <f>IF(COUNTIF(DATOS_LIMPIOS_ELECT[[#This Row],[ID_Cliente]:[Puede_Pagar_Solar]],NA()),"NO VALIDO","VALIDO")</f>
        <v>VALIDO</v>
      </c>
    </row>
    <row r="416" spans="1:9" hidden="1" x14ac:dyDescent="0.3">
      <c r="A416" s="1" t="s">
        <v>422</v>
      </c>
      <c r="B416" s="1" t="s">
        <v>460</v>
      </c>
      <c r="C416" s="10">
        <v>2601.2952703294809</v>
      </c>
      <c r="D416" s="9">
        <v>6</v>
      </c>
      <c r="E416" s="9" t="s">
        <v>464</v>
      </c>
      <c r="F416" s="10">
        <v>1098.319229238354</v>
      </c>
      <c r="G416" s="10">
        <v>1612803.067604278</v>
      </c>
      <c r="H416" s="9" t="s">
        <v>467</v>
      </c>
      <c r="I416" s="9" t="str">
        <f>IF(COUNTIF(DATOS_LIMPIOS_ELECT[[#This Row],[ID_Cliente]:[Puede_Pagar_Solar]],NA()),"NO VALIDO","VALIDO")</f>
        <v>VALIDO</v>
      </c>
    </row>
    <row r="417" spans="1:9" hidden="1" x14ac:dyDescent="0.3">
      <c r="A417" s="1" t="s">
        <v>423</v>
      </c>
      <c r="B417" s="1" t="s">
        <v>460</v>
      </c>
      <c r="C417" s="10">
        <v>6213.3938007069473</v>
      </c>
      <c r="D417" s="9">
        <v>6</v>
      </c>
      <c r="E417" s="9" t="s">
        <v>464</v>
      </c>
      <c r="F417" s="10">
        <v>1022.386862541262</v>
      </c>
      <c r="G417" s="10">
        <v>3852304.1564383069</v>
      </c>
      <c r="H417" s="9" t="s">
        <v>467</v>
      </c>
      <c r="I417" s="9" t="str">
        <f>IF(COUNTIF(DATOS_LIMPIOS_ELECT[[#This Row],[ID_Cliente]:[Puede_Pagar_Solar]],NA()),"NO VALIDO","VALIDO")</f>
        <v>VALIDO</v>
      </c>
    </row>
    <row r="418" spans="1:9" hidden="1" x14ac:dyDescent="0.3">
      <c r="A418" s="1" t="s">
        <v>424</v>
      </c>
      <c r="B418" s="1" t="s">
        <v>460</v>
      </c>
      <c r="C418" s="10">
        <v>3576.9172656183118</v>
      </c>
      <c r="D418" s="9">
        <v>5</v>
      </c>
      <c r="E418" s="9" t="s">
        <v>465</v>
      </c>
      <c r="F418" s="10">
        <v>659.53863456184229</v>
      </c>
      <c r="G418" s="10">
        <v>2217688.7046833532</v>
      </c>
      <c r="H418" s="9" t="s">
        <v>467</v>
      </c>
      <c r="I418" s="9" t="str">
        <f>IF(COUNTIF(DATOS_LIMPIOS_ELECT[[#This Row],[ID_Cliente]:[Puede_Pagar_Solar]],NA()),"NO VALIDO","VALIDO")</f>
        <v>VALIDO</v>
      </c>
    </row>
    <row r="419" spans="1:9" hidden="1" x14ac:dyDescent="0.3">
      <c r="A419" s="1" t="s">
        <v>425</v>
      </c>
      <c r="B419" s="1" t="s">
        <v>460</v>
      </c>
      <c r="C419" s="10">
        <v>5048.0062235986497</v>
      </c>
      <c r="D419" s="9">
        <v>4</v>
      </c>
      <c r="E419" s="9" t="s">
        <v>463</v>
      </c>
      <c r="F419" s="10">
        <v>1011.645532413454</v>
      </c>
      <c r="G419" s="10">
        <v>3129763.8586311629</v>
      </c>
      <c r="H419" s="9" t="s">
        <v>467</v>
      </c>
      <c r="I419" s="9" t="str">
        <f>IF(COUNTIF(DATOS_LIMPIOS_ELECT[[#This Row],[ID_Cliente]:[Puede_Pagar_Solar]],NA()),"NO VALIDO","VALIDO")</f>
        <v>VALIDO</v>
      </c>
    </row>
    <row r="420" spans="1:9" hidden="1" x14ac:dyDescent="0.3">
      <c r="A420" s="1" t="s">
        <v>426</v>
      </c>
      <c r="B420" s="1" t="s">
        <v>460</v>
      </c>
      <c r="C420" s="10">
        <v>8020.0808712899343</v>
      </c>
      <c r="D420" s="9">
        <v>4</v>
      </c>
      <c r="E420" s="9" t="s">
        <v>465</v>
      </c>
      <c r="F420" s="10">
        <v>1234.133832770684</v>
      </c>
      <c r="G420" s="10">
        <v>4972450.140199759</v>
      </c>
      <c r="H420" s="9" t="s">
        <v>467</v>
      </c>
      <c r="I420" s="9" t="str">
        <f>IF(COUNTIF(DATOS_LIMPIOS_ELECT[[#This Row],[ID_Cliente]:[Puede_Pagar_Solar]],NA()),"NO VALIDO","VALIDO")</f>
        <v>VALIDO</v>
      </c>
    </row>
    <row r="421" spans="1:9" hidden="1" x14ac:dyDescent="0.3">
      <c r="A421" s="1" t="s">
        <v>427</v>
      </c>
      <c r="B421" s="1" t="s">
        <v>460</v>
      </c>
      <c r="C421" s="10">
        <v>6189.5845709861442</v>
      </c>
      <c r="D421" s="9">
        <v>6</v>
      </c>
      <c r="E421" s="9" t="s">
        <v>462</v>
      </c>
      <c r="F421" s="10">
        <v>1506.938064954825</v>
      </c>
      <c r="G421" s="10">
        <v>3837542.43401141</v>
      </c>
      <c r="H421" s="9" t="s">
        <v>467</v>
      </c>
      <c r="I421" s="9" t="str">
        <f>IF(COUNTIF(DATOS_LIMPIOS_ELECT[[#This Row],[ID_Cliente]:[Puede_Pagar_Solar]],NA()),"NO VALIDO","VALIDO")</f>
        <v>VALIDO</v>
      </c>
    </row>
    <row r="422" spans="1:9" hidden="1" x14ac:dyDescent="0.3">
      <c r="A422" s="1" t="s">
        <v>428</v>
      </c>
      <c r="B422" s="1" t="s">
        <v>460</v>
      </c>
      <c r="C422" s="10">
        <v>3796.260900182529</v>
      </c>
      <c r="D422" s="9">
        <v>5</v>
      </c>
      <c r="E422" s="9" t="s">
        <v>462</v>
      </c>
      <c r="F422" s="10">
        <v>1524.7028312117629</v>
      </c>
      <c r="G422" s="10">
        <v>2353681.7581131682</v>
      </c>
      <c r="H422" s="9" t="s">
        <v>467</v>
      </c>
      <c r="I422" s="9" t="str">
        <f>IF(COUNTIF(DATOS_LIMPIOS_ELECT[[#This Row],[ID_Cliente]:[Puede_Pagar_Solar]],NA()),"NO VALIDO","VALIDO")</f>
        <v>VALIDO</v>
      </c>
    </row>
    <row r="423" spans="1:9" hidden="1" x14ac:dyDescent="0.3">
      <c r="A423" s="1" t="s">
        <v>429</v>
      </c>
      <c r="B423" s="1" t="s">
        <v>460</v>
      </c>
      <c r="C423" s="10">
        <v>4083.6651626471162</v>
      </c>
      <c r="D423" s="9">
        <v>5</v>
      </c>
      <c r="E423" s="9" t="s">
        <v>461</v>
      </c>
      <c r="F423" s="10">
        <v>1498.632968626611</v>
      </c>
      <c r="G423" s="10">
        <v>2531872.4008412119</v>
      </c>
      <c r="H423" s="9" t="s">
        <v>467</v>
      </c>
      <c r="I423" s="9" t="str">
        <f>IF(COUNTIF(DATOS_LIMPIOS_ELECT[[#This Row],[ID_Cliente]:[Puede_Pagar_Solar]],NA()),"NO VALIDO","VALIDO")</f>
        <v>VALIDO</v>
      </c>
    </row>
    <row r="424" spans="1:9" hidden="1" x14ac:dyDescent="0.3">
      <c r="A424" s="1" t="s">
        <v>430</v>
      </c>
      <c r="B424" s="1" t="s">
        <v>460</v>
      </c>
      <c r="C424" s="10">
        <v>6778.5562319944956</v>
      </c>
      <c r="D424" s="9">
        <v>5</v>
      </c>
      <c r="E424" s="9" t="s">
        <v>463</v>
      </c>
      <c r="F424" s="10">
        <v>1379.738327666267</v>
      </c>
      <c r="G424" s="10">
        <v>4202704.8638365874</v>
      </c>
      <c r="H424" s="9" t="s">
        <v>467</v>
      </c>
      <c r="I424" s="9" t="str">
        <f>IF(COUNTIF(DATOS_LIMPIOS_ELECT[[#This Row],[ID_Cliente]:[Puede_Pagar_Solar]],NA()),"NO VALIDO","VALIDO")</f>
        <v>VALIDO</v>
      </c>
    </row>
    <row r="425" spans="1:9" hidden="1" x14ac:dyDescent="0.3">
      <c r="A425" s="1" t="s">
        <v>431</v>
      </c>
      <c r="B425" s="1" t="s">
        <v>460</v>
      </c>
      <c r="C425" s="10">
        <v>5261.0278349309056</v>
      </c>
      <c r="D425" s="9">
        <v>5</v>
      </c>
      <c r="E425" s="9" t="s">
        <v>465</v>
      </c>
      <c r="F425" s="10">
        <v>1261.4334957303381</v>
      </c>
      <c r="G425" s="10">
        <v>3261837.257657161</v>
      </c>
      <c r="H425" s="9" t="s">
        <v>467</v>
      </c>
      <c r="I425" s="9" t="str">
        <f>IF(COUNTIF(DATOS_LIMPIOS_ELECT[[#This Row],[ID_Cliente]:[Puede_Pagar_Solar]],NA()),"NO VALIDO","VALIDO")</f>
        <v>VALIDO</v>
      </c>
    </row>
    <row r="426" spans="1:9" hidden="1" x14ac:dyDescent="0.3">
      <c r="A426" s="1" t="s">
        <v>432</v>
      </c>
      <c r="B426" s="1" t="s">
        <v>460</v>
      </c>
      <c r="C426" s="10">
        <v>3121.116481451756</v>
      </c>
      <c r="D426" s="9">
        <v>4</v>
      </c>
      <c r="E426" s="9" t="s">
        <v>463</v>
      </c>
      <c r="F426" s="10">
        <v>1074.3843782723461</v>
      </c>
      <c r="G426" s="10">
        <v>1935092.2185000889</v>
      </c>
      <c r="H426" s="9" t="s">
        <v>467</v>
      </c>
      <c r="I426" s="9" t="str">
        <f>IF(COUNTIF(DATOS_LIMPIOS_ELECT[[#This Row],[ID_Cliente]:[Puede_Pagar_Solar]],NA()),"NO VALIDO","VALIDO")</f>
        <v>VALIDO</v>
      </c>
    </row>
    <row r="427" spans="1:9" hidden="1" x14ac:dyDescent="0.3">
      <c r="A427" s="1" t="s">
        <v>433</v>
      </c>
      <c r="B427" s="1" t="s">
        <v>460</v>
      </c>
      <c r="C427" s="10">
        <v>5962.5311557319746</v>
      </c>
      <c r="D427" s="9">
        <v>5</v>
      </c>
      <c r="E427" s="9" t="s">
        <v>464</v>
      </c>
      <c r="F427" s="10">
        <v>1506.156771806583</v>
      </c>
      <c r="G427" s="10">
        <v>3696769.3165538241</v>
      </c>
      <c r="H427" s="9" t="s">
        <v>467</v>
      </c>
      <c r="I427" s="9" t="str">
        <f>IF(COUNTIF(DATOS_LIMPIOS_ELECT[[#This Row],[ID_Cliente]:[Puede_Pagar_Solar]],NA()),"NO VALIDO","VALIDO")</f>
        <v>VALIDO</v>
      </c>
    </row>
    <row r="428" spans="1:9" hidden="1" x14ac:dyDescent="0.3">
      <c r="A428" s="1" t="s">
        <v>434</v>
      </c>
      <c r="B428" s="1" t="s">
        <v>460</v>
      </c>
      <c r="C428" s="10">
        <v>3828.4693561026638</v>
      </c>
      <c r="D428" s="9">
        <v>5</v>
      </c>
      <c r="E428" s="9" t="s">
        <v>464</v>
      </c>
      <c r="F428" s="10">
        <v>1107.37342457762</v>
      </c>
      <c r="G428" s="10">
        <v>2373651.0007836521</v>
      </c>
      <c r="H428" s="9" t="s">
        <v>467</v>
      </c>
      <c r="I428" s="9" t="str">
        <f>IF(COUNTIF(DATOS_LIMPIOS_ELECT[[#This Row],[ID_Cliente]:[Puede_Pagar_Solar]],NA()),"NO VALIDO","VALIDO")</f>
        <v>VALIDO</v>
      </c>
    </row>
    <row r="429" spans="1:9" hidden="1" x14ac:dyDescent="0.3">
      <c r="A429" s="1" t="s">
        <v>435</v>
      </c>
      <c r="B429" s="1" t="s">
        <v>460</v>
      </c>
      <c r="C429" s="10">
        <v>7183.4280351216748</v>
      </c>
      <c r="D429" s="9">
        <v>6</v>
      </c>
      <c r="E429" s="9" t="s">
        <v>463</v>
      </c>
      <c r="F429" s="10">
        <v>1649.81789375475</v>
      </c>
      <c r="G429" s="10">
        <v>4453725.3817754388</v>
      </c>
      <c r="H429" s="9" t="s">
        <v>467</v>
      </c>
      <c r="I429" s="9" t="str">
        <f>IF(COUNTIF(DATOS_LIMPIOS_ELECT[[#This Row],[ID_Cliente]:[Puede_Pagar_Solar]],NA()),"NO VALIDO","VALIDO")</f>
        <v>VALIDO</v>
      </c>
    </row>
    <row r="430" spans="1:9" hidden="1" x14ac:dyDescent="0.3">
      <c r="A430" s="1" t="s">
        <v>436</v>
      </c>
      <c r="B430" s="1" t="s">
        <v>460</v>
      </c>
      <c r="C430" s="10">
        <v>5344.9316717633183</v>
      </c>
      <c r="D430" s="9">
        <v>4</v>
      </c>
      <c r="E430" s="9" t="s">
        <v>462</v>
      </c>
      <c r="F430" s="10">
        <v>972.92446725854859</v>
      </c>
      <c r="G430" s="10">
        <v>3313857.6364932568</v>
      </c>
      <c r="H430" s="9" t="s">
        <v>467</v>
      </c>
      <c r="I430" s="9" t="str">
        <f>IF(COUNTIF(DATOS_LIMPIOS_ELECT[[#This Row],[ID_Cliente]:[Puede_Pagar_Solar]],NA()),"NO VALIDO","VALIDO")</f>
        <v>VALIDO</v>
      </c>
    </row>
    <row r="431" spans="1:9" hidden="1" x14ac:dyDescent="0.3">
      <c r="A431" s="1" t="s">
        <v>437</v>
      </c>
      <c r="B431" s="1" t="s">
        <v>460</v>
      </c>
      <c r="C431" s="10">
        <v>1751.532157393814</v>
      </c>
      <c r="D431" s="9">
        <v>4</v>
      </c>
      <c r="E431" s="9" t="s">
        <v>463</v>
      </c>
      <c r="F431" s="10">
        <v>1443.5655555322021</v>
      </c>
      <c r="G431" s="10">
        <v>1085949.937584165</v>
      </c>
      <c r="H431" s="9" t="s">
        <v>467</v>
      </c>
      <c r="I431" s="9" t="str">
        <f>IF(COUNTIF(DATOS_LIMPIOS_ELECT[[#This Row],[ID_Cliente]:[Puede_Pagar_Solar]],NA()),"NO VALIDO","VALIDO")</f>
        <v>VALIDO</v>
      </c>
    </row>
    <row r="432" spans="1:9" hidden="1" x14ac:dyDescent="0.3">
      <c r="A432" s="1" t="s">
        <v>438</v>
      </c>
      <c r="B432" s="1" t="s">
        <v>460</v>
      </c>
      <c r="C432" s="10">
        <v>4274.2833026883554</v>
      </c>
      <c r="D432" s="9">
        <v>4</v>
      </c>
      <c r="E432" s="9" t="s">
        <v>465</v>
      </c>
      <c r="F432" s="10">
        <v>1117.1359255688401</v>
      </c>
      <c r="G432" s="10">
        <v>2650055.6476667798</v>
      </c>
      <c r="H432" s="9" t="s">
        <v>467</v>
      </c>
      <c r="I432" s="9" t="str">
        <f>IF(COUNTIF(DATOS_LIMPIOS_ELECT[[#This Row],[ID_Cliente]:[Puede_Pagar_Solar]],NA()),"NO VALIDO","VALIDO")</f>
        <v>VALIDO</v>
      </c>
    </row>
    <row r="433" spans="1:9" hidden="1" x14ac:dyDescent="0.3">
      <c r="A433" s="1" t="s">
        <v>439</v>
      </c>
      <c r="B433" s="1" t="s">
        <v>460</v>
      </c>
      <c r="C433" s="10">
        <v>2989.1702299942581</v>
      </c>
      <c r="D433" s="9">
        <v>6</v>
      </c>
      <c r="E433" s="9" t="s">
        <v>465</v>
      </c>
      <c r="F433" s="10">
        <v>1428.250055068575</v>
      </c>
      <c r="G433" s="10">
        <v>1853285.5425964401</v>
      </c>
      <c r="H433" s="9" t="s">
        <v>467</v>
      </c>
      <c r="I433" s="9" t="str">
        <f>IF(COUNTIF(DATOS_LIMPIOS_ELECT[[#This Row],[ID_Cliente]:[Puede_Pagar_Solar]],NA()),"NO VALIDO","VALIDO")</f>
        <v>VALIDO</v>
      </c>
    </row>
    <row r="434" spans="1:9" hidden="1" x14ac:dyDescent="0.3">
      <c r="A434" s="1" t="s">
        <v>440</v>
      </c>
      <c r="B434" s="1" t="s">
        <v>460</v>
      </c>
      <c r="C434" s="10">
        <v>5453.5006126450007</v>
      </c>
      <c r="D434" s="9">
        <v>5</v>
      </c>
      <c r="E434" s="9" t="s">
        <v>461</v>
      </c>
      <c r="F434" s="10">
        <v>785.18884540271245</v>
      </c>
      <c r="G434" s="10">
        <v>3381170.3798398999</v>
      </c>
      <c r="H434" s="9" t="s">
        <v>467</v>
      </c>
      <c r="I434" s="9" t="str">
        <f>IF(COUNTIF(DATOS_LIMPIOS_ELECT[[#This Row],[ID_Cliente]:[Puede_Pagar_Solar]],NA()),"NO VALIDO","VALIDO")</f>
        <v>VALIDO</v>
      </c>
    </row>
    <row r="435" spans="1:9" hidden="1" x14ac:dyDescent="0.3">
      <c r="A435" s="1" t="s">
        <v>441</v>
      </c>
      <c r="B435" s="1" t="s">
        <v>460</v>
      </c>
      <c r="C435" s="10">
        <v>3059.662041249052</v>
      </c>
      <c r="D435" s="9">
        <v>4</v>
      </c>
      <c r="E435" s="9" t="s">
        <v>462</v>
      </c>
      <c r="F435" s="10">
        <v>1258.534386778324</v>
      </c>
      <c r="G435" s="10">
        <v>1896990.4655744131</v>
      </c>
      <c r="H435" s="9" t="s">
        <v>467</v>
      </c>
      <c r="I435" s="9" t="str">
        <f>IF(COUNTIF(DATOS_LIMPIOS_ELECT[[#This Row],[ID_Cliente]:[Puede_Pagar_Solar]],NA()),"NO VALIDO","VALIDO")</f>
        <v>VALIDO</v>
      </c>
    </row>
    <row r="436" spans="1:9" hidden="1" x14ac:dyDescent="0.3">
      <c r="A436" s="1" t="s">
        <v>442</v>
      </c>
      <c r="B436" s="1" t="s">
        <v>460</v>
      </c>
      <c r="C436" s="10">
        <v>5441.7871136807826</v>
      </c>
      <c r="D436" s="9">
        <v>6</v>
      </c>
      <c r="E436" s="9" t="s">
        <v>464</v>
      </c>
      <c r="F436" s="10">
        <v>770.62606646481004</v>
      </c>
      <c r="G436" s="10">
        <v>3373908.0104820859</v>
      </c>
      <c r="H436" s="9" t="s">
        <v>467</v>
      </c>
      <c r="I436" s="9" t="str">
        <f>IF(COUNTIF(DATOS_LIMPIOS_ELECT[[#This Row],[ID_Cliente]:[Puede_Pagar_Solar]],NA()),"NO VALIDO","VALIDO")</f>
        <v>VALIDO</v>
      </c>
    </row>
    <row r="437" spans="1:9" hidden="1" x14ac:dyDescent="0.3">
      <c r="A437" s="1" t="s">
        <v>443</v>
      </c>
      <c r="B437" s="1" t="s">
        <v>460</v>
      </c>
      <c r="C437" s="10">
        <v>5599.5319276289629</v>
      </c>
      <c r="D437" s="9">
        <v>6</v>
      </c>
      <c r="E437" s="9" t="s">
        <v>462</v>
      </c>
      <c r="F437" s="10">
        <v>1037.160776552043</v>
      </c>
      <c r="G437" s="10">
        <v>3471709.7951299571</v>
      </c>
      <c r="H437" s="9" t="s">
        <v>467</v>
      </c>
      <c r="I437" s="9" t="str">
        <f>IF(COUNTIF(DATOS_LIMPIOS_ELECT[[#This Row],[ID_Cliente]:[Puede_Pagar_Solar]],NA()),"NO VALIDO","VALIDO")</f>
        <v>VALIDO</v>
      </c>
    </row>
    <row r="438" spans="1:9" hidden="1" x14ac:dyDescent="0.3">
      <c r="A438" s="1" t="s">
        <v>444</v>
      </c>
      <c r="B438" s="1" t="s">
        <v>460</v>
      </c>
      <c r="C438" s="10">
        <v>4363.7014669578339</v>
      </c>
      <c r="D438" s="9">
        <v>5</v>
      </c>
      <c r="E438" s="9" t="s">
        <v>461</v>
      </c>
      <c r="F438" s="10">
        <v>964.96277139082167</v>
      </c>
      <c r="G438" s="10">
        <v>2705494.9095138572</v>
      </c>
      <c r="H438" s="9" t="s">
        <v>467</v>
      </c>
      <c r="I438" s="9" t="str">
        <f>IF(COUNTIF(DATOS_LIMPIOS_ELECT[[#This Row],[ID_Cliente]:[Puede_Pagar_Solar]],NA()),"NO VALIDO","VALIDO")</f>
        <v>VALIDO</v>
      </c>
    </row>
    <row r="439" spans="1:9" hidden="1" x14ac:dyDescent="0.3">
      <c r="A439" s="1" t="s">
        <v>445</v>
      </c>
      <c r="B439" s="1" t="s">
        <v>460</v>
      </c>
      <c r="C439" s="10">
        <v>5361.1297692328526</v>
      </c>
      <c r="D439" s="9">
        <v>5</v>
      </c>
      <c r="E439" s="9" t="s">
        <v>462</v>
      </c>
      <c r="F439" s="10">
        <v>1850.420778545099</v>
      </c>
      <c r="G439" s="10">
        <v>3323900.4569243691</v>
      </c>
      <c r="H439" s="9" t="s">
        <v>467</v>
      </c>
      <c r="I439" s="9" t="str">
        <f>IF(COUNTIF(DATOS_LIMPIOS_ELECT[[#This Row],[ID_Cliente]:[Puede_Pagar_Solar]],NA()),"NO VALIDO","VALIDO")</f>
        <v>VALIDO</v>
      </c>
    </row>
    <row r="440" spans="1:9" hidden="1" x14ac:dyDescent="0.3">
      <c r="A440" s="1" t="s">
        <v>446</v>
      </c>
      <c r="B440" s="1" t="s">
        <v>460</v>
      </c>
      <c r="C440" s="10">
        <v>6502.92840168765</v>
      </c>
      <c r="D440" s="9">
        <v>5</v>
      </c>
      <c r="E440" s="9" t="s">
        <v>464</v>
      </c>
      <c r="F440" s="10">
        <v>1251.2566717654699</v>
      </c>
      <c r="G440" s="10">
        <v>4031815.6090463428</v>
      </c>
      <c r="H440" s="9" t="s">
        <v>467</v>
      </c>
      <c r="I440" s="9" t="str">
        <f>IF(COUNTIF(DATOS_LIMPIOS_ELECT[[#This Row],[ID_Cliente]:[Puede_Pagar_Solar]],NA()),"NO VALIDO","VALIDO")</f>
        <v>VALIDO</v>
      </c>
    </row>
    <row r="441" spans="1:9" hidden="1" x14ac:dyDescent="0.3">
      <c r="A441" s="1" t="s">
        <v>447</v>
      </c>
      <c r="B441" s="1" t="s">
        <v>460</v>
      </c>
      <c r="C441" s="10">
        <v>6990.2141300629864</v>
      </c>
      <c r="D441" s="9">
        <v>6</v>
      </c>
      <c r="E441" s="9" t="s">
        <v>462</v>
      </c>
      <c r="F441" s="10">
        <v>1261.7566609012781</v>
      </c>
      <c r="G441" s="10">
        <v>4333932.7606390519</v>
      </c>
      <c r="H441" s="9" t="s">
        <v>467</v>
      </c>
      <c r="I441" s="9" t="str">
        <f>IF(COUNTIF(DATOS_LIMPIOS_ELECT[[#This Row],[ID_Cliente]:[Puede_Pagar_Solar]],NA()),"NO VALIDO","VALIDO")</f>
        <v>VALIDO</v>
      </c>
    </row>
    <row r="442" spans="1:9" hidden="1" x14ac:dyDescent="0.3">
      <c r="A442" s="1" t="s">
        <v>448</v>
      </c>
      <c r="B442" s="1" t="s">
        <v>460</v>
      </c>
      <c r="C442" s="10">
        <v>6931.9737107029077</v>
      </c>
      <c r="D442" s="9">
        <v>5</v>
      </c>
      <c r="E442" s="9" t="s">
        <v>464</v>
      </c>
      <c r="F442" s="10">
        <v>1094.2970097286141</v>
      </c>
      <c r="G442" s="10">
        <v>4297823.7006358029</v>
      </c>
      <c r="H442" s="9" t="s">
        <v>467</v>
      </c>
      <c r="I442" s="9" t="str">
        <f>IF(COUNTIF(DATOS_LIMPIOS_ELECT[[#This Row],[ID_Cliente]:[Puede_Pagar_Solar]],NA()),"NO VALIDO","VALIDO")</f>
        <v>VALIDO</v>
      </c>
    </row>
    <row r="443" spans="1:9" hidden="1" x14ac:dyDescent="0.3">
      <c r="A443" s="1" t="s">
        <v>449</v>
      </c>
      <c r="B443" s="1" t="s">
        <v>460</v>
      </c>
      <c r="C443" s="10">
        <v>6138.8164998797492</v>
      </c>
      <c r="D443" s="9">
        <v>5</v>
      </c>
      <c r="E443" s="9" t="s">
        <v>464</v>
      </c>
      <c r="F443" s="10">
        <v>1345.971573593828</v>
      </c>
      <c r="G443" s="10">
        <v>3806066.2299254439</v>
      </c>
      <c r="H443" s="9" t="s">
        <v>467</v>
      </c>
      <c r="I443" s="9" t="str">
        <f>IF(COUNTIF(DATOS_LIMPIOS_ELECT[[#This Row],[ID_Cliente]:[Puede_Pagar_Solar]],NA()),"NO VALIDO","VALIDO")</f>
        <v>VALIDO</v>
      </c>
    </row>
    <row r="444" spans="1:9" hidden="1" x14ac:dyDescent="0.3">
      <c r="A444" s="1" t="s">
        <v>450</v>
      </c>
      <c r="B444" s="1" t="s">
        <v>460</v>
      </c>
      <c r="C444" s="10">
        <v>6794.9472299684767</v>
      </c>
      <c r="D444" s="9">
        <v>5</v>
      </c>
      <c r="E444" s="9" t="s">
        <v>464</v>
      </c>
      <c r="F444" s="10">
        <v>1047.5542739201539</v>
      </c>
      <c r="G444" s="10">
        <v>4212867.2825804558</v>
      </c>
      <c r="H444" s="9" t="s">
        <v>467</v>
      </c>
      <c r="I444" s="9" t="str">
        <f>IF(COUNTIF(DATOS_LIMPIOS_ELECT[[#This Row],[ID_Cliente]:[Puede_Pagar_Solar]],NA()),"NO VALIDO","VALIDO")</f>
        <v>VALIDO</v>
      </c>
    </row>
    <row r="445" spans="1:9" hidden="1" x14ac:dyDescent="0.3">
      <c r="A445" s="1" t="s">
        <v>451</v>
      </c>
      <c r="B445" s="1" t="s">
        <v>460</v>
      </c>
      <c r="C445" s="10">
        <v>3822.6525303766398</v>
      </c>
      <c r="D445" s="9">
        <v>6</v>
      </c>
      <c r="E445" s="9" t="s">
        <v>465</v>
      </c>
      <c r="F445" s="10">
        <v>1362.070108460965</v>
      </c>
      <c r="G445" s="10">
        <v>2370044.5688335169</v>
      </c>
      <c r="H445" s="9" t="s">
        <v>467</v>
      </c>
      <c r="I445" s="9" t="str">
        <f>IF(COUNTIF(DATOS_LIMPIOS_ELECT[[#This Row],[ID_Cliente]:[Puede_Pagar_Solar]],NA()),"NO VALIDO","VALIDO")</f>
        <v>VALIDO</v>
      </c>
    </row>
    <row r="446" spans="1:9" hidden="1" x14ac:dyDescent="0.3">
      <c r="A446" s="1" t="s">
        <v>452</v>
      </c>
      <c r="B446" s="1" t="s">
        <v>460</v>
      </c>
      <c r="C446" s="10">
        <v>6689.5502914934086</v>
      </c>
      <c r="D446" s="9">
        <v>6</v>
      </c>
      <c r="E446" s="9" t="s">
        <v>462</v>
      </c>
      <c r="F446" s="10">
        <v>1396.008295116276</v>
      </c>
      <c r="G446" s="10">
        <v>4147521.180725913</v>
      </c>
      <c r="H446" s="9" t="s">
        <v>467</v>
      </c>
      <c r="I446" s="9" t="str">
        <f>IF(COUNTIF(DATOS_LIMPIOS_ELECT[[#This Row],[ID_Cliente]:[Puede_Pagar_Solar]],NA()),"NO VALIDO","VALIDO")</f>
        <v>VALIDO</v>
      </c>
    </row>
    <row r="447" spans="1:9" hidden="1" x14ac:dyDescent="0.3">
      <c r="A447" s="1" t="s">
        <v>453</v>
      </c>
      <c r="B447" s="1" t="s">
        <v>460</v>
      </c>
      <c r="C447" s="10">
        <v>7590.4457768501079</v>
      </c>
      <c r="D447" s="9">
        <v>6</v>
      </c>
      <c r="E447" s="9" t="s">
        <v>462</v>
      </c>
      <c r="F447" s="10">
        <v>1100.090953596349</v>
      </c>
      <c r="G447" s="10">
        <v>4706076.3816470671</v>
      </c>
      <c r="H447" s="9" t="s">
        <v>467</v>
      </c>
      <c r="I447" s="9" t="str">
        <f>IF(COUNTIF(DATOS_LIMPIOS_ELECT[[#This Row],[ID_Cliente]:[Puede_Pagar_Solar]],NA()),"NO VALIDO","VALIDO")</f>
        <v>VALIDO</v>
      </c>
    </row>
    <row r="448" spans="1:9" hidden="1" x14ac:dyDescent="0.3">
      <c r="A448" s="1" t="s">
        <v>454</v>
      </c>
      <c r="B448" s="1" t="s">
        <v>460</v>
      </c>
      <c r="C448" s="10">
        <v>5590.8679598542294</v>
      </c>
      <c r="D448" s="9">
        <v>4</v>
      </c>
      <c r="E448" s="9" t="s">
        <v>461</v>
      </c>
      <c r="F448" s="10">
        <v>981.24364808593873</v>
      </c>
      <c r="G448" s="10">
        <v>3466338.135109622</v>
      </c>
      <c r="H448" s="9" t="s">
        <v>467</v>
      </c>
      <c r="I448" s="9" t="str">
        <f>IF(COUNTIF(DATOS_LIMPIOS_ELECT[[#This Row],[ID_Cliente]:[Puede_Pagar_Solar]],NA()),"NO VALIDO","VALIDO")</f>
        <v>VALIDO</v>
      </c>
    </row>
    <row r="449" spans="1:9" hidden="1" x14ac:dyDescent="0.3">
      <c r="A449" s="1" t="s">
        <v>455</v>
      </c>
      <c r="B449" s="1" t="s">
        <v>460</v>
      </c>
      <c r="C449" s="10">
        <v>4375.7089959047889</v>
      </c>
      <c r="D449" s="9">
        <v>5</v>
      </c>
      <c r="E449" s="9" t="s">
        <v>463</v>
      </c>
      <c r="F449" s="10">
        <v>904.80448433741526</v>
      </c>
      <c r="G449" s="10">
        <v>2712939.5774609689</v>
      </c>
      <c r="H449" s="9" t="s">
        <v>467</v>
      </c>
      <c r="I449" s="9" t="str">
        <f>IF(COUNTIF(DATOS_LIMPIOS_ELECT[[#This Row],[ID_Cliente]:[Puede_Pagar_Solar]],NA()),"NO VALIDO","VALIDO")</f>
        <v>VALIDO</v>
      </c>
    </row>
    <row r="450" spans="1:9" hidden="1" x14ac:dyDescent="0.3">
      <c r="A450" s="1" t="s">
        <v>456</v>
      </c>
      <c r="B450" s="1" t="s">
        <v>460</v>
      </c>
      <c r="C450" s="10">
        <v>7688.2338661409494</v>
      </c>
      <c r="D450" s="9">
        <v>4</v>
      </c>
      <c r="E450" s="9" t="s">
        <v>464</v>
      </c>
      <c r="F450" s="10">
        <v>1220.2750610100049</v>
      </c>
      <c r="G450" s="10">
        <v>4766704.9970073877</v>
      </c>
      <c r="H450" s="9" t="s">
        <v>467</v>
      </c>
      <c r="I450" s="9" t="str">
        <f>IF(COUNTIF(DATOS_LIMPIOS_ELECT[[#This Row],[ID_Cliente]:[Puede_Pagar_Solar]],NA()),"NO VALIDO","VALIDO")</f>
        <v>VALIDO</v>
      </c>
    </row>
    <row r="451" spans="1:9" hidden="1" x14ac:dyDescent="0.3">
      <c r="A451" s="1" t="s">
        <v>457</v>
      </c>
      <c r="B451" s="1" t="s">
        <v>460</v>
      </c>
      <c r="C451" s="10">
        <v>7791.9733958545921</v>
      </c>
      <c r="D451" s="9">
        <v>5</v>
      </c>
      <c r="E451" s="9" t="s">
        <v>464</v>
      </c>
      <c r="F451" s="10">
        <v>1671.6536615223531</v>
      </c>
      <c r="G451" s="10">
        <v>4831023.5054298472</v>
      </c>
      <c r="H451" s="9" t="s">
        <v>467</v>
      </c>
      <c r="I451" s="9" t="str">
        <f>IF(COUNTIF(DATOS_LIMPIOS_ELECT[[#This Row],[ID_Cliente]:[Puede_Pagar_Solar]],NA()),"NO VALIDO","VALIDO")</f>
        <v>VALIDO</v>
      </c>
    </row>
    <row r="452" spans="1:9" hidden="1" x14ac:dyDescent="0.3">
      <c r="A452" s="1" t="s">
        <v>415</v>
      </c>
      <c r="B452" s="1" t="s">
        <v>460</v>
      </c>
      <c r="C452" s="10" t="e">
        <v>#N/A</v>
      </c>
      <c r="D452" s="9">
        <v>5</v>
      </c>
      <c r="E452" s="9" t="s">
        <v>464</v>
      </c>
      <c r="F452" s="10">
        <v>1103.991955529965</v>
      </c>
      <c r="G452" s="10" t="e">
        <v>#N/A</v>
      </c>
      <c r="H452" s="9" t="s">
        <v>467</v>
      </c>
      <c r="I452" s="9" t="str">
        <f>IF(COUNTIF(DATOS_LIMPIOS_ELECT[[#This Row],[ID_Cliente]:[Puede_Pagar_Solar]],NA()),"NO VALIDO","VALIDO")</f>
        <v>NO VALIDO</v>
      </c>
    </row>
    <row r="453" spans="1:9" hidden="1" x14ac:dyDescent="0.3">
      <c r="A453" s="1" t="s">
        <v>452</v>
      </c>
      <c r="B453" s="1" t="s">
        <v>460</v>
      </c>
      <c r="C453" s="10" t="e">
        <v>#N/A</v>
      </c>
      <c r="D453" s="9">
        <v>6</v>
      </c>
      <c r="E453" s="9" t="s">
        <v>462</v>
      </c>
      <c r="F453" s="10">
        <v>1396.008295116276</v>
      </c>
      <c r="G453" s="10" t="e">
        <v>#N/A</v>
      </c>
      <c r="H453" s="9" t="s">
        <v>467</v>
      </c>
      <c r="I453" s="9" t="str">
        <f>IF(COUNTIF(DATOS_LIMPIOS_ELECT[[#This Row],[ID_Cliente]:[Puede_Pagar_Solar]],NA()),"NO VALIDO","VALIDO")</f>
        <v>NO VALIDO</v>
      </c>
    </row>
    <row r="454" spans="1:9" hidden="1" x14ac:dyDescent="0.3">
      <c r="A454" s="1" t="s">
        <v>125</v>
      </c>
      <c r="B454" s="1" t="s">
        <v>458</v>
      </c>
      <c r="C454" s="10">
        <v>891.25509371025737</v>
      </c>
      <c r="D454" s="9">
        <v>2</v>
      </c>
      <c r="E454" s="9" t="s">
        <v>462</v>
      </c>
      <c r="F454" s="10">
        <v>93.593193383268371</v>
      </c>
      <c r="G454" s="10">
        <v>552578.15810035961</v>
      </c>
      <c r="H454" s="9" t="s">
        <v>466</v>
      </c>
      <c r="I454" s="9" t="str">
        <f>IF(COUNTIF(DATOS_LIMPIOS_ELECT[[#This Row],[ID_Cliente]:[Puede_Pagar_Solar]],NA()),"NO VALIDO","VALIDO")</f>
        <v>VALIDO</v>
      </c>
    </row>
    <row r="455" spans="1:9" hidden="1" x14ac:dyDescent="0.3">
      <c r="A455" s="1" t="s">
        <v>38</v>
      </c>
      <c r="B455" s="1" t="s">
        <v>458</v>
      </c>
      <c r="C455" s="10">
        <v>2190.629151368988</v>
      </c>
      <c r="D455" s="9">
        <v>4</v>
      </c>
      <c r="E455" s="9" t="s">
        <v>465</v>
      </c>
      <c r="F455" s="10">
        <v>50.729701037357628</v>
      </c>
      <c r="G455" s="10">
        <v>1358190.0738487721</v>
      </c>
      <c r="H455" s="9" t="s">
        <v>466</v>
      </c>
      <c r="I455" s="9" t="str">
        <f>IF(COUNTIF(DATOS_LIMPIOS_ELECT[[#This Row],[ID_Cliente]:[Puede_Pagar_Solar]],NA()),"NO VALIDO","VALIDO")</f>
        <v>VALIDO</v>
      </c>
    </row>
    <row r="456" spans="1:9" hidden="1" x14ac:dyDescent="0.3">
      <c r="A456" s="1" t="s">
        <v>423</v>
      </c>
      <c r="B456" s="1" t="s">
        <v>460</v>
      </c>
      <c r="C456" s="10" t="e">
        <v>#N/A</v>
      </c>
      <c r="D456" s="9">
        <v>6</v>
      </c>
      <c r="E456" s="9" t="s">
        <v>464</v>
      </c>
      <c r="F456" s="10">
        <v>1022.386862541262</v>
      </c>
      <c r="G456" s="10" t="e">
        <v>#N/A</v>
      </c>
      <c r="H456" s="9" t="s">
        <v>467</v>
      </c>
      <c r="I456" s="9" t="str">
        <f>IF(COUNTIF(DATOS_LIMPIOS_ELECT[[#This Row],[ID_Cliente]:[Puede_Pagar_Solar]],NA()),"NO VALIDO","VALIDO")</f>
        <v>NO VALIDO</v>
      </c>
    </row>
    <row r="457" spans="1:9" hidden="1" x14ac:dyDescent="0.3">
      <c r="A457" s="1" t="s">
        <v>315</v>
      </c>
      <c r="B457" s="1" t="s">
        <v>460</v>
      </c>
      <c r="C457" s="10">
        <v>5795</v>
      </c>
      <c r="D457" s="9">
        <v>5</v>
      </c>
      <c r="E457" s="9" t="s">
        <v>465</v>
      </c>
      <c r="F457" s="10">
        <v>1591.838250489852</v>
      </c>
      <c r="G457" s="10">
        <v>3592900</v>
      </c>
      <c r="H457" s="9" t="s">
        <v>467</v>
      </c>
      <c r="I457" s="9" t="str">
        <f>IF(COUNTIF(DATOS_LIMPIOS_ELECT[[#This Row],[ID_Cliente]:[Puede_Pagar_Solar]],NA()),"NO VALIDO","VALIDO")</f>
        <v>VALIDO</v>
      </c>
    </row>
    <row r="458" spans="1:9" x14ac:dyDescent="0.3">
      <c r="A458" s="1" t="s">
        <v>225</v>
      </c>
      <c r="B458" s="1" t="s">
        <v>459</v>
      </c>
      <c r="C458" s="10">
        <v>6631.43649069615</v>
      </c>
      <c r="D458" s="9">
        <v>5</v>
      </c>
      <c r="E458" s="9" t="s">
        <v>463</v>
      </c>
      <c r="F458" s="10">
        <v>266.54855727925832</v>
      </c>
      <c r="G458" s="10">
        <v>4111490.6242316128</v>
      </c>
      <c r="H458" s="9" t="s">
        <v>467</v>
      </c>
      <c r="I458" s="9" t="str">
        <f>IF(COUNTIF(DATOS_LIMPIOS_ELECT[[#This Row],[ID_Cliente]:[Puede_Pagar_Solar]],NA()),"NO VALIDO","VALIDO")</f>
        <v>VALIDO</v>
      </c>
    </row>
    <row r="459" spans="1:9" hidden="1" x14ac:dyDescent="0.3">
      <c r="A459" s="1" t="s">
        <v>58</v>
      </c>
      <c r="B459" s="1" t="s">
        <v>458</v>
      </c>
      <c r="C459" s="10">
        <v>931</v>
      </c>
      <c r="D459" s="9">
        <v>2</v>
      </c>
      <c r="E459" s="9" t="s">
        <v>463</v>
      </c>
      <c r="F459" s="10">
        <v>84.645073943220069</v>
      </c>
      <c r="G459" s="10">
        <v>577220</v>
      </c>
      <c r="H459" s="9" t="s">
        <v>466</v>
      </c>
      <c r="I459" s="9" t="str">
        <f>IF(COUNTIF(DATOS_LIMPIOS_ELECT[[#This Row],[ID_Cliente]:[Puede_Pagar_Solar]],NA()),"NO VALIDO","VALIDO")</f>
        <v>VALIDO</v>
      </c>
    </row>
    <row r="460" spans="1:9" hidden="1" x14ac:dyDescent="0.3">
      <c r="A460" s="1" t="s">
        <v>92</v>
      </c>
      <c r="B460" s="1" t="s">
        <v>458</v>
      </c>
      <c r="C460" s="10" t="e">
        <v>#N/A</v>
      </c>
      <c r="D460" s="9">
        <v>5</v>
      </c>
      <c r="E460" s="9" t="s">
        <v>463</v>
      </c>
      <c r="F460" s="10">
        <v>72.293728062764799</v>
      </c>
      <c r="G460" s="10" t="e">
        <v>#N/A</v>
      </c>
      <c r="H460" s="9" t="s">
        <v>466</v>
      </c>
      <c r="I460" s="9" t="str">
        <f>IF(COUNTIF(DATOS_LIMPIOS_ELECT[[#This Row],[ID_Cliente]:[Puede_Pagar_Solar]],NA()),"NO VALIDO","VALIDO")</f>
        <v>NO VALIDO</v>
      </c>
    </row>
    <row r="461" spans="1:9" hidden="1" x14ac:dyDescent="0.3">
      <c r="A461" s="1" t="s">
        <v>368</v>
      </c>
      <c r="B461" s="1" t="s">
        <v>460</v>
      </c>
      <c r="C461" s="10">
        <v>9814</v>
      </c>
      <c r="D461" s="9">
        <v>5</v>
      </c>
      <c r="E461" s="9" t="s">
        <v>465</v>
      </c>
      <c r="F461" s="10">
        <v>1328.385177040878</v>
      </c>
      <c r="G461" s="10">
        <v>6084680</v>
      </c>
      <c r="H461" s="9" t="s">
        <v>467</v>
      </c>
      <c r="I461" s="9" t="str">
        <f>IF(COUNTIF(DATOS_LIMPIOS_ELECT[[#This Row],[ID_Cliente]:[Puede_Pagar_Solar]],NA()),"NO VALIDO","VALIDO")</f>
        <v>VALIDO</v>
      </c>
    </row>
  </sheetData>
  <conditionalFormatting sqref="C2:C461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G2:G46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{2E14003D-FF4F-42D7-A269-B4C273211EC6}</x14:id>
        </ext>
      </extLs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>
    <oddHeader>&amp;LELABORADO POR:
RAÚL VICUÑA&amp;C&amp;A&amp;R&amp;D</oddHead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14003D-FF4F-42D7-A269-B4C273211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G2:G461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5FF9-3E52-415A-A2E9-29DAFF139E17}">
  <sheetPr>
    <pageSetUpPr fitToPage="1"/>
  </sheetPr>
  <dimension ref="A1:D30"/>
  <sheetViews>
    <sheetView workbookViewId="0">
      <selection activeCell="E7" sqref="E7"/>
    </sheetView>
  </sheetViews>
  <sheetFormatPr baseColWidth="10" defaultRowHeight="14.4" x14ac:dyDescent="0.3"/>
  <cols>
    <col min="1" max="1" width="12.77734375" customWidth="1"/>
    <col min="2" max="2" width="14.5546875" customWidth="1"/>
    <col min="3" max="3" width="14.44140625" customWidth="1"/>
    <col min="4" max="4" width="21.88671875" customWidth="1"/>
  </cols>
  <sheetData>
    <row r="1" spans="1:4" x14ac:dyDescent="0.3">
      <c r="A1" s="23" t="s">
        <v>481</v>
      </c>
    </row>
    <row r="2" spans="1:4" ht="43.2" x14ac:dyDescent="0.3">
      <c r="A2" s="4" t="s">
        <v>477</v>
      </c>
      <c r="B2" s="4" t="s">
        <v>2</v>
      </c>
      <c r="C2" s="4" t="s">
        <v>5</v>
      </c>
      <c r="D2" s="4" t="s">
        <v>6</v>
      </c>
    </row>
    <row r="3" spans="1:4" x14ac:dyDescent="0.3">
      <c r="A3" s="21" t="s">
        <v>478</v>
      </c>
      <c r="B3" s="12">
        <f>_xlfn.MINIFS(DATOS_LIMPIOS_ELECT[Consumo_kWh_Mensual],DATOS_LIMPIOS_ELECT[Validar],"VALIDO")</f>
        <v>51.248594409003488</v>
      </c>
      <c r="C3" s="12">
        <f>_xlfn.MINIFS(DATOS_LIMPIOS_ELECT[Area_m2],DATOS_LIMPIOS_ELECT[Validar],"VALIDO")</f>
        <v>39.553701336085297</v>
      </c>
      <c r="D3" s="12">
        <f>_xlfn.MINIFS(DATOS_LIMPIOS_ELECT[Factura_Mensual_COP],DATOS_LIMPIOS_ELECT[Validar],"VALIDO")</f>
        <v>31774.128533582159</v>
      </c>
    </row>
    <row r="4" spans="1:4" x14ac:dyDescent="0.3">
      <c r="A4" t="s">
        <v>479</v>
      </c>
      <c r="B4" s="22">
        <f>_xlfn.MAXIFS(DATOS_LIMPIOS_ELECT[Consumo_kWh_Mensual],DATOS_LIMPIOS_ELECT[Validar],"VALIDO")</f>
        <v>9814</v>
      </c>
      <c r="C4" s="22">
        <f>_xlfn.MAXIFS(DATOS_LIMPIOS_ELECT[Area_m2],DATOS_LIMPIOS_ELECT[Validar],"VALIDO")</f>
        <v>1850.420778545099</v>
      </c>
      <c r="D4" s="22">
        <f>_xlfn.MAXIFS(DATOS_LIMPIOS_ELECT[Factura_Mensual_COP],DATOS_LIMPIOS_ELECT[Validar],"VALIDO")</f>
        <v>6084680</v>
      </c>
    </row>
    <row r="5" spans="1:4" x14ac:dyDescent="0.3">
      <c r="A5" s="21" t="s">
        <v>480</v>
      </c>
      <c r="B5" s="12">
        <f>AVERAGEIFS(DATOS_LIMPIOS_ELECT[Consumo_kWh_Mensual],DATOS_LIMPIOS_ELECT[Validar],"VALIDO")</f>
        <v>2135.0942649824838</v>
      </c>
      <c r="C5" s="12">
        <f>AVERAGEIFS(DATOS_LIMPIOS_ELECT[Area_m2],DATOS_LIMPIOS_ELECT[Validar],"VALIDO")</f>
        <v>543.42632363487792</v>
      </c>
      <c r="D5" s="12">
        <f>AVERAGEIFS(DATOS_LIMPIOS_ELECT[Factura_Mensual_COP],DATOS_LIMPIOS_ELECT[Validar],"VALIDO")</f>
        <v>1323758.4442891397</v>
      </c>
    </row>
    <row r="7" spans="1:4" x14ac:dyDescent="0.3">
      <c r="A7" s="24" t="s">
        <v>483</v>
      </c>
    </row>
    <row r="8" spans="1:4" x14ac:dyDescent="0.3">
      <c r="A8" s="4" t="s">
        <v>1</v>
      </c>
      <c r="B8" s="4" t="s">
        <v>484</v>
      </c>
    </row>
    <row r="9" spans="1:4" x14ac:dyDescent="0.3">
      <c r="A9" s="11" t="s">
        <v>458</v>
      </c>
      <c r="B9" s="9">
        <f>COUNTIFS(DATOS_LIMPIOS_ELECT[Sector],'Estadistica Descriptiva'!A9,DATOS_LIMPIOS_ELECT[Validar],"VALIDO")</f>
        <v>153</v>
      </c>
    </row>
    <row r="10" spans="1:4" x14ac:dyDescent="0.3">
      <c r="A10" s="11" t="s">
        <v>459</v>
      </c>
      <c r="B10" s="9">
        <f>COUNTIFS(DATOS_LIMPIOS_ELECT[Sector],'Estadistica Descriptiva'!A10,DATOS_LIMPIOS_ELECT[Validar],"VALIDO")</f>
        <v>151</v>
      </c>
    </row>
    <row r="11" spans="1:4" x14ac:dyDescent="0.3">
      <c r="A11" s="11" t="s">
        <v>460</v>
      </c>
      <c r="B11" s="9">
        <f>COUNTIFS(DATOS_LIMPIOS_ELECT[Sector],'Estadistica Descriptiva'!A11,DATOS_LIMPIOS_ELECT[Validar],"VALIDO")</f>
        <v>152</v>
      </c>
    </row>
    <row r="13" spans="1:4" x14ac:dyDescent="0.3">
      <c r="A13" s="4" t="s">
        <v>4</v>
      </c>
      <c r="B13" s="25" t="s">
        <v>484</v>
      </c>
    </row>
    <row r="14" spans="1:4" x14ac:dyDescent="0.3">
      <c r="A14" t="s">
        <v>461</v>
      </c>
      <c r="B14" s="9">
        <f>COUNTIFS(DATOS_LIMPIOS_ELECT[Ciudad],'Estadistica Descriptiva'!A14,DATOS_LIMPIOS_ELECT[Validar],"VALIDO")</f>
        <v>88</v>
      </c>
    </row>
    <row r="15" spans="1:4" x14ac:dyDescent="0.3">
      <c r="A15" t="s">
        <v>462</v>
      </c>
      <c r="B15" s="9">
        <f>COUNTIFS(DATOS_LIMPIOS_ELECT[Ciudad],'Estadistica Descriptiva'!A15,DATOS_LIMPIOS_ELECT[Validar],"VALIDO")</f>
        <v>95</v>
      </c>
    </row>
    <row r="16" spans="1:4" x14ac:dyDescent="0.3">
      <c r="A16" t="s">
        <v>463</v>
      </c>
      <c r="B16" s="9">
        <f>COUNTIFS(DATOS_LIMPIOS_ELECT[Ciudad],'Estadistica Descriptiva'!A16,DATOS_LIMPIOS_ELECT[Validar],"VALIDO")</f>
        <v>79</v>
      </c>
    </row>
    <row r="17" spans="1:2" x14ac:dyDescent="0.3">
      <c r="A17" t="s">
        <v>464</v>
      </c>
      <c r="B17" s="9">
        <f>COUNTIFS(DATOS_LIMPIOS_ELECT[Ciudad],'Estadistica Descriptiva'!A17,DATOS_LIMPIOS_ELECT[Validar],"VALIDO")</f>
        <v>100</v>
      </c>
    </row>
    <row r="18" spans="1:2" x14ac:dyDescent="0.3">
      <c r="A18" t="s">
        <v>465</v>
      </c>
      <c r="B18" s="9">
        <f>COUNTIFS(DATOS_LIMPIOS_ELECT[Ciudad],'Estadistica Descriptiva'!A18,DATOS_LIMPIOS_ELECT[Validar],"VALIDO")</f>
        <v>94</v>
      </c>
    </row>
    <row r="20" spans="1:2" ht="28.8" x14ac:dyDescent="0.3">
      <c r="A20" s="4" t="s">
        <v>7</v>
      </c>
      <c r="B20" s="26" t="s">
        <v>484</v>
      </c>
    </row>
    <row r="21" spans="1:2" x14ac:dyDescent="0.3">
      <c r="A21" t="s">
        <v>467</v>
      </c>
      <c r="B21" s="9">
        <f>COUNTIFS(DATOS_LIMPIOS_ELECT[Puede_Pagar_Solar],'Estadistica Descriptiva'!A21,DATOS_LIMPIOS_ELECT[Validar],"VALIDO")</f>
        <v>316</v>
      </c>
    </row>
    <row r="22" spans="1:2" x14ac:dyDescent="0.3">
      <c r="A22" t="s">
        <v>466</v>
      </c>
      <c r="B22" s="9">
        <f>COUNTIFS(DATOS_LIMPIOS_ELECT[Puede_Pagar_Solar],'Estadistica Descriptiva'!A22,DATOS_LIMPIOS_ELECT[Validar],"VALIDO")</f>
        <v>140</v>
      </c>
    </row>
    <row r="24" spans="1:2" x14ac:dyDescent="0.3">
      <c r="A24" s="4" t="s">
        <v>3</v>
      </c>
      <c r="B24" s="25" t="s">
        <v>484</v>
      </c>
    </row>
    <row r="25" spans="1:2" x14ac:dyDescent="0.3">
      <c r="A25" s="9">
        <v>1</v>
      </c>
      <c r="B25" s="9">
        <f>COUNTIFS(DATOS_LIMPIOS_ELECT[Estrato],'Estadistica Descriptiva'!A25,DATOS_LIMPIOS_ELECT[Validar],"VALIDO")</f>
        <v>16</v>
      </c>
    </row>
    <row r="26" spans="1:2" x14ac:dyDescent="0.3">
      <c r="A26" s="9">
        <v>2</v>
      </c>
      <c r="B26" s="9">
        <f>COUNTIFS(DATOS_LIMPIOS_ELECT[Estrato],'Estadistica Descriptiva'!A26,DATOS_LIMPIOS_ELECT[Validar],"VALIDO")</f>
        <v>37</v>
      </c>
    </row>
    <row r="27" spans="1:2" x14ac:dyDescent="0.3">
      <c r="A27" s="9">
        <v>3</v>
      </c>
      <c r="B27" s="9">
        <f>COUNTIFS(DATOS_LIMPIOS_ELECT[Estrato],'Estadistica Descriptiva'!A27,DATOS_LIMPIOS_ELECT[Validar],"VALIDO")</f>
        <v>77</v>
      </c>
    </row>
    <row r="28" spans="1:2" x14ac:dyDescent="0.3">
      <c r="A28" s="9">
        <v>4</v>
      </c>
      <c r="B28" s="9">
        <f>COUNTIFS(DATOS_LIMPIOS_ELECT[Estrato],'Estadistica Descriptiva'!A28,DATOS_LIMPIOS_ELECT[Validar],"VALIDO")</f>
        <v>122</v>
      </c>
    </row>
    <row r="29" spans="1:2" x14ac:dyDescent="0.3">
      <c r="A29" s="9">
        <v>5</v>
      </c>
      <c r="B29" s="9">
        <f>COUNTIFS(DATOS_LIMPIOS_ELECT[Estrato],'Estadistica Descriptiva'!A29,DATOS_LIMPIOS_ELECT[Validar],"VALIDO")</f>
        <v>138</v>
      </c>
    </row>
    <row r="30" spans="1:2" x14ac:dyDescent="0.3">
      <c r="A30" s="9">
        <v>6</v>
      </c>
      <c r="B30" s="9">
        <f>COUNTIFS(DATOS_LIMPIOS_ELECT[Estrato],'Estadistica Descriptiva'!A30,DATOS_LIMPIOS_ELECT[Validar],"VALIDO")</f>
        <v>66</v>
      </c>
    </row>
  </sheetData>
  <sortState xmlns:xlrd2="http://schemas.microsoft.com/office/spreadsheetml/2017/richdata2" ref="A25:A30">
    <sortCondition ref="A25:A30"/>
  </sortState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&amp;LELABORADO POR:
RAÚL VICUÑA&amp;C&amp;A&amp;R&amp;D</oddHeader>
  </headerFooter>
  <drawing r:id="rId2"/>
  <tableParts count="5"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0776-8351-4487-8C5D-DBB85CAD70E4}">
  <sheetPr>
    <pageSetUpPr fitToPage="1"/>
  </sheetPr>
  <dimension ref="A1:C139"/>
  <sheetViews>
    <sheetView workbookViewId="0">
      <selection activeCell="K26" sqref="K26"/>
    </sheetView>
  </sheetViews>
  <sheetFormatPr baseColWidth="10" defaultRowHeight="14.4" x14ac:dyDescent="0.3"/>
  <cols>
    <col min="1" max="1" width="16.21875" bestFit="1" customWidth="1"/>
    <col min="2" max="2" width="27.109375" style="17" bestFit="1" customWidth="1"/>
    <col min="3" max="3" width="28.88671875" style="17" bestFit="1" customWidth="1"/>
  </cols>
  <sheetData>
    <row r="1" spans="1:3" x14ac:dyDescent="0.3">
      <c r="A1" s="13" t="s">
        <v>482</v>
      </c>
      <c r="B1" t="s">
        <v>488</v>
      </c>
    </row>
    <row r="3" spans="1:3" x14ac:dyDescent="0.3">
      <c r="A3" s="13" t="s">
        <v>485</v>
      </c>
      <c r="B3" t="s">
        <v>487</v>
      </c>
      <c r="C3" t="s">
        <v>486</v>
      </c>
    </row>
    <row r="4" spans="1:3" x14ac:dyDescent="0.3">
      <c r="A4" s="11" t="s">
        <v>466</v>
      </c>
      <c r="B4" s="19">
        <v>17004930.320888273</v>
      </c>
      <c r="C4" s="18">
        <v>27427.306969174635</v>
      </c>
    </row>
    <row r="5" spans="1:3" x14ac:dyDescent="0.3">
      <c r="A5" s="11" t="s">
        <v>467</v>
      </c>
      <c r="B5" s="19"/>
      <c r="C5" s="18"/>
    </row>
    <row r="6" spans="1:3" x14ac:dyDescent="0.3">
      <c r="A6" s="14" t="s">
        <v>464</v>
      </c>
      <c r="B6" s="19"/>
      <c r="C6" s="18"/>
    </row>
    <row r="7" spans="1:3" x14ac:dyDescent="0.3">
      <c r="A7" s="15" t="s">
        <v>459</v>
      </c>
      <c r="B7" s="19"/>
      <c r="C7" s="18"/>
    </row>
    <row r="8" spans="1:3" x14ac:dyDescent="0.3">
      <c r="A8" s="16">
        <v>3</v>
      </c>
      <c r="B8" s="19">
        <v>1353809.6269332222</v>
      </c>
      <c r="C8" s="18">
        <v>2183.563914408423</v>
      </c>
    </row>
    <row r="9" spans="1:3" x14ac:dyDescent="0.3">
      <c r="A9" s="16">
        <v>4</v>
      </c>
      <c r="B9" s="19">
        <v>7738739.2993395142</v>
      </c>
      <c r="C9" s="18">
        <v>12481.837579579864</v>
      </c>
    </row>
    <row r="10" spans="1:3" x14ac:dyDescent="0.3">
      <c r="A10" s="16">
        <v>5</v>
      </c>
      <c r="B10" s="19">
        <v>7209392.2894251682</v>
      </c>
      <c r="C10" s="18">
        <v>11628.052079718012</v>
      </c>
    </row>
    <row r="11" spans="1:3" x14ac:dyDescent="0.3">
      <c r="A11" s="16">
        <v>6</v>
      </c>
      <c r="B11" s="19">
        <v>2086581.8845735351</v>
      </c>
      <c r="C11" s="18">
        <v>3365.4546525379592</v>
      </c>
    </row>
    <row r="12" spans="1:3" x14ac:dyDescent="0.3">
      <c r="A12" s="15" t="s">
        <v>460</v>
      </c>
      <c r="B12" s="19"/>
      <c r="C12" s="18"/>
    </row>
    <row r="13" spans="1:3" x14ac:dyDescent="0.3">
      <c r="A13" s="16">
        <v>4</v>
      </c>
      <c r="B13" s="19">
        <v>16040472.956727657</v>
      </c>
      <c r="C13" s="18">
        <v>25871.730575367186</v>
      </c>
    </row>
    <row r="14" spans="1:3" x14ac:dyDescent="0.3">
      <c r="A14" s="16">
        <v>5</v>
      </c>
      <c r="B14" s="19">
        <v>60528921.594425894</v>
      </c>
      <c r="C14" s="18">
        <v>97627.292894235303</v>
      </c>
    </row>
    <row r="15" spans="1:3" x14ac:dyDescent="0.3">
      <c r="A15" s="16">
        <v>6</v>
      </c>
      <c r="B15" s="19">
        <v>38912376.129927628</v>
      </c>
      <c r="C15" s="18">
        <v>62761.896983754224</v>
      </c>
    </row>
    <row r="16" spans="1:3" x14ac:dyDescent="0.3">
      <c r="A16" s="15" t="s">
        <v>458</v>
      </c>
      <c r="B16" s="19"/>
      <c r="C16" s="18"/>
    </row>
    <row r="17" spans="1:3" x14ac:dyDescent="0.3">
      <c r="A17" s="16">
        <v>4</v>
      </c>
      <c r="B17" s="19">
        <v>171972.64257549911</v>
      </c>
      <c r="C17" s="18">
        <v>277.37522996048239</v>
      </c>
    </row>
    <row r="18" spans="1:3" x14ac:dyDescent="0.3">
      <c r="A18" s="14" t="s">
        <v>463</v>
      </c>
      <c r="B18" s="19"/>
      <c r="C18" s="18"/>
    </row>
    <row r="19" spans="1:3" x14ac:dyDescent="0.3">
      <c r="A19" s="15" t="s">
        <v>459</v>
      </c>
      <c r="B19" s="19"/>
      <c r="C19" s="18"/>
    </row>
    <row r="20" spans="1:3" x14ac:dyDescent="0.3">
      <c r="A20" s="16">
        <v>3</v>
      </c>
      <c r="B20" s="19">
        <v>1465900.5886203242</v>
      </c>
      <c r="C20" s="18">
        <v>2364.3557880972971</v>
      </c>
    </row>
    <row r="21" spans="1:3" x14ac:dyDescent="0.3">
      <c r="A21" s="16">
        <v>4</v>
      </c>
      <c r="B21" s="19">
        <v>4603024.5418306598</v>
      </c>
      <c r="C21" s="18">
        <v>7424.2331319849354</v>
      </c>
    </row>
    <row r="22" spans="1:3" x14ac:dyDescent="0.3">
      <c r="A22" s="16">
        <v>5</v>
      </c>
      <c r="B22" s="19">
        <v>8529754.6221961249</v>
      </c>
      <c r="C22" s="18">
        <v>13757.668745477622</v>
      </c>
    </row>
    <row r="23" spans="1:3" x14ac:dyDescent="0.3">
      <c r="A23" s="16">
        <v>6</v>
      </c>
      <c r="B23" s="19">
        <v>1315733.0286504813</v>
      </c>
      <c r="C23" s="18">
        <v>2122.1500462104541</v>
      </c>
    </row>
    <row r="24" spans="1:3" x14ac:dyDescent="0.3">
      <c r="A24" s="15" t="s">
        <v>460</v>
      </c>
      <c r="B24" s="19"/>
      <c r="C24" s="18"/>
    </row>
    <row r="25" spans="1:3" x14ac:dyDescent="0.3">
      <c r="A25" s="16">
        <v>4</v>
      </c>
      <c r="B25" s="19">
        <v>8591318.4767566379</v>
      </c>
      <c r="C25" s="18">
        <v>13856.965285091352</v>
      </c>
    </row>
    <row r="26" spans="1:3" x14ac:dyDescent="0.3">
      <c r="A26" s="16">
        <v>5</v>
      </c>
      <c r="B26" s="19">
        <v>71838364.662983894</v>
      </c>
      <c r="C26" s="18">
        <v>115868.33010158695</v>
      </c>
    </row>
    <row r="27" spans="1:3" x14ac:dyDescent="0.3">
      <c r="A27" s="16">
        <v>6</v>
      </c>
      <c r="B27" s="19">
        <v>32482704.461171865</v>
      </c>
      <c r="C27" s="18">
        <v>52391.458808341726</v>
      </c>
    </row>
    <row r="28" spans="1:3" x14ac:dyDescent="0.3">
      <c r="A28" s="15" t="s">
        <v>458</v>
      </c>
      <c r="B28" s="19"/>
      <c r="C28" s="18"/>
    </row>
    <row r="29" spans="1:3" x14ac:dyDescent="0.3">
      <c r="A29" s="16">
        <v>5</v>
      </c>
      <c r="B29" s="19">
        <v>198675.76362863331</v>
      </c>
      <c r="C29" s="18">
        <v>320.44478004618281</v>
      </c>
    </row>
    <row r="30" spans="1:3" x14ac:dyDescent="0.3">
      <c r="A30" s="14" t="s">
        <v>465</v>
      </c>
      <c r="B30" s="19"/>
      <c r="C30" s="18"/>
    </row>
    <row r="31" spans="1:3" x14ac:dyDescent="0.3">
      <c r="A31" s="15" t="s">
        <v>459</v>
      </c>
      <c r="B31" s="19"/>
      <c r="C31" s="18"/>
    </row>
    <row r="32" spans="1:3" x14ac:dyDescent="0.3">
      <c r="A32" s="16">
        <v>3</v>
      </c>
      <c r="B32" s="19">
        <v>4789704.7240491593</v>
      </c>
      <c r="C32" s="18">
        <v>7725.3302000792864</v>
      </c>
    </row>
    <row r="33" spans="1:3" x14ac:dyDescent="0.3">
      <c r="A33" s="16">
        <v>4</v>
      </c>
      <c r="B33" s="19">
        <v>4686022.4336525546</v>
      </c>
      <c r="C33" s="18">
        <v>7558.1006994396048</v>
      </c>
    </row>
    <row r="34" spans="1:3" x14ac:dyDescent="0.3">
      <c r="A34" s="16">
        <v>5</v>
      </c>
      <c r="B34" s="19">
        <v>5202358.6386233624</v>
      </c>
      <c r="C34" s="18">
        <v>8390.9010300376794</v>
      </c>
    </row>
    <row r="35" spans="1:3" x14ac:dyDescent="0.3">
      <c r="A35" s="16">
        <v>6</v>
      </c>
      <c r="B35" s="19">
        <v>1399737.350243717</v>
      </c>
      <c r="C35" s="18">
        <v>2257.6408874898661</v>
      </c>
    </row>
    <row r="36" spans="1:3" x14ac:dyDescent="0.3">
      <c r="A36" s="15" t="s">
        <v>460</v>
      </c>
      <c r="B36" s="19"/>
      <c r="C36" s="18"/>
    </row>
    <row r="37" spans="1:3" x14ac:dyDescent="0.3">
      <c r="A37" s="16">
        <v>4</v>
      </c>
      <c r="B37" s="19">
        <v>21155139.91992515</v>
      </c>
      <c r="C37" s="18">
        <v>34121.193419234114</v>
      </c>
    </row>
    <row r="38" spans="1:3" x14ac:dyDescent="0.3">
      <c r="A38" s="16">
        <v>5</v>
      </c>
      <c r="B38" s="19">
        <v>34738056.01307828</v>
      </c>
      <c r="C38" s="18">
        <v>56029.122601739175</v>
      </c>
    </row>
    <row r="39" spans="1:3" x14ac:dyDescent="0.3">
      <c r="A39" s="16">
        <v>6</v>
      </c>
      <c r="B39" s="19">
        <v>29719953.715898767</v>
      </c>
      <c r="C39" s="18">
        <v>47935.409219191555</v>
      </c>
    </row>
    <row r="40" spans="1:3" x14ac:dyDescent="0.3">
      <c r="A40" s="15" t="s">
        <v>458</v>
      </c>
      <c r="B40" s="19"/>
      <c r="C40" s="18"/>
    </row>
    <row r="41" spans="1:3" x14ac:dyDescent="0.3">
      <c r="A41" s="16">
        <v>3</v>
      </c>
      <c r="B41" s="19">
        <v>512110.60340051865</v>
      </c>
      <c r="C41" s="18">
        <v>825.984844194385</v>
      </c>
    </row>
    <row r="42" spans="1:3" x14ac:dyDescent="0.3">
      <c r="A42" s="16">
        <v>4</v>
      </c>
      <c r="B42" s="19">
        <v>348197.38429624878</v>
      </c>
      <c r="C42" s="18">
        <v>561.60868434878853</v>
      </c>
    </row>
    <row r="43" spans="1:3" x14ac:dyDescent="0.3">
      <c r="A43" s="16">
        <v>5</v>
      </c>
      <c r="B43" s="19">
        <v>333610.37801150733</v>
      </c>
      <c r="C43" s="18">
        <v>538.08125485726976</v>
      </c>
    </row>
    <row r="44" spans="1:3" x14ac:dyDescent="0.3">
      <c r="A44" s="14" t="s">
        <v>461</v>
      </c>
      <c r="B44" s="19"/>
      <c r="C44" s="18"/>
    </row>
    <row r="45" spans="1:3" x14ac:dyDescent="0.3">
      <c r="A45" s="15" t="s">
        <v>459</v>
      </c>
      <c r="B45" s="19"/>
      <c r="C45" s="18"/>
    </row>
    <row r="46" spans="1:3" x14ac:dyDescent="0.3">
      <c r="A46" s="16">
        <v>3</v>
      </c>
      <c r="B46" s="19">
        <v>3708602.8960723523</v>
      </c>
      <c r="C46" s="18">
        <v>5981.6175743102458</v>
      </c>
    </row>
    <row r="47" spans="1:3" x14ac:dyDescent="0.3">
      <c r="A47" s="16">
        <v>4</v>
      </c>
      <c r="B47" s="19">
        <v>10326491.665983913</v>
      </c>
      <c r="C47" s="18">
        <v>16655.631719328889</v>
      </c>
    </row>
    <row r="48" spans="1:3" x14ac:dyDescent="0.3">
      <c r="A48" s="16">
        <v>5</v>
      </c>
      <c r="B48" s="19">
        <v>3352796.1049601128</v>
      </c>
      <c r="C48" s="18">
        <v>5407.7356531614732</v>
      </c>
    </row>
    <row r="49" spans="1:3" x14ac:dyDescent="0.3">
      <c r="A49" s="16">
        <v>6</v>
      </c>
      <c r="B49" s="19">
        <v>849783.56822025753</v>
      </c>
      <c r="C49" s="18">
        <v>1370.6186584197703</v>
      </c>
    </row>
    <row r="50" spans="1:3" x14ac:dyDescent="0.3">
      <c r="A50" s="15" t="s">
        <v>460</v>
      </c>
      <c r="B50" s="19"/>
      <c r="C50" s="18"/>
    </row>
    <row r="51" spans="1:3" x14ac:dyDescent="0.3">
      <c r="A51" s="16">
        <v>4</v>
      </c>
      <c r="B51" s="19">
        <v>23118293.147786867</v>
      </c>
      <c r="C51" s="18">
        <v>37287.569593204622</v>
      </c>
    </row>
    <row r="52" spans="1:3" x14ac:dyDescent="0.3">
      <c r="A52" s="16">
        <v>5</v>
      </c>
      <c r="B52" s="19">
        <v>60057345.218687564</v>
      </c>
      <c r="C52" s="18">
        <v>96866.685836592849</v>
      </c>
    </row>
    <row r="53" spans="1:3" x14ac:dyDescent="0.3">
      <c r="A53" s="16">
        <v>6</v>
      </c>
      <c r="B53" s="19">
        <v>15464716.81178892</v>
      </c>
      <c r="C53" s="18">
        <v>24943.091631917614</v>
      </c>
    </row>
    <row r="54" spans="1:3" x14ac:dyDescent="0.3">
      <c r="A54" s="15" t="s">
        <v>458</v>
      </c>
      <c r="B54" s="19"/>
      <c r="C54" s="18"/>
    </row>
    <row r="55" spans="1:3" x14ac:dyDescent="0.3">
      <c r="A55" s="16">
        <v>3</v>
      </c>
      <c r="B55" s="19">
        <v>370937.50223033322</v>
      </c>
      <c r="C55" s="18">
        <v>598.28629391989216</v>
      </c>
    </row>
    <row r="56" spans="1:3" x14ac:dyDescent="0.3">
      <c r="A56" s="14" t="s">
        <v>462</v>
      </c>
      <c r="B56" s="19"/>
      <c r="C56" s="18"/>
    </row>
    <row r="57" spans="1:3" x14ac:dyDescent="0.3">
      <c r="A57" s="15" t="s">
        <v>459</v>
      </c>
      <c r="B57" s="19"/>
      <c r="C57" s="18"/>
    </row>
    <row r="58" spans="1:3" x14ac:dyDescent="0.3">
      <c r="A58" s="16">
        <v>3</v>
      </c>
      <c r="B58" s="19">
        <v>918219.43423104309</v>
      </c>
      <c r="C58" s="18">
        <v>1480.9990874694245</v>
      </c>
    </row>
    <row r="59" spans="1:3" x14ac:dyDescent="0.3">
      <c r="A59" s="16">
        <v>4</v>
      </c>
      <c r="B59" s="19">
        <v>8439039.800562758</v>
      </c>
      <c r="C59" s="18">
        <v>13611.354517036702</v>
      </c>
    </row>
    <row r="60" spans="1:3" x14ac:dyDescent="0.3">
      <c r="A60" s="16">
        <v>5</v>
      </c>
      <c r="B60" s="19">
        <v>6099617.7779999068</v>
      </c>
      <c r="C60" s="18">
        <v>9838.09319032243</v>
      </c>
    </row>
    <row r="61" spans="1:3" x14ac:dyDescent="0.3">
      <c r="A61" s="16">
        <v>6</v>
      </c>
      <c r="B61" s="19">
        <v>3172256.2935151383</v>
      </c>
      <c r="C61" s="18">
        <v>5116.5424088953832</v>
      </c>
    </row>
    <row r="62" spans="1:3" x14ac:dyDescent="0.3">
      <c r="A62" s="15" t="s">
        <v>460</v>
      </c>
      <c r="B62" s="19"/>
      <c r="C62" s="18"/>
    </row>
    <row r="63" spans="1:3" x14ac:dyDescent="0.3">
      <c r="A63" s="16">
        <v>4</v>
      </c>
      <c r="B63" s="19">
        <v>13996355.899893571</v>
      </c>
      <c r="C63" s="18">
        <v>22574.767580473501</v>
      </c>
    </row>
    <row r="64" spans="1:3" x14ac:dyDescent="0.3">
      <c r="A64" s="16">
        <v>5</v>
      </c>
      <c r="B64" s="19">
        <v>31434165.791584074</v>
      </c>
      <c r="C64" s="18">
        <v>50700.267405780753</v>
      </c>
    </row>
    <row r="65" spans="1:3" x14ac:dyDescent="0.3">
      <c r="A65" s="16">
        <v>6</v>
      </c>
      <c r="B65" s="19">
        <v>38829656.378362037</v>
      </c>
      <c r="C65" s="18">
        <v>62628.478029616192</v>
      </c>
    </row>
    <row r="66" spans="1:3" x14ac:dyDescent="0.3">
      <c r="A66" s="15" t="s">
        <v>458</v>
      </c>
      <c r="B66" s="19"/>
      <c r="C66" s="18"/>
    </row>
    <row r="67" spans="1:3" x14ac:dyDescent="0.3">
      <c r="A67" s="16">
        <v>3</v>
      </c>
      <c r="B67" s="19">
        <v>538008.25213486422</v>
      </c>
      <c r="C67" s="18">
        <v>867.75524537881324</v>
      </c>
    </row>
    <row r="68" spans="1:3" x14ac:dyDescent="0.3">
      <c r="B68"/>
      <c r="C68"/>
    </row>
    <row r="69" spans="1:3" x14ac:dyDescent="0.3">
      <c r="B69"/>
      <c r="C69"/>
    </row>
    <row r="70" spans="1:3" x14ac:dyDescent="0.3">
      <c r="B70"/>
      <c r="C70"/>
    </row>
    <row r="71" spans="1:3" x14ac:dyDescent="0.3">
      <c r="B71"/>
      <c r="C71"/>
    </row>
    <row r="72" spans="1:3" x14ac:dyDescent="0.3">
      <c r="B72"/>
      <c r="C72"/>
    </row>
    <row r="73" spans="1:3" x14ac:dyDescent="0.3">
      <c r="B73"/>
      <c r="C73"/>
    </row>
    <row r="74" spans="1:3" x14ac:dyDescent="0.3">
      <c r="B74"/>
      <c r="C74"/>
    </row>
    <row r="75" spans="1:3" x14ac:dyDescent="0.3">
      <c r="B75"/>
      <c r="C75"/>
    </row>
    <row r="76" spans="1:3" x14ac:dyDescent="0.3">
      <c r="B76"/>
      <c r="C76"/>
    </row>
    <row r="77" spans="1:3" x14ac:dyDescent="0.3">
      <c r="B77"/>
      <c r="C77"/>
    </row>
    <row r="78" spans="1:3" x14ac:dyDescent="0.3">
      <c r="B78"/>
      <c r="C78"/>
    </row>
    <row r="79" spans="1:3" x14ac:dyDescent="0.3">
      <c r="B79"/>
      <c r="C79"/>
    </row>
    <row r="80" spans="1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2"/>
  <headerFooter>
    <oddHeader>&amp;LELABORADO POR:
RAÚL VICUÑA&amp;C&amp;A&amp;R&amp;D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6EF8-62F8-4EF1-A88F-622ACE878404}">
  <sheetPr>
    <pageSetUpPr fitToPage="1"/>
  </sheetPr>
  <dimension ref="A1:B12"/>
  <sheetViews>
    <sheetView workbookViewId="0">
      <selection activeCell="K26" sqref="K26"/>
    </sheetView>
  </sheetViews>
  <sheetFormatPr baseColWidth="10" defaultRowHeight="14.4" x14ac:dyDescent="0.3"/>
  <cols>
    <col min="1" max="1" width="19" bestFit="1" customWidth="1"/>
    <col min="2" max="2" width="28.109375" bestFit="1" customWidth="1"/>
    <col min="3" max="3" width="16.44140625" bestFit="1" customWidth="1"/>
    <col min="4" max="4" width="11" bestFit="1" customWidth="1"/>
    <col min="5" max="5" width="28.109375" bestFit="1" customWidth="1"/>
    <col min="6" max="6" width="16.44140625" bestFit="1" customWidth="1"/>
  </cols>
  <sheetData>
    <row r="1" spans="1:2" ht="198.6" customHeight="1" x14ac:dyDescent="0.3"/>
    <row r="2" spans="1:2" x14ac:dyDescent="0.3">
      <c r="A2" s="13" t="s">
        <v>482</v>
      </c>
      <c r="B2" t="s">
        <v>488</v>
      </c>
    </row>
    <row r="4" spans="1:2" x14ac:dyDescent="0.3">
      <c r="A4" s="13" t="s">
        <v>951</v>
      </c>
      <c r="B4" t="s">
        <v>950</v>
      </c>
    </row>
    <row r="5" spans="1:2" x14ac:dyDescent="0.3">
      <c r="A5" s="11" t="s">
        <v>466</v>
      </c>
      <c r="B5" s="19"/>
    </row>
    <row r="6" spans="1:2" x14ac:dyDescent="0.3">
      <c r="A6" s="14">
        <v>1</v>
      </c>
      <c r="B6" s="19"/>
    </row>
    <row r="7" spans="1:2" x14ac:dyDescent="0.3">
      <c r="A7" s="15" t="s">
        <v>458</v>
      </c>
      <c r="B7" s="19"/>
    </row>
    <row r="8" spans="1:2" x14ac:dyDescent="0.3">
      <c r="A8" s="16" t="s">
        <v>464</v>
      </c>
      <c r="B8" s="19">
        <v>448341.01922284201</v>
      </c>
    </row>
    <row r="9" spans="1:2" x14ac:dyDescent="0.3">
      <c r="A9" s="16" t="s">
        <v>463</v>
      </c>
      <c r="B9" s="19">
        <v>139070.95677582931</v>
      </c>
    </row>
    <row r="10" spans="1:2" x14ac:dyDescent="0.3">
      <c r="A10" s="16" t="s">
        <v>465</v>
      </c>
      <c r="B10" s="19">
        <v>411589.62680204207</v>
      </c>
    </row>
    <row r="11" spans="1:2" x14ac:dyDescent="0.3">
      <c r="A11" s="16" t="s">
        <v>461</v>
      </c>
      <c r="B11" s="19">
        <v>272106.28048175172</v>
      </c>
    </row>
    <row r="12" spans="1:2" x14ac:dyDescent="0.3">
      <c r="A12" s="16" t="s">
        <v>462</v>
      </c>
      <c r="B12" s="19">
        <v>600489.45147350221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6" fitToHeight="0" orientation="portrait" r:id="rId2"/>
  <headerFooter>
    <oddHeader>&amp;LELABORADO POR:
RAÚL VICUÑA&amp;C&amp;A&amp;R&amp;D</oddHead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96CC-5FF7-4186-BFFC-BEADE97CB72F}">
  <sheetPr>
    <pageSetUpPr fitToPage="1"/>
  </sheetPr>
  <dimension ref="A1"/>
  <sheetViews>
    <sheetView topLeftCell="A16" workbookViewId="0">
      <selection activeCell="K26" sqref="K26"/>
    </sheetView>
  </sheetViews>
  <sheetFormatPr baseColWidth="10" defaultRowHeight="14.4" x14ac:dyDescent="0.3"/>
  <sheetData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&amp;LELABORADO POR:
RAÚL VICUÑA&amp;C&amp;A&amp;R&amp;D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12E6-DA96-410B-ABAE-5B14E85BFEE7}">
  <sheetPr>
    <pageSetUpPr fitToPage="1"/>
  </sheetPr>
  <dimension ref="A1"/>
  <sheetViews>
    <sheetView workbookViewId="0">
      <selection activeCell="K26" sqref="K26"/>
    </sheetView>
  </sheetViews>
  <sheetFormatPr baseColWidth="10" defaultRowHeight="14.4" x14ac:dyDescent="0.3"/>
  <sheetData/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&amp;LELABORADO POR:
RAÚL VICUÑA&amp;C&amp;A&amp;R&amp;D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7A869-8E29-4E18-85AA-1820A1254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Datos CSV</vt:lpstr>
      <vt:lpstr>Limpieza de Datos</vt:lpstr>
      <vt:lpstr>Presentación Excel</vt:lpstr>
      <vt:lpstr>Datos Limpios</vt:lpstr>
      <vt:lpstr>Estadistica Descriptiva</vt:lpstr>
      <vt:lpstr>Reporte 1</vt:lpstr>
      <vt:lpstr>Reporte 2</vt:lpstr>
      <vt:lpstr>Presentación Power Bi</vt:lpstr>
      <vt:lpstr>Informe Power Bi</vt:lpstr>
      <vt:lpstr>'Datos Limpios'!Área_de_impresión</vt:lpstr>
      <vt:lpstr>'Estadistica Descriptiva'!Área_de_impresión</vt:lpstr>
      <vt:lpstr>'Informe Power Bi'!Área_de_impresión</vt:lpstr>
      <vt:lpstr>'Presentación Excel'!Área_de_impresión</vt:lpstr>
      <vt:lpstr>'Presentación Power Bi'!Área_de_impresión</vt:lpstr>
      <vt:lpstr>'Reporte 1'!Área_de_impresión</vt:lpstr>
      <vt:lpstr>'Reporte 2'!Área_de_impresión</vt:lpstr>
      <vt:lpstr>'Datos Limpios'!Títulos_a_imprimir</vt:lpstr>
      <vt:lpstr>'Reporte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</dc:creator>
  <cp:lastModifiedBy>Raul Vicuña</cp:lastModifiedBy>
  <cp:lastPrinted>2025-11-14T01:16:08Z</cp:lastPrinted>
  <dcterms:created xsi:type="dcterms:W3CDTF">2025-11-01T17:38:42Z</dcterms:created>
  <dcterms:modified xsi:type="dcterms:W3CDTF">2025-11-20T01:37:05Z</dcterms:modified>
</cp:coreProperties>
</file>