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úl\OneDrive\Escritorio\VARIOS\DIGITAL-DEPORTIVO\curso-Excel-Python-IA\BASE_DE_DATOS - TAREAS\"/>
    </mc:Choice>
  </mc:AlternateContent>
  <xr:revisionPtr revIDLastSave="0" documentId="13_ncr:1_{8C844CEE-6FB3-406C-B83D-6B9F0F99E544}" xr6:coauthVersionLast="47" xr6:coauthVersionMax="47" xr10:uidLastSave="{00000000-0000-0000-0000-000000000000}"/>
  <bookViews>
    <workbookView xWindow="-108" yWindow="-108" windowWidth="23256" windowHeight="12456" activeTab="1" xr2:uid="{026BF89D-7850-4723-BA14-E79EF1C921F3}"/>
  </bookViews>
  <sheets>
    <sheet name="Base de Datos OG con Outlier" sheetId="11" r:id="rId1"/>
    <sheet name="PreProcesamiento_Outlier" sheetId="1" r:id="rId2"/>
    <sheet name="Datos Limpios" sheetId="3" r:id="rId3"/>
    <sheet name="Reporte 1Tabla de Busqueda" sheetId="8" r:id="rId4"/>
    <sheet name="Estadistica Descriptiva" sheetId="4" r:id="rId5"/>
  </sheets>
  <definedNames>
    <definedName name="_xlnm._FilterDatabase" localSheetId="1" hidden="1">PreProcesamiento_Outlier!$A$11:$J$311</definedName>
    <definedName name="_xlnm.Print_Area" localSheetId="4">'Estadistica Descriptiva'!$A$1:$H$39</definedName>
    <definedName name="_xlnm.Print_Area" localSheetId="3">'Reporte 1Tabla de Busqueda'!$A$1:$Q$1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C7" i="1"/>
  <c r="E6" i="1"/>
  <c r="C6" i="1"/>
  <c r="E5" i="1"/>
  <c r="C5" i="1"/>
  <c r="E4" i="1"/>
  <c r="C4" i="1"/>
  <c r="K3" i="1"/>
  <c r="I3" i="1"/>
  <c r="G3" i="1"/>
  <c r="E3" i="1"/>
  <c r="C3" i="1"/>
  <c r="K2" i="1"/>
  <c r="I2" i="1"/>
  <c r="G2" i="1"/>
  <c r="E2" i="1"/>
  <c r="C2" i="1"/>
  <c r="D3" i="4"/>
  <c r="D26" i="4"/>
  <c r="D30" i="4"/>
  <c r="D37" i="4"/>
  <c r="D38" i="4"/>
  <c r="D39" i="4"/>
  <c r="D20" i="4"/>
  <c r="C23" i="4"/>
  <c r="C24" i="4"/>
  <c r="C26" i="4"/>
  <c r="C27" i="4"/>
  <c r="C29" i="4"/>
  <c r="C31" i="4"/>
  <c r="C32" i="4"/>
  <c r="C34" i="4"/>
  <c r="C36" i="4"/>
  <c r="C37" i="4"/>
  <c r="C39" i="4"/>
  <c r="C20" i="4"/>
  <c r="B22" i="4"/>
  <c r="B23" i="4"/>
  <c r="B24" i="4"/>
  <c r="B25" i="4"/>
  <c r="B26" i="4"/>
  <c r="B27" i="4"/>
  <c r="B28" i="4"/>
  <c r="B29" i="4"/>
  <c r="B30" i="4"/>
  <c r="B31" i="4"/>
  <c r="B34" i="4"/>
  <c r="B35" i="4"/>
  <c r="B37" i="4"/>
  <c r="B38" i="4"/>
  <c r="B39" i="4"/>
  <c r="B20" i="4"/>
  <c r="B16" i="4"/>
  <c r="B33" i="4"/>
  <c r="C21" i="4"/>
  <c r="D32" i="4"/>
  <c r="C25" i="4"/>
  <c r="D21" i="4"/>
  <c r="C35" i="4"/>
  <c r="D22" i="4"/>
  <c r="D28" i="4"/>
  <c r="E3" i="4"/>
  <c r="D33" i="4"/>
  <c r="D34" i="4"/>
  <c r="D36" i="4"/>
  <c r="G7" i="1" l="1"/>
  <c r="G6" i="1"/>
  <c r="G5" i="1"/>
  <c r="G4" i="1"/>
  <c r="K4" i="1" s="1"/>
  <c r="I4" i="1"/>
  <c r="F3" i="4"/>
  <c r="E5" i="4"/>
  <c r="B10" i="4"/>
  <c r="B14" i="4"/>
  <c r="B5" i="4"/>
  <c r="E4" i="4"/>
  <c r="B3" i="4"/>
  <c r="G28" i="4"/>
  <c r="C5" i="4"/>
  <c r="B4" i="4"/>
  <c r="F5" i="4"/>
  <c r="C3" i="4"/>
  <c r="C4" i="4"/>
  <c r="E28" i="4"/>
  <c r="D5" i="4"/>
  <c r="F4" i="4"/>
  <c r="F28" i="4"/>
  <c r="C28" i="4"/>
  <c r="D4" i="4"/>
  <c r="B15" i="4"/>
  <c r="B21" i="4"/>
  <c r="B9" i="4"/>
  <c r="F21" i="4"/>
  <c r="E21" i="4"/>
  <c r="G21" i="4"/>
  <c r="F33" i="4"/>
  <c r="E33" i="4"/>
  <c r="G33" i="4"/>
  <c r="C33" i="4"/>
  <c r="F23" i="4"/>
  <c r="G23" i="4"/>
  <c r="B11" i="4"/>
  <c r="E23" i="4"/>
  <c r="D23" i="4"/>
  <c r="E25" i="4"/>
  <c r="F25" i="4"/>
  <c r="G25" i="4"/>
  <c r="D25" i="4"/>
  <c r="E30" i="4"/>
  <c r="C30" i="4"/>
  <c r="F30" i="4"/>
  <c r="G30" i="4"/>
  <c r="E22" i="4"/>
  <c r="F22" i="4"/>
  <c r="G22" i="4"/>
  <c r="C22" i="4"/>
  <c r="E27" i="4"/>
  <c r="F27" i="4"/>
  <c r="G27" i="4"/>
  <c r="D27" i="4"/>
  <c r="G32" i="4"/>
  <c r="E32" i="4"/>
  <c r="B32" i="4"/>
  <c r="F32" i="4"/>
  <c r="E38" i="4"/>
  <c r="C38" i="4"/>
  <c r="F38" i="4"/>
  <c r="G38" i="4"/>
  <c r="F35" i="4"/>
  <c r="G35" i="4"/>
  <c r="D35" i="4"/>
  <c r="E35" i="4"/>
  <c r="E36" i="4"/>
  <c r="G36" i="4"/>
  <c r="B36" i="4"/>
  <c r="F36" i="4"/>
  <c r="G29" i="4"/>
  <c r="F29" i="4"/>
  <c r="E29" i="4"/>
  <c r="D29" i="4"/>
  <c r="F34" i="4"/>
  <c r="E34" i="4"/>
  <c r="G34" i="4"/>
  <c r="F26" i="4"/>
  <c r="G26" i="4"/>
  <c r="E26" i="4"/>
  <c r="G20" i="4"/>
  <c r="E20" i="4"/>
  <c r="F20" i="4"/>
  <c r="E39" i="4"/>
  <c r="G39" i="4"/>
  <c r="F39" i="4"/>
  <c r="G37" i="4"/>
  <c r="E37" i="4"/>
  <c r="F37" i="4"/>
  <c r="D31" i="4"/>
  <c r="G31" i="4"/>
  <c r="F31" i="4"/>
  <c r="E31" i="4"/>
  <c r="G24" i="4"/>
  <c r="E24" i="4"/>
  <c r="F24" i="4"/>
  <c r="D24" i="4"/>
  <c r="K7" i="1" l="1"/>
  <c r="I7" i="1"/>
  <c r="K6" i="1"/>
  <c r="I6" i="1"/>
  <c r="K5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tc={72AF591B-3360-4B88-A7C1-F9BAEB69EC03}</author>
  </authors>
  <commentList>
    <comment ref="G1" authorId="0" shapeId="0" xr:uid="{72AF591B-3360-4B88-A7C1-F9BAEB69EC03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*CREAR UNA HOJA NUEVA Y NOMBRARLA PREPROCESAMIENTO_OUTLIER.
*COPIAR LOS DATOS EN LA HOJA CREADA EN LA FILA A11 PARA INICIAR EL PROCESAMIENTO DE DATOS.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tc={191ACCD8-4240-4B36-B788-A98D7770CC31}</author>
  </authors>
  <commentList>
    <comment ref="N1" authorId="0" shapeId="0" xr:uid="{191ACCD8-4240-4B36-B788-A98D7770CC31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PASO 1
* PEGAR LOS DATOS EN LA FILA A11, SEPARAR LOS DATOS EN COLUMNAS, -DATOS-TEXTO EN COLUMNAS.
* CAMBIAR LOS DECIMALES DE PUNTO (.) a COMA (,).
* CONVERTIRLA EN TABLA Y NOMBRARLA (TABLA DE PREPROCESAMIENTO).
PASO 2
* CREAR CALCULADORA DE CUARTILES PARA CADA VARIANTE -Q1-Q3-INTERCUARTIL.
*USAR LA FORMULA PARA CREAR CUARTILES: =CUARTIL.EXC
* CREAR CALCULADORA DE  LIMITEQ1=Q1-(1,5*INTERQ).
* CREAR CALCULADORA DE LIMITEQ3=Q3+(1,5*INTERQ).
PASO 3
* CREAR COLUMNAS DE IDENTIFICACION DE OUTLIER PARA CADA VARIANTE NUMERICA. =SI(C12=0;NOD();SI.CONJUNTO(C12&lt;$I$2;NOD();C12&gt;$K$2;NOD();C12&lt;$K$2;C12)).
PASO 4
* CREAR VERIFICADOR DE OUTLIER SOBRE CADA COLUMNA DE VERIFICACION DE OUTLIER =CONTAR.SI(K12:K311;NOD())
PASO 5
* CREAR GRAFICO DE DISPERCION PARA COMPROBAR SI EXISTEN OUTLIER.
PASO 6
* CREAR UNA HOJA NUEVA  NOMBRARLA DATOS LIMPIOS
*COPIAR LAS COLUMNAS VERIFICADAS (PEGAR COMO SOLO VALORES).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tc={893C0A1F-56EE-4290-B7B1-39EA485E7185}</author>
  </authors>
  <commentList>
    <comment ref="M1" authorId="0" shapeId="0" xr:uid="{893C0A1F-56EE-4290-B7B1-39EA485E7185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 TRANSFORMAR LOS DATOS EN TABLA Y NOMBRARLA DATOS LIMPIOS.
TAREA 2
* CREAR UNA COLUMNA DE VALIDACION CON LA FORMULA =SI(CONTAR.SI(Datos_Limpios[@[Fecha de Medicion]:[Categoria de Biomasa]];NOD());"NO VALIDO";"VALIDO").
ESTO ES PARA TRABAJAR LOS CONDICIONALES CON DATOS QUE NO CONTENGAN ERRORES EN NINGUNA COLUMNA.
TAREA 3
* CREAR UNA HOJA NUEVA Y NOMBRARLA REPORTE 1 TABLA DE BUSQUEDA.
* COPIAR LA TABLA EN LA FILA A2 Y NOMBRARLA -REPORTE_1_TABLA_DE_BUSQUEDA-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tc={04021BA9-1CD9-451F-B2E5-FE7A158898DA}</author>
  </authors>
  <commentList>
    <comment ref="M1" authorId="0" shapeId="0" xr:uid="{04021BA9-1CD9-451F-B2E5-FE7A158898D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 NOMBRAR LA TABLA REPORTE1
TAREA 2
*EN LA FILA 1 INSERTAR SEGMENTAR POR VALIDACION - ID_PARCELA - TIPO_SUELO - CATEGORIA DE BIOMASA.
TAREA 3
* CREAR GRAFICO DE BARRA PARA COMPARAR NDVI &amp; NDRE COMO EJEMPLO.
TAREA 4
* CREAR GRAFICO DINAMICO PARA VISUALIZACIONES MAS DETALLAS Y COMPLEJAS.
* NOMBRA LA HOJA NUEVA COMO REPORTE 2 TABLA DINAMICA.</t>
      </text>
    </comment>
  </commentList>
</comments>
</file>

<file path=xl/sharedStrings.xml><?xml version="1.0" encoding="utf-8"?>
<sst xmlns="http://schemas.openxmlformats.org/spreadsheetml/2006/main" count="1302" uniqueCount="367">
  <si>
    <t>ID_parcela</t>
  </si>
  <si>
    <t>NDVI</t>
  </si>
  <si>
    <t>NDRE</t>
  </si>
  <si>
    <t>Temperatura_media</t>
  </si>
  <si>
    <t>Tipo_suelo</t>
  </si>
  <si>
    <t>Biomasa_real</t>
  </si>
  <si>
    <t>P008</t>
  </si>
  <si>
    <t>Arenoso</t>
  </si>
  <si>
    <t>Media</t>
  </si>
  <si>
    <t>P009</t>
  </si>
  <si>
    <t>Baja</t>
  </si>
  <si>
    <t>P002</t>
  </si>
  <si>
    <t>Arcilloso</t>
  </si>
  <si>
    <t>P014</t>
  </si>
  <si>
    <t>Alta</t>
  </si>
  <si>
    <t>P004</t>
  </si>
  <si>
    <t>Franco</t>
  </si>
  <si>
    <t>P006</t>
  </si>
  <si>
    <t>P011</t>
  </si>
  <si>
    <t>P003</t>
  </si>
  <si>
    <t>P013</t>
  </si>
  <si>
    <t>P019</t>
  </si>
  <si>
    <t>P016</t>
  </si>
  <si>
    <t>P017</t>
  </si>
  <si>
    <t>P010</t>
  </si>
  <si>
    <t>P015</t>
  </si>
  <si>
    <t>P007</t>
  </si>
  <si>
    <t>P001</t>
  </si>
  <si>
    <t>P020</t>
  </si>
  <si>
    <t>P018</t>
  </si>
  <si>
    <t>P012</t>
  </si>
  <si>
    <t>P005</t>
  </si>
  <si>
    <t>NDVI Outlier Manual</t>
  </si>
  <si>
    <t>Q1</t>
  </si>
  <si>
    <t>Q3</t>
  </si>
  <si>
    <t>INTERQ</t>
  </si>
  <si>
    <t>LIMITE Q1</t>
  </si>
  <si>
    <t>LIMITE Q3</t>
  </si>
  <si>
    <t>Promedio</t>
  </si>
  <si>
    <t>NDRE Outlier Manual</t>
  </si>
  <si>
    <t>PRECIPITACION Outlier Manual</t>
  </si>
  <si>
    <t>DIAS SIN LLUVIA Estadistica</t>
  </si>
  <si>
    <t>Biomasa_real Estadistica</t>
  </si>
  <si>
    <t>Categoria de Biomasa</t>
  </si>
  <si>
    <t>Minimo</t>
  </si>
  <si>
    <t>Maximo</t>
  </si>
  <si>
    <t>Valores</t>
  </si>
  <si>
    <t>Cantidad</t>
  </si>
  <si>
    <t>Cantidad de Mediciones Arcilloso</t>
  </si>
  <si>
    <t>Cantidad de Mediciones Arenoso</t>
  </si>
  <si>
    <t>Cantidad de Mediciones Franco</t>
  </si>
  <si>
    <t>Media Biomasa</t>
  </si>
  <si>
    <t>Min Biomasa</t>
  </si>
  <si>
    <t>Max Biomasa</t>
  </si>
  <si>
    <t>Analisis de Outliers</t>
  </si>
  <si>
    <t>Conteo</t>
  </si>
  <si>
    <t>Analisis Estadistico Descriptivo</t>
  </si>
  <si>
    <t>Minigrafico</t>
  </si>
  <si>
    <t>Precipitacion</t>
  </si>
  <si>
    <t>Dias Sin Lluvia</t>
  </si>
  <si>
    <t>CALCULADORES DE CUARTILES E INTERCUARTILES</t>
  </si>
  <si>
    <t>Fecha_mediciÃ³n,ID_parcela,NDVI,NDRE,PrecipitaciÃ³n,Temperatura_media,DÃ­as_sin_lluvia,Tipo_suelo,Biomasa_real,CategorÃ­a_biomasa</t>
  </si>
  <si>
    <t>2024-01-01,P008,0.798,0.451,3.4,30.2,4,Arenoso,4567.8,Media</t>
  </si>
  <si>
    <t>2024-01-08,P009,0.369,0.44,87.9,28.5,7,Arenoso,2857.5,Baja</t>
  </si>
  <si>
    <t>2024-01-15,P002,0.872,0.304,24.3,33.9,4,Arcilloso,4812.4,Media</t>
  </si>
  <si>
    <t>2024-01-22,P014,0.338,0.108,55.7,25.8,9,Arenoso,2442.2,Baja</t>
  </si>
  <si>
    <t>2024-01-29,P014,0.866,0.391,3.9,21.0,3,Arenoso,6110.8,Alta</t>
  </si>
  <si>
    <t>2024-02-05,P004,0.896,0.227,66.7,20.3,11,Franco,6013.9,Alta</t>
  </si>
  <si>
    <t>2024-02-12,P006,0.698,0.325,32.3,32.4,5,Franco,4122.3,Media</t>
  </si>
  <si>
    <t>2024-02-19,P011,0.887,0.579,89.8,27.9,12,Arenoso,5317.1,Media</t>
  </si>
  <si>
    <t>2024-02-26,P003,0.599,0.3,88.8,31.6,14,Arenoso,2878.5,Baja</t>
  </si>
  <si>
    <t>2024-03-04,P008,0.382,0.52,32.5,23.5,11,Franco,3584.0,Media</t>
  </si>
  <si>
    <t>2024-03-11,P003,0.506,0.194,90.1,25.2,4,Arenoso,3525.5,Media</t>
  </si>
  <si>
    <t>2024-03-18,P014,0.615,0.436,99.6,20.5,13,Arcilloso,4698.0,Media</t>
  </si>
  <si>
    <t>2024-03-25,P013,0.251,0.589,82.5,34.4,6,Arcilloso,911.8,Baja</t>
  </si>
  <si>
    <t>2024-04-01,P013,0.636,0.151,84.5,30.0,13,Arcilloso,3831.6,Media</t>
  </si>
  <si>
    <t>2024-04-08,P002,0.887,0.104,24.9,34.0,9,Arenoso,4865.9,Media</t>
  </si>
  <si>
    <t>2024-04-15,P013,0.333,0.317,57.7,24.0,6,Franco,3345.6,Media</t>
  </si>
  <si>
    <t>2024-04-22,P019,0.755,0.146,6.7,29.2,12,Arenoso,4775.1,Media</t>
  </si>
  <si>
    <t>2024-04-29,P006,0.836,0.474,9.5,30.2,3,Arenoso,4826.3,Media</t>
  </si>
  <si>
    <t>2024-05-06,P016,0.861,0.557,99.9,24.8,11,Franco,4861.7,Media</t>
  </si>
  <si>
    <t>2024-05-13,P002,0.872,0.317,32.7,32.7,12,Franco,4629.7,Media</t>
  </si>
  <si>
    <t>2024-05-20,P008,0.565,0.229,74.8,34.2,4,Franco,2727.2,Baja</t>
  </si>
  <si>
    <t>2024-05-27,P017,0.884,0.317,80.7,33.3,12,Arcilloso,4660.5,Media</t>
  </si>
  <si>
    <t>2024-06-03,P002,0.73,0.462,85.8,31.1,2,Arenoso,3675.1,Media</t>
  </si>
  <si>
    <t>2024-06-10,P010,0.313,0.105,99.8,24.2,14,Franco,2581.9,Baja</t>
  </si>
  <si>
    <t>2024-06-17,P016,0.534,0.395,24.1,24.2,3,Arenoso,3594.8,Media</t>
  </si>
  <si>
    <t>2024-06-24,P006,0.703,0.407,4.0,34.5,14,Arcilloso,3400.6,Media</t>
  </si>
  <si>
    <t>2024-07-01,P002,0.373,0.419,41.1,20.2,13,Arcilloso,3183.5,Media</t>
  </si>
  <si>
    <t>2024-07-08,P002,0.648,0.221,13.0,30.7,3,Franco,3629.2,Media</t>
  </si>
  <si>
    <t>2024-07-15,P013,0.667,0.457,2.2,30.6,2,Franco,3860.9,Media</t>
  </si>
  <si>
    <t>2024-07-22,P015,0.314,0.146,36.0,29.3,12,Arenoso,1390.5,Baja</t>
  </si>
  <si>
    <t>2024-07-29,P002,0.596,0.2,78.4,34.9,9,Franco,2277.1,Baja</t>
  </si>
  <si>
    <t>2024-08-05,P007,0.74,0.539,56.6,24.7,4,Arenoso,4628.4,Media</t>
  </si>
  <si>
    <t>2024-08-12,P003,0.549,0.469,31.3,25.1,4,Franco,3675.7,Media</t>
  </si>
  <si>
    <t>2024-08-19,P008,0.208,0.107,65.4,21.2,10,Arenoso,2476.7,Baja</t>
  </si>
  <si>
    <t>2024-08-26,P014,0.206,0.224,23.2,26.6,6,Arenoso,1651.7,Baja</t>
  </si>
  <si>
    <t>2024-09-02,P007,0.45,0.207,1.4,23.9,3,Arenoso,3362.8,Media</t>
  </si>
  <si>
    <t>2024-09-09,P007,0.848,0.235,76.4,25.2,12,Arenoso,5258.0,Media</t>
  </si>
  <si>
    <t>2024-09-16,P001,0.36,0.224,62.4,32.5,3,Arcilloso,1829.6,Baja</t>
  </si>
  <si>
    <t>2024-09-23,P017,0.644,0.131,76.2,34.0,8,Arenoso,3624.0,Media</t>
  </si>
  <si>
    <t>2024-09-30,P009,0.355,0.329,3.9,22.8,5,Franco,3048.1,Media</t>
  </si>
  <si>
    <t>2024-10-07,P013,0.425,0.466,83.7,25.6,14,Arcilloso,3229.1,Media</t>
  </si>
  <si>
    <t>2024-10-14,P019,0.794,0.403,62.0,33.9,3,Arcilloso,4100.7,Media</t>
  </si>
  <si>
    <t>2024-10-21,P019,0.71,0.436,56.3,20.9,1,Arenoso,5591.1,Media</t>
  </si>
  <si>
    <t>2024-10-28,P017,0.267,0.141,62.5,21.4,5,Arcilloso,2873.9,Baja</t>
  </si>
  <si>
    <t>2024-11-04,P010,0.5,0.576,86.4,22.4,1,Arenoso,3613.6,Media</t>
  </si>
  <si>
    <t>2024-11-11,P010,0.22,0.519,58.7,28.9,4,Franco,1956.3,Baja</t>
  </si>
  <si>
    <t>2024-11-18,P004,0.537,0.503,58.1,22.3,5,Arenoso,3463.7,Media</t>
  </si>
  <si>
    <t>2024-11-25,P008,0.664,0.511,99.1,34.5,3,Arcilloso,3405.9,Media</t>
  </si>
  <si>
    <t>2024-12-02,P020,0.283,0.566,75.7,26.7,13,Franco,2340.7,Baja</t>
  </si>
  <si>
    <t>2024-12-09,P020,0.402,0.372,44.2,27.5,12,Arenoso,2799.3,Baja</t>
  </si>
  <si>
    <t>2024-12-16,P018,0.478,0.2,70.7,23.7,2,Franco,3419.9,Media</t>
  </si>
  <si>
    <t>2024-12-23,P014,0.844,0.408,38.9,27.1,6,Franco,4706.3,Media</t>
  </si>
  <si>
    <t>2024-12-30,P018,0.895,0.471,22.9,29.9,1,Arcilloso,4748.2,Media</t>
  </si>
  <si>
    <t>2025-01-06,P014,0.231,0.469,59.7,31.3,12,Franco,1555.6,Baja</t>
  </si>
  <si>
    <t>2025-01-13,P020,0.733,0.361,-50.0,50.0,10,Arcilloso,3941.14570689006,Media</t>
  </si>
  <si>
    <t>2025-01-20,P015,0.46,0.134,92.9,28.7,13,Franco,3461.1,Media</t>
  </si>
  <si>
    <t>2025-01-27,P004,0.475,0.286,34.2,33.6,5,Arenoso,1722.7,Baja</t>
  </si>
  <si>
    <t>2025-02-03,P013,0.728,0.56,52.8,32.3,12,Franco,3813.0,Media</t>
  </si>
  <si>
    <t>2025-02-10,P008,0.843,0.392,21.2,31.4,3,Arenoso,4608.1,Media</t>
  </si>
  <si>
    <t>2025-02-17,P018,0.866,0.369,99.6,20.8,5,Arenoso,5902.2,Media</t>
  </si>
  <si>
    <t>2025-02-24,P012,0.604,0.234,98.1,20.1,3,Franco,4235.2,Media</t>
  </si>
  <si>
    <t>2025-03-03,P014,0.45,0.284,65.0,23.2,3,Arenoso,3770.3,Media</t>
  </si>
  <si>
    <t>2025-03-10,P002,0.751,0.548,80.4,30.0,14,Franco,3836.9,Media</t>
  </si>
  <si>
    <t>2025-03-17,P018,0.376,0.433,71.5,26.2,3,Franco,2590.2,Baja</t>
  </si>
  <si>
    <t>2025-03-24,P002,0.595,0.494,59.3,26.0,8,Arenoso,4061.2,Media</t>
  </si>
  <si>
    <t>2025-03-31,P011,0.451,0.327,5.3,33.3,6,Arenoso,2737.1,Baja</t>
  </si>
  <si>
    <t>2025-04-07,P009,0.66,0.415,45.5,33.4,2,Arcilloso,3038.8,Media</t>
  </si>
  <si>
    <t>2025-04-14,P012,0.368,0.224,67.5,33.6,2,Arenoso,2773.5,Baja</t>
  </si>
  <si>
    <t>2025-04-21,P017,0.334,0.453,67.8,24.7,5,Arcilloso,2430.8,Baja</t>
  </si>
  <si>
    <t>2025-04-28,P015,0.843,0.314,37.3,30.4,5,Arenoso,4281.3,Media</t>
  </si>
  <si>
    <t>2025-05-05,P017,0.271,0.321,94.2,24.1,3,Franco,2595.8,Baja</t>
  </si>
  <si>
    <t>2025-05-12,P018,0.554,0.425,16.7,22.9,14,Arenoso,3875.5,Media</t>
  </si>
  <si>
    <t>2025-05-19,P006,0.355,0.568,50.0,22.8,14,Franco,2846.2,Baja</t>
  </si>
  <si>
    <t>2025-05-26,P017,0.227,0.132,69.1,25.1,8,Franco,2303.7,Baja</t>
  </si>
  <si>
    <t>2025-06-02,P018,0.225,0.512,69.7,26.4,3,Franco,1526.8,Baja</t>
  </si>
  <si>
    <t>2025-06-09,P008,0.323,0.246,64.9,32.5,8,Arcilloso,1354.4,Baja</t>
  </si>
  <si>
    <t>2025-06-16,P009,0.807,0.322,27.5,21.8,3,Arenoso,5175.8,Media</t>
  </si>
  <si>
    <t>2025-06-23,P006,0.398,0.111,15.6,31.0,1,Franco,2713.4,Baja</t>
  </si>
  <si>
    <t>2025-06-30,P005,0.865,0.251,63.6,28.0,1,Franco,4858.8,Media</t>
  </si>
  <si>
    <t>2025-07-07,P012,0.607,0.351,59.9,24.3,4,Arcilloso,4584.7,Media</t>
  </si>
  <si>
    <t>2025-07-14,P011,0.506,0.128,17.9,27.4,3,Arenoso,3650.3,Media</t>
  </si>
  <si>
    <t>2025-07-21,P001,0.606,0.346,70.5,24.5,6,Arenoso,4164.9,Media</t>
  </si>
  <si>
    <t>2025-07-28,P011,0.562,0.564,45.5,28.9,13,Arcilloso,3521.9,Media</t>
  </si>
  <si>
    <t>2025-08-04,P019,0.731,0.153,66.8,26.5,10,Arcilloso,4589.6,Media</t>
  </si>
  <si>
    <t>2025-08-11,P009,0.398,0.482,83.7,22.5,4,Arenoso,3287.9,Media</t>
  </si>
  <si>
    <t>2025-08-18,P002,0.447,0.305,17.0,21.7,5,Arcilloso,3455.1,Media</t>
  </si>
  <si>
    <t>2025-08-25,P012,0.826,0.428,1.9,28.2,9,Arenoso,4734.9,Media</t>
  </si>
  <si>
    <t>2025-09-01,P004,0.863,0.23,77.9,33.5,3,Arenoso,4144.0,Media</t>
  </si>
  <si>
    <t>2025-09-08,P004,0.825,0.18,61.0,25.2,12,Franco,4442.0,Media</t>
  </si>
  <si>
    <t>2025-09-15,P018,0.494,0.18,70.0,31.0,11,Franco,3201.2,Media</t>
  </si>
  <si>
    <t>2025-09-22,P015,0.746,0.135,83.8,29.9,1,Arenoso,4287.2,Media</t>
  </si>
  <si>
    <t>2025-09-29,P019,0.533,0.193,80.3,34.0,12,Arenoso,2766.9,Baja</t>
  </si>
  <si>
    <t>2025-10-06,P013,0.548,0.432,96.1,32.3,9,Arenoso,3129.5,Media</t>
  </si>
  <si>
    <t>2025-10-13,P019,0.343,0.541,53.6,28.5,8,Arenoso,2116.5,Baja</t>
  </si>
  <si>
    <t>2025-10-20,P017,0.614,0.507,48.8,29.9,9,Arenoso,3279.7,Media</t>
  </si>
  <si>
    <t>2025-10-27,P006,0.33,0.443,40.2,33.5,14,Arenoso,1714.9,Baja</t>
  </si>
  <si>
    <t>2025-11-03,P016,0.432,0.155,15.4,26.0,6,Arcilloso,3470.4,Media</t>
  </si>
  <si>
    <t>2025-11-10,P012,0.799,0.245,57.3,24.9,3,Arenoso,4654.4,Media</t>
  </si>
  <si>
    <t>2025-11-17,P019,0.345,0.255,27.7,20.2,2,Arcilloso,2416.9,Baja</t>
  </si>
  <si>
    <t>2025-11-24,P005,0.25,0.225,92.1,32.4,9,Arcilloso,1353.6,Baja</t>
  </si>
  <si>
    <t>2025-12-01,P017,0.248,0.358,58.3,32.0,13,Arenoso,1882.8,Baja</t>
  </si>
  <si>
    <t>2025-12-08,P001,0.859,0.368,59.3,21.6,14,Arenoso,5115.2,Media</t>
  </si>
  <si>
    <t>2025-12-15,P010,0.555,0.278,35.5,28.7,2,Arcilloso,3050.9,Media</t>
  </si>
  <si>
    <t>2025-12-22,P015,0.487,0.277,5.2,27.0,8,Arcilloso,3314.1,Media</t>
  </si>
  <si>
    <t>2025-12-29,P011,0.768,0.514,3.2,21.8,4,Arenoso,5931.0,Media</t>
  </si>
  <si>
    <t>2026-01-05,P013,0.785,0.495,42.3,34.7,12,Arenoso,3547.5,Media</t>
  </si>
  <si>
    <t>2026-01-12,P005,0.433,0.254,8.5,23.2,14,Arcilloso,2925.9,Baja</t>
  </si>
  <si>
    <t>2026-01-19,P001,0.686,0.557,60.7,21.0,2,Arcilloso,4931.6,Media</t>
  </si>
  <si>
    <t>2026-01-26,P012,0.74,0.576,88.1,28.9,14,Arcilloso,4671.4,Media</t>
  </si>
  <si>
    <t>2026-02-02,P011,0.658,0.263,88.3,31.1,4,Franco,3492.8,Media</t>
  </si>
  <si>
    <t>2026-02-09,P017,0.306,0.277,65.9,20.5,1,Arcilloso,2493.6,Baja</t>
  </si>
  <si>
    <t>2026-02-16,P004,0.813,0.353,21.1,29.9,10,Franco,4705.1,Media</t>
  </si>
  <si>
    <t>2026-02-23,P015,0.577,0.571,86.3,28.0,3,Arenoso,3769.5,Media</t>
  </si>
  <si>
    <t>2026-03-02,P009,0.398,0.538,88.6,21.5,9,Arenoso,3873.6,Media</t>
  </si>
  <si>
    <t>2026-03-09,P020,0.498,0.151,19.7,22.6,1,Arcilloso,3927.1,Media</t>
  </si>
  <si>
    <t>2026-03-16,P019,0.226,0.296,73.7,28.5,1,Arenoso,2028.4,Baja</t>
  </si>
  <si>
    <t>2026-03-23,P019,0.29,0.377,28.7,24.4,11,Arenoso,2431.4,Baja</t>
  </si>
  <si>
    <t>2026-03-30,P012,0.736,0.352,80.3,34.1,7,Arenoso,4502.5,Media</t>
  </si>
  <si>
    <t>2026-04-06,P005,0.2,0.197,99.7,32.3,0,Arenoso,1150.6,Baja</t>
  </si>
  <si>
    <t>2026-04-13,P010,0.492,0.529,3.0,34.8,13,Franco,2296.4,Baja</t>
  </si>
  <si>
    <t>2026-04-20,P017,0.566,0.438,89.7,23.9,6,Franco,4482.9,Media</t>
  </si>
  <si>
    <t>2026-04-27,P005,0.238,0.519,62.3,34.5,4,Arcilloso,797.7,Baja</t>
  </si>
  <si>
    <t>2026-05-04,P016,0.881,0.529,97.3,26.5,14,Arcilloso,4700.8,Media</t>
  </si>
  <si>
    <t>2026-05-11,P007,0.358,0.474,46.5,25.2,10,Arcilloso,2805.9,Baja</t>
  </si>
  <si>
    <t>2026-05-18,P009,0.413,0.32,84.7,20.8,7,Arenoso,3484.5,Media</t>
  </si>
  <si>
    <t>2026-05-25,P003,0.413,0.405,6.2,20.8,0,Arenoso,3416.6,Media</t>
  </si>
  <si>
    <t>2026-06-01,P015,0.361,0.18,33.5,30.4,10,Franco,2563.2,Baja</t>
  </si>
  <si>
    <t>2026-06-08,P016,0.201,0.437,6.7,26.9,6,Franco,1542.5,Baja</t>
  </si>
  <si>
    <t>2026-06-15,P018,0.711,0.19,97.5,23.4,4,Arcilloso,4734.3,Media</t>
  </si>
  <si>
    <t>2026-06-22,P014,0.877,0.447,81.7,29.2,3,Franco,4857.0,Media</t>
  </si>
  <si>
    <t>2026-06-29,P003,0.357,0.215,85.3,23.8,6,Franco,2637.6,Baja</t>
  </si>
  <si>
    <t>2026-07-06,P012,0.664,0.159,93.8,28.7,9,Franco,3931.4,Media</t>
  </si>
  <si>
    <t>2026-07-13,P009,0.719,0.183,8.5,25.4,14,Franco,4810.8,Media</t>
  </si>
  <si>
    <t>2026-07-20,P007,0.794,0.101,38.6,32.4,1,Franco,4866.2,Media</t>
  </si>
  <si>
    <t>2026-07-27,P009,0.496,0.459,7.1,32.3,11,Arcilloso,2923.8,Baja</t>
  </si>
  <si>
    <t>2026-08-03,P013,0.412,0.466,21.1,27.2,14,Arcilloso,2086.7,Baja</t>
  </si>
  <si>
    <t>2026-08-10,P018,0.428,0.357,-50.0,50.0,0,Franco,1803.1884353932298,Media</t>
  </si>
  <si>
    <t>2026-08-17,P005,0.699,0.181,46.9,25.4,0,Arcilloso,4469.9,Media</t>
  </si>
  <si>
    <t>2026-08-24,P013,0.772,0.142,26.9,32.1,10,Arenoso,4430.9,Media</t>
  </si>
  <si>
    <t>2026-08-31,P004,0.327,0.11,10.1,24.9,11,Franco,2700.4,Baja</t>
  </si>
  <si>
    <t>2026-09-07,P002,0.46,0.183,16.7,23.1,0,Arenoso,3865.9,Media</t>
  </si>
  <si>
    <t>2026-09-14,P016,0.831,0.545,14.7,21.3,14,Arcilloso,5642.5,Media</t>
  </si>
  <si>
    <t>2026-09-21,P009,0.765,0.221,97.3,27.0,11,Arcilloso,5092.6,Media</t>
  </si>
  <si>
    <t>2026-09-28,P009,0.889,0.277,75.9,27.2,4,Arenoso,5093.4,Media</t>
  </si>
  <si>
    <t>2026-10-05,P006,0.728,0.153,96.8,32.6,9,Arcilloso,3923.3,Media</t>
  </si>
  <si>
    <t>2026-10-12,P011,0.475,0.211,44.0,23.3,6,Franco,3793.0,Media</t>
  </si>
  <si>
    <t>2026-10-19,P001,0.613,0.36,27.8,25.7,1,Arenoso,3823.3,Media</t>
  </si>
  <si>
    <t>2026-10-26,P004,0.663,0.404,79.8,32.1,9,Franco,3368.0,Media</t>
  </si>
  <si>
    <t>2026-11-02,P013,0.255,0.223,32.6,32.4,7,Arenoso,1346.2,Baja</t>
  </si>
  <si>
    <t>2026-11-09,P013,0.581,0.129,29.9,25.8,3,Arcilloso,3600.2,Media</t>
  </si>
  <si>
    <t>2026-11-16,P013,0.697,0.296,23.3,26.9,11,Arenoso,4451.8,Media</t>
  </si>
  <si>
    <t>2026-11-23,P002,0.317,0.217,13.0,24.5,2,Arenoso,2084.6,Baja</t>
  </si>
  <si>
    <t>2026-11-30,P009,0.746,0.21,25.6,34.0,9,Franco,3363.2,Media</t>
  </si>
  <si>
    <t>2026-12-07,P008,0.609,0.58,35.5,21.8,10,Arcilloso,4923.8,Media</t>
  </si>
  <si>
    <t>2026-12-14,P007,0.867,0.408,67.4,34.0,7,Franco,4217.5,Media</t>
  </si>
  <si>
    <t>2026-12-21,P004,0.23,0.378,6.3,30.3,1,Arcilloso,1680.0,Baja</t>
  </si>
  <si>
    <t>2026-12-28,P018,0.386,0.308,21.1,28.0,10,Franco,2183.3,Baja</t>
  </si>
  <si>
    <t>2027-01-04,P003,0.621,0.314,80.9,20.5,10,Arenoso,4583.2,Media</t>
  </si>
  <si>
    <t>2027-01-11,P006,0.408,0.37,14.7,27.1,12,Franco,2614.3,Baja</t>
  </si>
  <si>
    <t>2027-01-18,P012,0.7,0.448,34.3,26.1,2,Arcilloso,3921.1,Media</t>
  </si>
  <si>
    <t>2027-01-25,P012,0.731,0.451,86.5,22.4,11,Arcilloso,5316.1,Media</t>
  </si>
  <si>
    <t>2027-02-01,P008,0.272,0.186,15.5,29.8,2,Arenoso,2234.8,Baja</t>
  </si>
  <si>
    <t>2027-02-08,P001,0.56,0.35,8.3,34.6,9,Arcilloso,2807.8,Baja</t>
  </si>
  <si>
    <t>2027-02-15,P004,0.556,0.306,48.5,28.4,10,Franco,3739.8,Media</t>
  </si>
  <si>
    <t>2027-02-22,P011,0.458,0.535,30.2,30.7,0,Arenoso,3291.0,Media</t>
  </si>
  <si>
    <t>2027-03-01,P003,0.853,0.416,56.3,21.0,5,Arcilloso,5891.2,Media</t>
  </si>
  <si>
    <t>2027-03-08,P013,0.779,0.366,80.4,26.3,1,Arcilloso,4908.9,Media</t>
  </si>
  <si>
    <t>2027-03-15,P017,0.688,0.158,13.7,21.7,0,Franco,4829.7,Media</t>
  </si>
  <si>
    <t>2027-03-22,P010,0.7,0.403,58.1,29.2,1,Franco,4274.8,Media</t>
  </si>
  <si>
    <t>2027-03-29,P012,0.523,0.159,50.6,34.1,11,Arenoso,2595.8,Baja</t>
  </si>
  <si>
    <t>2027-04-05,P015,0.845,0.269,14.4,29.9,5,Arcilloso,4652.0,Media</t>
  </si>
  <si>
    <t>2027-04-12,P010,0.686,0.171,62.4,21.2,13,Franco,4945.3,Media</t>
  </si>
  <si>
    <t>2027-04-19,P014,0.71,0.446,27.4,25.3,3,Arenoso,4377.8,Media</t>
  </si>
  <si>
    <t>2027-04-26,P013,0.803,0.203,48.8,28.3,5,Arcilloso,4575.3,Media</t>
  </si>
  <si>
    <t>2027-05-03,P005,0.392,0.296,8.2,26.0,11,Arcilloso,2860.1,Baja</t>
  </si>
  <si>
    <t>2027-05-10,P006,0.765,0.548,46.0,32.5,8,Arenoso,4420.2,Media</t>
  </si>
  <si>
    <t>2027-05-17,P002,0.337,0.202,30.6,32.2,12,Arenoso,1625.2,Baja</t>
  </si>
  <si>
    <t>2027-05-24,P017,0.442,0.354,82.2,29.2,9,Franco,3017.8,Media</t>
  </si>
  <si>
    <t>2027-05-31,P004,0.435,0.31,5.7,25.6,11,Arcilloso,3352.5,Media</t>
  </si>
  <si>
    <t>2027-06-07,P014,0.885,0.109,41.9,23.8,9,Arcilloso,5780.7,Media</t>
  </si>
  <si>
    <t>2027-06-14,P010,0.8,0.496,45.8,21.6,7,Arcilloso,5098.0,Media</t>
  </si>
  <si>
    <t>2027-06-21,P003,0.691,0.135,72.5,25.3,0,Arenoso,3917.2,Media</t>
  </si>
  <si>
    <t>2027-06-28,P003,0.709,0.337,57.4,26.2,12,Franco,4592.9,Media</t>
  </si>
  <si>
    <t>2027-07-05,P015,0.593,0.38,66.7,30.1,7,Arcilloso,3511.3,Media</t>
  </si>
  <si>
    <t>2027-07-12,P006,0.863,0.414,77.7,29.9,8,Arenoso,5126.3,Media</t>
  </si>
  <si>
    <t>2027-07-19,P017,0.547,0.444,86.2,21.1,5,Arcilloso,3914.8,Media</t>
  </si>
  <si>
    <t>2027-07-26,P012,0.466,0.227,31.4,25.9,9,Franco,3468.0,Media</t>
  </si>
  <si>
    <t>2027-08-02,P020,-0.3,0.105,53.8,22.7,14,Arcilloso,4573.844801388183,Media</t>
  </si>
  <si>
    <t>2027-08-09,P011,0.75,0.462,84.0,22.4,4,Franco,4981.4,Media</t>
  </si>
  <si>
    <t>2027-08-16,P004,0.714,0.368,98.9,32.4,5,Franco,3955.1,Media</t>
  </si>
  <si>
    <t>2027-08-23,P006,0.469,0.518,89.0,20.6,12,Arcilloso,3899.6,Media</t>
  </si>
  <si>
    <t>2027-08-30,P001,0.218,0.511,37.1,26.3,5,Arcilloso,1713.6,Baja</t>
  </si>
  <si>
    <t>2027-09-06,P020,0.787,0.522,19.5,22.5,8,Franco,5344.3,Media</t>
  </si>
  <si>
    <t>2027-09-13,P016,0.208,0.343,48.9,33.2,3,Arenoso,1706.7,Baja</t>
  </si>
  <si>
    <t>2027-09-20,P015,0.693,0.267,74.2,28.4,1,Franco,4131.7,Media</t>
  </si>
  <si>
    <t>2027-09-27,P017,0.879,0.496,49.3,23.5,10,Arcilloso,5106.7,Media</t>
  </si>
  <si>
    <t>2027-10-04,P008,0.506,0.326,48.3,27.5,10,Arcilloso,3073.8,Media</t>
  </si>
  <si>
    <t>2027-10-11,P012,0.364,0.192,83.8,31.0,8,Arenoso,1686.2,Baja</t>
  </si>
  <si>
    <t>2027-10-18,P010,0.693,0.527,36.1,34.4,1,Franco,3912.1,Media</t>
  </si>
  <si>
    <t>2027-10-25,P015,0.772,0.541,86.0,23.3,9,Franco,5259.2,Media</t>
  </si>
  <si>
    <t>2027-11-01,P009,0.583,0.333,-50.0,50.0,8,Franco,2229.4057911772807,Baja</t>
  </si>
  <si>
    <t>2027-11-08,P002,0.877,0.138,32.8,34.0,1,Arcilloso,4059.6,Media</t>
  </si>
  <si>
    <t>2027-11-15,P005,0.236,0.294,45.4,33.7,11,Franco,1060.0,Baja</t>
  </si>
  <si>
    <t>2027-11-22,P006,0.553,0.502,76.2,29.5,7,Arenoso,3123.5,Media</t>
  </si>
  <si>
    <t>2027-11-29,P007,0.703,0.551,12.6,29.4,8,Arcilloso,4107.8,Media</t>
  </si>
  <si>
    <t>2027-12-06,P001,0.804,0.202,19.6,26.0,11,Arcilloso,4942.7,Media</t>
  </si>
  <si>
    <t>2027-12-13,P007,0.325,0.133,95.1,31.3,9,Franco,2397.4,Baja</t>
  </si>
  <si>
    <t>2027-12-20,P020,0.76,0.539,17.5,28.0,8,Arenoso,4292.2,Media</t>
  </si>
  <si>
    <t>2027-12-27,P012,0.587,0.295,56.8,30.2,9,Arcilloso,2962.5,Baja</t>
  </si>
  <si>
    <t>2028-01-03,P016,0.478,0.371,57.9,26.4,8,Arcilloso,2902.9,Baja</t>
  </si>
  <si>
    <t>2028-01-10,P016,0.292,0.584,49.0,31.0,1,Franco,1853.1,Baja</t>
  </si>
  <si>
    <t>2028-01-17,P011,0.806,0.133,64.5,32.4,3,Franco,4071.4,Media</t>
  </si>
  <si>
    <t>2028-01-24,P004,0.31,0.424,23.0,22.2,6,Arenoso,2742.4,Baja</t>
  </si>
  <si>
    <t>2028-01-31,P013,0.417,0.137,55.3,32.5,11,Franco,2198.8,Baja</t>
  </si>
  <si>
    <t>2028-02-07,P007,0.403,0.288,37.2,28.1,1,Arenoso,3002.1,Media</t>
  </si>
  <si>
    <t>2028-02-14,P004,0.81,0.502,66.2,32.7,0,Arcilloso,4103.9,Media</t>
  </si>
  <si>
    <t>2028-02-21,P015,0.671,0.317,14.1,26.5,2,Arenoso,4091.8,Media</t>
  </si>
  <si>
    <t>2028-02-28,P019,0.758,0.599,57.1,25.7,11,Arenoso,4935.2,Media</t>
  </si>
  <si>
    <t>2028-03-06,P009,0.375,0.38,18.5,33.7,3,Arenoso,1835.5,Baja</t>
  </si>
  <si>
    <t>2028-03-13,P011,0.637,0.261,27.9,23.8,7,Arcilloso,4432.0,Media</t>
  </si>
  <si>
    <t>2028-03-20,P008,0.6,0.21,21.9,32.7,5,Franco,3329.4,Media</t>
  </si>
  <si>
    <t>2028-03-27,P001,0.783,0.275,18.3,27.3,10,Arcilloso,4727.5,Media</t>
  </si>
  <si>
    <t>2028-04-03,P008,0.834,0.286,82.6,27.7,1,Franco,4559.7,Media</t>
  </si>
  <si>
    <t>2028-04-10,P013,0.209,0.134,28.6,24.6,14,Arenoso,2453.9,Baja</t>
  </si>
  <si>
    <t>2028-04-17,P004,0.672,0.285,92.7,28.6,8,Arenoso,4666.2,Media</t>
  </si>
  <si>
    <t>2028-04-24,P008,0.236,0.332,97.0,24.9,13,Arenoso,2192.6,Baja</t>
  </si>
  <si>
    <t>2028-05-01,P003,0.584,0.461,57.1,20.6,1,Arenoso,4046.1,Media</t>
  </si>
  <si>
    <t>2028-05-08,P009,0.401,0.428,14.3,24.1,12,Arenoso,3103.7,Media</t>
  </si>
  <si>
    <t>2028-05-15,P002,0.415,0.454,37.5,20.1,14,Franco,3862.0,Media</t>
  </si>
  <si>
    <t>2028-05-22,P002,0.447,0.104,79.8,34.7,11,Franco,2080.4,Baja</t>
  </si>
  <si>
    <t>2028-05-29,P013,0.635,0.209,36.7,34.5,4,Arenoso,3186.3,Media</t>
  </si>
  <si>
    <t>2028-06-05,P015,0.434,0.431,8.7,25.9,11,Arcilloso,3182.2,Media</t>
  </si>
  <si>
    <t>2028-06-12,P012,0.713,0.342,55.7,30.9,3,Arcilloso,4335.9,Media</t>
  </si>
  <si>
    <t>2028-06-19,P004,0.483,0.103,84.5,25.2,12,Arenoso,3627.6,Media</t>
  </si>
  <si>
    <t>2028-06-26,P008,0.248,0.502,79.6,30.1,6,Franco,1975.1,Baja</t>
  </si>
  <si>
    <t>2028-07-03,P009,0.749,0.486,17.5,32.1,7,Arcilloso,3907.1,Media</t>
  </si>
  <si>
    <t>2028-07-10,P005,0.4,0.374,67.3,34.2,4,Arcilloso,2200.6,Baja</t>
  </si>
  <si>
    <t>2028-07-17,P020,0.503,0.133,22.1,26.0,9,Arcilloso,3198.4,Media</t>
  </si>
  <si>
    <t>2028-07-24,P018,0.68,0.483,21.8,31.7,13,Arenoso,3983.7,Media</t>
  </si>
  <si>
    <t>2028-07-31,P011,0.433,0.392,87.4,24.0,13,Arcilloso,3610.4,Media</t>
  </si>
  <si>
    <t>2028-08-07,P015,0.24,0.491,25.0,34.9,4,Arcilloso,1376.0,Baja</t>
  </si>
  <si>
    <t>2028-08-14,P009,0.462,0.476,26.3,20.4,1,Arcilloso,3659.8,Media</t>
  </si>
  <si>
    <t>2028-08-21,P017,0.861,0.502,0.1,29.1,7,Arcilloso,4833.9,Media</t>
  </si>
  <si>
    <t>2028-08-28,P012,0.649,0.359,87.1,29.9,13,Franco,4297.0,Media</t>
  </si>
  <si>
    <t>2028-09-04,P007,0.67,0.17,79.3,30.3,1,Arenoso,3714.8,Media</t>
  </si>
  <si>
    <t>2028-09-11,P010,0.643,0.436,62.7,21.8,9,Arenoso,4850.0,Media</t>
  </si>
  <si>
    <t>2028-09-18,P010,0.339,0.41,75.0,34.1,11,Franco,1886.7,Baja</t>
  </si>
  <si>
    <t>2028-09-25,P013,0.493,0.471,15.2,22.7,5,Franco,3594.8,Media</t>
  </si>
  <si>
    <t>2028-10-02,P019,0.726,0.185,45.8,29.3,7,Arenoso,3796.6,Media</t>
  </si>
  <si>
    <t>2028-10-09,P011,0.271,0.197,35.1,23.3,5,Arcilloso,2588.5,Baja</t>
  </si>
  <si>
    <t>2028-10-16,P013,0.394,0.545,9.4,24.6,3,Arcilloso,3037.3,Media</t>
  </si>
  <si>
    <t>2028-10-23,P008,0.393,0.475,48.6,28.2,12,Arenoso,3187.0,Media</t>
  </si>
  <si>
    <t>2028-10-30,P008,0.502,0.554,92.1,26.3,3,Arcilloso,3121.9,Media</t>
  </si>
  <si>
    <t>2028-11-06,P004,0.886,0.479,4.0,22.4,5,Franco,6378.4,Alta</t>
  </si>
  <si>
    <t>2028-11-13,P015,0.247,0.399,29.1,22.6,13,Arcilloso,2588.6,Baja</t>
  </si>
  <si>
    <t>2028-11-20,P011,0.563,0.427,20.8,26.3,14,Arcilloso,3798.3,Media</t>
  </si>
  <si>
    <t>2028-11-27,P011,0.326,0.545,23.8,31.4,12,Arcilloso,1812.1,Baja</t>
  </si>
  <si>
    <t>2028-12-04,P001,0.879,0.389,90.8,33.5,3,Arenoso,4639.4,Media</t>
  </si>
  <si>
    <t>2028-12-11,P017,0.279,0.416,46.8,21.3,7,Franco,2906.9,Baja</t>
  </si>
  <si>
    <t>2028-12-18,P015,0.483,0.178,46.6,25.9,8,Arcilloso,3606.2,Media</t>
  </si>
  <si>
    <t>2028-12-25,P020,0.717,0.337,76.1,21.5,0,Arenoso,4641.5,Media</t>
  </si>
  <si>
    <t>2029-01-01,P006,0.693,0.458,15.4,20.2,12,Arcilloso,5367.0,Media</t>
  </si>
  <si>
    <t>2029-01-08,P015,0.496,0.235,48.7,29.9,3,Franco,3098.4,Media</t>
  </si>
  <si>
    <t>2029-01-15,P009,0.443,0.201,43.0,29.0,3,Arcilloso,2997.5,Baja</t>
  </si>
  <si>
    <t>2029-01-22,P014,0.478,0.257,59.7,22.4,1,Franco,3583.7,Media</t>
  </si>
  <si>
    <t>2029-01-29,P018,0.385,0.221,100.0,23.5,5,Arcilloso,2796.6,Baja</t>
  </si>
  <si>
    <t>2029-02-05,P017,0.344,0.207,76.9,20.4,2,Franco,3201.8,Media</t>
  </si>
  <si>
    <t>2029-02-12,P018,0.538,0.312,39.8,32.5,6,Arcilloso,2996.2,Baja</t>
  </si>
  <si>
    <t>2029-02-19,P005,0.388,0.554,82.8,34.6,12,Franco,1564.4,Baja</t>
  </si>
  <si>
    <t>2029-02-26,P020,0.401,0.354,17.1,22.0,10,Arcilloso,3543.0,Media</t>
  </si>
  <si>
    <t>2029-03-05,P020,0.66,0.194,3.0,23.5,10,Arcilloso,4749.0,Media</t>
  </si>
  <si>
    <t>2029-03-12,P009,0.878,0.138,20.4,33.0,4,Arenoso,4371.1,Media</t>
  </si>
  <si>
    <t>2029-03-19,P011,0.623,0.448,34.0,33.9,3,Arenoso,2918.2,Baja</t>
  </si>
  <si>
    <t>2029-03-26,P001,0.254,0.291,51.1,26.3,4,Franco,2049.1,Baja</t>
  </si>
  <si>
    <t>2029-04-02,P018,0.253,0.511,61.5,20.8,7,Arcilloso,2692.2,Baja</t>
  </si>
  <si>
    <t>2029-04-09,P006,0.866,0.43,91.1,20.6,2,Franco,5690.7,Media</t>
  </si>
  <si>
    <t>2029-04-16,P002,0.408,0.498,51.0,28.6,13,Arenoso,2661.7,Baja</t>
  </si>
  <si>
    <t>2029-04-23,P015,0.264,0.236,50.1,25.9,6,Franco,2296.4,Baja</t>
  </si>
  <si>
    <t>2029-04-30,P014,0.619,0.446,5.0,20.4,14,Franco,4144.5,Media</t>
  </si>
  <si>
    <t>2029-05-07,P005,0.637,0.232,3.5,28.7,13,Arenoso,3439.0,Media</t>
  </si>
  <si>
    <t>2029-05-14,P006,0.654,0.57,55.1,20.2,5,Arcilloso,3933.3,Media</t>
  </si>
  <si>
    <t>2029-05-21,P006,0.387,0.418,43.8,31.8,11,Franco,2537.8,Baja</t>
  </si>
  <si>
    <t>2029-05-28,P018,0.211,0.262,83.9,24.6,0,Arenoso,2099.6,Baja</t>
  </si>
  <si>
    <t>2029-06-04,P014,0.876,0.235,16.1,20.6,12,Arcilloso,6134.4,Alta</t>
  </si>
  <si>
    <t>2029-06-11,P010,0.376,0.195,2.5,28.8,6,Arenoso,2158.7,Baja</t>
  </si>
  <si>
    <t>2029-06-18,P014,0.673,0.447,44.9,26.0,13,Franco,4272.3,Media</t>
  </si>
  <si>
    <t>2029-06-25,P013,0.695,0.209,23.7,34.6,12,Arcilloso,3579.4,Media</t>
  </si>
  <si>
    <t>2029-07-02,P003,0.627,0.398,5.0,28.2,6,Arcilloso,3646.5,Media</t>
  </si>
  <si>
    <t>2029-07-09,P006,1.2,0.232,72.5,24.1,13,Arenoso,6422.6571711194465,Baja</t>
  </si>
  <si>
    <t>2029-07-16,P008,0.39,0.431,11.2,30.6,14,Arenoso,2913.8,Baja</t>
  </si>
  <si>
    <t>2029-07-23,P012,0.618,0.507,60.8,24.1,11,Arenoso,4599.8,Media</t>
  </si>
  <si>
    <t>2029-07-30,P013,0.806,0.489,28.1,33.6,0,Arcilloso,4055.4,Media</t>
  </si>
  <si>
    <t>2029-08-06,P011,0.863,0.48,17.3,25.6,8,Arcilloso,5408.1,Media</t>
  </si>
  <si>
    <t>2029-08-13,P012,0.274,0.194,38.0,28.2,5,Franco,1904.6,Baja</t>
  </si>
  <si>
    <t>2029-08-20,P001,0.308,0.144,80.1,20.8,14,Arcilloso,2661.4,Baja</t>
  </si>
  <si>
    <t>2029-08-27,P017,0.861,0.449,39.2,26.4,11,Franco,5713.2,Media</t>
  </si>
  <si>
    <t>2029-09-03,P016,0.716,0.284,75.1,32.5,1,Arenoso,3333.4,Media</t>
  </si>
  <si>
    <t>2029-09-10,P011,0.818,0.316,12.5,32.1,4,Arenoso,4294.3,Media</t>
  </si>
  <si>
    <t>2029-09-17,P013,0.342,0.116,77.3,23.4,12,Arcilloso,2895.3,Baja</t>
  </si>
  <si>
    <t>2029-09-24,P018,0.611,0.23,23.7,23.4,10,Arenoso,4710.4,Media</t>
  </si>
  <si>
    <t>TAREAS →</t>
  </si>
  <si>
    <t>Fecha_mediciÃ³n</t>
  </si>
  <si>
    <t>PrecipitaciÃ³n</t>
  </si>
  <si>
    <t>DÃ­as_sin_lluvia</t>
  </si>
  <si>
    <t>CategorÃ­a_biomasa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</si>
</sst>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1F1F1F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14" fontId="13" fillId="33" borderId="12" xfId="0" applyNumberFormat="1" applyFont="1" applyFill="1" applyBorder="1" applyAlignment="1">
      <alignment horizontal="center" vertical="center" wrapText="1"/>
    </xf>
    <xf numFmtId="0" fontId="13" fillId="33" borderId="12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0" fillId="0" borderId="12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6" fillId="0" borderId="13" xfId="0" applyFont="1" applyBorder="1" applyAlignment="1">
      <alignment horizontal="right" vertical="center" wrapText="1"/>
    </xf>
    <xf numFmtId="0" fontId="16" fillId="0" borderId="15" xfId="0" applyFont="1" applyBorder="1" applyAlignment="1">
      <alignment horizontal="right" vertical="center"/>
    </xf>
    <xf numFmtId="1" fontId="16" fillId="0" borderId="15" xfId="0" applyNumberFormat="1" applyFont="1" applyBorder="1" applyAlignment="1">
      <alignment horizontal="right" vertical="center"/>
    </xf>
    <xf numFmtId="0" fontId="16" fillId="34" borderId="0" xfId="0" applyFont="1" applyFill="1" applyAlignment="1">
      <alignment vertic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16" fillId="35" borderId="10" xfId="0" applyFont="1" applyFill="1" applyBorder="1" applyAlignment="1">
      <alignment horizontal="right" vertical="center" wrapText="1"/>
    </xf>
    <xf numFmtId="0" fontId="0" fillId="35" borderId="14" xfId="0" applyFill="1" applyBorder="1" applyAlignment="1">
      <alignment horizontal="left" vertical="center" wrapText="1"/>
    </xf>
    <xf numFmtId="1" fontId="0" fillId="35" borderId="14" xfId="0" applyNumberFormat="1" applyFill="1" applyBorder="1" applyAlignment="1">
      <alignment horizontal="left" vertical="center" wrapText="1"/>
    </xf>
    <xf numFmtId="0" fontId="0" fillId="35" borderId="14" xfId="0" applyFill="1" applyBorder="1" applyAlignment="1">
      <alignment horizontal="left" vertical="center"/>
    </xf>
    <xf numFmtId="1" fontId="0" fillId="35" borderId="14" xfId="0" applyNumberFormat="1" applyFill="1" applyBorder="1" applyAlignment="1">
      <alignment horizontal="left" vertical="center"/>
    </xf>
    <xf numFmtId="0" fontId="0" fillId="35" borderId="16" xfId="0" applyFill="1" applyBorder="1" applyAlignment="1">
      <alignment horizontal="left" vertical="center"/>
    </xf>
    <xf numFmtId="0" fontId="16" fillId="34" borderId="0" xfId="0" applyFont="1" applyFill="1" applyAlignment="1">
      <alignment horizontal="center" vertical="center"/>
    </xf>
    <xf numFmtId="0" fontId="16" fillId="0" borderId="0" xfId="0" applyFont="1"/>
    <xf numFmtId="14" fontId="0" fillId="0" borderId="0" xfId="0" applyNumberFormat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4" fontId="0" fillId="0" borderId="0" xfId="0" applyNumberFormat="1"/>
    <xf numFmtId="3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'Estadistica Descriptiva'!$B$8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'Estadistica Descriptiva'!$A$9:$A$11</c:f>
              <c:strCache>
                <c:ptCount val="3"/>
                <c:pt idx="0">
                  <c:v>Arcilloso</c:v>
                </c:pt>
                <c:pt idx="1">
                  <c:v>Arenoso</c:v>
                </c:pt>
                <c:pt idx="2">
                  <c:v>Franco</c:v>
                </c:pt>
              </c:strCache>
            </c:strRef>
          </c:cat>
          <c:val>
            <c:numRef>
              <c:f>'Estadistica Descriptiva'!$B$9:$B$11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3-41B0-9563-773FD8279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7853999"/>
        <c:axId val="957870799"/>
      </c:barChart>
      <c:catAx>
        <c:axId val="957853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870799"/>
        <c:crosses val="autoZero"/>
        <c:auto val="1"/>
        <c:lblAlgn val="ctr"/>
        <c:lblOffset val="100"/>
        <c:noMultiLvlLbl val="0"/>
      </c:catAx>
      <c:valAx>
        <c:axId val="95787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78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'Estadistica Descriptiva'!$B$13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'Estadistica Descriptiva'!$A$14:$A$16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'Estadistica Descriptiva'!$B$14:$B$16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1BD-81EB-DEF97BC7F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7858799"/>
        <c:axId val="957853519"/>
      </c:barChart>
      <c:catAx>
        <c:axId val="95785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853519"/>
        <c:crosses val="autoZero"/>
        <c:auto val="1"/>
        <c:lblAlgn val="ctr"/>
        <c:lblOffset val="100"/>
        <c:noMultiLvlLbl val="0"/>
      </c:catAx>
      <c:valAx>
        <c:axId val="95785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785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7</xdr:row>
      <xdr:rowOff>3810</xdr:rowOff>
    </xdr:from>
    <xdr:to>
      <xdr:col>4</xdr:col>
      <xdr:colOff>475980</xdr:colOff>
      <xdr:row>10</xdr:row>
      <xdr:rowOff>167550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2295E9-7740-81D8-7276-BF44468E4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12</xdr:row>
      <xdr:rowOff>26670</xdr:rowOff>
    </xdr:from>
    <xdr:to>
      <xdr:col>4</xdr:col>
      <xdr:colOff>483600</xdr:colOff>
      <xdr:row>16</xdr:row>
      <xdr:rowOff>7530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2C6E9E-3FE0-66A4-C04E-310FD829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ul Vicuña" id="{5E40D605-6546-4FFF-B865-D3A7EDA52CB0}" userId="9a21f4c03329be5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813AE-8E7F-479D-8E35-1F83481181F4}" name="Tabla1" displayName="Tabla1" ref="A11:J311" totalsRowShown="0" headerRowDxfId="0" dataDxfId="1">
  <autoFilter ref="A11:J311" xr:uid="{280813AE-8E7F-479D-8E35-1F83481181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4C01DD0-9C86-4726-A9F2-E8942F7A4E29}" name="Fecha_mediciÃ³n" dataDxfId="11"/>
    <tableColumn id="2" xr3:uid="{98731D43-BB4E-4F07-BEF9-80DB18F89344}" name="ID_parcela" dataDxfId="10"/>
    <tableColumn id="3" xr3:uid="{DACAF287-0450-46B5-985C-5CC9FD40EDDD}" name="NDVI" dataDxfId="9"/>
    <tableColumn id="4" xr3:uid="{41CF38DA-BE68-426C-BF2A-B896EF6A6415}" name="NDRE" dataDxfId="8"/>
    <tableColumn id="5" xr3:uid="{6612BEAC-C826-499A-8F44-45FE705DC1B7}" name="PrecipitaciÃ³n" dataDxfId="7"/>
    <tableColumn id="6" xr3:uid="{F081EC27-7FC6-43A7-85FD-DE87401AE006}" name="Temperatura_media" dataDxfId="6"/>
    <tableColumn id="7" xr3:uid="{3239BB0F-D0C2-45BE-9364-B311C9A1E8A7}" name="DÃ­as_sin_lluvia" dataDxfId="5"/>
    <tableColumn id="8" xr3:uid="{7C12D338-6D51-4919-A811-6A6E4DFB0514}" name="Tipo_suelo" dataDxfId="4"/>
    <tableColumn id="9" xr3:uid="{E538B0E8-8154-451E-B71F-45EA67F906EF}" name="Biomasa_real" dataDxfId="3"/>
    <tableColumn id="10" xr3:uid="{9B3BB7A5-CA9D-4E7B-9E06-28475B3C8FA1}" name="CategorÃ­a_biomasa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C9CAAD-E2B9-4C89-8D1E-8B43851A4C1F}" name="Tabla3" displayName="Tabla3" ref="A2:F5" totalsRowShown="0" headerRowDxfId="33" dataDxfId="32">
  <autoFilter ref="A2:F5" xr:uid="{E1C9CAAD-E2B9-4C89-8D1E-8B43851A4C1F}"/>
  <tableColumns count="6">
    <tableColumn id="1" xr3:uid="{0969EFB2-7125-4569-B71C-43C93B00E773}" name="Valores"/>
    <tableColumn id="2" xr3:uid="{BF76CE55-0B65-4AFC-A593-AD1E018D1CB2}" name="NDVI Outlier Manual" dataDxfId="31"/>
    <tableColumn id="3" xr3:uid="{0A0DAD0A-2876-458C-8AE0-D009AE70A352}" name="NDRE Outlier Manual" dataDxfId="30"/>
    <tableColumn id="4" xr3:uid="{99FD7B6D-05B8-482C-B350-7BB6CC393C41}" name="PRECIPITACION Outlier Manual" dataDxfId="29"/>
    <tableColumn id="5" xr3:uid="{E6F48487-6F2C-446F-9BA3-13FC1C59BF72}" name="DIAS SIN LLUVIA Estadistica" dataDxfId="28"/>
    <tableColumn id="6" xr3:uid="{F860A49A-9862-4E6A-A440-FF609F56B78B}" name="Biomasa_real Estadistica" dataDxfId="27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C47C06-2A30-4189-B72B-5D3CF04810F6}" name="Tabla5" displayName="Tabla5" ref="A8:B11" totalsRowShown="0" headerRowDxfId="26" dataDxfId="25">
  <autoFilter ref="A8:B11" xr:uid="{D2C47C06-2A30-4189-B72B-5D3CF04810F6}"/>
  <tableColumns count="2">
    <tableColumn id="1" xr3:uid="{4FF0FFB1-234B-4459-92A1-3982AB1A6041}" name="Tipo_suelo" dataDxfId="24"/>
    <tableColumn id="2" xr3:uid="{65D08503-C6A7-4A6D-9067-97A002D7A986}" name="Cantidad" dataDxfId="23">
      <calculatedColumnFormula>COUNTIFS('Datos Limpios'!$G$2:$G$301,Tabla5[[#This Row],[Tipo_suelo]],'Datos Limpios'!$J$2:$J$301,"VALIDO")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C9937-1CC0-45D1-A52D-6F50CEDCB85C}" name="Tabla6" displayName="Tabla6" ref="A13:B16" totalsRowShown="0">
  <autoFilter ref="A13:B16" xr:uid="{F52C9937-1CC0-45D1-A52D-6F50CEDCB85C}"/>
  <tableColumns count="2">
    <tableColumn id="1" xr3:uid="{0F027722-E476-4666-B86D-CE926E66ECFA}" name="Categoria de Biomasa"/>
    <tableColumn id="2" xr3:uid="{145933F4-2513-4455-8D0F-DF56BD75D4A0}" name="Cantidad" dataDxfId="22">
      <calculatedColumnFormula>COUNTIFS('Datos Limpios'!$I$2:$I$301,Tabla6[[#This Row],[Categoria de Biomasa]],'Datos Limpios'!$J$2:$J$301,"VALIDO")</calculatedColumnFormula>
    </tableColumn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ACF1B7-ED56-4227-9C6A-0460E56D96D8}" name="Tabla7" displayName="Tabla7" ref="A19:H39" totalsRowShown="0" headerRowBorderDxfId="21" tableBorderDxfId="20">
  <autoFilter ref="A19:H39" xr:uid="{BDACF1B7-ED56-4227-9C6A-0460E56D96D8}"/>
  <tableColumns count="8">
    <tableColumn id="1" xr3:uid="{241D9F70-703B-42D8-9128-310A203DF51B}" name="ID_parcela" dataDxfId="19"/>
    <tableColumn id="2" xr3:uid="{281F2358-317F-42C9-A28B-940341CE555B}" name="Cantidad de Mediciones Arcilloso" dataDxfId="18">
      <calculatedColumnFormula>COUNTIFS('Datos Limpios'!$B$2:$B$301,Tabla7[[#This Row],[ID_parcela]],'Datos Limpios'!$G$2:$G$301,"Arcilloso",'Datos Limpios'!$J$2:$J$301,"VALIDO")</calculatedColumnFormula>
    </tableColumn>
    <tableColumn id="3" xr3:uid="{9D377CD2-9EC0-42DC-9FC6-424A910A708A}" name="Cantidad de Mediciones Arenoso" dataDxfId="17">
      <calculatedColumnFormula>COUNTIFS('Datos Limpios'!$B$2:$B$301,Tabla7[[#This Row],[ID_parcela]],'Datos Limpios'!$G$2:$G$301,"Arenoso",'Datos Limpios'!$J$2:$J$301,"VALIDO")</calculatedColumnFormula>
    </tableColumn>
    <tableColumn id="4" xr3:uid="{EB1197BE-8368-4EA8-A607-2AD5598BAC40}" name="Cantidad de Mediciones Franco" dataDxfId="16">
      <calculatedColumnFormula>COUNTIFS('Datos Limpios'!$B$2:$B$301,Tabla7[[#This Row],[ID_parcela]],'Datos Limpios'!$G$2:$G$301,"Franco",'Datos Limpios'!$J$2:$J$301,"VALIDO")</calculatedColumnFormula>
    </tableColumn>
    <tableColumn id="5" xr3:uid="{791CA29F-918E-472F-AC2E-D0CF91C97293}" name="Min Biomasa" dataDxfId="15">
      <calculatedColumnFormula>_xlfn.MINIFS('Datos Limpios'!$H$2:$H$301,'Datos Limpios'!$H$2:$H$301,"&lt;8000",'Datos Limpios'!$B$2:$B$301,Tabla7[[#This Row],[ID_parcela]],'Datos Limpios'!$J$2:$J$301,"VALIDO")</calculatedColumnFormula>
    </tableColumn>
    <tableColumn id="6" xr3:uid="{F5C2A93F-629A-40B5-9303-C3F5D3EF625A}" name="Media Biomasa" dataDxfId="14">
      <calculatedColumnFormula>AVERAGEIFS('Datos Limpios'!$H$2:$H$301,'Datos Limpios'!$H$2:$H$301,"&lt;8000",'Datos Limpios'!$B$2:$B$301,Tabla7[[#This Row],[ID_parcela]],'Datos Limpios'!$J$2:$J$301,"VALIDO")</calculatedColumnFormula>
    </tableColumn>
    <tableColumn id="7" xr3:uid="{EF53C669-B13C-46FD-BC38-E17137C0E0FC}" name="Max Biomasa" dataDxfId="13">
      <calculatedColumnFormula>_xlfn.MAXIFS('Datos Limpios'!$H$2:$H$301,'Datos Limpios'!$H$2:$H$301,"&gt;0",'Datos Limpios'!$B$2:$B$301,Tabla7[[#This Row],[ID_parcela]],'Datos Limpios'!$J$2:$J$301,"VALIDO")</calculatedColumnFormula>
    </tableColumn>
    <tableColumn id="8" xr3:uid="{BCA1855C-9CCB-4364-AB75-9EAE6095BBD0}" name="Minigrafico" dataDxfId="1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10-18T22:06:33.30" personId="{5E40D605-6546-4FFF-B865-D3A7EDA52CB0}" id="{72AF591B-3360-4B88-A7C1-F9BAEB69EC03}">
    <text xml:space="preserve">TAREA 1
*CREAR UNA HOJA NUEVA Y NOMBRARLA PREPROCESAMIENTO_OUTLIER.
*COPIAR LOS DATOS EN LA HOJA CREADA EN LA FILA A11 PARA INICIAR EL PROCESAMIENTO DE DATOS.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5-10-18T22:01:32.90" personId="{5E40D605-6546-4FFF-B865-D3A7EDA52CB0}" id="{191ACCD8-4240-4B36-B788-A98D7770CC31}">
    <text xml:space="preserve">PASO 1
* PEGAR LOS DATOS EN LA FILA A11, SEPARAR LOS DATOS EN COLUMNAS, -DATOS-TEXTO EN COLUMNAS.
* CAMBIAR LOS DECIMALES DE PUNTO (.) a COMA (,).
* CONVERTIRLA EN TABLA Y NOMBRARLA (TABLA DE PREPROCESAMIENTO).
PASO 2
* CREAR CALCULADORA DE CUARTILES PARA CADA VARIANTE -Q1-Q3-INTERCUARTIL.
*USAR LA FORMULA PARA CREAR CUARTILES: =CUARTIL.EXC
* CREAR CALCULADORA DE  LIMITEQ1=Q1-(1,5*INTERQ).
* CREAR CALCULADORA DE LIMITEQ3=Q3+(1,5*INTERQ).
PASO 3
* CREAR COLUMNAS DE IDENTIFICACION DE OUTLIER PARA CADA VARIANTE NUMERICA. =SI(C12=0;NOD();SI.CONJUNTO(C12&lt;$I$2;NOD();C12&gt;$K$2;NOD();C12&lt;$K$2;C12)).
PASO 4
* CREAR VERIFICADOR DE OUTLIER SOBRE CADA COLUMNA DE VERIFICACION DE OUTLIER =CONTAR.SI(K12:K311;NOD())
PASO 5
* CREAR GRAFICO DE DISPERCION PARA COMPROBAR SI EXISTEN OUTLIER.
PASO 6
* CREAR UNA HOJA NUEVA  NOMBRARLA DATOS LIMPIOS
*COPIAR LAS COLUMNAS VERIFICADAS (PEGAR COMO SOLO VALORES).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" dT="2025-10-18T22:43:29.99" personId="{5E40D605-6546-4FFF-B865-D3A7EDA52CB0}" id="{893C0A1F-56EE-4290-B7B1-39EA485E7185}">
    <text xml:space="preserve">TAREA 1
* TRANSFORMAR LOS DATOS EN TABLA Y NOMBRARLA DATOS LIMPIOS.
TAREA 2
* CREAR UNA COLUMNA DE VALIDACION CON LA FORMULA =SI(CONTAR.SI(Datos_Limpios[@[Fecha de Medicion]:[Categoria de Biomasa]];NOD());"NO VALIDO";"VALIDO").
ESTO ES PARA TRABAJAR LOS CONDICIONALES CON DATOS QUE NO CONTENGAN ERRORES EN NINGUNA COLUMNA.
TAREA 3
* CREAR UNA HOJA NUEVA Y NOMBRARLA REPORTE 1 TABLA DE BUSQUEDA.
* COPIAR LA TABLA EN LA FILA A2 Y NOMBRARLA -REPORTE_1_TABLA_DE_BUSQUEDA-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1" dT="2025-10-18T23:02:30.22" personId="{5E40D605-6546-4FFF-B865-D3A7EDA52CB0}" id="{04021BA9-1CD9-451F-B2E5-FE7A158898DA}">
    <text>TAREA 1
* NOMBRAR LA TABLA REPORTE1
TAREA 2
*EN LA FILA 1 INSERTAR SEGMENTAR POR VALIDACION - ID_PARCELA - TIPO_SUELO - CATEGORIA DE BIOMASA.
TAREA 3
* CREAR GRAFICO DE BARRA PARA COMPARAR NDVI &amp; NDRE COMO EJEMPLO.
TAREA 4
* CREAR GRAFICO DINAMICO PARA VISUALIZACIONES MAS DETALLAS Y COMPLEJAS.
* NOMBRA LA HOJA NUEVA COMO REPORTE 2 TABLA DINAMICA.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93CD-96D2-416C-95D2-1CC469EC5560}">
  <dimension ref="A1:G301"/>
  <sheetViews>
    <sheetView topLeftCell="A273" zoomScale="90" zoomScaleNormal="90" workbookViewId="0">
      <selection sqref="A1:A301"/>
    </sheetView>
  </sheetViews>
  <sheetFormatPr baseColWidth="10" defaultRowHeight="14.4" x14ac:dyDescent="0.3"/>
  <sheetData>
    <row r="1" spans="1:7" x14ac:dyDescent="0.3">
      <c r="A1" t="s">
        <v>61</v>
      </c>
      <c r="F1" s="29" t="s">
        <v>362</v>
      </c>
    </row>
    <row r="2" spans="1:7" x14ac:dyDescent="0.3">
      <c r="A2" t="s">
        <v>62</v>
      </c>
    </row>
    <row r="3" spans="1:7" x14ac:dyDescent="0.3">
      <c r="A3" t="s">
        <v>63</v>
      </c>
    </row>
    <row r="4" spans="1:7" x14ac:dyDescent="0.3">
      <c r="A4" t="s">
        <v>64</v>
      </c>
    </row>
    <row r="5" spans="1:7" x14ac:dyDescent="0.3">
      <c r="A5" t="s">
        <v>65</v>
      </c>
    </row>
    <row r="6" spans="1:7" x14ac:dyDescent="0.3">
      <c r="A6" t="s">
        <v>66</v>
      </c>
    </row>
    <row r="7" spans="1:7" x14ac:dyDescent="0.3">
      <c r="A7" t="s">
        <v>67</v>
      </c>
    </row>
    <row r="8" spans="1:7" x14ac:dyDescent="0.3">
      <c r="A8" t="s">
        <v>68</v>
      </c>
    </row>
    <row r="9" spans="1:7" x14ac:dyDescent="0.3">
      <c r="A9" t="s">
        <v>69</v>
      </c>
    </row>
    <row r="10" spans="1:7" x14ac:dyDescent="0.3">
      <c r="A10" t="s">
        <v>70</v>
      </c>
    </row>
    <row r="11" spans="1:7" x14ac:dyDescent="0.3">
      <c r="A11" t="s">
        <v>71</v>
      </c>
    </row>
    <row r="12" spans="1:7" x14ac:dyDescent="0.3">
      <c r="A12" t="s">
        <v>72</v>
      </c>
    </row>
    <row r="13" spans="1:7" x14ac:dyDescent="0.3">
      <c r="A13" t="s">
        <v>73</v>
      </c>
    </row>
    <row r="14" spans="1:7" x14ac:dyDescent="0.3">
      <c r="A14" t="s">
        <v>74</v>
      </c>
    </row>
    <row r="15" spans="1:7" x14ac:dyDescent="0.3">
      <c r="A15" t="s">
        <v>75</v>
      </c>
    </row>
    <row r="16" spans="1:7" x14ac:dyDescent="0.3">
      <c r="A16" t="s">
        <v>76</v>
      </c>
    </row>
    <row r="17" spans="1:1" x14ac:dyDescent="0.3">
      <c r="A17" t="s">
        <v>77</v>
      </c>
    </row>
    <row r="18" spans="1:1" x14ac:dyDescent="0.3">
      <c r="A18" t="s">
        <v>78</v>
      </c>
    </row>
    <row r="19" spans="1:1" x14ac:dyDescent="0.3">
      <c r="A19" t="s">
        <v>79</v>
      </c>
    </row>
    <row r="20" spans="1:1" x14ac:dyDescent="0.3">
      <c r="A20" t="s">
        <v>80</v>
      </c>
    </row>
    <row r="21" spans="1:1" x14ac:dyDescent="0.3">
      <c r="A21" t="s">
        <v>81</v>
      </c>
    </row>
    <row r="22" spans="1:1" x14ac:dyDescent="0.3">
      <c r="A22" t="s">
        <v>82</v>
      </c>
    </row>
    <row r="23" spans="1:1" x14ac:dyDescent="0.3">
      <c r="A23" t="s">
        <v>83</v>
      </c>
    </row>
    <row r="24" spans="1:1" x14ac:dyDescent="0.3">
      <c r="A24" t="s">
        <v>84</v>
      </c>
    </row>
    <row r="25" spans="1:1" x14ac:dyDescent="0.3">
      <c r="A25" t="s">
        <v>85</v>
      </c>
    </row>
    <row r="26" spans="1:1" x14ac:dyDescent="0.3">
      <c r="A26" t="s">
        <v>86</v>
      </c>
    </row>
    <row r="27" spans="1:1" x14ac:dyDescent="0.3">
      <c r="A27" t="s">
        <v>87</v>
      </c>
    </row>
    <row r="28" spans="1:1" x14ac:dyDescent="0.3">
      <c r="A28" t="s">
        <v>88</v>
      </c>
    </row>
    <row r="29" spans="1:1" x14ac:dyDescent="0.3">
      <c r="A29" t="s">
        <v>89</v>
      </c>
    </row>
    <row r="30" spans="1:1" x14ac:dyDescent="0.3">
      <c r="A30" t="s">
        <v>90</v>
      </c>
    </row>
    <row r="31" spans="1:1" x14ac:dyDescent="0.3">
      <c r="A31" t="s">
        <v>91</v>
      </c>
    </row>
    <row r="32" spans="1:1" x14ac:dyDescent="0.3">
      <c r="A32" t="s">
        <v>92</v>
      </c>
    </row>
    <row r="33" spans="1:1" x14ac:dyDescent="0.3">
      <c r="A33" t="s">
        <v>93</v>
      </c>
    </row>
    <row r="34" spans="1:1" x14ac:dyDescent="0.3">
      <c r="A34" t="s">
        <v>94</v>
      </c>
    </row>
    <row r="35" spans="1:1" x14ac:dyDescent="0.3">
      <c r="A35" t="s">
        <v>95</v>
      </c>
    </row>
    <row r="36" spans="1:1" x14ac:dyDescent="0.3">
      <c r="A36" t="s">
        <v>96</v>
      </c>
    </row>
    <row r="37" spans="1:1" x14ac:dyDescent="0.3">
      <c r="A37" t="s">
        <v>97</v>
      </c>
    </row>
    <row r="38" spans="1:1" x14ac:dyDescent="0.3">
      <c r="A38" t="s">
        <v>98</v>
      </c>
    </row>
    <row r="39" spans="1:1" x14ac:dyDescent="0.3">
      <c r="A39" t="s">
        <v>99</v>
      </c>
    </row>
    <row r="40" spans="1:1" x14ac:dyDescent="0.3">
      <c r="A40" t="s">
        <v>100</v>
      </c>
    </row>
    <row r="41" spans="1:1" x14ac:dyDescent="0.3">
      <c r="A41" t="s">
        <v>101</v>
      </c>
    </row>
    <row r="42" spans="1:1" x14ac:dyDescent="0.3">
      <c r="A42" t="s">
        <v>102</v>
      </c>
    </row>
    <row r="43" spans="1:1" x14ac:dyDescent="0.3">
      <c r="A43" t="s">
        <v>103</v>
      </c>
    </row>
    <row r="44" spans="1:1" x14ac:dyDescent="0.3">
      <c r="A44" t="s">
        <v>104</v>
      </c>
    </row>
    <row r="45" spans="1:1" x14ac:dyDescent="0.3">
      <c r="A45" t="s">
        <v>105</v>
      </c>
    </row>
    <row r="46" spans="1:1" x14ac:dyDescent="0.3">
      <c r="A46" t="s">
        <v>106</v>
      </c>
    </row>
    <row r="47" spans="1:1" x14ac:dyDescent="0.3">
      <c r="A47" t="s">
        <v>107</v>
      </c>
    </row>
    <row r="48" spans="1:1" x14ac:dyDescent="0.3">
      <c r="A48" t="s">
        <v>108</v>
      </c>
    </row>
    <row r="49" spans="1:1" x14ac:dyDescent="0.3">
      <c r="A49" t="s">
        <v>109</v>
      </c>
    </row>
    <row r="50" spans="1:1" x14ac:dyDescent="0.3">
      <c r="A50" t="s">
        <v>110</v>
      </c>
    </row>
    <row r="51" spans="1:1" x14ac:dyDescent="0.3">
      <c r="A51" t="s">
        <v>111</v>
      </c>
    </row>
    <row r="52" spans="1:1" x14ac:dyDescent="0.3">
      <c r="A52" t="s">
        <v>112</v>
      </c>
    </row>
    <row r="53" spans="1:1" x14ac:dyDescent="0.3">
      <c r="A53" t="s">
        <v>113</v>
      </c>
    </row>
    <row r="54" spans="1:1" x14ac:dyDescent="0.3">
      <c r="A54" t="s">
        <v>114</v>
      </c>
    </row>
    <row r="55" spans="1:1" x14ac:dyDescent="0.3">
      <c r="A55" t="s">
        <v>115</v>
      </c>
    </row>
    <row r="56" spans="1:1" x14ac:dyDescent="0.3">
      <c r="A56" t="s">
        <v>116</v>
      </c>
    </row>
    <row r="57" spans="1:1" x14ac:dyDescent="0.3">
      <c r="A57" t="s">
        <v>117</v>
      </c>
    </row>
    <row r="58" spans="1:1" x14ac:dyDescent="0.3">
      <c r="A58" t="s">
        <v>118</v>
      </c>
    </row>
    <row r="59" spans="1:1" x14ac:dyDescent="0.3">
      <c r="A59" t="s">
        <v>119</v>
      </c>
    </row>
    <row r="60" spans="1:1" x14ac:dyDescent="0.3">
      <c r="A60" t="s">
        <v>120</v>
      </c>
    </row>
    <row r="61" spans="1:1" x14ac:dyDescent="0.3">
      <c r="A61" t="s">
        <v>121</v>
      </c>
    </row>
    <row r="62" spans="1:1" x14ac:dyDescent="0.3">
      <c r="A62" t="s">
        <v>122</v>
      </c>
    </row>
    <row r="63" spans="1:1" x14ac:dyDescent="0.3">
      <c r="A63" t="s">
        <v>123</v>
      </c>
    </row>
    <row r="64" spans="1:1" x14ac:dyDescent="0.3">
      <c r="A64" t="s">
        <v>124</v>
      </c>
    </row>
    <row r="65" spans="1:1" x14ac:dyDescent="0.3">
      <c r="A65" t="s">
        <v>125</v>
      </c>
    </row>
    <row r="66" spans="1:1" x14ac:dyDescent="0.3">
      <c r="A66" t="s">
        <v>126</v>
      </c>
    </row>
    <row r="67" spans="1:1" x14ac:dyDescent="0.3">
      <c r="A67" t="s">
        <v>127</v>
      </c>
    </row>
    <row r="68" spans="1:1" x14ac:dyDescent="0.3">
      <c r="A68" t="s">
        <v>128</v>
      </c>
    </row>
    <row r="69" spans="1:1" x14ac:dyDescent="0.3">
      <c r="A69" t="s">
        <v>129</v>
      </c>
    </row>
    <row r="70" spans="1:1" x14ac:dyDescent="0.3">
      <c r="A70" t="s">
        <v>130</v>
      </c>
    </row>
    <row r="71" spans="1:1" x14ac:dyDescent="0.3">
      <c r="A71" t="s">
        <v>131</v>
      </c>
    </row>
    <row r="72" spans="1:1" x14ac:dyDescent="0.3">
      <c r="A72" t="s">
        <v>132</v>
      </c>
    </row>
    <row r="73" spans="1:1" x14ac:dyDescent="0.3">
      <c r="A73" t="s">
        <v>133</v>
      </c>
    </row>
    <row r="74" spans="1:1" x14ac:dyDescent="0.3">
      <c r="A74" t="s">
        <v>134</v>
      </c>
    </row>
    <row r="75" spans="1:1" x14ac:dyDescent="0.3">
      <c r="A75" t="s">
        <v>135</v>
      </c>
    </row>
    <row r="76" spans="1:1" x14ac:dyDescent="0.3">
      <c r="A76" t="s">
        <v>136</v>
      </c>
    </row>
    <row r="77" spans="1:1" x14ac:dyDescent="0.3">
      <c r="A77" t="s">
        <v>137</v>
      </c>
    </row>
    <row r="78" spans="1:1" x14ac:dyDescent="0.3">
      <c r="A78" t="s">
        <v>138</v>
      </c>
    </row>
    <row r="79" spans="1:1" x14ac:dyDescent="0.3">
      <c r="A79" t="s">
        <v>139</v>
      </c>
    </row>
    <row r="80" spans="1:1" x14ac:dyDescent="0.3">
      <c r="A80" t="s">
        <v>140</v>
      </c>
    </row>
    <row r="81" spans="1:1" x14ac:dyDescent="0.3">
      <c r="A81" t="s">
        <v>141</v>
      </c>
    </row>
    <row r="82" spans="1:1" x14ac:dyDescent="0.3">
      <c r="A82" t="s">
        <v>142</v>
      </c>
    </row>
    <row r="83" spans="1:1" x14ac:dyDescent="0.3">
      <c r="A83" t="s">
        <v>143</v>
      </c>
    </row>
    <row r="84" spans="1:1" x14ac:dyDescent="0.3">
      <c r="A84" t="s">
        <v>144</v>
      </c>
    </row>
    <row r="85" spans="1:1" x14ac:dyDescent="0.3">
      <c r="A85" t="s">
        <v>145</v>
      </c>
    </row>
    <row r="86" spans="1:1" x14ac:dyDescent="0.3">
      <c r="A86" t="s">
        <v>146</v>
      </c>
    </row>
    <row r="87" spans="1:1" x14ac:dyDescent="0.3">
      <c r="A87" t="s">
        <v>147</v>
      </c>
    </row>
    <row r="88" spans="1:1" x14ac:dyDescent="0.3">
      <c r="A88" t="s">
        <v>148</v>
      </c>
    </row>
    <row r="89" spans="1:1" x14ac:dyDescent="0.3">
      <c r="A89" t="s">
        <v>149</v>
      </c>
    </row>
    <row r="90" spans="1:1" x14ac:dyDescent="0.3">
      <c r="A90" t="s">
        <v>150</v>
      </c>
    </row>
    <row r="91" spans="1:1" x14ac:dyDescent="0.3">
      <c r="A91" t="s">
        <v>151</v>
      </c>
    </row>
    <row r="92" spans="1:1" x14ac:dyDescent="0.3">
      <c r="A92" t="s">
        <v>152</v>
      </c>
    </row>
    <row r="93" spans="1:1" x14ac:dyDescent="0.3">
      <c r="A93" t="s">
        <v>153</v>
      </c>
    </row>
    <row r="94" spans="1:1" x14ac:dyDescent="0.3">
      <c r="A94" t="s">
        <v>154</v>
      </c>
    </row>
    <row r="95" spans="1:1" x14ac:dyDescent="0.3">
      <c r="A95" t="s">
        <v>155</v>
      </c>
    </row>
    <row r="96" spans="1:1" x14ac:dyDescent="0.3">
      <c r="A96" t="s">
        <v>156</v>
      </c>
    </row>
    <row r="97" spans="1:1" x14ac:dyDescent="0.3">
      <c r="A97" t="s">
        <v>157</v>
      </c>
    </row>
    <row r="98" spans="1:1" x14ac:dyDescent="0.3">
      <c r="A98" t="s">
        <v>158</v>
      </c>
    </row>
    <row r="99" spans="1:1" x14ac:dyDescent="0.3">
      <c r="A99" t="s">
        <v>159</v>
      </c>
    </row>
    <row r="100" spans="1:1" x14ac:dyDescent="0.3">
      <c r="A100" t="s">
        <v>160</v>
      </c>
    </row>
    <row r="101" spans="1:1" x14ac:dyDescent="0.3">
      <c r="A101" t="s">
        <v>161</v>
      </c>
    </row>
    <row r="102" spans="1:1" x14ac:dyDescent="0.3">
      <c r="A102" t="s">
        <v>162</v>
      </c>
    </row>
    <row r="103" spans="1:1" x14ac:dyDescent="0.3">
      <c r="A103" t="s">
        <v>163</v>
      </c>
    </row>
    <row r="104" spans="1:1" x14ac:dyDescent="0.3">
      <c r="A104" t="s">
        <v>164</v>
      </c>
    </row>
    <row r="105" spans="1:1" x14ac:dyDescent="0.3">
      <c r="A105" t="s">
        <v>165</v>
      </c>
    </row>
    <row r="106" spans="1:1" x14ac:dyDescent="0.3">
      <c r="A106" t="s">
        <v>166</v>
      </c>
    </row>
    <row r="107" spans="1:1" x14ac:dyDescent="0.3">
      <c r="A107" t="s">
        <v>167</v>
      </c>
    </row>
    <row r="108" spans="1:1" x14ac:dyDescent="0.3">
      <c r="A108" t="s">
        <v>168</v>
      </c>
    </row>
    <row r="109" spans="1:1" x14ac:dyDescent="0.3">
      <c r="A109" t="s">
        <v>169</v>
      </c>
    </row>
    <row r="110" spans="1:1" x14ac:dyDescent="0.3">
      <c r="A110" t="s">
        <v>170</v>
      </c>
    </row>
    <row r="111" spans="1:1" x14ac:dyDescent="0.3">
      <c r="A111" t="s">
        <v>171</v>
      </c>
    </row>
    <row r="112" spans="1:1" x14ac:dyDescent="0.3">
      <c r="A112" t="s">
        <v>172</v>
      </c>
    </row>
    <row r="113" spans="1:1" x14ac:dyDescent="0.3">
      <c r="A113" t="s">
        <v>173</v>
      </c>
    </row>
    <row r="114" spans="1:1" x14ac:dyDescent="0.3">
      <c r="A114" t="s">
        <v>174</v>
      </c>
    </row>
    <row r="115" spans="1:1" x14ac:dyDescent="0.3">
      <c r="A115" t="s">
        <v>175</v>
      </c>
    </row>
    <row r="116" spans="1:1" x14ac:dyDescent="0.3">
      <c r="A116" t="s">
        <v>176</v>
      </c>
    </row>
    <row r="117" spans="1:1" x14ac:dyDescent="0.3">
      <c r="A117" t="s">
        <v>177</v>
      </c>
    </row>
    <row r="118" spans="1:1" x14ac:dyDescent="0.3">
      <c r="A118" t="s">
        <v>178</v>
      </c>
    </row>
    <row r="119" spans="1:1" x14ac:dyDescent="0.3">
      <c r="A119" t="s">
        <v>179</v>
      </c>
    </row>
    <row r="120" spans="1:1" x14ac:dyDescent="0.3">
      <c r="A120" t="s">
        <v>180</v>
      </c>
    </row>
    <row r="121" spans="1:1" x14ac:dyDescent="0.3">
      <c r="A121" t="s">
        <v>181</v>
      </c>
    </row>
    <row r="122" spans="1:1" x14ac:dyDescent="0.3">
      <c r="A122" t="s">
        <v>182</v>
      </c>
    </row>
    <row r="123" spans="1:1" x14ac:dyDescent="0.3">
      <c r="A123" t="s">
        <v>183</v>
      </c>
    </row>
    <row r="124" spans="1:1" x14ac:dyDescent="0.3">
      <c r="A124" t="s">
        <v>184</v>
      </c>
    </row>
    <row r="125" spans="1:1" x14ac:dyDescent="0.3">
      <c r="A125" t="s">
        <v>185</v>
      </c>
    </row>
    <row r="126" spans="1:1" x14ac:dyDescent="0.3">
      <c r="A126" t="s">
        <v>186</v>
      </c>
    </row>
    <row r="127" spans="1:1" x14ac:dyDescent="0.3">
      <c r="A127" t="s">
        <v>187</v>
      </c>
    </row>
    <row r="128" spans="1:1" x14ac:dyDescent="0.3">
      <c r="A128" t="s">
        <v>188</v>
      </c>
    </row>
    <row r="129" spans="1:1" x14ac:dyDescent="0.3">
      <c r="A129" t="s">
        <v>189</v>
      </c>
    </row>
    <row r="130" spans="1:1" x14ac:dyDescent="0.3">
      <c r="A130" t="s">
        <v>190</v>
      </c>
    </row>
    <row r="131" spans="1:1" x14ac:dyDescent="0.3">
      <c r="A131" t="s">
        <v>191</v>
      </c>
    </row>
    <row r="132" spans="1:1" x14ac:dyDescent="0.3">
      <c r="A132" t="s">
        <v>192</v>
      </c>
    </row>
    <row r="133" spans="1:1" x14ac:dyDescent="0.3">
      <c r="A133" t="s">
        <v>193</v>
      </c>
    </row>
    <row r="134" spans="1:1" x14ac:dyDescent="0.3">
      <c r="A134" t="s">
        <v>194</v>
      </c>
    </row>
    <row r="135" spans="1:1" x14ac:dyDescent="0.3">
      <c r="A135" t="s">
        <v>195</v>
      </c>
    </row>
    <row r="136" spans="1:1" x14ac:dyDescent="0.3">
      <c r="A136" t="s">
        <v>196</v>
      </c>
    </row>
    <row r="137" spans="1:1" x14ac:dyDescent="0.3">
      <c r="A137" t="s">
        <v>197</v>
      </c>
    </row>
    <row r="138" spans="1:1" x14ac:dyDescent="0.3">
      <c r="A138" t="s">
        <v>198</v>
      </c>
    </row>
    <row r="139" spans="1:1" x14ac:dyDescent="0.3">
      <c r="A139" t="s">
        <v>199</v>
      </c>
    </row>
    <row r="140" spans="1:1" x14ac:dyDescent="0.3">
      <c r="A140" t="s">
        <v>200</v>
      </c>
    </row>
    <row r="141" spans="1:1" x14ac:dyDescent="0.3">
      <c r="A141" t="s">
        <v>201</v>
      </c>
    </row>
    <row r="142" spans="1:1" x14ac:dyDescent="0.3">
      <c r="A142" t="s">
        <v>202</v>
      </c>
    </row>
    <row r="143" spans="1:1" x14ac:dyDescent="0.3">
      <c r="A143" t="s">
        <v>203</v>
      </c>
    </row>
    <row r="144" spans="1:1" x14ac:dyDescent="0.3">
      <c r="A144" t="s">
        <v>204</v>
      </c>
    </row>
    <row r="145" spans="1:1" x14ac:dyDescent="0.3">
      <c r="A145" t="s">
        <v>205</v>
      </c>
    </row>
    <row r="146" spans="1:1" x14ac:dyDescent="0.3">
      <c r="A146" t="s">
        <v>206</v>
      </c>
    </row>
    <row r="147" spans="1:1" x14ac:dyDescent="0.3">
      <c r="A147" t="s">
        <v>207</v>
      </c>
    </row>
    <row r="148" spans="1:1" x14ac:dyDescent="0.3">
      <c r="A148" t="s">
        <v>208</v>
      </c>
    </row>
    <row r="149" spans="1:1" x14ac:dyDescent="0.3">
      <c r="A149" t="s">
        <v>209</v>
      </c>
    </row>
    <row r="150" spans="1:1" x14ac:dyDescent="0.3">
      <c r="A150" t="s">
        <v>210</v>
      </c>
    </row>
    <row r="151" spans="1:1" x14ac:dyDescent="0.3">
      <c r="A151" t="s">
        <v>211</v>
      </c>
    </row>
    <row r="152" spans="1:1" x14ac:dyDescent="0.3">
      <c r="A152" t="s">
        <v>212</v>
      </c>
    </row>
    <row r="153" spans="1:1" x14ac:dyDescent="0.3">
      <c r="A153" t="s">
        <v>213</v>
      </c>
    </row>
    <row r="154" spans="1:1" x14ac:dyDescent="0.3">
      <c r="A154" t="s">
        <v>214</v>
      </c>
    </row>
    <row r="155" spans="1:1" x14ac:dyDescent="0.3">
      <c r="A155" t="s">
        <v>215</v>
      </c>
    </row>
    <row r="156" spans="1:1" x14ac:dyDescent="0.3">
      <c r="A156" t="s">
        <v>216</v>
      </c>
    </row>
    <row r="157" spans="1:1" x14ac:dyDescent="0.3">
      <c r="A157" t="s">
        <v>217</v>
      </c>
    </row>
    <row r="158" spans="1:1" x14ac:dyDescent="0.3">
      <c r="A158" t="s">
        <v>218</v>
      </c>
    </row>
    <row r="159" spans="1:1" x14ac:dyDescent="0.3">
      <c r="A159" t="s">
        <v>219</v>
      </c>
    </row>
    <row r="160" spans="1:1" x14ac:dyDescent="0.3">
      <c r="A160" t="s">
        <v>220</v>
      </c>
    </row>
    <row r="161" spans="1:1" x14ac:dyDescent="0.3">
      <c r="A161" t="s">
        <v>221</v>
      </c>
    </row>
    <row r="162" spans="1:1" x14ac:dyDescent="0.3">
      <c r="A162" t="s">
        <v>222</v>
      </c>
    </row>
    <row r="163" spans="1:1" x14ac:dyDescent="0.3">
      <c r="A163" t="s">
        <v>223</v>
      </c>
    </row>
    <row r="164" spans="1:1" x14ac:dyDescent="0.3">
      <c r="A164" t="s">
        <v>224</v>
      </c>
    </row>
    <row r="165" spans="1:1" x14ac:dyDescent="0.3">
      <c r="A165" t="s">
        <v>225</v>
      </c>
    </row>
    <row r="166" spans="1:1" x14ac:dyDescent="0.3">
      <c r="A166" t="s">
        <v>226</v>
      </c>
    </row>
    <row r="167" spans="1:1" x14ac:dyDescent="0.3">
      <c r="A167" t="s">
        <v>227</v>
      </c>
    </row>
    <row r="168" spans="1:1" x14ac:dyDescent="0.3">
      <c r="A168" t="s">
        <v>228</v>
      </c>
    </row>
    <row r="169" spans="1:1" x14ac:dyDescent="0.3">
      <c r="A169" t="s">
        <v>229</v>
      </c>
    </row>
    <row r="170" spans="1:1" x14ac:dyDescent="0.3">
      <c r="A170" t="s">
        <v>230</v>
      </c>
    </row>
    <row r="171" spans="1:1" x14ac:dyDescent="0.3">
      <c r="A171" t="s">
        <v>231</v>
      </c>
    </row>
    <row r="172" spans="1:1" x14ac:dyDescent="0.3">
      <c r="A172" t="s">
        <v>232</v>
      </c>
    </row>
    <row r="173" spans="1:1" x14ac:dyDescent="0.3">
      <c r="A173" t="s">
        <v>233</v>
      </c>
    </row>
    <row r="174" spans="1:1" x14ac:dyDescent="0.3">
      <c r="A174" t="s">
        <v>234</v>
      </c>
    </row>
    <row r="175" spans="1:1" x14ac:dyDescent="0.3">
      <c r="A175" t="s">
        <v>235</v>
      </c>
    </row>
    <row r="176" spans="1:1" x14ac:dyDescent="0.3">
      <c r="A176" t="s">
        <v>236</v>
      </c>
    </row>
    <row r="177" spans="1:1" x14ac:dyDescent="0.3">
      <c r="A177" t="s">
        <v>237</v>
      </c>
    </row>
    <row r="178" spans="1:1" x14ac:dyDescent="0.3">
      <c r="A178" t="s">
        <v>238</v>
      </c>
    </row>
    <row r="179" spans="1:1" x14ac:dyDescent="0.3">
      <c r="A179" t="s">
        <v>239</v>
      </c>
    </row>
    <row r="180" spans="1:1" x14ac:dyDescent="0.3">
      <c r="A180" t="s">
        <v>240</v>
      </c>
    </row>
    <row r="181" spans="1:1" x14ac:dyDescent="0.3">
      <c r="A181" t="s">
        <v>241</v>
      </c>
    </row>
    <row r="182" spans="1:1" x14ac:dyDescent="0.3">
      <c r="A182" t="s">
        <v>242</v>
      </c>
    </row>
    <row r="183" spans="1:1" x14ac:dyDescent="0.3">
      <c r="A183" t="s">
        <v>243</v>
      </c>
    </row>
    <row r="184" spans="1:1" x14ac:dyDescent="0.3">
      <c r="A184" t="s">
        <v>244</v>
      </c>
    </row>
    <row r="185" spans="1:1" x14ac:dyDescent="0.3">
      <c r="A185" t="s">
        <v>245</v>
      </c>
    </row>
    <row r="186" spans="1:1" x14ac:dyDescent="0.3">
      <c r="A186" t="s">
        <v>246</v>
      </c>
    </row>
    <row r="187" spans="1:1" x14ac:dyDescent="0.3">
      <c r="A187" t="s">
        <v>247</v>
      </c>
    </row>
    <row r="188" spans="1:1" x14ac:dyDescent="0.3">
      <c r="A188" t="s">
        <v>248</v>
      </c>
    </row>
    <row r="189" spans="1:1" x14ac:dyDescent="0.3">
      <c r="A189" t="s">
        <v>249</v>
      </c>
    </row>
    <row r="190" spans="1:1" x14ac:dyDescent="0.3">
      <c r="A190" t="s">
        <v>250</v>
      </c>
    </row>
    <row r="191" spans="1:1" x14ac:dyDescent="0.3">
      <c r="A191" t="s">
        <v>251</v>
      </c>
    </row>
    <row r="192" spans="1:1" x14ac:dyDescent="0.3">
      <c r="A192" t="s">
        <v>252</v>
      </c>
    </row>
    <row r="193" spans="1:1" x14ac:dyDescent="0.3">
      <c r="A193" t="s">
        <v>253</v>
      </c>
    </row>
    <row r="194" spans="1:1" x14ac:dyDescent="0.3">
      <c r="A194" t="s">
        <v>254</v>
      </c>
    </row>
    <row r="195" spans="1:1" x14ac:dyDescent="0.3">
      <c r="A195" t="s">
        <v>255</v>
      </c>
    </row>
    <row r="196" spans="1:1" x14ac:dyDescent="0.3">
      <c r="A196" t="s">
        <v>256</v>
      </c>
    </row>
    <row r="197" spans="1:1" x14ac:dyDescent="0.3">
      <c r="A197" t="s">
        <v>257</v>
      </c>
    </row>
    <row r="198" spans="1:1" x14ac:dyDescent="0.3">
      <c r="A198" t="s">
        <v>258</v>
      </c>
    </row>
    <row r="199" spans="1:1" x14ac:dyDescent="0.3">
      <c r="A199" t="s">
        <v>259</v>
      </c>
    </row>
    <row r="200" spans="1:1" x14ac:dyDescent="0.3">
      <c r="A200" t="s">
        <v>260</v>
      </c>
    </row>
    <row r="201" spans="1:1" x14ac:dyDescent="0.3">
      <c r="A201" t="s">
        <v>261</v>
      </c>
    </row>
    <row r="202" spans="1:1" x14ac:dyDescent="0.3">
      <c r="A202" t="s">
        <v>262</v>
      </c>
    </row>
    <row r="203" spans="1:1" x14ac:dyDescent="0.3">
      <c r="A203" t="s">
        <v>263</v>
      </c>
    </row>
    <row r="204" spans="1:1" x14ac:dyDescent="0.3">
      <c r="A204" t="s">
        <v>264</v>
      </c>
    </row>
    <row r="205" spans="1:1" x14ac:dyDescent="0.3">
      <c r="A205" t="s">
        <v>265</v>
      </c>
    </row>
    <row r="206" spans="1:1" x14ac:dyDescent="0.3">
      <c r="A206" t="s">
        <v>266</v>
      </c>
    </row>
    <row r="207" spans="1:1" x14ac:dyDescent="0.3">
      <c r="A207" t="s">
        <v>267</v>
      </c>
    </row>
    <row r="208" spans="1:1" x14ac:dyDescent="0.3">
      <c r="A208" t="s">
        <v>268</v>
      </c>
    </row>
    <row r="209" spans="1:1" x14ac:dyDescent="0.3">
      <c r="A209" t="s">
        <v>269</v>
      </c>
    </row>
    <row r="210" spans="1:1" x14ac:dyDescent="0.3">
      <c r="A210" t="s">
        <v>270</v>
      </c>
    </row>
    <row r="211" spans="1:1" x14ac:dyDescent="0.3">
      <c r="A211" t="s">
        <v>271</v>
      </c>
    </row>
    <row r="212" spans="1:1" x14ac:dyDescent="0.3">
      <c r="A212" t="s">
        <v>272</v>
      </c>
    </row>
    <row r="213" spans="1:1" x14ac:dyDescent="0.3">
      <c r="A213" t="s">
        <v>273</v>
      </c>
    </row>
    <row r="214" spans="1:1" x14ac:dyDescent="0.3">
      <c r="A214" t="s">
        <v>274</v>
      </c>
    </row>
    <row r="215" spans="1:1" x14ac:dyDescent="0.3">
      <c r="A215" t="s">
        <v>275</v>
      </c>
    </row>
    <row r="216" spans="1:1" x14ac:dyDescent="0.3">
      <c r="A216" t="s">
        <v>276</v>
      </c>
    </row>
    <row r="217" spans="1:1" x14ac:dyDescent="0.3">
      <c r="A217" t="s">
        <v>277</v>
      </c>
    </row>
    <row r="218" spans="1:1" x14ac:dyDescent="0.3">
      <c r="A218" t="s">
        <v>278</v>
      </c>
    </row>
    <row r="219" spans="1:1" x14ac:dyDescent="0.3">
      <c r="A219" t="s">
        <v>279</v>
      </c>
    </row>
    <row r="220" spans="1:1" x14ac:dyDescent="0.3">
      <c r="A220" t="s">
        <v>280</v>
      </c>
    </row>
    <row r="221" spans="1:1" x14ac:dyDescent="0.3">
      <c r="A221" t="s">
        <v>281</v>
      </c>
    </row>
    <row r="222" spans="1:1" x14ac:dyDescent="0.3">
      <c r="A222" t="s">
        <v>282</v>
      </c>
    </row>
    <row r="223" spans="1:1" x14ac:dyDescent="0.3">
      <c r="A223" t="s">
        <v>283</v>
      </c>
    </row>
    <row r="224" spans="1:1" x14ac:dyDescent="0.3">
      <c r="A224" t="s">
        <v>284</v>
      </c>
    </row>
    <row r="225" spans="1:1" x14ac:dyDescent="0.3">
      <c r="A225" t="s">
        <v>285</v>
      </c>
    </row>
    <row r="226" spans="1:1" x14ac:dyDescent="0.3">
      <c r="A226" t="s">
        <v>286</v>
      </c>
    </row>
    <row r="227" spans="1:1" x14ac:dyDescent="0.3">
      <c r="A227" t="s">
        <v>287</v>
      </c>
    </row>
    <row r="228" spans="1:1" x14ac:dyDescent="0.3">
      <c r="A228" t="s">
        <v>288</v>
      </c>
    </row>
    <row r="229" spans="1:1" x14ac:dyDescent="0.3">
      <c r="A229" t="s">
        <v>289</v>
      </c>
    </row>
    <row r="230" spans="1:1" x14ac:dyDescent="0.3">
      <c r="A230" t="s">
        <v>290</v>
      </c>
    </row>
    <row r="231" spans="1:1" x14ac:dyDescent="0.3">
      <c r="A231" t="s">
        <v>291</v>
      </c>
    </row>
    <row r="232" spans="1:1" x14ac:dyDescent="0.3">
      <c r="A232" t="s">
        <v>292</v>
      </c>
    </row>
    <row r="233" spans="1:1" x14ac:dyDescent="0.3">
      <c r="A233" t="s">
        <v>293</v>
      </c>
    </row>
    <row r="234" spans="1:1" x14ac:dyDescent="0.3">
      <c r="A234" t="s">
        <v>294</v>
      </c>
    </row>
    <row r="235" spans="1:1" x14ac:dyDescent="0.3">
      <c r="A235" t="s">
        <v>295</v>
      </c>
    </row>
    <row r="236" spans="1:1" x14ac:dyDescent="0.3">
      <c r="A236" t="s">
        <v>296</v>
      </c>
    </row>
    <row r="237" spans="1:1" x14ac:dyDescent="0.3">
      <c r="A237" t="s">
        <v>297</v>
      </c>
    </row>
    <row r="238" spans="1:1" x14ac:dyDescent="0.3">
      <c r="A238" t="s">
        <v>298</v>
      </c>
    </row>
    <row r="239" spans="1:1" x14ac:dyDescent="0.3">
      <c r="A239" t="s">
        <v>299</v>
      </c>
    </row>
    <row r="240" spans="1:1" x14ac:dyDescent="0.3">
      <c r="A240" t="s">
        <v>300</v>
      </c>
    </row>
    <row r="241" spans="1:1" x14ac:dyDescent="0.3">
      <c r="A241" t="s">
        <v>301</v>
      </c>
    </row>
    <row r="242" spans="1:1" x14ac:dyDescent="0.3">
      <c r="A242" t="s">
        <v>302</v>
      </c>
    </row>
    <row r="243" spans="1:1" x14ac:dyDescent="0.3">
      <c r="A243" t="s">
        <v>303</v>
      </c>
    </row>
    <row r="244" spans="1:1" x14ac:dyDescent="0.3">
      <c r="A244" t="s">
        <v>304</v>
      </c>
    </row>
    <row r="245" spans="1:1" x14ac:dyDescent="0.3">
      <c r="A245" t="s">
        <v>305</v>
      </c>
    </row>
    <row r="246" spans="1:1" x14ac:dyDescent="0.3">
      <c r="A246" t="s">
        <v>306</v>
      </c>
    </row>
    <row r="247" spans="1:1" x14ac:dyDescent="0.3">
      <c r="A247" t="s">
        <v>307</v>
      </c>
    </row>
    <row r="248" spans="1:1" x14ac:dyDescent="0.3">
      <c r="A248" t="s">
        <v>308</v>
      </c>
    </row>
    <row r="249" spans="1:1" x14ac:dyDescent="0.3">
      <c r="A249" t="s">
        <v>309</v>
      </c>
    </row>
    <row r="250" spans="1:1" x14ac:dyDescent="0.3">
      <c r="A250" t="s">
        <v>310</v>
      </c>
    </row>
    <row r="251" spans="1:1" x14ac:dyDescent="0.3">
      <c r="A251" t="s">
        <v>311</v>
      </c>
    </row>
    <row r="252" spans="1:1" x14ac:dyDescent="0.3">
      <c r="A252" t="s">
        <v>312</v>
      </c>
    </row>
    <row r="253" spans="1:1" x14ac:dyDescent="0.3">
      <c r="A253" t="s">
        <v>313</v>
      </c>
    </row>
    <row r="254" spans="1:1" x14ac:dyDescent="0.3">
      <c r="A254" t="s">
        <v>314</v>
      </c>
    </row>
    <row r="255" spans="1:1" x14ac:dyDescent="0.3">
      <c r="A255" t="s">
        <v>315</v>
      </c>
    </row>
    <row r="256" spans="1:1" x14ac:dyDescent="0.3">
      <c r="A256" t="s">
        <v>316</v>
      </c>
    </row>
    <row r="257" spans="1:1" x14ac:dyDescent="0.3">
      <c r="A257" t="s">
        <v>317</v>
      </c>
    </row>
    <row r="258" spans="1:1" x14ac:dyDescent="0.3">
      <c r="A258" t="s">
        <v>318</v>
      </c>
    </row>
    <row r="259" spans="1:1" x14ac:dyDescent="0.3">
      <c r="A259" t="s">
        <v>319</v>
      </c>
    </row>
    <row r="260" spans="1:1" x14ac:dyDescent="0.3">
      <c r="A260" t="s">
        <v>320</v>
      </c>
    </row>
    <row r="261" spans="1:1" x14ac:dyDescent="0.3">
      <c r="A261" t="s">
        <v>321</v>
      </c>
    </row>
    <row r="262" spans="1:1" x14ac:dyDescent="0.3">
      <c r="A262" t="s">
        <v>322</v>
      </c>
    </row>
    <row r="263" spans="1:1" x14ac:dyDescent="0.3">
      <c r="A263" t="s">
        <v>323</v>
      </c>
    </row>
    <row r="264" spans="1:1" x14ac:dyDescent="0.3">
      <c r="A264" t="s">
        <v>324</v>
      </c>
    </row>
    <row r="265" spans="1:1" x14ac:dyDescent="0.3">
      <c r="A265" t="s">
        <v>325</v>
      </c>
    </row>
    <row r="266" spans="1:1" x14ac:dyDescent="0.3">
      <c r="A266" t="s">
        <v>326</v>
      </c>
    </row>
    <row r="267" spans="1:1" x14ac:dyDescent="0.3">
      <c r="A267" t="s">
        <v>327</v>
      </c>
    </row>
    <row r="268" spans="1:1" x14ac:dyDescent="0.3">
      <c r="A268" t="s">
        <v>328</v>
      </c>
    </row>
    <row r="269" spans="1:1" x14ac:dyDescent="0.3">
      <c r="A269" t="s">
        <v>329</v>
      </c>
    </row>
    <row r="270" spans="1:1" x14ac:dyDescent="0.3">
      <c r="A270" t="s">
        <v>330</v>
      </c>
    </row>
    <row r="271" spans="1:1" x14ac:dyDescent="0.3">
      <c r="A271" t="s">
        <v>331</v>
      </c>
    </row>
    <row r="272" spans="1:1" x14ac:dyDescent="0.3">
      <c r="A272" t="s">
        <v>332</v>
      </c>
    </row>
    <row r="273" spans="1:1" x14ac:dyDescent="0.3">
      <c r="A273" t="s">
        <v>333</v>
      </c>
    </row>
    <row r="274" spans="1:1" x14ac:dyDescent="0.3">
      <c r="A274" t="s">
        <v>334</v>
      </c>
    </row>
    <row r="275" spans="1:1" x14ac:dyDescent="0.3">
      <c r="A275" t="s">
        <v>335</v>
      </c>
    </row>
    <row r="276" spans="1:1" x14ac:dyDescent="0.3">
      <c r="A276" t="s">
        <v>336</v>
      </c>
    </row>
    <row r="277" spans="1:1" x14ac:dyDescent="0.3">
      <c r="A277" t="s">
        <v>337</v>
      </c>
    </row>
    <row r="278" spans="1:1" x14ac:dyDescent="0.3">
      <c r="A278" t="s">
        <v>338</v>
      </c>
    </row>
    <row r="279" spans="1:1" x14ac:dyDescent="0.3">
      <c r="A279" t="s">
        <v>339</v>
      </c>
    </row>
    <row r="280" spans="1:1" x14ac:dyDescent="0.3">
      <c r="A280" t="s">
        <v>340</v>
      </c>
    </row>
    <row r="281" spans="1:1" x14ac:dyDescent="0.3">
      <c r="A281" t="s">
        <v>341</v>
      </c>
    </row>
    <row r="282" spans="1:1" x14ac:dyDescent="0.3">
      <c r="A282" t="s">
        <v>342</v>
      </c>
    </row>
    <row r="283" spans="1:1" x14ac:dyDescent="0.3">
      <c r="A283" t="s">
        <v>343</v>
      </c>
    </row>
    <row r="284" spans="1:1" x14ac:dyDescent="0.3">
      <c r="A284" t="s">
        <v>344</v>
      </c>
    </row>
    <row r="285" spans="1:1" x14ac:dyDescent="0.3">
      <c r="A285" t="s">
        <v>345</v>
      </c>
    </row>
    <row r="286" spans="1:1" x14ac:dyDescent="0.3">
      <c r="A286" t="s">
        <v>346</v>
      </c>
    </row>
    <row r="287" spans="1:1" x14ac:dyDescent="0.3">
      <c r="A287" t="s">
        <v>347</v>
      </c>
    </row>
    <row r="288" spans="1:1" x14ac:dyDescent="0.3">
      <c r="A288" t="s">
        <v>348</v>
      </c>
    </row>
    <row r="289" spans="1:1" x14ac:dyDescent="0.3">
      <c r="A289" t="s">
        <v>349</v>
      </c>
    </row>
    <row r="290" spans="1:1" x14ac:dyDescent="0.3">
      <c r="A290" t="s">
        <v>350</v>
      </c>
    </row>
    <row r="291" spans="1:1" x14ac:dyDescent="0.3">
      <c r="A291" t="s">
        <v>351</v>
      </c>
    </row>
    <row r="292" spans="1:1" x14ac:dyDescent="0.3">
      <c r="A292" t="s">
        <v>352</v>
      </c>
    </row>
    <row r="293" spans="1:1" x14ac:dyDescent="0.3">
      <c r="A293" t="s">
        <v>353</v>
      </c>
    </row>
    <row r="294" spans="1:1" x14ac:dyDescent="0.3">
      <c r="A294" t="s">
        <v>354</v>
      </c>
    </row>
    <row r="295" spans="1:1" x14ac:dyDescent="0.3">
      <c r="A295" t="s">
        <v>355</v>
      </c>
    </row>
    <row r="296" spans="1:1" x14ac:dyDescent="0.3">
      <c r="A296" t="s">
        <v>356</v>
      </c>
    </row>
    <row r="297" spans="1:1" x14ac:dyDescent="0.3">
      <c r="A297" t="s">
        <v>357</v>
      </c>
    </row>
    <row r="298" spans="1:1" x14ac:dyDescent="0.3">
      <c r="A298" t="s">
        <v>358</v>
      </c>
    </row>
    <row r="299" spans="1:1" x14ac:dyDescent="0.3">
      <c r="A299" t="s">
        <v>359</v>
      </c>
    </row>
    <row r="300" spans="1:1" x14ac:dyDescent="0.3">
      <c r="A300" t="s">
        <v>360</v>
      </c>
    </row>
    <row r="301" spans="1:1" x14ac:dyDescent="0.3">
      <c r="A301" t="s">
        <v>361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9828-9459-4D57-8127-539B54D07BB7}">
  <dimension ref="A1:N311"/>
  <sheetViews>
    <sheetView tabSelected="1" zoomScale="90" zoomScaleNormal="90" workbookViewId="0">
      <selection activeCell="K11" sqref="K11"/>
    </sheetView>
  </sheetViews>
  <sheetFormatPr baseColWidth="10" defaultRowHeight="14.4" x14ac:dyDescent="0.3"/>
  <cols>
    <col min="1" max="1" width="20.33203125" customWidth="1"/>
    <col min="2" max="2" width="12.77734375" style="1" customWidth="1"/>
    <col min="3" max="3" width="10.88671875" style="1" customWidth="1"/>
    <col min="4" max="4" width="9.77734375" style="1" customWidth="1"/>
    <col min="5" max="5" width="14.77734375" style="1" customWidth="1"/>
    <col min="6" max="6" width="19.5546875" style="1" customWidth="1"/>
    <col min="7" max="7" width="16.77734375" style="1" customWidth="1"/>
    <col min="8" max="8" width="12.109375" style="1" customWidth="1"/>
    <col min="9" max="9" width="14.21875" style="1" customWidth="1"/>
    <col min="10" max="10" width="20.44140625" style="1" customWidth="1"/>
    <col min="11" max="11" width="10.44140625" style="1" customWidth="1"/>
    <col min="12" max="12" width="10.88671875" style="1" customWidth="1"/>
    <col min="13" max="13" width="10.5546875" style="1" customWidth="1"/>
  </cols>
  <sheetData>
    <row r="1" spans="1:14" ht="19.2" customHeight="1" x14ac:dyDescent="0.3">
      <c r="A1" s="20" t="s">
        <v>60</v>
      </c>
      <c r="B1" s="21"/>
      <c r="C1" s="21"/>
      <c r="M1" s="29" t="s">
        <v>362</v>
      </c>
      <c r="N1" s="30"/>
    </row>
    <row r="2" spans="1:14" x14ac:dyDescent="0.3">
      <c r="A2" s="23" t="s">
        <v>1</v>
      </c>
      <c r="B2" s="17" t="s">
        <v>33</v>
      </c>
      <c r="C2" s="24">
        <f>_xlfn.QUARTILE.EXC(Tabla1[NDVI],1)</f>
        <v>0.38850000000000001</v>
      </c>
      <c r="D2" s="18" t="s">
        <v>34</v>
      </c>
      <c r="E2" s="24">
        <f>_xlfn.QUARTILE.EXC(Tabla1[NDVI],3)</f>
        <v>0.73249999999999993</v>
      </c>
      <c r="F2" s="18" t="s">
        <v>35</v>
      </c>
      <c r="G2" s="26">
        <f>E2-C2</f>
        <v>0.34399999999999992</v>
      </c>
      <c r="H2" s="18" t="s">
        <v>36</v>
      </c>
      <c r="I2" s="26">
        <f>C2-(1.5*G2)</f>
        <v>-0.12749999999999989</v>
      </c>
      <c r="J2" s="18" t="s">
        <v>37</v>
      </c>
      <c r="K2" s="28">
        <f>E2+(1.5*G2)</f>
        <v>1.2484999999999999</v>
      </c>
    </row>
    <row r="3" spans="1:14" x14ac:dyDescent="0.3">
      <c r="A3" s="23" t="s">
        <v>2</v>
      </c>
      <c r="B3" s="17" t="s">
        <v>33</v>
      </c>
      <c r="C3" s="24">
        <f>_xlfn.QUARTILE.EXC(Tabla1[NDRE],1)</f>
        <v>0.221</v>
      </c>
      <c r="D3" s="18" t="s">
        <v>34</v>
      </c>
      <c r="E3" s="24">
        <f>_xlfn.QUARTILE.EXC(Tabla1[NDRE],3)</f>
        <v>0.45874999999999999</v>
      </c>
      <c r="F3" s="18" t="s">
        <v>35</v>
      </c>
      <c r="G3" s="26">
        <f t="shared" ref="G3:G7" si="0">E3-C3</f>
        <v>0.23774999999999999</v>
      </c>
      <c r="H3" s="18" t="s">
        <v>36</v>
      </c>
      <c r="I3" s="26">
        <f t="shared" ref="I3:I7" si="1">C3-(1.5*G3)</f>
        <v>-0.13562499999999997</v>
      </c>
      <c r="J3" s="18" t="s">
        <v>37</v>
      </c>
      <c r="K3" s="28">
        <f t="shared" ref="K3:K7" si="2">E3+(1.5*G3)</f>
        <v>0.81537499999999996</v>
      </c>
    </row>
    <row r="4" spans="1:14" x14ac:dyDescent="0.3">
      <c r="A4" s="23" t="s">
        <v>58</v>
      </c>
      <c r="B4" s="17" t="s">
        <v>33</v>
      </c>
      <c r="C4" s="24">
        <f>_xlfn.QUARTILE.EXC(Tabla1[PrecipitaciÃ³n],1)</f>
        <v>22.924999999999997</v>
      </c>
      <c r="D4" s="18" t="s">
        <v>34</v>
      </c>
      <c r="E4" s="26">
        <f>_xlfn.QUARTILE.EXC(Tabla1[PrecipitaciÃ³n],3)</f>
        <v>76.174999999999997</v>
      </c>
      <c r="F4" s="18" t="s">
        <v>35</v>
      </c>
      <c r="G4" s="26">
        <f t="shared" si="0"/>
        <v>53.25</v>
      </c>
      <c r="H4" s="18" t="s">
        <v>36</v>
      </c>
      <c r="I4" s="26">
        <f t="shared" si="1"/>
        <v>-56.95</v>
      </c>
      <c r="J4" s="18" t="s">
        <v>37</v>
      </c>
      <c r="K4" s="28">
        <f t="shared" si="2"/>
        <v>156.05000000000001</v>
      </c>
    </row>
    <row r="5" spans="1:14" x14ac:dyDescent="0.3">
      <c r="A5" s="23" t="s">
        <v>3</v>
      </c>
      <c r="B5" s="17" t="s">
        <v>33</v>
      </c>
      <c r="C5" s="24">
        <f>_xlfn.QUARTILE.EXC(Tabla1[Temperatura_media],1)</f>
        <v>23.8</v>
      </c>
      <c r="D5" s="18" t="s">
        <v>34</v>
      </c>
      <c r="E5" s="26">
        <f>_xlfn.QUARTILE.EXC(Tabla1[Temperatura_media],3)</f>
        <v>31.375</v>
      </c>
      <c r="F5" s="18" t="s">
        <v>35</v>
      </c>
      <c r="G5" s="26">
        <f t="shared" si="0"/>
        <v>7.5749999999999993</v>
      </c>
      <c r="H5" s="18" t="s">
        <v>36</v>
      </c>
      <c r="I5" s="26">
        <f t="shared" si="1"/>
        <v>12.437500000000002</v>
      </c>
      <c r="J5" s="18" t="s">
        <v>37</v>
      </c>
      <c r="K5" s="28">
        <f t="shared" si="2"/>
        <v>42.737499999999997</v>
      </c>
    </row>
    <row r="6" spans="1:14" x14ac:dyDescent="0.3">
      <c r="A6" s="23" t="s">
        <v>59</v>
      </c>
      <c r="B6" s="17" t="s">
        <v>33</v>
      </c>
      <c r="C6" s="24">
        <f>_xlfn.QUARTILE.EXC(Tabla1[DÃ­as_sin_lluvia],1)</f>
        <v>3</v>
      </c>
      <c r="D6" s="18" t="s">
        <v>34</v>
      </c>
      <c r="E6" s="26">
        <f>_xlfn.QUARTILE.EXC(Tabla1[DÃ­as_sin_lluvia],3)</f>
        <v>11</v>
      </c>
      <c r="F6" s="18" t="s">
        <v>35</v>
      </c>
      <c r="G6" s="26">
        <f t="shared" si="0"/>
        <v>8</v>
      </c>
      <c r="H6" s="18" t="s">
        <v>36</v>
      </c>
      <c r="I6" s="26">
        <f t="shared" si="1"/>
        <v>-9</v>
      </c>
      <c r="J6" s="18" t="s">
        <v>37</v>
      </c>
      <c r="K6" s="28">
        <f t="shared" si="2"/>
        <v>23</v>
      </c>
    </row>
    <row r="7" spans="1:14" x14ac:dyDescent="0.3">
      <c r="A7" s="23" t="s">
        <v>5</v>
      </c>
      <c r="B7" s="17" t="s">
        <v>33</v>
      </c>
      <c r="C7" s="25">
        <f>_xlfn.QUARTILE.EXC(Tabla1[Biomasa_real],1)</f>
        <v>2768.55</v>
      </c>
      <c r="D7" s="19" t="s">
        <v>34</v>
      </c>
      <c r="E7" s="27">
        <f>_xlfn.QUARTILE.EXC(Tabla1[Biomasa_real],3)</f>
        <v>4581.2250000000004</v>
      </c>
      <c r="F7" s="19" t="s">
        <v>35</v>
      </c>
      <c r="G7" s="26">
        <f t="shared" si="0"/>
        <v>1812.6750000000002</v>
      </c>
      <c r="H7" s="19" t="s">
        <v>36</v>
      </c>
      <c r="I7" s="26">
        <f t="shared" si="1"/>
        <v>49.537499999999909</v>
      </c>
      <c r="J7" s="19" t="s">
        <v>37</v>
      </c>
      <c r="K7" s="28">
        <f t="shared" si="2"/>
        <v>7300.2375000000011</v>
      </c>
    </row>
    <row r="8" spans="1:14" ht="66" customHeight="1" x14ac:dyDescent="0.3">
      <c r="B8" s="13"/>
      <c r="C8" s="14"/>
      <c r="D8" s="15"/>
      <c r="E8" s="16"/>
      <c r="F8" s="15"/>
      <c r="G8" s="16"/>
      <c r="H8" s="15"/>
      <c r="I8" s="16"/>
      <c r="J8" s="15"/>
      <c r="K8" s="16"/>
    </row>
    <row r="11" spans="1:14" x14ac:dyDescent="0.3">
      <c r="A11" t="s">
        <v>363</v>
      </c>
      <c r="B11" s="1" t="s">
        <v>0</v>
      </c>
      <c r="C11" s="1" t="s">
        <v>1</v>
      </c>
      <c r="D11" s="1" t="s">
        <v>2</v>
      </c>
      <c r="E11" s="1" t="s">
        <v>364</v>
      </c>
      <c r="F11" s="1" t="s">
        <v>3</v>
      </c>
      <c r="G11" s="1" t="s">
        <v>365</v>
      </c>
      <c r="H11" s="1" t="s">
        <v>4</v>
      </c>
      <c r="I11" s="1" t="s">
        <v>5</v>
      </c>
      <c r="J11" s="1" t="s">
        <v>366</v>
      </c>
    </row>
    <row r="12" spans="1:14" x14ac:dyDescent="0.3">
      <c r="A12" s="36">
        <v>45292</v>
      </c>
      <c r="B12" s="1" t="s">
        <v>6</v>
      </c>
      <c r="C12" s="1">
        <v>0.79800000000000004</v>
      </c>
      <c r="D12" s="1">
        <v>0.45100000000000001</v>
      </c>
      <c r="E12" s="1">
        <v>3.4</v>
      </c>
      <c r="F12" s="1">
        <v>30.2</v>
      </c>
      <c r="G12" s="1">
        <v>4</v>
      </c>
      <c r="H12" s="1" t="s">
        <v>7</v>
      </c>
      <c r="I12" s="1">
        <v>4567.8</v>
      </c>
      <c r="J12" s="1" t="s">
        <v>8</v>
      </c>
    </row>
    <row r="13" spans="1:14" x14ac:dyDescent="0.3">
      <c r="A13" s="36">
        <v>45299</v>
      </c>
      <c r="B13" s="1" t="s">
        <v>9</v>
      </c>
      <c r="C13" s="1">
        <v>0.36899999999999999</v>
      </c>
      <c r="D13" s="1">
        <v>0.44</v>
      </c>
      <c r="E13" s="1">
        <v>87.9</v>
      </c>
      <c r="F13" s="1">
        <v>28.5</v>
      </c>
      <c r="G13" s="1">
        <v>7</v>
      </c>
      <c r="H13" s="1" t="s">
        <v>7</v>
      </c>
      <c r="I13" s="1">
        <v>2857.5</v>
      </c>
      <c r="J13" s="1" t="s">
        <v>10</v>
      </c>
    </row>
    <row r="14" spans="1:14" x14ac:dyDescent="0.3">
      <c r="A14" s="36">
        <v>45306</v>
      </c>
      <c r="B14" s="1" t="s">
        <v>11</v>
      </c>
      <c r="C14" s="1">
        <v>0.872</v>
      </c>
      <c r="D14" s="1">
        <v>0.30399999999999999</v>
      </c>
      <c r="E14" s="1">
        <v>24.3</v>
      </c>
      <c r="F14" s="1">
        <v>33.9</v>
      </c>
      <c r="G14" s="1">
        <v>4</v>
      </c>
      <c r="H14" s="1" t="s">
        <v>12</v>
      </c>
      <c r="I14" s="1">
        <v>4812.3999999999996</v>
      </c>
      <c r="J14" s="1" t="s">
        <v>8</v>
      </c>
    </row>
    <row r="15" spans="1:14" x14ac:dyDescent="0.3">
      <c r="A15" s="36">
        <v>45313</v>
      </c>
      <c r="B15" s="1" t="s">
        <v>13</v>
      </c>
      <c r="C15" s="1">
        <v>0.33800000000000002</v>
      </c>
      <c r="D15" s="1">
        <v>0.108</v>
      </c>
      <c r="E15" s="1">
        <v>55.7</v>
      </c>
      <c r="F15" s="1">
        <v>25.8</v>
      </c>
      <c r="G15" s="1">
        <v>9</v>
      </c>
      <c r="H15" s="1" t="s">
        <v>7</v>
      </c>
      <c r="I15" s="1">
        <v>2442.1999999999998</v>
      </c>
      <c r="J15" s="1" t="s">
        <v>10</v>
      </c>
    </row>
    <row r="16" spans="1:14" x14ac:dyDescent="0.3">
      <c r="A16" s="36">
        <v>45320</v>
      </c>
      <c r="B16" s="1" t="s">
        <v>13</v>
      </c>
      <c r="C16" s="1">
        <v>0.86599999999999999</v>
      </c>
      <c r="D16" s="1">
        <v>0.39100000000000001</v>
      </c>
      <c r="E16" s="1">
        <v>3.9</v>
      </c>
      <c r="F16" s="1">
        <v>21</v>
      </c>
      <c r="G16" s="1">
        <v>3</v>
      </c>
      <c r="H16" s="1" t="s">
        <v>7</v>
      </c>
      <c r="I16" s="1">
        <v>6110.8</v>
      </c>
      <c r="J16" s="1" t="s">
        <v>14</v>
      </c>
    </row>
    <row r="17" spans="1:10" x14ac:dyDescent="0.3">
      <c r="A17" s="36">
        <v>45327</v>
      </c>
      <c r="B17" s="1" t="s">
        <v>15</v>
      </c>
      <c r="C17" s="1">
        <v>0.89600000000000002</v>
      </c>
      <c r="D17" s="1">
        <v>0.22700000000000001</v>
      </c>
      <c r="E17" s="1">
        <v>66.7</v>
      </c>
      <c r="F17" s="1">
        <v>20.3</v>
      </c>
      <c r="G17" s="1">
        <v>11</v>
      </c>
      <c r="H17" s="1" t="s">
        <v>16</v>
      </c>
      <c r="I17" s="1">
        <v>6013.9</v>
      </c>
      <c r="J17" s="1" t="s">
        <v>14</v>
      </c>
    </row>
    <row r="18" spans="1:10" x14ac:dyDescent="0.3">
      <c r="A18" s="36">
        <v>45334</v>
      </c>
      <c r="B18" s="1" t="s">
        <v>17</v>
      </c>
      <c r="C18" s="1">
        <v>0.69799999999999995</v>
      </c>
      <c r="D18" s="1">
        <v>0.32500000000000001</v>
      </c>
      <c r="E18" s="1">
        <v>32.299999999999997</v>
      </c>
      <c r="F18" s="1">
        <v>32.4</v>
      </c>
      <c r="G18" s="1">
        <v>5</v>
      </c>
      <c r="H18" s="1" t="s">
        <v>16</v>
      </c>
      <c r="I18" s="1">
        <v>4122.3</v>
      </c>
      <c r="J18" s="1" t="s">
        <v>8</v>
      </c>
    </row>
    <row r="19" spans="1:10" x14ac:dyDescent="0.3">
      <c r="A19" s="36">
        <v>45341</v>
      </c>
      <c r="B19" s="1" t="s">
        <v>18</v>
      </c>
      <c r="C19" s="1">
        <v>0.88700000000000001</v>
      </c>
      <c r="D19" s="1">
        <v>0.57899999999999996</v>
      </c>
      <c r="E19" s="1">
        <v>89.8</v>
      </c>
      <c r="F19" s="1">
        <v>27.9</v>
      </c>
      <c r="G19" s="1">
        <v>12</v>
      </c>
      <c r="H19" s="1" t="s">
        <v>7</v>
      </c>
      <c r="I19" s="1">
        <v>5317.1</v>
      </c>
      <c r="J19" s="1" t="s">
        <v>8</v>
      </c>
    </row>
    <row r="20" spans="1:10" x14ac:dyDescent="0.3">
      <c r="A20" s="36">
        <v>45348</v>
      </c>
      <c r="B20" s="1" t="s">
        <v>19</v>
      </c>
      <c r="C20" s="1">
        <v>0.59899999999999998</v>
      </c>
      <c r="D20" s="1">
        <v>0.3</v>
      </c>
      <c r="E20" s="1">
        <v>88.8</v>
      </c>
      <c r="F20" s="1">
        <v>31.6</v>
      </c>
      <c r="G20" s="1">
        <v>14</v>
      </c>
      <c r="H20" s="1" t="s">
        <v>7</v>
      </c>
      <c r="I20" s="1">
        <v>2878.5</v>
      </c>
      <c r="J20" s="1" t="s">
        <v>10</v>
      </c>
    </row>
    <row r="21" spans="1:10" x14ac:dyDescent="0.3">
      <c r="A21" s="36">
        <v>45355</v>
      </c>
      <c r="B21" s="1" t="s">
        <v>6</v>
      </c>
      <c r="C21" s="1">
        <v>0.38200000000000001</v>
      </c>
      <c r="D21" s="1">
        <v>0.52</v>
      </c>
      <c r="E21" s="1">
        <v>32.5</v>
      </c>
      <c r="F21" s="1">
        <v>23.5</v>
      </c>
      <c r="G21" s="1">
        <v>11</v>
      </c>
      <c r="H21" s="1" t="s">
        <v>16</v>
      </c>
      <c r="I21" s="1">
        <v>3584</v>
      </c>
      <c r="J21" s="1" t="s">
        <v>8</v>
      </c>
    </row>
    <row r="22" spans="1:10" x14ac:dyDescent="0.3">
      <c r="A22" s="36">
        <v>45362</v>
      </c>
      <c r="B22" s="1" t="s">
        <v>19</v>
      </c>
      <c r="C22" s="1">
        <v>0.50600000000000001</v>
      </c>
      <c r="D22" s="1">
        <v>0.19400000000000001</v>
      </c>
      <c r="E22" s="1">
        <v>90.1</v>
      </c>
      <c r="F22" s="1">
        <v>25.2</v>
      </c>
      <c r="G22" s="1">
        <v>4</v>
      </c>
      <c r="H22" s="1" t="s">
        <v>7</v>
      </c>
      <c r="I22" s="1">
        <v>3525.5</v>
      </c>
      <c r="J22" s="1" t="s">
        <v>8</v>
      </c>
    </row>
    <row r="23" spans="1:10" x14ac:dyDescent="0.3">
      <c r="A23" s="36">
        <v>45369</v>
      </c>
      <c r="B23" s="1" t="s">
        <v>13</v>
      </c>
      <c r="C23" s="1">
        <v>0.61499999999999999</v>
      </c>
      <c r="D23" s="1">
        <v>0.436</v>
      </c>
      <c r="E23" s="1">
        <v>99.6</v>
      </c>
      <c r="F23" s="1">
        <v>20.5</v>
      </c>
      <c r="G23" s="1">
        <v>13</v>
      </c>
      <c r="H23" s="1" t="s">
        <v>12</v>
      </c>
      <c r="I23" s="1">
        <v>4698</v>
      </c>
      <c r="J23" s="1" t="s">
        <v>8</v>
      </c>
    </row>
    <row r="24" spans="1:10" x14ac:dyDescent="0.3">
      <c r="A24" s="36">
        <v>45376</v>
      </c>
      <c r="B24" s="1" t="s">
        <v>20</v>
      </c>
      <c r="C24" s="1">
        <v>0.251</v>
      </c>
      <c r="D24" s="1">
        <v>0.58899999999999997</v>
      </c>
      <c r="E24" s="1">
        <v>82.5</v>
      </c>
      <c r="F24" s="1">
        <v>34.4</v>
      </c>
      <c r="G24" s="1">
        <v>6</v>
      </c>
      <c r="H24" s="1" t="s">
        <v>12</v>
      </c>
      <c r="I24" s="1">
        <v>911.8</v>
      </c>
      <c r="J24" s="1" t="s">
        <v>10</v>
      </c>
    </row>
    <row r="25" spans="1:10" x14ac:dyDescent="0.3">
      <c r="A25" s="36">
        <v>45383</v>
      </c>
      <c r="B25" s="1" t="s">
        <v>20</v>
      </c>
      <c r="C25" s="1">
        <v>0.63600000000000001</v>
      </c>
      <c r="D25" s="1">
        <v>0.151</v>
      </c>
      <c r="E25" s="1">
        <v>84.5</v>
      </c>
      <c r="F25" s="1">
        <v>30</v>
      </c>
      <c r="G25" s="1">
        <v>13</v>
      </c>
      <c r="H25" s="1" t="s">
        <v>12</v>
      </c>
      <c r="I25" s="1">
        <v>3831.6</v>
      </c>
      <c r="J25" s="1" t="s">
        <v>8</v>
      </c>
    </row>
    <row r="26" spans="1:10" x14ac:dyDescent="0.3">
      <c r="A26" s="36">
        <v>45390</v>
      </c>
      <c r="B26" s="1" t="s">
        <v>11</v>
      </c>
      <c r="C26" s="1">
        <v>0.88700000000000001</v>
      </c>
      <c r="D26" s="1">
        <v>0.104</v>
      </c>
      <c r="E26" s="1">
        <v>24.9</v>
      </c>
      <c r="F26" s="1">
        <v>34</v>
      </c>
      <c r="G26" s="1">
        <v>9</v>
      </c>
      <c r="H26" s="1" t="s">
        <v>7</v>
      </c>
      <c r="I26" s="1">
        <v>4865.8999999999996</v>
      </c>
      <c r="J26" s="1" t="s">
        <v>8</v>
      </c>
    </row>
    <row r="27" spans="1:10" x14ac:dyDescent="0.3">
      <c r="A27" s="36">
        <v>45397</v>
      </c>
      <c r="B27" s="1" t="s">
        <v>20</v>
      </c>
      <c r="C27" s="1">
        <v>0.33300000000000002</v>
      </c>
      <c r="D27" s="1">
        <v>0.317</v>
      </c>
      <c r="E27" s="1">
        <v>57.7</v>
      </c>
      <c r="F27" s="1">
        <v>24</v>
      </c>
      <c r="G27" s="1">
        <v>6</v>
      </c>
      <c r="H27" s="1" t="s">
        <v>16</v>
      </c>
      <c r="I27" s="1">
        <v>3345.6</v>
      </c>
      <c r="J27" s="1" t="s">
        <v>8</v>
      </c>
    </row>
    <row r="28" spans="1:10" x14ac:dyDescent="0.3">
      <c r="A28" s="36">
        <v>45404</v>
      </c>
      <c r="B28" s="1" t="s">
        <v>21</v>
      </c>
      <c r="C28" s="1">
        <v>0.755</v>
      </c>
      <c r="D28" s="1">
        <v>0.14599999999999999</v>
      </c>
      <c r="E28" s="1">
        <v>6.7</v>
      </c>
      <c r="F28" s="1">
        <v>29.2</v>
      </c>
      <c r="G28" s="1">
        <v>12</v>
      </c>
      <c r="H28" s="1" t="s">
        <v>7</v>
      </c>
      <c r="I28" s="1">
        <v>4775.1000000000004</v>
      </c>
      <c r="J28" s="1" t="s">
        <v>8</v>
      </c>
    </row>
    <row r="29" spans="1:10" x14ac:dyDescent="0.3">
      <c r="A29" s="36">
        <v>45411</v>
      </c>
      <c r="B29" s="1" t="s">
        <v>17</v>
      </c>
      <c r="C29" s="1">
        <v>0.83599999999999997</v>
      </c>
      <c r="D29" s="1">
        <v>0.47399999999999998</v>
      </c>
      <c r="E29" s="1">
        <v>9.5</v>
      </c>
      <c r="F29" s="1">
        <v>30.2</v>
      </c>
      <c r="G29" s="1">
        <v>3</v>
      </c>
      <c r="H29" s="1" t="s">
        <v>7</v>
      </c>
      <c r="I29" s="1">
        <v>4826.3</v>
      </c>
      <c r="J29" s="1" t="s">
        <v>8</v>
      </c>
    </row>
    <row r="30" spans="1:10" x14ac:dyDescent="0.3">
      <c r="A30" s="36">
        <v>45418</v>
      </c>
      <c r="B30" s="1" t="s">
        <v>22</v>
      </c>
      <c r="C30" s="1">
        <v>0.86099999999999999</v>
      </c>
      <c r="D30" s="1">
        <v>0.55700000000000005</v>
      </c>
      <c r="E30" s="1">
        <v>99.9</v>
      </c>
      <c r="F30" s="1">
        <v>24.8</v>
      </c>
      <c r="G30" s="1">
        <v>11</v>
      </c>
      <c r="H30" s="1" t="s">
        <v>16</v>
      </c>
      <c r="I30" s="1">
        <v>4861.7</v>
      </c>
      <c r="J30" s="1" t="s">
        <v>8</v>
      </c>
    </row>
    <row r="31" spans="1:10" x14ac:dyDescent="0.3">
      <c r="A31" s="36">
        <v>45425</v>
      </c>
      <c r="B31" s="1" t="s">
        <v>11</v>
      </c>
      <c r="C31" s="1">
        <v>0.872</v>
      </c>
      <c r="D31" s="1">
        <v>0.317</v>
      </c>
      <c r="E31" s="1">
        <v>32.700000000000003</v>
      </c>
      <c r="F31" s="1">
        <v>32.700000000000003</v>
      </c>
      <c r="G31" s="1">
        <v>12</v>
      </c>
      <c r="H31" s="1" t="s">
        <v>16</v>
      </c>
      <c r="I31" s="1">
        <v>4629.7</v>
      </c>
      <c r="J31" s="1" t="s">
        <v>8</v>
      </c>
    </row>
    <row r="32" spans="1:10" x14ac:dyDescent="0.3">
      <c r="A32" s="36">
        <v>45432</v>
      </c>
      <c r="B32" s="1" t="s">
        <v>6</v>
      </c>
      <c r="C32" s="1">
        <v>0.56499999999999995</v>
      </c>
      <c r="D32" s="1">
        <v>0.22900000000000001</v>
      </c>
      <c r="E32" s="1">
        <v>74.8</v>
      </c>
      <c r="F32" s="1">
        <v>34.200000000000003</v>
      </c>
      <c r="G32" s="1">
        <v>4</v>
      </c>
      <c r="H32" s="1" t="s">
        <v>16</v>
      </c>
      <c r="I32" s="1">
        <v>2727.2</v>
      </c>
      <c r="J32" s="1" t="s">
        <v>10</v>
      </c>
    </row>
    <row r="33" spans="1:10" x14ac:dyDescent="0.3">
      <c r="A33" s="36">
        <v>45439</v>
      </c>
      <c r="B33" s="1" t="s">
        <v>23</v>
      </c>
      <c r="C33" s="1">
        <v>0.88400000000000001</v>
      </c>
      <c r="D33" s="1">
        <v>0.317</v>
      </c>
      <c r="E33" s="1">
        <v>80.7</v>
      </c>
      <c r="F33" s="1">
        <v>33.299999999999997</v>
      </c>
      <c r="G33" s="1">
        <v>12</v>
      </c>
      <c r="H33" s="1" t="s">
        <v>12</v>
      </c>
      <c r="I33" s="1">
        <v>4660.5</v>
      </c>
      <c r="J33" s="1" t="s">
        <v>8</v>
      </c>
    </row>
    <row r="34" spans="1:10" x14ac:dyDescent="0.3">
      <c r="A34" s="36">
        <v>45446</v>
      </c>
      <c r="B34" s="1" t="s">
        <v>11</v>
      </c>
      <c r="C34" s="1">
        <v>0.73</v>
      </c>
      <c r="D34" s="1">
        <v>0.46200000000000002</v>
      </c>
      <c r="E34" s="1">
        <v>85.8</v>
      </c>
      <c r="F34" s="1">
        <v>31.1</v>
      </c>
      <c r="G34" s="1">
        <v>2</v>
      </c>
      <c r="H34" s="1" t="s">
        <v>7</v>
      </c>
      <c r="I34" s="1">
        <v>3675.1</v>
      </c>
      <c r="J34" s="1" t="s">
        <v>8</v>
      </c>
    </row>
    <row r="35" spans="1:10" x14ac:dyDescent="0.3">
      <c r="A35" s="36">
        <v>45453</v>
      </c>
      <c r="B35" s="1" t="s">
        <v>24</v>
      </c>
      <c r="C35" s="1">
        <v>0.313</v>
      </c>
      <c r="D35" s="1">
        <v>0.105</v>
      </c>
      <c r="E35" s="1">
        <v>99.8</v>
      </c>
      <c r="F35" s="1">
        <v>24.2</v>
      </c>
      <c r="G35" s="1">
        <v>14</v>
      </c>
      <c r="H35" s="1" t="s">
        <v>16</v>
      </c>
      <c r="I35" s="1">
        <v>2581.9</v>
      </c>
      <c r="J35" s="1" t="s">
        <v>10</v>
      </c>
    </row>
    <row r="36" spans="1:10" x14ac:dyDescent="0.3">
      <c r="A36" s="36">
        <v>45460</v>
      </c>
      <c r="B36" s="1" t="s">
        <v>22</v>
      </c>
      <c r="C36" s="1">
        <v>0.53400000000000003</v>
      </c>
      <c r="D36" s="1">
        <v>0.39500000000000002</v>
      </c>
      <c r="E36" s="1">
        <v>24.1</v>
      </c>
      <c r="F36" s="1">
        <v>24.2</v>
      </c>
      <c r="G36" s="1">
        <v>3</v>
      </c>
      <c r="H36" s="1" t="s">
        <v>7</v>
      </c>
      <c r="I36" s="1">
        <v>3594.8</v>
      </c>
      <c r="J36" s="1" t="s">
        <v>8</v>
      </c>
    </row>
    <row r="37" spans="1:10" x14ac:dyDescent="0.3">
      <c r="A37" s="36">
        <v>45467</v>
      </c>
      <c r="B37" s="1" t="s">
        <v>17</v>
      </c>
      <c r="C37" s="1">
        <v>0.70299999999999996</v>
      </c>
      <c r="D37" s="1">
        <v>0.40699999999999997</v>
      </c>
      <c r="E37" s="1">
        <v>4</v>
      </c>
      <c r="F37" s="1">
        <v>34.5</v>
      </c>
      <c r="G37" s="1">
        <v>14</v>
      </c>
      <c r="H37" s="1" t="s">
        <v>12</v>
      </c>
      <c r="I37" s="1">
        <v>3400.6</v>
      </c>
      <c r="J37" s="1" t="s">
        <v>8</v>
      </c>
    </row>
    <row r="38" spans="1:10" x14ac:dyDescent="0.3">
      <c r="A38" s="36">
        <v>45474</v>
      </c>
      <c r="B38" s="1" t="s">
        <v>11</v>
      </c>
      <c r="C38" s="1">
        <v>0.373</v>
      </c>
      <c r="D38" s="1">
        <v>0.41899999999999998</v>
      </c>
      <c r="E38" s="1">
        <v>41.1</v>
      </c>
      <c r="F38" s="1">
        <v>20.2</v>
      </c>
      <c r="G38" s="1">
        <v>13</v>
      </c>
      <c r="H38" s="1" t="s">
        <v>12</v>
      </c>
      <c r="I38" s="1">
        <v>3183.5</v>
      </c>
      <c r="J38" s="1" t="s">
        <v>8</v>
      </c>
    </row>
    <row r="39" spans="1:10" x14ac:dyDescent="0.3">
      <c r="A39" s="36">
        <v>45481</v>
      </c>
      <c r="B39" s="1" t="s">
        <v>11</v>
      </c>
      <c r="C39" s="1">
        <v>0.64800000000000002</v>
      </c>
      <c r="D39" s="1">
        <v>0.221</v>
      </c>
      <c r="E39" s="1">
        <v>13</v>
      </c>
      <c r="F39" s="1">
        <v>30.7</v>
      </c>
      <c r="G39" s="1">
        <v>3</v>
      </c>
      <c r="H39" s="1" t="s">
        <v>16</v>
      </c>
      <c r="I39" s="1">
        <v>3629.2</v>
      </c>
      <c r="J39" s="1" t="s">
        <v>8</v>
      </c>
    </row>
    <row r="40" spans="1:10" x14ac:dyDescent="0.3">
      <c r="A40" s="36">
        <v>45488</v>
      </c>
      <c r="B40" s="1" t="s">
        <v>20</v>
      </c>
      <c r="C40" s="1">
        <v>0.66700000000000004</v>
      </c>
      <c r="D40" s="1">
        <v>0.45700000000000002</v>
      </c>
      <c r="E40" s="1">
        <v>2.2000000000000002</v>
      </c>
      <c r="F40" s="1">
        <v>30.6</v>
      </c>
      <c r="G40" s="1">
        <v>2</v>
      </c>
      <c r="H40" s="1" t="s">
        <v>16</v>
      </c>
      <c r="I40" s="1">
        <v>3860.9</v>
      </c>
      <c r="J40" s="1" t="s">
        <v>8</v>
      </c>
    </row>
    <row r="41" spans="1:10" x14ac:dyDescent="0.3">
      <c r="A41" s="36">
        <v>45495</v>
      </c>
      <c r="B41" s="1" t="s">
        <v>25</v>
      </c>
      <c r="C41" s="1">
        <v>0.314</v>
      </c>
      <c r="D41" s="1">
        <v>0.14599999999999999</v>
      </c>
      <c r="E41" s="1">
        <v>36</v>
      </c>
      <c r="F41" s="1">
        <v>29.3</v>
      </c>
      <c r="G41" s="1">
        <v>12</v>
      </c>
      <c r="H41" s="1" t="s">
        <v>7</v>
      </c>
      <c r="I41" s="1">
        <v>1390.5</v>
      </c>
      <c r="J41" s="1" t="s">
        <v>10</v>
      </c>
    </row>
    <row r="42" spans="1:10" x14ac:dyDescent="0.3">
      <c r="A42" s="36">
        <v>45502</v>
      </c>
      <c r="B42" s="1" t="s">
        <v>11</v>
      </c>
      <c r="C42" s="1">
        <v>0.59599999999999997</v>
      </c>
      <c r="D42" s="1">
        <v>0.2</v>
      </c>
      <c r="E42" s="1">
        <v>78.400000000000006</v>
      </c>
      <c r="F42" s="1">
        <v>34.9</v>
      </c>
      <c r="G42" s="1">
        <v>9</v>
      </c>
      <c r="H42" s="1" t="s">
        <v>16</v>
      </c>
      <c r="I42" s="1">
        <v>2277.1</v>
      </c>
      <c r="J42" s="1" t="s">
        <v>10</v>
      </c>
    </row>
    <row r="43" spans="1:10" x14ac:dyDescent="0.3">
      <c r="A43" s="36">
        <v>45509</v>
      </c>
      <c r="B43" s="1" t="s">
        <v>26</v>
      </c>
      <c r="C43" s="1">
        <v>0.74</v>
      </c>
      <c r="D43" s="1">
        <v>0.53900000000000003</v>
      </c>
      <c r="E43" s="1">
        <v>56.6</v>
      </c>
      <c r="F43" s="1">
        <v>24.7</v>
      </c>
      <c r="G43" s="1">
        <v>4</v>
      </c>
      <c r="H43" s="1" t="s">
        <v>7</v>
      </c>
      <c r="I43" s="1">
        <v>4628.3999999999996</v>
      </c>
      <c r="J43" s="1" t="s">
        <v>8</v>
      </c>
    </row>
    <row r="44" spans="1:10" x14ac:dyDescent="0.3">
      <c r="A44" s="36">
        <v>45516</v>
      </c>
      <c r="B44" s="1" t="s">
        <v>19</v>
      </c>
      <c r="C44" s="1">
        <v>0.54900000000000004</v>
      </c>
      <c r="D44" s="1">
        <v>0.46899999999999997</v>
      </c>
      <c r="E44" s="1">
        <v>31.3</v>
      </c>
      <c r="F44" s="1">
        <v>25.1</v>
      </c>
      <c r="G44" s="1">
        <v>4</v>
      </c>
      <c r="H44" s="1" t="s">
        <v>16</v>
      </c>
      <c r="I44" s="1">
        <v>3675.7</v>
      </c>
      <c r="J44" s="1" t="s">
        <v>8</v>
      </c>
    </row>
    <row r="45" spans="1:10" x14ac:dyDescent="0.3">
      <c r="A45" s="36">
        <v>45523</v>
      </c>
      <c r="B45" s="1" t="s">
        <v>6</v>
      </c>
      <c r="C45" s="1">
        <v>0.20799999999999999</v>
      </c>
      <c r="D45" s="1">
        <v>0.107</v>
      </c>
      <c r="E45" s="1">
        <v>65.400000000000006</v>
      </c>
      <c r="F45" s="1">
        <v>21.2</v>
      </c>
      <c r="G45" s="1">
        <v>10</v>
      </c>
      <c r="H45" s="1" t="s">
        <v>7</v>
      </c>
      <c r="I45" s="1">
        <v>2476.6999999999998</v>
      </c>
      <c r="J45" s="1" t="s">
        <v>10</v>
      </c>
    </row>
    <row r="46" spans="1:10" x14ac:dyDescent="0.3">
      <c r="A46" s="36">
        <v>45530</v>
      </c>
      <c r="B46" s="1" t="s">
        <v>13</v>
      </c>
      <c r="C46" s="1">
        <v>0.20599999999999999</v>
      </c>
      <c r="D46" s="1">
        <v>0.224</v>
      </c>
      <c r="E46" s="1">
        <v>23.2</v>
      </c>
      <c r="F46" s="1">
        <v>26.6</v>
      </c>
      <c r="G46" s="1">
        <v>6</v>
      </c>
      <c r="H46" s="1" t="s">
        <v>7</v>
      </c>
      <c r="I46" s="1">
        <v>1651.7</v>
      </c>
      <c r="J46" s="1" t="s">
        <v>10</v>
      </c>
    </row>
    <row r="47" spans="1:10" x14ac:dyDescent="0.3">
      <c r="A47" s="36">
        <v>45537</v>
      </c>
      <c r="B47" s="1" t="s">
        <v>26</v>
      </c>
      <c r="C47" s="1">
        <v>0.45</v>
      </c>
      <c r="D47" s="1">
        <v>0.20699999999999999</v>
      </c>
      <c r="E47" s="1">
        <v>1.4</v>
      </c>
      <c r="F47" s="1">
        <v>23.9</v>
      </c>
      <c r="G47" s="1">
        <v>3</v>
      </c>
      <c r="H47" s="1" t="s">
        <v>7</v>
      </c>
      <c r="I47" s="1">
        <v>3362.8</v>
      </c>
      <c r="J47" s="1" t="s">
        <v>8</v>
      </c>
    </row>
    <row r="48" spans="1:10" x14ac:dyDescent="0.3">
      <c r="A48" s="36">
        <v>45544</v>
      </c>
      <c r="B48" s="1" t="s">
        <v>26</v>
      </c>
      <c r="C48" s="1">
        <v>0.84799999999999998</v>
      </c>
      <c r="D48" s="1">
        <v>0.23499999999999999</v>
      </c>
      <c r="E48" s="1">
        <v>76.400000000000006</v>
      </c>
      <c r="F48" s="1">
        <v>25.2</v>
      </c>
      <c r="G48" s="1">
        <v>12</v>
      </c>
      <c r="H48" s="1" t="s">
        <v>7</v>
      </c>
      <c r="I48" s="1">
        <v>5258</v>
      </c>
      <c r="J48" s="1" t="s">
        <v>8</v>
      </c>
    </row>
    <row r="49" spans="1:10" x14ac:dyDescent="0.3">
      <c r="A49" s="36">
        <v>45551</v>
      </c>
      <c r="B49" s="1" t="s">
        <v>27</v>
      </c>
      <c r="C49" s="1">
        <v>0.36</v>
      </c>
      <c r="D49" s="1">
        <v>0.224</v>
      </c>
      <c r="E49" s="1">
        <v>62.4</v>
      </c>
      <c r="F49" s="1">
        <v>32.5</v>
      </c>
      <c r="G49" s="1">
        <v>3</v>
      </c>
      <c r="H49" s="1" t="s">
        <v>12</v>
      </c>
      <c r="I49" s="1">
        <v>1829.6</v>
      </c>
      <c r="J49" s="1" t="s">
        <v>10</v>
      </c>
    </row>
    <row r="50" spans="1:10" x14ac:dyDescent="0.3">
      <c r="A50" s="36">
        <v>45558</v>
      </c>
      <c r="B50" s="1" t="s">
        <v>23</v>
      </c>
      <c r="C50" s="1">
        <v>0.64400000000000002</v>
      </c>
      <c r="D50" s="1">
        <v>0.13100000000000001</v>
      </c>
      <c r="E50" s="1">
        <v>76.2</v>
      </c>
      <c r="F50" s="1">
        <v>34</v>
      </c>
      <c r="G50" s="1">
        <v>8</v>
      </c>
      <c r="H50" s="1" t="s">
        <v>7</v>
      </c>
      <c r="I50" s="1">
        <v>3624</v>
      </c>
      <c r="J50" s="1" t="s">
        <v>8</v>
      </c>
    </row>
    <row r="51" spans="1:10" x14ac:dyDescent="0.3">
      <c r="A51" s="36">
        <v>45565</v>
      </c>
      <c r="B51" s="1" t="s">
        <v>9</v>
      </c>
      <c r="C51" s="1">
        <v>0.35499999999999998</v>
      </c>
      <c r="D51" s="1">
        <v>0.32900000000000001</v>
      </c>
      <c r="E51" s="1">
        <v>3.9</v>
      </c>
      <c r="F51" s="1">
        <v>22.8</v>
      </c>
      <c r="G51" s="1">
        <v>5</v>
      </c>
      <c r="H51" s="1" t="s">
        <v>16</v>
      </c>
      <c r="I51" s="1">
        <v>3048.1</v>
      </c>
      <c r="J51" s="1" t="s">
        <v>8</v>
      </c>
    </row>
    <row r="52" spans="1:10" x14ac:dyDescent="0.3">
      <c r="A52" s="36">
        <v>45572</v>
      </c>
      <c r="B52" s="1" t="s">
        <v>20</v>
      </c>
      <c r="C52" s="1">
        <v>0.42499999999999999</v>
      </c>
      <c r="D52" s="1">
        <v>0.46600000000000003</v>
      </c>
      <c r="E52" s="1">
        <v>83.7</v>
      </c>
      <c r="F52" s="1">
        <v>25.6</v>
      </c>
      <c r="G52" s="1">
        <v>14</v>
      </c>
      <c r="H52" s="1" t="s">
        <v>12</v>
      </c>
      <c r="I52" s="1">
        <v>3229.1</v>
      </c>
      <c r="J52" s="1" t="s">
        <v>8</v>
      </c>
    </row>
    <row r="53" spans="1:10" x14ac:dyDescent="0.3">
      <c r="A53" s="36">
        <v>45579</v>
      </c>
      <c r="B53" s="1" t="s">
        <v>21</v>
      </c>
      <c r="C53" s="1">
        <v>0.79400000000000004</v>
      </c>
      <c r="D53" s="1">
        <v>0.40300000000000002</v>
      </c>
      <c r="E53" s="1">
        <v>62</v>
      </c>
      <c r="F53" s="1">
        <v>33.9</v>
      </c>
      <c r="G53" s="1">
        <v>3</v>
      </c>
      <c r="H53" s="1" t="s">
        <v>12</v>
      </c>
      <c r="I53" s="1">
        <v>4100.7</v>
      </c>
      <c r="J53" s="1" t="s">
        <v>8</v>
      </c>
    </row>
    <row r="54" spans="1:10" x14ac:dyDescent="0.3">
      <c r="A54" s="36">
        <v>45586</v>
      </c>
      <c r="B54" s="1" t="s">
        <v>21</v>
      </c>
      <c r="C54" s="1">
        <v>0.71</v>
      </c>
      <c r="D54" s="1">
        <v>0.436</v>
      </c>
      <c r="E54" s="1">
        <v>56.3</v>
      </c>
      <c r="F54" s="1">
        <v>20.9</v>
      </c>
      <c r="G54" s="1">
        <v>1</v>
      </c>
      <c r="H54" s="1" t="s">
        <v>7</v>
      </c>
      <c r="I54" s="1">
        <v>5591.1</v>
      </c>
      <c r="J54" s="1" t="s">
        <v>8</v>
      </c>
    </row>
    <row r="55" spans="1:10" x14ac:dyDescent="0.3">
      <c r="A55" s="36">
        <v>45593</v>
      </c>
      <c r="B55" s="1" t="s">
        <v>23</v>
      </c>
      <c r="C55" s="1">
        <v>0.26700000000000002</v>
      </c>
      <c r="D55" s="1">
        <v>0.14099999999999999</v>
      </c>
      <c r="E55" s="1">
        <v>62.5</v>
      </c>
      <c r="F55" s="1">
        <v>21.4</v>
      </c>
      <c r="G55" s="1">
        <v>5</v>
      </c>
      <c r="H55" s="1" t="s">
        <v>12</v>
      </c>
      <c r="I55" s="1">
        <v>2873.9</v>
      </c>
      <c r="J55" s="1" t="s">
        <v>10</v>
      </c>
    </row>
    <row r="56" spans="1:10" x14ac:dyDescent="0.3">
      <c r="A56" s="36">
        <v>45600</v>
      </c>
      <c r="B56" s="1" t="s">
        <v>24</v>
      </c>
      <c r="C56" s="1">
        <v>0.5</v>
      </c>
      <c r="D56" s="1">
        <v>0.57599999999999996</v>
      </c>
      <c r="E56" s="1">
        <v>86.4</v>
      </c>
      <c r="F56" s="1">
        <v>22.4</v>
      </c>
      <c r="G56" s="1">
        <v>1</v>
      </c>
      <c r="H56" s="1" t="s">
        <v>7</v>
      </c>
      <c r="I56" s="1">
        <v>3613.6</v>
      </c>
      <c r="J56" s="1" t="s">
        <v>8</v>
      </c>
    </row>
    <row r="57" spans="1:10" x14ac:dyDescent="0.3">
      <c r="A57" s="36">
        <v>45607</v>
      </c>
      <c r="B57" s="1" t="s">
        <v>24</v>
      </c>
      <c r="C57" s="1">
        <v>0.22</v>
      </c>
      <c r="D57" s="1">
        <v>0.51900000000000002</v>
      </c>
      <c r="E57" s="1">
        <v>58.7</v>
      </c>
      <c r="F57" s="1">
        <v>28.9</v>
      </c>
      <c r="G57" s="1">
        <v>4</v>
      </c>
      <c r="H57" s="1" t="s">
        <v>16</v>
      </c>
      <c r="I57" s="1">
        <v>1956.3</v>
      </c>
      <c r="J57" s="1" t="s">
        <v>10</v>
      </c>
    </row>
    <row r="58" spans="1:10" x14ac:dyDescent="0.3">
      <c r="A58" s="36">
        <v>45614</v>
      </c>
      <c r="B58" s="1" t="s">
        <v>15</v>
      </c>
      <c r="C58" s="1">
        <v>0.53700000000000003</v>
      </c>
      <c r="D58" s="1">
        <v>0.503</v>
      </c>
      <c r="E58" s="1">
        <v>58.1</v>
      </c>
      <c r="F58" s="1">
        <v>22.3</v>
      </c>
      <c r="G58" s="1">
        <v>5</v>
      </c>
      <c r="H58" s="1" t="s">
        <v>7</v>
      </c>
      <c r="I58" s="1">
        <v>3463.7</v>
      </c>
      <c r="J58" s="1" t="s">
        <v>8</v>
      </c>
    </row>
    <row r="59" spans="1:10" x14ac:dyDescent="0.3">
      <c r="A59" s="36">
        <v>45621</v>
      </c>
      <c r="B59" s="1" t="s">
        <v>6</v>
      </c>
      <c r="C59" s="1">
        <v>0.66400000000000003</v>
      </c>
      <c r="D59" s="1">
        <v>0.51100000000000001</v>
      </c>
      <c r="E59" s="1">
        <v>99.1</v>
      </c>
      <c r="F59" s="1">
        <v>34.5</v>
      </c>
      <c r="G59" s="1">
        <v>3</v>
      </c>
      <c r="H59" s="1" t="s">
        <v>12</v>
      </c>
      <c r="I59" s="1">
        <v>3405.9</v>
      </c>
      <c r="J59" s="1" t="s">
        <v>8</v>
      </c>
    </row>
    <row r="60" spans="1:10" x14ac:dyDescent="0.3">
      <c r="A60" s="36">
        <v>45628</v>
      </c>
      <c r="B60" s="1" t="s">
        <v>28</v>
      </c>
      <c r="C60" s="1">
        <v>0.28299999999999997</v>
      </c>
      <c r="D60" s="1">
        <v>0.56599999999999995</v>
      </c>
      <c r="E60" s="1">
        <v>75.7</v>
      </c>
      <c r="F60" s="1">
        <v>26.7</v>
      </c>
      <c r="G60" s="1">
        <v>13</v>
      </c>
      <c r="H60" s="1" t="s">
        <v>16</v>
      </c>
      <c r="I60" s="1">
        <v>2340.6999999999998</v>
      </c>
      <c r="J60" s="1" t="s">
        <v>10</v>
      </c>
    </row>
    <row r="61" spans="1:10" x14ac:dyDescent="0.3">
      <c r="A61" s="36">
        <v>45635</v>
      </c>
      <c r="B61" s="1" t="s">
        <v>28</v>
      </c>
      <c r="C61" s="1">
        <v>0.40200000000000002</v>
      </c>
      <c r="D61" s="1">
        <v>0.372</v>
      </c>
      <c r="E61" s="1">
        <v>44.2</v>
      </c>
      <c r="F61" s="1">
        <v>27.5</v>
      </c>
      <c r="G61" s="1">
        <v>12</v>
      </c>
      <c r="H61" s="1" t="s">
        <v>7</v>
      </c>
      <c r="I61" s="1">
        <v>2799.3</v>
      </c>
      <c r="J61" s="1" t="s">
        <v>10</v>
      </c>
    </row>
    <row r="62" spans="1:10" x14ac:dyDescent="0.3">
      <c r="A62" s="36">
        <v>45642</v>
      </c>
      <c r="B62" s="1" t="s">
        <v>29</v>
      </c>
      <c r="C62" s="1">
        <v>0.47799999999999998</v>
      </c>
      <c r="D62" s="1">
        <v>0.2</v>
      </c>
      <c r="E62" s="1">
        <v>70.7</v>
      </c>
      <c r="F62" s="1">
        <v>23.7</v>
      </c>
      <c r="G62" s="1">
        <v>2</v>
      </c>
      <c r="H62" s="1" t="s">
        <v>16</v>
      </c>
      <c r="I62" s="1">
        <v>3419.9</v>
      </c>
      <c r="J62" s="1" t="s">
        <v>8</v>
      </c>
    </row>
    <row r="63" spans="1:10" x14ac:dyDescent="0.3">
      <c r="A63" s="36">
        <v>45649</v>
      </c>
      <c r="B63" s="1" t="s">
        <v>13</v>
      </c>
      <c r="C63" s="1">
        <v>0.84399999999999997</v>
      </c>
      <c r="D63" s="1">
        <v>0.40799999999999997</v>
      </c>
      <c r="E63" s="1">
        <v>38.9</v>
      </c>
      <c r="F63" s="1">
        <v>27.1</v>
      </c>
      <c r="G63" s="1">
        <v>6</v>
      </c>
      <c r="H63" s="1" t="s">
        <v>16</v>
      </c>
      <c r="I63" s="1">
        <v>4706.3</v>
      </c>
      <c r="J63" s="1" t="s">
        <v>8</v>
      </c>
    </row>
    <row r="64" spans="1:10" x14ac:dyDescent="0.3">
      <c r="A64" s="36">
        <v>45656</v>
      </c>
      <c r="B64" s="1" t="s">
        <v>29</v>
      </c>
      <c r="C64" s="1">
        <v>0.89500000000000002</v>
      </c>
      <c r="D64" s="1">
        <v>0.47099999999999997</v>
      </c>
      <c r="E64" s="1">
        <v>22.9</v>
      </c>
      <c r="F64" s="1">
        <v>29.9</v>
      </c>
      <c r="G64" s="1">
        <v>1</v>
      </c>
      <c r="H64" s="1" t="s">
        <v>12</v>
      </c>
      <c r="I64" s="1">
        <v>4748.2</v>
      </c>
      <c r="J64" s="1" t="s">
        <v>8</v>
      </c>
    </row>
    <row r="65" spans="1:10" x14ac:dyDescent="0.3">
      <c r="A65" s="36">
        <v>45663</v>
      </c>
      <c r="B65" s="1" t="s">
        <v>13</v>
      </c>
      <c r="C65" s="1">
        <v>0.23100000000000001</v>
      </c>
      <c r="D65" s="1">
        <v>0.46899999999999997</v>
      </c>
      <c r="E65" s="1">
        <v>59.7</v>
      </c>
      <c r="F65" s="1">
        <v>31.3</v>
      </c>
      <c r="G65" s="1">
        <v>12</v>
      </c>
      <c r="H65" s="1" t="s">
        <v>16</v>
      </c>
      <c r="I65" s="1">
        <v>1555.6</v>
      </c>
      <c r="J65" s="1" t="s">
        <v>10</v>
      </c>
    </row>
    <row r="66" spans="1:10" x14ac:dyDescent="0.3">
      <c r="A66" s="36">
        <v>45670</v>
      </c>
      <c r="B66" s="1" t="s">
        <v>28</v>
      </c>
      <c r="C66" s="1">
        <v>0.73299999999999998</v>
      </c>
      <c r="D66" s="1">
        <v>0.36099999999999999</v>
      </c>
      <c r="E66" s="1">
        <v>-50</v>
      </c>
      <c r="F66" s="1">
        <v>50</v>
      </c>
      <c r="G66" s="1">
        <v>10</v>
      </c>
      <c r="H66" s="1" t="s">
        <v>12</v>
      </c>
      <c r="I66" s="37">
        <v>394114570689006</v>
      </c>
      <c r="J66" s="1" t="s">
        <v>8</v>
      </c>
    </row>
    <row r="67" spans="1:10" x14ac:dyDescent="0.3">
      <c r="A67" s="36">
        <v>45677</v>
      </c>
      <c r="B67" s="1" t="s">
        <v>25</v>
      </c>
      <c r="C67" s="1">
        <v>0.46</v>
      </c>
      <c r="D67" s="1">
        <v>0.13400000000000001</v>
      </c>
      <c r="E67" s="1">
        <v>92.9</v>
      </c>
      <c r="F67" s="1">
        <v>28.7</v>
      </c>
      <c r="G67" s="1">
        <v>13</v>
      </c>
      <c r="H67" s="1" t="s">
        <v>16</v>
      </c>
      <c r="I67" s="1">
        <v>3461.1</v>
      </c>
      <c r="J67" s="1" t="s">
        <v>8</v>
      </c>
    </row>
    <row r="68" spans="1:10" x14ac:dyDescent="0.3">
      <c r="A68" s="36">
        <v>45684</v>
      </c>
      <c r="B68" s="1" t="s">
        <v>15</v>
      </c>
      <c r="C68" s="1">
        <v>0.47499999999999998</v>
      </c>
      <c r="D68" s="1">
        <v>0.28599999999999998</v>
      </c>
      <c r="E68" s="1">
        <v>34.200000000000003</v>
      </c>
      <c r="F68" s="1">
        <v>33.6</v>
      </c>
      <c r="G68" s="1">
        <v>5</v>
      </c>
      <c r="H68" s="1" t="s">
        <v>7</v>
      </c>
      <c r="I68" s="1">
        <v>1722.7</v>
      </c>
      <c r="J68" s="1" t="s">
        <v>10</v>
      </c>
    </row>
    <row r="69" spans="1:10" x14ac:dyDescent="0.3">
      <c r="A69" s="36">
        <v>45691</v>
      </c>
      <c r="B69" s="1" t="s">
        <v>20</v>
      </c>
      <c r="C69" s="1">
        <v>0.72799999999999998</v>
      </c>
      <c r="D69" s="1">
        <v>0.56000000000000005</v>
      </c>
      <c r="E69" s="1">
        <v>52.8</v>
      </c>
      <c r="F69" s="1">
        <v>32.299999999999997</v>
      </c>
      <c r="G69" s="1">
        <v>12</v>
      </c>
      <c r="H69" s="1" t="s">
        <v>16</v>
      </c>
      <c r="I69" s="1">
        <v>3813</v>
      </c>
      <c r="J69" s="1" t="s">
        <v>8</v>
      </c>
    </row>
    <row r="70" spans="1:10" x14ac:dyDescent="0.3">
      <c r="A70" s="36">
        <v>45698</v>
      </c>
      <c r="B70" s="1" t="s">
        <v>6</v>
      </c>
      <c r="C70" s="1">
        <v>0.84299999999999997</v>
      </c>
      <c r="D70" s="1">
        <v>0.39200000000000002</v>
      </c>
      <c r="E70" s="1">
        <v>21.2</v>
      </c>
      <c r="F70" s="1">
        <v>31.4</v>
      </c>
      <c r="G70" s="1">
        <v>3</v>
      </c>
      <c r="H70" s="1" t="s">
        <v>7</v>
      </c>
      <c r="I70" s="1">
        <v>4608.1000000000004</v>
      </c>
      <c r="J70" s="1" t="s">
        <v>8</v>
      </c>
    </row>
    <row r="71" spans="1:10" x14ac:dyDescent="0.3">
      <c r="A71" s="36">
        <v>45705</v>
      </c>
      <c r="B71" s="1" t="s">
        <v>29</v>
      </c>
      <c r="C71" s="1">
        <v>0.86599999999999999</v>
      </c>
      <c r="D71" s="1">
        <v>0.36899999999999999</v>
      </c>
      <c r="E71" s="1">
        <v>99.6</v>
      </c>
      <c r="F71" s="1">
        <v>20.8</v>
      </c>
      <c r="G71" s="1">
        <v>5</v>
      </c>
      <c r="H71" s="1" t="s">
        <v>7</v>
      </c>
      <c r="I71" s="1">
        <v>5902.2</v>
      </c>
      <c r="J71" s="1" t="s">
        <v>8</v>
      </c>
    </row>
    <row r="72" spans="1:10" x14ac:dyDescent="0.3">
      <c r="A72" s="36">
        <v>45712</v>
      </c>
      <c r="B72" s="1" t="s">
        <v>30</v>
      </c>
      <c r="C72" s="1">
        <v>0.60399999999999998</v>
      </c>
      <c r="D72" s="1">
        <v>0.23400000000000001</v>
      </c>
      <c r="E72" s="1">
        <v>98.1</v>
      </c>
      <c r="F72" s="1">
        <v>20.100000000000001</v>
      </c>
      <c r="G72" s="1">
        <v>3</v>
      </c>
      <c r="H72" s="1" t="s">
        <v>16</v>
      </c>
      <c r="I72" s="1">
        <v>4235.2</v>
      </c>
      <c r="J72" s="1" t="s">
        <v>8</v>
      </c>
    </row>
    <row r="73" spans="1:10" x14ac:dyDescent="0.3">
      <c r="A73" s="36">
        <v>45719</v>
      </c>
      <c r="B73" s="1" t="s">
        <v>13</v>
      </c>
      <c r="C73" s="1">
        <v>0.45</v>
      </c>
      <c r="D73" s="1">
        <v>0.28399999999999997</v>
      </c>
      <c r="E73" s="1">
        <v>65</v>
      </c>
      <c r="F73" s="1">
        <v>23.2</v>
      </c>
      <c r="G73" s="1">
        <v>3</v>
      </c>
      <c r="H73" s="1" t="s">
        <v>7</v>
      </c>
      <c r="I73" s="1">
        <v>3770.3</v>
      </c>
      <c r="J73" s="1" t="s">
        <v>8</v>
      </c>
    </row>
    <row r="74" spans="1:10" x14ac:dyDescent="0.3">
      <c r="A74" s="36">
        <v>45726</v>
      </c>
      <c r="B74" s="1" t="s">
        <v>11</v>
      </c>
      <c r="C74" s="1">
        <v>0.751</v>
      </c>
      <c r="D74" s="1">
        <v>0.54800000000000004</v>
      </c>
      <c r="E74" s="1">
        <v>80.400000000000006</v>
      </c>
      <c r="F74" s="1">
        <v>30</v>
      </c>
      <c r="G74" s="1">
        <v>14</v>
      </c>
      <c r="H74" s="1" t="s">
        <v>16</v>
      </c>
      <c r="I74" s="1">
        <v>3836.9</v>
      </c>
      <c r="J74" s="1" t="s">
        <v>8</v>
      </c>
    </row>
    <row r="75" spans="1:10" x14ac:dyDescent="0.3">
      <c r="A75" s="36">
        <v>45733</v>
      </c>
      <c r="B75" s="1" t="s">
        <v>29</v>
      </c>
      <c r="C75" s="1">
        <v>0.376</v>
      </c>
      <c r="D75" s="1">
        <v>0.433</v>
      </c>
      <c r="E75" s="1">
        <v>71.5</v>
      </c>
      <c r="F75" s="1">
        <v>26.2</v>
      </c>
      <c r="G75" s="1">
        <v>3</v>
      </c>
      <c r="H75" s="1" t="s">
        <v>16</v>
      </c>
      <c r="I75" s="1">
        <v>2590.1999999999998</v>
      </c>
      <c r="J75" s="1" t="s">
        <v>10</v>
      </c>
    </row>
    <row r="76" spans="1:10" x14ac:dyDescent="0.3">
      <c r="A76" s="36">
        <v>45740</v>
      </c>
      <c r="B76" s="1" t="s">
        <v>11</v>
      </c>
      <c r="C76" s="1">
        <v>0.59499999999999997</v>
      </c>
      <c r="D76" s="1">
        <v>0.49399999999999999</v>
      </c>
      <c r="E76" s="1">
        <v>59.3</v>
      </c>
      <c r="F76" s="1">
        <v>26</v>
      </c>
      <c r="G76" s="1">
        <v>8</v>
      </c>
      <c r="H76" s="1" t="s">
        <v>7</v>
      </c>
      <c r="I76" s="1">
        <v>4061.2</v>
      </c>
      <c r="J76" s="1" t="s">
        <v>8</v>
      </c>
    </row>
    <row r="77" spans="1:10" x14ac:dyDescent="0.3">
      <c r="A77" s="36">
        <v>45747</v>
      </c>
      <c r="B77" s="1" t="s">
        <v>18</v>
      </c>
      <c r="C77" s="1">
        <v>0.45100000000000001</v>
      </c>
      <c r="D77" s="1">
        <v>0.32700000000000001</v>
      </c>
      <c r="E77" s="1">
        <v>5.3</v>
      </c>
      <c r="F77" s="1">
        <v>33.299999999999997</v>
      </c>
      <c r="G77" s="1">
        <v>6</v>
      </c>
      <c r="H77" s="1" t="s">
        <v>7</v>
      </c>
      <c r="I77" s="1">
        <v>2737.1</v>
      </c>
      <c r="J77" s="1" t="s">
        <v>10</v>
      </c>
    </row>
    <row r="78" spans="1:10" x14ac:dyDescent="0.3">
      <c r="A78" s="36">
        <v>45754</v>
      </c>
      <c r="B78" s="1" t="s">
        <v>9</v>
      </c>
      <c r="C78" s="1">
        <v>0.66</v>
      </c>
      <c r="D78" s="1">
        <v>0.41499999999999998</v>
      </c>
      <c r="E78" s="1">
        <v>45.5</v>
      </c>
      <c r="F78" s="1">
        <v>33.4</v>
      </c>
      <c r="G78" s="1">
        <v>2</v>
      </c>
      <c r="H78" s="1" t="s">
        <v>12</v>
      </c>
      <c r="I78" s="1">
        <v>3038.8</v>
      </c>
      <c r="J78" s="1" t="s">
        <v>8</v>
      </c>
    </row>
    <row r="79" spans="1:10" x14ac:dyDescent="0.3">
      <c r="A79" s="36">
        <v>45761</v>
      </c>
      <c r="B79" s="1" t="s">
        <v>30</v>
      </c>
      <c r="C79" s="1">
        <v>0.36799999999999999</v>
      </c>
      <c r="D79" s="1">
        <v>0.224</v>
      </c>
      <c r="E79" s="1">
        <v>67.5</v>
      </c>
      <c r="F79" s="1">
        <v>33.6</v>
      </c>
      <c r="G79" s="1">
        <v>2</v>
      </c>
      <c r="H79" s="1" t="s">
        <v>7</v>
      </c>
      <c r="I79" s="1">
        <v>2773.5</v>
      </c>
      <c r="J79" s="1" t="s">
        <v>10</v>
      </c>
    </row>
    <row r="80" spans="1:10" x14ac:dyDescent="0.3">
      <c r="A80" s="36">
        <v>45768</v>
      </c>
      <c r="B80" s="1" t="s">
        <v>23</v>
      </c>
      <c r="C80" s="1">
        <v>0.33400000000000002</v>
      </c>
      <c r="D80" s="1">
        <v>0.45300000000000001</v>
      </c>
      <c r="E80" s="1">
        <v>67.8</v>
      </c>
      <c r="F80" s="1">
        <v>24.7</v>
      </c>
      <c r="G80" s="1">
        <v>5</v>
      </c>
      <c r="H80" s="1" t="s">
        <v>12</v>
      </c>
      <c r="I80" s="1">
        <v>2430.8000000000002</v>
      </c>
      <c r="J80" s="1" t="s">
        <v>10</v>
      </c>
    </row>
    <row r="81" spans="1:10" x14ac:dyDescent="0.3">
      <c r="A81" s="36">
        <v>45775</v>
      </c>
      <c r="B81" s="1" t="s">
        <v>25</v>
      </c>
      <c r="C81" s="1">
        <v>0.84299999999999997</v>
      </c>
      <c r="D81" s="1">
        <v>0.314</v>
      </c>
      <c r="E81" s="1">
        <v>37.299999999999997</v>
      </c>
      <c r="F81" s="1">
        <v>30.4</v>
      </c>
      <c r="G81" s="1">
        <v>5</v>
      </c>
      <c r="H81" s="1" t="s">
        <v>7</v>
      </c>
      <c r="I81" s="1">
        <v>4281.3</v>
      </c>
      <c r="J81" s="1" t="s">
        <v>8</v>
      </c>
    </row>
    <row r="82" spans="1:10" x14ac:dyDescent="0.3">
      <c r="A82" s="36">
        <v>45782</v>
      </c>
      <c r="B82" s="1" t="s">
        <v>23</v>
      </c>
      <c r="C82" s="1">
        <v>0.27100000000000002</v>
      </c>
      <c r="D82" s="1">
        <v>0.32100000000000001</v>
      </c>
      <c r="E82" s="1">
        <v>94.2</v>
      </c>
      <c r="F82" s="1">
        <v>24.1</v>
      </c>
      <c r="G82" s="1">
        <v>3</v>
      </c>
      <c r="H82" s="1" t="s">
        <v>16</v>
      </c>
      <c r="I82" s="1">
        <v>2595.8000000000002</v>
      </c>
      <c r="J82" s="1" t="s">
        <v>10</v>
      </c>
    </row>
    <row r="83" spans="1:10" x14ac:dyDescent="0.3">
      <c r="A83" s="36">
        <v>45789</v>
      </c>
      <c r="B83" s="1" t="s">
        <v>29</v>
      </c>
      <c r="C83" s="1">
        <v>0.55400000000000005</v>
      </c>
      <c r="D83" s="1">
        <v>0.42499999999999999</v>
      </c>
      <c r="E83" s="1">
        <v>16.7</v>
      </c>
      <c r="F83" s="1">
        <v>22.9</v>
      </c>
      <c r="G83" s="1">
        <v>14</v>
      </c>
      <c r="H83" s="1" t="s">
        <v>7</v>
      </c>
      <c r="I83" s="1">
        <v>3875.5</v>
      </c>
      <c r="J83" s="1" t="s">
        <v>8</v>
      </c>
    </row>
    <row r="84" spans="1:10" x14ac:dyDescent="0.3">
      <c r="A84" s="36">
        <v>45796</v>
      </c>
      <c r="B84" s="1" t="s">
        <v>17</v>
      </c>
      <c r="C84" s="1">
        <v>0.35499999999999998</v>
      </c>
      <c r="D84" s="1">
        <v>0.56799999999999995</v>
      </c>
      <c r="E84" s="1">
        <v>50</v>
      </c>
      <c r="F84" s="1">
        <v>22.8</v>
      </c>
      <c r="G84" s="1">
        <v>14</v>
      </c>
      <c r="H84" s="1" t="s">
        <v>16</v>
      </c>
      <c r="I84" s="1">
        <v>2846.2</v>
      </c>
      <c r="J84" s="1" t="s">
        <v>10</v>
      </c>
    </row>
    <row r="85" spans="1:10" x14ac:dyDescent="0.3">
      <c r="A85" s="36">
        <v>45803</v>
      </c>
      <c r="B85" s="1" t="s">
        <v>23</v>
      </c>
      <c r="C85" s="1">
        <v>0.22700000000000001</v>
      </c>
      <c r="D85" s="1">
        <v>0.13200000000000001</v>
      </c>
      <c r="E85" s="1">
        <v>69.099999999999994</v>
      </c>
      <c r="F85" s="1">
        <v>25.1</v>
      </c>
      <c r="G85" s="1">
        <v>8</v>
      </c>
      <c r="H85" s="1" t="s">
        <v>16</v>
      </c>
      <c r="I85" s="1">
        <v>2303.6999999999998</v>
      </c>
      <c r="J85" s="1" t="s">
        <v>10</v>
      </c>
    </row>
    <row r="86" spans="1:10" x14ac:dyDescent="0.3">
      <c r="A86" s="36">
        <v>45810</v>
      </c>
      <c r="B86" s="1" t="s">
        <v>29</v>
      </c>
      <c r="C86" s="1">
        <v>0.22500000000000001</v>
      </c>
      <c r="D86" s="1">
        <v>0.51200000000000001</v>
      </c>
      <c r="E86" s="1">
        <v>69.7</v>
      </c>
      <c r="F86" s="1">
        <v>26.4</v>
      </c>
      <c r="G86" s="1">
        <v>3</v>
      </c>
      <c r="H86" s="1" t="s">
        <v>16</v>
      </c>
      <c r="I86" s="1">
        <v>1526.8</v>
      </c>
      <c r="J86" s="1" t="s">
        <v>10</v>
      </c>
    </row>
    <row r="87" spans="1:10" x14ac:dyDescent="0.3">
      <c r="A87" s="36">
        <v>45817</v>
      </c>
      <c r="B87" s="1" t="s">
        <v>6</v>
      </c>
      <c r="C87" s="1">
        <v>0.32300000000000001</v>
      </c>
      <c r="D87" s="1">
        <v>0.246</v>
      </c>
      <c r="E87" s="1">
        <v>64.900000000000006</v>
      </c>
      <c r="F87" s="1">
        <v>32.5</v>
      </c>
      <c r="G87" s="1">
        <v>8</v>
      </c>
      <c r="H87" s="1" t="s">
        <v>12</v>
      </c>
      <c r="I87" s="1">
        <v>1354.4</v>
      </c>
      <c r="J87" s="1" t="s">
        <v>10</v>
      </c>
    </row>
    <row r="88" spans="1:10" x14ac:dyDescent="0.3">
      <c r="A88" s="36">
        <v>45824</v>
      </c>
      <c r="B88" s="1" t="s">
        <v>9</v>
      </c>
      <c r="C88" s="1">
        <v>0.80700000000000005</v>
      </c>
      <c r="D88" s="1">
        <v>0.32200000000000001</v>
      </c>
      <c r="E88" s="1">
        <v>27.5</v>
      </c>
      <c r="F88" s="1">
        <v>21.8</v>
      </c>
      <c r="G88" s="1">
        <v>3</v>
      </c>
      <c r="H88" s="1" t="s">
        <v>7</v>
      </c>
      <c r="I88" s="1">
        <v>5175.8</v>
      </c>
      <c r="J88" s="1" t="s">
        <v>8</v>
      </c>
    </row>
    <row r="89" spans="1:10" x14ac:dyDescent="0.3">
      <c r="A89" s="36">
        <v>45831</v>
      </c>
      <c r="B89" s="1" t="s">
        <v>17</v>
      </c>
      <c r="C89" s="1">
        <v>0.39800000000000002</v>
      </c>
      <c r="D89" s="1">
        <v>0.111</v>
      </c>
      <c r="E89" s="1">
        <v>15.6</v>
      </c>
      <c r="F89" s="1">
        <v>31</v>
      </c>
      <c r="G89" s="1">
        <v>1</v>
      </c>
      <c r="H89" s="1" t="s">
        <v>16</v>
      </c>
      <c r="I89" s="1">
        <v>2713.4</v>
      </c>
      <c r="J89" s="1" t="s">
        <v>10</v>
      </c>
    </row>
    <row r="90" spans="1:10" x14ac:dyDescent="0.3">
      <c r="A90" s="36">
        <v>45838</v>
      </c>
      <c r="B90" s="1" t="s">
        <v>31</v>
      </c>
      <c r="C90" s="1">
        <v>0.86499999999999999</v>
      </c>
      <c r="D90" s="1">
        <v>0.251</v>
      </c>
      <c r="E90" s="1">
        <v>63.6</v>
      </c>
      <c r="F90" s="1">
        <v>28</v>
      </c>
      <c r="G90" s="1">
        <v>1</v>
      </c>
      <c r="H90" s="1" t="s">
        <v>16</v>
      </c>
      <c r="I90" s="1">
        <v>4858.8</v>
      </c>
      <c r="J90" s="1" t="s">
        <v>8</v>
      </c>
    </row>
    <row r="91" spans="1:10" x14ac:dyDescent="0.3">
      <c r="A91" s="36">
        <v>45845</v>
      </c>
      <c r="B91" s="1" t="s">
        <v>30</v>
      </c>
      <c r="C91" s="1">
        <v>0.60699999999999998</v>
      </c>
      <c r="D91" s="1">
        <v>0.35099999999999998</v>
      </c>
      <c r="E91" s="1">
        <v>59.9</v>
      </c>
      <c r="F91" s="1">
        <v>24.3</v>
      </c>
      <c r="G91" s="1">
        <v>4</v>
      </c>
      <c r="H91" s="1" t="s">
        <v>12</v>
      </c>
      <c r="I91" s="1">
        <v>4584.7</v>
      </c>
      <c r="J91" s="1" t="s">
        <v>8</v>
      </c>
    </row>
    <row r="92" spans="1:10" x14ac:dyDescent="0.3">
      <c r="A92" s="36">
        <v>45852</v>
      </c>
      <c r="B92" s="1" t="s">
        <v>18</v>
      </c>
      <c r="C92" s="1">
        <v>0.50600000000000001</v>
      </c>
      <c r="D92" s="1">
        <v>0.128</v>
      </c>
      <c r="E92" s="1">
        <v>17.899999999999999</v>
      </c>
      <c r="F92" s="1">
        <v>27.4</v>
      </c>
      <c r="G92" s="1">
        <v>3</v>
      </c>
      <c r="H92" s="1" t="s">
        <v>7</v>
      </c>
      <c r="I92" s="1">
        <v>3650.3</v>
      </c>
      <c r="J92" s="1" t="s">
        <v>8</v>
      </c>
    </row>
    <row r="93" spans="1:10" x14ac:dyDescent="0.3">
      <c r="A93" s="36">
        <v>45859</v>
      </c>
      <c r="B93" s="1" t="s">
        <v>27</v>
      </c>
      <c r="C93" s="1">
        <v>0.60599999999999998</v>
      </c>
      <c r="D93" s="1">
        <v>0.34599999999999997</v>
      </c>
      <c r="E93" s="1">
        <v>70.5</v>
      </c>
      <c r="F93" s="1">
        <v>24.5</v>
      </c>
      <c r="G93" s="1">
        <v>6</v>
      </c>
      <c r="H93" s="1" t="s">
        <v>7</v>
      </c>
      <c r="I93" s="1">
        <v>4164.8999999999996</v>
      </c>
      <c r="J93" s="1" t="s">
        <v>8</v>
      </c>
    </row>
    <row r="94" spans="1:10" x14ac:dyDescent="0.3">
      <c r="A94" s="36">
        <v>45866</v>
      </c>
      <c r="B94" s="1" t="s">
        <v>18</v>
      </c>
      <c r="C94" s="1">
        <v>0.56200000000000006</v>
      </c>
      <c r="D94" s="1">
        <v>0.56399999999999995</v>
      </c>
      <c r="E94" s="1">
        <v>45.5</v>
      </c>
      <c r="F94" s="1">
        <v>28.9</v>
      </c>
      <c r="G94" s="1">
        <v>13</v>
      </c>
      <c r="H94" s="1" t="s">
        <v>12</v>
      </c>
      <c r="I94" s="1">
        <v>3521.9</v>
      </c>
      <c r="J94" s="1" t="s">
        <v>8</v>
      </c>
    </row>
    <row r="95" spans="1:10" x14ac:dyDescent="0.3">
      <c r="A95" s="36">
        <v>45873</v>
      </c>
      <c r="B95" s="1" t="s">
        <v>21</v>
      </c>
      <c r="C95" s="1">
        <v>0.73099999999999998</v>
      </c>
      <c r="D95" s="1">
        <v>0.153</v>
      </c>
      <c r="E95" s="1">
        <v>66.8</v>
      </c>
      <c r="F95" s="1">
        <v>26.5</v>
      </c>
      <c r="G95" s="1">
        <v>10</v>
      </c>
      <c r="H95" s="1" t="s">
        <v>12</v>
      </c>
      <c r="I95" s="1">
        <v>4589.6000000000004</v>
      </c>
      <c r="J95" s="1" t="s">
        <v>8</v>
      </c>
    </row>
    <row r="96" spans="1:10" x14ac:dyDescent="0.3">
      <c r="A96" s="36">
        <v>45880</v>
      </c>
      <c r="B96" s="1" t="s">
        <v>9</v>
      </c>
      <c r="C96" s="1">
        <v>0.39800000000000002</v>
      </c>
      <c r="D96" s="1">
        <v>0.48199999999999998</v>
      </c>
      <c r="E96" s="1">
        <v>83.7</v>
      </c>
      <c r="F96" s="1">
        <v>22.5</v>
      </c>
      <c r="G96" s="1">
        <v>4</v>
      </c>
      <c r="H96" s="1" t="s">
        <v>7</v>
      </c>
      <c r="I96" s="1">
        <v>3287.9</v>
      </c>
      <c r="J96" s="1" t="s">
        <v>8</v>
      </c>
    </row>
    <row r="97" spans="1:10" x14ac:dyDescent="0.3">
      <c r="A97" s="36">
        <v>45887</v>
      </c>
      <c r="B97" s="1" t="s">
        <v>11</v>
      </c>
      <c r="C97" s="1">
        <v>0.44700000000000001</v>
      </c>
      <c r="D97" s="1">
        <v>0.30499999999999999</v>
      </c>
      <c r="E97" s="1">
        <v>17</v>
      </c>
      <c r="F97" s="1">
        <v>21.7</v>
      </c>
      <c r="G97" s="1">
        <v>5</v>
      </c>
      <c r="H97" s="1" t="s">
        <v>12</v>
      </c>
      <c r="I97" s="1">
        <v>3455.1</v>
      </c>
      <c r="J97" s="1" t="s">
        <v>8</v>
      </c>
    </row>
    <row r="98" spans="1:10" x14ac:dyDescent="0.3">
      <c r="A98" s="36">
        <v>45894</v>
      </c>
      <c r="B98" s="1" t="s">
        <v>30</v>
      </c>
      <c r="C98" s="1">
        <v>0.82599999999999996</v>
      </c>
      <c r="D98" s="1">
        <v>0.42799999999999999</v>
      </c>
      <c r="E98" s="1">
        <v>1.9</v>
      </c>
      <c r="F98" s="1">
        <v>28.2</v>
      </c>
      <c r="G98" s="1">
        <v>9</v>
      </c>
      <c r="H98" s="1" t="s">
        <v>7</v>
      </c>
      <c r="I98" s="1">
        <v>4734.8999999999996</v>
      </c>
      <c r="J98" s="1" t="s">
        <v>8</v>
      </c>
    </row>
    <row r="99" spans="1:10" x14ac:dyDescent="0.3">
      <c r="A99" s="36">
        <v>45901</v>
      </c>
      <c r="B99" s="1" t="s">
        <v>15</v>
      </c>
      <c r="C99" s="1">
        <v>0.86299999999999999</v>
      </c>
      <c r="D99" s="1">
        <v>0.23</v>
      </c>
      <c r="E99" s="1">
        <v>77.900000000000006</v>
      </c>
      <c r="F99" s="1">
        <v>33.5</v>
      </c>
      <c r="G99" s="1">
        <v>3</v>
      </c>
      <c r="H99" s="1" t="s">
        <v>7</v>
      </c>
      <c r="I99" s="1">
        <v>4144</v>
      </c>
      <c r="J99" s="1" t="s">
        <v>8</v>
      </c>
    </row>
    <row r="100" spans="1:10" x14ac:dyDescent="0.3">
      <c r="A100" s="36">
        <v>45908</v>
      </c>
      <c r="B100" s="1" t="s">
        <v>15</v>
      </c>
      <c r="C100" s="1">
        <v>0.82499999999999996</v>
      </c>
      <c r="D100" s="1">
        <v>0.18</v>
      </c>
      <c r="E100" s="1">
        <v>61</v>
      </c>
      <c r="F100" s="1">
        <v>25.2</v>
      </c>
      <c r="G100" s="1">
        <v>12</v>
      </c>
      <c r="H100" s="1" t="s">
        <v>16</v>
      </c>
      <c r="I100" s="1">
        <v>4442</v>
      </c>
      <c r="J100" s="1" t="s">
        <v>8</v>
      </c>
    </row>
    <row r="101" spans="1:10" x14ac:dyDescent="0.3">
      <c r="A101" s="36">
        <v>45915</v>
      </c>
      <c r="B101" s="1" t="s">
        <v>29</v>
      </c>
      <c r="C101" s="1">
        <v>0.49399999999999999</v>
      </c>
      <c r="D101" s="1">
        <v>0.18</v>
      </c>
      <c r="E101" s="1">
        <v>70</v>
      </c>
      <c r="F101" s="1">
        <v>31</v>
      </c>
      <c r="G101" s="1">
        <v>11</v>
      </c>
      <c r="H101" s="1" t="s">
        <v>16</v>
      </c>
      <c r="I101" s="1">
        <v>3201.2</v>
      </c>
      <c r="J101" s="1" t="s">
        <v>8</v>
      </c>
    </row>
    <row r="102" spans="1:10" x14ac:dyDescent="0.3">
      <c r="A102" s="36">
        <v>45922</v>
      </c>
      <c r="B102" s="1" t="s">
        <v>25</v>
      </c>
      <c r="C102" s="1">
        <v>0.746</v>
      </c>
      <c r="D102" s="1">
        <v>0.13500000000000001</v>
      </c>
      <c r="E102" s="1">
        <v>83.8</v>
      </c>
      <c r="F102" s="1">
        <v>29.9</v>
      </c>
      <c r="G102" s="1">
        <v>1</v>
      </c>
      <c r="H102" s="1" t="s">
        <v>7</v>
      </c>
      <c r="I102" s="1">
        <v>4287.2</v>
      </c>
      <c r="J102" s="1" t="s">
        <v>8</v>
      </c>
    </row>
    <row r="103" spans="1:10" x14ac:dyDescent="0.3">
      <c r="A103" s="36">
        <v>45929</v>
      </c>
      <c r="B103" s="1" t="s">
        <v>21</v>
      </c>
      <c r="C103" s="1">
        <v>0.53300000000000003</v>
      </c>
      <c r="D103" s="1">
        <v>0.193</v>
      </c>
      <c r="E103" s="1">
        <v>80.3</v>
      </c>
      <c r="F103" s="1">
        <v>34</v>
      </c>
      <c r="G103" s="1">
        <v>12</v>
      </c>
      <c r="H103" s="1" t="s">
        <v>7</v>
      </c>
      <c r="I103" s="1">
        <v>2766.9</v>
      </c>
      <c r="J103" s="1" t="s">
        <v>10</v>
      </c>
    </row>
    <row r="104" spans="1:10" x14ac:dyDescent="0.3">
      <c r="A104" s="36">
        <v>45936</v>
      </c>
      <c r="B104" s="1" t="s">
        <v>20</v>
      </c>
      <c r="C104" s="1">
        <v>0.54800000000000004</v>
      </c>
      <c r="D104" s="1">
        <v>0.432</v>
      </c>
      <c r="E104" s="1">
        <v>96.1</v>
      </c>
      <c r="F104" s="1">
        <v>32.299999999999997</v>
      </c>
      <c r="G104" s="1">
        <v>9</v>
      </c>
      <c r="H104" s="1" t="s">
        <v>7</v>
      </c>
      <c r="I104" s="1">
        <v>3129.5</v>
      </c>
      <c r="J104" s="1" t="s">
        <v>8</v>
      </c>
    </row>
    <row r="105" spans="1:10" x14ac:dyDescent="0.3">
      <c r="A105" s="36">
        <v>45943</v>
      </c>
      <c r="B105" s="1" t="s">
        <v>21</v>
      </c>
      <c r="C105" s="1">
        <v>0.34300000000000003</v>
      </c>
      <c r="D105" s="1">
        <v>0.54100000000000004</v>
      </c>
      <c r="E105" s="1">
        <v>53.6</v>
      </c>
      <c r="F105" s="1">
        <v>28.5</v>
      </c>
      <c r="G105" s="1">
        <v>8</v>
      </c>
      <c r="H105" s="1" t="s">
        <v>7</v>
      </c>
      <c r="I105" s="1">
        <v>2116.5</v>
      </c>
      <c r="J105" s="1" t="s">
        <v>10</v>
      </c>
    </row>
    <row r="106" spans="1:10" x14ac:dyDescent="0.3">
      <c r="A106" s="36">
        <v>45950</v>
      </c>
      <c r="B106" s="1" t="s">
        <v>23</v>
      </c>
      <c r="C106" s="1">
        <v>0.61399999999999999</v>
      </c>
      <c r="D106" s="1">
        <v>0.50700000000000001</v>
      </c>
      <c r="E106" s="1">
        <v>48.8</v>
      </c>
      <c r="F106" s="1">
        <v>29.9</v>
      </c>
      <c r="G106" s="1">
        <v>9</v>
      </c>
      <c r="H106" s="1" t="s">
        <v>7</v>
      </c>
      <c r="I106" s="1">
        <v>3279.7</v>
      </c>
      <c r="J106" s="1" t="s">
        <v>8</v>
      </c>
    </row>
    <row r="107" spans="1:10" x14ac:dyDescent="0.3">
      <c r="A107" s="36">
        <v>45957</v>
      </c>
      <c r="B107" s="1" t="s">
        <v>17</v>
      </c>
      <c r="C107" s="1">
        <v>0.33</v>
      </c>
      <c r="D107" s="1">
        <v>0.443</v>
      </c>
      <c r="E107" s="1">
        <v>40.200000000000003</v>
      </c>
      <c r="F107" s="1">
        <v>33.5</v>
      </c>
      <c r="G107" s="1">
        <v>14</v>
      </c>
      <c r="H107" s="1" t="s">
        <v>7</v>
      </c>
      <c r="I107" s="1">
        <v>1714.9</v>
      </c>
      <c r="J107" s="1" t="s">
        <v>10</v>
      </c>
    </row>
    <row r="108" spans="1:10" x14ac:dyDescent="0.3">
      <c r="A108" s="36">
        <v>45964</v>
      </c>
      <c r="B108" s="1" t="s">
        <v>22</v>
      </c>
      <c r="C108" s="1">
        <v>0.432</v>
      </c>
      <c r="D108" s="1">
        <v>0.155</v>
      </c>
      <c r="E108" s="1">
        <v>15.4</v>
      </c>
      <c r="F108" s="1">
        <v>26</v>
      </c>
      <c r="G108" s="1">
        <v>6</v>
      </c>
      <c r="H108" s="1" t="s">
        <v>12</v>
      </c>
      <c r="I108" s="1">
        <v>3470.4</v>
      </c>
      <c r="J108" s="1" t="s">
        <v>8</v>
      </c>
    </row>
    <row r="109" spans="1:10" x14ac:dyDescent="0.3">
      <c r="A109" s="36">
        <v>45971</v>
      </c>
      <c r="B109" s="1" t="s">
        <v>30</v>
      </c>
      <c r="C109" s="1">
        <v>0.79900000000000004</v>
      </c>
      <c r="D109" s="1">
        <v>0.245</v>
      </c>
      <c r="E109" s="1">
        <v>57.3</v>
      </c>
      <c r="F109" s="1">
        <v>24.9</v>
      </c>
      <c r="G109" s="1">
        <v>3</v>
      </c>
      <c r="H109" s="1" t="s">
        <v>7</v>
      </c>
      <c r="I109" s="1">
        <v>4654.3999999999996</v>
      </c>
      <c r="J109" s="1" t="s">
        <v>8</v>
      </c>
    </row>
    <row r="110" spans="1:10" x14ac:dyDescent="0.3">
      <c r="A110" s="36">
        <v>45978</v>
      </c>
      <c r="B110" s="1" t="s">
        <v>21</v>
      </c>
      <c r="C110" s="1">
        <v>0.34499999999999997</v>
      </c>
      <c r="D110" s="1">
        <v>0.255</v>
      </c>
      <c r="E110" s="1">
        <v>27.7</v>
      </c>
      <c r="F110" s="1">
        <v>20.2</v>
      </c>
      <c r="G110" s="1">
        <v>2</v>
      </c>
      <c r="H110" s="1" t="s">
        <v>12</v>
      </c>
      <c r="I110" s="1">
        <v>2416.9</v>
      </c>
      <c r="J110" s="1" t="s">
        <v>10</v>
      </c>
    </row>
    <row r="111" spans="1:10" x14ac:dyDescent="0.3">
      <c r="A111" s="36">
        <v>45985</v>
      </c>
      <c r="B111" s="1" t="s">
        <v>31</v>
      </c>
      <c r="C111" s="1">
        <v>0.25</v>
      </c>
      <c r="D111" s="1">
        <v>0.22500000000000001</v>
      </c>
      <c r="E111" s="1">
        <v>92.1</v>
      </c>
      <c r="F111" s="1">
        <v>32.4</v>
      </c>
      <c r="G111" s="1">
        <v>9</v>
      </c>
      <c r="H111" s="1" t="s">
        <v>12</v>
      </c>
      <c r="I111" s="1">
        <v>1353.6</v>
      </c>
      <c r="J111" s="1" t="s">
        <v>10</v>
      </c>
    </row>
    <row r="112" spans="1:10" x14ac:dyDescent="0.3">
      <c r="A112" s="36">
        <v>45992</v>
      </c>
      <c r="B112" s="1" t="s">
        <v>23</v>
      </c>
      <c r="C112" s="1">
        <v>0.248</v>
      </c>
      <c r="D112" s="1">
        <v>0.35799999999999998</v>
      </c>
      <c r="E112" s="1">
        <v>58.3</v>
      </c>
      <c r="F112" s="1">
        <v>32</v>
      </c>
      <c r="G112" s="1">
        <v>13</v>
      </c>
      <c r="H112" s="1" t="s">
        <v>7</v>
      </c>
      <c r="I112" s="1">
        <v>1882.8</v>
      </c>
      <c r="J112" s="1" t="s">
        <v>10</v>
      </c>
    </row>
    <row r="113" spans="1:10" x14ac:dyDescent="0.3">
      <c r="A113" s="36">
        <v>45999</v>
      </c>
      <c r="B113" s="1" t="s">
        <v>27</v>
      </c>
      <c r="C113" s="1">
        <v>0.85899999999999999</v>
      </c>
      <c r="D113" s="1">
        <v>0.36799999999999999</v>
      </c>
      <c r="E113" s="1">
        <v>59.3</v>
      </c>
      <c r="F113" s="1">
        <v>21.6</v>
      </c>
      <c r="G113" s="1">
        <v>14</v>
      </c>
      <c r="H113" s="1" t="s">
        <v>7</v>
      </c>
      <c r="I113" s="1">
        <v>5115.2</v>
      </c>
      <c r="J113" s="1" t="s">
        <v>8</v>
      </c>
    </row>
    <row r="114" spans="1:10" x14ac:dyDescent="0.3">
      <c r="A114" s="36">
        <v>46006</v>
      </c>
      <c r="B114" s="1" t="s">
        <v>24</v>
      </c>
      <c r="C114" s="1">
        <v>0.55500000000000005</v>
      </c>
      <c r="D114" s="1">
        <v>0.27800000000000002</v>
      </c>
      <c r="E114" s="1">
        <v>35.5</v>
      </c>
      <c r="F114" s="1">
        <v>28.7</v>
      </c>
      <c r="G114" s="1">
        <v>2</v>
      </c>
      <c r="H114" s="1" t="s">
        <v>12</v>
      </c>
      <c r="I114" s="1">
        <v>3050.9</v>
      </c>
      <c r="J114" s="1" t="s">
        <v>8</v>
      </c>
    </row>
    <row r="115" spans="1:10" x14ac:dyDescent="0.3">
      <c r="A115" s="36">
        <v>46013</v>
      </c>
      <c r="B115" s="1" t="s">
        <v>25</v>
      </c>
      <c r="C115" s="1">
        <v>0.48699999999999999</v>
      </c>
      <c r="D115" s="1">
        <v>0.27700000000000002</v>
      </c>
      <c r="E115" s="1">
        <v>5.2</v>
      </c>
      <c r="F115" s="1">
        <v>27</v>
      </c>
      <c r="G115" s="1">
        <v>8</v>
      </c>
      <c r="H115" s="1" t="s">
        <v>12</v>
      </c>
      <c r="I115" s="1">
        <v>3314.1</v>
      </c>
      <c r="J115" s="1" t="s">
        <v>8</v>
      </c>
    </row>
    <row r="116" spans="1:10" x14ac:dyDescent="0.3">
      <c r="A116" s="36">
        <v>46020</v>
      </c>
      <c r="B116" s="1" t="s">
        <v>18</v>
      </c>
      <c r="C116" s="1">
        <v>0.76800000000000002</v>
      </c>
      <c r="D116" s="1">
        <v>0.51400000000000001</v>
      </c>
      <c r="E116" s="1">
        <v>3.2</v>
      </c>
      <c r="F116" s="1">
        <v>21.8</v>
      </c>
      <c r="G116" s="1">
        <v>4</v>
      </c>
      <c r="H116" s="1" t="s">
        <v>7</v>
      </c>
      <c r="I116" s="1">
        <v>5931</v>
      </c>
      <c r="J116" s="1" t="s">
        <v>8</v>
      </c>
    </row>
    <row r="117" spans="1:10" x14ac:dyDescent="0.3">
      <c r="A117" s="36">
        <v>46027</v>
      </c>
      <c r="B117" s="1" t="s">
        <v>20</v>
      </c>
      <c r="C117" s="1">
        <v>0.78500000000000003</v>
      </c>
      <c r="D117" s="1">
        <v>0.495</v>
      </c>
      <c r="E117" s="1">
        <v>42.3</v>
      </c>
      <c r="F117" s="1">
        <v>34.700000000000003</v>
      </c>
      <c r="G117" s="1">
        <v>12</v>
      </c>
      <c r="H117" s="1" t="s">
        <v>7</v>
      </c>
      <c r="I117" s="1">
        <v>3547.5</v>
      </c>
      <c r="J117" s="1" t="s">
        <v>8</v>
      </c>
    </row>
    <row r="118" spans="1:10" x14ac:dyDescent="0.3">
      <c r="A118" s="36">
        <v>46034</v>
      </c>
      <c r="B118" s="1" t="s">
        <v>31</v>
      </c>
      <c r="C118" s="1">
        <v>0.433</v>
      </c>
      <c r="D118" s="1">
        <v>0.254</v>
      </c>
      <c r="E118" s="1">
        <v>8.5</v>
      </c>
      <c r="F118" s="1">
        <v>23.2</v>
      </c>
      <c r="G118" s="1">
        <v>14</v>
      </c>
      <c r="H118" s="1" t="s">
        <v>12</v>
      </c>
      <c r="I118" s="1">
        <v>2925.9</v>
      </c>
      <c r="J118" s="1" t="s">
        <v>10</v>
      </c>
    </row>
    <row r="119" spans="1:10" x14ac:dyDescent="0.3">
      <c r="A119" s="36">
        <v>46041</v>
      </c>
      <c r="B119" s="1" t="s">
        <v>27</v>
      </c>
      <c r="C119" s="1">
        <v>0.68600000000000005</v>
      </c>
      <c r="D119" s="1">
        <v>0.55700000000000005</v>
      </c>
      <c r="E119" s="1">
        <v>60.7</v>
      </c>
      <c r="F119" s="1">
        <v>21</v>
      </c>
      <c r="G119" s="1">
        <v>2</v>
      </c>
      <c r="H119" s="1" t="s">
        <v>12</v>
      </c>
      <c r="I119" s="1">
        <v>4931.6000000000004</v>
      </c>
      <c r="J119" s="1" t="s">
        <v>8</v>
      </c>
    </row>
    <row r="120" spans="1:10" x14ac:dyDescent="0.3">
      <c r="A120" s="36">
        <v>46048</v>
      </c>
      <c r="B120" s="1" t="s">
        <v>30</v>
      </c>
      <c r="C120" s="1">
        <v>0.74</v>
      </c>
      <c r="D120" s="1">
        <v>0.57599999999999996</v>
      </c>
      <c r="E120" s="1">
        <v>88.1</v>
      </c>
      <c r="F120" s="1">
        <v>28.9</v>
      </c>
      <c r="G120" s="1">
        <v>14</v>
      </c>
      <c r="H120" s="1" t="s">
        <v>12</v>
      </c>
      <c r="I120" s="1">
        <v>4671.3999999999996</v>
      </c>
      <c r="J120" s="1" t="s">
        <v>8</v>
      </c>
    </row>
    <row r="121" spans="1:10" x14ac:dyDescent="0.3">
      <c r="A121" s="36">
        <v>46055</v>
      </c>
      <c r="B121" s="1" t="s">
        <v>18</v>
      </c>
      <c r="C121" s="1">
        <v>0.65800000000000003</v>
      </c>
      <c r="D121" s="1">
        <v>0.26300000000000001</v>
      </c>
      <c r="E121" s="1">
        <v>88.3</v>
      </c>
      <c r="F121" s="1">
        <v>31.1</v>
      </c>
      <c r="G121" s="1">
        <v>4</v>
      </c>
      <c r="H121" s="1" t="s">
        <v>16</v>
      </c>
      <c r="I121" s="1">
        <v>3492.8</v>
      </c>
      <c r="J121" s="1" t="s">
        <v>8</v>
      </c>
    </row>
    <row r="122" spans="1:10" x14ac:dyDescent="0.3">
      <c r="A122" s="36">
        <v>46062</v>
      </c>
      <c r="B122" s="1" t="s">
        <v>23</v>
      </c>
      <c r="C122" s="1">
        <v>0.30599999999999999</v>
      </c>
      <c r="D122" s="1">
        <v>0.27700000000000002</v>
      </c>
      <c r="E122" s="1">
        <v>65.900000000000006</v>
      </c>
      <c r="F122" s="1">
        <v>20.5</v>
      </c>
      <c r="G122" s="1">
        <v>1</v>
      </c>
      <c r="H122" s="1" t="s">
        <v>12</v>
      </c>
      <c r="I122" s="1">
        <v>2493.6</v>
      </c>
      <c r="J122" s="1" t="s">
        <v>10</v>
      </c>
    </row>
    <row r="123" spans="1:10" x14ac:dyDescent="0.3">
      <c r="A123" s="36">
        <v>46069</v>
      </c>
      <c r="B123" s="1" t="s">
        <v>15</v>
      </c>
      <c r="C123" s="1">
        <v>0.81299999999999994</v>
      </c>
      <c r="D123" s="1">
        <v>0.35299999999999998</v>
      </c>
      <c r="E123" s="1">
        <v>21.1</v>
      </c>
      <c r="F123" s="1">
        <v>29.9</v>
      </c>
      <c r="G123" s="1">
        <v>10</v>
      </c>
      <c r="H123" s="1" t="s">
        <v>16</v>
      </c>
      <c r="I123" s="1">
        <v>4705.1000000000004</v>
      </c>
      <c r="J123" s="1" t="s">
        <v>8</v>
      </c>
    </row>
    <row r="124" spans="1:10" x14ac:dyDescent="0.3">
      <c r="A124" s="36">
        <v>46076</v>
      </c>
      <c r="B124" s="1" t="s">
        <v>25</v>
      </c>
      <c r="C124" s="1">
        <v>0.57699999999999996</v>
      </c>
      <c r="D124" s="1">
        <v>0.57099999999999995</v>
      </c>
      <c r="E124" s="1">
        <v>86.3</v>
      </c>
      <c r="F124" s="1">
        <v>28</v>
      </c>
      <c r="G124" s="1">
        <v>3</v>
      </c>
      <c r="H124" s="1" t="s">
        <v>7</v>
      </c>
      <c r="I124" s="1">
        <v>3769.5</v>
      </c>
      <c r="J124" s="1" t="s">
        <v>8</v>
      </c>
    </row>
    <row r="125" spans="1:10" x14ac:dyDescent="0.3">
      <c r="A125" s="36">
        <v>46083</v>
      </c>
      <c r="B125" s="1" t="s">
        <v>9</v>
      </c>
      <c r="C125" s="1">
        <v>0.39800000000000002</v>
      </c>
      <c r="D125" s="1">
        <v>0.53800000000000003</v>
      </c>
      <c r="E125" s="1">
        <v>88.6</v>
      </c>
      <c r="F125" s="1">
        <v>21.5</v>
      </c>
      <c r="G125" s="1">
        <v>9</v>
      </c>
      <c r="H125" s="1" t="s">
        <v>7</v>
      </c>
      <c r="I125" s="1">
        <v>3873.6</v>
      </c>
      <c r="J125" s="1" t="s">
        <v>8</v>
      </c>
    </row>
    <row r="126" spans="1:10" x14ac:dyDescent="0.3">
      <c r="A126" s="36">
        <v>46090</v>
      </c>
      <c r="B126" s="1" t="s">
        <v>28</v>
      </c>
      <c r="C126" s="1">
        <v>0.498</v>
      </c>
      <c r="D126" s="1">
        <v>0.151</v>
      </c>
      <c r="E126" s="1">
        <v>19.7</v>
      </c>
      <c r="F126" s="1">
        <v>22.6</v>
      </c>
      <c r="G126" s="1">
        <v>1</v>
      </c>
      <c r="H126" s="1" t="s">
        <v>12</v>
      </c>
      <c r="I126" s="1">
        <v>3927.1</v>
      </c>
      <c r="J126" s="1" t="s">
        <v>8</v>
      </c>
    </row>
    <row r="127" spans="1:10" x14ac:dyDescent="0.3">
      <c r="A127" s="36">
        <v>46097</v>
      </c>
      <c r="B127" s="1" t="s">
        <v>21</v>
      </c>
      <c r="C127" s="1">
        <v>0.22600000000000001</v>
      </c>
      <c r="D127" s="1">
        <v>0.29599999999999999</v>
      </c>
      <c r="E127" s="1">
        <v>73.7</v>
      </c>
      <c r="F127" s="1">
        <v>28.5</v>
      </c>
      <c r="G127" s="1">
        <v>1</v>
      </c>
      <c r="H127" s="1" t="s">
        <v>7</v>
      </c>
      <c r="I127" s="1">
        <v>2028.4</v>
      </c>
      <c r="J127" s="1" t="s">
        <v>10</v>
      </c>
    </row>
    <row r="128" spans="1:10" x14ac:dyDescent="0.3">
      <c r="A128" s="36">
        <v>46104</v>
      </c>
      <c r="B128" s="1" t="s">
        <v>21</v>
      </c>
      <c r="C128" s="1">
        <v>0.28999999999999998</v>
      </c>
      <c r="D128" s="1">
        <v>0.377</v>
      </c>
      <c r="E128" s="1">
        <v>28.7</v>
      </c>
      <c r="F128" s="1">
        <v>24.4</v>
      </c>
      <c r="G128" s="1">
        <v>11</v>
      </c>
      <c r="H128" s="1" t="s">
        <v>7</v>
      </c>
      <c r="I128" s="1">
        <v>2431.4</v>
      </c>
      <c r="J128" s="1" t="s">
        <v>10</v>
      </c>
    </row>
    <row r="129" spans="1:10" x14ac:dyDescent="0.3">
      <c r="A129" s="36">
        <v>46111</v>
      </c>
      <c r="B129" s="1" t="s">
        <v>30</v>
      </c>
      <c r="C129" s="1">
        <v>0.73599999999999999</v>
      </c>
      <c r="D129" s="1">
        <v>0.35199999999999998</v>
      </c>
      <c r="E129" s="1">
        <v>80.3</v>
      </c>
      <c r="F129" s="1">
        <v>34.1</v>
      </c>
      <c r="G129" s="1">
        <v>7</v>
      </c>
      <c r="H129" s="1" t="s">
        <v>7</v>
      </c>
      <c r="I129" s="1">
        <v>4502.5</v>
      </c>
      <c r="J129" s="1" t="s">
        <v>8</v>
      </c>
    </row>
    <row r="130" spans="1:10" x14ac:dyDescent="0.3">
      <c r="A130" s="36">
        <v>46118</v>
      </c>
      <c r="B130" s="1" t="s">
        <v>31</v>
      </c>
      <c r="C130" s="1">
        <v>0.2</v>
      </c>
      <c r="D130" s="1">
        <v>0.19700000000000001</v>
      </c>
      <c r="E130" s="1">
        <v>99.7</v>
      </c>
      <c r="F130" s="1">
        <v>32.299999999999997</v>
      </c>
      <c r="G130" s="1">
        <v>0</v>
      </c>
      <c r="H130" s="1" t="s">
        <v>7</v>
      </c>
      <c r="I130" s="1">
        <v>1150.5999999999999</v>
      </c>
      <c r="J130" s="1" t="s">
        <v>10</v>
      </c>
    </row>
    <row r="131" spans="1:10" x14ac:dyDescent="0.3">
      <c r="A131" s="36">
        <v>46125</v>
      </c>
      <c r="B131" s="1" t="s">
        <v>24</v>
      </c>
      <c r="C131" s="1">
        <v>0.49199999999999999</v>
      </c>
      <c r="D131" s="1">
        <v>0.52900000000000003</v>
      </c>
      <c r="E131" s="1">
        <v>3</v>
      </c>
      <c r="F131" s="1">
        <v>34.799999999999997</v>
      </c>
      <c r="G131" s="1">
        <v>13</v>
      </c>
      <c r="H131" s="1" t="s">
        <v>16</v>
      </c>
      <c r="I131" s="1">
        <v>2296.4</v>
      </c>
      <c r="J131" s="1" t="s">
        <v>10</v>
      </c>
    </row>
    <row r="132" spans="1:10" x14ac:dyDescent="0.3">
      <c r="A132" s="36">
        <v>46132</v>
      </c>
      <c r="B132" s="1" t="s">
        <v>23</v>
      </c>
      <c r="C132" s="1">
        <v>0.56599999999999995</v>
      </c>
      <c r="D132" s="1">
        <v>0.438</v>
      </c>
      <c r="E132" s="1">
        <v>89.7</v>
      </c>
      <c r="F132" s="1">
        <v>23.9</v>
      </c>
      <c r="G132" s="1">
        <v>6</v>
      </c>
      <c r="H132" s="1" t="s">
        <v>16</v>
      </c>
      <c r="I132" s="1">
        <v>4482.8999999999996</v>
      </c>
      <c r="J132" s="1" t="s">
        <v>8</v>
      </c>
    </row>
    <row r="133" spans="1:10" x14ac:dyDescent="0.3">
      <c r="A133" s="36">
        <v>46139</v>
      </c>
      <c r="B133" s="1" t="s">
        <v>31</v>
      </c>
      <c r="C133" s="1">
        <v>0.23799999999999999</v>
      </c>
      <c r="D133" s="1">
        <v>0.51900000000000002</v>
      </c>
      <c r="E133" s="1">
        <v>62.3</v>
      </c>
      <c r="F133" s="1">
        <v>34.5</v>
      </c>
      <c r="G133" s="1">
        <v>4</v>
      </c>
      <c r="H133" s="1" t="s">
        <v>12</v>
      </c>
      <c r="I133" s="1">
        <v>797.7</v>
      </c>
      <c r="J133" s="1" t="s">
        <v>10</v>
      </c>
    </row>
    <row r="134" spans="1:10" x14ac:dyDescent="0.3">
      <c r="A134" s="36">
        <v>46146</v>
      </c>
      <c r="B134" s="1" t="s">
        <v>22</v>
      </c>
      <c r="C134" s="1">
        <v>0.88100000000000001</v>
      </c>
      <c r="D134" s="1">
        <v>0.52900000000000003</v>
      </c>
      <c r="E134" s="1">
        <v>97.3</v>
      </c>
      <c r="F134" s="1">
        <v>26.5</v>
      </c>
      <c r="G134" s="1">
        <v>14</v>
      </c>
      <c r="H134" s="1" t="s">
        <v>12</v>
      </c>
      <c r="I134" s="1">
        <v>4700.8</v>
      </c>
      <c r="J134" s="1" t="s">
        <v>8</v>
      </c>
    </row>
    <row r="135" spans="1:10" x14ac:dyDescent="0.3">
      <c r="A135" s="36">
        <v>46153</v>
      </c>
      <c r="B135" s="1" t="s">
        <v>26</v>
      </c>
      <c r="C135" s="1">
        <v>0.35799999999999998</v>
      </c>
      <c r="D135" s="1">
        <v>0.47399999999999998</v>
      </c>
      <c r="E135" s="1">
        <v>46.5</v>
      </c>
      <c r="F135" s="1">
        <v>25.2</v>
      </c>
      <c r="G135" s="1">
        <v>10</v>
      </c>
      <c r="H135" s="1" t="s">
        <v>12</v>
      </c>
      <c r="I135" s="1">
        <v>2805.9</v>
      </c>
      <c r="J135" s="1" t="s">
        <v>10</v>
      </c>
    </row>
    <row r="136" spans="1:10" x14ac:dyDescent="0.3">
      <c r="A136" s="36">
        <v>46160</v>
      </c>
      <c r="B136" s="1" t="s">
        <v>9</v>
      </c>
      <c r="C136" s="1">
        <v>0.41299999999999998</v>
      </c>
      <c r="D136" s="1">
        <v>0.32</v>
      </c>
      <c r="E136" s="1">
        <v>84.7</v>
      </c>
      <c r="F136" s="1">
        <v>20.8</v>
      </c>
      <c r="G136" s="1">
        <v>7</v>
      </c>
      <c r="H136" s="1" t="s">
        <v>7</v>
      </c>
      <c r="I136" s="1">
        <v>3484.5</v>
      </c>
      <c r="J136" s="1" t="s">
        <v>8</v>
      </c>
    </row>
    <row r="137" spans="1:10" x14ac:dyDescent="0.3">
      <c r="A137" s="36">
        <v>46167</v>
      </c>
      <c r="B137" s="1" t="s">
        <v>19</v>
      </c>
      <c r="C137" s="1">
        <v>0.41299999999999998</v>
      </c>
      <c r="D137" s="1">
        <v>0.40500000000000003</v>
      </c>
      <c r="E137" s="1">
        <v>6.2</v>
      </c>
      <c r="F137" s="1">
        <v>20.8</v>
      </c>
      <c r="G137" s="1">
        <v>0</v>
      </c>
      <c r="H137" s="1" t="s">
        <v>7</v>
      </c>
      <c r="I137" s="1">
        <v>3416.6</v>
      </c>
      <c r="J137" s="1" t="s">
        <v>8</v>
      </c>
    </row>
    <row r="138" spans="1:10" x14ac:dyDescent="0.3">
      <c r="A138" s="36">
        <v>46174</v>
      </c>
      <c r="B138" s="1" t="s">
        <v>25</v>
      </c>
      <c r="C138" s="1">
        <v>0.36099999999999999</v>
      </c>
      <c r="D138" s="1">
        <v>0.18</v>
      </c>
      <c r="E138" s="1">
        <v>33.5</v>
      </c>
      <c r="F138" s="1">
        <v>30.4</v>
      </c>
      <c r="G138" s="1">
        <v>10</v>
      </c>
      <c r="H138" s="1" t="s">
        <v>16</v>
      </c>
      <c r="I138" s="1">
        <v>2563.1999999999998</v>
      </c>
      <c r="J138" s="1" t="s">
        <v>10</v>
      </c>
    </row>
    <row r="139" spans="1:10" x14ac:dyDescent="0.3">
      <c r="A139" s="36">
        <v>46181</v>
      </c>
      <c r="B139" s="1" t="s">
        <v>22</v>
      </c>
      <c r="C139" s="1">
        <v>0.20100000000000001</v>
      </c>
      <c r="D139" s="1">
        <v>0.437</v>
      </c>
      <c r="E139" s="1">
        <v>6.7</v>
      </c>
      <c r="F139" s="1">
        <v>26.9</v>
      </c>
      <c r="G139" s="1">
        <v>6</v>
      </c>
      <c r="H139" s="1" t="s">
        <v>16</v>
      </c>
      <c r="I139" s="1">
        <v>1542.5</v>
      </c>
      <c r="J139" s="1" t="s">
        <v>10</v>
      </c>
    </row>
    <row r="140" spans="1:10" x14ac:dyDescent="0.3">
      <c r="A140" s="36">
        <v>46188</v>
      </c>
      <c r="B140" s="1" t="s">
        <v>29</v>
      </c>
      <c r="C140" s="1">
        <v>0.71099999999999997</v>
      </c>
      <c r="D140" s="1">
        <v>0.19</v>
      </c>
      <c r="E140" s="1">
        <v>97.5</v>
      </c>
      <c r="F140" s="1">
        <v>23.4</v>
      </c>
      <c r="G140" s="1">
        <v>4</v>
      </c>
      <c r="H140" s="1" t="s">
        <v>12</v>
      </c>
      <c r="I140" s="1">
        <v>4734.3</v>
      </c>
      <c r="J140" s="1" t="s">
        <v>8</v>
      </c>
    </row>
    <row r="141" spans="1:10" x14ac:dyDescent="0.3">
      <c r="A141" s="36">
        <v>46195</v>
      </c>
      <c r="B141" s="1" t="s">
        <v>13</v>
      </c>
      <c r="C141" s="1">
        <v>0.877</v>
      </c>
      <c r="D141" s="1">
        <v>0.44700000000000001</v>
      </c>
      <c r="E141" s="1">
        <v>81.7</v>
      </c>
      <c r="F141" s="1">
        <v>29.2</v>
      </c>
      <c r="G141" s="1">
        <v>3</v>
      </c>
      <c r="H141" s="1" t="s">
        <v>16</v>
      </c>
      <c r="I141" s="1">
        <v>4857</v>
      </c>
      <c r="J141" s="1" t="s">
        <v>8</v>
      </c>
    </row>
    <row r="142" spans="1:10" x14ac:dyDescent="0.3">
      <c r="A142" s="36">
        <v>46202</v>
      </c>
      <c r="B142" s="1" t="s">
        <v>19</v>
      </c>
      <c r="C142" s="1">
        <v>0.35699999999999998</v>
      </c>
      <c r="D142" s="1">
        <v>0.215</v>
      </c>
      <c r="E142" s="1">
        <v>85.3</v>
      </c>
      <c r="F142" s="1">
        <v>23.8</v>
      </c>
      <c r="G142" s="1">
        <v>6</v>
      </c>
      <c r="H142" s="1" t="s">
        <v>16</v>
      </c>
      <c r="I142" s="1">
        <v>2637.6</v>
      </c>
      <c r="J142" s="1" t="s">
        <v>10</v>
      </c>
    </row>
    <row r="143" spans="1:10" x14ac:dyDescent="0.3">
      <c r="A143" s="36">
        <v>46209</v>
      </c>
      <c r="B143" s="1" t="s">
        <v>30</v>
      </c>
      <c r="C143" s="1">
        <v>0.66400000000000003</v>
      </c>
      <c r="D143" s="1">
        <v>0.159</v>
      </c>
      <c r="E143" s="1">
        <v>93.8</v>
      </c>
      <c r="F143" s="1">
        <v>28.7</v>
      </c>
      <c r="G143" s="1">
        <v>9</v>
      </c>
      <c r="H143" s="1" t="s">
        <v>16</v>
      </c>
      <c r="I143" s="1">
        <v>3931.4</v>
      </c>
      <c r="J143" s="1" t="s">
        <v>8</v>
      </c>
    </row>
    <row r="144" spans="1:10" x14ac:dyDescent="0.3">
      <c r="A144" s="36">
        <v>46216</v>
      </c>
      <c r="B144" s="1" t="s">
        <v>9</v>
      </c>
      <c r="C144" s="1">
        <v>0.71899999999999997</v>
      </c>
      <c r="D144" s="1">
        <v>0.183</v>
      </c>
      <c r="E144" s="1">
        <v>8.5</v>
      </c>
      <c r="F144" s="1">
        <v>25.4</v>
      </c>
      <c r="G144" s="1">
        <v>14</v>
      </c>
      <c r="H144" s="1" t="s">
        <v>16</v>
      </c>
      <c r="I144" s="1">
        <v>4810.8</v>
      </c>
      <c r="J144" s="1" t="s">
        <v>8</v>
      </c>
    </row>
    <row r="145" spans="1:10" x14ac:dyDescent="0.3">
      <c r="A145" s="36">
        <v>46223</v>
      </c>
      <c r="B145" s="1" t="s">
        <v>26</v>
      </c>
      <c r="C145" s="1">
        <v>0.79400000000000004</v>
      </c>
      <c r="D145" s="1">
        <v>0.10100000000000001</v>
      </c>
      <c r="E145" s="1">
        <v>38.6</v>
      </c>
      <c r="F145" s="1">
        <v>32.4</v>
      </c>
      <c r="G145" s="1">
        <v>1</v>
      </c>
      <c r="H145" s="1" t="s">
        <v>16</v>
      </c>
      <c r="I145" s="1">
        <v>4866.2</v>
      </c>
      <c r="J145" s="1" t="s">
        <v>8</v>
      </c>
    </row>
    <row r="146" spans="1:10" x14ac:dyDescent="0.3">
      <c r="A146" s="36">
        <v>46230</v>
      </c>
      <c r="B146" s="1" t="s">
        <v>9</v>
      </c>
      <c r="C146" s="1">
        <v>0.496</v>
      </c>
      <c r="D146" s="1">
        <v>0.45900000000000002</v>
      </c>
      <c r="E146" s="1">
        <v>7.1</v>
      </c>
      <c r="F146" s="1">
        <v>32.299999999999997</v>
      </c>
      <c r="G146" s="1">
        <v>11</v>
      </c>
      <c r="H146" s="1" t="s">
        <v>12</v>
      </c>
      <c r="I146" s="1">
        <v>2923.8</v>
      </c>
      <c r="J146" s="1" t="s">
        <v>10</v>
      </c>
    </row>
    <row r="147" spans="1:10" x14ac:dyDescent="0.3">
      <c r="A147" s="36">
        <v>46237</v>
      </c>
      <c r="B147" s="1" t="s">
        <v>20</v>
      </c>
      <c r="C147" s="1">
        <v>0.41199999999999998</v>
      </c>
      <c r="D147" s="1">
        <v>0.46600000000000003</v>
      </c>
      <c r="E147" s="1">
        <v>21.1</v>
      </c>
      <c r="F147" s="1">
        <v>27.2</v>
      </c>
      <c r="G147" s="1">
        <v>14</v>
      </c>
      <c r="H147" s="1" t="s">
        <v>12</v>
      </c>
      <c r="I147" s="1">
        <v>2086.6999999999998</v>
      </c>
      <c r="J147" s="1" t="s">
        <v>10</v>
      </c>
    </row>
    <row r="148" spans="1:10" x14ac:dyDescent="0.3">
      <c r="A148" s="36">
        <v>46244</v>
      </c>
      <c r="B148" s="1" t="s">
        <v>29</v>
      </c>
      <c r="C148" s="1">
        <v>0.42799999999999999</v>
      </c>
      <c r="D148" s="1">
        <v>0.35699999999999998</v>
      </c>
      <c r="E148" s="1">
        <v>-50</v>
      </c>
      <c r="F148" s="1">
        <v>50</v>
      </c>
      <c r="G148" s="1">
        <v>0</v>
      </c>
      <c r="H148" s="1" t="s">
        <v>16</v>
      </c>
      <c r="I148" s="37">
        <v>1.80318843539322E+16</v>
      </c>
      <c r="J148" s="1" t="s">
        <v>8</v>
      </c>
    </row>
    <row r="149" spans="1:10" x14ac:dyDescent="0.3">
      <c r="A149" s="36">
        <v>46251</v>
      </c>
      <c r="B149" s="1" t="s">
        <v>31</v>
      </c>
      <c r="C149" s="1">
        <v>0.69899999999999995</v>
      </c>
      <c r="D149" s="1">
        <v>0.18099999999999999</v>
      </c>
      <c r="E149" s="1">
        <v>46.9</v>
      </c>
      <c r="F149" s="1">
        <v>25.4</v>
      </c>
      <c r="G149" s="1">
        <v>0</v>
      </c>
      <c r="H149" s="1" t="s">
        <v>12</v>
      </c>
      <c r="I149" s="1">
        <v>4469.8999999999996</v>
      </c>
      <c r="J149" s="1" t="s">
        <v>8</v>
      </c>
    </row>
    <row r="150" spans="1:10" x14ac:dyDescent="0.3">
      <c r="A150" s="36">
        <v>46258</v>
      </c>
      <c r="B150" s="1" t="s">
        <v>20</v>
      </c>
      <c r="C150" s="1">
        <v>0.77200000000000002</v>
      </c>
      <c r="D150" s="1">
        <v>0.14199999999999999</v>
      </c>
      <c r="E150" s="1">
        <v>26.9</v>
      </c>
      <c r="F150" s="1">
        <v>32.1</v>
      </c>
      <c r="G150" s="1">
        <v>10</v>
      </c>
      <c r="H150" s="1" t="s">
        <v>7</v>
      </c>
      <c r="I150" s="1">
        <v>4430.8999999999996</v>
      </c>
      <c r="J150" s="1" t="s">
        <v>8</v>
      </c>
    </row>
    <row r="151" spans="1:10" x14ac:dyDescent="0.3">
      <c r="A151" s="36">
        <v>46265</v>
      </c>
      <c r="B151" s="1" t="s">
        <v>15</v>
      </c>
      <c r="C151" s="1">
        <v>0.32700000000000001</v>
      </c>
      <c r="D151" s="1">
        <v>0.11</v>
      </c>
      <c r="E151" s="1">
        <v>10.1</v>
      </c>
      <c r="F151" s="1">
        <v>24.9</v>
      </c>
      <c r="G151" s="1">
        <v>11</v>
      </c>
      <c r="H151" s="1" t="s">
        <v>16</v>
      </c>
      <c r="I151" s="1">
        <v>2700.4</v>
      </c>
      <c r="J151" s="1" t="s">
        <v>10</v>
      </c>
    </row>
    <row r="152" spans="1:10" x14ac:dyDescent="0.3">
      <c r="A152" s="36">
        <v>46272</v>
      </c>
      <c r="B152" s="1" t="s">
        <v>11</v>
      </c>
      <c r="C152" s="1">
        <v>0.46</v>
      </c>
      <c r="D152" s="1">
        <v>0.183</v>
      </c>
      <c r="E152" s="1">
        <v>16.7</v>
      </c>
      <c r="F152" s="1">
        <v>23.1</v>
      </c>
      <c r="G152" s="1">
        <v>0</v>
      </c>
      <c r="H152" s="1" t="s">
        <v>7</v>
      </c>
      <c r="I152" s="1">
        <v>3865.9</v>
      </c>
      <c r="J152" s="1" t="s">
        <v>8</v>
      </c>
    </row>
    <row r="153" spans="1:10" x14ac:dyDescent="0.3">
      <c r="A153" s="36">
        <v>46279</v>
      </c>
      <c r="B153" s="1" t="s">
        <v>22</v>
      </c>
      <c r="C153" s="1">
        <v>0.83099999999999996</v>
      </c>
      <c r="D153" s="1">
        <v>0.54500000000000004</v>
      </c>
      <c r="E153" s="1">
        <v>14.7</v>
      </c>
      <c r="F153" s="1">
        <v>21.3</v>
      </c>
      <c r="G153" s="1">
        <v>14</v>
      </c>
      <c r="H153" s="1" t="s">
        <v>12</v>
      </c>
      <c r="I153" s="1">
        <v>5642.5</v>
      </c>
      <c r="J153" s="1" t="s">
        <v>8</v>
      </c>
    </row>
    <row r="154" spans="1:10" x14ac:dyDescent="0.3">
      <c r="A154" s="36">
        <v>46286</v>
      </c>
      <c r="B154" s="1" t="s">
        <v>9</v>
      </c>
      <c r="C154" s="1">
        <v>0.76500000000000001</v>
      </c>
      <c r="D154" s="1">
        <v>0.221</v>
      </c>
      <c r="E154" s="1">
        <v>97.3</v>
      </c>
      <c r="F154" s="1">
        <v>27</v>
      </c>
      <c r="G154" s="1">
        <v>11</v>
      </c>
      <c r="H154" s="1" t="s">
        <v>12</v>
      </c>
      <c r="I154" s="1">
        <v>5092.6000000000004</v>
      </c>
      <c r="J154" s="1" t="s">
        <v>8</v>
      </c>
    </row>
    <row r="155" spans="1:10" x14ac:dyDescent="0.3">
      <c r="A155" s="36">
        <v>46293</v>
      </c>
      <c r="B155" s="1" t="s">
        <v>9</v>
      </c>
      <c r="C155" s="1">
        <v>0.88900000000000001</v>
      </c>
      <c r="D155" s="1">
        <v>0.27700000000000002</v>
      </c>
      <c r="E155" s="1">
        <v>75.900000000000006</v>
      </c>
      <c r="F155" s="1">
        <v>27.2</v>
      </c>
      <c r="G155" s="1">
        <v>4</v>
      </c>
      <c r="H155" s="1" t="s">
        <v>7</v>
      </c>
      <c r="I155" s="1">
        <v>5093.3999999999996</v>
      </c>
      <c r="J155" s="1" t="s">
        <v>8</v>
      </c>
    </row>
    <row r="156" spans="1:10" x14ac:dyDescent="0.3">
      <c r="A156" s="36">
        <v>46300</v>
      </c>
      <c r="B156" s="1" t="s">
        <v>17</v>
      </c>
      <c r="C156" s="1">
        <v>0.72799999999999998</v>
      </c>
      <c r="D156" s="1">
        <v>0.153</v>
      </c>
      <c r="E156" s="1">
        <v>96.8</v>
      </c>
      <c r="F156" s="1">
        <v>32.6</v>
      </c>
      <c r="G156" s="1">
        <v>9</v>
      </c>
      <c r="H156" s="1" t="s">
        <v>12</v>
      </c>
      <c r="I156" s="1">
        <v>3923.3</v>
      </c>
      <c r="J156" s="1" t="s">
        <v>8</v>
      </c>
    </row>
    <row r="157" spans="1:10" x14ac:dyDescent="0.3">
      <c r="A157" s="36">
        <v>46307</v>
      </c>
      <c r="B157" s="1" t="s">
        <v>18</v>
      </c>
      <c r="C157" s="1">
        <v>0.47499999999999998</v>
      </c>
      <c r="D157" s="1">
        <v>0.21099999999999999</v>
      </c>
      <c r="E157" s="1">
        <v>44</v>
      </c>
      <c r="F157" s="1">
        <v>23.3</v>
      </c>
      <c r="G157" s="1">
        <v>6</v>
      </c>
      <c r="H157" s="1" t="s">
        <v>16</v>
      </c>
      <c r="I157" s="1">
        <v>3793</v>
      </c>
      <c r="J157" s="1" t="s">
        <v>8</v>
      </c>
    </row>
    <row r="158" spans="1:10" x14ac:dyDescent="0.3">
      <c r="A158" s="36">
        <v>46314</v>
      </c>
      <c r="B158" s="1" t="s">
        <v>27</v>
      </c>
      <c r="C158" s="1">
        <v>0.61299999999999999</v>
      </c>
      <c r="D158" s="1">
        <v>0.36</v>
      </c>
      <c r="E158" s="1">
        <v>27.8</v>
      </c>
      <c r="F158" s="1">
        <v>25.7</v>
      </c>
      <c r="G158" s="1">
        <v>1</v>
      </c>
      <c r="H158" s="1" t="s">
        <v>7</v>
      </c>
      <c r="I158" s="1">
        <v>3823.3</v>
      </c>
      <c r="J158" s="1" t="s">
        <v>8</v>
      </c>
    </row>
    <row r="159" spans="1:10" x14ac:dyDescent="0.3">
      <c r="A159" s="36">
        <v>46321</v>
      </c>
      <c r="B159" s="1" t="s">
        <v>15</v>
      </c>
      <c r="C159" s="1">
        <v>0.66300000000000003</v>
      </c>
      <c r="D159" s="1">
        <v>0.40400000000000003</v>
      </c>
      <c r="E159" s="1">
        <v>79.8</v>
      </c>
      <c r="F159" s="1">
        <v>32.1</v>
      </c>
      <c r="G159" s="1">
        <v>9</v>
      </c>
      <c r="H159" s="1" t="s">
        <v>16</v>
      </c>
      <c r="I159" s="1">
        <v>3368</v>
      </c>
      <c r="J159" s="1" t="s">
        <v>8</v>
      </c>
    </row>
    <row r="160" spans="1:10" x14ac:dyDescent="0.3">
      <c r="A160" s="36">
        <v>46328</v>
      </c>
      <c r="B160" s="1" t="s">
        <v>20</v>
      </c>
      <c r="C160" s="1">
        <v>0.255</v>
      </c>
      <c r="D160" s="1">
        <v>0.223</v>
      </c>
      <c r="E160" s="1">
        <v>32.6</v>
      </c>
      <c r="F160" s="1">
        <v>32.4</v>
      </c>
      <c r="G160" s="1">
        <v>7</v>
      </c>
      <c r="H160" s="1" t="s">
        <v>7</v>
      </c>
      <c r="I160" s="1">
        <v>1346.2</v>
      </c>
      <c r="J160" s="1" t="s">
        <v>10</v>
      </c>
    </row>
    <row r="161" spans="1:10" x14ac:dyDescent="0.3">
      <c r="A161" s="36">
        <v>46335</v>
      </c>
      <c r="B161" s="1" t="s">
        <v>20</v>
      </c>
      <c r="C161" s="1">
        <v>0.58099999999999996</v>
      </c>
      <c r="D161" s="1">
        <v>0.129</v>
      </c>
      <c r="E161" s="1">
        <v>29.9</v>
      </c>
      <c r="F161" s="1">
        <v>25.8</v>
      </c>
      <c r="G161" s="1">
        <v>3</v>
      </c>
      <c r="H161" s="1" t="s">
        <v>12</v>
      </c>
      <c r="I161" s="1">
        <v>3600.2</v>
      </c>
      <c r="J161" s="1" t="s">
        <v>8</v>
      </c>
    </row>
    <row r="162" spans="1:10" x14ac:dyDescent="0.3">
      <c r="A162" s="36">
        <v>46342</v>
      </c>
      <c r="B162" s="1" t="s">
        <v>20</v>
      </c>
      <c r="C162" s="1">
        <v>0.69699999999999995</v>
      </c>
      <c r="D162" s="1">
        <v>0.29599999999999999</v>
      </c>
      <c r="E162" s="1">
        <v>23.3</v>
      </c>
      <c r="F162" s="1">
        <v>26.9</v>
      </c>
      <c r="G162" s="1">
        <v>11</v>
      </c>
      <c r="H162" s="1" t="s">
        <v>7</v>
      </c>
      <c r="I162" s="1">
        <v>4451.8</v>
      </c>
      <c r="J162" s="1" t="s">
        <v>8</v>
      </c>
    </row>
    <row r="163" spans="1:10" x14ac:dyDescent="0.3">
      <c r="A163" s="36">
        <v>46349</v>
      </c>
      <c r="B163" s="1" t="s">
        <v>11</v>
      </c>
      <c r="C163" s="1">
        <v>0.317</v>
      </c>
      <c r="D163" s="1">
        <v>0.217</v>
      </c>
      <c r="E163" s="1">
        <v>13</v>
      </c>
      <c r="F163" s="1">
        <v>24.5</v>
      </c>
      <c r="G163" s="1">
        <v>2</v>
      </c>
      <c r="H163" s="1" t="s">
        <v>7</v>
      </c>
      <c r="I163" s="1">
        <v>2084.6</v>
      </c>
      <c r="J163" s="1" t="s">
        <v>10</v>
      </c>
    </row>
    <row r="164" spans="1:10" x14ac:dyDescent="0.3">
      <c r="A164" s="36">
        <v>46356</v>
      </c>
      <c r="B164" s="1" t="s">
        <v>9</v>
      </c>
      <c r="C164" s="1">
        <v>0.746</v>
      </c>
      <c r="D164" s="1">
        <v>0.21</v>
      </c>
      <c r="E164" s="1">
        <v>25.6</v>
      </c>
      <c r="F164" s="1">
        <v>34</v>
      </c>
      <c r="G164" s="1">
        <v>9</v>
      </c>
      <c r="H164" s="1" t="s">
        <v>16</v>
      </c>
      <c r="I164" s="1">
        <v>3363.2</v>
      </c>
      <c r="J164" s="1" t="s">
        <v>8</v>
      </c>
    </row>
    <row r="165" spans="1:10" x14ac:dyDescent="0.3">
      <c r="A165" s="36">
        <v>46363</v>
      </c>
      <c r="B165" s="1" t="s">
        <v>6</v>
      </c>
      <c r="C165" s="1">
        <v>0.60899999999999999</v>
      </c>
      <c r="D165" s="1">
        <v>0.57999999999999996</v>
      </c>
      <c r="E165" s="1">
        <v>35.5</v>
      </c>
      <c r="F165" s="1">
        <v>21.8</v>
      </c>
      <c r="G165" s="1">
        <v>10</v>
      </c>
      <c r="H165" s="1" t="s">
        <v>12</v>
      </c>
      <c r="I165" s="1">
        <v>4923.8</v>
      </c>
      <c r="J165" s="1" t="s">
        <v>8</v>
      </c>
    </row>
    <row r="166" spans="1:10" x14ac:dyDescent="0.3">
      <c r="A166" s="36">
        <v>46370</v>
      </c>
      <c r="B166" s="1" t="s">
        <v>26</v>
      </c>
      <c r="C166" s="1">
        <v>0.86699999999999999</v>
      </c>
      <c r="D166" s="1">
        <v>0.40799999999999997</v>
      </c>
      <c r="E166" s="1">
        <v>67.400000000000006</v>
      </c>
      <c r="F166" s="1">
        <v>34</v>
      </c>
      <c r="G166" s="1">
        <v>7</v>
      </c>
      <c r="H166" s="1" t="s">
        <v>16</v>
      </c>
      <c r="I166" s="1">
        <v>4217.5</v>
      </c>
      <c r="J166" s="1" t="s">
        <v>8</v>
      </c>
    </row>
    <row r="167" spans="1:10" x14ac:dyDescent="0.3">
      <c r="A167" s="36">
        <v>46377</v>
      </c>
      <c r="B167" s="1" t="s">
        <v>15</v>
      </c>
      <c r="C167" s="1">
        <v>0.23</v>
      </c>
      <c r="D167" s="1">
        <v>0.378</v>
      </c>
      <c r="E167" s="1">
        <v>6.3</v>
      </c>
      <c r="F167" s="1">
        <v>30.3</v>
      </c>
      <c r="G167" s="1">
        <v>1</v>
      </c>
      <c r="H167" s="1" t="s">
        <v>12</v>
      </c>
      <c r="I167" s="1">
        <v>1680</v>
      </c>
      <c r="J167" s="1" t="s">
        <v>10</v>
      </c>
    </row>
    <row r="168" spans="1:10" x14ac:dyDescent="0.3">
      <c r="A168" s="36">
        <v>46384</v>
      </c>
      <c r="B168" s="1" t="s">
        <v>29</v>
      </c>
      <c r="C168" s="1">
        <v>0.38600000000000001</v>
      </c>
      <c r="D168" s="1">
        <v>0.308</v>
      </c>
      <c r="E168" s="1">
        <v>21.1</v>
      </c>
      <c r="F168" s="1">
        <v>28</v>
      </c>
      <c r="G168" s="1">
        <v>10</v>
      </c>
      <c r="H168" s="1" t="s">
        <v>16</v>
      </c>
      <c r="I168" s="1">
        <v>2183.3000000000002</v>
      </c>
      <c r="J168" s="1" t="s">
        <v>10</v>
      </c>
    </row>
    <row r="169" spans="1:10" x14ac:dyDescent="0.3">
      <c r="A169" s="36">
        <v>46391</v>
      </c>
      <c r="B169" s="1" t="s">
        <v>19</v>
      </c>
      <c r="C169" s="1">
        <v>0.621</v>
      </c>
      <c r="D169" s="1">
        <v>0.314</v>
      </c>
      <c r="E169" s="1">
        <v>80.900000000000006</v>
      </c>
      <c r="F169" s="1">
        <v>20.5</v>
      </c>
      <c r="G169" s="1">
        <v>10</v>
      </c>
      <c r="H169" s="1" t="s">
        <v>7</v>
      </c>
      <c r="I169" s="1">
        <v>4583.2</v>
      </c>
      <c r="J169" s="1" t="s">
        <v>8</v>
      </c>
    </row>
    <row r="170" spans="1:10" x14ac:dyDescent="0.3">
      <c r="A170" s="36">
        <v>46398</v>
      </c>
      <c r="B170" s="1" t="s">
        <v>17</v>
      </c>
      <c r="C170" s="1">
        <v>0.40799999999999997</v>
      </c>
      <c r="D170" s="1">
        <v>0.37</v>
      </c>
      <c r="E170" s="1">
        <v>14.7</v>
      </c>
      <c r="F170" s="1">
        <v>27.1</v>
      </c>
      <c r="G170" s="1">
        <v>12</v>
      </c>
      <c r="H170" s="1" t="s">
        <v>16</v>
      </c>
      <c r="I170" s="1">
        <v>2614.3000000000002</v>
      </c>
      <c r="J170" s="1" t="s">
        <v>10</v>
      </c>
    </row>
    <row r="171" spans="1:10" x14ac:dyDescent="0.3">
      <c r="A171" s="36">
        <v>46405</v>
      </c>
      <c r="B171" s="1" t="s">
        <v>30</v>
      </c>
      <c r="C171" s="1">
        <v>0.7</v>
      </c>
      <c r="D171" s="1">
        <v>0.44800000000000001</v>
      </c>
      <c r="E171" s="1">
        <v>34.299999999999997</v>
      </c>
      <c r="F171" s="1">
        <v>26.1</v>
      </c>
      <c r="G171" s="1">
        <v>2</v>
      </c>
      <c r="H171" s="1" t="s">
        <v>12</v>
      </c>
      <c r="I171" s="1">
        <v>3921.1</v>
      </c>
      <c r="J171" s="1" t="s">
        <v>8</v>
      </c>
    </row>
    <row r="172" spans="1:10" x14ac:dyDescent="0.3">
      <c r="A172" s="36">
        <v>46412</v>
      </c>
      <c r="B172" s="1" t="s">
        <v>30</v>
      </c>
      <c r="C172" s="1">
        <v>0.73099999999999998</v>
      </c>
      <c r="D172" s="1">
        <v>0.45100000000000001</v>
      </c>
      <c r="E172" s="1">
        <v>86.5</v>
      </c>
      <c r="F172" s="1">
        <v>22.4</v>
      </c>
      <c r="G172" s="1">
        <v>11</v>
      </c>
      <c r="H172" s="1" t="s">
        <v>12</v>
      </c>
      <c r="I172" s="1">
        <v>5316.1</v>
      </c>
      <c r="J172" s="1" t="s">
        <v>8</v>
      </c>
    </row>
    <row r="173" spans="1:10" x14ac:dyDescent="0.3">
      <c r="A173" s="36">
        <v>46419</v>
      </c>
      <c r="B173" s="1" t="s">
        <v>6</v>
      </c>
      <c r="C173" s="1">
        <v>0.27200000000000002</v>
      </c>
      <c r="D173" s="1">
        <v>0.186</v>
      </c>
      <c r="E173" s="1">
        <v>15.5</v>
      </c>
      <c r="F173" s="1">
        <v>29.8</v>
      </c>
      <c r="G173" s="1">
        <v>2</v>
      </c>
      <c r="H173" s="1" t="s">
        <v>7</v>
      </c>
      <c r="I173" s="1">
        <v>2234.8000000000002</v>
      </c>
      <c r="J173" s="1" t="s">
        <v>10</v>
      </c>
    </row>
    <row r="174" spans="1:10" x14ac:dyDescent="0.3">
      <c r="A174" s="36">
        <v>46426</v>
      </c>
      <c r="B174" s="1" t="s">
        <v>27</v>
      </c>
      <c r="C174" s="1">
        <v>0.56000000000000005</v>
      </c>
      <c r="D174" s="1">
        <v>0.35</v>
      </c>
      <c r="E174" s="1">
        <v>8.3000000000000007</v>
      </c>
      <c r="F174" s="1">
        <v>34.6</v>
      </c>
      <c r="G174" s="1">
        <v>9</v>
      </c>
      <c r="H174" s="1" t="s">
        <v>12</v>
      </c>
      <c r="I174" s="1">
        <v>2807.8</v>
      </c>
      <c r="J174" s="1" t="s">
        <v>10</v>
      </c>
    </row>
    <row r="175" spans="1:10" x14ac:dyDescent="0.3">
      <c r="A175" s="36">
        <v>46433</v>
      </c>
      <c r="B175" s="1" t="s">
        <v>15</v>
      </c>
      <c r="C175" s="1">
        <v>0.55600000000000005</v>
      </c>
      <c r="D175" s="1">
        <v>0.30599999999999999</v>
      </c>
      <c r="E175" s="1">
        <v>48.5</v>
      </c>
      <c r="F175" s="1">
        <v>28.4</v>
      </c>
      <c r="G175" s="1">
        <v>10</v>
      </c>
      <c r="H175" s="1" t="s">
        <v>16</v>
      </c>
      <c r="I175" s="1">
        <v>3739.8</v>
      </c>
      <c r="J175" s="1" t="s">
        <v>8</v>
      </c>
    </row>
    <row r="176" spans="1:10" x14ac:dyDescent="0.3">
      <c r="A176" s="36">
        <v>46440</v>
      </c>
      <c r="B176" s="1" t="s">
        <v>18</v>
      </c>
      <c r="C176" s="1">
        <v>0.45800000000000002</v>
      </c>
      <c r="D176" s="1">
        <v>0.53500000000000003</v>
      </c>
      <c r="E176" s="1">
        <v>30.2</v>
      </c>
      <c r="F176" s="1">
        <v>30.7</v>
      </c>
      <c r="G176" s="1">
        <v>0</v>
      </c>
      <c r="H176" s="1" t="s">
        <v>7</v>
      </c>
      <c r="I176" s="1">
        <v>3291</v>
      </c>
      <c r="J176" s="1" t="s">
        <v>8</v>
      </c>
    </row>
    <row r="177" spans="1:10" x14ac:dyDescent="0.3">
      <c r="A177" s="36">
        <v>46447</v>
      </c>
      <c r="B177" s="1" t="s">
        <v>19</v>
      </c>
      <c r="C177" s="1">
        <v>0.85299999999999998</v>
      </c>
      <c r="D177" s="1">
        <v>0.41599999999999998</v>
      </c>
      <c r="E177" s="1">
        <v>56.3</v>
      </c>
      <c r="F177" s="1">
        <v>21</v>
      </c>
      <c r="G177" s="1">
        <v>5</v>
      </c>
      <c r="H177" s="1" t="s">
        <v>12</v>
      </c>
      <c r="I177" s="1">
        <v>5891.2</v>
      </c>
      <c r="J177" s="1" t="s">
        <v>8</v>
      </c>
    </row>
    <row r="178" spans="1:10" x14ac:dyDescent="0.3">
      <c r="A178" s="36">
        <v>46454</v>
      </c>
      <c r="B178" s="1" t="s">
        <v>20</v>
      </c>
      <c r="C178" s="1">
        <v>0.77900000000000003</v>
      </c>
      <c r="D178" s="1">
        <v>0.36599999999999999</v>
      </c>
      <c r="E178" s="1">
        <v>80.400000000000006</v>
      </c>
      <c r="F178" s="1">
        <v>26.3</v>
      </c>
      <c r="G178" s="1">
        <v>1</v>
      </c>
      <c r="H178" s="1" t="s">
        <v>12</v>
      </c>
      <c r="I178" s="1">
        <v>4908.8999999999996</v>
      </c>
      <c r="J178" s="1" t="s">
        <v>8</v>
      </c>
    </row>
    <row r="179" spans="1:10" x14ac:dyDescent="0.3">
      <c r="A179" s="36">
        <v>46461</v>
      </c>
      <c r="B179" s="1" t="s">
        <v>23</v>
      </c>
      <c r="C179" s="1">
        <v>0.68799999999999994</v>
      </c>
      <c r="D179" s="1">
        <v>0.158</v>
      </c>
      <c r="E179" s="1">
        <v>13.7</v>
      </c>
      <c r="F179" s="1">
        <v>21.7</v>
      </c>
      <c r="G179" s="1">
        <v>0</v>
      </c>
      <c r="H179" s="1" t="s">
        <v>16</v>
      </c>
      <c r="I179" s="1">
        <v>4829.7</v>
      </c>
      <c r="J179" s="1" t="s">
        <v>8</v>
      </c>
    </row>
    <row r="180" spans="1:10" x14ac:dyDescent="0.3">
      <c r="A180" s="36">
        <v>46468</v>
      </c>
      <c r="B180" s="1" t="s">
        <v>24</v>
      </c>
      <c r="C180" s="1">
        <v>0.7</v>
      </c>
      <c r="D180" s="1">
        <v>0.40300000000000002</v>
      </c>
      <c r="E180" s="1">
        <v>58.1</v>
      </c>
      <c r="F180" s="1">
        <v>29.2</v>
      </c>
      <c r="G180" s="1">
        <v>1</v>
      </c>
      <c r="H180" s="1" t="s">
        <v>16</v>
      </c>
      <c r="I180" s="1">
        <v>4274.8</v>
      </c>
      <c r="J180" s="1" t="s">
        <v>8</v>
      </c>
    </row>
    <row r="181" spans="1:10" x14ac:dyDescent="0.3">
      <c r="A181" s="36">
        <v>46475</v>
      </c>
      <c r="B181" s="1" t="s">
        <v>30</v>
      </c>
      <c r="C181" s="1">
        <v>0.52300000000000002</v>
      </c>
      <c r="D181" s="1">
        <v>0.159</v>
      </c>
      <c r="E181" s="1">
        <v>50.6</v>
      </c>
      <c r="F181" s="1">
        <v>34.1</v>
      </c>
      <c r="G181" s="1">
        <v>11</v>
      </c>
      <c r="H181" s="1" t="s">
        <v>7</v>
      </c>
      <c r="I181" s="1">
        <v>2595.8000000000002</v>
      </c>
      <c r="J181" s="1" t="s">
        <v>10</v>
      </c>
    </row>
    <row r="182" spans="1:10" x14ac:dyDescent="0.3">
      <c r="A182" s="36">
        <v>46482</v>
      </c>
      <c r="B182" s="1" t="s">
        <v>25</v>
      </c>
      <c r="C182" s="1">
        <v>0.84499999999999997</v>
      </c>
      <c r="D182" s="1">
        <v>0.26900000000000002</v>
      </c>
      <c r="E182" s="1">
        <v>14.4</v>
      </c>
      <c r="F182" s="1">
        <v>29.9</v>
      </c>
      <c r="G182" s="1">
        <v>5</v>
      </c>
      <c r="H182" s="1" t="s">
        <v>12</v>
      </c>
      <c r="I182" s="1">
        <v>4652</v>
      </c>
      <c r="J182" s="1" t="s">
        <v>8</v>
      </c>
    </row>
    <row r="183" spans="1:10" x14ac:dyDescent="0.3">
      <c r="A183" s="36">
        <v>46489</v>
      </c>
      <c r="B183" s="1" t="s">
        <v>24</v>
      </c>
      <c r="C183" s="1">
        <v>0.68600000000000005</v>
      </c>
      <c r="D183" s="1">
        <v>0.17100000000000001</v>
      </c>
      <c r="E183" s="1">
        <v>62.4</v>
      </c>
      <c r="F183" s="1">
        <v>21.2</v>
      </c>
      <c r="G183" s="1">
        <v>13</v>
      </c>
      <c r="H183" s="1" t="s">
        <v>16</v>
      </c>
      <c r="I183" s="1">
        <v>4945.3</v>
      </c>
      <c r="J183" s="1" t="s">
        <v>8</v>
      </c>
    </row>
    <row r="184" spans="1:10" x14ac:dyDescent="0.3">
      <c r="A184" s="36">
        <v>46496</v>
      </c>
      <c r="B184" s="1" t="s">
        <v>13</v>
      </c>
      <c r="C184" s="1">
        <v>0.71</v>
      </c>
      <c r="D184" s="1">
        <v>0.44600000000000001</v>
      </c>
      <c r="E184" s="1">
        <v>27.4</v>
      </c>
      <c r="F184" s="1">
        <v>25.3</v>
      </c>
      <c r="G184" s="1">
        <v>3</v>
      </c>
      <c r="H184" s="1" t="s">
        <v>7</v>
      </c>
      <c r="I184" s="1">
        <v>4377.8</v>
      </c>
      <c r="J184" s="1" t="s">
        <v>8</v>
      </c>
    </row>
    <row r="185" spans="1:10" x14ac:dyDescent="0.3">
      <c r="A185" s="36">
        <v>46503</v>
      </c>
      <c r="B185" s="1" t="s">
        <v>20</v>
      </c>
      <c r="C185" s="1">
        <v>0.80300000000000005</v>
      </c>
      <c r="D185" s="1">
        <v>0.20300000000000001</v>
      </c>
      <c r="E185" s="1">
        <v>48.8</v>
      </c>
      <c r="F185" s="1">
        <v>28.3</v>
      </c>
      <c r="G185" s="1">
        <v>5</v>
      </c>
      <c r="H185" s="1" t="s">
        <v>12</v>
      </c>
      <c r="I185" s="1">
        <v>4575.3</v>
      </c>
      <c r="J185" s="1" t="s">
        <v>8</v>
      </c>
    </row>
    <row r="186" spans="1:10" x14ac:dyDescent="0.3">
      <c r="A186" s="36">
        <v>46510</v>
      </c>
      <c r="B186" s="1" t="s">
        <v>31</v>
      </c>
      <c r="C186" s="1">
        <v>0.39200000000000002</v>
      </c>
      <c r="D186" s="1">
        <v>0.29599999999999999</v>
      </c>
      <c r="E186" s="1">
        <v>8.1999999999999993</v>
      </c>
      <c r="F186" s="1">
        <v>26</v>
      </c>
      <c r="G186" s="1">
        <v>11</v>
      </c>
      <c r="H186" s="1" t="s">
        <v>12</v>
      </c>
      <c r="I186" s="1">
        <v>2860.1</v>
      </c>
      <c r="J186" s="1" t="s">
        <v>10</v>
      </c>
    </row>
    <row r="187" spans="1:10" x14ac:dyDescent="0.3">
      <c r="A187" s="36">
        <v>46517</v>
      </c>
      <c r="B187" s="1" t="s">
        <v>17</v>
      </c>
      <c r="C187" s="1">
        <v>0.76500000000000001</v>
      </c>
      <c r="D187" s="1">
        <v>0.54800000000000004</v>
      </c>
      <c r="E187" s="1">
        <v>46</v>
      </c>
      <c r="F187" s="1">
        <v>32.5</v>
      </c>
      <c r="G187" s="1">
        <v>8</v>
      </c>
      <c r="H187" s="1" t="s">
        <v>7</v>
      </c>
      <c r="I187" s="1">
        <v>4420.2</v>
      </c>
      <c r="J187" s="1" t="s">
        <v>8</v>
      </c>
    </row>
    <row r="188" spans="1:10" x14ac:dyDescent="0.3">
      <c r="A188" s="36">
        <v>46524</v>
      </c>
      <c r="B188" s="1" t="s">
        <v>11</v>
      </c>
      <c r="C188" s="1">
        <v>0.33700000000000002</v>
      </c>
      <c r="D188" s="1">
        <v>0.20200000000000001</v>
      </c>
      <c r="E188" s="1">
        <v>30.6</v>
      </c>
      <c r="F188" s="1">
        <v>32.200000000000003</v>
      </c>
      <c r="G188" s="1">
        <v>12</v>
      </c>
      <c r="H188" s="1" t="s">
        <v>7</v>
      </c>
      <c r="I188" s="1">
        <v>1625.2</v>
      </c>
      <c r="J188" s="1" t="s">
        <v>10</v>
      </c>
    </row>
    <row r="189" spans="1:10" x14ac:dyDescent="0.3">
      <c r="A189" s="36">
        <v>46531</v>
      </c>
      <c r="B189" s="1" t="s">
        <v>23</v>
      </c>
      <c r="C189" s="1">
        <v>0.442</v>
      </c>
      <c r="D189" s="1">
        <v>0.35399999999999998</v>
      </c>
      <c r="E189" s="1">
        <v>82.2</v>
      </c>
      <c r="F189" s="1">
        <v>29.2</v>
      </c>
      <c r="G189" s="1">
        <v>9</v>
      </c>
      <c r="H189" s="1" t="s">
        <v>16</v>
      </c>
      <c r="I189" s="1">
        <v>3017.8</v>
      </c>
      <c r="J189" s="1" t="s">
        <v>8</v>
      </c>
    </row>
    <row r="190" spans="1:10" x14ac:dyDescent="0.3">
      <c r="A190" s="36">
        <v>46538</v>
      </c>
      <c r="B190" s="1" t="s">
        <v>15</v>
      </c>
      <c r="C190" s="1">
        <v>0.435</v>
      </c>
      <c r="D190" s="1">
        <v>0.31</v>
      </c>
      <c r="E190" s="1">
        <v>5.7</v>
      </c>
      <c r="F190" s="1">
        <v>25.6</v>
      </c>
      <c r="G190" s="1">
        <v>11</v>
      </c>
      <c r="H190" s="1" t="s">
        <v>12</v>
      </c>
      <c r="I190" s="1">
        <v>3352.5</v>
      </c>
      <c r="J190" s="1" t="s">
        <v>8</v>
      </c>
    </row>
    <row r="191" spans="1:10" x14ac:dyDescent="0.3">
      <c r="A191" s="36">
        <v>46545</v>
      </c>
      <c r="B191" s="1" t="s">
        <v>13</v>
      </c>
      <c r="C191" s="1">
        <v>0.88500000000000001</v>
      </c>
      <c r="D191" s="1">
        <v>0.109</v>
      </c>
      <c r="E191" s="1">
        <v>41.9</v>
      </c>
      <c r="F191" s="1">
        <v>23.8</v>
      </c>
      <c r="G191" s="1">
        <v>9</v>
      </c>
      <c r="H191" s="1" t="s">
        <v>12</v>
      </c>
      <c r="I191" s="1">
        <v>5780.7</v>
      </c>
      <c r="J191" s="1" t="s">
        <v>8</v>
      </c>
    </row>
    <row r="192" spans="1:10" x14ac:dyDescent="0.3">
      <c r="A192" s="36">
        <v>46552</v>
      </c>
      <c r="B192" s="1" t="s">
        <v>24</v>
      </c>
      <c r="C192" s="1">
        <v>0.8</v>
      </c>
      <c r="D192" s="1">
        <v>0.496</v>
      </c>
      <c r="E192" s="1">
        <v>45.8</v>
      </c>
      <c r="F192" s="1">
        <v>21.6</v>
      </c>
      <c r="G192" s="1">
        <v>7</v>
      </c>
      <c r="H192" s="1" t="s">
        <v>12</v>
      </c>
      <c r="I192" s="1">
        <v>5098</v>
      </c>
      <c r="J192" s="1" t="s">
        <v>8</v>
      </c>
    </row>
    <row r="193" spans="1:10" x14ac:dyDescent="0.3">
      <c r="A193" s="36">
        <v>46559</v>
      </c>
      <c r="B193" s="1" t="s">
        <v>19</v>
      </c>
      <c r="C193" s="1">
        <v>0.69099999999999995</v>
      </c>
      <c r="D193" s="1">
        <v>0.13500000000000001</v>
      </c>
      <c r="E193" s="1">
        <v>72.5</v>
      </c>
      <c r="F193" s="1">
        <v>25.3</v>
      </c>
      <c r="G193" s="1">
        <v>0</v>
      </c>
      <c r="H193" s="1" t="s">
        <v>7</v>
      </c>
      <c r="I193" s="1">
        <v>3917.2</v>
      </c>
      <c r="J193" s="1" t="s">
        <v>8</v>
      </c>
    </row>
    <row r="194" spans="1:10" x14ac:dyDescent="0.3">
      <c r="A194" s="36">
        <v>46566</v>
      </c>
      <c r="B194" s="1" t="s">
        <v>19</v>
      </c>
      <c r="C194" s="1">
        <v>0.70899999999999996</v>
      </c>
      <c r="D194" s="1">
        <v>0.33700000000000002</v>
      </c>
      <c r="E194" s="1">
        <v>57.4</v>
      </c>
      <c r="F194" s="1">
        <v>26.2</v>
      </c>
      <c r="G194" s="1">
        <v>12</v>
      </c>
      <c r="H194" s="1" t="s">
        <v>16</v>
      </c>
      <c r="I194" s="1">
        <v>4592.8999999999996</v>
      </c>
      <c r="J194" s="1" t="s">
        <v>8</v>
      </c>
    </row>
    <row r="195" spans="1:10" x14ac:dyDescent="0.3">
      <c r="A195" s="36">
        <v>46573</v>
      </c>
      <c r="B195" s="1" t="s">
        <v>25</v>
      </c>
      <c r="C195" s="1">
        <v>0.59299999999999997</v>
      </c>
      <c r="D195" s="1">
        <v>0.38</v>
      </c>
      <c r="E195" s="1">
        <v>66.7</v>
      </c>
      <c r="F195" s="1">
        <v>30.1</v>
      </c>
      <c r="G195" s="1">
        <v>7</v>
      </c>
      <c r="H195" s="1" t="s">
        <v>12</v>
      </c>
      <c r="I195" s="1">
        <v>3511.3</v>
      </c>
      <c r="J195" s="1" t="s">
        <v>8</v>
      </c>
    </row>
    <row r="196" spans="1:10" x14ac:dyDescent="0.3">
      <c r="A196" s="36">
        <v>46580</v>
      </c>
      <c r="B196" s="1" t="s">
        <v>17</v>
      </c>
      <c r="C196" s="1">
        <v>0.86299999999999999</v>
      </c>
      <c r="D196" s="1">
        <v>0.41399999999999998</v>
      </c>
      <c r="E196" s="1">
        <v>77.7</v>
      </c>
      <c r="F196" s="1">
        <v>29.9</v>
      </c>
      <c r="G196" s="1">
        <v>8</v>
      </c>
      <c r="H196" s="1" t="s">
        <v>7</v>
      </c>
      <c r="I196" s="1">
        <v>5126.3</v>
      </c>
      <c r="J196" s="1" t="s">
        <v>8</v>
      </c>
    </row>
    <row r="197" spans="1:10" x14ac:dyDescent="0.3">
      <c r="A197" s="36">
        <v>46587</v>
      </c>
      <c r="B197" s="1" t="s">
        <v>23</v>
      </c>
      <c r="C197" s="1">
        <v>0.54700000000000004</v>
      </c>
      <c r="D197" s="1">
        <v>0.44400000000000001</v>
      </c>
      <c r="E197" s="1">
        <v>86.2</v>
      </c>
      <c r="F197" s="1">
        <v>21.1</v>
      </c>
      <c r="G197" s="1">
        <v>5</v>
      </c>
      <c r="H197" s="1" t="s">
        <v>12</v>
      </c>
      <c r="I197" s="1">
        <v>3914.8</v>
      </c>
      <c r="J197" s="1" t="s">
        <v>8</v>
      </c>
    </row>
    <row r="198" spans="1:10" x14ac:dyDescent="0.3">
      <c r="A198" s="36">
        <v>46594</v>
      </c>
      <c r="B198" s="1" t="s">
        <v>30</v>
      </c>
      <c r="C198" s="1">
        <v>0.46600000000000003</v>
      </c>
      <c r="D198" s="1">
        <v>0.22700000000000001</v>
      </c>
      <c r="E198" s="1">
        <v>31.4</v>
      </c>
      <c r="F198" s="1">
        <v>25.9</v>
      </c>
      <c r="G198" s="1">
        <v>9</v>
      </c>
      <c r="H198" s="1" t="s">
        <v>16</v>
      </c>
      <c r="I198" s="1">
        <v>3468</v>
      </c>
      <c r="J198" s="1" t="s">
        <v>8</v>
      </c>
    </row>
    <row r="199" spans="1:10" x14ac:dyDescent="0.3">
      <c r="A199" s="36">
        <v>46601</v>
      </c>
      <c r="B199" s="1" t="s">
        <v>28</v>
      </c>
      <c r="C199" s="1">
        <v>-0.3</v>
      </c>
      <c r="D199" s="1">
        <v>0.105</v>
      </c>
      <c r="E199" s="1">
        <v>53.8</v>
      </c>
      <c r="F199" s="1">
        <v>22.7</v>
      </c>
      <c r="G199" s="1">
        <v>14</v>
      </c>
      <c r="H199" s="1" t="s">
        <v>12</v>
      </c>
      <c r="I199" s="37">
        <v>4573844801388180</v>
      </c>
      <c r="J199" s="1" t="s">
        <v>8</v>
      </c>
    </row>
    <row r="200" spans="1:10" x14ac:dyDescent="0.3">
      <c r="A200" s="36">
        <v>46608</v>
      </c>
      <c r="B200" s="1" t="s">
        <v>18</v>
      </c>
      <c r="C200" s="1">
        <v>0.75</v>
      </c>
      <c r="D200" s="1">
        <v>0.46200000000000002</v>
      </c>
      <c r="E200" s="1">
        <v>84</v>
      </c>
      <c r="F200" s="1">
        <v>22.4</v>
      </c>
      <c r="G200" s="1">
        <v>4</v>
      </c>
      <c r="H200" s="1" t="s">
        <v>16</v>
      </c>
      <c r="I200" s="1">
        <v>4981.3999999999996</v>
      </c>
      <c r="J200" s="1" t="s">
        <v>8</v>
      </c>
    </row>
    <row r="201" spans="1:10" x14ac:dyDescent="0.3">
      <c r="A201" s="36">
        <v>46615</v>
      </c>
      <c r="B201" s="1" t="s">
        <v>15</v>
      </c>
      <c r="C201" s="1">
        <v>0.71399999999999997</v>
      </c>
      <c r="D201" s="1">
        <v>0.36799999999999999</v>
      </c>
      <c r="E201" s="1">
        <v>98.9</v>
      </c>
      <c r="F201" s="1">
        <v>32.4</v>
      </c>
      <c r="G201" s="1">
        <v>5</v>
      </c>
      <c r="H201" s="1" t="s">
        <v>16</v>
      </c>
      <c r="I201" s="1">
        <v>3955.1</v>
      </c>
      <c r="J201" s="1" t="s">
        <v>8</v>
      </c>
    </row>
    <row r="202" spans="1:10" x14ac:dyDescent="0.3">
      <c r="A202" s="36">
        <v>46622</v>
      </c>
      <c r="B202" s="1" t="s">
        <v>17</v>
      </c>
      <c r="C202" s="1">
        <v>0.46899999999999997</v>
      </c>
      <c r="D202" s="1">
        <v>0.51800000000000002</v>
      </c>
      <c r="E202" s="1">
        <v>89</v>
      </c>
      <c r="F202" s="1">
        <v>20.6</v>
      </c>
      <c r="G202" s="1">
        <v>12</v>
      </c>
      <c r="H202" s="1" t="s">
        <v>12</v>
      </c>
      <c r="I202" s="1">
        <v>3899.6</v>
      </c>
      <c r="J202" s="1" t="s">
        <v>8</v>
      </c>
    </row>
    <row r="203" spans="1:10" x14ac:dyDescent="0.3">
      <c r="A203" s="36">
        <v>46629</v>
      </c>
      <c r="B203" s="1" t="s">
        <v>27</v>
      </c>
      <c r="C203" s="1">
        <v>0.218</v>
      </c>
      <c r="D203" s="1">
        <v>0.51100000000000001</v>
      </c>
      <c r="E203" s="1">
        <v>37.1</v>
      </c>
      <c r="F203" s="1">
        <v>26.3</v>
      </c>
      <c r="G203" s="1">
        <v>5</v>
      </c>
      <c r="H203" s="1" t="s">
        <v>12</v>
      </c>
      <c r="I203" s="1">
        <v>1713.6</v>
      </c>
      <c r="J203" s="1" t="s">
        <v>10</v>
      </c>
    </row>
    <row r="204" spans="1:10" x14ac:dyDescent="0.3">
      <c r="A204" s="36">
        <v>46636</v>
      </c>
      <c r="B204" s="1" t="s">
        <v>28</v>
      </c>
      <c r="C204" s="1">
        <v>0.78700000000000003</v>
      </c>
      <c r="D204" s="1">
        <v>0.52200000000000002</v>
      </c>
      <c r="E204" s="1">
        <v>19.5</v>
      </c>
      <c r="F204" s="1">
        <v>22.5</v>
      </c>
      <c r="G204" s="1">
        <v>8</v>
      </c>
      <c r="H204" s="1" t="s">
        <v>16</v>
      </c>
      <c r="I204" s="1">
        <v>5344.3</v>
      </c>
      <c r="J204" s="1" t="s">
        <v>8</v>
      </c>
    </row>
    <row r="205" spans="1:10" x14ac:dyDescent="0.3">
      <c r="A205" s="36">
        <v>46643</v>
      </c>
      <c r="B205" s="1" t="s">
        <v>22</v>
      </c>
      <c r="C205" s="1">
        <v>0.20799999999999999</v>
      </c>
      <c r="D205" s="1">
        <v>0.34300000000000003</v>
      </c>
      <c r="E205" s="1">
        <v>48.9</v>
      </c>
      <c r="F205" s="1">
        <v>33.200000000000003</v>
      </c>
      <c r="G205" s="1">
        <v>3</v>
      </c>
      <c r="H205" s="1" t="s">
        <v>7</v>
      </c>
      <c r="I205" s="1">
        <v>1706.7</v>
      </c>
      <c r="J205" s="1" t="s">
        <v>10</v>
      </c>
    </row>
    <row r="206" spans="1:10" x14ac:dyDescent="0.3">
      <c r="A206" s="36">
        <v>46650</v>
      </c>
      <c r="B206" s="1" t="s">
        <v>25</v>
      </c>
      <c r="C206" s="1">
        <v>0.69299999999999995</v>
      </c>
      <c r="D206" s="1">
        <v>0.26700000000000002</v>
      </c>
      <c r="E206" s="1">
        <v>74.2</v>
      </c>
      <c r="F206" s="1">
        <v>28.4</v>
      </c>
      <c r="G206" s="1">
        <v>1</v>
      </c>
      <c r="H206" s="1" t="s">
        <v>16</v>
      </c>
      <c r="I206" s="1">
        <v>4131.7</v>
      </c>
      <c r="J206" s="1" t="s">
        <v>8</v>
      </c>
    </row>
    <row r="207" spans="1:10" x14ac:dyDescent="0.3">
      <c r="A207" s="36">
        <v>46657</v>
      </c>
      <c r="B207" s="1" t="s">
        <v>23</v>
      </c>
      <c r="C207" s="1">
        <v>0.879</v>
      </c>
      <c r="D207" s="1">
        <v>0.496</v>
      </c>
      <c r="E207" s="1">
        <v>49.3</v>
      </c>
      <c r="F207" s="1">
        <v>23.5</v>
      </c>
      <c r="G207" s="1">
        <v>10</v>
      </c>
      <c r="H207" s="1" t="s">
        <v>12</v>
      </c>
      <c r="I207" s="1">
        <v>5106.7</v>
      </c>
      <c r="J207" s="1" t="s">
        <v>8</v>
      </c>
    </row>
    <row r="208" spans="1:10" x14ac:dyDescent="0.3">
      <c r="A208" s="36">
        <v>46664</v>
      </c>
      <c r="B208" s="1" t="s">
        <v>6</v>
      </c>
      <c r="C208" s="1">
        <v>0.50600000000000001</v>
      </c>
      <c r="D208" s="1">
        <v>0.32600000000000001</v>
      </c>
      <c r="E208" s="1">
        <v>48.3</v>
      </c>
      <c r="F208" s="1">
        <v>27.5</v>
      </c>
      <c r="G208" s="1">
        <v>10</v>
      </c>
      <c r="H208" s="1" t="s">
        <v>12</v>
      </c>
      <c r="I208" s="1">
        <v>3073.8</v>
      </c>
      <c r="J208" s="1" t="s">
        <v>8</v>
      </c>
    </row>
    <row r="209" spans="1:10" x14ac:dyDescent="0.3">
      <c r="A209" s="36">
        <v>46671</v>
      </c>
      <c r="B209" s="1" t="s">
        <v>30</v>
      </c>
      <c r="C209" s="1">
        <v>0.36399999999999999</v>
      </c>
      <c r="D209" s="1">
        <v>0.192</v>
      </c>
      <c r="E209" s="1">
        <v>83.8</v>
      </c>
      <c r="F209" s="1">
        <v>31</v>
      </c>
      <c r="G209" s="1">
        <v>8</v>
      </c>
      <c r="H209" s="1" t="s">
        <v>7</v>
      </c>
      <c r="I209" s="1">
        <v>1686.2</v>
      </c>
      <c r="J209" s="1" t="s">
        <v>10</v>
      </c>
    </row>
    <row r="210" spans="1:10" x14ac:dyDescent="0.3">
      <c r="A210" s="36">
        <v>46678</v>
      </c>
      <c r="B210" s="1" t="s">
        <v>24</v>
      </c>
      <c r="C210" s="1">
        <v>0.69299999999999995</v>
      </c>
      <c r="D210" s="1">
        <v>0.52700000000000002</v>
      </c>
      <c r="E210" s="1">
        <v>36.1</v>
      </c>
      <c r="F210" s="1">
        <v>34.4</v>
      </c>
      <c r="G210" s="1">
        <v>1</v>
      </c>
      <c r="H210" s="1" t="s">
        <v>16</v>
      </c>
      <c r="I210" s="1">
        <v>3912.1</v>
      </c>
      <c r="J210" s="1" t="s">
        <v>8</v>
      </c>
    </row>
    <row r="211" spans="1:10" x14ac:dyDescent="0.3">
      <c r="A211" s="36">
        <v>46685</v>
      </c>
      <c r="B211" s="1" t="s">
        <v>25</v>
      </c>
      <c r="C211" s="1">
        <v>0.77200000000000002</v>
      </c>
      <c r="D211" s="1">
        <v>0.54100000000000004</v>
      </c>
      <c r="E211" s="1">
        <v>86</v>
      </c>
      <c r="F211" s="1">
        <v>23.3</v>
      </c>
      <c r="G211" s="1">
        <v>9</v>
      </c>
      <c r="H211" s="1" t="s">
        <v>16</v>
      </c>
      <c r="I211" s="1">
        <v>5259.2</v>
      </c>
      <c r="J211" s="1" t="s">
        <v>8</v>
      </c>
    </row>
    <row r="212" spans="1:10" x14ac:dyDescent="0.3">
      <c r="A212" s="36">
        <v>46692</v>
      </c>
      <c r="B212" s="1" t="s">
        <v>9</v>
      </c>
      <c r="C212" s="1">
        <v>0.58299999999999996</v>
      </c>
      <c r="D212" s="1">
        <v>0.33300000000000002</v>
      </c>
      <c r="E212" s="1">
        <v>-50</v>
      </c>
      <c r="F212" s="1">
        <v>50</v>
      </c>
      <c r="G212" s="1">
        <v>8</v>
      </c>
      <c r="H212" s="1" t="s">
        <v>16</v>
      </c>
      <c r="I212" s="37">
        <v>2.22940579117728E+16</v>
      </c>
      <c r="J212" s="1" t="s">
        <v>10</v>
      </c>
    </row>
    <row r="213" spans="1:10" x14ac:dyDescent="0.3">
      <c r="A213" s="36">
        <v>46699</v>
      </c>
      <c r="B213" s="1" t="s">
        <v>11</v>
      </c>
      <c r="C213" s="1">
        <v>0.877</v>
      </c>
      <c r="D213" s="1">
        <v>0.13800000000000001</v>
      </c>
      <c r="E213" s="1">
        <v>32.799999999999997</v>
      </c>
      <c r="F213" s="1">
        <v>34</v>
      </c>
      <c r="G213" s="1">
        <v>1</v>
      </c>
      <c r="H213" s="1" t="s">
        <v>12</v>
      </c>
      <c r="I213" s="1">
        <v>4059.6</v>
      </c>
      <c r="J213" s="1" t="s">
        <v>8</v>
      </c>
    </row>
    <row r="214" spans="1:10" x14ac:dyDescent="0.3">
      <c r="A214" s="36">
        <v>46706</v>
      </c>
      <c r="B214" s="1" t="s">
        <v>31</v>
      </c>
      <c r="C214" s="1">
        <v>0.23599999999999999</v>
      </c>
      <c r="D214" s="1">
        <v>0.29399999999999998</v>
      </c>
      <c r="E214" s="1">
        <v>45.4</v>
      </c>
      <c r="F214" s="1">
        <v>33.700000000000003</v>
      </c>
      <c r="G214" s="1">
        <v>11</v>
      </c>
      <c r="H214" s="1" t="s">
        <v>16</v>
      </c>
      <c r="I214" s="1">
        <v>1060</v>
      </c>
      <c r="J214" s="1" t="s">
        <v>10</v>
      </c>
    </row>
    <row r="215" spans="1:10" x14ac:dyDescent="0.3">
      <c r="A215" s="36">
        <v>46713</v>
      </c>
      <c r="B215" s="1" t="s">
        <v>17</v>
      </c>
      <c r="C215" s="1">
        <v>0.55300000000000005</v>
      </c>
      <c r="D215" s="1">
        <v>0.502</v>
      </c>
      <c r="E215" s="1">
        <v>76.2</v>
      </c>
      <c r="F215" s="1">
        <v>29.5</v>
      </c>
      <c r="G215" s="1">
        <v>7</v>
      </c>
      <c r="H215" s="1" t="s">
        <v>7</v>
      </c>
      <c r="I215" s="1">
        <v>3123.5</v>
      </c>
      <c r="J215" s="1" t="s">
        <v>8</v>
      </c>
    </row>
    <row r="216" spans="1:10" x14ac:dyDescent="0.3">
      <c r="A216" s="36">
        <v>46720</v>
      </c>
      <c r="B216" s="1" t="s">
        <v>26</v>
      </c>
      <c r="C216" s="1">
        <v>0.70299999999999996</v>
      </c>
      <c r="D216" s="1">
        <v>0.55100000000000005</v>
      </c>
      <c r="E216" s="1">
        <v>12.6</v>
      </c>
      <c r="F216" s="1">
        <v>29.4</v>
      </c>
      <c r="G216" s="1">
        <v>8</v>
      </c>
      <c r="H216" s="1" t="s">
        <v>12</v>
      </c>
      <c r="I216" s="1">
        <v>4107.8</v>
      </c>
      <c r="J216" s="1" t="s">
        <v>8</v>
      </c>
    </row>
    <row r="217" spans="1:10" x14ac:dyDescent="0.3">
      <c r="A217" s="36">
        <v>46727</v>
      </c>
      <c r="B217" s="1" t="s">
        <v>27</v>
      </c>
      <c r="C217" s="1">
        <v>0.80400000000000005</v>
      </c>
      <c r="D217" s="1">
        <v>0.20200000000000001</v>
      </c>
      <c r="E217" s="1">
        <v>19.600000000000001</v>
      </c>
      <c r="F217" s="1">
        <v>26</v>
      </c>
      <c r="G217" s="1">
        <v>11</v>
      </c>
      <c r="H217" s="1" t="s">
        <v>12</v>
      </c>
      <c r="I217" s="1">
        <v>4942.7</v>
      </c>
      <c r="J217" s="1" t="s">
        <v>8</v>
      </c>
    </row>
    <row r="218" spans="1:10" x14ac:dyDescent="0.3">
      <c r="A218" s="36">
        <v>46734</v>
      </c>
      <c r="B218" s="1" t="s">
        <v>26</v>
      </c>
      <c r="C218" s="1">
        <v>0.32500000000000001</v>
      </c>
      <c r="D218" s="1">
        <v>0.13300000000000001</v>
      </c>
      <c r="E218" s="1">
        <v>95.1</v>
      </c>
      <c r="F218" s="1">
        <v>31.3</v>
      </c>
      <c r="G218" s="1">
        <v>9</v>
      </c>
      <c r="H218" s="1" t="s">
        <v>16</v>
      </c>
      <c r="I218" s="1">
        <v>2397.4</v>
      </c>
      <c r="J218" s="1" t="s">
        <v>10</v>
      </c>
    </row>
    <row r="219" spans="1:10" x14ac:dyDescent="0.3">
      <c r="A219" s="36">
        <v>46741</v>
      </c>
      <c r="B219" s="1" t="s">
        <v>28</v>
      </c>
      <c r="C219" s="1">
        <v>0.76</v>
      </c>
      <c r="D219" s="1">
        <v>0.53900000000000003</v>
      </c>
      <c r="E219" s="1">
        <v>17.5</v>
      </c>
      <c r="F219" s="1">
        <v>28</v>
      </c>
      <c r="G219" s="1">
        <v>8</v>
      </c>
      <c r="H219" s="1" t="s">
        <v>7</v>
      </c>
      <c r="I219" s="1">
        <v>4292.2</v>
      </c>
      <c r="J219" s="1" t="s">
        <v>8</v>
      </c>
    </row>
    <row r="220" spans="1:10" x14ac:dyDescent="0.3">
      <c r="A220" s="36">
        <v>46748</v>
      </c>
      <c r="B220" s="1" t="s">
        <v>30</v>
      </c>
      <c r="C220" s="1">
        <v>0.58699999999999997</v>
      </c>
      <c r="D220" s="1">
        <v>0.29499999999999998</v>
      </c>
      <c r="E220" s="1">
        <v>56.8</v>
      </c>
      <c r="F220" s="1">
        <v>30.2</v>
      </c>
      <c r="G220" s="1">
        <v>9</v>
      </c>
      <c r="H220" s="1" t="s">
        <v>12</v>
      </c>
      <c r="I220" s="1">
        <v>2962.5</v>
      </c>
      <c r="J220" s="1" t="s">
        <v>10</v>
      </c>
    </row>
    <row r="221" spans="1:10" x14ac:dyDescent="0.3">
      <c r="A221" s="36">
        <v>46755</v>
      </c>
      <c r="B221" s="1" t="s">
        <v>22</v>
      </c>
      <c r="C221" s="1">
        <v>0.47799999999999998</v>
      </c>
      <c r="D221" s="1">
        <v>0.371</v>
      </c>
      <c r="E221" s="1">
        <v>57.9</v>
      </c>
      <c r="F221" s="1">
        <v>26.4</v>
      </c>
      <c r="G221" s="1">
        <v>8</v>
      </c>
      <c r="H221" s="1" t="s">
        <v>12</v>
      </c>
      <c r="I221" s="1">
        <v>2902.9</v>
      </c>
      <c r="J221" s="1" t="s">
        <v>10</v>
      </c>
    </row>
    <row r="222" spans="1:10" x14ac:dyDescent="0.3">
      <c r="A222" s="36">
        <v>46762</v>
      </c>
      <c r="B222" s="1" t="s">
        <v>22</v>
      </c>
      <c r="C222" s="1">
        <v>0.29199999999999998</v>
      </c>
      <c r="D222" s="1">
        <v>0.58399999999999996</v>
      </c>
      <c r="E222" s="1">
        <v>49</v>
      </c>
      <c r="F222" s="1">
        <v>31</v>
      </c>
      <c r="G222" s="1">
        <v>1</v>
      </c>
      <c r="H222" s="1" t="s">
        <v>16</v>
      </c>
      <c r="I222" s="1">
        <v>1853.1</v>
      </c>
      <c r="J222" s="1" t="s">
        <v>10</v>
      </c>
    </row>
    <row r="223" spans="1:10" x14ac:dyDescent="0.3">
      <c r="A223" s="36">
        <v>46769</v>
      </c>
      <c r="B223" s="1" t="s">
        <v>18</v>
      </c>
      <c r="C223" s="1">
        <v>0.80600000000000005</v>
      </c>
      <c r="D223" s="1">
        <v>0.13300000000000001</v>
      </c>
      <c r="E223" s="1">
        <v>64.5</v>
      </c>
      <c r="F223" s="1">
        <v>32.4</v>
      </c>
      <c r="G223" s="1">
        <v>3</v>
      </c>
      <c r="H223" s="1" t="s">
        <v>16</v>
      </c>
      <c r="I223" s="1">
        <v>4071.4</v>
      </c>
      <c r="J223" s="1" t="s">
        <v>8</v>
      </c>
    </row>
    <row r="224" spans="1:10" x14ac:dyDescent="0.3">
      <c r="A224" s="36">
        <v>46776</v>
      </c>
      <c r="B224" s="1" t="s">
        <v>15</v>
      </c>
      <c r="C224" s="1">
        <v>0.31</v>
      </c>
      <c r="D224" s="1">
        <v>0.42399999999999999</v>
      </c>
      <c r="E224" s="1">
        <v>23</v>
      </c>
      <c r="F224" s="1">
        <v>22.2</v>
      </c>
      <c r="G224" s="1">
        <v>6</v>
      </c>
      <c r="H224" s="1" t="s">
        <v>7</v>
      </c>
      <c r="I224" s="1">
        <v>2742.4</v>
      </c>
      <c r="J224" s="1" t="s">
        <v>10</v>
      </c>
    </row>
    <row r="225" spans="1:10" x14ac:dyDescent="0.3">
      <c r="A225" s="36">
        <v>46783</v>
      </c>
      <c r="B225" s="1" t="s">
        <v>20</v>
      </c>
      <c r="C225" s="1">
        <v>0.41699999999999998</v>
      </c>
      <c r="D225" s="1">
        <v>0.13700000000000001</v>
      </c>
      <c r="E225" s="1">
        <v>55.3</v>
      </c>
      <c r="F225" s="1">
        <v>32.5</v>
      </c>
      <c r="G225" s="1">
        <v>11</v>
      </c>
      <c r="H225" s="1" t="s">
        <v>16</v>
      </c>
      <c r="I225" s="1">
        <v>2198.8000000000002</v>
      </c>
      <c r="J225" s="1" t="s">
        <v>10</v>
      </c>
    </row>
    <row r="226" spans="1:10" x14ac:dyDescent="0.3">
      <c r="A226" s="36">
        <v>46790</v>
      </c>
      <c r="B226" s="1" t="s">
        <v>26</v>
      </c>
      <c r="C226" s="1">
        <v>0.40300000000000002</v>
      </c>
      <c r="D226" s="1">
        <v>0.28799999999999998</v>
      </c>
      <c r="E226" s="1">
        <v>37.200000000000003</v>
      </c>
      <c r="F226" s="1">
        <v>28.1</v>
      </c>
      <c r="G226" s="1">
        <v>1</v>
      </c>
      <c r="H226" s="1" t="s">
        <v>7</v>
      </c>
      <c r="I226" s="1">
        <v>3002.1</v>
      </c>
      <c r="J226" s="1" t="s">
        <v>8</v>
      </c>
    </row>
    <row r="227" spans="1:10" x14ac:dyDescent="0.3">
      <c r="A227" s="36">
        <v>46797</v>
      </c>
      <c r="B227" s="1" t="s">
        <v>15</v>
      </c>
      <c r="C227" s="1">
        <v>0.81</v>
      </c>
      <c r="D227" s="1">
        <v>0.502</v>
      </c>
      <c r="E227" s="1">
        <v>66.2</v>
      </c>
      <c r="F227" s="1">
        <v>32.700000000000003</v>
      </c>
      <c r="G227" s="1">
        <v>0</v>
      </c>
      <c r="H227" s="1" t="s">
        <v>12</v>
      </c>
      <c r="I227" s="1">
        <v>4103.8999999999996</v>
      </c>
      <c r="J227" s="1" t="s">
        <v>8</v>
      </c>
    </row>
    <row r="228" spans="1:10" x14ac:dyDescent="0.3">
      <c r="A228" s="36">
        <v>46804</v>
      </c>
      <c r="B228" s="1" t="s">
        <v>25</v>
      </c>
      <c r="C228" s="1">
        <v>0.67100000000000004</v>
      </c>
      <c r="D228" s="1">
        <v>0.317</v>
      </c>
      <c r="E228" s="1">
        <v>14.1</v>
      </c>
      <c r="F228" s="1">
        <v>26.5</v>
      </c>
      <c r="G228" s="1">
        <v>2</v>
      </c>
      <c r="H228" s="1" t="s">
        <v>7</v>
      </c>
      <c r="I228" s="1">
        <v>4091.8</v>
      </c>
      <c r="J228" s="1" t="s">
        <v>8</v>
      </c>
    </row>
    <row r="229" spans="1:10" x14ac:dyDescent="0.3">
      <c r="A229" s="36">
        <v>46811</v>
      </c>
      <c r="B229" s="1" t="s">
        <v>21</v>
      </c>
      <c r="C229" s="1">
        <v>0.75800000000000001</v>
      </c>
      <c r="D229" s="1">
        <v>0.59899999999999998</v>
      </c>
      <c r="E229" s="1">
        <v>57.1</v>
      </c>
      <c r="F229" s="1">
        <v>25.7</v>
      </c>
      <c r="G229" s="1">
        <v>11</v>
      </c>
      <c r="H229" s="1" t="s">
        <v>7</v>
      </c>
      <c r="I229" s="1">
        <v>4935.2</v>
      </c>
      <c r="J229" s="1" t="s">
        <v>8</v>
      </c>
    </row>
    <row r="230" spans="1:10" x14ac:dyDescent="0.3">
      <c r="A230" s="36">
        <v>46818</v>
      </c>
      <c r="B230" s="1" t="s">
        <v>9</v>
      </c>
      <c r="C230" s="1">
        <v>0.375</v>
      </c>
      <c r="D230" s="1">
        <v>0.38</v>
      </c>
      <c r="E230" s="1">
        <v>18.5</v>
      </c>
      <c r="F230" s="1">
        <v>33.700000000000003</v>
      </c>
      <c r="G230" s="1">
        <v>3</v>
      </c>
      <c r="H230" s="1" t="s">
        <v>7</v>
      </c>
      <c r="I230" s="1">
        <v>1835.5</v>
      </c>
      <c r="J230" s="1" t="s">
        <v>10</v>
      </c>
    </row>
    <row r="231" spans="1:10" x14ac:dyDescent="0.3">
      <c r="A231" s="36">
        <v>46825</v>
      </c>
      <c r="B231" s="1" t="s">
        <v>18</v>
      </c>
      <c r="C231" s="1">
        <v>0.63700000000000001</v>
      </c>
      <c r="D231" s="1">
        <v>0.26100000000000001</v>
      </c>
      <c r="E231" s="1">
        <v>27.9</v>
      </c>
      <c r="F231" s="1">
        <v>23.8</v>
      </c>
      <c r="G231" s="1">
        <v>7</v>
      </c>
      <c r="H231" s="1" t="s">
        <v>12</v>
      </c>
      <c r="I231" s="1">
        <v>4432</v>
      </c>
      <c r="J231" s="1" t="s">
        <v>8</v>
      </c>
    </row>
    <row r="232" spans="1:10" x14ac:dyDescent="0.3">
      <c r="A232" s="36">
        <v>46832</v>
      </c>
      <c r="B232" s="1" t="s">
        <v>6</v>
      </c>
      <c r="C232" s="1">
        <v>0.6</v>
      </c>
      <c r="D232" s="1">
        <v>0.21</v>
      </c>
      <c r="E232" s="1">
        <v>21.9</v>
      </c>
      <c r="F232" s="1">
        <v>32.700000000000003</v>
      </c>
      <c r="G232" s="1">
        <v>5</v>
      </c>
      <c r="H232" s="1" t="s">
        <v>16</v>
      </c>
      <c r="I232" s="1">
        <v>3329.4</v>
      </c>
      <c r="J232" s="1" t="s">
        <v>8</v>
      </c>
    </row>
    <row r="233" spans="1:10" x14ac:dyDescent="0.3">
      <c r="A233" s="36">
        <v>46839</v>
      </c>
      <c r="B233" s="1" t="s">
        <v>27</v>
      </c>
      <c r="C233" s="1">
        <v>0.78300000000000003</v>
      </c>
      <c r="D233" s="1">
        <v>0.27500000000000002</v>
      </c>
      <c r="E233" s="1">
        <v>18.3</v>
      </c>
      <c r="F233" s="1">
        <v>27.3</v>
      </c>
      <c r="G233" s="1">
        <v>10</v>
      </c>
      <c r="H233" s="1" t="s">
        <v>12</v>
      </c>
      <c r="I233" s="1">
        <v>4727.5</v>
      </c>
      <c r="J233" s="1" t="s">
        <v>8</v>
      </c>
    </row>
    <row r="234" spans="1:10" x14ac:dyDescent="0.3">
      <c r="A234" s="36">
        <v>46846</v>
      </c>
      <c r="B234" s="1" t="s">
        <v>6</v>
      </c>
      <c r="C234" s="1">
        <v>0.83399999999999996</v>
      </c>
      <c r="D234" s="1">
        <v>0.28599999999999998</v>
      </c>
      <c r="E234" s="1">
        <v>82.6</v>
      </c>
      <c r="F234" s="1">
        <v>27.7</v>
      </c>
      <c r="G234" s="1">
        <v>1</v>
      </c>
      <c r="H234" s="1" t="s">
        <v>16</v>
      </c>
      <c r="I234" s="1">
        <v>4559.7</v>
      </c>
      <c r="J234" s="1" t="s">
        <v>8</v>
      </c>
    </row>
    <row r="235" spans="1:10" x14ac:dyDescent="0.3">
      <c r="A235" s="36">
        <v>46853</v>
      </c>
      <c r="B235" s="1" t="s">
        <v>20</v>
      </c>
      <c r="C235" s="1">
        <v>0.20899999999999999</v>
      </c>
      <c r="D235" s="1">
        <v>0.13400000000000001</v>
      </c>
      <c r="E235" s="1">
        <v>28.6</v>
      </c>
      <c r="F235" s="1">
        <v>24.6</v>
      </c>
      <c r="G235" s="1">
        <v>14</v>
      </c>
      <c r="H235" s="1" t="s">
        <v>7</v>
      </c>
      <c r="I235" s="1">
        <v>2453.9</v>
      </c>
      <c r="J235" s="1" t="s">
        <v>10</v>
      </c>
    </row>
    <row r="236" spans="1:10" x14ac:dyDescent="0.3">
      <c r="A236" s="36">
        <v>46860</v>
      </c>
      <c r="B236" s="1" t="s">
        <v>15</v>
      </c>
      <c r="C236" s="1">
        <v>0.67200000000000004</v>
      </c>
      <c r="D236" s="1">
        <v>0.28499999999999998</v>
      </c>
      <c r="E236" s="1">
        <v>92.7</v>
      </c>
      <c r="F236" s="1">
        <v>28.6</v>
      </c>
      <c r="G236" s="1">
        <v>8</v>
      </c>
      <c r="H236" s="1" t="s">
        <v>7</v>
      </c>
      <c r="I236" s="1">
        <v>4666.2</v>
      </c>
      <c r="J236" s="1" t="s">
        <v>8</v>
      </c>
    </row>
    <row r="237" spans="1:10" x14ac:dyDescent="0.3">
      <c r="A237" s="36">
        <v>46867</v>
      </c>
      <c r="B237" s="1" t="s">
        <v>6</v>
      </c>
      <c r="C237" s="1">
        <v>0.23599999999999999</v>
      </c>
      <c r="D237" s="1">
        <v>0.33200000000000002</v>
      </c>
      <c r="E237" s="1">
        <v>97</v>
      </c>
      <c r="F237" s="1">
        <v>24.9</v>
      </c>
      <c r="G237" s="1">
        <v>13</v>
      </c>
      <c r="H237" s="1" t="s">
        <v>7</v>
      </c>
      <c r="I237" s="1">
        <v>2192.6</v>
      </c>
      <c r="J237" s="1" t="s">
        <v>10</v>
      </c>
    </row>
    <row r="238" spans="1:10" x14ac:dyDescent="0.3">
      <c r="A238" s="36">
        <v>46874</v>
      </c>
      <c r="B238" s="1" t="s">
        <v>19</v>
      </c>
      <c r="C238" s="1">
        <v>0.58399999999999996</v>
      </c>
      <c r="D238" s="1">
        <v>0.46100000000000002</v>
      </c>
      <c r="E238" s="1">
        <v>57.1</v>
      </c>
      <c r="F238" s="1">
        <v>20.6</v>
      </c>
      <c r="G238" s="1">
        <v>1</v>
      </c>
      <c r="H238" s="1" t="s">
        <v>7</v>
      </c>
      <c r="I238" s="1">
        <v>4046.1</v>
      </c>
      <c r="J238" s="1" t="s">
        <v>8</v>
      </c>
    </row>
    <row r="239" spans="1:10" x14ac:dyDescent="0.3">
      <c r="A239" s="36">
        <v>46881</v>
      </c>
      <c r="B239" s="1" t="s">
        <v>9</v>
      </c>
      <c r="C239" s="1">
        <v>0.40100000000000002</v>
      </c>
      <c r="D239" s="1">
        <v>0.42799999999999999</v>
      </c>
      <c r="E239" s="1">
        <v>14.3</v>
      </c>
      <c r="F239" s="1">
        <v>24.1</v>
      </c>
      <c r="G239" s="1">
        <v>12</v>
      </c>
      <c r="H239" s="1" t="s">
        <v>7</v>
      </c>
      <c r="I239" s="1">
        <v>3103.7</v>
      </c>
      <c r="J239" s="1" t="s">
        <v>8</v>
      </c>
    </row>
    <row r="240" spans="1:10" x14ac:dyDescent="0.3">
      <c r="A240" s="36">
        <v>46888</v>
      </c>
      <c r="B240" s="1" t="s">
        <v>11</v>
      </c>
      <c r="C240" s="1">
        <v>0.41499999999999998</v>
      </c>
      <c r="D240" s="1">
        <v>0.45400000000000001</v>
      </c>
      <c r="E240" s="1">
        <v>37.5</v>
      </c>
      <c r="F240" s="1">
        <v>20.100000000000001</v>
      </c>
      <c r="G240" s="1">
        <v>14</v>
      </c>
      <c r="H240" s="1" t="s">
        <v>16</v>
      </c>
      <c r="I240" s="1">
        <v>3862</v>
      </c>
      <c r="J240" s="1" t="s">
        <v>8</v>
      </c>
    </row>
    <row r="241" spans="1:10" x14ac:dyDescent="0.3">
      <c r="A241" s="36">
        <v>46895</v>
      </c>
      <c r="B241" s="1" t="s">
        <v>11</v>
      </c>
      <c r="C241" s="1">
        <v>0.44700000000000001</v>
      </c>
      <c r="D241" s="1">
        <v>0.104</v>
      </c>
      <c r="E241" s="1">
        <v>79.8</v>
      </c>
      <c r="F241" s="1">
        <v>34.700000000000003</v>
      </c>
      <c r="G241" s="1">
        <v>11</v>
      </c>
      <c r="H241" s="1" t="s">
        <v>16</v>
      </c>
      <c r="I241" s="1">
        <v>2080.4</v>
      </c>
      <c r="J241" s="1" t="s">
        <v>10</v>
      </c>
    </row>
    <row r="242" spans="1:10" x14ac:dyDescent="0.3">
      <c r="A242" s="36">
        <v>46902</v>
      </c>
      <c r="B242" s="1" t="s">
        <v>20</v>
      </c>
      <c r="C242" s="1">
        <v>0.63500000000000001</v>
      </c>
      <c r="D242" s="1">
        <v>0.20899999999999999</v>
      </c>
      <c r="E242" s="1">
        <v>36.700000000000003</v>
      </c>
      <c r="F242" s="1">
        <v>34.5</v>
      </c>
      <c r="G242" s="1">
        <v>4</v>
      </c>
      <c r="H242" s="1" t="s">
        <v>7</v>
      </c>
      <c r="I242" s="1">
        <v>3186.3</v>
      </c>
      <c r="J242" s="1" t="s">
        <v>8</v>
      </c>
    </row>
    <row r="243" spans="1:10" x14ac:dyDescent="0.3">
      <c r="A243" s="36">
        <v>46909</v>
      </c>
      <c r="B243" s="1" t="s">
        <v>25</v>
      </c>
      <c r="C243" s="1">
        <v>0.434</v>
      </c>
      <c r="D243" s="1">
        <v>0.43099999999999999</v>
      </c>
      <c r="E243" s="1">
        <v>8.6999999999999993</v>
      </c>
      <c r="F243" s="1">
        <v>25.9</v>
      </c>
      <c r="G243" s="1">
        <v>11</v>
      </c>
      <c r="H243" s="1" t="s">
        <v>12</v>
      </c>
      <c r="I243" s="1">
        <v>3182.2</v>
      </c>
      <c r="J243" s="1" t="s">
        <v>8</v>
      </c>
    </row>
    <row r="244" spans="1:10" x14ac:dyDescent="0.3">
      <c r="A244" s="36">
        <v>46916</v>
      </c>
      <c r="B244" s="1" t="s">
        <v>30</v>
      </c>
      <c r="C244" s="1">
        <v>0.71299999999999997</v>
      </c>
      <c r="D244" s="1">
        <v>0.34200000000000003</v>
      </c>
      <c r="E244" s="1">
        <v>55.7</v>
      </c>
      <c r="F244" s="1">
        <v>30.9</v>
      </c>
      <c r="G244" s="1">
        <v>3</v>
      </c>
      <c r="H244" s="1" t="s">
        <v>12</v>
      </c>
      <c r="I244" s="1">
        <v>4335.8999999999996</v>
      </c>
      <c r="J244" s="1" t="s">
        <v>8</v>
      </c>
    </row>
    <row r="245" spans="1:10" x14ac:dyDescent="0.3">
      <c r="A245" s="36">
        <v>46923</v>
      </c>
      <c r="B245" s="1" t="s">
        <v>15</v>
      </c>
      <c r="C245" s="1">
        <v>0.48299999999999998</v>
      </c>
      <c r="D245" s="1">
        <v>0.10299999999999999</v>
      </c>
      <c r="E245" s="1">
        <v>84.5</v>
      </c>
      <c r="F245" s="1">
        <v>25.2</v>
      </c>
      <c r="G245" s="1">
        <v>12</v>
      </c>
      <c r="H245" s="1" t="s">
        <v>7</v>
      </c>
      <c r="I245" s="1">
        <v>3627.6</v>
      </c>
      <c r="J245" s="1" t="s">
        <v>8</v>
      </c>
    </row>
    <row r="246" spans="1:10" x14ac:dyDescent="0.3">
      <c r="A246" s="36">
        <v>46930</v>
      </c>
      <c r="B246" s="1" t="s">
        <v>6</v>
      </c>
      <c r="C246" s="1">
        <v>0.248</v>
      </c>
      <c r="D246" s="1">
        <v>0.502</v>
      </c>
      <c r="E246" s="1">
        <v>79.599999999999994</v>
      </c>
      <c r="F246" s="1">
        <v>30.1</v>
      </c>
      <c r="G246" s="1">
        <v>6</v>
      </c>
      <c r="H246" s="1" t="s">
        <v>16</v>
      </c>
      <c r="I246" s="1">
        <v>1975.1</v>
      </c>
      <c r="J246" s="1" t="s">
        <v>10</v>
      </c>
    </row>
    <row r="247" spans="1:10" x14ac:dyDescent="0.3">
      <c r="A247" s="36">
        <v>46937</v>
      </c>
      <c r="B247" s="1" t="s">
        <v>9</v>
      </c>
      <c r="C247" s="1">
        <v>0.749</v>
      </c>
      <c r="D247" s="1">
        <v>0.48599999999999999</v>
      </c>
      <c r="E247" s="1">
        <v>17.5</v>
      </c>
      <c r="F247" s="1">
        <v>32.1</v>
      </c>
      <c r="G247" s="1">
        <v>7</v>
      </c>
      <c r="H247" s="1" t="s">
        <v>12</v>
      </c>
      <c r="I247" s="1">
        <v>3907.1</v>
      </c>
      <c r="J247" s="1" t="s">
        <v>8</v>
      </c>
    </row>
    <row r="248" spans="1:10" x14ac:dyDescent="0.3">
      <c r="A248" s="36">
        <v>46944</v>
      </c>
      <c r="B248" s="1" t="s">
        <v>31</v>
      </c>
      <c r="C248" s="1">
        <v>0.4</v>
      </c>
      <c r="D248" s="1">
        <v>0.374</v>
      </c>
      <c r="E248" s="1">
        <v>67.3</v>
      </c>
      <c r="F248" s="1">
        <v>34.200000000000003</v>
      </c>
      <c r="G248" s="1">
        <v>4</v>
      </c>
      <c r="H248" s="1" t="s">
        <v>12</v>
      </c>
      <c r="I248" s="1">
        <v>2200.6</v>
      </c>
      <c r="J248" s="1" t="s">
        <v>10</v>
      </c>
    </row>
    <row r="249" spans="1:10" x14ac:dyDescent="0.3">
      <c r="A249" s="36">
        <v>46951</v>
      </c>
      <c r="B249" s="1" t="s">
        <v>28</v>
      </c>
      <c r="C249" s="1">
        <v>0.503</v>
      </c>
      <c r="D249" s="1">
        <v>0.13300000000000001</v>
      </c>
      <c r="E249" s="1">
        <v>22.1</v>
      </c>
      <c r="F249" s="1">
        <v>26</v>
      </c>
      <c r="G249" s="1">
        <v>9</v>
      </c>
      <c r="H249" s="1" t="s">
        <v>12</v>
      </c>
      <c r="I249" s="1">
        <v>3198.4</v>
      </c>
      <c r="J249" s="1" t="s">
        <v>8</v>
      </c>
    </row>
    <row r="250" spans="1:10" x14ac:dyDescent="0.3">
      <c r="A250" s="36">
        <v>46958</v>
      </c>
      <c r="B250" s="1" t="s">
        <v>29</v>
      </c>
      <c r="C250" s="1">
        <v>0.68</v>
      </c>
      <c r="D250" s="1">
        <v>0.48299999999999998</v>
      </c>
      <c r="E250" s="1">
        <v>21.8</v>
      </c>
      <c r="F250" s="1">
        <v>31.7</v>
      </c>
      <c r="G250" s="1">
        <v>13</v>
      </c>
      <c r="H250" s="1" t="s">
        <v>7</v>
      </c>
      <c r="I250" s="1">
        <v>3983.7</v>
      </c>
      <c r="J250" s="1" t="s">
        <v>8</v>
      </c>
    </row>
    <row r="251" spans="1:10" x14ac:dyDescent="0.3">
      <c r="A251" s="36">
        <v>46965</v>
      </c>
      <c r="B251" s="1" t="s">
        <v>18</v>
      </c>
      <c r="C251" s="1">
        <v>0.433</v>
      </c>
      <c r="D251" s="1">
        <v>0.39200000000000002</v>
      </c>
      <c r="E251" s="1">
        <v>87.4</v>
      </c>
      <c r="F251" s="1">
        <v>24</v>
      </c>
      <c r="G251" s="1">
        <v>13</v>
      </c>
      <c r="H251" s="1" t="s">
        <v>12</v>
      </c>
      <c r="I251" s="1">
        <v>3610.4</v>
      </c>
      <c r="J251" s="1" t="s">
        <v>8</v>
      </c>
    </row>
    <row r="252" spans="1:10" x14ac:dyDescent="0.3">
      <c r="A252" s="36">
        <v>46972</v>
      </c>
      <c r="B252" s="1" t="s">
        <v>25</v>
      </c>
      <c r="C252" s="1">
        <v>0.24</v>
      </c>
      <c r="D252" s="1">
        <v>0.49099999999999999</v>
      </c>
      <c r="E252" s="1">
        <v>25</v>
      </c>
      <c r="F252" s="1">
        <v>34.9</v>
      </c>
      <c r="G252" s="1">
        <v>4</v>
      </c>
      <c r="H252" s="1" t="s">
        <v>12</v>
      </c>
      <c r="I252" s="1">
        <v>1376</v>
      </c>
      <c r="J252" s="1" t="s">
        <v>10</v>
      </c>
    </row>
    <row r="253" spans="1:10" x14ac:dyDescent="0.3">
      <c r="A253" s="36">
        <v>46979</v>
      </c>
      <c r="B253" s="1" t="s">
        <v>9</v>
      </c>
      <c r="C253" s="1">
        <v>0.46200000000000002</v>
      </c>
      <c r="D253" s="1">
        <v>0.47599999999999998</v>
      </c>
      <c r="E253" s="1">
        <v>26.3</v>
      </c>
      <c r="F253" s="1">
        <v>20.399999999999999</v>
      </c>
      <c r="G253" s="1">
        <v>1</v>
      </c>
      <c r="H253" s="1" t="s">
        <v>12</v>
      </c>
      <c r="I253" s="1">
        <v>3659.8</v>
      </c>
      <c r="J253" s="1" t="s">
        <v>8</v>
      </c>
    </row>
    <row r="254" spans="1:10" x14ac:dyDescent="0.3">
      <c r="A254" s="36">
        <v>46986</v>
      </c>
      <c r="B254" s="1" t="s">
        <v>23</v>
      </c>
      <c r="C254" s="1">
        <v>0.86099999999999999</v>
      </c>
      <c r="D254" s="1">
        <v>0.502</v>
      </c>
      <c r="E254" s="1">
        <v>0.1</v>
      </c>
      <c r="F254" s="1">
        <v>29.1</v>
      </c>
      <c r="G254" s="1">
        <v>7</v>
      </c>
      <c r="H254" s="1" t="s">
        <v>12</v>
      </c>
      <c r="I254" s="1">
        <v>4833.8999999999996</v>
      </c>
      <c r="J254" s="1" t="s">
        <v>8</v>
      </c>
    </row>
    <row r="255" spans="1:10" x14ac:dyDescent="0.3">
      <c r="A255" s="36">
        <v>46993</v>
      </c>
      <c r="B255" s="1" t="s">
        <v>30</v>
      </c>
      <c r="C255" s="1">
        <v>0.64900000000000002</v>
      </c>
      <c r="D255" s="1">
        <v>0.35899999999999999</v>
      </c>
      <c r="E255" s="1">
        <v>87.1</v>
      </c>
      <c r="F255" s="1">
        <v>29.9</v>
      </c>
      <c r="G255" s="1">
        <v>13</v>
      </c>
      <c r="H255" s="1" t="s">
        <v>16</v>
      </c>
      <c r="I255" s="1">
        <v>4297</v>
      </c>
      <c r="J255" s="1" t="s">
        <v>8</v>
      </c>
    </row>
    <row r="256" spans="1:10" x14ac:dyDescent="0.3">
      <c r="A256" s="36">
        <v>47000</v>
      </c>
      <c r="B256" s="1" t="s">
        <v>26</v>
      </c>
      <c r="C256" s="1">
        <v>0.67</v>
      </c>
      <c r="D256" s="1">
        <v>0.17</v>
      </c>
      <c r="E256" s="1">
        <v>79.3</v>
      </c>
      <c r="F256" s="1">
        <v>30.3</v>
      </c>
      <c r="G256" s="1">
        <v>1</v>
      </c>
      <c r="H256" s="1" t="s">
        <v>7</v>
      </c>
      <c r="I256" s="1">
        <v>3714.8</v>
      </c>
      <c r="J256" s="1" t="s">
        <v>8</v>
      </c>
    </row>
    <row r="257" spans="1:10" x14ac:dyDescent="0.3">
      <c r="A257" s="36">
        <v>47007</v>
      </c>
      <c r="B257" s="1" t="s">
        <v>24</v>
      </c>
      <c r="C257" s="1">
        <v>0.64300000000000002</v>
      </c>
      <c r="D257" s="1">
        <v>0.436</v>
      </c>
      <c r="E257" s="1">
        <v>62.7</v>
      </c>
      <c r="F257" s="1">
        <v>21.8</v>
      </c>
      <c r="G257" s="1">
        <v>9</v>
      </c>
      <c r="H257" s="1" t="s">
        <v>7</v>
      </c>
      <c r="I257" s="1">
        <v>4850</v>
      </c>
      <c r="J257" s="1" t="s">
        <v>8</v>
      </c>
    </row>
    <row r="258" spans="1:10" x14ac:dyDescent="0.3">
      <c r="A258" s="36">
        <v>47014</v>
      </c>
      <c r="B258" s="1" t="s">
        <v>24</v>
      </c>
      <c r="C258" s="1">
        <v>0.33900000000000002</v>
      </c>
      <c r="D258" s="1">
        <v>0.41</v>
      </c>
      <c r="E258" s="1">
        <v>75</v>
      </c>
      <c r="F258" s="1">
        <v>34.1</v>
      </c>
      <c r="G258" s="1">
        <v>11</v>
      </c>
      <c r="H258" s="1" t="s">
        <v>16</v>
      </c>
      <c r="I258" s="1">
        <v>1886.7</v>
      </c>
      <c r="J258" s="1" t="s">
        <v>10</v>
      </c>
    </row>
    <row r="259" spans="1:10" x14ac:dyDescent="0.3">
      <c r="A259" s="36">
        <v>47021</v>
      </c>
      <c r="B259" s="1" t="s">
        <v>20</v>
      </c>
      <c r="C259" s="1">
        <v>0.49299999999999999</v>
      </c>
      <c r="D259" s="1">
        <v>0.47099999999999997</v>
      </c>
      <c r="E259" s="1">
        <v>15.2</v>
      </c>
      <c r="F259" s="1">
        <v>22.7</v>
      </c>
      <c r="G259" s="1">
        <v>5</v>
      </c>
      <c r="H259" s="1" t="s">
        <v>16</v>
      </c>
      <c r="I259" s="1">
        <v>3594.8</v>
      </c>
      <c r="J259" s="1" t="s">
        <v>8</v>
      </c>
    </row>
    <row r="260" spans="1:10" x14ac:dyDescent="0.3">
      <c r="A260" s="36">
        <v>47028</v>
      </c>
      <c r="B260" s="1" t="s">
        <v>21</v>
      </c>
      <c r="C260" s="1">
        <v>0.72599999999999998</v>
      </c>
      <c r="D260" s="1">
        <v>0.185</v>
      </c>
      <c r="E260" s="1">
        <v>45.8</v>
      </c>
      <c r="F260" s="1">
        <v>29.3</v>
      </c>
      <c r="G260" s="1">
        <v>7</v>
      </c>
      <c r="H260" s="1" t="s">
        <v>7</v>
      </c>
      <c r="I260" s="1">
        <v>3796.6</v>
      </c>
      <c r="J260" s="1" t="s">
        <v>8</v>
      </c>
    </row>
    <row r="261" spans="1:10" x14ac:dyDescent="0.3">
      <c r="A261" s="36">
        <v>47035</v>
      </c>
      <c r="B261" s="1" t="s">
        <v>18</v>
      </c>
      <c r="C261" s="1">
        <v>0.27100000000000002</v>
      </c>
      <c r="D261" s="1">
        <v>0.19700000000000001</v>
      </c>
      <c r="E261" s="1">
        <v>35.1</v>
      </c>
      <c r="F261" s="1">
        <v>23.3</v>
      </c>
      <c r="G261" s="1">
        <v>5</v>
      </c>
      <c r="H261" s="1" t="s">
        <v>12</v>
      </c>
      <c r="I261" s="1">
        <v>2588.5</v>
      </c>
      <c r="J261" s="1" t="s">
        <v>10</v>
      </c>
    </row>
    <row r="262" spans="1:10" x14ac:dyDescent="0.3">
      <c r="A262" s="36">
        <v>47042</v>
      </c>
      <c r="B262" s="1" t="s">
        <v>20</v>
      </c>
      <c r="C262" s="1">
        <v>0.39400000000000002</v>
      </c>
      <c r="D262" s="1">
        <v>0.54500000000000004</v>
      </c>
      <c r="E262" s="1">
        <v>9.4</v>
      </c>
      <c r="F262" s="1">
        <v>24.6</v>
      </c>
      <c r="G262" s="1">
        <v>3</v>
      </c>
      <c r="H262" s="1" t="s">
        <v>12</v>
      </c>
      <c r="I262" s="1">
        <v>3037.3</v>
      </c>
      <c r="J262" s="1" t="s">
        <v>8</v>
      </c>
    </row>
    <row r="263" spans="1:10" x14ac:dyDescent="0.3">
      <c r="A263" s="36">
        <v>47049</v>
      </c>
      <c r="B263" s="1" t="s">
        <v>6</v>
      </c>
      <c r="C263" s="1">
        <v>0.39300000000000002</v>
      </c>
      <c r="D263" s="1">
        <v>0.47499999999999998</v>
      </c>
      <c r="E263" s="1">
        <v>48.6</v>
      </c>
      <c r="F263" s="1">
        <v>28.2</v>
      </c>
      <c r="G263" s="1">
        <v>12</v>
      </c>
      <c r="H263" s="1" t="s">
        <v>7</v>
      </c>
      <c r="I263" s="1">
        <v>3187</v>
      </c>
      <c r="J263" s="1" t="s">
        <v>8</v>
      </c>
    </row>
    <row r="264" spans="1:10" x14ac:dyDescent="0.3">
      <c r="A264" s="36">
        <v>47056</v>
      </c>
      <c r="B264" s="1" t="s">
        <v>6</v>
      </c>
      <c r="C264" s="1">
        <v>0.502</v>
      </c>
      <c r="D264" s="1">
        <v>0.55400000000000005</v>
      </c>
      <c r="E264" s="1">
        <v>92.1</v>
      </c>
      <c r="F264" s="1">
        <v>26.3</v>
      </c>
      <c r="G264" s="1">
        <v>3</v>
      </c>
      <c r="H264" s="1" t="s">
        <v>12</v>
      </c>
      <c r="I264" s="1">
        <v>3121.9</v>
      </c>
      <c r="J264" s="1" t="s">
        <v>8</v>
      </c>
    </row>
    <row r="265" spans="1:10" x14ac:dyDescent="0.3">
      <c r="A265" s="36">
        <v>47063</v>
      </c>
      <c r="B265" s="1" t="s">
        <v>15</v>
      </c>
      <c r="C265" s="1">
        <v>0.88600000000000001</v>
      </c>
      <c r="D265" s="1">
        <v>0.47899999999999998</v>
      </c>
      <c r="E265" s="1">
        <v>4</v>
      </c>
      <c r="F265" s="1">
        <v>22.4</v>
      </c>
      <c r="G265" s="1">
        <v>5</v>
      </c>
      <c r="H265" s="1" t="s">
        <v>16</v>
      </c>
      <c r="I265" s="1">
        <v>6378.4</v>
      </c>
      <c r="J265" s="1" t="s">
        <v>14</v>
      </c>
    </row>
    <row r="266" spans="1:10" x14ac:dyDescent="0.3">
      <c r="A266" s="36">
        <v>47070</v>
      </c>
      <c r="B266" s="1" t="s">
        <v>25</v>
      </c>
      <c r="C266" s="1">
        <v>0.247</v>
      </c>
      <c r="D266" s="1">
        <v>0.39900000000000002</v>
      </c>
      <c r="E266" s="1">
        <v>29.1</v>
      </c>
      <c r="F266" s="1">
        <v>22.6</v>
      </c>
      <c r="G266" s="1">
        <v>13</v>
      </c>
      <c r="H266" s="1" t="s">
        <v>12</v>
      </c>
      <c r="I266" s="1">
        <v>2588.6</v>
      </c>
      <c r="J266" s="1" t="s">
        <v>10</v>
      </c>
    </row>
    <row r="267" spans="1:10" x14ac:dyDescent="0.3">
      <c r="A267" s="36">
        <v>47077</v>
      </c>
      <c r="B267" s="1" t="s">
        <v>18</v>
      </c>
      <c r="C267" s="1">
        <v>0.56299999999999994</v>
      </c>
      <c r="D267" s="1">
        <v>0.42699999999999999</v>
      </c>
      <c r="E267" s="1">
        <v>20.8</v>
      </c>
      <c r="F267" s="1">
        <v>26.3</v>
      </c>
      <c r="G267" s="1">
        <v>14</v>
      </c>
      <c r="H267" s="1" t="s">
        <v>12</v>
      </c>
      <c r="I267" s="1">
        <v>3798.3</v>
      </c>
      <c r="J267" s="1" t="s">
        <v>8</v>
      </c>
    </row>
    <row r="268" spans="1:10" x14ac:dyDescent="0.3">
      <c r="A268" s="36">
        <v>47084</v>
      </c>
      <c r="B268" s="1" t="s">
        <v>18</v>
      </c>
      <c r="C268" s="1">
        <v>0.32600000000000001</v>
      </c>
      <c r="D268" s="1">
        <v>0.54500000000000004</v>
      </c>
      <c r="E268" s="1">
        <v>23.8</v>
      </c>
      <c r="F268" s="1">
        <v>31.4</v>
      </c>
      <c r="G268" s="1">
        <v>12</v>
      </c>
      <c r="H268" s="1" t="s">
        <v>12</v>
      </c>
      <c r="I268" s="1">
        <v>1812.1</v>
      </c>
      <c r="J268" s="1" t="s">
        <v>10</v>
      </c>
    </row>
    <row r="269" spans="1:10" x14ac:dyDescent="0.3">
      <c r="A269" s="36">
        <v>47091</v>
      </c>
      <c r="B269" s="1" t="s">
        <v>27</v>
      </c>
      <c r="C269" s="1">
        <v>0.879</v>
      </c>
      <c r="D269" s="1">
        <v>0.38900000000000001</v>
      </c>
      <c r="E269" s="1">
        <v>90.8</v>
      </c>
      <c r="F269" s="1">
        <v>33.5</v>
      </c>
      <c r="G269" s="1">
        <v>3</v>
      </c>
      <c r="H269" s="1" t="s">
        <v>7</v>
      </c>
      <c r="I269" s="1">
        <v>4639.3999999999996</v>
      </c>
      <c r="J269" s="1" t="s">
        <v>8</v>
      </c>
    </row>
    <row r="270" spans="1:10" x14ac:dyDescent="0.3">
      <c r="A270" s="36">
        <v>47098</v>
      </c>
      <c r="B270" s="1" t="s">
        <v>23</v>
      </c>
      <c r="C270" s="1">
        <v>0.27900000000000003</v>
      </c>
      <c r="D270" s="1">
        <v>0.41599999999999998</v>
      </c>
      <c r="E270" s="1">
        <v>46.8</v>
      </c>
      <c r="F270" s="1">
        <v>21.3</v>
      </c>
      <c r="G270" s="1">
        <v>7</v>
      </c>
      <c r="H270" s="1" t="s">
        <v>16</v>
      </c>
      <c r="I270" s="1">
        <v>2906.9</v>
      </c>
      <c r="J270" s="1" t="s">
        <v>10</v>
      </c>
    </row>
    <row r="271" spans="1:10" x14ac:dyDescent="0.3">
      <c r="A271" s="36">
        <v>47105</v>
      </c>
      <c r="B271" s="1" t="s">
        <v>25</v>
      </c>
      <c r="C271" s="1">
        <v>0.48299999999999998</v>
      </c>
      <c r="D271" s="1">
        <v>0.17799999999999999</v>
      </c>
      <c r="E271" s="1">
        <v>46.6</v>
      </c>
      <c r="F271" s="1">
        <v>25.9</v>
      </c>
      <c r="G271" s="1">
        <v>8</v>
      </c>
      <c r="H271" s="1" t="s">
        <v>12</v>
      </c>
      <c r="I271" s="1">
        <v>3606.2</v>
      </c>
      <c r="J271" s="1" t="s">
        <v>8</v>
      </c>
    </row>
    <row r="272" spans="1:10" x14ac:dyDescent="0.3">
      <c r="A272" s="36">
        <v>47112</v>
      </c>
      <c r="B272" s="1" t="s">
        <v>28</v>
      </c>
      <c r="C272" s="1">
        <v>0.71699999999999997</v>
      </c>
      <c r="D272" s="1">
        <v>0.33700000000000002</v>
      </c>
      <c r="E272" s="1">
        <v>76.099999999999994</v>
      </c>
      <c r="F272" s="1">
        <v>21.5</v>
      </c>
      <c r="G272" s="1">
        <v>0</v>
      </c>
      <c r="H272" s="1" t="s">
        <v>7</v>
      </c>
      <c r="I272" s="1">
        <v>4641.5</v>
      </c>
      <c r="J272" s="1" t="s">
        <v>8</v>
      </c>
    </row>
    <row r="273" spans="1:10" x14ac:dyDescent="0.3">
      <c r="A273" s="36">
        <v>47119</v>
      </c>
      <c r="B273" s="1" t="s">
        <v>17</v>
      </c>
      <c r="C273" s="1">
        <v>0.69299999999999995</v>
      </c>
      <c r="D273" s="1">
        <v>0.45800000000000002</v>
      </c>
      <c r="E273" s="1">
        <v>15.4</v>
      </c>
      <c r="F273" s="1">
        <v>20.2</v>
      </c>
      <c r="G273" s="1">
        <v>12</v>
      </c>
      <c r="H273" s="1" t="s">
        <v>12</v>
      </c>
      <c r="I273" s="1">
        <v>5367</v>
      </c>
      <c r="J273" s="1" t="s">
        <v>8</v>
      </c>
    </row>
    <row r="274" spans="1:10" x14ac:dyDescent="0.3">
      <c r="A274" s="36">
        <v>47126</v>
      </c>
      <c r="B274" s="1" t="s">
        <v>25</v>
      </c>
      <c r="C274" s="1">
        <v>0.496</v>
      </c>
      <c r="D274" s="1">
        <v>0.23499999999999999</v>
      </c>
      <c r="E274" s="1">
        <v>48.7</v>
      </c>
      <c r="F274" s="1">
        <v>29.9</v>
      </c>
      <c r="G274" s="1">
        <v>3</v>
      </c>
      <c r="H274" s="1" t="s">
        <v>16</v>
      </c>
      <c r="I274" s="1">
        <v>3098.4</v>
      </c>
      <c r="J274" s="1" t="s">
        <v>8</v>
      </c>
    </row>
    <row r="275" spans="1:10" x14ac:dyDescent="0.3">
      <c r="A275" s="36">
        <v>47133</v>
      </c>
      <c r="B275" s="1" t="s">
        <v>9</v>
      </c>
      <c r="C275" s="1">
        <v>0.443</v>
      </c>
      <c r="D275" s="1">
        <v>0.20100000000000001</v>
      </c>
      <c r="E275" s="1">
        <v>43</v>
      </c>
      <c r="F275" s="1">
        <v>29</v>
      </c>
      <c r="G275" s="1">
        <v>3</v>
      </c>
      <c r="H275" s="1" t="s">
        <v>12</v>
      </c>
      <c r="I275" s="1">
        <v>2997.5</v>
      </c>
      <c r="J275" s="1" t="s">
        <v>10</v>
      </c>
    </row>
    <row r="276" spans="1:10" x14ac:dyDescent="0.3">
      <c r="A276" s="36">
        <v>47140</v>
      </c>
      <c r="B276" s="1" t="s">
        <v>13</v>
      </c>
      <c r="C276" s="1">
        <v>0.47799999999999998</v>
      </c>
      <c r="D276" s="1">
        <v>0.25700000000000001</v>
      </c>
      <c r="E276" s="1">
        <v>59.7</v>
      </c>
      <c r="F276" s="1">
        <v>22.4</v>
      </c>
      <c r="G276" s="1">
        <v>1</v>
      </c>
      <c r="H276" s="1" t="s">
        <v>16</v>
      </c>
      <c r="I276" s="1">
        <v>3583.7</v>
      </c>
      <c r="J276" s="1" t="s">
        <v>8</v>
      </c>
    </row>
    <row r="277" spans="1:10" x14ac:dyDescent="0.3">
      <c r="A277" s="36">
        <v>47147</v>
      </c>
      <c r="B277" s="1" t="s">
        <v>29</v>
      </c>
      <c r="C277" s="1">
        <v>0.38500000000000001</v>
      </c>
      <c r="D277" s="1">
        <v>0.221</v>
      </c>
      <c r="E277" s="1">
        <v>100</v>
      </c>
      <c r="F277" s="1">
        <v>23.5</v>
      </c>
      <c r="G277" s="1">
        <v>5</v>
      </c>
      <c r="H277" s="1" t="s">
        <v>12</v>
      </c>
      <c r="I277" s="1">
        <v>2796.6</v>
      </c>
      <c r="J277" s="1" t="s">
        <v>10</v>
      </c>
    </row>
    <row r="278" spans="1:10" x14ac:dyDescent="0.3">
      <c r="A278" s="36">
        <v>47154</v>
      </c>
      <c r="B278" s="1" t="s">
        <v>23</v>
      </c>
      <c r="C278" s="1">
        <v>0.34399999999999997</v>
      </c>
      <c r="D278" s="1">
        <v>0.20699999999999999</v>
      </c>
      <c r="E278" s="1">
        <v>76.900000000000006</v>
      </c>
      <c r="F278" s="1">
        <v>20.399999999999999</v>
      </c>
      <c r="G278" s="1">
        <v>2</v>
      </c>
      <c r="H278" s="1" t="s">
        <v>16</v>
      </c>
      <c r="I278" s="1">
        <v>3201.8</v>
      </c>
      <c r="J278" s="1" t="s">
        <v>8</v>
      </c>
    </row>
    <row r="279" spans="1:10" x14ac:dyDescent="0.3">
      <c r="A279" s="36">
        <v>47161</v>
      </c>
      <c r="B279" s="1" t="s">
        <v>29</v>
      </c>
      <c r="C279" s="1">
        <v>0.53800000000000003</v>
      </c>
      <c r="D279" s="1">
        <v>0.312</v>
      </c>
      <c r="E279" s="1">
        <v>39.799999999999997</v>
      </c>
      <c r="F279" s="1">
        <v>32.5</v>
      </c>
      <c r="G279" s="1">
        <v>6</v>
      </c>
      <c r="H279" s="1" t="s">
        <v>12</v>
      </c>
      <c r="I279" s="1">
        <v>2996.2</v>
      </c>
      <c r="J279" s="1" t="s">
        <v>10</v>
      </c>
    </row>
    <row r="280" spans="1:10" x14ac:dyDescent="0.3">
      <c r="A280" s="36">
        <v>47168</v>
      </c>
      <c r="B280" s="1" t="s">
        <v>31</v>
      </c>
      <c r="C280" s="1">
        <v>0.38800000000000001</v>
      </c>
      <c r="D280" s="1">
        <v>0.55400000000000005</v>
      </c>
      <c r="E280" s="1">
        <v>82.8</v>
      </c>
      <c r="F280" s="1">
        <v>34.6</v>
      </c>
      <c r="G280" s="1">
        <v>12</v>
      </c>
      <c r="H280" s="1" t="s">
        <v>16</v>
      </c>
      <c r="I280" s="1">
        <v>1564.4</v>
      </c>
      <c r="J280" s="1" t="s">
        <v>10</v>
      </c>
    </row>
    <row r="281" spans="1:10" x14ac:dyDescent="0.3">
      <c r="A281" s="36">
        <v>47175</v>
      </c>
      <c r="B281" s="1" t="s">
        <v>28</v>
      </c>
      <c r="C281" s="1">
        <v>0.40100000000000002</v>
      </c>
      <c r="D281" s="1">
        <v>0.35399999999999998</v>
      </c>
      <c r="E281" s="1">
        <v>17.100000000000001</v>
      </c>
      <c r="F281" s="1">
        <v>22</v>
      </c>
      <c r="G281" s="1">
        <v>10</v>
      </c>
      <c r="H281" s="1" t="s">
        <v>12</v>
      </c>
      <c r="I281" s="1">
        <v>3543</v>
      </c>
      <c r="J281" s="1" t="s">
        <v>8</v>
      </c>
    </row>
    <row r="282" spans="1:10" x14ac:dyDescent="0.3">
      <c r="A282" s="36">
        <v>47182</v>
      </c>
      <c r="B282" s="1" t="s">
        <v>28</v>
      </c>
      <c r="C282" s="1">
        <v>0.66</v>
      </c>
      <c r="D282" s="1">
        <v>0.19400000000000001</v>
      </c>
      <c r="E282" s="1">
        <v>3</v>
      </c>
      <c r="F282" s="1">
        <v>23.5</v>
      </c>
      <c r="G282" s="1">
        <v>10</v>
      </c>
      <c r="H282" s="1" t="s">
        <v>12</v>
      </c>
      <c r="I282" s="1">
        <v>4749</v>
      </c>
      <c r="J282" s="1" t="s">
        <v>8</v>
      </c>
    </row>
    <row r="283" spans="1:10" x14ac:dyDescent="0.3">
      <c r="A283" s="36">
        <v>47189</v>
      </c>
      <c r="B283" s="1" t="s">
        <v>9</v>
      </c>
      <c r="C283" s="1">
        <v>0.878</v>
      </c>
      <c r="D283" s="1">
        <v>0.13800000000000001</v>
      </c>
      <c r="E283" s="1">
        <v>20.399999999999999</v>
      </c>
      <c r="F283" s="1">
        <v>33</v>
      </c>
      <c r="G283" s="1">
        <v>4</v>
      </c>
      <c r="H283" s="1" t="s">
        <v>7</v>
      </c>
      <c r="I283" s="1">
        <v>4371.1000000000004</v>
      </c>
      <c r="J283" s="1" t="s">
        <v>8</v>
      </c>
    </row>
    <row r="284" spans="1:10" x14ac:dyDescent="0.3">
      <c r="A284" s="36">
        <v>47196</v>
      </c>
      <c r="B284" s="1" t="s">
        <v>18</v>
      </c>
      <c r="C284" s="1">
        <v>0.623</v>
      </c>
      <c r="D284" s="1">
        <v>0.44800000000000001</v>
      </c>
      <c r="E284" s="1">
        <v>34</v>
      </c>
      <c r="F284" s="1">
        <v>33.9</v>
      </c>
      <c r="G284" s="1">
        <v>3</v>
      </c>
      <c r="H284" s="1" t="s">
        <v>7</v>
      </c>
      <c r="I284" s="1">
        <v>2918.2</v>
      </c>
      <c r="J284" s="1" t="s">
        <v>10</v>
      </c>
    </row>
    <row r="285" spans="1:10" x14ac:dyDescent="0.3">
      <c r="A285" s="36">
        <v>47203</v>
      </c>
      <c r="B285" s="1" t="s">
        <v>27</v>
      </c>
      <c r="C285" s="1">
        <v>0.254</v>
      </c>
      <c r="D285" s="1">
        <v>0.29099999999999998</v>
      </c>
      <c r="E285" s="1">
        <v>51.1</v>
      </c>
      <c r="F285" s="1">
        <v>26.3</v>
      </c>
      <c r="G285" s="1">
        <v>4</v>
      </c>
      <c r="H285" s="1" t="s">
        <v>16</v>
      </c>
      <c r="I285" s="1">
        <v>2049.1</v>
      </c>
      <c r="J285" s="1" t="s">
        <v>10</v>
      </c>
    </row>
    <row r="286" spans="1:10" x14ac:dyDescent="0.3">
      <c r="A286" s="36">
        <v>47210</v>
      </c>
      <c r="B286" s="1" t="s">
        <v>29</v>
      </c>
      <c r="C286" s="1">
        <v>0.253</v>
      </c>
      <c r="D286" s="1">
        <v>0.51100000000000001</v>
      </c>
      <c r="E286" s="1">
        <v>61.5</v>
      </c>
      <c r="F286" s="1">
        <v>20.8</v>
      </c>
      <c r="G286" s="1">
        <v>7</v>
      </c>
      <c r="H286" s="1" t="s">
        <v>12</v>
      </c>
      <c r="I286" s="1">
        <v>2692.2</v>
      </c>
      <c r="J286" s="1" t="s">
        <v>10</v>
      </c>
    </row>
    <row r="287" spans="1:10" x14ac:dyDescent="0.3">
      <c r="A287" s="36">
        <v>47217</v>
      </c>
      <c r="B287" s="1" t="s">
        <v>17</v>
      </c>
      <c r="C287" s="1">
        <v>0.86599999999999999</v>
      </c>
      <c r="D287" s="1">
        <v>0.43</v>
      </c>
      <c r="E287" s="1">
        <v>91.1</v>
      </c>
      <c r="F287" s="1">
        <v>20.6</v>
      </c>
      <c r="G287" s="1">
        <v>2</v>
      </c>
      <c r="H287" s="1" t="s">
        <v>16</v>
      </c>
      <c r="I287" s="1">
        <v>5690.7</v>
      </c>
      <c r="J287" s="1" t="s">
        <v>8</v>
      </c>
    </row>
    <row r="288" spans="1:10" x14ac:dyDescent="0.3">
      <c r="A288" s="36">
        <v>47224</v>
      </c>
      <c r="B288" s="1" t="s">
        <v>11</v>
      </c>
      <c r="C288" s="1">
        <v>0.40799999999999997</v>
      </c>
      <c r="D288" s="1">
        <v>0.498</v>
      </c>
      <c r="E288" s="1">
        <v>51</v>
      </c>
      <c r="F288" s="1">
        <v>28.6</v>
      </c>
      <c r="G288" s="1">
        <v>13</v>
      </c>
      <c r="H288" s="1" t="s">
        <v>7</v>
      </c>
      <c r="I288" s="1">
        <v>2661.7</v>
      </c>
      <c r="J288" s="1" t="s">
        <v>10</v>
      </c>
    </row>
    <row r="289" spans="1:10" x14ac:dyDescent="0.3">
      <c r="A289" s="36">
        <v>47231</v>
      </c>
      <c r="B289" s="1" t="s">
        <v>25</v>
      </c>
      <c r="C289" s="1">
        <v>0.26400000000000001</v>
      </c>
      <c r="D289" s="1">
        <v>0.23599999999999999</v>
      </c>
      <c r="E289" s="1">
        <v>50.1</v>
      </c>
      <c r="F289" s="1">
        <v>25.9</v>
      </c>
      <c r="G289" s="1">
        <v>6</v>
      </c>
      <c r="H289" s="1" t="s">
        <v>16</v>
      </c>
      <c r="I289" s="1">
        <v>2296.4</v>
      </c>
      <c r="J289" s="1" t="s">
        <v>10</v>
      </c>
    </row>
    <row r="290" spans="1:10" x14ac:dyDescent="0.3">
      <c r="A290" s="36">
        <v>47238</v>
      </c>
      <c r="B290" s="1" t="s">
        <v>13</v>
      </c>
      <c r="C290" s="1">
        <v>0.61899999999999999</v>
      </c>
      <c r="D290" s="1">
        <v>0.44600000000000001</v>
      </c>
      <c r="E290" s="1">
        <v>5</v>
      </c>
      <c r="F290" s="1">
        <v>20.399999999999999</v>
      </c>
      <c r="G290" s="1">
        <v>14</v>
      </c>
      <c r="H290" s="1" t="s">
        <v>16</v>
      </c>
      <c r="I290" s="1">
        <v>4144.5</v>
      </c>
      <c r="J290" s="1" t="s">
        <v>8</v>
      </c>
    </row>
    <row r="291" spans="1:10" x14ac:dyDescent="0.3">
      <c r="A291" s="36">
        <v>47245</v>
      </c>
      <c r="B291" s="1" t="s">
        <v>31</v>
      </c>
      <c r="C291" s="1">
        <v>0.63700000000000001</v>
      </c>
      <c r="D291" s="1">
        <v>0.23200000000000001</v>
      </c>
      <c r="E291" s="1">
        <v>3.5</v>
      </c>
      <c r="F291" s="1">
        <v>28.7</v>
      </c>
      <c r="G291" s="1">
        <v>13</v>
      </c>
      <c r="H291" s="1" t="s">
        <v>7</v>
      </c>
      <c r="I291" s="1">
        <v>3439</v>
      </c>
      <c r="J291" s="1" t="s">
        <v>8</v>
      </c>
    </row>
    <row r="292" spans="1:10" x14ac:dyDescent="0.3">
      <c r="A292" s="36">
        <v>47252</v>
      </c>
      <c r="B292" s="1" t="s">
        <v>17</v>
      </c>
      <c r="C292" s="1">
        <v>0.65400000000000003</v>
      </c>
      <c r="D292" s="1">
        <v>0.56999999999999995</v>
      </c>
      <c r="E292" s="1">
        <v>55.1</v>
      </c>
      <c r="F292" s="1">
        <v>20.2</v>
      </c>
      <c r="G292" s="1">
        <v>5</v>
      </c>
      <c r="H292" s="1" t="s">
        <v>12</v>
      </c>
      <c r="I292" s="1">
        <v>3933.3</v>
      </c>
      <c r="J292" s="1" t="s">
        <v>8</v>
      </c>
    </row>
    <row r="293" spans="1:10" x14ac:dyDescent="0.3">
      <c r="A293" s="36">
        <v>47259</v>
      </c>
      <c r="B293" s="1" t="s">
        <v>17</v>
      </c>
      <c r="C293" s="1">
        <v>0.38700000000000001</v>
      </c>
      <c r="D293" s="1">
        <v>0.41799999999999998</v>
      </c>
      <c r="E293" s="1">
        <v>43.8</v>
      </c>
      <c r="F293" s="1">
        <v>31.8</v>
      </c>
      <c r="G293" s="1">
        <v>11</v>
      </c>
      <c r="H293" s="1" t="s">
        <v>16</v>
      </c>
      <c r="I293" s="1">
        <v>2537.8000000000002</v>
      </c>
      <c r="J293" s="1" t="s">
        <v>10</v>
      </c>
    </row>
    <row r="294" spans="1:10" x14ac:dyDescent="0.3">
      <c r="A294" s="36">
        <v>47266</v>
      </c>
      <c r="B294" s="1" t="s">
        <v>29</v>
      </c>
      <c r="C294" s="1">
        <v>0.21099999999999999</v>
      </c>
      <c r="D294" s="1">
        <v>0.26200000000000001</v>
      </c>
      <c r="E294" s="1">
        <v>83.9</v>
      </c>
      <c r="F294" s="1">
        <v>24.6</v>
      </c>
      <c r="G294" s="1">
        <v>0</v>
      </c>
      <c r="H294" s="1" t="s">
        <v>7</v>
      </c>
      <c r="I294" s="1">
        <v>2099.6</v>
      </c>
      <c r="J294" s="1" t="s">
        <v>10</v>
      </c>
    </row>
    <row r="295" spans="1:10" x14ac:dyDescent="0.3">
      <c r="A295" s="36">
        <v>47273</v>
      </c>
      <c r="B295" s="1" t="s">
        <v>13</v>
      </c>
      <c r="C295" s="1">
        <v>0.876</v>
      </c>
      <c r="D295" s="1">
        <v>0.23499999999999999</v>
      </c>
      <c r="E295" s="1">
        <v>16.100000000000001</v>
      </c>
      <c r="F295" s="1">
        <v>20.6</v>
      </c>
      <c r="G295" s="1">
        <v>12</v>
      </c>
      <c r="H295" s="1" t="s">
        <v>12</v>
      </c>
      <c r="I295" s="1">
        <v>6134.4</v>
      </c>
      <c r="J295" s="1" t="s">
        <v>14</v>
      </c>
    </row>
    <row r="296" spans="1:10" x14ac:dyDescent="0.3">
      <c r="A296" s="36">
        <v>47280</v>
      </c>
      <c r="B296" s="1" t="s">
        <v>24</v>
      </c>
      <c r="C296" s="1">
        <v>0.376</v>
      </c>
      <c r="D296" s="1">
        <v>0.19500000000000001</v>
      </c>
      <c r="E296" s="1">
        <v>2.5</v>
      </c>
      <c r="F296" s="1">
        <v>28.8</v>
      </c>
      <c r="G296" s="1">
        <v>6</v>
      </c>
      <c r="H296" s="1" t="s">
        <v>7</v>
      </c>
      <c r="I296" s="1">
        <v>2158.6999999999998</v>
      </c>
      <c r="J296" s="1" t="s">
        <v>10</v>
      </c>
    </row>
    <row r="297" spans="1:10" x14ac:dyDescent="0.3">
      <c r="A297" s="36">
        <v>47287</v>
      </c>
      <c r="B297" s="1" t="s">
        <v>13</v>
      </c>
      <c r="C297" s="1">
        <v>0.67300000000000004</v>
      </c>
      <c r="D297" s="1">
        <v>0.44700000000000001</v>
      </c>
      <c r="E297" s="1">
        <v>44.9</v>
      </c>
      <c r="F297" s="1">
        <v>26</v>
      </c>
      <c r="G297" s="1">
        <v>13</v>
      </c>
      <c r="H297" s="1" t="s">
        <v>16</v>
      </c>
      <c r="I297" s="1">
        <v>4272.3</v>
      </c>
      <c r="J297" s="1" t="s">
        <v>8</v>
      </c>
    </row>
    <row r="298" spans="1:10" x14ac:dyDescent="0.3">
      <c r="A298" s="36">
        <v>47294</v>
      </c>
      <c r="B298" s="1" t="s">
        <v>20</v>
      </c>
      <c r="C298" s="1">
        <v>0.69499999999999995</v>
      </c>
      <c r="D298" s="1">
        <v>0.20899999999999999</v>
      </c>
      <c r="E298" s="1">
        <v>23.7</v>
      </c>
      <c r="F298" s="1">
        <v>34.6</v>
      </c>
      <c r="G298" s="1">
        <v>12</v>
      </c>
      <c r="H298" s="1" t="s">
        <v>12</v>
      </c>
      <c r="I298" s="1">
        <v>3579.4</v>
      </c>
      <c r="J298" s="1" t="s">
        <v>8</v>
      </c>
    </row>
    <row r="299" spans="1:10" x14ac:dyDescent="0.3">
      <c r="A299" s="36">
        <v>47301</v>
      </c>
      <c r="B299" s="1" t="s">
        <v>19</v>
      </c>
      <c r="C299" s="1">
        <v>0.627</v>
      </c>
      <c r="D299" s="1">
        <v>0.39800000000000002</v>
      </c>
      <c r="E299" s="1">
        <v>5</v>
      </c>
      <c r="F299" s="1">
        <v>28.2</v>
      </c>
      <c r="G299" s="1">
        <v>6</v>
      </c>
      <c r="H299" s="1" t="s">
        <v>12</v>
      </c>
      <c r="I299" s="1">
        <v>3646.5</v>
      </c>
      <c r="J299" s="1" t="s">
        <v>8</v>
      </c>
    </row>
    <row r="300" spans="1:10" x14ac:dyDescent="0.3">
      <c r="A300" s="36">
        <v>47308</v>
      </c>
      <c r="B300" s="1" t="s">
        <v>17</v>
      </c>
      <c r="C300" s="1">
        <v>1.2</v>
      </c>
      <c r="D300" s="1">
        <v>0.23200000000000001</v>
      </c>
      <c r="E300" s="1">
        <v>72.5</v>
      </c>
      <c r="F300" s="1">
        <v>24.1</v>
      </c>
      <c r="G300" s="1">
        <v>13</v>
      </c>
      <c r="H300" s="1" t="s">
        <v>7</v>
      </c>
      <c r="I300" s="37">
        <v>6.42265717111944E+16</v>
      </c>
      <c r="J300" s="1" t="s">
        <v>10</v>
      </c>
    </row>
    <row r="301" spans="1:10" x14ac:dyDescent="0.3">
      <c r="A301" s="36">
        <v>47315</v>
      </c>
      <c r="B301" s="1" t="s">
        <v>6</v>
      </c>
      <c r="C301" s="1">
        <v>0.39</v>
      </c>
      <c r="D301" s="1">
        <v>0.43099999999999999</v>
      </c>
      <c r="E301" s="1">
        <v>11.2</v>
      </c>
      <c r="F301" s="1">
        <v>30.6</v>
      </c>
      <c r="G301" s="1">
        <v>14</v>
      </c>
      <c r="H301" s="1" t="s">
        <v>7</v>
      </c>
      <c r="I301" s="1">
        <v>2913.8</v>
      </c>
      <c r="J301" s="1" t="s">
        <v>10</v>
      </c>
    </row>
    <row r="302" spans="1:10" x14ac:dyDescent="0.3">
      <c r="A302" s="36">
        <v>47322</v>
      </c>
      <c r="B302" s="1" t="s">
        <v>30</v>
      </c>
      <c r="C302" s="1">
        <v>0.61799999999999999</v>
      </c>
      <c r="D302" s="1">
        <v>0.50700000000000001</v>
      </c>
      <c r="E302" s="1">
        <v>60.8</v>
      </c>
      <c r="F302" s="1">
        <v>24.1</v>
      </c>
      <c r="G302" s="1">
        <v>11</v>
      </c>
      <c r="H302" s="1" t="s">
        <v>7</v>
      </c>
      <c r="I302" s="1">
        <v>4599.8</v>
      </c>
      <c r="J302" s="1" t="s">
        <v>8</v>
      </c>
    </row>
    <row r="303" spans="1:10" x14ac:dyDescent="0.3">
      <c r="A303" s="36">
        <v>47329</v>
      </c>
      <c r="B303" s="1" t="s">
        <v>20</v>
      </c>
      <c r="C303" s="1">
        <v>0.80600000000000005</v>
      </c>
      <c r="D303" s="1">
        <v>0.48899999999999999</v>
      </c>
      <c r="E303" s="1">
        <v>28.1</v>
      </c>
      <c r="F303" s="1">
        <v>33.6</v>
      </c>
      <c r="G303" s="1">
        <v>0</v>
      </c>
      <c r="H303" s="1" t="s">
        <v>12</v>
      </c>
      <c r="I303" s="1">
        <v>4055.4</v>
      </c>
      <c r="J303" s="1" t="s">
        <v>8</v>
      </c>
    </row>
    <row r="304" spans="1:10" x14ac:dyDescent="0.3">
      <c r="A304" s="36">
        <v>47336</v>
      </c>
      <c r="B304" s="1" t="s">
        <v>18</v>
      </c>
      <c r="C304" s="1">
        <v>0.86299999999999999</v>
      </c>
      <c r="D304" s="1">
        <v>0.48</v>
      </c>
      <c r="E304" s="1">
        <v>17.3</v>
      </c>
      <c r="F304" s="1">
        <v>25.6</v>
      </c>
      <c r="G304" s="1">
        <v>8</v>
      </c>
      <c r="H304" s="1" t="s">
        <v>12</v>
      </c>
      <c r="I304" s="1">
        <v>5408.1</v>
      </c>
      <c r="J304" s="1" t="s">
        <v>8</v>
      </c>
    </row>
    <row r="305" spans="1:10" x14ac:dyDescent="0.3">
      <c r="A305" s="36">
        <v>47343</v>
      </c>
      <c r="B305" s="1" t="s">
        <v>30</v>
      </c>
      <c r="C305" s="1">
        <v>0.27400000000000002</v>
      </c>
      <c r="D305" s="1">
        <v>0.19400000000000001</v>
      </c>
      <c r="E305" s="1">
        <v>38</v>
      </c>
      <c r="F305" s="1">
        <v>28.2</v>
      </c>
      <c r="G305" s="1">
        <v>5</v>
      </c>
      <c r="H305" s="1" t="s">
        <v>16</v>
      </c>
      <c r="I305" s="1">
        <v>1904.6</v>
      </c>
      <c r="J305" s="1" t="s">
        <v>10</v>
      </c>
    </row>
    <row r="306" spans="1:10" x14ac:dyDescent="0.3">
      <c r="A306" s="36">
        <v>47350</v>
      </c>
      <c r="B306" s="1" t="s">
        <v>27</v>
      </c>
      <c r="C306" s="1">
        <v>0.308</v>
      </c>
      <c r="D306" s="1">
        <v>0.14399999999999999</v>
      </c>
      <c r="E306" s="1">
        <v>80.099999999999994</v>
      </c>
      <c r="F306" s="1">
        <v>20.8</v>
      </c>
      <c r="G306" s="1">
        <v>14</v>
      </c>
      <c r="H306" s="1" t="s">
        <v>12</v>
      </c>
      <c r="I306" s="1">
        <v>2661.4</v>
      </c>
      <c r="J306" s="1" t="s">
        <v>10</v>
      </c>
    </row>
    <row r="307" spans="1:10" x14ac:dyDescent="0.3">
      <c r="A307" s="36">
        <v>47357</v>
      </c>
      <c r="B307" s="1" t="s">
        <v>23</v>
      </c>
      <c r="C307" s="1">
        <v>0.86099999999999999</v>
      </c>
      <c r="D307" s="1">
        <v>0.44900000000000001</v>
      </c>
      <c r="E307" s="1">
        <v>39.200000000000003</v>
      </c>
      <c r="F307" s="1">
        <v>26.4</v>
      </c>
      <c r="G307" s="1">
        <v>11</v>
      </c>
      <c r="H307" s="1" t="s">
        <v>16</v>
      </c>
      <c r="I307" s="1">
        <v>5713.2</v>
      </c>
      <c r="J307" s="1" t="s">
        <v>8</v>
      </c>
    </row>
    <row r="308" spans="1:10" x14ac:dyDescent="0.3">
      <c r="A308" s="36">
        <v>47364</v>
      </c>
      <c r="B308" s="1" t="s">
        <v>22</v>
      </c>
      <c r="C308" s="1">
        <v>0.71599999999999997</v>
      </c>
      <c r="D308" s="1">
        <v>0.28399999999999997</v>
      </c>
      <c r="E308" s="1">
        <v>75.099999999999994</v>
      </c>
      <c r="F308" s="1">
        <v>32.5</v>
      </c>
      <c r="G308" s="1">
        <v>1</v>
      </c>
      <c r="H308" s="1" t="s">
        <v>7</v>
      </c>
      <c r="I308" s="1">
        <v>3333.4</v>
      </c>
      <c r="J308" s="1" t="s">
        <v>8</v>
      </c>
    </row>
    <row r="309" spans="1:10" x14ac:dyDescent="0.3">
      <c r="A309" s="36">
        <v>47371</v>
      </c>
      <c r="B309" s="1" t="s">
        <v>18</v>
      </c>
      <c r="C309" s="1">
        <v>0.81799999999999995</v>
      </c>
      <c r="D309" s="1">
        <v>0.316</v>
      </c>
      <c r="E309" s="1">
        <v>12.5</v>
      </c>
      <c r="F309" s="1">
        <v>32.1</v>
      </c>
      <c r="G309" s="1">
        <v>4</v>
      </c>
      <c r="H309" s="1" t="s">
        <v>7</v>
      </c>
      <c r="I309" s="1">
        <v>4294.3</v>
      </c>
      <c r="J309" s="1" t="s">
        <v>8</v>
      </c>
    </row>
    <row r="310" spans="1:10" x14ac:dyDescent="0.3">
      <c r="A310" s="36">
        <v>47378</v>
      </c>
      <c r="B310" s="1" t="s">
        <v>20</v>
      </c>
      <c r="C310" s="1">
        <v>0.34200000000000003</v>
      </c>
      <c r="D310" s="1">
        <v>0.11600000000000001</v>
      </c>
      <c r="E310" s="1">
        <v>77.3</v>
      </c>
      <c r="F310" s="1">
        <v>23.4</v>
      </c>
      <c r="G310" s="1">
        <v>12</v>
      </c>
      <c r="H310" s="1" t="s">
        <v>12</v>
      </c>
      <c r="I310" s="1">
        <v>2895.3</v>
      </c>
      <c r="J310" s="1" t="s">
        <v>10</v>
      </c>
    </row>
    <row r="311" spans="1:10" x14ac:dyDescent="0.3">
      <c r="A311" s="36">
        <v>47385</v>
      </c>
      <c r="B311" s="1" t="s">
        <v>29</v>
      </c>
      <c r="C311" s="1">
        <v>0.61099999999999999</v>
      </c>
      <c r="D311" s="1">
        <v>0.23</v>
      </c>
      <c r="E311" s="1">
        <v>23.7</v>
      </c>
      <c r="F311" s="1">
        <v>23.4</v>
      </c>
      <c r="G311" s="1">
        <v>10</v>
      </c>
      <c r="H311" s="1" t="s">
        <v>7</v>
      </c>
      <c r="I311" s="1">
        <v>4710.3999999999996</v>
      </c>
      <c r="J311" s="1" t="s">
        <v>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25E8-ECC9-493A-B04A-9E9FF301212B}">
  <dimension ref="A1:M301"/>
  <sheetViews>
    <sheetView zoomScale="90" zoomScaleNormal="90" workbookViewId="0">
      <selection activeCell="M1" sqref="M1"/>
    </sheetView>
  </sheetViews>
  <sheetFormatPr baseColWidth="10" defaultRowHeight="14.4" x14ac:dyDescent="0.3"/>
  <cols>
    <col min="1" max="2" width="11" customWidth="1"/>
    <col min="3" max="9" width="11" style="1" customWidth="1"/>
    <col min="10" max="12" width="11.5546875" style="1"/>
  </cols>
  <sheetData>
    <row r="1" spans="1:13" s="2" customFormat="1" x14ac:dyDescent="0.3">
      <c r="A1" s="34"/>
      <c r="B1" s="34"/>
      <c r="C1" s="35"/>
      <c r="D1" s="35"/>
      <c r="E1" s="35"/>
      <c r="F1" s="35"/>
      <c r="G1" s="35"/>
      <c r="H1" s="35"/>
      <c r="I1" s="35"/>
      <c r="J1" s="35"/>
      <c r="L1" s="29" t="s">
        <v>362</v>
      </c>
    </row>
    <row r="2" spans="1:13" x14ac:dyDescent="0.3">
      <c r="A2" s="31"/>
      <c r="B2" s="31"/>
    </row>
    <row r="3" spans="1:13" x14ac:dyDescent="0.3">
      <c r="A3" s="31"/>
      <c r="B3" s="31"/>
    </row>
    <row r="4" spans="1:13" x14ac:dyDescent="0.3">
      <c r="A4" s="31"/>
      <c r="B4" s="31"/>
    </row>
    <row r="5" spans="1:13" x14ac:dyDescent="0.3">
      <c r="A5" s="31"/>
      <c r="B5" s="31"/>
    </row>
    <row r="6" spans="1:13" x14ac:dyDescent="0.3">
      <c r="A6" s="31"/>
      <c r="B6" s="31"/>
    </row>
    <row r="7" spans="1:13" x14ac:dyDescent="0.3">
      <c r="A7" s="31"/>
      <c r="B7" s="31"/>
    </row>
    <row r="8" spans="1:13" x14ac:dyDescent="0.3">
      <c r="A8" s="31"/>
      <c r="B8" s="31"/>
    </row>
    <row r="9" spans="1:13" x14ac:dyDescent="0.3">
      <c r="A9" s="31"/>
      <c r="B9" s="31"/>
    </row>
    <row r="10" spans="1:13" x14ac:dyDescent="0.3">
      <c r="A10" s="31"/>
      <c r="B10" s="31"/>
    </row>
    <row r="11" spans="1:13" x14ac:dyDescent="0.3">
      <c r="A11" s="31"/>
      <c r="B11" s="31"/>
    </row>
    <row r="12" spans="1:13" x14ac:dyDescent="0.3">
      <c r="A12" s="31"/>
      <c r="B12" s="31"/>
    </row>
    <row r="13" spans="1:13" x14ac:dyDescent="0.3">
      <c r="A13" s="31"/>
      <c r="B13" s="31"/>
    </row>
    <row r="14" spans="1:13" x14ac:dyDescent="0.3">
      <c r="A14" s="31"/>
      <c r="B14" s="31"/>
    </row>
    <row r="15" spans="1:13" x14ac:dyDescent="0.3">
      <c r="A15" s="31"/>
      <c r="B15" s="31"/>
    </row>
    <row r="16" spans="1:13" x14ac:dyDescent="0.3">
      <c r="A16" s="31"/>
      <c r="B16" s="31"/>
    </row>
    <row r="17" spans="1:2" x14ac:dyDescent="0.3">
      <c r="A17" s="31"/>
      <c r="B17" s="31"/>
    </row>
    <row r="18" spans="1:2" x14ac:dyDescent="0.3">
      <c r="A18" s="31"/>
      <c r="B18" s="31"/>
    </row>
    <row r="19" spans="1:2" x14ac:dyDescent="0.3">
      <c r="A19" s="31"/>
      <c r="B19" s="31"/>
    </row>
    <row r="20" spans="1:2" x14ac:dyDescent="0.3">
      <c r="A20" s="31"/>
      <c r="B20" s="31"/>
    </row>
    <row r="21" spans="1:2" x14ac:dyDescent="0.3">
      <c r="A21" s="31"/>
      <c r="B21" s="31"/>
    </row>
    <row r="22" spans="1:2" x14ac:dyDescent="0.3">
      <c r="A22" s="31"/>
      <c r="B22" s="31"/>
    </row>
    <row r="23" spans="1:2" x14ac:dyDescent="0.3">
      <c r="A23" s="31"/>
      <c r="B23" s="31"/>
    </row>
    <row r="24" spans="1:2" x14ac:dyDescent="0.3">
      <c r="A24" s="31"/>
      <c r="B24" s="31"/>
    </row>
    <row r="25" spans="1:2" x14ac:dyDescent="0.3">
      <c r="A25" s="31"/>
      <c r="B25" s="31"/>
    </row>
    <row r="26" spans="1:2" x14ac:dyDescent="0.3">
      <c r="A26" s="31"/>
      <c r="B26" s="31"/>
    </row>
    <row r="27" spans="1:2" x14ac:dyDescent="0.3">
      <c r="A27" s="31"/>
      <c r="B27" s="31"/>
    </row>
    <row r="28" spans="1:2" x14ac:dyDescent="0.3">
      <c r="A28" s="31"/>
      <c r="B28" s="31"/>
    </row>
    <row r="29" spans="1:2" x14ac:dyDescent="0.3">
      <c r="A29" s="31"/>
      <c r="B29" s="31"/>
    </row>
    <row r="30" spans="1:2" x14ac:dyDescent="0.3">
      <c r="A30" s="31"/>
      <c r="B30" s="31"/>
    </row>
    <row r="31" spans="1:2" x14ac:dyDescent="0.3">
      <c r="A31" s="31"/>
      <c r="B31" s="31"/>
    </row>
    <row r="32" spans="1:2" x14ac:dyDescent="0.3">
      <c r="A32" s="31"/>
      <c r="B32" s="31"/>
    </row>
    <row r="33" spans="1:2" x14ac:dyDescent="0.3">
      <c r="A33" s="31"/>
      <c r="B33" s="31"/>
    </row>
    <row r="34" spans="1:2" x14ac:dyDescent="0.3">
      <c r="A34" s="31"/>
      <c r="B34" s="31"/>
    </row>
    <row r="35" spans="1:2" x14ac:dyDescent="0.3">
      <c r="A35" s="31"/>
      <c r="B35" s="31"/>
    </row>
    <row r="36" spans="1:2" x14ac:dyDescent="0.3">
      <c r="A36" s="31"/>
      <c r="B36" s="31"/>
    </row>
    <row r="37" spans="1:2" x14ac:dyDescent="0.3">
      <c r="A37" s="31"/>
      <c r="B37" s="31"/>
    </row>
    <row r="38" spans="1:2" x14ac:dyDescent="0.3">
      <c r="A38" s="31"/>
      <c r="B38" s="31"/>
    </row>
    <row r="39" spans="1:2" x14ac:dyDescent="0.3">
      <c r="A39" s="31"/>
      <c r="B39" s="31"/>
    </row>
    <row r="40" spans="1:2" x14ac:dyDescent="0.3">
      <c r="A40" s="31"/>
      <c r="B40" s="31"/>
    </row>
    <row r="41" spans="1:2" x14ac:dyDescent="0.3">
      <c r="A41" s="31"/>
      <c r="B41" s="31"/>
    </row>
    <row r="42" spans="1:2" x14ac:dyDescent="0.3">
      <c r="A42" s="31"/>
      <c r="B42" s="31"/>
    </row>
    <row r="43" spans="1:2" x14ac:dyDescent="0.3">
      <c r="A43" s="31"/>
      <c r="B43" s="31"/>
    </row>
    <row r="44" spans="1:2" x14ac:dyDescent="0.3">
      <c r="A44" s="31"/>
      <c r="B44" s="31"/>
    </row>
    <row r="45" spans="1:2" x14ac:dyDescent="0.3">
      <c r="A45" s="31"/>
      <c r="B45" s="31"/>
    </row>
    <row r="46" spans="1:2" x14ac:dyDescent="0.3">
      <c r="A46" s="31"/>
      <c r="B46" s="31"/>
    </row>
    <row r="47" spans="1:2" x14ac:dyDescent="0.3">
      <c r="A47" s="31"/>
      <c r="B47" s="31"/>
    </row>
    <row r="48" spans="1:2" x14ac:dyDescent="0.3">
      <c r="A48" s="31"/>
      <c r="B48" s="31"/>
    </row>
    <row r="49" spans="1:2" x14ac:dyDescent="0.3">
      <c r="A49" s="31"/>
      <c r="B49" s="31"/>
    </row>
    <row r="50" spans="1:2" x14ac:dyDescent="0.3">
      <c r="A50" s="31"/>
      <c r="B50" s="31"/>
    </row>
    <row r="51" spans="1:2" x14ac:dyDescent="0.3">
      <c r="A51" s="31"/>
      <c r="B51" s="31"/>
    </row>
    <row r="52" spans="1:2" x14ac:dyDescent="0.3">
      <c r="A52" s="31"/>
      <c r="B52" s="31"/>
    </row>
    <row r="53" spans="1:2" x14ac:dyDescent="0.3">
      <c r="A53" s="31"/>
      <c r="B53" s="31"/>
    </row>
    <row r="54" spans="1:2" x14ac:dyDescent="0.3">
      <c r="A54" s="31"/>
      <c r="B54" s="31"/>
    </row>
    <row r="55" spans="1:2" x14ac:dyDescent="0.3">
      <c r="A55" s="31"/>
      <c r="B55" s="31"/>
    </row>
    <row r="56" spans="1:2" x14ac:dyDescent="0.3">
      <c r="A56" s="31"/>
      <c r="B56" s="31"/>
    </row>
    <row r="57" spans="1:2" x14ac:dyDescent="0.3">
      <c r="A57" s="31"/>
      <c r="B57" s="31"/>
    </row>
    <row r="58" spans="1:2" x14ac:dyDescent="0.3">
      <c r="A58" s="31"/>
      <c r="B58" s="31"/>
    </row>
    <row r="59" spans="1:2" x14ac:dyDescent="0.3">
      <c r="A59" s="31"/>
      <c r="B59" s="31"/>
    </row>
    <row r="60" spans="1:2" x14ac:dyDescent="0.3">
      <c r="A60" s="31"/>
      <c r="B60" s="31"/>
    </row>
    <row r="61" spans="1:2" x14ac:dyDescent="0.3">
      <c r="A61" s="31"/>
      <c r="B61" s="31"/>
    </row>
    <row r="62" spans="1:2" x14ac:dyDescent="0.3">
      <c r="A62" s="31"/>
      <c r="B62" s="31"/>
    </row>
    <row r="63" spans="1:2" x14ac:dyDescent="0.3">
      <c r="A63" s="31"/>
      <c r="B63" s="31"/>
    </row>
    <row r="64" spans="1:2" x14ac:dyDescent="0.3">
      <c r="A64" s="31"/>
      <c r="B64" s="31"/>
    </row>
    <row r="65" spans="1:2" x14ac:dyDescent="0.3">
      <c r="A65" s="31"/>
      <c r="B65" s="31"/>
    </row>
    <row r="66" spans="1:2" x14ac:dyDescent="0.3">
      <c r="A66" s="31"/>
      <c r="B66" s="31"/>
    </row>
    <row r="67" spans="1:2" x14ac:dyDescent="0.3">
      <c r="A67" s="31"/>
      <c r="B67" s="31"/>
    </row>
    <row r="68" spans="1:2" x14ac:dyDescent="0.3">
      <c r="A68" s="31"/>
      <c r="B68" s="31"/>
    </row>
    <row r="69" spans="1:2" x14ac:dyDescent="0.3">
      <c r="A69" s="31"/>
      <c r="B69" s="31"/>
    </row>
    <row r="70" spans="1:2" x14ac:dyDescent="0.3">
      <c r="A70" s="31"/>
      <c r="B70" s="31"/>
    </row>
    <row r="71" spans="1:2" x14ac:dyDescent="0.3">
      <c r="A71" s="31"/>
      <c r="B71" s="31"/>
    </row>
    <row r="72" spans="1:2" x14ac:dyDescent="0.3">
      <c r="A72" s="31"/>
      <c r="B72" s="31"/>
    </row>
    <row r="73" spans="1:2" x14ac:dyDescent="0.3">
      <c r="A73" s="31"/>
      <c r="B73" s="31"/>
    </row>
    <row r="74" spans="1:2" x14ac:dyDescent="0.3">
      <c r="A74" s="31"/>
      <c r="B74" s="31"/>
    </row>
    <row r="75" spans="1:2" x14ac:dyDescent="0.3">
      <c r="A75" s="31"/>
      <c r="B75" s="31"/>
    </row>
    <row r="76" spans="1:2" x14ac:dyDescent="0.3">
      <c r="A76" s="31"/>
      <c r="B76" s="31"/>
    </row>
    <row r="77" spans="1:2" x14ac:dyDescent="0.3">
      <c r="A77" s="31"/>
      <c r="B77" s="31"/>
    </row>
    <row r="78" spans="1:2" x14ac:dyDescent="0.3">
      <c r="A78" s="31"/>
      <c r="B78" s="31"/>
    </row>
    <row r="79" spans="1:2" x14ac:dyDescent="0.3">
      <c r="A79" s="31"/>
      <c r="B79" s="31"/>
    </row>
    <row r="80" spans="1:2" x14ac:dyDescent="0.3">
      <c r="A80" s="31"/>
      <c r="B80" s="31"/>
    </row>
    <row r="81" spans="1:2" x14ac:dyDescent="0.3">
      <c r="A81" s="31"/>
      <c r="B81" s="31"/>
    </row>
    <row r="82" spans="1:2" x14ac:dyDescent="0.3">
      <c r="A82" s="31"/>
      <c r="B82" s="31"/>
    </row>
    <row r="83" spans="1:2" x14ac:dyDescent="0.3">
      <c r="A83" s="31"/>
      <c r="B83" s="31"/>
    </row>
    <row r="84" spans="1:2" x14ac:dyDescent="0.3">
      <c r="A84" s="31"/>
      <c r="B84" s="31"/>
    </row>
    <row r="85" spans="1:2" x14ac:dyDescent="0.3">
      <c r="A85" s="31"/>
      <c r="B85" s="31"/>
    </row>
    <row r="86" spans="1:2" x14ac:dyDescent="0.3">
      <c r="A86" s="31"/>
      <c r="B86" s="31"/>
    </row>
    <row r="87" spans="1:2" x14ac:dyDescent="0.3">
      <c r="A87" s="31"/>
      <c r="B87" s="31"/>
    </row>
    <row r="88" spans="1:2" x14ac:dyDescent="0.3">
      <c r="A88" s="31"/>
      <c r="B88" s="31"/>
    </row>
    <row r="89" spans="1:2" x14ac:dyDescent="0.3">
      <c r="A89" s="31"/>
      <c r="B89" s="31"/>
    </row>
    <row r="90" spans="1:2" x14ac:dyDescent="0.3">
      <c r="A90" s="31"/>
      <c r="B90" s="31"/>
    </row>
    <row r="91" spans="1:2" x14ac:dyDescent="0.3">
      <c r="A91" s="31"/>
      <c r="B91" s="31"/>
    </row>
    <row r="92" spans="1:2" x14ac:dyDescent="0.3">
      <c r="A92" s="31"/>
      <c r="B92" s="31"/>
    </row>
    <row r="93" spans="1:2" x14ac:dyDescent="0.3">
      <c r="A93" s="31"/>
      <c r="B93" s="31"/>
    </row>
    <row r="94" spans="1:2" x14ac:dyDescent="0.3">
      <c r="A94" s="31"/>
      <c r="B94" s="31"/>
    </row>
    <row r="95" spans="1:2" x14ac:dyDescent="0.3">
      <c r="A95" s="31"/>
      <c r="B95" s="31"/>
    </row>
    <row r="96" spans="1:2" x14ac:dyDescent="0.3">
      <c r="A96" s="31"/>
      <c r="B96" s="31"/>
    </row>
    <row r="97" spans="1:2" x14ac:dyDescent="0.3">
      <c r="A97" s="31"/>
      <c r="B97" s="31"/>
    </row>
    <row r="98" spans="1:2" x14ac:dyDescent="0.3">
      <c r="A98" s="31"/>
      <c r="B98" s="31"/>
    </row>
    <row r="99" spans="1:2" x14ac:dyDescent="0.3">
      <c r="A99" s="31"/>
      <c r="B99" s="31"/>
    </row>
    <row r="100" spans="1:2" x14ac:dyDescent="0.3">
      <c r="A100" s="31"/>
      <c r="B100" s="31"/>
    </row>
    <row r="101" spans="1:2" x14ac:dyDescent="0.3">
      <c r="A101" s="31"/>
      <c r="B101" s="31"/>
    </row>
    <row r="102" spans="1:2" x14ac:dyDescent="0.3">
      <c r="A102" s="31"/>
      <c r="B102" s="31"/>
    </row>
    <row r="103" spans="1:2" x14ac:dyDescent="0.3">
      <c r="A103" s="31"/>
      <c r="B103" s="31"/>
    </row>
    <row r="104" spans="1:2" x14ac:dyDescent="0.3">
      <c r="A104" s="31"/>
      <c r="B104" s="31"/>
    </row>
    <row r="105" spans="1:2" x14ac:dyDescent="0.3">
      <c r="A105" s="31"/>
      <c r="B105" s="31"/>
    </row>
    <row r="106" spans="1:2" x14ac:dyDescent="0.3">
      <c r="A106" s="31"/>
      <c r="B106" s="31"/>
    </row>
    <row r="107" spans="1:2" x14ac:dyDescent="0.3">
      <c r="A107" s="31"/>
      <c r="B107" s="31"/>
    </row>
    <row r="108" spans="1:2" x14ac:dyDescent="0.3">
      <c r="A108" s="31"/>
      <c r="B108" s="31"/>
    </row>
    <row r="109" spans="1:2" x14ac:dyDescent="0.3">
      <c r="A109" s="31"/>
      <c r="B109" s="31"/>
    </row>
    <row r="110" spans="1:2" x14ac:dyDescent="0.3">
      <c r="A110" s="31"/>
      <c r="B110" s="31"/>
    </row>
    <row r="111" spans="1:2" x14ac:dyDescent="0.3">
      <c r="A111" s="31"/>
      <c r="B111" s="31"/>
    </row>
    <row r="112" spans="1:2" x14ac:dyDescent="0.3">
      <c r="A112" s="31"/>
      <c r="B112" s="31"/>
    </row>
    <row r="113" spans="1:2" x14ac:dyDescent="0.3">
      <c r="A113" s="31"/>
      <c r="B113" s="31"/>
    </row>
    <row r="114" spans="1:2" x14ac:dyDescent="0.3">
      <c r="A114" s="31"/>
      <c r="B114" s="31"/>
    </row>
    <row r="115" spans="1:2" x14ac:dyDescent="0.3">
      <c r="A115" s="31"/>
      <c r="B115" s="31"/>
    </row>
    <row r="116" spans="1:2" x14ac:dyDescent="0.3">
      <c r="A116" s="31"/>
      <c r="B116" s="31"/>
    </row>
    <row r="117" spans="1:2" x14ac:dyDescent="0.3">
      <c r="A117" s="31"/>
      <c r="B117" s="31"/>
    </row>
    <row r="118" spans="1:2" x14ac:dyDescent="0.3">
      <c r="A118" s="31"/>
      <c r="B118" s="31"/>
    </row>
    <row r="119" spans="1:2" x14ac:dyDescent="0.3">
      <c r="A119" s="31"/>
      <c r="B119" s="31"/>
    </row>
    <row r="120" spans="1:2" x14ac:dyDescent="0.3">
      <c r="A120" s="31"/>
      <c r="B120" s="31"/>
    </row>
    <row r="121" spans="1:2" x14ac:dyDescent="0.3">
      <c r="A121" s="31"/>
      <c r="B121" s="31"/>
    </row>
    <row r="122" spans="1:2" x14ac:dyDescent="0.3">
      <c r="A122" s="31"/>
      <c r="B122" s="31"/>
    </row>
    <row r="123" spans="1:2" x14ac:dyDescent="0.3">
      <c r="A123" s="31"/>
      <c r="B123" s="31"/>
    </row>
    <row r="124" spans="1:2" x14ac:dyDescent="0.3">
      <c r="A124" s="31"/>
      <c r="B124" s="31"/>
    </row>
    <row r="125" spans="1:2" x14ac:dyDescent="0.3">
      <c r="A125" s="31"/>
      <c r="B125" s="31"/>
    </row>
    <row r="126" spans="1:2" x14ac:dyDescent="0.3">
      <c r="A126" s="31"/>
      <c r="B126" s="31"/>
    </row>
    <row r="127" spans="1:2" x14ac:dyDescent="0.3">
      <c r="A127" s="31"/>
      <c r="B127" s="31"/>
    </row>
    <row r="128" spans="1:2" x14ac:dyDescent="0.3">
      <c r="A128" s="31"/>
      <c r="B128" s="31"/>
    </row>
    <row r="129" spans="1:2" x14ac:dyDescent="0.3">
      <c r="A129" s="31"/>
      <c r="B129" s="31"/>
    </row>
    <row r="130" spans="1:2" x14ac:dyDescent="0.3">
      <c r="A130" s="31"/>
      <c r="B130" s="31"/>
    </row>
    <row r="131" spans="1:2" x14ac:dyDescent="0.3">
      <c r="A131" s="31"/>
      <c r="B131" s="31"/>
    </row>
    <row r="132" spans="1:2" x14ac:dyDescent="0.3">
      <c r="A132" s="31"/>
      <c r="B132" s="31"/>
    </row>
    <row r="133" spans="1:2" x14ac:dyDescent="0.3">
      <c r="A133" s="31"/>
      <c r="B133" s="31"/>
    </row>
    <row r="134" spans="1:2" x14ac:dyDescent="0.3">
      <c r="A134" s="31"/>
      <c r="B134" s="31"/>
    </row>
    <row r="135" spans="1:2" x14ac:dyDescent="0.3">
      <c r="A135" s="31"/>
      <c r="B135" s="31"/>
    </row>
    <row r="136" spans="1:2" x14ac:dyDescent="0.3">
      <c r="A136" s="31"/>
      <c r="B136" s="31"/>
    </row>
    <row r="137" spans="1:2" x14ac:dyDescent="0.3">
      <c r="A137" s="31"/>
      <c r="B137" s="31"/>
    </row>
    <row r="138" spans="1:2" x14ac:dyDescent="0.3">
      <c r="A138" s="31"/>
      <c r="B138" s="31"/>
    </row>
    <row r="139" spans="1:2" x14ac:dyDescent="0.3">
      <c r="A139" s="31"/>
      <c r="B139" s="31"/>
    </row>
    <row r="140" spans="1:2" x14ac:dyDescent="0.3">
      <c r="A140" s="31"/>
      <c r="B140" s="31"/>
    </row>
    <row r="141" spans="1:2" x14ac:dyDescent="0.3">
      <c r="A141" s="31"/>
      <c r="B141" s="31"/>
    </row>
    <row r="142" spans="1:2" x14ac:dyDescent="0.3">
      <c r="A142" s="31"/>
      <c r="B142" s="31"/>
    </row>
    <row r="143" spans="1:2" x14ac:dyDescent="0.3">
      <c r="A143" s="31"/>
      <c r="B143" s="31"/>
    </row>
    <row r="144" spans="1:2" x14ac:dyDescent="0.3">
      <c r="A144" s="31"/>
      <c r="B144" s="31"/>
    </row>
    <row r="145" spans="1:2" x14ac:dyDescent="0.3">
      <c r="A145" s="31"/>
      <c r="B145" s="31"/>
    </row>
    <row r="146" spans="1:2" x14ac:dyDescent="0.3">
      <c r="A146" s="31"/>
      <c r="B146" s="31"/>
    </row>
    <row r="147" spans="1:2" x14ac:dyDescent="0.3">
      <c r="A147" s="31"/>
      <c r="B147" s="31"/>
    </row>
    <row r="148" spans="1:2" x14ac:dyDescent="0.3">
      <c r="A148" s="31"/>
      <c r="B148" s="31"/>
    </row>
    <row r="149" spans="1:2" x14ac:dyDescent="0.3">
      <c r="A149" s="31"/>
      <c r="B149" s="31"/>
    </row>
    <row r="150" spans="1:2" x14ac:dyDescent="0.3">
      <c r="A150" s="31"/>
      <c r="B150" s="31"/>
    </row>
    <row r="151" spans="1:2" x14ac:dyDescent="0.3">
      <c r="A151" s="31"/>
      <c r="B151" s="31"/>
    </row>
    <row r="152" spans="1:2" x14ac:dyDescent="0.3">
      <c r="A152" s="31"/>
      <c r="B152" s="31"/>
    </row>
    <row r="153" spans="1:2" x14ac:dyDescent="0.3">
      <c r="A153" s="31"/>
      <c r="B153" s="31"/>
    </row>
    <row r="154" spans="1:2" x14ac:dyDescent="0.3">
      <c r="A154" s="31"/>
      <c r="B154" s="31"/>
    </row>
    <row r="155" spans="1:2" x14ac:dyDescent="0.3">
      <c r="A155" s="31"/>
      <c r="B155" s="31"/>
    </row>
    <row r="156" spans="1:2" x14ac:dyDescent="0.3">
      <c r="A156" s="31"/>
      <c r="B156" s="31"/>
    </row>
    <row r="157" spans="1:2" x14ac:dyDescent="0.3">
      <c r="A157" s="31"/>
      <c r="B157" s="31"/>
    </row>
    <row r="158" spans="1:2" x14ac:dyDescent="0.3">
      <c r="A158" s="31"/>
      <c r="B158" s="31"/>
    </row>
    <row r="159" spans="1:2" x14ac:dyDescent="0.3">
      <c r="A159" s="31"/>
      <c r="B159" s="31"/>
    </row>
    <row r="160" spans="1:2" x14ac:dyDescent="0.3">
      <c r="A160" s="31"/>
      <c r="B160" s="31"/>
    </row>
    <row r="161" spans="1:2" x14ac:dyDescent="0.3">
      <c r="A161" s="31"/>
      <c r="B161" s="31"/>
    </row>
    <row r="162" spans="1:2" x14ac:dyDescent="0.3">
      <c r="A162" s="31"/>
      <c r="B162" s="31"/>
    </row>
    <row r="163" spans="1:2" x14ac:dyDescent="0.3">
      <c r="A163" s="31"/>
      <c r="B163" s="31"/>
    </row>
    <row r="164" spans="1:2" x14ac:dyDescent="0.3">
      <c r="A164" s="31"/>
      <c r="B164" s="31"/>
    </row>
    <row r="165" spans="1:2" x14ac:dyDescent="0.3">
      <c r="A165" s="31"/>
      <c r="B165" s="31"/>
    </row>
    <row r="166" spans="1:2" x14ac:dyDescent="0.3">
      <c r="A166" s="31"/>
      <c r="B166" s="31"/>
    </row>
    <row r="167" spans="1:2" x14ac:dyDescent="0.3">
      <c r="A167" s="31"/>
      <c r="B167" s="31"/>
    </row>
    <row r="168" spans="1:2" x14ac:dyDescent="0.3">
      <c r="A168" s="31"/>
      <c r="B168" s="31"/>
    </row>
    <row r="169" spans="1:2" x14ac:dyDescent="0.3">
      <c r="A169" s="31"/>
      <c r="B169" s="31"/>
    </row>
    <row r="170" spans="1:2" x14ac:dyDescent="0.3">
      <c r="A170" s="31"/>
      <c r="B170" s="31"/>
    </row>
    <row r="171" spans="1:2" x14ac:dyDescent="0.3">
      <c r="A171" s="31"/>
      <c r="B171" s="31"/>
    </row>
    <row r="172" spans="1:2" x14ac:dyDescent="0.3">
      <c r="A172" s="31"/>
      <c r="B172" s="31"/>
    </row>
    <row r="173" spans="1:2" x14ac:dyDescent="0.3">
      <c r="A173" s="31"/>
      <c r="B173" s="31"/>
    </row>
    <row r="174" spans="1:2" x14ac:dyDescent="0.3">
      <c r="A174" s="31"/>
      <c r="B174" s="31"/>
    </row>
    <row r="175" spans="1:2" x14ac:dyDescent="0.3">
      <c r="A175" s="31"/>
      <c r="B175" s="31"/>
    </row>
    <row r="176" spans="1:2" x14ac:dyDescent="0.3">
      <c r="A176" s="31"/>
      <c r="B176" s="31"/>
    </row>
    <row r="177" spans="1:2" x14ac:dyDescent="0.3">
      <c r="A177" s="31"/>
      <c r="B177" s="31"/>
    </row>
    <row r="178" spans="1:2" x14ac:dyDescent="0.3">
      <c r="A178" s="31"/>
      <c r="B178" s="31"/>
    </row>
    <row r="179" spans="1:2" x14ac:dyDescent="0.3">
      <c r="A179" s="31"/>
      <c r="B179" s="31"/>
    </row>
    <row r="180" spans="1:2" x14ac:dyDescent="0.3">
      <c r="A180" s="31"/>
      <c r="B180" s="31"/>
    </row>
    <row r="181" spans="1:2" x14ac:dyDescent="0.3">
      <c r="A181" s="31"/>
      <c r="B181" s="31"/>
    </row>
    <row r="182" spans="1:2" x14ac:dyDescent="0.3">
      <c r="A182" s="31"/>
      <c r="B182" s="31"/>
    </row>
    <row r="183" spans="1:2" x14ac:dyDescent="0.3">
      <c r="A183" s="31"/>
      <c r="B183" s="31"/>
    </row>
    <row r="184" spans="1:2" x14ac:dyDescent="0.3">
      <c r="A184" s="31"/>
      <c r="B184" s="31"/>
    </row>
    <row r="185" spans="1:2" x14ac:dyDescent="0.3">
      <c r="A185" s="31"/>
      <c r="B185" s="31"/>
    </row>
    <row r="186" spans="1:2" x14ac:dyDescent="0.3">
      <c r="A186" s="31"/>
      <c r="B186" s="31"/>
    </row>
    <row r="187" spans="1:2" x14ac:dyDescent="0.3">
      <c r="A187" s="31"/>
      <c r="B187" s="31"/>
    </row>
    <row r="188" spans="1:2" x14ac:dyDescent="0.3">
      <c r="A188" s="31"/>
      <c r="B188" s="31"/>
    </row>
    <row r="189" spans="1:2" x14ac:dyDescent="0.3">
      <c r="A189" s="31"/>
      <c r="B189" s="31"/>
    </row>
    <row r="190" spans="1:2" x14ac:dyDescent="0.3">
      <c r="A190" s="31"/>
      <c r="B190" s="31"/>
    </row>
    <row r="191" spans="1:2" x14ac:dyDescent="0.3">
      <c r="A191" s="31"/>
      <c r="B191" s="31"/>
    </row>
    <row r="192" spans="1:2" x14ac:dyDescent="0.3">
      <c r="A192" s="31"/>
      <c r="B192" s="31"/>
    </row>
    <row r="193" spans="1:2" x14ac:dyDescent="0.3">
      <c r="A193" s="31"/>
      <c r="B193" s="31"/>
    </row>
    <row r="194" spans="1:2" x14ac:dyDescent="0.3">
      <c r="A194" s="31"/>
      <c r="B194" s="31"/>
    </row>
    <row r="195" spans="1:2" x14ac:dyDescent="0.3">
      <c r="A195" s="31"/>
      <c r="B195" s="31"/>
    </row>
    <row r="196" spans="1:2" x14ac:dyDescent="0.3">
      <c r="A196" s="31"/>
      <c r="B196" s="31"/>
    </row>
    <row r="197" spans="1:2" x14ac:dyDescent="0.3">
      <c r="A197" s="31"/>
      <c r="B197" s="31"/>
    </row>
    <row r="198" spans="1:2" x14ac:dyDescent="0.3">
      <c r="A198" s="31"/>
      <c r="B198" s="31"/>
    </row>
    <row r="199" spans="1:2" x14ac:dyDescent="0.3">
      <c r="A199" s="31"/>
      <c r="B199" s="31"/>
    </row>
    <row r="200" spans="1:2" x14ac:dyDescent="0.3">
      <c r="A200" s="31"/>
      <c r="B200" s="31"/>
    </row>
    <row r="201" spans="1:2" x14ac:dyDescent="0.3">
      <c r="A201" s="31"/>
      <c r="B201" s="31"/>
    </row>
    <row r="202" spans="1:2" x14ac:dyDescent="0.3">
      <c r="A202" s="31"/>
      <c r="B202" s="31"/>
    </row>
    <row r="203" spans="1:2" x14ac:dyDescent="0.3">
      <c r="A203" s="31"/>
      <c r="B203" s="31"/>
    </row>
    <row r="204" spans="1:2" x14ac:dyDescent="0.3">
      <c r="A204" s="31"/>
      <c r="B204" s="31"/>
    </row>
    <row r="205" spans="1:2" x14ac:dyDescent="0.3">
      <c r="A205" s="31"/>
      <c r="B205" s="31"/>
    </row>
    <row r="206" spans="1:2" x14ac:dyDescent="0.3">
      <c r="A206" s="31"/>
      <c r="B206" s="31"/>
    </row>
    <row r="207" spans="1:2" x14ac:dyDescent="0.3">
      <c r="A207" s="31"/>
      <c r="B207" s="31"/>
    </row>
    <row r="208" spans="1:2" x14ac:dyDescent="0.3">
      <c r="A208" s="31"/>
      <c r="B208" s="31"/>
    </row>
    <row r="209" spans="1:2" x14ac:dyDescent="0.3">
      <c r="A209" s="31"/>
      <c r="B209" s="31"/>
    </row>
    <row r="210" spans="1:2" x14ac:dyDescent="0.3">
      <c r="A210" s="31"/>
      <c r="B210" s="31"/>
    </row>
    <row r="211" spans="1:2" x14ac:dyDescent="0.3">
      <c r="A211" s="31"/>
      <c r="B211" s="31"/>
    </row>
    <row r="212" spans="1:2" x14ac:dyDescent="0.3">
      <c r="A212" s="31"/>
      <c r="B212" s="31"/>
    </row>
    <row r="213" spans="1:2" x14ac:dyDescent="0.3">
      <c r="A213" s="31"/>
      <c r="B213" s="31"/>
    </row>
    <row r="214" spans="1:2" x14ac:dyDescent="0.3">
      <c r="A214" s="31"/>
      <c r="B214" s="31"/>
    </row>
    <row r="215" spans="1:2" x14ac:dyDescent="0.3">
      <c r="A215" s="31"/>
      <c r="B215" s="31"/>
    </row>
    <row r="216" spans="1:2" x14ac:dyDescent="0.3">
      <c r="A216" s="31"/>
      <c r="B216" s="31"/>
    </row>
    <row r="217" spans="1:2" x14ac:dyDescent="0.3">
      <c r="A217" s="31"/>
      <c r="B217" s="31"/>
    </row>
    <row r="218" spans="1:2" x14ac:dyDescent="0.3">
      <c r="A218" s="31"/>
      <c r="B218" s="31"/>
    </row>
    <row r="219" spans="1:2" x14ac:dyDescent="0.3">
      <c r="A219" s="31"/>
      <c r="B219" s="31"/>
    </row>
    <row r="220" spans="1:2" x14ac:dyDescent="0.3">
      <c r="A220" s="31"/>
      <c r="B220" s="31"/>
    </row>
    <row r="221" spans="1:2" x14ac:dyDescent="0.3">
      <c r="A221" s="31"/>
      <c r="B221" s="31"/>
    </row>
    <row r="222" spans="1:2" x14ac:dyDescent="0.3">
      <c r="A222" s="31"/>
      <c r="B222" s="31"/>
    </row>
    <row r="223" spans="1:2" x14ac:dyDescent="0.3">
      <c r="A223" s="31"/>
      <c r="B223" s="31"/>
    </row>
    <row r="224" spans="1:2" x14ac:dyDescent="0.3">
      <c r="A224" s="31"/>
      <c r="B224" s="31"/>
    </row>
    <row r="225" spans="1:2" x14ac:dyDescent="0.3">
      <c r="A225" s="31"/>
      <c r="B225" s="31"/>
    </row>
    <row r="226" spans="1:2" x14ac:dyDescent="0.3">
      <c r="A226" s="31"/>
      <c r="B226" s="31"/>
    </row>
    <row r="227" spans="1:2" x14ac:dyDescent="0.3">
      <c r="A227" s="31"/>
      <c r="B227" s="31"/>
    </row>
    <row r="228" spans="1:2" x14ac:dyDescent="0.3">
      <c r="A228" s="31"/>
      <c r="B228" s="31"/>
    </row>
    <row r="229" spans="1:2" x14ac:dyDescent="0.3">
      <c r="A229" s="31"/>
      <c r="B229" s="31"/>
    </row>
    <row r="230" spans="1:2" x14ac:dyDescent="0.3">
      <c r="A230" s="31"/>
      <c r="B230" s="31"/>
    </row>
    <row r="231" spans="1:2" x14ac:dyDescent="0.3">
      <c r="A231" s="31"/>
      <c r="B231" s="31"/>
    </row>
    <row r="232" spans="1:2" x14ac:dyDescent="0.3">
      <c r="A232" s="31"/>
      <c r="B232" s="31"/>
    </row>
    <row r="233" spans="1:2" x14ac:dyDescent="0.3">
      <c r="A233" s="31"/>
      <c r="B233" s="31"/>
    </row>
    <row r="234" spans="1:2" x14ac:dyDescent="0.3">
      <c r="A234" s="31"/>
      <c r="B234" s="31"/>
    </row>
    <row r="235" spans="1:2" x14ac:dyDescent="0.3">
      <c r="A235" s="31"/>
      <c r="B235" s="31"/>
    </row>
    <row r="236" spans="1:2" x14ac:dyDescent="0.3">
      <c r="A236" s="31"/>
      <c r="B236" s="31"/>
    </row>
    <row r="237" spans="1:2" x14ac:dyDescent="0.3">
      <c r="A237" s="31"/>
      <c r="B237" s="31"/>
    </row>
    <row r="238" spans="1:2" x14ac:dyDescent="0.3">
      <c r="A238" s="31"/>
      <c r="B238" s="31"/>
    </row>
    <row r="239" spans="1:2" x14ac:dyDescent="0.3">
      <c r="A239" s="31"/>
      <c r="B239" s="31"/>
    </row>
    <row r="240" spans="1:2" x14ac:dyDescent="0.3">
      <c r="A240" s="31"/>
      <c r="B240" s="31"/>
    </row>
    <row r="241" spans="1:2" x14ac:dyDescent="0.3">
      <c r="A241" s="31"/>
      <c r="B241" s="31"/>
    </row>
    <row r="242" spans="1:2" x14ac:dyDescent="0.3">
      <c r="A242" s="31"/>
      <c r="B242" s="31"/>
    </row>
    <row r="243" spans="1:2" x14ac:dyDescent="0.3">
      <c r="A243" s="31"/>
      <c r="B243" s="31"/>
    </row>
    <row r="244" spans="1:2" x14ac:dyDescent="0.3">
      <c r="A244" s="31"/>
      <c r="B244" s="31"/>
    </row>
    <row r="245" spans="1:2" x14ac:dyDescent="0.3">
      <c r="A245" s="31"/>
      <c r="B245" s="31"/>
    </row>
    <row r="246" spans="1:2" x14ac:dyDescent="0.3">
      <c r="A246" s="31"/>
      <c r="B246" s="31"/>
    </row>
    <row r="247" spans="1:2" x14ac:dyDescent="0.3">
      <c r="A247" s="31"/>
      <c r="B247" s="31"/>
    </row>
    <row r="248" spans="1:2" x14ac:dyDescent="0.3">
      <c r="A248" s="31"/>
      <c r="B248" s="31"/>
    </row>
    <row r="249" spans="1:2" x14ac:dyDescent="0.3">
      <c r="A249" s="31"/>
      <c r="B249" s="31"/>
    </row>
    <row r="250" spans="1:2" x14ac:dyDescent="0.3">
      <c r="A250" s="31"/>
      <c r="B250" s="31"/>
    </row>
    <row r="251" spans="1:2" x14ac:dyDescent="0.3">
      <c r="A251" s="31"/>
      <c r="B251" s="31"/>
    </row>
    <row r="252" spans="1:2" x14ac:dyDescent="0.3">
      <c r="A252" s="31"/>
      <c r="B252" s="31"/>
    </row>
    <row r="253" spans="1:2" x14ac:dyDescent="0.3">
      <c r="A253" s="31"/>
      <c r="B253" s="31"/>
    </row>
    <row r="254" spans="1:2" x14ac:dyDescent="0.3">
      <c r="A254" s="31"/>
      <c r="B254" s="31"/>
    </row>
    <row r="255" spans="1:2" x14ac:dyDescent="0.3">
      <c r="A255" s="31"/>
      <c r="B255" s="31"/>
    </row>
    <row r="256" spans="1:2" x14ac:dyDescent="0.3">
      <c r="A256" s="31"/>
      <c r="B256" s="31"/>
    </row>
    <row r="257" spans="1:2" x14ac:dyDescent="0.3">
      <c r="A257" s="31"/>
      <c r="B257" s="31"/>
    </row>
    <row r="258" spans="1:2" x14ac:dyDescent="0.3">
      <c r="A258" s="31"/>
      <c r="B258" s="31"/>
    </row>
    <row r="259" spans="1:2" x14ac:dyDescent="0.3">
      <c r="A259" s="31"/>
      <c r="B259" s="31"/>
    </row>
    <row r="260" spans="1:2" x14ac:dyDescent="0.3">
      <c r="A260" s="31"/>
      <c r="B260" s="31"/>
    </row>
    <row r="261" spans="1:2" x14ac:dyDescent="0.3">
      <c r="A261" s="31"/>
      <c r="B261" s="31"/>
    </row>
    <row r="262" spans="1:2" x14ac:dyDescent="0.3">
      <c r="A262" s="31"/>
      <c r="B262" s="31"/>
    </row>
    <row r="263" spans="1:2" x14ac:dyDescent="0.3">
      <c r="A263" s="31"/>
      <c r="B263" s="31"/>
    </row>
    <row r="264" spans="1:2" x14ac:dyDescent="0.3">
      <c r="A264" s="31"/>
      <c r="B264" s="31"/>
    </row>
    <row r="265" spans="1:2" x14ac:dyDescent="0.3">
      <c r="A265" s="31"/>
      <c r="B265" s="31"/>
    </row>
    <row r="266" spans="1:2" x14ac:dyDescent="0.3">
      <c r="A266" s="31"/>
      <c r="B266" s="31"/>
    </row>
    <row r="267" spans="1:2" x14ac:dyDescent="0.3">
      <c r="A267" s="31"/>
      <c r="B267" s="31"/>
    </row>
    <row r="268" spans="1:2" x14ac:dyDescent="0.3">
      <c r="A268" s="31"/>
      <c r="B268" s="31"/>
    </row>
    <row r="269" spans="1:2" x14ac:dyDescent="0.3">
      <c r="A269" s="31"/>
      <c r="B269" s="31"/>
    </row>
    <row r="270" spans="1:2" x14ac:dyDescent="0.3">
      <c r="A270" s="31"/>
      <c r="B270" s="31"/>
    </row>
    <row r="271" spans="1:2" x14ac:dyDescent="0.3">
      <c r="A271" s="31"/>
      <c r="B271" s="31"/>
    </row>
    <row r="272" spans="1:2" x14ac:dyDescent="0.3">
      <c r="A272" s="31"/>
      <c r="B272" s="31"/>
    </row>
    <row r="273" spans="1:2" x14ac:dyDescent="0.3">
      <c r="A273" s="31"/>
      <c r="B273" s="31"/>
    </row>
    <row r="274" spans="1:2" x14ac:dyDescent="0.3">
      <c r="A274" s="31"/>
      <c r="B274" s="31"/>
    </row>
    <row r="275" spans="1:2" x14ac:dyDescent="0.3">
      <c r="A275" s="31"/>
      <c r="B275" s="31"/>
    </row>
    <row r="276" spans="1:2" x14ac:dyDescent="0.3">
      <c r="A276" s="31"/>
      <c r="B276" s="31"/>
    </row>
    <row r="277" spans="1:2" x14ac:dyDescent="0.3">
      <c r="A277" s="31"/>
      <c r="B277" s="31"/>
    </row>
    <row r="278" spans="1:2" x14ac:dyDescent="0.3">
      <c r="A278" s="31"/>
      <c r="B278" s="31"/>
    </row>
    <row r="279" spans="1:2" x14ac:dyDescent="0.3">
      <c r="A279" s="31"/>
      <c r="B279" s="31"/>
    </row>
    <row r="280" spans="1:2" x14ac:dyDescent="0.3">
      <c r="A280" s="31"/>
      <c r="B280" s="31"/>
    </row>
    <row r="281" spans="1:2" x14ac:dyDescent="0.3">
      <c r="A281" s="31"/>
      <c r="B281" s="31"/>
    </row>
    <row r="282" spans="1:2" x14ac:dyDescent="0.3">
      <c r="A282" s="31"/>
      <c r="B282" s="31"/>
    </row>
    <row r="283" spans="1:2" x14ac:dyDescent="0.3">
      <c r="A283" s="31"/>
      <c r="B283" s="31"/>
    </row>
    <row r="284" spans="1:2" x14ac:dyDescent="0.3">
      <c r="A284" s="31"/>
      <c r="B284" s="31"/>
    </row>
    <row r="285" spans="1:2" x14ac:dyDescent="0.3">
      <c r="A285" s="31"/>
      <c r="B285" s="31"/>
    </row>
    <row r="286" spans="1:2" x14ac:dyDescent="0.3">
      <c r="A286" s="31"/>
      <c r="B286" s="31"/>
    </row>
    <row r="287" spans="1:2" x14ac:dyDescent="0.3">
      <c r="A287" s="31"/>
      <c r="B287" s="31"/>
    </row>
    <row r="288" spans="1:2" x14ac:dyDescent="0.3">
      <c r="A288" s="31"/>
      <c r="B288" s="31"/>
    </row>
    <row r="289" spans="1:10" x14ac:dyDescent="0.3">
      <c r="A289" s="31"/>
      <c r="B289" s="31"/>
    </row>
    <row r="290" spans="1:10" x14ac:dyDescent="0.3">
      <c r="A290" s="31"/>
      <c r="B290" s="31"/>
    </row>
    <row r="291" spans="1:10" x14ac:dyDescent="0.3">
      <c r="A291" s="31"/>
      <c r="B291" s="31"/>
    </row>
    <row r="292" spans="1:10" x14ac:dyDescent="0.3">
      <c r="A292" s="31"/>
      <c r="B292" s="31"/>
    </row>
    <row r="293" spans="1:10" x14ac:dyDescent="0.3">
      <c r="A293" s="31"/>
      <c r="B293" s="31"/>
    </row>
    <row r="294" spans="1:10" x14ac:dyDescent="0.3">
      <c r="A294" s="31"/>
      <c r="B294" s="31"/>
    </row>
    <row r="295" spans="1:10" x14ac:dyDescent="0.3">
      <c r="A295" s="31"/>
      <c r="B295" s="31"/>
    </row>
    <row r="296" spans="1:10" x14ac:dyDescent="0.3">
      <c r="A296" s="31"/>
      <c r="B296" s="31"/>
    </row>
    <row r="297" spans="1:10" x14ac:dyDescent="0.3">
      <c r="A297" s="31"/>
      <c r="B297" s="31"/>
    </row>
    <row r="298" spans="1:10" x14ac:dyDescent="0.3">
      <c r="A298" s="31"/>
      <c r="B298" s="31"/>
    </row>
    <row r="299" spans="1:10" x14ac:dyDescent="0.3">
      <c r="A299" s="31"/>
      <c r="B299" s="31"/>
    </row>
    <row r="300" spans="1:10" x14ac:dyDescent="0.3">
      <c r="A300" s="31"/>
      <c r="B300" s="31"/>
    </row>
    <row r="301" spans="1:10" ht="15" thickBot="1" x14ac:dyDescent="0.35">
      <c r="A301" s="32"/>
      <c r="B301" s="32"/>
      <c r="C301" s="33"/>
      <c r="D301" s="33"/>
      <c r="E301" s="33"/>
      <c r="F301" s="33"/>
      <c r="G301" s="33"/>
      <c r="H301" s="33"/>
      <c r="I301" s="33"/>
      <c r="J301" s="3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C1AF-5336-4188-B278-969912E79CED}">
  <sheetPr>
    <pageSetUpPr fitToPage="1"/>
  </sheetPr>
  <dimension ref="C1:M1"/>
  <sheetViews>
    <sheetView zoomScale="60" zoomScaleNormal="60" workbookViewId="0">
      <selection activeCell="B1" sqref="B1"/>
    </sheetView>
  </sheetViews>
  <sheetFormatPr baseColWidth="10" defaultRowHeight="14.4" x14ac:dyDescent="0.3"/>
  <cols>
    <col min="1" max="2" width="12.6640625" customWidth="1"/>
    <col min="3" max="10" width="12.6640625" style="1" customWidth="1"/>
    <col min="11" max="12" width="14.21875" style="1" bestFit="1" customWidth="1"/>
    <col min="13" max="13" width="11.5546875" style="1"/>
  </cols>
  <sheetData>
    <row r="1" spans="12:13" ht="261.60000000000002" customHeight="1" x14ac:dyDescent="0.3">
      <c r="L1" s="29" t="s">
        <v>362</v>
      </c>
    </row>
  </sheetData>
  <pageMargins left="0.7" right="0.7" top="0.75" bottom="0.75" header="0.3" footer="0.3"/>
  <pageSetup paperSize="9" scale="6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2C86-6B84-458E-AC28-E53891AA0FAE}">
  <sheetPr>
    <pageSetUpPr fitToPage="1"/>
  </sheetPr>
  <dimension ref="A1:L39"/>
  <sheetViews>
    <sheetView workbookViewId="0">
      <selection activeCell="G13" sqref="G13"/>
    </sheetView>
  </sheetViews>
  <sheetFormatPr baseColWidth="10" defaultRowHeight="14.4" x14ac:dyDescent="0.3"/>
  <cols>
    <col min="1" max="1" width="16" customWidth="1"/>
    <col min="2" max="2" width="17.21875" customWidth="1"/>
    <col min="3" max="6" width="13.77734375" customWidth="1"/>
    <col min="7" max="7" width="12" customWidth="1"/>
    <col min="8" max="8" width="14.44140625" customWidth="1"/>
    <col min="9" max="9" width="8.33203125" bestFit="1" customWidth="1"/>
    <col min="10" max="10" width="4.6640625" bestFit="1" customWidth="1"/>
    <col min="11" max="11" width="6.109375" bestFit="1" customWidth="1"/>
    <col min="12" max="12" width="11.109375" bestFit="1" customWidth="1"/>
    <col min="13" max="13" width="11.5546875" bestFit="1" customWidth="1"/>
    <col min="14" max="17" width="5" bestFit="1" customWidth="1"/>
    <col min="18" max="18" width="3" bestFit="1" customWidth="1"/>
    <col min="19" max="34" width="5" bestFit="1" customWidth="1"/>
    <col min="35" max="35" width="3" bestFit="1" customWidth="1"/>
    <col min="36" max="52" width="5" bestFit="1" customWidth="1"/>
    <col min="53" max="53" width="3" bestFit="1" customWidth="1"/>
    <col min="54" max="61" width="5" bestFit="1" customWidth="1"/>
    <col min="62" max="62" width="3" bestFit="1" customWidth="1"/>
    <col min="63" max="69" width="5" bestFit="1" customWidth="1"/>
    <col min="70" max="70" width="3" bestFit="1" customWidth="1"/>
    <col min="71" max="79" width="5" bestFit="1" customWidth="1"/>
    <col min="80" max="80" width="3" bestFit="1" customWidth="1"/>
    <col min="81" max="87" width="5" bestFit="1" customWidth="1"/>
    <col min="88" max="88" width="3" bestFit="1" customWidth="1"/>
    <col min="89" max="95" width="5" bestFit="1" customWidth="1"/>
    <col min="96" max="96" width="3" bestFit="1" customWidth="1"/>
    <col min="97" max="102" width="5" bestFit="1" customWidth="1"/>
    <col min="103" max="103" width="3" bestFit="1" customWidth="1"/>
    <col min="104" max="110" width="5" bestFit="1" customWidth="1"/>
    <col min="111" max="111" width="3" bestFit="1" customWidth="1"/>
    <col min="112" max="118" width="5" bestFit="1" customWidth="1"/>
    <col min="119" max="119" width="3" bestFit="1" customWidth="1"/>
    <col min="120" max="127" width="5" bestFit="1" customWidth="1"/>
    <col min="128" max="128" width="3" bestFit="1" customWidth="1"/>
  </cols>
  <sheetData>
    <row r="1" spans="1:12" ht="30" customHeight="1" x14ac:dyDescent="0.3">
      <c r="A1" s="12" t="s">
        <v>54</v>
      </c>
    </row>
    <row r="2" spans="1:12" s="2" customFormat="1" ht="43.2" x14ac:dyDescent="0.3">
      <c r="A2" s="2" t="s">
        <v>46</v>
      </c>
      <c r="B2" s="2" t="s">
        <v>32</v>
      </c>
      <c r="C2" s="2" t="s">
        <v>39</v>
      </c>
      <c r="D2" s="2" t="s">
        <v>40</v>
      </c>
      <c r="E2" s="2" t="s">
        <v>41</v>
      </c>
      <c r="F2" s="2" t="s">
        <v>42</v>
      </c>
    </row>
    <row r="3" spans="1:12" x14ac:dyDescent="0.3">
      <c r="A3" t="s">
        <v>44</v>
      </c>
      <c r="B3" s="3">
        <f>_xlfn.MINIFS('Datos Limpios'!$C$2:$C$301,'Datos Limpios'!$C$2:$C$301,"&lt;=1",'Datos Limpios'!$J$2:$J$301,"VALIDO")</f>
        <v>0</v>
      </c>
      <c r="C3" s="3">
        <f>_xlfn.MINIFS('Datos Limpios'!$D$2:$D$301,'Datos Limpios'!$D$2:$D$301,"&lt;=1",'Datos Limpios'!$J$2:$J$301,"VALIDO")</f>
        <v>0</v>
      </c>
      <c r="D3" s="3">
        <f>_xlfn.MINIFS('Datos Limpios'!$E$2:$E$301,'Datos Limpios'!$E$2:$E$301,"&lt;=1",'Datos Limpios'!$J$2:$J$301,"VALIDO")</f>
        <v>0</v>
      </c>
      <c r="E3" s="3">
        <f>_xlfn.MINIFS('Datos Limpios'!$F$2:$F$301,'Datos Limpios'!$F$2:$F$301,"&lt;=1",'Datos Limpios'!$J$2:$J$301,"VALIDO")</f>
        <v>0</v>
      </c>
      <c r="F3" s="3">
        <f>_xlfn.MINIFS('Datos Limpios'!$H$2:$H$301,'Datos Limpios'!$H$2:$H$301,"&lt;=8000",'Datos Limpios'!$J$2:$J$301,"VALIDO")</f>
        <v>0</v>
      </c>
    </row>
    <row r="4" spans="1:12" x14ac:dyDescent="0.3">
      <c r="A4" t="s">
        <v>45</v>
      </c>
      <c r="B4" s="3">
        <f>_xlfn.MAXIFS('Datos Limpios'!$C$2:$C$301,'Datos Limpios'!$C$2:$C$301,"&gt;=0",'Datos Limpios'!$J$2:$J$301,"VALIDO")</f>
        <v>0</v>
      </c>
      <c r="C4" s="3">
        <f>_xlfn.MAXIFS('Datos Limpios'!$D$2:$D$301,'Datos Limpios'!$D$2:$D$301,"&gt;=0",'Datos Limpios'!$J$2:$J$301,"VALIDO")</f>
        <v>0</v>
      </c>
      <c r="D4" s="3">
        <f>_xlfn.MAXIFS('Datos Limpios'!$E$2:$E$301,'Datos Limpios'!$E$2:$E$301,"&gt;=0",'Datos Limpios'!$J$2:$J$301,"VALIDO")</f>
        <v>0</v>
      </c>
      <c r="E4" s="3">
        <f>_xlfn.MAXIFS('Datos Limpios'!$F$2:$F$301,'Datos Limpios'!$F$2:$F$301,"&gt;=0",'Datos Limpios'!$J$2:$J$301,"VALIDO")</f>
        <v>0</v>
      </c>
      <c r="F4" s="3">
        <f>_xlfn.MAXIFS('Datos Limpios'!$H$2:$H$301,'Datos Limpios'!$H$2:$H$301,"&gt;=0",'Datos Limpios'!$J$2:$J$301,"VALIDO")</f>
        <v>0</v>
      </c>
    </row>
    <row r="5" spans="1:12" x14ac:dyDescent="0.3">
      <c r="A5" t="s">
        <v>38</v>
      </c>
      <c r="B5" s="3" t="e">
        <f>AVERAGEIFS('Datos Limpios'!$C$2:$C$301,'Datos Limpios'!$C$2:$C$301,"&gt;=0",'Datos Limpios'!$J$2:$J$301,"VALIDO")</f>
        <v>#DIV/0!</v>
      </c>
      <c r="C5" s="3" t="e">
        <f>AVERAGEIFS('Datos Limpios'!$D$2:$D$301,'Datos Limpios'!$D$2:$D$301,"&gt;=0",'Datos Limpios'!$J$2:$J$301,"VALIDO")</f>
        <v>#DIV/0!</v>
      </c>
      <c r="D5" s="3" t="e">
        <f>AVERAGEIFS('Datos Limpios'!$E$2:$E$301,'Datos Limpios'!$E$2:$E$301,"&gt;=0",'Datos Limpios'!$J$2:$J$301,"VALIDO")</f>
        <v>#DIV/0!</v>
      </c>
      <c r="E5" s="3" t="e">
        <f>AVERAGEIFS('Datos Limpios'!$F$2:$F$301,'Datos Limpios'!$F$2:$F$301,"&gt;=0",'Datos Limpios'!$J$2:$J$301,"VALIDO")</f>
        <v>#DIV/0!</v>
      </c>
      <c r="F5" s="3" t="e">
        <f>AVERAGEIFS('Datos Limpios'!$H$2:$H$301,'Datos Limpios'!$H$2:$H$301,"&gt;=0",'Datos Limpios'!$J$2:$J$301,"VALIDO")</f>
        <v>#DIV/0!</v>
      </c>
    </row>
    <row r="6" spans="1:12" x14ac:dyDescent="0.3">
      <c r="B6" s="3"/>
      <c r="C6" s="3"/>
      <c r="D6" s="3"/>
      <c r="E6" s="3"/>
      <c r="F6" s="3"/>
    </row>
    <row r="7" spans="1:12" ht="30" customHeight="1" thickBot="1" x14ac:dyDescent="0.35">
      <c r="A7" s="22" t="s">
        <v>55</v>
      </c>
    </row>
    <row r="8" spans="1:12" ht="15" thickBot="1" x14ac:dyDescent="0.35">
      <c r="A8" s="5" t="s">
        <v>4</v>
      </c>
      <c r="B8" s="4" t="s">
        <v>47</v>
      </c>
    </row>
    <row r="9" spans="1:12" x14ac:dyDescent="0.3">
      <c r="A9" s="1" t="s">
        <v>12</v>
      </c>
      <c r="B9" s="4">
        <f>COUNTIFS('Datos Limpios'!$G$2:$G$301,Tabla5[[#This Row],[Tipo_suelo]],'Datos Limpios'!$J$2:$J$301,"VALIDO")</f>
        <v>0</v>
      </c>
      <c r="L9" s="8"/>
    </row>
    <row r="10" spans="1:12" x14ac:dyDescent="0.3">
      <c r="A10" s="1" t="s">
        <v>7</v>
      </c>
      <c r="B10" s="4">
        <f>COUNTIFS('Datos Limpios'!$G$2:$G$301,Tabla5[[#This Row],[Tipo_suelo]],'Datos Limpios'!$J$2:$J$301,"VALIDO")</f>
        <v>0</v>
      </c>
      <c r="C10" s="1"/>
      <c r="L10" s="9"/>
    </row>
    <row r="11" spans="1:12" x14ac:dyDescent="0.3">
      <c r="A11" s="1" t="s">
        <v>16</v>
      </c>
      <c r="B11" s="4">
        <f>COUNTIFS('Datos Limpios'!$G$2:$G$301,Tabla5[[#This Row],[Tipo_suelo]],'Datos Limpios'!$J$2:$J$301,"VALIDO")</f>
        <v>0</v>
      </c>
      <c r="C11" s="1"/>
      <c r="L11" s="8"/>
    </row>
    <row r="12" spans="1:12" ht="15" thickBot="1" x14ac:dyDescent="0.35">
      <c r="L12" s="9"/>
    </row>
    <row r="13" spans="1:12" ht="29.4" thickBot="1" x14ac:dyDescent="0.35">
      <c r="A13" s="5" t="s">
        <v>43</v>
      </c>
      <c r="B13" s="4" t="s">
        <v>47</v>
      </c>
      <c r="L13" s="9"/>
    </row>
    <row r="14" spans="1:12" x14ac:dyDescent="0.3">
      <c r="A14" s="1" t="s">
        <v>10</v>
      </c>
      <c r="B14" s="4">
        <f>COUNTIFS('Datos Limpios'!$I$2:$I$301,Tabla6[[#This Row],[Categoria de Biomasa]],'Datos Limpios'!$J$2:$J$301,"VALIDO")</f>
        <v>0</v>
      </c>
    </row>
    <row r="15" spans="1:12" x14ac:dyDescent="0.3">
      <c r="A15" s="1" t="s">
        <v>8</v>
      </c>
      <c r="B15" s="4">
        <f>COUNTIFS('Datos Limpios'!$I$2:$I$301,Tabla6[[#This Row],[Categoria de Biomasa]],'Datos Limpios'!$J$2:$J$301,"VALIDO")</f>
        <v>0</v>
      </c>
    </row>
    <row r="16" spans="1:12" x14ac:dyDescent="0.3">
      <c r="A16" s="4" t="s">
        <v>14</v>
      </c>
      <c r="B16" s="4">
        <f>COUNTIFS('Datos Limpios'!$I$2:$I$301,Tabla6[[#This Row],[Categoria de Biomasa]],'Datos Limpios'!$J$2:$J$301,"VALIDO")</f>
        <v>0</v>
      </c>
    </row>
    <row r="17" spans="1:8" x14ac:dyDescent="0.3">
      <c r="A17" s="4"/>
      <c r="B17" s="4"/>
    </row>
    <row r="18" spans="1:8" ht="30" customHeight="1" x14ac:dyDescent="0.3">
      <c r="A18" s="12" t="s">
        <v>56</v>
      </c>
      <c r="B18" s="4"/>
    </row>
    <row r="19" spans="1:8" ht="43.8" thickBot="1" x14ac:dyDescent="0.35">
      <c r="A19" s="6" t="s">
        <v>0</v>
      </c>
      <c r="B19" s="7" t="s">
        <v>48</v>
      </c>
      <c r="C19" s="7" t="s">
        <v>49</v>
      </c>
      <c r="D19" s="7" t="s">
        <v>50</v>
      </c>
      <c r="E19" s="10" t="s">
        <v>52</v>
      </c>
      <c r="F19" s="10" t="s">
        <v>51</v>
      </c>
      <c r="G19" s="10" t="s">
        <v>53</v>
      </c>
      <c r="H19" s="10" t="s">
        <v>57</v>
      </c>
    </row>
    <row r="20" spans="1:8" x14ac:dyDescent="0.3">
      <c r="A20" s="1" t="s">
        <v>27</v>
      </c>
      <c r="B20" s="4">
        <f>COUNTIFS('Datos Limpios'!$B$2:$B$301,Tabla7[[#This Row],[ID_parcela]],'Datos Limpios'!$G$2:$G$301,"Arcilloso",'Datos Limpios'!$J$2:$J$301,"VALIDO")</f>
        <v>0</v>
      </c>
      <c r="C20" s="4">
        <f>COUNTIFS('Datos Limpios'!$B$2:$B$301,Tabla7[[#This Row],[ID_parcela]],'Datos Limpios'!$G$2:$G$301,"Arenoso",'Datos Limpios'!$J$2:$J$301,"VALIDO")</f>
        <v>0</v>
      </c>
      <c r="D20" s="4">
        <f>COUNTIFS('Datos Limpios'!$B$2:$B$301,Tabla7[[#This Row],[ID_parcela]],'Datos Limpios'!$G$2:$G$301,"Franco",'Datos Limpios'!$J$2:$J$301,"VALIDO")</f>
        <v>0</v>
      </c>
      <c r="E20" s="11">
        <f>_xlfn.MINIFS('Datos Limpios'!$H$2:$H$301,'Datos Limpios'!$H$2:$H$301,"&lt;8000",'Datos Limpios'!$B$2:$B$301,Tabla7[[#This Row],[ID_parcela]],'Datos Limpios'!$J$2:$J$301,"VALIDO")</f>
        <v>0</v>
      </c>
      <c r="F20" s="11" t="e">
        <f>AVERAGEIFS('Datos Limpios'!$H$2:$H$301,'Datos Limpios'!$H$2:$H$301,"&lt;8000",'Datos Limpios'!$B$2:$B$301,Tabla7[[#This Row],[ID_parcela]],'Datos Limpios'!$J$2:$J$301,"VALIDO")</f>
        <v>#DIV/0!</v>
      </c>
      <c r="G20" s="11">
        <f>_xlfn.MAXIFS('Datos Limpios'!$H$2:$H$301,'Datos Limpios'!$H$2:$H$301,"&gt;0",'Datos Limpios'!$B$2:$B$301,Tabla7[[#This Row],[ID_parcela]],'Datos Limpios'!$J$2:$J$301,"VALIDO")</f>
        <v>0</v>
      </c>
      <c r="H20" s="11"/>
    </row>
    <row r="21" spans="1:8" x14ac:dyDescent="0.3">
      <c r="A21" s="4" t="s">
        <v>11</v>
      </c>
      <c r="B21" s="4">
        <f>COUNTIFS('Datos Limpios'!$B$2:$B$301,Tabla7[[#This Row],[ID_parcela]],'Datos Limpios'!$G$2:$G$301,"Arcilloso",'Datos Limpios'!$J$2:$J$301,"VALIDO")</f>
        <v>0</v>
      </c>
      <c r="C21" s="4">
        <f>COUNTIFS('Datos Limpios'!$B$2:$B$301,Tabla7[[#This Row],[ID_parcela]],'Datos Limpios'!$G$2:$G$301,"Arenoso",'Datos Limpios'!$J$2:$J$301,"VALIDO")</f>
        <v>0</v>
      </c>
      <c r="D21" s="4">
        <f>COUNTIFS('Datos Limpios'!$B$2:$B$301,Tabla7[[#This Row],[ID_parcela]],'Datos Limpios'!$G$2:$G$301,"Franco",'Datos Limpios'!$J$2:$J$301,"VALIDO")</f>
        <v>0</v>
      </c>
      <c r="E21" s="11">
        <f>_xlfn.MINIFS('Datos Limpios'!$H$2:$H$301,'Datos Limpios'!$H$2:$H$301,"&lt;8000",'Datos Limpios'!$B$2:$B$301,Tabla7[[#This Row],[ID_parcela]],'Datos Limpios'!$J$2:$J$301,"VALIDO")</f>
        <v>0</v>
      </c>
      <c r="F21" s="11" t="e">
        <f>AVERAGEIFS('Datos Limpios'!$H$2:$H$301,'Datos Limpios'!$H$2:$H$301,"&lt;8000",'Datos Limpios'!$B$2:$B$301,Tabla7[[#This Row],[ID_parcela]],'Datos Limpios'!$J$2:$J$301,"VALIDO")</f>
        <v>#DIV/0!</v>
      </c>
      <c r="G21" s="11">
        <f>_xlfn.MAXIFS('Datos Limpios'!$H$2:$H$301,'Datos Limpios'!$H$2:$H$301,"&gt;0",'Datos Limpios'!$B$2:$B$301,Tabla7[[#This Row],[ID_parcela]],'Datos Limpios'!$J$2:$J$301,"VALIDO")</f>
        <v>0</v>
      </c>
      <c r="H21" s="11"/>
    </row>
    <row r="22" spans="1:8" x14ac:dyDescent="0.3">
      <c r="A22" s="1" t="s">
        <v>19</v>
      </c>
      <c r="B22" s="4">
        <f>COUNTIFS('Datos Limpios'!$B$2:$B$301,Tabla7[[#This Row],[ID_parcela]],'Datos Limpios'!$G$2:$G$301,"Arcilloso",'Datos Limpios'!$J$2:$J$301,"VALIDO")</f>
        <v>0</v>
      </c>
      <c r="C22" s="4">
        <f>COUNTIFS('Datos Limpios'!$B$2:$B$301,Tabla7[[#This Row],[ID_parcela]],'Datos Limpios'!$G$2:$G$301,"Arenoso",'Datos Limpios'!$J$2:$J$301,"VALIDO")</f>
        <v>0</v>
      </c>
      <c r="D22" s="4">
        <f>COUNTIFS('Datos Limpios'!$B$2:$B$301,Tabla7[[#This Row],[ID_parcela]],'Datos Limpios'!$G$2:$G$301,"Franco",'Datos Limpios'!$J$2:$J$301,"VALIDO")</f>
        <v>0</v>
      </c>
      <c r="E22" s="11">
        <f>_xlfn.MINIFS('Datos Limpios'!$H$2:$H$301,'Datos Limpios'!$H$2:$H$301,"&lt;8000",'Datos Limpios'!$B$2:$B$301,Tabla7[[#This Row],[ID_parcela]],'Datos Limpios'!$J$2:$J$301,"VALIDO")</f>
        <v>0</v>
      </c>
      <c r="F22" s="11" t="e">
        <f>AVERAGEIFS('Datos Limpios'!$H$2:$H$301,'Datos Limpios'!$H$2:$H$301,"&lt;8000",'Datos Limpios'!$B$2:$B$301,Tabla7[[#This Row],[ID_parcela]],'Datos Limpios'!$J$2:$J$301,"VALIDO")</f>
        <v>#DIV/0!</v>
      </c>
      <c r="G22" s="11">
        <f>_xlfn.MAXIFS('Datos Limpios'!$H$2:$H$301,'Datos Limpios'!$H$2:$H$301,"&gt;0",'Datos Limpios'!$B$2:$B$301,Tabla7[[#This Row],[ID_parcela]],'Datos Limpios'!$J$2:$J$301,"VALIDO")</f>
        <v>0</v>
      </c>
      <c r="H22" s="11"/>
    </row>
    <row r="23" spans="1:8" x14ac:dyDescent="0.3">
      <c r="A23" s="1" t="s">
        <v>15</v>
      </c>
      <c r="B23" s="4">
        <f>COUNTIFS('Datos Limpios'!$B$2:$B$301,Tabla7[[#This Row],[ID_parcela]],'Datos Limpios'!$G$2:$G$301,"Arcilloso",'Datos Limpios'!$J$2:$J$301,"VALIDO")</f>
        <v>0</v>
      </c>
      <c r="C23" s="4">
        <f>COUNTIFS('Datos Limpios'!$B$2:$B$301,Tabla7[[#This Row],[ID_parcela]],'Datos Limpios'!$G$2:$G$301,"Arenoso",'Datos Limpios'!$J$2:$J$301,"VALIDO")</f>
        <v>0</v>
      </c>
      <c r="D23" s="4">
        <f>COUNTIFS('Datos Limpios'!$B$2:$B$301,Tabla7[[#This Row],[ID_parcela]],'Datos Limpios'!$G$2:$G$301,"Franco",'Datos Limpios'!$J$2:$J$301,"VALIDO")</f>
        <v>0</v>
      </c>
      <c r="E23" s="11">
        <f>_xlfn.MINIFS('Datos Limpios'!$H$2:$H$301,'Datos Limpios'!$H$2:$H$301,"&lt;8000",'Datos Limpios'!$B$2:$B$301,Tabla7[[#This Row],[ID_parcela]],'Datos Limpios'!$J$2:$J$301,"VALIDO")</f>
        <v>0</v>
      </c>
      <c r="F23" s="11" t="e">
        <f>AVERAGEIFS('Datos Limpios'!$H$2:$H$301,'Datos Limpios'!$H$2:$H$301,"&lt;8000",'Datos Limpios'!$B$2:$B$301,Tabla7[[#This Row],[ID_parcela]],'Datos Limpios'!$J$2:$J$301,"VALIDO")</f>
        <v>#DIV/0!</v>
      </c>
      <c r="G23" s="11">
        <f>_xlfn.MAXIFS('Datos Limpios'!$H$2:$H$301,'Datos Limpios'!$H$2:$H$301,"&gt;0",'Datos Limpios'!$B$2:$B$301,Tabla7[[#This Row],[ID_parcela]],'Datos Limpios'!$J$2:$J$301,"VALIDO")</f>
        <v>0</v>
      </c>
      <c r="H23" s="11"/>
    </row>
    <row r="24" spans="1:8" x14ac:dyDescent="0.3">
      <c r="A24" s="1" t="s">
        <v>31</v>
      </c>
      <c r="B24" s="4">
        <f>COUNTIFS('Datos Limpios'!$B$2:$B$301,Tabla7[[#This Row],[ID_parcela]],'Datos Limpios'!$G$2:$G$301,"Arcilloso",'Datos Limpios'!$J$2:$J$301,"VALIDO")</f>
        <v>0</v>
      </c>
      <c r="C24" s="4">
        <f>COUNTIFS('Datos Limpios'!$B$2:$B$301,Tabla7[[#This Row],[ID_parcela]],'Datos Limpios'!$G$2:$G$301,"Arenoso",'Datos Limpios'!$J$2:$J$301,"VALIDO")</f>
        <v>0</v>
      </c>
      <c r="D24" s="4">
        <f>COUNTIFS('Datos Limpios'!$B$2:$B$301,Tabla7[[#This Row],[ID_parcela]],'Datos Limpios'!$G$2:$G$301,"Franco",'Datos Limpios'!$J$2:$J$301,"VALIDO")</f>
        <v>0</v>
      </c>
      <c r="E24" s="11">
        <f>_xlfn.MINIFS('Datos Limpios'!$H$2:$H$301,'Datos Limpios'!$H$2:$H$301,"&lt;8000",'Datos Limpios'!$B$2:$B$301,Tabla7[[#This Row],[ID_parcela]],'Datos Limpios'!$J$2:$J$301,"VALIDO")</f>
        <v>0</v>
      </c>
      <c r="F24" s="11" t="e">
        <f>AVERAGEIFS('Datos Limpios'!$H$2:$H$301,'Datos Limpios'!$H$2:$H$301,"&lt;8000",'Datos Limpios'!$B$2:$B$301,Tabla7[[#This Row],[ID_parcela]],'Datos Limpios'!$J$2:$J$301,"VALIDO")</f>
        <v>#DIV/0!</v>
      </c>
      <c r="G24" s="11">
        <f>_xlfn.MAXIFS('Datos Limpios'!$H$2:$H$301,'Datos Limpios'!$H$2:$H$301,"&gt;0",'Datos Limpios'!$B$2:$B$301,Tabla7[[#This Row],[ID_parcela]],'Datos Limpios'!$J$2:$J$301,"VALIDO")</f>
        <v>0</v>
      </c>
      <c r="H24" s="11"/>
    </row>
    <row r="25" spans="1:8" x14ac:dyDescent="0.3">
      <c r="A25" s="1" t="s">
        <v>17</v>
      </c>
      <c r="B25" s="4">
        <f>COUNTIFS('Datos Limpios'!$B$2:$B$301,Tabla7[[#This Row],[ID_parcela]],'Datos Limpios'!$G$2:$G$301,"Arcilloso",'Datos Limpios'!$J$2:$J$301,"VALIDO")</f>
        <v>0</v>
      </c>
      <c r="C25" s="4">
        <f>COUNTIFS('Datos Limpios'!$B$2:$B$301,Tabla7[[#This Row],[ID_parcela]],'Datos Limpios'!$G$2:$G$301,"Arenoso",'Datos Limpios'!$J$2:$J$301,"VALIDO")</f>
        <v>0</v>
      </c>
      <c r="D25" s="4">
        <f>COUNTIFS('Datos Limpios'!$B$2:$B$301,Tabla7[[#This Row],[ID_parcela]],'Datos Limpios'!$G$2:$G$301,"Franco",'Datos Limpios'!$J$2:$J$301,"VALIDO")</f>
        <v>0</v>
      </c>
      <c r="E25" s="11">
        <f>_xlfn.MINIFS('Datos Limpios'!$H$2:$H$301,'Datos Limpios'!$H$2:$H$301,"&lt;8000",'Datos Limpios'!$B$2:$B$301,Tabla7[[#This Row],[ID_parcela]],'Datos Limpios'!$J$2:$J$301,"VALIDO")</f>
        <v>0</v>
      </c>
      <c r="F25" s="11" t="e">
        <f>AVERAGEIFS('Datos Limpios'!$H$2:$H$301,'Datos Limpios'!$H$2:$H$301,"&lt;8000",'Datos Limpios'!$B$2:$B$301,Tabla7[[#This Row],[ID_parcela]],'Datos Limpios'!$J$2:$J$301,"VALIDO")</f>
        <v>#DIV/0!</v>
      </c>
      <c r="G25" s="11">
        <f>_xlfn.MAXIFS('Datos Limpios'!$H$2:$H$301,'Datos Limpios'!$H$2:$H$301,"&gt;0",'Datos Limpios'!$B$2:$B$301,Tabla7[[#This Row],[ID_parcela]],'Datos Limpios'!$J$2:$J$301,"VALIDO")</f>
        <v>0</v>
      </c>
      <c r="H25" s="11"/>
    </row>
    <row r="26" spans="1:8" x14ac:dyDescent="0.3">
      <c r="A26" s="1" t="s">
        <v>26</v>
      </c>
      <c r="B26" s="4">
        <f>COUNTIFS('Datos Limpios'!$B$2:$B$301,Tabla7[[#This Row],[ID_parcela]],'Datos Limpios'!$G$2:$G$301,"Arcilloso",'Datos Limpios'!$J$2:$J$301,"VALIDO")</f>
        <v>0</v>
      </c>
      <c r="C26" s="4">
        <f>COUNTIFS('Datos Limpios'!$B$2:$B$301,Tabla7[[#This Row],[ID_parcela]],'Datos Limpios'!$G$2:$G$301,"Arenoso",'Datos Limpios'!$J$2:$J$301,"VALIDO")</f>
        <v>0</v>
      </c>
      <c r="D26" s="4">
        <f>COUNTIFS('Datos Limpios'!$B$2:$B$301,Tabla7[[#This Row],[ID_parcela]],'Datos Limpios'!$G$2:$G$301,"Franco",'Datos Limpios'!$J$2:$J$301,"VALIDO")</f>
        <v>0</v>
      </c>
      <c r="E26" s="11">
        <f>_xlfn.MINIFS('Datos Limpios'!$H$2:$H$301,'Datos Limpios'!$H$2:$H$301,"&lt;8000",'Datos Limpios'!$B$2:$B$301,Tabla7[[#This Row],[ID_parcela]],'Datos Limpios'!$J$2:$J$301,"VALIDO")</f>
        <v>0</v>
      </c>
      <c r="F26" s="11" t="e">
        <f>AVERAGEIFS('Datos Limpios'!$H$2:$H$301,'Datos Limpios'!$H$2:$H$301,"&lt;8000",'Datos Limpios'!$B$2:$B$301,Tabla7[[#This Row],[ID_parcela]],'Datos Limpios'!$J$2:$J$301,"VALIDO")</f>
        <v>#DIV/0!</v>
      </c>
      <c r="G26" s="11">
        <f>_xlfn.MAXIFS('Datos Limpios'!$H$2:$H$301,'Datos Limpios'!$H$2:$H$301,"&gt;0",'Datos Limpios'!$B$2:$B$301,Tabla7[[#This Row],[ID_parcela]],'Datos Limpios'!$J$2:$J$301,"VALIDO")</f>
        <v>0</v>
      </c>
      <c r="H26" s="11"/>
    </row>
    <row r="27" spans="1:8" x14ac:dyDescent="0.3">
      <c r="A27" s="4" t="s">
        <v>6</v>
      </c>
      <c r="B27" s="4">
        <f>COUNTIFS('Datos Limpios'!$B$2:$B$301,Tabla7[[#This Row],[ID_parcela]],'Datos Limpios'!$G$2:$G$301,"Arcilloso",'Datos Limpios'!$J$2:$J$301,"VALIDO")</f>
        <v>0</v>
      </c>
      <c r="C27" s="4">
        <f>COUNTIFS('Datos Limpios'!$B$2:$B$301,Tabla7[[#This Row],[ID_parcela]],'Datos Limpios'!$G$2:$G$301,"Arenoso",'Datos Limpios'!$J$2:$J$301,"VALIDO")</f>
        <v>0</v>
      </c>
      <c r="D27" s="4">
        <f>COUNTIFS('Datos Limpios'!$B$2:$B$301,Tabla7[[#This Row],[ID_parcela]],'Datos Limpios'!$G$2:$G$301,"Franco",'Datos Limpios'!$J$2:$J$301,"VALIDO")</f>
        <v>0</v>
      </c>
      <c r="E27" s="11">
        <f>_xlfn.MINIFS('Datos Limpios'!$H$2:$H$301,'Datos Limpios'!$H$2:$H$301,"&lt;8000",'Datos Limpios'!$B$2:$B$301,Tabla7[[#This Row],[ID_parcela]],'Datos Limpios'!$J$2:$J$301,"VALIDO")</f>
        <v>0</v>
      </c>
      <c r="F27" s="11" t="e">
        <f>AVERAGEIFS('Datos Limpios'!$H$2:$H$301,'Datos Limpios'!$H$2:$H$301,"&lt;8000",'Datos Limpios'!$B$2:$B$301,Tabla7[[#This Row],[ID_parcela]],'Datos Limpios'!$J$2:$J$301,"VALIDO")</f>
        <v>#DIV/0!</v>
      </c>
      <c r="G27" s="11">
        <f>_xlfn.MAXIFS('Datos Limpios'!$H$2:$H$301,'Datos Limpios'!$H$2:$H$301,"&gt;0",'Datos Limpios'!$B$2:$B$301,Tabla7[[#This Row],[ID_parcela]],'Datos Limpios'!$J$2:$J$301,"VALIDO")</f>
        <v>0</v>
      </c>
      <c r="H27" s="11"/>
    </row>
    <row r="28" spans="1:8" x14ac:dyDescent="0.3">
      <c r="A28" s="4" t="s">
        <v>9</v>
      </c>
      <c r="B28" s="4">
        <f>COUNTIFS('Datos Limpios'!$B$2:$B$301,Tabla7[[#This Row],[ID_parcela]],'Datos Limpios'!$G$2:$G$301,"Arcilloso",'Datos Limpios'!$J$2:$J$301,"VALIDO")</f>
        <v>0</v>
      </c>
      <c r="C28" s="4">
        <f>COUNTIFS('Datos Limpios'!$B$2:$B$301,Tabla7[[#This Row],[ID_parcela]],'Datos Limpios'!$G$2:$G$301,"Arenoso",'Datos Limpios'!$J$2:$J$301,"VALIDO")</f>
        <v>0</v>
      </c>
      <c r="D28" s="4">
        <f>COUNTIFS('Datos Limpios'!$B$2:$B$301,Tabla7[[#This Row],[ID_parcela]],'Datos Limpios'!$G$2:$G$301,"Franco",'Datos Limpios'!$J$2:$J$301,"VALIDO")</f>
        <v>0</v>
      </c>
      <c r="E28" s="11">
        <f>_xlfn.MINIFS('Datos Limpios'!$H$2:$H$301,'Datos Limpios'!$H$2:$H$301,"&lt;8000",'Datos Limpios'!$B$2:$B$301,Tabla7[[#This Row],[ID_parcela]],'Datos Limpios'!$J$2:$J$301,"VALIDO")</f>
        <v>0</v>
      </c>
      <c r="F28" s="11" t="e">
        <f>AVERAGEIFS('Datos Limpios'!$H$2:$H$301,'Datos Limpios'!$H$2:$H$301,"&lt;8000",'Datos Limpios'!$B$2:$B$301,Tabla7[[#This Row],[ID_parcela]],'Datos Limpios'!$J$2:$J$301,"VALIDO")</f>
        <v>#DIV/0!</v>
      </c>
      <c r="G28" s="11">
        <f>_xlfn.MAXIFS('Datos Limpios'!$H$2:$H$301,'Datos Limpios'!$H$2:$H$301,"&gt;0",'Datos Limpios'!$B$2:$B$301,Tabla7[[#This Row],[ID_parcela]],'Datos Limpios'!$J$2:$J$301,"VALIDO")</f>
        <v>0</v>
      </c>
      <c r="H28" s="11"/>
    </row>
    <row r="29" spans="1:8" x14ac:dyDescent="0.3">
      <c r="A29" s="1" t="s">
        <v>24</v>
      </c>
      <c r="B29" s="4">
        <f>COUNTIFS('Datos Limpios'!$B$2:$B$301,Tabla7[[#This Row],[ID_parcela]],'Datos Limpios'!$G$2:$G$301,"Arcilloso",'Datos Limpios'!$J$2:$J$301,"VALIDO")</f>
        <v>0</v>
      </c>
      <c r="C29" s="4">
        <f>COUNTIFS('Datos Limpios'!$B$2:$B$301,Tabla7[[#This Row],[ID_parcela]],'Datos Limpios'!$G$2:$G$301,"Arenoso",'Datos Limpios'!$J$2:$J$301,"VALIDO")</f>
        <v>0</v>
      </c>
      <c r="D29" s="4">
        <f>COUNTIFS('Datos Limpios'!$B$2:$B$301,Tabla7[[#This Row],[ID_parcela]],'Datos Limpios'!$G$2:$G$301,"Franco",'Datos Limpios'!$J$2:$J$301,"VALIDO")</f>
        <v>0</v>
      </c>
      <c r="E29" s="11">
        <f>_xlfn.MINIFS('Datos Limpios'!$H$2:$H$301,'Datos Limpios'!$H$2:$H$301,"&lt;8000",'Datos Limpios'!$B$2:$B$301,Tabla7[[#This Row],[ID_parcela]],'Datos Limpios'!$J$2:$J$301,"VALIDO")</f>
        <v>0</v>
      </c>
      <c r="F29" s="11" t="e">
        <f>AVERAGEIFS('Datos Limpios'!$H$2:$H$301,'Datos Limpios'!$H$2:$H$301,"&lt;8000",'Datos Limpios'!$B$2:$B$301,Tabla7[[#This Row],[ID_parcela]],'Datos Limpios'!$J$2:$J$301,"VALIDO")</f>
        <v>#DIV/0!</v>
      </c>
      <c r="G29" s="11">
        <f>_xlfn.MAXIFS('Datos Limpios'!$H$2:$H$301,'Datos Limpios'!$H$2:$H$301,"&gt;0",'Datos Limpios'!$B$2:$B$301,Tabla7[[#This Row],[ID_parcela]],'Datos Limpios'!$J$2:$J$301,"VALIDO")</f>
        <v>0</v>
      </c>
      <c r="H29" s="11"/>
    </row>
    <row r="30" spans="1:8" x14ac:dyDescent="0.3">
      <c r="A30" s="1" t="s">
        <v>18</v>
      </c>
      <c r="B30" s="4">
        <f>COUNTIFS('Datos Limpios'!$B$2:$B$301,Tabla7[[#This Row],[ID_parcela]],'Datos Limpios'!$G$2:$G$301,"Arcilloso",'Datos Limpios'!$J$2:$J$301,"VALIDO")</f>
        <v>0</v>
      </c>
      <c r="C30" s="4">
        <f>COUNTIFS('Datos Limpios'!$B$2:$B$301,Tabla7[[#This Row],[ID_parcela]],'Datos Limpios'!$G$2:$G$301,"Arenoso",'Datos Limpios'!$J$2:$J$301,"VALIDO")</f>
        <v>0</v>
      </c>
      <c r="D30" s="4">
        <f>COUNTIFS('Datos Limpios'!$B$2:$B$301,Tabla7[[#This Row],[ID_parcela]],'Datos Limpios'!$G$2:$G$301,"Franco",'Datos Limpios'!$J$2:$J$301,"VALIDO")</f>
        <v>0</v>
      </c>
      <c r="E30" s="11">
        <f>_xlfn.MINIFS('Datos Limpios'!$H$2:$H$301,'Datos Limpios'!$H$2:$H$301,"&lt;8000",'Datos Limpios'!$B$2:$B$301,Tabla7[[#This Row],[ID_parcela]],'Datos Limpios'!$J$2:$J$301,"VALIDO")</f>
        <v>0</v>
      </c>
      <c r="F30" s="11" t="e">
        <f>AVERAGEIFS('Datos Limpios'!$H$2:$H$301,'Datos Limpios'!$H$2:$H$301,"&lt;8000",'Datos Limpios'!$B$2:$B$301,Tabla7[[#This Row],[ID_parcela]],'Datos Limpios'!$J$2:$J$301,"VALIDO")</f>
        <v>#DIV/0!</v>
      </c>
      <c r="G30" s="11">
        <f>_xlfn.MAXIFS('Datos Limpios'!$H$2:$H$301,'Datos Limpios'!$H$2:$H$301,"&gt;0",'Datos Limpios'!$B$2:$B$301,Tabla7[[#This Row],[ID_parcela]],'Datos Limpios'!$J$2:$J$301,"VALIDO")</f>
        <v>0</v>
      </c>
      <c r="H30" s="11"/>
    </row>
    <row r="31" spans="1:8" x14ac:dyDescent="0.3">
      <c r="A31" s="1" t="s">
        <v>30</v>
      </c>
      <c r="B31" s="4">
        <f>COUNTIFS('Datos Limpios'!$B$2:$B$301,Tabla7[[#This Row],[ID_parcela]],'Datos Limpios'!$G$2:$G$301,"Arcilloso",'Datos Limpios'!$J$2:$J$301,"VALIDO")</f>
        <v>0</v>
      </c>
      <c r="C31" s="4">
        <f>COUNTIFS('Datos Limpios'!$B$2:$B$301,Tabla7[[#This Row],[ID_parcela]],'Datos Limpios'!$G$2:$G$301,"Arenoso",'Datos Limpios'!$J$2:$J$301,"VALIDO")</f>
        <v>0</v>
      </c>
      <c r="D31" s="4">
        <f>COUNTIFS('Datos Limpios'!$B$2:$B$301,Tabla7[[#This Row],[ID_parcela]],'Datos Limpios'!$G$2:$G$301,"Franco",'Datos Limpios'!$J$2:$J$301,"VALIDO")</f>
        <v>0</v>
      </c>
      <c r="E31" s="11">
        <f>_xlfn.MINIFS('Datos Limpios'!$H$2:$H$301,'Datos Limpios'!$H$2:$H$301,"&lt;8000",'Datos Limpios'!$B$2:$B$301,Tabla7[[#This Row],[ID_parcela]],'Datos Limpios'!$J$2:$J$301,"VALIDO")</f>
        <v>0</v>
      </c>
      <c r="F31" s="11" t="e">
        <f>AVERAGEIFS('Datos Limpios'!$H$2:$H$301,'Datos Limpios'!$H$2:$H$301,"&lt;8000",'Datos Limpios'!$B$2:$B$301,Tabla7[[#This Row],[ID_parcela]],'Datos Limpios'!$J$2:$J$301,"VALIDO")</f>
        <v>#DIV/0!</v>
      </c>
      <c r="G31" s="11">
        <f>_xlfn.MAXIFS('Datos Limpios'!$H$2:$H$301,'Datos Limpios'!$H$2:$H$301,"&gt;0",'Datos Limpios'!$B$2:$B$301,Tabla7[[#This Row],[ID_parcela]],'Datos Limpios'!$J$2:$J$301,"VALIDO")</f>
        <v>0</v>
      </c>
      <c r="H31" s="11"/>
    </row>
    <row r="32" spans="1:8" x14ac:dyDescent="0.3">
      <c r="A32" s="1" t="s">
        <v>20</v>
      </c>
      <c r="B32" s="4">
        <f>COUNTIFS('Datos Limpios'!$B$2:$B$301,Tabla7[[#This Row],[ID_parcela]],'Datos Limpios'!$G$2:$G$301,"Arcilloso",'Datos Limpios'!$J$2:$J$301,"VALIDO")</f>
        <v>0</v>
      </c>
      <c r="C32" s="4">
        <f>COUNTIFS('Datos Limpios'!$B$2:$B$301,Tabla7[[#This Row],[ID_parcela]],'Datos Limpios'!$G$2:$G$301,"Arenoso",'Datos Limpios'!$J$2:$J$301,"VALIDO")</f>
        <v>0</v>
      </c>
      <c r="D32" s="4">
        <f>COUNTIFS('Datos Limpios'!$B$2:$B$301,Tabla7[[#This Row],[ID_parcela]],'Datos Limpios'!$G$2:$G$301,"Franco",'Datos Limpios'!$J$2:$J$301,"VALIDO")</f>
        <v>0</v>
      </c>
      <c r="E32" s="11">
        <f>_xlfn.MINIFS('Datos Limpios'!$H$2:$H$301,'Datos Limpios'!$H$2:$H$301,"&lt;8000",'Datos Limpios'!$B$2:$B$301,Tabla7[[#This Row],[ID_parcela]],'Datos Limpios'!$J$2:$J$301,"VALIDO")</f>
        <v>0</v>
      </c>
      <c r="F32" s="11" t="e">
        <f>AVERAGEIFS('Datos Limpios'!$H$2:$H$301,'Datos Limpios'!$H$2:$H$301,"&lt;8000",'Datos Limpios'!$B$2:$B$301,Tabla7[[#This Row],[ID_parcela]],'Datos Limpios'!$J$2:$J$301,"VALIDO")</f>
        <v>#DIV/0!</v>
      </c>
      <c r="G32" s="11">
        <f>_xlfn.MAXIFS('Datos Limpios'!$H$2:$H$301,'Datos Limpios'!$H$2:$H$301,"&gt;0",'Datos Limpios'!$B$2:$B$301,Tabla7[[#This Row],[ID_parcela]],'Datos Limpios'!$J$2:$J$301,"VALIDO")</f>
        <v>0</v>
      </c>
      <c r="H32" s="11"/>
    </row>
    <row r="33" spans="1:8" x14ac:dyDescent="0.3">
      <c r="A33" s="1" t="s">
        <v>13</v>
      </c>
      <c r="B33" s="4">
        <f>COUNTIFS('Datos Limpios'!$B$2:$B$301,Tabla7[[#This Row],[ID_parcela]],'Datos Limpios'!$G$2:$G$301,"Arcilloso",'Datos Limpios'!$J$2:$J$301,"VALIDO")</f>
        <v>0</v>
      </c>
      <c r="C33" s="4">
        <f>COUNTIFS('Datos Limpios'!$B$2:$B$301,Tabla7[[#This Row],[ID_parcela]],'Datos Limpios'!$G$2:$G$301,"Arenoso",'Datos Limpios'!$J$2:$J$301,"VALIDO")</f>
        <v>0</v>
      </c>
      <c r="D33" s="4">
        <f>COUNTIFS('Datos Limpios'!$B$2:$B$301,Tabla7[[#This Row],[ID_parcela]],'Datos Limpios'!$G$2:$G$301,"Franco",'Datos Limpios'!$J$2:$J$301,"VALIDO")</f>
        <v>0</v>
      </c>
      <c r="E33" s="11">
        <f>_xlfn.MINIFS('Datos Limpios'!$H$2:$H$301,'Datos Limpios'!$H$2:$H$301,"&lt;8000",'Datos Limpios'!$B$2:$B$301,Tabla7[[#This Row],[ID_parcela]],'Datos Limpios'!$J$2:$J$301,"VALIDO")</f>
        <v>0</v>
      </c>
      <c r="F33" s="11" t="e">
        <f>AVERAGEIFS('Datos Limpios'!$H$2:$H$301,'Datos Limpios'!$H$2:$H$301,"&lt;8000",'Datos Limpios'!$B$2:$B$301,Tabla7[[#This Row],[ID_parcela]],'Datos Limpios'!$J$2:$J$301,"VALIDO")</f>
        <v>#DIV/0!</v>
      </c>
      <c r="G33" s="11">
        <f>_xlfn.MAXIFS('Datos Limpios'!$H$2:$H$301,'Datos Limpios'!$H$2:$H$301,"&gt;0",'Datos Limpios'!$B$2:$B$301,Tabla7[[#This Row],[ID_parcela]],'Datos Limpios'!$J$2:$J$301,"VALIDO")</f>
        <v>0</v>
      </c>
      <c r="H33" s="11"/>
    </row>
    <row r="34" spans="1:8" x14ac:dyDescent="0.3">
      <c r="A34" s="1" t="s">
        <v>25</v>
      </c>
      <c r="B34" s="4">
        <f>COUNTIFS('Datos Limpios'!$B$2:$B$301,Tabla7[[#This Row],[ID_parcela]],'Datos Limpios'!$G$2:$G$301,"Arcilloso",'Datos Limpios'!$J$2:$J$301,"VALIDO")</f>
        <v>0</v>
      </c>
      <c r="C34" s="4">
        <f>COUNTIFS('Datos Limpios'!$B$2:$B$301,Tabla7[[#This Row],[ID_parcela]],'Datos Limpios'!$G$2:$G$301,"Arenoso",'Datos Limpios'!$J$2:$J$301,"VALIDO")</f>
        <v>0</v>
      </c>
      <c r="D34" s="4">
        <f>COUNTIFS('Datos Limpios'!$B$2:$B$301,Tabla7[[#This Row],[ID_parcela]],'Datos Limpios'!$G$2:$G$301,"Franco",'Datos Limpios'!$J$2:$J$301,"VALIDO")</f>
        <v>0</v>
      </c>
      <c r="E34" s="11">
        <f>_xlfn.MINIFS('Datos Limpios'!$H$2:$H$301,'Datos Limpios'!$H$2:$H$301,"&lt;8000",'Datos Limpios'!$B$2:$B$301,Tabla7[[#This Row],[ID_parcela]],'Datos Limpios'!$J$2:$J$301,"VALIDO")</f>
        <v>0</v>
      </c>
      <c r="F34" s="11" t="e">
        <f>AVERAGEIFS('Datos Limpios'!$H$2:$H$301,'Datos Limpios'!$H$2:$H$301,"&lt;8000",'Datos Limpios'!$B$2:$B$301,Tabla7[[#This Row],[ID_parcela]],'Datos Limpios'!$J$2:$J$301,"VALIDO")</f>
        <v>#DIV/0!</v>
      </c>
      <c r="G34" s="11">
        <f>_xlfn.MAXIFS('Datos Limpios'!$H$2:$H$301,'Datos Limpios'!$H$2:$H$301,"&gt;0",'Datos Limpios'!$B$2:$B$301,Tabla7[[#This Row],[ID_parcela]],'Datos Limpios'!$J$2:$J$301,"VALIDO")</f>
        <v>0</v>
      </c>
      <c r="H34" s="11"/>
    </row>
    <row r="35" spans="1:8" x14ac:dyDescent="0.3">
      <c r="A35" s="1" t="s">
        <v>22</v>
      </c>
      <c r="B35" s="4">
        <f>COUNTIFS('Datos Limpios'!$B$2:$B$301,Tabla7[[#This Row],[ID_parcela]],'Datos Limpios'!$G$2:$G$301,"Arcilloso",'Datos Limpios'!$J$2:$J$301,"VALIDO")</f>
        <v>0</v>
      </c>
      <c r="C35" s="4">
        <f>COUNTIFS('Datos Limpios'!$B$2:$B$301,Tabla7[[#This Row],[ID_parcela]],'Datos Limpios'!$G$2:$G$301,"Arenoso",'Datos Limpios'!$J$2:$J$301,"VALIDO")</f>
        <v>0</v>
      </c>
      <c r="D35" s="4">
        <f>COUNTIFS('Datos Limpios'!$B$2:$B$301,Tabla7[[#This Row],[ID_parcela]],'Datos Limpios'!$G$2:$G$301,"Franco",'Datos Limpios'!$J$2:$J$301,"VALIDO")</f>
        <v>0</v>
      </c>
      <c r="E35" s="11">
        <f>_xlfn.MINIFS('Datos Limpios'!$H$2:$H$301,'Datos Limpios'!$H$2:$H$301,"&lt;8000",'Datos Limpios'!$B$2:$B$301,Tabla7[[#This Row],[ID_parcela]],'Datos Limpios'!$J$2:$J$301,"VALIDO")</f>
        <v>0</v>
      </c>
      <c r="F35" s="11" t="e">
        <f>AVERAGEIFS('Datos Limpios'!$H$2:$H$301,'Datos Limpios'!$H$2:$H$301,"&lt;8000",'Datos Limpios'!$B$2:$B$301,Tabla7[[#This Row],[ID_parcela]],'Datos Limpios'!$J$2:$J$301,"VALIDO")</f>
        <v>#DIV/0!</v>
      </c>
      <c r="G35" s="11">
        <f>_xlfn.MAXIFS('Datos Limpios'!$H$2:$H$301,'Datos Limpios'!$H$2:$H$301,"&gt;0",'Datos Limpios'!$B$2:$B$301,Tabla7[[#This Row],[ID_parcela]],'Datos Limpios'!$J$2:$J$301,"VALIDO")</f>
        <v>0</v>
      </c>
      <c r="H35" s="11"/>
    </row>
    <row r="36" spans="1:8" x14ac:dyDescent="0.3">
      <c r="A36" s="1" t="s">
        <v>23</v>
      </c>
      <c r="B36" s="4">
        <f>COUNTIFS('Datos Limpios'!$B$2:$B$301,Tabla7[[#This Row],[ID_parcela]],'Datos Limpios'!$G$2:$G$301,"Arcilloso",'Datos Limpios'!$J$2:$J$301,"VALIDO")</f>
        <v>0</v>
      </c>
      <c r="C36" s="4">
        <f>COUNTIFS('Datos Limpios'!$B$2:$B$301,Tabla7[[#This Row],[ID_parcela]],'Datos Limpios'!$G$2:$G$301,"Arenoso",'Datos Limpios'!$J$2:$J$301,"VALIDO")</f>
        <v>0</v>
      </c>
      <c r="D36" s="4">
        <f>COUNTIFS('Datos Limpios'!$B$2:$B$301,Tabla7[[#This Row],[ID_parcela]],'Datos Limpios'!$G$2:$G$301,"Franco",'Datos Limpios'!$J$2:$J$301,"VALIDO")</f>
        <v>0</v>
      </c>
      <c r="E36" s="11">
        <f>_xlfn.MINIFS('Datos Limpios'!$H$2:$H$301,'Datos Limpios'!$H$2:$H$301,"&lt;8000",'Datos Limpios'!$B$2:$B$301,Tabla7[[#This Row],[ID_parcela]],'Datos Limpios'!$J$2:$J$301,"VALIDO")</f>
        <v>0</v>
      </c>
      <c r="F36" s="11" t="e">
        <f>AVERAGEIFS('Datos Limpios'!$H$2:$H$301,'Datos Limpios'!$H$2:$H$301,"&lt;8000",'Datos Limpios'!$B$2:$B$301,Tabla7[[#This Row],[ID_parcela]],'Datos Limpios'!$J$2:$J$301,"VALIDO")</f>
        <v>#DIV/0!</v>
      </c>
      <c r="G36" s="11">
        <f>_xlfn.MAXIFS('Datos Limpios'!$H$2:$H$301,'Datos Limpios'!$H$2:$H$301,"&gt;0",'Datos Limpios'!$B$2:$B$301,Tabla7[[#This Row],[ID_parcela]],'Datos Limpios'!$J$2:$J$301,"VALIDO")</f>
        <v>0</v>
      </c>
      <c r="H36" s="11"/>
    </row>
    <row r="37" spans="1:8" x14ac:dyDescent="0.3">
      <c r="A37" s="1" t="s">
        <v>29</v>
      </c>
      <c r="B37" s="4">
        <f>COUNTIFS('Datos Limpios'!$B$2:$B$301,Tabla7[[#This Row],[ID_parcela]],'Datos Limpios'!$G$2:$G$301,"Arcilloso",'Datos Limpios'!$J$2:$J$301,"VALIDO")</f>
        <v>0</v>
      </c>
      <c r="C37" s="4">
        <f>COUNTIFS('Datos Limpios'!$B$2:$B$301,Tabla7[[#This Row],[ID_parcela]],'Datos Limpios'!$G$2:$G$301,"Arenoso",'Datos Limpios'!$J$2:$J$301,"VALIDO")</f>
        <v>0</v>
      </c>
      <c r="D37" s="4">
        <f>COUNTIFS('Datos Limpios'!$B$2:$B$301,Tabla7[[#This Row],[ID_parcela]],'Datos Limpios'!$G$2:$G$301,"Franco",'Datos Limpios'!$J$2:$J$301,"VALIDO")</f>
        <v>0</v>
      </c>
      <c r="E37" s="11">
        <f>_xlfn.MINIFS('Datos Limpios'!$H$2:$H$301,'Datos Limpios'!$H$2:$H$301,"&lt;8000",'Datos Limpios'!$B$2:$B$301,Tabla7[[#This Row],[ID_parcela]],'Datos Limpios'!$J$2:$J$301,"VALIDO")</f>
        <v>0</v>
      </c>
      <c r="F37" s="11" t="e">
        <f>AVERAGEIFS('Datos Limpios'!$H$2:$H$301,'Datos Limpios'!$H$2:$H$301,"&lt;8000",'Datos Limpios'!$B$2:$B$301,Tabla7[[#This Row],[ID_parcela]],'Datos Limpios'!$J$2:$J$301,"VALIDO")</f>
        <v>#DIV/0!</v>
      </c>
      <c r="G37" s="11">
        <f>_xlfn.MAXIFS('Datos Limpios'!$H$2:$H$301,'Datos Limpios'!$H$2:$H$301,"&gt;0",'Datos Limpios'!$B$2:$B$301,Tabla7[[#This Row],[ID_parcela]],'Datos Limpios'!$J$2:$J$301,"VALIDO")</f>
        <v>0</v>
      </c>
      <c r="H37" s="11"/>
    </row>
    <row r="38" spans="1:8" x14ac:dyDescent="0.3">
      <c r="A38" s="1" t="s">
        <v>21</v>
      </c>
      <c r="B38" s="4">
        <f>COUNTIFS('Datos Limpios'!$B$2:$B$301,Tabla7[[#This Row],[ID_parcela]],'Datos Limpios'!$G$2:$G$301,"Arcilloso",'Datos Limpios'!$J$2:$J$301,"VALIDO")</f>
        <v>0</v>
      </c>
      <c r="C38" s="4">
        <f>COUNTIFS('Datos Limpios'!$B$2:$B$301,Tabla7[[#This Row],[ID_parcela]],'Datos Limpios'!$G$2:$G$301,"Arenoso",'Datos Limpios'!$J$2:$J$301,"VALIDO")</f>
        <v>0</v>
      </c>
      <c r="D38" s="4">
        <f>COUNTIFS('Datos Limpios'!$B$2:$B$301,Tabla7[[#This Row],[ID_parcela]],'Datos Limpios'!$G$2:$G$301,"Franco",'Datos Limpios'!$J$2:$J$301,"VALIDO")</f>
        <v>0</v>
      </c>
      <c r="E38" s="11">
        <f>_xlfn.MINIFS('Datos Limpios'!$H$2:$H$301,'Datos Limpios'!$H$2:$H$301,"&lt;8000",'Datos Limpios'!$B$2:$B$301,Tabla7[[#This Row],[ID_parcela]],'Datos Limpios'!$J$2:$J$301,"VALIDO")</f>
        <v>0</v>
      </c>
      <c r="F38" s="11" t="e">
        <f>AVERAGEIFS('Datos Limpios'!$H$2:$H$301,'Datos Limpios'!$H$2:$H$301,"&lt;8000",'Datos Limpios'!$B$2:$B$301,Tabla7[[#This Row],[ID_parcela]],'Datos Limpios'!$J$2:$J$301,"VALIDO")</f>
        <v>#DIV/0!</v>
      </c>
      <c r="G38" s="11">
        <f>_xlfn.MAXIFS('Datos Limpios'!$H$2:$H$301,'Datos Limpios'!$H$2:$H$301,"&gt;0",'Datos Limpios'!$B$2:$B$301,Tabla7[[#This Row],[ID_parcela]],'Datos Limpios'!$J$2:$J$301,"VALIDO")</f>
        <v>0</v>
      </c>
      <c r="H38" s="11"/>
    </row>
    <row r="39" spans="1:8" x14ac:dyDescent="0.3">
      <c r="A39" s="1" t="s">
        <v>28</v>
      </c>
      <c r="B39" s="4">
        <f>COUNTIFS('Datos Limpios'!$B$2:$B$301,Tabla7[[#This Row],[ID_parcela]],'Datos Limpios'!$G$2:$G$301,"Arcilloso",'Datos Limpios'!$J$2:$J$301,"VALIDO")</f>
        <v>0</v>
      </c>
      <c r="C39" s="4">
        <f>COUNTIFS('Datos Limpios'!$B$2:$B$301,Tabla7[[#This Row],[ID_parcela]],'Datos Limpios'!$G$2:$G$301,"Arenoso",'Datos Limpios'!$J$2:$J$301,"VALIDO")</f>
        <v>0</v>
      </c>
      <c r="D39" s="4">
        <f>COUNTIFS('Datos Limpios'!$B$2:$B$301,Tabla7[[#This Row],[ID_parcela]],'Datos Limpios'!$G$2:$G$301,"Franco",'Datos Limpios'!$J$2:$J$301,"VALIDO")</f>
        <v>0</v>
      </c>
      <c r="E39" s="11">
        <f>_xlfn.MINIFS('Datos Limpios'!$H$2:$H$301,'Datos Limpios'!$H$2:$H$301,"&lt;8000",'Datos Limpios'!$B$2:$B$301,Tabla7[[#This Row],[ID_parcela]],'Datos Limpios'!$J$2:$J$301,"VALIDO")</f>
        <v>0</v>
      </c>
      <c r="F39" s="11" t="e">
        <f>AVERAGEIFS('Datos Limpios'!$H$2:$H$301,'Datos Limpios'!$H$2:$H$301,"&lt;8000",'Datos Limpios'!$B$2:$B$301,Tabla7[[#This Row],[ID_parcela]],'Datos Limpios'!$J$2:$J$301,"VALIDO")</f>
        <v>#DIV/0!</v>
      </c>
      <c r="G39" s="11">
        <f>_xlfn.MAXIFS('Datos Limpios'!$H$2:$H$301,'Datos Limpios'!$H$2:$H$301,"&gt;0",'Datos Limpios'!$B$2:$B$301,Tabla7[[#This Row],[ID_parcela]],'Datos Limpios'!$J$2:$J$301,"VALIDO")</f>
        <v>0</v>
      </c>
      <c r="H39" s="11"/>
    </row>
  </sheetData>
  <sortState xmlns:xlrd2="http://schemas.microsoft.com/office/spreadsheetml/2017/richdata2" ref="A20:A39">
    <sortCondition ref="A20:A39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landscape" r:id="rId1"/>
  <ignoredErrors>
    <ignoredError sqref="B20:G20 B14 B9" calculatedColumn="1"/>
  </ignoredErrors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86BCF962-7272-4E47-948E-CA34889CAE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'Estadistica Descriptiva'!E20:G20</xm:f>
              <xm:sqref>H20</xm:sqref>
            </x14:sparkline>
            <x14:sparkline>
              <xm:f>'Estadistica Descriptiva'!E21:G21</xm:f>
              <xm:sqref>H21</xm:sqref>
            </x14:sparkline>
            <x14:sparkline>
              <xm:f>'Estadistica Descriptiva'!E22:G22</xm:f>
              <xm:sqref>H22</xm:sqref>
            </x14:sparkline>
            <x14:sparkline>
              <xm:f>'Estadistica Descriptiva'!E23:G23</xm:f>
              <xm:sqref>H23</xm:sqref>
            </x14:sparkline>
            <x14:sparkline>
              <xm:f>'Estadistica Descriptiva'!E24:G24</xm:f>
              <xm:sqref>H24</xm:sqref>
            </x14:sparkline>
            <x14:sparkline>
              <xm:f>'Estadistica Descriptiva'!E25:G25</xm:f>
              <xm:sqref>H25</xm:sqref>
            </x14:sparkline>
            <x14:sparkline>
              <xm:f>'Estadistica Descriptiva'!E26:G26</xm:f>
              <xm:sqref>H26</xm:sqref>
            </x14:sparkline>
            <x14:sparkline>
              <xm:f>'Estadistica Descriptiva'!E27:G27</xm:f>
              <xm:sqref>H27</xm:sqref>
            </x14:sparkline>
            <x14:sparkline>
              <xm:f>'Estadistica Descriptiva'!E28:G28</xm:f>
              <xm:sqref>H28</xm:sqref>
            </x14:sparkline>
            <x14:sparkline>
              <xm:f>'Estadistica Descriptiva'!E29:G29</xm:f>
              <xm:sqref>H29</xm:sqref>
            </x14:sparkline>
            <x14:sparkline>
              <xm:f>'Estadistica Descriptiva'!E30:G30</xm:f>
              <xm:sqref>H30</xm:sqref>
            </x14:sparkline>
            <x14:sparkline>
              <xm:f>'Estadistica Descriptiva'!E31:G31</xm:f>
              <xm:sqref>H31</xm:sqref>
            </x14:sparkline>
            <x14:sparkline>
              <xm:f>'Estadistica Descriptiva'!E32:G32</xm:f>
              <xm:sqref>H32</xm:sqref>
            </x14:sparkline>
            <x14:sparkline>
              <xm:f>'Estadistica Descriptiva'!E33:G33</xm:f>
              <xm:sqref>H33</xm:sqref>
            </x14:sparkline>
            <x14:sparkline>
              <xm:f>'Estadistica Descriptiva'!E34:G34</xm:f>
              <xm:sqref>H34</xm:sqref>
            </x14:sparkline>
            <x14:sparkline>
              <xm:f>'Estadistica Descriptiva'!E35:G35</xm:f>
              <xm:sqref>H35</xm:sqref>
            </x14:sparkline>
            <x14:sparkline>
              <xm:f>'Estadistica Descriptiva'!E36:G36</xm:f>
              <xm:sqref>H36</xm:sqref>
            </x14:sparkline>
            <x14:sparkline>
              <xm:f>'Estadistica Descriptiva'!E37:G37</xm:f>
              <xm:sqref>H37</xm:sqref>
            </x14:sparkline>
            <x14:sparkline>
              <xm:f>'Estadistica Descriptiva'!E38:G38</xm:f>
              <xm:sqref>H38</xm:sqref>
            </x14:sparkline>
            <x14:sparkline>
              <xm:f>'Estadistica Descriptiva'!E39:G39</xm:f>
              <xm:sqref>H39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Base de Datos OG con Outlier</vt:lpstr>
      <vt:lpstr>PreProcesamiento_Outlier</vt:lpstr>
      <vt:lpstr>Datos Limpios</vt:lpstr>
      <vt:lpstr>Reporte 1Tabla de Busqueda</vt:lpstr>
      <vt:lpstr>Estadistica Descriptiva</vt:lpstr>
      <vt:lpstr>'Estadistica Descriptiva'!Área_de_impresión</vt:lpstr>
      <vt:lpstr>'Reporte 1Tabla de Busqueda'!Área_de_impresión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Vicuña</cp:lastModifiedBy>
  <cp:lastPrinted>2025-10-13T21:15:59Z</cp:lastPrinted>
  <dcterms:created xsi:type="dcterms:W3CDTF">2025-10-11T22:55:59Z</dcterms:created>
  <dcterms:modified xsi:type="dcterms:W3CDTF">2025-10-21T14:10:24Z</dcterms:modified>
</cp:coreProperties>
</file>